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64011"/>
  <mc:AlternateContent xmlns:mc="http://schemas.openxmlformats.org/markup-compatibility/2006">
    <mc:Choice Requires="x15">
      <x15ac:absPath xmlns:x15ac="http://schemas.microsoft.com/office/spreadsheetml/2010/11/ac" url="C:\Users\USowa\IFJ\PPL_planowanie\PACS\IPACS_2020\"/>
    </mc:Choice>
  </mc:AlternateContent>
  <bookViews>
    <workbookView minimized="1" xWindow="1860" yWindow="0" windowWidth="23070" windowHeight="10230" tabRatio="447" firstSheet="1" activeTab="5"/>
  </bookViews>
  <sheets>
    <sheet name="Structure Set " sheetId="1" state="hidden" r:id="rId1"/>
    <sheet name="PlanSum+robust" sheetId="2" r:id="rId2"/>
    <sheet name="Struct out of tolerance" sheetId="12" r:id="rId3"/>
    <sheet name="Phase 1,2+robust" sheetId="3" r:id="rId4"/>
    <sheet name="Plan_Parameters" sheetId="4" state="hidden" r:id="rId5"/>
    <sheet name="SC1" sheetId="7" r:id="rId6"/>
    <sheet name="SC2" sheetId="8" r:id="rId7"/>
    <sheet name="SC3" sheetId="9" r:id="rId8"/>
    <sheet name="SC4" sheetId="10" r:id="rId9"/>
    <sheet name="SC5" sheetId="11" r:id="rId10"/>
    <sheet name="All_data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M31" i="7" l="1"/>
  <c r="Y54" i="7" l="1"/>
  <c r="Z54" i="7"/>
  <c r="AA54" i="7"/>
  <c r="Y55" i="7"/>
  <c r="Z55" i="7"/>
  <c r="AA55" i="7"/>
  <c r="Y56" i="7"/>
  <c r="Z56" i="7"/>
  <c r="AA56" i="7"/>
  <c r="Y57" i="7"/>
  <c r="Z57" i="7"/>
  <c r="AA57" i="7"/>
  <c r="Y58" i="7"/>
  <c r="Z58" i="7"/>
  <c r="AA58" i="7"/>
  <c r="AA53" i="7"/>
  <c r="Z53" i="7"/>
  <c r="Y53" i="7"/>
  <c r="S54" i="7"/>
  <c r="T54" i="7"/>
  <c r="U54" i="7"/>
  <c r="S55" i="7"/>
  <c r="T55" i="7"/>
  <c r="U55" i="7"/>
  <c r="S56" i="7"/>
  <c r="T56" i="7"/>
  <c r="U56" i="7"/>
  <c r="S57" i="7"/>
  <c r="T57" i="7"/>
  <c r="U57" i="7"/>
  <c r="S58" i="7"/>
  <c r="T58" i="7"/>
  <c r="U58" i="7"/>
  <c r="V54" i="7"/>
  <c r="W54" i="7"/>
  <c r="X54" i="7"/>
  <c r="V55" i="7"/>
  <c r="W55" i="7"/>
  <c r="X55" i="7"/>
  <c r="V56" i="7"/>
  <c r="W56" i="7"/>
  <c r="X56" i="7"/>
  <c r="V57" i="7"/>
  <c r="W57" i="7"/>
  <c r="X57" i="7"/>
  <c r="V58" i="7"/>
  <c r="W58" i="7"/>
  <c r="X58" i="7"/>
  <c r="X53" i="7"/>
  <c r="W53" i="7"/>
  <c r="V53" i="7"/>
  <c r="U53" i="7"/>
  <c r="T53" i="7"/>
  <c r="S53" i="7"/>
  <c r="R53" i="7"/>
  <c r="Q53" i="7"/>
  <c r="P53" i="7"/>
  <c r="J53" i="7"/>
  <c r="Q58" i="7"/>
  <c r="R54" i="7"/>
  <c r="R55" i="7"/>
  <c r="R56" i="7"/>
  <c r="R57" i="7"/>
  <c r="R58" i="7"/>
  <c r="Q54" i="7"/>
  <c r="Q55" i="7"/>
  <c r="Q56" i="7"/>
  <c r="Q57" i="7"/>
  <c r="O54" i="7"/>
  <c r="O55" i="7"/>
  <c r="O56" i="7"/>
  <c r="O57" i="7"/>
  <c r="O58" i="7"/>
  <c r="N54" i="7"/>
  <c r="N55" i="7"/>
  <c r="N56" i="7"/>
  <c r="N57" i="7"/>
  <c r="N58" i="7"/>
  <c r="O53" i="7"/>
  <c r="N53" i="7"/>
  <c r="M53" i="7"/>
  <c r="O66" i="7"/>
  <c r="O48" i="7"/>
  <c r="L54" i="7"/>
  <c r="L55" i="7"/>
  <c r="L56" i="7"/>
  <c r="L57" i="7"/>
  <c r="L58" i="7"/>
  <c r="K54" i="7"/>
  <c r="K55" i="7"/>
  <c r="K56" i="7"/>
  <c r="K57" i="7"/>
  <c r="K58" i="7"/>
  <c r="J54" i="7"/>
  <c r="J55" i="7"/>
  <c r="J56" i="7"/>
  <c r="J57" i="7"/>
  <c r="J58" i="7"/>
  <c r="L53" i="7"/>
  <c r="K2" i="7"/>
  <c r="L2" i="7" s="1"/>
  <c r="K3" i="7"/>
  <c r="K4" i="7"/>
  <c r="K5" i="7"/>
  <c r="K6" i="7"/>
  <c r="K7" i="7"/>
  <c r="K8" i="7"/>
  <c r="K9" i="7"/>
  <c r="K10" i="7"/>
  <c r="K11" i="7"/>
  <c r="K12" i="7"/>
  <c r="K13" i="7"/>
  <c r="K14" i="7"/>
  <c r="K31" i="7"/>
  <c r="K39" i="7" s="1"/>
  <c r="K32" i="7"/>
  <c r="K33" i="7"/>
  <c r="K34" i="7"/>
  <c r="K35" i="7"/>
  <c r="K36" i="7"/>
  <c r="K42" i="7"/>
  <c r="K43" i="7"/>
  <c r="K49" i="7" s="1"/>
  <c r="K44" i="7"/>
  <c r="K45" i="7"/>
  <c r="K46" i="7"/>
  <c r="K47" i="7"/>
  <c r="K48" i="7"/>
  <c r="L48" i="7"/>
  <c r="K53" i="7"/>
  <c r="K66" i="7"/>
  <c r="L66" i="7"/>
  <c r="K67" i="7"/>
  <c r="K68" i="7"/>
  <c r="K69" i="7"/>
  <c r="K70" i="7"/>
  <c r="K71" i="7"/>
  <c r="K72" i="7"/>
  <c r="K100" i="6"/>
  <c r="D53" i="7"/>
  <c r="K38" i="7" l="1"/>
  <c r="K50" i="7"/>
  <c r="IC142" i="6"/>
  <c r="IB142" i="6"/>
  <c r="HX142" i="6"/>
  <c r="HW142" i="6"/>
  <c r="HS142" i="6"/>
  <c r="HR142" i="6"/>
  <c r="HN142" i="6"/>
  <c r="HM142" i="6"/>
  <c r="HI142" i="6"/>
  <c r="HH142" i="6"/>
  <c r="HD142" i="6"/>
  <c r="HC142" i="6"/>
  <c r="GY142" i="6"/>
  <c r="GX142" i="6"/>
  <c r="GT142" i="6"/>
  <c r="GS142" i="6"/>
  <c r="GO142" i="6"/>
  <c r="GN142" i="6"/>
  <c r="GJ142" i="6"/>
  <c r="GI142" i="6"/>
  <c r="GE142" i="6"/>
  <c r="GD142" i="6"/>
  <c r="FZ142" i="6"/>
  <c r="FY142" i="6"/>
  <c r="FU142" i="6"/>
  <c r="FT142" i="6"/>
  <c r="FP142" i="6"/>
  <c r="FO142" i="6"/>
  <c r="FK142" i="6"/>
  <c r="FJ142" i="6"/>
  <c r="FF142" i="6"/>
  <c r="FE142" i="6"/>
  <c r="FA142" i="6"/>
  <c r="EZ142" i="6"/>
  <c r="EV142" i="6"/>
  <c r="EU142" i="6"/>
  <c r="EQ142" i="6"/>
  <c r="EP142" i="6"/>
  <c r="EL142" i="6"/>
  <c r="EK142" i="6"/>
  <c r="EG142" i="6"/>
  <c r="EF142" i="6"/>
  <c r="EB142" i="6"/>
  <c r="EA142" i="6"/>
  <c r="DW142" i="6"/>
  <c r="DV142" i="6"/>
  <c r="DR142" i="6"/>
  <c r="DQ142" i="6"/>
  <c r="DM142" i="6"/>
  <c r="DL142" i="6"/>
  <c r="DH142" i="6"/>
  <c r="DG142" i="6"/>
  <c r="DC142" i="6"/>
  <c r="DB142" i="6"/>
  <c r="CX142" i="6"/>
  <c r="CW142" i="6"/>
  <c r="CS142" i="6"/>
  <c r="CR142" i="6"/>
  <c r="CN142" i="6"/>
  <c r="CM142" i="6"/>
  <c r="CI142" i="6"/>
  <c r="CH142" i="6"/>
  <c r="CD142" i="6"/>
  <c r="CC142" i="6"/>
  <c r="BY142" i="6"/>
  <c r="BX142" i="6"/>
  <c r="BT142" i="6"/>
  <c r="BS142" i="6"/>
  <c r="BO142" i="6"/>
  <c r="BN142" i="6"/>
  <c r="BJ142" i="6"/>
  <c r="BI142" i="6"/>
  <c r="BE142" i="6"/>
  <c r="BD142" i="6"/>
  <c r="AZ142" i="6"/>
  <c r="AY142" i="6"/>
  <c r="AU142" i="6"/>
  <c r="AT142" i="6"/>
  <c r="AP142" i="6"/>
  <c r="AO142" i="6"/>
  <c r="AK142" i="6"/>
  <c r="AJ142" i="6"/>
  <c r="AF142" i="6"/>
  <c r="AE142" i="6"/>
  <c r="AA142" i="6"/>
  <c r="Z142" i="6"/>
  <c r="V142" i="6"/>
  <c r="U142" i="6"/>
  <c r="Q142" i="6"/>
  <c r="P142" i="6"/>
  <c r="L142" i="6"/>
  <c r="K142" i="6"/>
  <c r="A142" i="6"/>
  <c r="IC141" i="6"/>
  <c r="IB141" i="6"/>
  <c r="HX141" i="6"/>
  <c r="HW141" i="6"/>
  <c r="HS141" i="6"/>
  <c r="HR141" i="6"/>
  <c r="HN141" i="6"/>
  <c r="HM141" i="6"/>
  <c r="HI141" i="6"/>
  <c r="HH141" i="6"/>
  <c r="HD141" i="6"/>
  <c r="HC141" i="6"/>
  <c r="GY141" i="6"/>
  <c r="GX141" i="6"/>
  <c r="GT141" i="6"/>
  <c r="GS141" i="6"/>
  <c r="GO141" i="6"/>
  <c r="GN141" i="6"/>
  <c r="GJ141" i="6"/>
  <c r="GI141" i="6"/>
  <c r="GE141" i="6"/>
  <c r="GD141" i="6"/>
  <c r="FZ141" i="6"/>
  <c r="FY141" i="6"/>
  <c r="FU141" i="6"/>
  <c r="FT141" i="6"/>
  <c r="FP141" i="6"/>
  <c r="FO141" i="6"/>
  <c r="FK141" i="6"/>
  <c r="FJ141" i="6"/>
  <c r="FF141" i="6"/>
  <c r="FE141" i="6"/>
  <c r="FA141" i="6"/>
  <c r="EZ141" i="6"/>
  <c r="EV141" i="6"/>
  <c r="EU141" i="6"/>
  <c r="EQ141" i="6"/>
  <c r="EP141" i="6"/>
  <c r="EL141" i="6"/>
  <c r="EK141" i="6"/>
  <c r="EG141" i="6"/>
  <c r="EF141" i="6"/>
  <c r="EB141" i="6"/>
  <c r="EA141" i="6"/>
  <c r="DW141" i="6"/>
  <c r="DV141" i="6"/>
  <c r="DR141" i="6"/>
  <c r="DQ141" i="6"/>
  <c r="DM141" i="6"/>
  <c r="DL141" i="6"/>
  <c r="DH141" i="6"/>
  <c r="DG141" i="6"/>
  <c r="DC141" i="6"/>
  <c r="DB141" i="6"/>
  <c r="CX141" i="6"/>
  <c r="CW141" i="6"/>
  <c r="CS141" i="6"/>
  <c r="CR141" i="6"/>
  <c r="CN141" i="6"/>
  <c r="CM141" i="6"/>
  <c r="CI141" i="6"/>
  <c r="CH141" i="6"/>
  <c r="CD141" i="6"/>
  <c r="CC141" i="6"/>
  <c r="BY141" i="6"/>
  <c r="BX141" i="6"/>
  <c r="BT141" i="6"/>
  <c r="BS141" i="6"/>
  <c r="BO141" i="6"/>
  <c r="BN141" i="6"/>
  <c r="BJ141" i="6"/>
  <c r="BI141" i="6"/>
  <c r="BE141" i="6"/>
  <c r="BD141" i="6"/>
  <c r="AZ141" i="6"/>
  <c r="AY141" i="6"/>
  <c r="AU141" i="6"/>
  <c r="AT141" i="6"/>
  <c r="AP141" i="6"/>
  <c r="AO141" i="6"/>
  <c r="AK141" i="6"/>
  <c r="AJ141" i="6"/>
  <c r="AF141" i="6"/>
  <c r="AE141" i="6"/>
  <c r="AA141" i="6"/>
  <c r="Z141" i="6"/>
  <c r="V141" i="6"/>
  <c r="U141" i="6"/>
  <c r="Q141" i="6"/>
  <c r="P141" i="6"/>
  <c r="L141" i="6"/>
  <c r="K141" i="6"/>
  <c r="A141" i="6"/>
  <c r="IC140" i="6"/>
  <c r="IB140" i="6"/>
  <c r="HX140" i="6"/>
  <c r="HW140" i="6"/>
  <c r="HS140" i="6"/>
  <c r="HR140" i="6"/>
  <c r="HN140" i="6"/>
  <c r="HM140" i="6"/>
  <c r="HI140" i="6"/>
  <c r="HH140" i="6"/>
  <c r="HD140" i="6"/>
  <c r="HC140" i="6"/>
  <c r="GY140" i="6"/>
  <c r="GX140" i="6"/>
  <c r="GT140" i="6"/>
  <c r="GS140" i="6"/>
  <c r="GO140" i="6"/>
  <c r="GN140" i="6"/>
  <c r="GJ140" i="6"/>
  <c r="GI140" i="6"/>
  <c r="GE140" i="6"/>
  <c r="GD140" i="6"/>
  <c r="FZ140" i="6"/>
  <c r="FY140" i="6"/>
  <c r="FU140" i="6"/>
  <c r="FT140" i="6"/>
  <c r="FP140" i="6"/>
  <c r="FO140" i="6"/>
  <c r="FK140" i="6"/>
  <c r="FJ140" i="6"/>
  <c r="FF140" i="6"/>
  <c r="FE140" i="6"/>
  <c r="FA140" i="6"/>
  <c r="EZ140" i="6"/>
  <c r="EV140" i="6"/>
  <c r="EU140" i="6"/>
  <c r="EQ140" i="6"/>
  <c r="EP140" i="6"/>
  <c r="EL140" i="6"/>
  <c r="EK140" i="6"/>
  <c r="EG140" i="6"/>
  <c r="EF140" i="6"/>
  <c r="EB140" i="6"/>
  <c r="EA140" i="6"/>
  <c r="DW140" i="6"/>
  <c r="DV140" i="6"/>
  <c r="DR140" i="6"/>
  <c r="DQ140" i="6"/>
  <c r="DM140" i="6"/>
  <c r="DL140" i="6"/>
  <c r="DH140" i="6"/>
  <c r="DG140" i="6"/>
  <c r="DC140" i="6"/>
  <c r="DB140" i="6"/>
  <c r="CX140" i="6"/>
  <c r="CW140" i="6"/>
  <c r="CS140" i="6"/>
  <c r="CR140" i="6"/>
  <c r="CN140" i="6"/>
  <c r="CM140" i="6"/>
  <c r="CI140" i="6"/>
  <c r="CH140" i="6"/>
  <c r="CD140" i="6"/>
  <c r="CC140" i="6"/>
  <c r="BY140" i="6"/>
  <c r="BX140" i="6"/>
  <c r="BT140" i="6"/>
  <c r="BS140" i="6"/>
  <c r="BO140" i="6"/>
  <c r="BN140" i="6"/>
  <c r="BJ140" i="6"/>
  <c r="BI140" i="6"/>
  <c r="BE140" i="6"/>
  <c r="BD140" i="6"/>
  <c r="AZ140" i="6"/>
  <c r="AY140" i="6"/>
  <c r="AU140" i="6"/>
  <c r="AT140" i="6"/>
  <c r="AP140" i="6"/>
  <c r="AO140" i="6"/>
  <c r="AK140" i="6"/>
  <c r="AJ140" i="6"/>
  <c r="AF140" i="6"/>
  <c r="AE140" i="6"/>
  <c r="AA140" i="6"/>
  <c r="Z140" i="6"/>
  <c r="V140" i="6"/>
  <c r="U140" i="6"/>
  <c r="Q140" i="6"/>
  <c r="P140" i="6"/>
  <c r="L140" i="6"/>
  <c r="K140" i="6"/>
  <c r="A140" i="6"/>
  <c r="IC139" i="6"/>
  <c r="IB139" i="6"/>
  <c r="HX139" i="6"/>
  <c r="HW139" i="6"/>
  <c r="HS139" i="6"/>
  <c r="HR139" i="6"/>
  <c r="HN139" i="6"/>
  <c r="HM139" i="6"/>
  <c r="HI139" i="6"/>
  <c r="HH139" i="6"/>
  <c r="HD139" i="6"/>
  <c r="HC139" i="6"/>
  <c r="GY139" i="6"/>
  <c r="GX139" i="6"/>
  <c r="GT139" i="6"/>
  <c r="GS139" i="6"/>
  <c r="GO139" i="6"/>
  <c r="GN139" i="6"/>
  <c r="GJ139" i="6"/>
  <c r="GI139" i="6"/>
  <c r="GE139" i="6"/>
  <c r="GD139" i="6"/>
  <c r="FZ139" i="6"/>
  <c r="FY139" i="6"/>
  <c r="FU139" i="6"/>
  <c r="FT139" i="6"/>
  <c r="FP139" i="6"/>
  <c r="FO139" i="6"/>
  <c r="FK139" i="6"/>
  <c r="FJ139" i="6"/>
  <c r="FF139" i="6"/>
  <c r="FE139" i="6"/>
  <c r="FA139" i="6"/>
  <c r="EZ139" i="6"/>
  <c r="EV139" i="6"/>
  <c r="EU139" i="6"/>
  <c r="EQ139" i="6"/>
  <c r="EP139" i="6"/>
  <c r="EL139" i="6"/>
  <c r="EK139" i="6"/>
  <c r="EG139" i="6"/>
  <c r="EF139" i="6"/>
  <c r="EB139" i="6"/>
  <c r="EA139" i="6"/>
  <c r="DW139" i="6"/>
  <c r="DV139" i="6"/>
  <c r="DR139" i="6"/>
  <c r="DQ139" i="6"/>
  <c r="DM139" i="6"/>
  <c r="DL139" i="6"/>
  <c r="DH139" i="6"/>
  <c r="DG139" i="6"/>
  <c r="DC139" i="6"/>
  <c r="DB139" i="6"/>
  <c r="CX139" i="6"/>
  <c r="CW139" i="6"/>
  <c r="CS139" i="6"/>
  <c r="CR139" i="6"/>
  <c r="CN139" i="6"/>
  <c r="CM139" i="6"/>
  <c r="CI139" i="6"/>
  <c r="CH139" i="6"/>
  <c r="CD139" i="6"/>
  <c r="CC139" i="6"/>
  <c r="BY139" i="6"/>
  <c r="BX139" i="6"/>
  <c r="BT139" i="6"/>
  <c r="BS139" i="6"/>
  <c r="BO139" i="6"/>
  <c r="BN139" i="6"/>
  <c r="BJ139" i="6"/>
  <c r="BI139" i="6"/>
  <c r="BE139" i="6"/>
  <c r="BD139" i="6"/>
  <c r="AZ139" i="6"/>
  <c r="AY139" i="6"/>
  <c r="AU139" i="6"/>
  <c r="AT139" i="6"/>
  <c r="AP139" i="6"/>
  <c r="AO139" i="6"/>
  <c r="AK139" i="6"/>
  <c r="AJ139" i="6"/>
  <c r="AF139" i="6"/>
  <c r="AE139" i="6"/>
  <c r="AA139" i="6"/>
  <c r="Z139" i="6"/>
  <c r="V139" i="6"/>
  <c r="U139" i="6"/>
  <c r="Q139" i="6"/>
  <c r="P139" i="6"/>
  <c r="L139" i="6"/>
  <c r="K139" i="6"/>
  <c r="A139" i="6"/>
  <c r="IC138" i="6"/>
  <c r="IB138" i="6"/>
  <c r="HX138" i="6"/>
  <c r="HW138" i="6"/>
  <c r="HS138" i="6"/>
  <c r="HR138" i="6"/>
  <c r="HN138" i="6"/>
  <c r="HM138" i="6"/>
  <c r="HI138" i="6"/>
  <c r="HH138" i="6"/>
  <c r="HD138" i="6"/>
  <c r="HC138" i="6"/>
  <c r="GY138" i="6"/>
  <c r="GX138" i="6"/>
  <c r="GT138" i="6"/>
  <c r="GS138" i="6"/>
  <c r="GO138" i="6"/>
  <c r="GN138" i="6"/>
  <c r="GJ138" i="6"/>
  <c r="GI138" i="6"/>
  <c r="GE138" i="6"/>
  <c r="GD138" i="6"/>
  <c r="FZ138" i="6"/>
  <c r="FY138" i="6"/>
  <c r="FU138" i="6"/>
  <c r="FT138" i="6"/>
  <c r="FP138" i="6"/>
  <c r="FO138" i="6"/>
  <c r="FK138" i="6"/>
  <c r="FJ138" i="6"/>
  <c r="FF138" i="6"/>
  <c r="FE138" i="6"/>
  <c r="FA138" i="6"/>
  <c r="EZ138" i="6"/>
  <c r="EV138" i="6"/>
  <c r="EU138" i="6"/>
  <c r="EQ138" i="6"/>
  <c r="EP138" i="6"/>
  <c r="EL138" i="6"/>
  <c r="EK138" i="6"/>
  <c r="EG138" i="6"/>
  <c r="EF138" i="6"/>
  <c r="EB138" i="6"/>
  <c r="EA138" i="6"/>
  <c r="DW138" i="6"/>
  <c r="DV138" i="6"/>
  <c r="DR138" i="6"/>
  <c r="DQ138" i="6"/>
  <c r="DM138" i="6"/>
  <c r="DL138" i="6"/>
  <c r="DH138" i="6"/>
  <c r="DG138" i="6"/>
  <c r="DC138" i="6"/>
  <c r="DB138" i="6"/>
  <c r="CX138" i="6"/>
  <c r="CW138" i="6"/>
  <c r="CS138" i="6"/>
  <c r="CR138" i="6"/>
  <c r="CN138" i="6"/>
  <c r="CM138" i="6"/>
  <c r="CI138" i="6"/>
  <c r="CH138" i="6"/>
  <c r="CD138" i="6"/>
  <c r="CC138" i="6"/>
  <c r="BY138" i="6"/>
  <c r="BX138" i="6"/>
  <c r="BT138" i="6"/>
  <c r="BS138" i="6"/>
  <c r="BO138" i="6"/>
  <c r="BN138" i="6"/>
  <c r="BJ138" i="6"/>
  <c r="BI138" i="6"/>
  <c r="BE138" i="6"/>
  <c r="BD138" i="6"/>
  <c r="AZ138" i="6"/>
  <c r="AY138" i="6"/>
  <c r="AU138" i="6"/>
  <c r="AT138" i="6"/>
  <c r="AP138" i="6"/>
  <c r="AO138" i="6"/>
  <c r="AK138" i="6"/>
  <c r="AJ138" i="6"/>
  <c r="AF138" i="6"/>
  <c r="AE138" i="6"/>
  <c r="AA138" i="6"/>
  <c r="Z138" i="6"/>
  <c r="V138" i="6"/>
  <c r="U138" i="6"/>
  <c r="Q138" i="6"/>
  <c r="P138" i="6"/>
  <c r="L138" i="6"/>
  <c r="K138" i="6"/>
  <c r="A138" i="6"/>
  <c r="IC137" i="6"/>
  <c r="IB137" i="6"/>
  <c r="HX137" i="6"/>
  <c r="HW137" i="6"/>
  <c r="HS137" i="6"/>
  <c r="HR137" i="6"/>
  <c r="HN137" i="6"/>
  <c r="HM137" i="6"/>
  <c r="HI137" i="6"/>
  <c r="HH137" i="6"/>
  <c r="HD137" i="6"/>
  <c r="HC137" i="6"/>
  <c r="GY137" i="6"/>
  <c r="GX137" i="6"/>
  <c r="GT137" i="6"/>
  <c r="GS137" i="6"/>
  <c r="GO137" i="6"/>
  <c r="GN137" i="6"/>
  <c r="GJ137" i="6"/>
  <c r="GI137" i="6"/>
  <c r="GE137" i="6"/>
  <c r="GD137" i="6"/>
  <c r="FZ137" i="6"/>
  <c r="FY137" i="6"/>
  <c r="FU137" i="6"/>
  <c r="FT137" i="6"/>
  <c r="FP137" i="6"/>
  <c r="FO137" i="6"/>
  <c r="FK137" i="6"/>
  <c r="FJ137" i="6"/>
  <c r="FF137" i="6"/>
  <c r="FE137" i="6"/>
  <c r="FA137" i="6"/>
  <c r="EZ137" i="6"/>
  <c r="EV137" i="6"/>
  <c r="EU137" i="6"/>
  <c r="EQ137" i="6"/>
  <c r="EP137" i="6"/>
  <c r="EL137" i="6"/>
  <c r="EK137" i="6"/>
  <c r="EG137" i="6"/>
  <c r="EF137" i="6"/>
  <c r="EB137" i="6"/>
  <c r="EA137" i="6"/>
  <c r="DW137" i="6"/>
  <c r="DV137" i="6"/>
  <c r="DR137" i="6"/>
  <c r="DQ137" i="6"/>
  <c r="DM137" i="6"/>
  <c r="DL137" i="6"/>
  <c r="DH137" i="6"/>
  <c r="DG137" i="6"/>
  <c r="DC137" i="6"/>
  <c r="DB137" i="6"/>
  <c r="CX137" i="6"/>
  <c r="CW137" i="6"/>
  <c r="CS137" i="6"/>
  <c r="CR137" i="6"/>
  <c r="CN137" i="6"/>
  <c r="CM137" i="6"/>
  <c r="CI137" i="6"/>
  <c r="CH137" i="6"/>
  <c r="CD137" i="6"/>
  <c r="CC137" i="6"/>
  <c r="BY137" i="6"/>
  <c r="BX137" i="6"/>
  <c r="BT137" i="6"/>
  <c r="BS137" i="6"/>
  <c r="BO137" i="6"/>
  <c r="BN137" i="6"/>
  <c r="BJ137" i="6"/>
  <c r="BI137" i="6"/>
  <c r="BE137" i="6"/>
  <c r="BD137" i="6"/>
  <c r="AZ137" i="6"/>
  <c r="AY137" i="6"/>
  <c r="AU137" i="6"/>
  <c r="AT137" i="6"/>
  <c r="AP137" i="6"/>
  <c r="AO137" i="6"/>
  <c r="AK137" i="6"/>
  <c r="AJ137" i="6"/>
  <c r="AF137" i="6"/>
  <c r="AE137" i="6"/>
  <c r="AA137" i="6"/>
  <c r="Z137" i="6"/>
  <c r="V137" i="6"/>
  <c r="U137" i="6"/>
  <c r="Q137" i="6"/>
  <c r="P137" i="6"/>
  <c r="L137" i="6"/>
  <c r="K137" i="6"/>
  <c r="A137" i="6"/>
  <c r="IC136" i="6"/>
  <c r="IB136" i="6"/>
  <c r="IA136" i="6"/>
  <c r="HX136" i="6"/>
  <c r="HW136" i="6"/>
  <c r="HV136" i="6"/>
  <c r="HS136" i="6"/>
  <c r="HR136" i="6"/>
  <c r="HQ136" i="6"/>
  <c r="HN136" i="6"/>
  <c r="HM136" i="6"/>
  <c r="HL136" i="6"/>
  <c r="HI136" i="6"/>
  <c r="HH136" i="6"/>
  <c r="HG136" i="6"/>
  <c r="HD136" i="6"/>
  <c r="HC136" i="6"/>
  <c r="HB136" i="6"/>
  <c r="GY136" i="6"/>
  <c r="GX136" i="6"/>
  <c r="GW136" i="6"/>
  <c r="GT136" i="6"/>
  <c r="GS136" i="6"/>
  <c r="GR136" i="6"/>
  <c r="GO136" i="6"/>
  <c r="GN136" i="6"/>
  <c r="GM136" i="6"/>
  <c r="GJ136" i="6"/>
  <c r="GI136" i="6"/>
  <c r="GH136" i="6"/>
  <c r="GE136" i="6"/>
  <c r="GD136" i="6"/>
  <c r="GC136" i="6"/>
  <c r="FZ136" i="6"/>
  <c r="FY136" i="6"/>
  <c r="FX136" i="6"/>
  <c r="FU136" i="6"/>
  <c r="FT136" i="6"/>
  <c r="FS136" i="6"/>
  <c r="FP136" i="6"/>
  <c r="FO136" i="6"/>
  <c r="FN136" i="6"/>
  <c r="FK136" i="6"/>
  <c r="FJ136" i="6"/>
  <c r="FI136" i="6"/>
  <c r="FF136" i="6"/>
  <c r="FE136" i="6"/>
  <c r="FD136" i="6"/>
  <c r="FA136" i="6"/>
  <c r="EZ136" i="6"/>
  <c r="EY136" i="6"/>
  <c r="EV136" i="6"/>
  <c r="EU136" i="6"/>
  <c r="ET136" i="6"/>
  <c r="EQ136" i="6"/>
  <c r="EP136" i="6"/>
  <c r="EO136" i="6"/>
  <c r="EL136" i="6"/>
  <c r="EK136" i="6"/>
  <c r="EJ136" i="6"/>
  <c r="EG136" i="6"/>
  <c r="EF136" i="6"/>
  <c r="EE136" i="6"/>
  <c r="EB136" i="6"/>
  <c r="EA136" i="6"/>
  <c r="DZ136" i="6"/>
  <c r="DW136" i="6"/>
  <c r="DV136" i="6"/>
  <c r="DU136" i="6"/>
  <c r="DR136" i="6"/>
  <c r="DQ136" i="6"/>
  <c r="DP136" i="6"/>
  <c r="DM136" i="6"/>
  <c r="DL136" i="6"/>
  <c r="DK136" i="6"/>
  <c r="DH136" i="6"/>
  <c r="DG136" i="6"/>
  <c r="DF136" i="6"/>
  <c r="DC136" i="6"/>
  <c r="DB136" i="6"/>
  <c r="DA136" i="6"/>
  <c r="CX136" i="6"/>
  <c r="CW136" i="6"/>
  <c r="CV136" i="6"/>
  <c r="CS136" i="6"/>
  <c r="CR136" i="6"/>
  <c r="CQ136" i="6"/>
  <c r="CN136" i="6"/>
  <c r="CM136" i="6"/>
  <c r="CL136" i="6"/>
  <c r="CI136" i="6"/>
  <c r="CH136" i="6"/>
  <c r="CG136" i="6"/>
  <c r="CD136" i="6"/>
  <c r="CC136" i="6"/>
  <c r="CB136" i="6"/>
  <c r="BY136" i="6"/>
  <c r="BX136" i="6"/>
  <c r="BW136" i="6"/>
  <c r="BT136" i="6"/>
  <c r="BS136" i="6"/>
  <c r="BR136" i="6"/>
  <c r="BO136" i="6"/>
  <c r="BN136" i="6"/>
  <c r="BM136" i="6"/>
  <c r="BJ136" i="6"/>
  <c r="BI136" i="6"/>
  <c r="BH136" i="6"/>
  <c r="BE136" i="6"/>
  <c r="BD136" i="6"/>
  <c r="BC136" i="6"/>
  <c r="AZ136" i="6"/>
  <c r="AY136" i="6"/>
  <c r="AX136" i="6"/>
  <c r="AU136" i="6"/>
  <c r="AT136" i="6"/>
  <c r="AS136" i="6"/>
  <c r="AP136" i="6"/>
  <c r="AO136" i="6"/>
  <c r="AN136" i="6"/>
  <c r="AK136" i="6"/>
  <c r="AJ136" i="6"/>
  <c r="AI136" i="6"/>
  <c r="AF136" i="6"/>
  <c r="AE136" i="6"/>
  <c r="AD136" i="6"/>
  <c r="AA136" i="6"/>
  <c r="Z136" i="6"/>
  <c r="Y136" i="6"/>
  <c r="V136" i="6"/>
  <c r="U136" i="6"/>
  <c r="T136" i="6"/>
  <c r="Q136" i="6"/>
  <c r="P136" i="6"/>
  <c r="O136" i="6"/>
  <c r="L136" i="6"/>
  <c r="K136" i="6"/>
  <c r="J136" i="6"/>
  <c r="I136" i="6"/>
  <c r="H136" i="6"/>
  <c r="G136" i="6"/>
  <c r="F136" i="6"/>
  <c r="E136" i="6"/>
  <c r="D136" i="6"/>
  <c r="C136" i="6"/>
  <c r="B136" i="6"/>
  <c r="A136" i="6"/>
  <c r="IC133" i="6"/>
  <c r="IB133" i="6"/>
  <c r="HX133" i="6"/>
  <c r="HW133" i="6"/>
  <c r="HS133" i="6"/>
  <c r="HR133" i="6"/>
  <c r="HN133" i="6"/>
  <c r="HM133" i="6"/>
  <c r="HI133" i="6"/>
  <c r="HH133" i="6"/>
  <c r="HD133" i="6"/>
  <c r="HC133" i="6"/>
  <c r="GY133" i="6"/>
  <c r="GX133" i="6"/>
  <c r="GT133" i="6"/>
  <c r="GS133" i="6"/>
  <c r="GO133" i="6"/>
  <c r="GN133" i="6"/>
  <c r="GJ133" i="6"/>
  <c r="GI133" i="6"/>
  <c r="GE133" i="6"/>
  <c r="GD133" i="6"/>
  <c r="FZ133" i="6"/>
  <c r="FY133" i="6"/>
  <c r="FU133" i="6"/>
  <c r="FT133" i="6"/>
  <c r="FP133" i="6"/>
  <c r="FO133" i="6"/>
  <c r="FK133" i="6"/>
  <c r="FJ133" i="6"/>
  <c r="FF133" i="6"/>
  <c r="FE133" i="6"/>
  <c r="FA133" i="6"/>
  <c r="EZ133" i="6"/>
  <c r="EV133" i="6"/>
  <c r="EU133" i="6"/>
  <c r="EQ133" i="6"/>
  <c r="EP133" i="6"/>
  <c r="EL133" i="6"/>
  <c r="EK133" i="6"/>
  <c r="EG133" i="6"/>
  <c r="EF133" i="6"/>
  <c r="EB133" i="6"/>
  <c r="EA133" i="6"/>
  <c r="DW133" i="6"/>
  <c r="DV133" i="6"/>
  <c r="DR133" i="6"/>
  <c r="DQ133" i="6"/>
  <c r="DM133" i="6"/>
  <c r="DL133" i="6"/>
  <c r="DH133" i="6"/>
  <c r="DG133" i="6"/>
  <c r="DC133" i="6"/>
  <c r="DB133" i="6"/>
  <c r="CX133" i="6"/>
  <c r="CW133" i="6"/>
  <c r="CS133" i="6"/>
  <c r="CR133" i="6"/>
  <c r="CN133" i="6"/>
  <c r="CM133" i="6"/>
  <c r="CI133" i="6"/>
  <c r="CH133" i="6"/>
  <c r="CD133" i="6"/>
  <c r="CC133" i="6"/>
  <c r="BY133" i="6"/>
  <c r="BX133" i="6"/>
  <c r="BT133" i="6"/>
  <c r="BS133" i="6"/>
  <c r="BO133" i="6"/>
  <c r="BN133" i="6"/>
  <c r="BJ133" i="6"/>
  <c r="BI133" i="6"/>
  <c r="BE133" i="6"/>
  <c r="BD133" i="6"/>
  <c r="AZ133" i="6"/>
  <c r="AY133" i="6"/>
  <c r="AU133" i="6"/>
  <c r="AT133" i="6"/>
  <c r="AP133" i="6"/>
  <c r="AO133" i="6"/>
  <c r="AK133" i="6"/>
  <c r="AJ133" i="6"/>
  <c r="AF133" i="6"/>
  <c r="AE133" i="6"/>
  <c r="AA133" i="6"/>
  <c r="Z133" i="6"/>
  <c r="V133" i="6"/>
  <c r="U133" i="6"/>
  <c r="Q133" i="6"/>
  <c r="P133" i="6"/>
  <c r="L133" i="6"/>
  <c r="K133" i="6"/>
  <c r="A133" i="6"/>
  <c r="IC132" i="6"/>
  <c r="IB132" i="6"/>
  <c r="HX132" i="6"/>
  <c r="HW132" i="6"/>
  <c r="HS132" i="6"/>
  <c r="HR132" i="6"/>
  <c r="HN132" i="6"/>
  <c r="HM132" i="6"/>
  <c r="HI132" i="6"/>
  <c r="HH132" i="6"/>
  <c r="HD132" i="6"/>
  <c r="HC132" i="6"/>
  <c r="GY132" i="6"/>
  <c r="GX132" i="6"/>
  <c r="GT132" i="6"/>
  <c r="GS132" i="6"/>
  <c r="GO132" i="6"/>
  <c r="GN132" i="6"/>
  <c r="GJ132" i="6"/>
  <c r="GI132" i="6"/>
  <c r="GE132" i="6"/>
  <c r="GD132" i="6"/>
  <c r="FZ132" i="6"/>
  <c r="FY132" i="6"/>
  <c r="FU132" i="6"/>
  <c r="FT132" i="6"/>
  <c r="FP132" i="6"/>
  <c r="FO132" i="6"/>
  <c r="FK132" i="6"/>
  <c r="FJ132" i="6"/>
  <c r="FF132" i="6"/>
  <c r="FE132" i="6"/>
  <c r="FA132" i="6"/>
  <c r="EZ132" i="6"/>
  <c r="EV132" i="6"/>
  <c r="EU132" i="6"/>
  <c r="EQ132" i="6"/>
  <c r="EP132" i="6"/>
  <c r="EL132" i="6"/>
  <c r="EK132" i="6"/>
  <c r="EG132" i="6"/>
  <c r="EF132" i="6"/>
  <c r="EB132" i="6"/>
  <c r="EA132" i="6"/>
  <c r="DW132" i="6"/>
  <c r="DV132" i="6"/>
  <c r="DR132" i="6"/>
  <c r="DQ132" i="6"/>
  <c r="DM132" i="6"/>
  <c r="DL132" i="6"/>
  <c r="DH132" i="6"/>
  <c r="DG132" i="6"/>
  <c r="DC132" i="6"/>
  <c r="DB132" i="6"/>
  <c r="CX132" i="6"/>
  <c r="CW132" i="6"/>
  <c r="CS132" i="6"/>
  <c r="CR132" i="6"/>
  <c r="CN132" i="6"/>
  <c r="CM132" i="6"/>
  <c r="CI132" i="6"/>
  <c r="CH132" i="6"/>
  <c r="CD132" i="6"/>
  <c r="CC132" i="6"/>
  <c r="BY132" i="6"/>
  <c r="BX132" i="6"/>
  <c r="BT132" i="6"/>
  <c r="BS132" i="6"/>
  <c r="BO132" i="6"/>
  <c r="BN132" i="6"/>
  <c r="BJ132" i="6"/>
  <c r="BI132" i="6"/>
  <c r="BE132" i="6"/>
  <c r="BD132" i="6"/>
  <c r="AZ132" i="6"/>
  <c r="AY132" i="6"/>
  <c r="AU132" i="6"/>
  <c r="AT132" i="6"/>
  <c r="AP132" i="6"/>
  <c r="AO132" i="6"/>
  <c r="AK132" i="6"/>
  <c r="AJ132" i="6"/>
  <c r="AF132" i="6"/>
  <c r="AE132" i="6"/>
  <c r="AA132" i="6"/>
  <c r="Z132" i="6"/>
  <c r="V132" i="6"/>
  <c r="U132" i="6"/>
  <c r="Q132" i="6"/>
  <c r="P132" i="6"/>
  <c r="L132" i="6"/>
  <c r="K132" i="6"/>
  <c r="A132" i="6"/>
  <c r="IC131" i="6"/>
  <c r="IB131" i="6"/>
  <c r="HX131" i="6"/>
  <c r="HW131" i="6"/>
  <c r="HS131" i="6"/>
  <c r="HR131" i="6"/>
  <c r="HN131" i="6"/>
  <c r="HM131" i="6"/>
  <c r="HI131" i="6"/>
  <c r="HH131" i="6"/>
  <c r="HD131" i="6"/>
  <c r="HC131" i="6"/>
  <c r="GY131" i="6"/>
  <c r="GX131" i="6"/>
  <c r="GT131" i="6"/>
  <c r="GS131" i="6"/>
  <c r="GO131" i="6"/>
  <c r="GN131" i="6"/>
  <c r="GJ131" i="6"/>
  <c r="GI131" i="6"/>
  <c r="GE131" i="6"/>
  <c r="GD131" i="6"/>
  <c r="FZ131" i="6"/>
  <c r="FY131" i="6"/>
  <c r="FU131" i="6"/>
  <c r="FT131" i="6"/>
  <c r="FP131" i="6"/>
  <c r="FO131" i="6"/>
  <c r="FK131" i="6"/>
  <c r="FJ131" i="6"/>
  <c r="FF131" i="6"/>
  <c r="FE131" i="6"/>
  <c r="FA131" i="6"/>
  <c r="EZ131" i="6"/>
  <c r="EV131" i="6"/>
  <c r="EU131" i="6"/>
  <c r="EQ131" i="6"/>
  <c r="EP131" i="6"/>
  <c r="EL131" i="6"/>
  <c r="EK131" i="6"/>
  <c r="EG131" i="6"/>
  <c r="EF131" i="6"/>
  <c r="EB131" i="6"/>
  <c r="EA131" i="6"/>
  <c r="DW131" i="6"/>
  <c r="DV131" i="6"/>
  <c r="DR131" i="6"/>
  <c r="DQ131" i="6"/>
  <c r="DM131" i="6"/>
  <c r="DL131" i="6"/>
  <c r="DH131" i="6"/>
  <c r="DG131" i="6"/>
  <c r="DC131" i="6"/>
  <c r="DB131" i="6"/>
  <c r="CX131" i="6"/>
  <c r="CW131" i="6"/>
  <c r="CS131" i="6"/>
  <c r="CR131" i="6"/>
  <c r="CN131" i="6"/>
  <c r="CM131" i="6"/>
  <c r="CI131" i="6"/>
  <c r="CH131" i="6"/>
  <c r="CD131" i="6"/>
  <c r="CC131" i="6"/>
  <c r="BY131" i="6"/>
  <c r="BX131" i="6"/>
  <c r="BT131" i="6"/>
  <c r="BS131" i="6"/>
  <c r="BO131" i="6"/>
  <c r="BN131" i="6"/>
  <c r="BJ131" i="6"/>
  <c r="BI131" i="6"/>
  <c r="BE131" i="6"/>
  <c r="BD131" i="6"/>
  <c r="AZ131" i="6"/>
  <c r="AY131" i="6"/>
  <c r="AU131" i="6"/>
  <c r="AT131" i="6"/>
  <c r="AP131" i="6"/>
  <c r="AO131" i="6"/>
  <c r="AK131" i="6"/>
  <c r="AJ131" i="6"/>
  <c r="AF131" i="6"/>
  <c r="AE131" i="6"/>
  <c r="AA131" i="6"/>
  <c r="Z131" i="6"/>
  <c r="V131" i="6"/>
  <c r="U131" i="6"/>
  <c r="Q131" i="6"/>
  <c r="P131" i="6"/>
  <c r="L131" i="6"/>
  <c r="K131" i="6"/>
  <c r="A131" i="6"/>
  <c r="IC130" i="6"/>
  <c r="IB130" i="6"/>
  <c r="HX130" i="6"/>
  <c r="HW130" i="6"/>
  <c r="HS130" i="6"/>
  <c r="HR130" i="6"/>
  <c r="HN130" i="6"/>
  <c r="HM130" i="6"/>
  <c r="HI130" i="6"/>
  <c r="HH130" i="6"/>
  <c r="HD130" i="6"/>
  <c r="HC130" i="6"/>
  <c r="GY130" i="6"/>
  <c r="GX130" i="6"/>
  <c r="GT130" i="6"/>
  <c r="GS130" i="6"/>
  <c r="GO130" i="6"/>
  <c r="GN130" i="6"/>
  <c r="GJ130" i="6"/>
  <c r="GI130" i="6"/>
  <c r="GE130" i="6"/>
  <c r="GD130" i="6"/>
  <c r="FZ130" i="6"/>
  <c r="FY130" i="6"/>
  <c r="FU130" i="6"/>
  <c r="FT130" i="6"/>
  <c r="FP130" i="6"/>
  <c r="FO130" i="6"/>
  <c r="FK130" i="6"/>
  <c r="FJ130" i="6"/>
  <c r="FF130" i="6"/>
  <c r="FE130" i="6"/>
  <c r="FA130" i="6"/>
  <c r="EZ130" i="6"/>
  <c r="EV130" i="6"/>
  <c r="EU130" i="6"/>
  <c r="EQ130" i="6"/>
  <c r="EP130" i="6"/>
  <c r="EL130" i="6"/>
  <c r="EK130" i="6"/>
  <c r="EG130" i="6"/>
  <c r="EF130" i="6"/>
  <c r="EB130" i="6"/>
  <c r="EA130" i="6"/>
  <c r="DW130" i="6"/>
  <c r="DV130" i="6"/>
  <c r="DR130" i="6"/>
  <c r="DQ130" i="6"/>
  <c r="DM130" i="6"/>
  <c r="DL130" i="6"/>
  <c r="DH130" i="6"/>
  <c r="DG130" i="6"/>
  <c r="DC130" i="6"/>
  <c r="DB130" i="6"/>
  <c r="CX130" i="6"/>
  <c r="CW130" i="6"/>
  <c r="CS130" i="6"/>
  <c r="CR130" i="6"/>
  <c r="CN130" i="6"/>
  <c r="CM130" i="6"/>
  <c r="CI130" i="6"/>
  <c r="CH130" i="6"/>
  <c r="CD130" i="6"/>
  <c r="CC130" i="6"/>
  <c r="BY130" i="6"/>
  <c r="BX130" i="6"/>
  <c r="BT130" i="6"/>
  <c r="BS130" i="6"/>
  <c r="BO130" i="6"/>
  <c r="BN130" i="6"/>
  <c r="BJ130" i="6"/>
  <c r="BI130" i="6"/>
  <c r="BE130" i="6"/>
  <c r="BD130" i="6"/>
  <c r="AZ130" i="6"/>
  <c r="AY130" i="6"/>
  <c r="AU130" i="6"/>
  <c r="AT130" i="6"/>
  <c r="AP130" i="6"/>
  <c r="AO130" i="6"/>
  <c r="AK130" i="6"/>
  <c r="AJ130" i="6"/>
  <c r="AF130" i="6"/>
  <c r="AE130" i="6"/>
  <c r="AA130" i="6"/>
  <c r="Z130" i="6"/>
  <c r="V130" i="6"/>
  <c r="U130" i="6"/>
  <c r="Q130" i="6"/>
  <c r="P130" i="6"/>
  <c r="L130" i="6"/>
  <c r="K130" i="6"/>
  <c r="A130" i="6"/>
  <c r="IC129" i="6"/>
  <c r="IB129" i="6"/>
  <c r="HX129" i="6"/>
  <c r="HW129" i="6"/>
  <c r="HS129" i="6"/>
  <c r="HR129" i="6"/>
  <c r="HN129" i="6"/>
  <c r="HM129" i="6"/>
  <c r="HI129" i="6"/>
  <c r="HH129" i="6"/>
  <c r="HD129" i="6"/>
  <c r="HC129" i="6"/>
  <c r="GY129" i="6"/>
  <c r="GX129" i="6"/>
  <c r="GT129" i="6"/>
  <c r="GS129" i="6"/>
  <c r="GO129" i="6"/>
  <c r="GN129" i="6"/>
  <c r="GJ129" i="6"/>
  <c r="GI129" i="6"/>
  <c r="GE129" i="6"/>
  <c r="GD129" i="6"/>
  <c r="FZ129" i="6"/>
  <c r="FY129" i="6"/>
  <c r="FU129" i="6"/>
  <c r="FT129" i="6"/>
  <c r="FP129" i="6"/>
  <c r="FO129" i="6"/>
  <c r="FK129" i="6"/>
  <c r="FJ129" i="6"/>
  <c r="FF129" i="6"/>
  <c r="FE129" i="6"/>
  <c r="FA129" i="6"/>
  <c r="EZ129" i="6"/>
  <c r="EV129" i="6"/>
  <c r="EU129" i="6"/>
  <c r="EQ129" i="6"/>
  <c r="EP129" i="6"/>
  <c r="EL129" i="6"/>
  <c r="EK129" i="6"/>
  <c r="EG129" i="6"/>
  <c r="EF129" i="6"/>
  <c r="EB129" i="6"/>
  <c r="EA129" i="6"/>
  <c r="DW129" i="6"/>
  <c r="DV129" i="6"/>
  <c r="DR129" i="6"/>
  <c r="DQ129" i="6"/>
  <c r="DM129" i="6"/>
  <c r="DL129" i="6"/>
  <c r="DH129" i="6"/>
  <c r="DG129" i="6"/>
  <c r="DC129" i="6"/>
  <c r="DB129" i="6"/>
  <c r="CX129" i="6"/>
  <c r="CW129" i="6"/>
  <c r="CS129" i="6"/>
  <c r="CR129" i="6"/>
  <c r="CN129" i="6"/>
  <c r="CM129" i="6"/>
  <c r="CI129" i="6"/>
  <c r="CH129" i="6"/>
  <c r="CD129" i="6"/>
  <c r="CC129" i="6"/>
  <c r="BY129" i="6"/>
  <c r="BX129" i="6"/>
  <c r="BT129" i="6"/>
  <c r="BS129" i="6"/>
  <c r="BO129" i="6"/>
  <c r="BN129" i="6"/>
  <c r="BJ129" i="6"/>
  <c r="BI129" i="6"/>
  <c r="BE129" i="6"/>
  <c r="BD129" i="6"/>
  <c r="AZ129" i="6"/>
  <c r="AY129" i="6"/>
  <c r="AU129" i="6"/>
  <c r="AT129" i="6"/>
  <c r="AP129" i="6"/>
  <c r="AO129" i="6"/>
  <c r="AK129" i="6"/>
  <c r="AJ129" i="6"/>
  <c r="AF129" i="6"/>
  <c r="AE129" i="6"/>
  <c r="AA129" i="6"/>
  <c r="Z129" i="6"/>
  <c r="V129" i="6"/>
  <c r="U129" i="6"/>
  <c r="Q129" i="6"/>
  <c r="P129" i="6"/>
  <c r="L129" i="6"/>
  <c r="K129" i="6"/>
  <c r="A129" i="6"/>
  <c r="IC128" i="6"/>
  <c r="IB128" i="6"/>
  <c r="HX128" i="6"/>
  <c r="HW128" i="6"/>
  <c r="HS128" i="6"/>
  <c r="HR128" i="6"/>
  <c r="HN128" i="6"/>
  <c r="HM128" i="6"/>
  <c r="HI128" i="6"/>
  <c r="HH128" i="6"/>
  <c r="HD128" i="6"/>
  <c r="HC128" i="6"/>
  <c r="GY128" i="6"/>
  <c r="GX128" i="6"/>
  <c r="GT128" i="6"/>
  <c r="GS128" i="6"/>
  <c r="GO128" i="6"/>
  <c r="GN128" i="6"/>
  <c r="GJ128" i="6"/>
  <c r="GI128" i="6"/>
  <c r="GE128" i="6"/>
  <c r="GD128" i="6"/>
  <c r="FZ128" i="6"/>
  <c r="FY128" i="6"/>
  <c r="FU128" i="6"/>
  <c r="FT128" i="6"/>
  <c r="FP128" i="6"/>
  <c r="FO128" i="6"/>
  <c r="FK128" i="6"/>
  <c r="FJ128" i="6"/>
  <c r="FF128" i="6"/>
  <c r="FE128" i="6"/>
  <c r="FA128" i="6"/>
  <c r="EZ128" i="6"/>
  <c r="EV128" i="6"/>
  <c r="EU128" i="6"/>
  <c r="EQ128" i="6"/>
  <c r="EP128" i="6"/>
  <c r="EL128" i="6"/>
  <c r="EK128" i="6"/>
  <c r="EG128" i="6"/>
  <c r="EF128" i="6"/>
  <c r="EB128" i="6"/>
  <c r="EA128" i="6"/>
  <c r="DW128" i="6"/>
  <c r="DV128" i="6"/>
  <c r="DR128" i="6"/>
  <c r="DQ128" i="6"/>
  <c r="DM128" i="6"/>
  <c r="DL128" i="6"/>
  <c r="DH128" i="6"/>
  <c r="DG128" i="6"/>
  <c r="DC128" i="6"/>
  <c r="DB128" i="6"/>
  <c r="CX128" i="6"/>
  <c r="CW128" i="6"/>
  <c r="CS128" i="6"/>
  <c r="CR128" i="6"/>
  <c r="CN128" i="6"/>
  <c r="CM128" i="6"/>
  <c r="CI128" i="6"/>
  <c r="CH128" i="6"/>
  <c r="CD128" i="6"/>
  <c r="CC128" i="6"/>
  <c r="BY128" i="6"/>
  <c r="BX128" i="6"/>
  <c r="BT128" i="6"/>
  <c r="BS128" i="6"/>
  <c r="BO128" i="6"/>
  <c r="BN128" i="6"/>
  <c r="BJ128" i="6"/>
  <c r="BI128" i="6"/>
  <c r="BE128" i="6"/>
  <c r="BD128" i="6"/>
  <c r="AZ128" i="6"/>
  <c r="AY128" i="6"/>
  <c r="AU128" i="6"/>
  <c r="AT128" i="6"/>
  <c r="AP128" i="6"/>
  <c r="AO128" i="6"/>
  <c r="AK128" i="6"/>
  <c r="AJ128" i="6"/>
  <c r="AF128" i="6"/>
  <c r="AE128" i="6"/>
  <c r="AA128" i="6"/>
  <c r="Z128" i="6"/>
  <c r="V128" i="6"/>
  <c r="U128" i="6"/>
  <c r="Q128" i="6"/>
  <c r="P128" i="6"/>
  <c r="L128" i="6"/>
  <c r="K128" i="6"/>
  <c r="A128" i="6"/>
  <c r="IC127" i="6"/>
  <c r="IB127" i="6"/>
  <c r="IA127" i="6"/>
  <c r="HX127" i="6"/>
  <c r="HW127" i="6"/>
  <c r="HV127" i="6"/>
  <c r="HS127" i="6"/>
  <c r="HR127" i="6"/>
  <c r="HQ127" i="6"/>
  <c r="HN127" i="6"/>
  <c r="HM127" i="6"/>
  <c r="HL127" i="6"/>
  <c r="HI127" i="6"/>
  <c r="HH127" i="6"/>
  <c r="HG127" i="6"/>
  <c r="HD127" i="6"/>
  <c r="HC127" i="6"/>
  <c r="HB127" i="6"/>
  <c r="GY127" i="6"/>
  <c r="GX127" i="6"/>
  <c r="GW127" i="6"/>
  <c r="GT127" i="6"/>
  <c r="GS127" i="6"/>
  <c r="GR127" i="6"/>
  <c r="GO127" i="6"/>
  <c r="GN127" i="6"/>
  <c r="GM127" i="6"/>
  <c r="GJ127" i="6"/>
  <c r="GI127" i="6"/>
  <c r="GH127" i="6"/>
  <c r="GE127" i="6"/>
  <c r="GD127" i="6"/>
  <c r="GC127" i="6"/>
  <c r="FZ127" i="6"/>
  <c r="FY127" i="6"/>
  <c r="FX127" i="6"/>
  <c r="FU127" i="6"/>
  <c r="FT127" i="6"/>
  <c r="FS127" i="6"/>
  <c r="FP127" i="6"/>
  <c r="FO127" i="6"/>
  <c r="FN127" i="6"/>
  <c r="FK127" i="6"/>
  <c r="FJ127" i="6"/>
  <c r="FI127" i="6"/>
  <c r="FF127" i="6"/>
  <c r="FE127" i="6"/>
  <c r="FD127" i="6"/>
  <c r="FA127" i="6"/>
  <c r="EZ127" i="6"/>
  <c r="EY127" i="6"/>
  <c r="EV127" i="6"/>
  <c r="EU127" i="6"/>
  <c r="ET127" i="6"/>
  <c r="EQ127" i="6"/>
  <c r="EP127" i="6"/>
  <c r="EO127" i="6"/>
  <c r="EL127" i="6"/>
  <c r="EK127" i="6"/>
  <c r="EJ127" i="6"/>
  <c r="EG127" i="6"/>
  <c r="EF127" i="6"/>
  <c r="EE127" i="6"/>
  <c r="EB127" i="6"/>
  <c r="EA127" i="6"/>
  <c r="DZ127" i="6"/>
  <c r="DW127" i="6"/>
  <c r="DV127" i="6"/>
  <c r="DU127" i="6"/>
  <c r="DR127" i="6"/>
  <c r="DQ127" i="6"/>
  <c r="DP127" i="6"/>
  <c r="DM127" i="6"/>
  <c r="DL127" i="6"/>
  <c r="DK127" i="6"/>
  <c r="DH127" i="6"/>
  <c r="DG127" i="6"/>
  <c r="DF127" i="6"/>
  <c r="DC127" i="6"/>
  <c r="DB127" i="6"/>
  <c r="DA127" i="6"/>
  <c r="CX127" i="6"/>
  <c r="CW127" i="6"/>
  <c r="CV127" i="6"/>
  <c r="CS127" i="6"/>
  <c r="CR127" i="6"/>
  <c r="CQ127" i="6"/>
  <c r="CN127" i="6"/>
  <c r="CM127" i="6"/>
  <c r="CL127" i="6"/>
  <c r="CI127" i="6"/>
  <c r="CH127" i="6"/>
  <c r="CG127" i="6"/>
  <c r="CD127" i="6"/>
  <c r="CC127" i="6"/>
  <c r="CB127" i="6"/>
  <c r="BY127" i="6"/>
  <c r="BX127" i="6"/>
  <c r="BW127" i="6"/>
  <c r="BT127" i="6"/>
  <c r="BS127" i="6"/>
  <c r="BR127" i="6"/>
  <c r="BO127" i="6"/>
  <c r="BN127" i="6"/>
  <c r="BM127" i="6"/>
  <c r="BJ127" i="6"/>
  <c r="BI127" i="6"/>
  <c r="BH127" i="6"/>
  <c r="BE127" i="6"/>
  <c r="BD127" i="6"/>
  <c r="BC127" i="6"/>
  <c r="AZ127" i="6"/>
  <c r="AY127" i="6"/>
  <c r="AX127" i="6"/>
  <c r="AU127" i="6"/>
  <c r="AT127" i="6"/>
  <c r="AS127" i="6"/>
  <c r="AP127" i="6"/>
  <c r="AO127" i="6"/>
  <c r="AN127" i="6"/>
  <c r="AK127" i="6"/>
  <c r="AJ127" i="6"/>
  <c r="AI127" i="6"/>
  <c r="AF127" i="6"/>
  <c r="AE127" i="6"/>
  <c r="AD127" i="6"/>
  <c r="AA127" i="6"/>
  <c r="Z127" i="6"/>
  <c r="Y127" i="6"/>
  <c r="V127" i="6"/>
  <c r="U127" i="6"/>
  <c r="T127" i="6"/>
  <c r="Q127" i="6"/>
  <c r="P127" i="6"/>
  <c r="O127" i="6"/>
  <c r="L127" i="6"/>
  <c r="K127" i="6"/>
  <c r="J127" i="6"/>
  <c r="I127" i="6"/>
  <c r="H127" i="6"/>
  <c r="G127" i="6"/>
  <c r="F127" i="6"/>
  <c r="E127" i="6"/>
  <c r="D127" i="6"/>
  <c r="C127" i="6"/>
  <c r="B127" i="6"/>
  <c r="A127" i="6"/>
  <c r="IC124" i="6"/>
  <c r="IB124" i="6"/>
  <c r="HX124" i="6"/>
  <c r="HW124" i="6"/>
  <c r="HS124" i="6"/>
  <c r="HR124" i="6"/>
  <c r="HN124" i="6"/>
  <c r="HM124" i="6"/>
  <c r="HI124" i="6"/>
  <c r="HH124" i="6"/>
  <c r="HD124" i="6"/>
  <c r="HC124" i="6"/>
  <c r="GY124" i="6"/>
  <c r="GX124" i="6"/>
  <c r="GT124" i="6"/>
  <c r="GS124" i="6"/>
  <c r="GO124" i="6"/>
  <c r="GN124" i="6"/>
  <c r="GJ124" i="6"/>
  <c r="GI124" i="6"/>
  <c r="GE124" i="6"/>
  <c r="GD124" i="6"/>
  <c r="FZ124" i="6"/>
  <c r="FY124" i="6"/>
  <c r="FU124" i="6"/>
  <c r="FT124" i="6"/>
  <c r="FP124" i="6"/>
  <c r="FO124" i="6"/>
  <c r="FK124" i="6"/>
  <c r="FJ124" i="6"/>
  <c r="FF124" i="6"/>
  <c r="FE124" i="6"/>
  <c r="FA124" i="6"/>
  <c r="EZ124" i="6"/>
  <c r="EV124" i="6"/>
  <c r="EU124" i="6"/>
  <c r="EQ124" i="6"/>
  <c r="EP124" i="6"/>
  <c r="EL124" i="6"/>
  <c r="EK124" i="6"/>
  <c r="EG124" i="6"/>
  <c r="EF124" i="6"/>
  <c r="EB124" i="6"/>
  <c r="EA124" i="6"/>
  <c r="DW124" i="6"/>
  <c r="DV124" i="6"/>
  <c r="DR124" i="6"/>
  <c r="DQ124" i="6"/>
  <c r="DM124" i="6"/>
  <c r="DL124" i="6"/>
  <c r="DH124" i="6"/>
  <c r="DG124" i="6"/>
  <c r="DC124" i="6"/>
  <c r="DB124" i="6"/>
  <c r="CX124" i="6"/>
  <c r="CW124" i="6"/>
  <c r="CS124" i="6"/>
  <c r="CR124" i="6"/>
  <c r="CN124" i="6"/>
  <c r="CM124" i="6"/>
  <c r="CI124" i="6"/>
  <c r="CH124" i="6"/>
  <c r="CD124" i="6"/>
  <c r="CC124" i="6"/>
  <c r="BY124" i="6"/>
  <c r="BX124" i="6"/>
  <c r="BT124" i="6"/>
  <c r="BS124" i="6"/>
  <c r="BO124" i="6"/>
  <c r="BN124" i="6"/>
  <c r="BJ124" i="6"/>
  <c r="BI124" i="6"/>
  <c r="BE124" i="6"/>
  <c r="BD124" i="6"/>
  <c r="AZ124" i="6"/>
  <c r="AY124" i="6"/>
  <c r="AU124" i="6"/>
  <c r="AT124" i="6"/>
  <c r="AP124" i="6"/>
  <c r="AO124" i="6"/>
  <c r="AK124" i="6"/>
  <c r="AJ124" i="6"/>
  <c r="AF124" i="6"/>
  <c r="AE124" i="6"/>
  <c r="AA124" i="6"/>
  <c r="Z124" i="6"/>
  <c r="V124" i="6"/>
  <c r="U124" i="6"/>
  <c r="Q124" i="6"/>
  <c r="P124" i="6"/>
  <c r="L124" i="6"/>
  <c r="K124" i="6"/>
  <c r="A124" i="6"/>
  <c r="IC123" i="6"/>
  <c r="IB123" i="6"/>
  <c r="HX123" i="6"/>
  <c r="HW123" i="6"/>
  <c r="HS123" i="6"/>
  <c r="HR123" i="6"/>
  <c r="HN123" i="6"/>
  <c r="HM123" i="6"/>
  <c r="HI123" i="6"/>
  <c r="HH123" i="6"/>
  <c r="HD123" i="6"/>
  <c r="HC123" i="6"/>
  <c r="GY123" i="6"/>
  <c r="GX123" i="6"/>
  <c r="GT123" i="6"/>
  <c r="GS123" i="6"/>
  <c r="GO123" i="6"/>
  <c r="GN123" i="6"/>
  <c r="GJ123" i="6"/>
  <c r="GI123" i="6"/>
  <c r="GE123" i="6"/>
  <c r="GD123" i="6"/>
  <c r="FZ123" i="6"/>
  <c r="FY123" i="6"/>
  <c r="FU123" i="6"/>
  <c r="FT123" i="6"/>
  <c r="FP123" i="6"/>
  <c r="FO123" i="6"/>
  <c r="FK123" i="6"/>
  <c r="FJ123" i="6"/>
  <c r="FF123" i="6"/>
  <c r="FE123" i="6"/>
  <c r="FA123" i="6"/>
  <c r="EZ123" i="6"/>
  <c r="EV123" i="6"/>
  <c r="EU123" i="6"/>
  <c r="EQ123" i="6"/>
  <c r="EP123" i="6"/>
  <c r="EL123" i="6"/>
  <c r="EK123" i="6"/>
  <c r="EG123" i="6"/>
  <c r="EF123" i="6"/>
  <c r="EB123" i="6"/>
  <c r="EA123" i="6"/>
  <c r="DW123" i="6"/>
  <c r="DV123" i="6"/>
  <c r="DR123" i="6"/>
  <c r="DQ123" i="6"/>
  <c r="DM123" i="6"/>
  <c r="DL123" i="6"/>
  <c r="DH123" i="6"/>
  <c r="DG123" i="6"/>
  <c r="DC123" i="6"/>
  <c r="DB123" i="6"/>
  <c r="CX123" i="6"/>
  <c r="CW123" i="6"/>
  <c r="CS123" i="6"/>
  <c r="CR123" i="6"/>
  <c r="CN123" i="6"/>
  <c r="CM123" i="6"/>
  <c r="CI123" i="6"/>
  <c r="CH123" i="6"/>
  <c r="CD123" i="6"/>
  <c r="CC123" i="6"/>
  <c r="BY123" i="6"/>
  <c r="BX123" i="6"/>
  <c r="BT123" i="6"/>
  <c r="BS123" i="6"/>
  <c r="BO123" i="6"/>
  <c r="BN123" i="6"/>
  <c r="BJ123" i="6"/>
  <c r="BI123" i="6"/>
  <c r="BE123" i="6"/>
  <c r="BD123" i="6"/>
  <c r="AZ123" i="6"/>
  <c r="AY123" i="6"/>
  <c r="AU123" i="6"/>
  <c r="AT123" i="6"/>
  <c r="AP123" i="6"/>
  <c r="AO123" i="6"/>
  <c r="AK123" i="6"/>
  <c r="AJ123" i="6"/>
  <c r="AF123" i="6"/>
  <c r="AE123" i="6"/>
  <c r="AA123" i="6"/>
  <c r="Z123" i="6"/>
  <c r="V123" i="6"/>
  <c r="U123" i="6"/>
  <c r="Q123" i="6"/>
  <c r="P123" i="6"/>
  <c r="L123" i="6"/>
  <c r="K123" i="6"/>
  <c r="A123" i="6"/>
  <c r="IC122" i="6"/>
  <c r="IB122" i="6"/>
  <c r="HX122" i="6"/>
  <c r="HW122" i="6"/>
  <c r="HS122" i="6"/>
  <c r="HR122" i="6"/>
  <c r="HN122" i="6"/>
  <c r="HM122" i="6"/>
  <c r="HI122" i="6"/>
  <c r="HH122" i="6"/>
  <c r="HD122" i="6"/>
  <c r="HC122" i="6"/>
  <c r="GY122" i="6"/>
  <c r="GX122" i="6"/>
  <c r="GT122" i="6"/>
  <c r="GS122" i="6"/>
  <c r="GO122" i="6"/>
  <c r="GN122" i="6"/>
  <c r="GJ122" i="6"/>
  <c r="GI122" i="6"/>
  <c r="GE122" i="6"/>
  <c r="GD122" i="6"/>
  <c r="FZ122" i="6"/>
  <c r="FY122" i="6"/>
  <c r="FU122" i="6"/>
  <c r="FT122" i="6"/>
  <c r="FP122" i="6"/>
  <c r="FO122" i="6"/>
  <c r="FK122" i="6"/>
  <c r="FJ122" i="6"/>
  <c r="FF122" i="6"/>
  <c r="FE122" i="6"/>
  <c r="FA122" i="6"/>
  <c r="EZ122" i="6"/>
  <c r="EV122" i="6"/>
  <c r="EU122" i="6"/>
  <c r="EQ122" i="6"/>
  <c r="EP122" i="6"/>
  <c r="EL122" i="6"/>
  <c r="EK122" i="6"/>
  <c r="EG122" i="6"/>
  <c r="EF122" i="6"/>
  <c r="EB122" i="6"/>
  <c r="EA122" i="6"/>
  <c r="DW122" i="6"/>
  <c r="DV122" i="6"/>
  <c r="DR122" i="6"/>
  <c r="DQ122" i="6"/>
  <c r="DM122" i="6"/>
  <c r="DL122" i="6"/>
  <c r="DH122" i="6"/>
  <c r="DG122" i="6"/>
  <c r="DC122" i="6"/>
  <c r="DB122" i="6"/>
  <c r="CX122" i="6"/>
  <c r="CW122" i="6"/>
  <c r="CS122" i="6"/>
  <c r="CR122" i="6"/>
  <c r="CN122" i="6"/>
  <c r="CM122" i="6"/>
  <c r="CI122" i="6"/>
  <c r="CH122" i="6"/>
  <c r="CD122" i="6"/>
  <c r="CC122" i="6"/>
  <c r="BY122" i="6"/>
  <c r="BX122" i="6"/>
  <c r="BT122" i="6"/>
  <c r="BS122" i="6"/>
  <c r="BO122" i="6"/>
  <c r="BN122" i="6"/>
  <c r="BJ122" i="6"/>
  <c r="BI122" i="6"/>
  <c r="BE122" i="6"/>
  <c r="BD122" i="6"/>
  <c r="AZ122" i="6"/>
  <c r="AY122" i="6"/>
  <c r="AU122" i="6"/>
  <c r="AT122" i="6"/>
  <c r="AP122" i="6"/>
  <c r="AO122" i="6"/>
  <c r="AK122" i="6"/>
  <c r="AJ122" i="6"/>
  <c r="AF122" i="6"/>
  <c r="AE122" i="6"/>
  <c r="AA122" i="6"/>
  <c r="Z122" i="6"/>
  <c r="V122" i="6"/>
  <c r="U122" i="6"/>
  <c r="Q122" i="6"/>
  <c r="P122" i="6"/>
  <c r="L122" i="6"/>
  <c r="K122" i="6"/>
  <c r="A122" i="6"/>
  <c r="IC121" i="6"/>
  <c r="IB121" i="6"/>
  <c r="HX121" i="6"/>
  <c r="HW121" i="6"/>
  <c r="HS121" i="6"/>
  <c r="HR121" i="6"/>
  <c r="HN121" i="6"/>
  <c r="HM121" i="6"/>
  <c r="HI121" i="6"/>
  <c r="HH121" i="6"/>
  <c r="HD121" i="6"/>
  <c r="HC121" i="6"/>
  <c r="GY121" i="6"/>
  <c r="GX121" i="6"/>
  <c r="GT121" i="6"/>
  <c r="GS121" i="6"/>
  <c r="GO121" i="6"/>
  <c r="GN121" i="6"/>
  <c r="GJ121" i="6"/>
  <c r="GI121" i="6"/>
  <c r="GE121" i="6"/>
  <c r="GD121" i="6"/>
  <c r="FZ121" i="6"/>
  <c r="FY121" i="6"/>
  <c r="FU121" i="6"/>
  <c r="FT121" i="6"/>
  <c r="FP121" i="6"/>
  <c r="FO121" i="6"/>
  <c r="FK121" i="6"/>
  <c r="FJ121" i="6"/>
  <c r="FF121" i="6"/>
  <c r="FE121" i="6"/>
  <c r="FA121" i="6"/>
  <c r="EZ121" i="6"/>
  <c r="EV121" i="6"/>
  <c r="EU121" i="6"/>
  <c r="EQ121" i="6"/>
  <c r="EP121" i="6"/>
  <c r="EL121" i="6"/>
  <c r="EK121" i="6"/>
  <c r="EG121" i="6"/>
  <c r="EF121" i="6"/>
  <c r="EB121" i="6"/>
  <c r="EA121" i="6"/>
  <c r="DW121" i="6"/>
  <c r="DV121" i="6"/>
  <c r="DR121" i="6"/>
  <c r="DQ121" i="6"/>
  <c r="DM121" i="6"/>
  <c r="DL121" i="6"/>
  <c r="DH121" i="6"/>
  <c r="DG121" i="6"/>
  <c r="DC121" i="6"/>
  <c r="DB121" i="6"/>
  <c r="CX121" i="6"/>
  <c r="CW121" i="6"/>
  <c r="CS121" i="6"/>
  <c r="CR121" i="6"/>
  <c r="CN121" i="6"/>
  <c r="CM121" i="6"/>
  <c r="CI121" i="6"/>
  <c r="CH121" i="6"/>
  <c r="CD121" i="6"/>
  <c r="CC121" i="6"/>
  <c r="BY121" i="6"/>
  <c r="BX121" i="6"/>
  <c r="BT121" i="6"/>
  <c r="BS121" i="6"/>
  <c r="BO121" i="6"/>
  <c r="BN121" i="6"/>
  <c r="BJ121" i="6"/>
  <c r="BI121" i="6"/>
  <c r="BE121" i="6"/>
  <c r="BD121" i="6"/>
  <c r="AZ121" i="6"/>
  <c r="AY121" i="6"/>
  <c r="AU121" i="6"/>
  <c r="AT121" i="6"/>
  <c r="AP121" i="6"/>
  <c r="AO121" i="6"/>
  <c r="AK121" i="6"/>
  <c r="AJ121" i="6"/>
  <c r="AF121" i="6"/>
  <c r="AE121" i="6"/>
  <c r="AA121" i="6"/>
  <c r="Z121" i="6"/>
  <c r="V121" i="6"/>
  <c r="U121" i="6"/>
  <c r="Q121" i="6"/>
  <c r="P121" i="6"/>
  <c r="L121" i="6"/>
  <c r="K121" i="6"/>
  <c r="A121" i="6"/>
  <c r="IC120" i="6"/>
  <c r="IB120" i="6"/>
  <c r="HX120" i="6"/>
  <c r="HW120" i="6"/>
  <c r="HS120" i="6"/>
  <c r="HR120" i="6"/>
  <c r="HN120" i="6"/>
  <c r="HM120" i="6"/>
  <c r="HI120" i="6"/>
  <c r="HH120" i="6"/>
  <c r="HD120" i="6"/>
  <c r="HC120" i="6"/>
  <c r="GY120" i="6"/>
  <c r="GX120" i="6"/>
  <c r="GT120" i="6"/>
  <c r="GS120" i="6"/>
  <c r="GO120" i="6"/>
  <c r="GN120" i="6"/>
  <c r="GJ120" i="6"/>
  <c r="GI120" i="6"/>
  <c r="GE120" i="6"/>
  <c r="GD120" i="6"/>
  <c r="FZ120" i="6"/>
  <c r="FY120" i="6"/>
  <c r="FU120" i="6"/>
  <c r="FT120" i="6"/>
  <c r="FP120" i="6"/>
  <c r="FO120" i="6"/>
  <c r="FK120" i="6"/>
  <c r="FJ120" i="6"/>
  <c r="FF120" i="6"/>
  <c r="FE120" i="6"/>
  <c r="FA120" i="6"/>
  <c r="EZ120" i="6"/>
  <c r="EV120" i="6"/>
  <c r="EU120" i="6"/>
  <c r="EQ120" i="6"/>
  <c r="EP120" i="6"/>
  <c r="EL120" i="6"/>
  <c r="EK120" i="6"/>
  <c r="EG120" i="6"/>
  <c r="EF120" i="6"/>
  <c r="EB120" i="6"/>
  <c r="EA120" i="6"/>
  <c r="DW120" i="6"/>
  <c r="DV120" i="6"/>
  <c r="DR120" i="6"/>
  <c r="DQ120" i="6"/>
  <c r="DM120" i="6"/>
  <c r="DL120" i="6"/>
  <c r="DH120" i="6"/>
  <c r="DG120" i="6"/>
  <c r="DC120" i="6"/>
  <c r="DB120" i="6"/>
  <c r="CX120" i="6"/>
  <c r="CW120" i="6"/>
  <c r="CS120" i="6"/>
  <c r="CR120" i="6"/>
  <c r="CN120" i="6"/>
  <c r="CM120" i="6"/>
  <c r="CI120" i="6"/>
  <c r="CH120" i="6"/>
  <c r="CD120" i="6"/>
  <c r="CC120" i="6"/>
  <c r="BY120" i="6"/>
  <c r="BX120" i="6"/>
  <c r="BT120" i="6"/>
  <c r="BS120" i="6"/>
  <c r="BO120" i="6"/>
  <c r="BN120" i="6"/>
  <c r="BJ120" i="6"/>
  <c r="BI120" i="6"/>
  <c r="BE120" i="6"/>
  <c r="BD120" i="6"/>
  <c r="AZ120" i="6"/>
  <c r="AY120" i="6"/>
  <c r="AU120" i="6"/>
  <c r="AT120" i="6"/>
  <c r="AP120" i="6"/>
  <c r="AO120" i="6"/>
  <c r="AK120" i="6"/>
  <c r="AJ120" i="6"/>
  <c r="AF120" i="6"/>
  <c r="AE120" i="6"/>
  <c r="AA120" i="6"/>
  <c r="Z120" i="6"/>
  <c r="V120" i="6"/>
  <c r="U120" i="6"/>
  <c r="Q120" i="6"/>
  <c r="P120" i="6"/>
  <c r="L120" i="6"/>
  <c r="K120" i="6"/>
  <c r="A120" i="6"/>
  <c r="IC119" i="6"/>
  <c r="IB119" i="6"/>
  <c r="HX119" i="6"/>
  <c r="HW119" i="6"/>
  <c r="HS119" i="6"/>
  <c r="HR119" i="6"/>
  <c r="HN119" i="6"/>
  <c r="HM119" i="6"/>
  <c r="HI119" i="6"/>
  <c r="HH119" i="6"/>
  <c r="HD119" i="6"/>
  <c r="HC119" i="6"/>
  <c r="GY119" i="6"/>
  <c r="GX119" i="6"/>
  <c r="GT119" i="6"/>
  <c r="GS119" i="6"/>
  <c r="GO119" i="6"/>
  <c r="GN119" i="6"/>
  <c r="GJ119" i="6"/>
  <c r="GI119" i="6"/>
  <c r="GE119" i="6"/>
  <c r="GD119" i="6"/>
  <c r="FZ119" i="6"/>
  <c r="FY119" i="6"/>
  <c r="FU119" i="6"/>
  <c r="FT119" i="6"/>
  <c r="FP119" i="6"/>
  <c r="FO119" i="6"/>
  <c r="FK119" i="6"/>
  <c r="FJ119" i="6"/>
  <c r="FF119" i="6"/>
  <c r="FE119" i="6"/>
  <c r="FA119" i="6"/>
  <c r="EZ119" i="6"/>
  <c r="EV119" i="6"/>
  <c r="EU119" i="6"/>
  <c r="EQ119" i="6"/>
  <c r="EP119" i="6"/>
  <c r="EL119" i="6"/>
  <c r="EK119" i="6"/>
  <c r="EG119" i="6"/>
  <c r="EF119" i="6"/>
  <c r="EB119" i="6"/>
  <c r="EA119" i="6"/>
  <c r="DW119" i="6"/>
  <c r="DV119" i="6"/>
  <c r="DR119" i="6"/>
  <c r="DQ119" i="6"/>
  <c r="DM119" i="6"/>
  <c r="DL119" i="6"/>
  <c r="DH119" i="6"/>
  <c r="DG119" i="6"/>
  <c r="DC119" i="6"/>
  <c r="DB119" i="6"/>
  <c r="CX119" i="6"/>
  <c r="CW119" i="6"/>
  <c r="CS119" i="6"/>
  <c r="CR119" i="6"/>
  <c r="CN119" i="6"/>
  <c r="CM119" i="6"/>
  <c r="CI119" i="6"/>
  <c r="CH119" i="6"/>
  <c r="CD119" i="6"/>
  <c r="CC119" i="6"/>
  <c r="BY119" i="6"/>
  <c r="BX119" i="6"/>
  <c r="BT119" i="6"/>
  <c r="BS119" i="6"/>
  <c r="BO119" i="6"/>
  <c r="BN119" i="6"/>
  <c r="BJ119" i="6"/>
  <c r="BI119" i="6"/>
  <c r="BE119" i="6"/>
  <c r="BD119" i="6"/>
  <c r="AZ119" i="6"/>
  <c r="AY119" i="6"/>
  <c r="AU119" i="6"/>
  <c r="AT119" i="6"/>
  <c r="AP119" i="6"/>
  <c r="AO119" i="6"/>
  <c r="AK119" i="6"/>
  <c r="AJ119" i="6"/>
  <c r="AF119" i="6"/>
  <c r="AE119" i="6"/>
  <c r="AA119" i="6"/>
  <c r="Z119" i="6"/>
  <c r="V119" i="6"/>
  <c r="U119" i="6"/>
  <c r="Q119" i="6"/>
  <c r="P119" i="6"/>
  <c r="L119" i="6"/>
  <c r="K119" i="6"/>
  <c r="A119" i="6"/>
  <c r="IC118" i="6"/>
  <c r="IB118" i="6"/>
  <c r="IA118" i="6"/>
  <c r="HX118" i="6"/>
  <c r="HW118" i="6"/>
  <c r="HV118" i="6"/>
  <c r="HS118" i="6"/>
  <c r="HR118" i="6"/>
  <c r="HQ118" i="6"/>
  <c r="HN118" i="6"/>
  <c r="HM118" i="6"/>
  <c r="HL118" i="6"/>
  <c r="HI118" i="6"/>
  <c r="HH118" i="6"/>
  <c r="HG118" i="6"/>
  <c r="HD118" i="6"/>
  <c r="HC118" i="6"/>
  <c r="HB118" i="6"/>
  <c r="GY118" i="6"/>
  <c r="GX118" i="6"/>
  <c r="GW118" i="6"/>
  <c r="GT118" i="6"/>
  <c r="GS118" i="6"/>
  <c r="GR118" i="6"/>
  <c r="GO118" i="6"/>
  <c r="GN118" i="6"/>
  <c r="GM118" i="6"/>
  <c r="GJ118" i="6"/>
  <c r="GI118" i="6"/>
  <c r="GH118" i="6"/>
  <c r="GE118" i="6"/>
  <c r="GD118" i="6"/>
  <c r="GC118" i="6"/>
  <c r="FZ118" i="6"/>
  <c r="FY118" i="6"/>
  <c r="FX118" i="6"/>
  <c r="FU118" i="6"/>
  <c r="FT118" i="6"/>
  <c r="FS118" i="6"/>
  <c r="FP118" i="6"/>
  <c r="FO118" i="6"/>
  <c r="FN118" i="6"/>
  <c r="FK118" i="6"/>
  <c r="FJ118" i="6"/>
  <c r="FI118" i="6"/>
  <c r="FF118" i="6"/>
  <c r="FE118" i="6"/>
  <c r="FD118" i="6"/>
  <c r="FA118" i="6"/>
  <c r="EZ118" i="6"/>
  <c r="EY118" i="6"/>
  <c r="EV118" i="6"/>
  <c r="EU118" i="6"/>
  <c r="ET118" i="6"/>
  <c r="EQ118" i="6"/>
  <c r="EP118" i="6"/>
  <c r="EO118" i="6"/>
  <c r="EL118" i="6"/>
  <c r="EK118" i="6"/>
  <c r="EJ118" i="6"/>
  <c r="EG118" i="6"/>
  <c r="EF118" i="6"/>
  <c r="EE118" i="6"/>
  <c r="EB118" i="6"/>
  <c r="EA118" i="6"/>
  <c r="DZ118" i="6"/>
  <c r="DW118" i="6"/>
  <c r="DV118" i="6"/>
  <c r="DU118" i="6"/>
  <c r="DR118" i="6"/>
  <c r="DQ118" i="6"/>
  <c r="DP118" i="6"/>
  <c r="DM118" i="6"/>
  <c r="DL118" i="6"/>
  <c r="DK118" i="6"/>
  <c r="DH118" i="6"/>
  <c r="DG118" i="6"/>
  <c r="DF118" i="6"/>
  <c r="DC118" i="6"/>
  <c r="DB118" i="6"/>
  <c r="DA118" i="6"/>
  <c r="CX118" i="6"/>
  <c r="CW118" i="6"/>
  <c r="CV118" i="6"/>
  <c r="CS118" i="6"/>
  <c r="CR118" i="6"/>
  <c r="CQ118" i="6"/>
  <c r="CN118" i="6"/>
  <c r="CM118" i="6"/>
  <c r="CL118" i="6"/>
  <c r="CI118" i="6"/>
  <c r="CH118" i="6"/>
  <c r="CG118" i="6"/>
  <c r="CD118" i="6"/>
  <c r="CC118" i="6"/>
  <c r="CB118" i="6"/>
  <c r="BY118" i="6"/>
  <c r="BX118" i="6"/>
  <c r="BW118" i="6"/>
  <c r="BT118" i="6"/>
  <c r="BS118" i="6"/>
  <c r="BR118" i="6"/>
  <c r="BO118" i="6"/>
  <c r="BN118" i="6"/>
  <c r="BM118" i="6"/>
  <c r="BJ118" i="6"/>
  <c r="BI118" i="6"/>
  <c r="BH118" i="6"/>
  <c r="BE118" i="6"/>
  <c r="BD118" i="6"/>
  <c r="BC118" i="6"/>
  <c r="AZ118" i="6"/>
  <c r="AY118" i="6"/>
  <c r="AX118" i="6"/>
  <c r="AU118" i="6"/>
  <c r="AT118" i="6"/>
  <c r="AS118" i="6"/>
  <c r="AP118" i="6"/>
  <c r="AO118" i="6"/>
  <c r="AN118" i="6"/>
  <c r="AK118" i="6"/>
  <c r="AJ118" i="6"/>
  <c r="AI118" i="6"/>
  <c r="AF118" i="6"/>
  <c r="AE118" i="6"/>
  <c r="AD118" i="6"/>
  <c r="AA118" i="6"/>
  <c r="Z118" i="6"/>
  <c r="Y118" i="6"/>
  <c r="V118" i="6"/>
  <c r="U118" i="6"/>
  <c r="T118" i="6"/>
  <c r="Q118" i="6"/>
  <c r="P118" i="6"/>
  <c r="O118" i="6"/>
  <c r="L118" i="6"/>
  <c r="K118" i="6"/>
  <c r="J118" i="6"/>
  <c r="I118" i="6"/>
  <c r="H118" i="6"/>
  <c r="G118" i="6"/>
  <c r="F118" i="6"/>
  <c r="E118" i="6"/>
  <c r="D118" i="6"/>
  <c r="C118" i="6"/>
  <c r="B118" i="6"/>
  <c r="A118" i="6"/>
  <c r="IC115" i="6"/>
  <c r="IB115" i="6"/>
  <c r="HX115" i="6"/>
  <c r="HW115" i="6"/>
  <c r="HS115" i="6"/>
  <c r="HR115" i="6"/>
  <c r="HN115" i="6"/>
  <c r="HM115" i="6"/>
  <c r="HI115" i="6"/>
  <c r="HH115" i="6"/>
  <c r="HD115" i="6"/>
  <c r="HC115" i="6"/>
  <c r="GY115" i="6"/>
  <c r="GX115" i="6"/>
  <c r="GT115" i="6"/>
  <c r="GS115" i="6"/>
  <c r="GO115" i="6"/>
  <c r="GN115" i="6"/>
  <c r="GJ115" i="6"/>
  <c r="GI115" i="6"/>
  <c r="GE115" i="6"/>
  <c r="GD115" i="6"/>
  <c r="FZ115" i="6"/>
  <c r="FY115" i="6"/>
  <c r="FU115" i="6"/>
  <c r="FT115" i="6"/>
  <c r="FP115" i="6"/>
  <c r="FO115" i="6"/>
  <c r="FK115" i="6"/>
  <c r="FJ115" i="6"/>
  <c r="FF115" i="6"/>
  <c r="FE115" i="6"/>
  <c r="FA115" i="6"/>
  <c r="EZ115" i="6"/>
  <c r="EV115" i="6"/>
  <c r="EU115" i="6"/>
  <c r="EQ115" i="6"/>
  <c r="EP115" i="6"/>
  <c r="EL115" i="6"/>
  <c r="EK115" i="6"/>
  <c r="EG115" i="6"/>
  <c r="EF115" i="6"/>
  <c r="EB115" i="6"/>
  <c r="EA115" i="6"/>
  <c r="DW115" i="6"/>
  <c r="DV115" i="6"/>
  <c r="DR115" i="6"/>
  <c r="DQ115" i="6"/>
  <c r="DM115" i="6"/>
  <c r="DL115" i="6"/>
  <c r="DH115" i="6"/>
  <c r="DG115" i="6"/>
  <c r="DC115" i="6"/>
  <c r="DB115" i="6"/>
  <c r="CX115" i="6"/>
  <c r="CW115" i="6"/>
  <c r="CS115" i="6"/>
  <c r="CR115" i="6"/>
  <c r="CN115" i="6"/>
  <c r="CM115" i="6"/>
  <c r="CI115" i="6"/>
  <c r="CH115" i="6"/>
  <c r="CD115" i="6"/>
  <c r="CC115" i="6"/>
  <c r="BY115" i="6"/>
  <c r="BX115" i="6"/>
  <c r="BT115" i="6"/>
  <c r="BS115" i="6"/>
  <c r="BO115" i="6"/>
  <c r="BN115" i="6"/>
  <c r="BJ115" i="6"/>
  <c r="BI115" i="6"/>
  <c r="BE115" i="6"/>
  <c r="BD115" i="6"/>
  <c r="AZ115" i="6"/>
  <c r="AY115" i="6"/>
  <c r="AU115" i="6"/>
  <c r="AT115" i="6"/>
  <c r="AP115" i="6"/>
  <c r="AO115" i="6"/>
  <c r="AK115" i="6"/>
  <c r="AJ115" i="6"/>
  <c r="AF115" i="6"/>
  <c r="AE115" i="6"/>
  <c r="AA115" i="6"/>
  <c r="Z115" i="6"/>
  <c r="V115" i="6"/>
  <c r="U115" i="6"/>
  <c r="Q115" i="6"/>
  <c r="P115" i="6"/>
  <c r="L115" i="6"/>
  <c r="K115" i="6"/>
  <c r="A115" i="6"/>
  <c r="IC114" i="6"/>
  <c r="IB114" i="6"/>
  <c r="HX114" i="6"/>
  <c r="HW114" i="6"/>
  <c r="HS114" i="6"/>
  <c r="HR114" i="6"/>
  <c r="HN114" i="6"/>
  <c r="HM114" i="6"/>
  <c r="HI114" i="6"/>
  <c r="HH114" i="6"/>
  <c r="HD114" i="6"/>
  <c r="HC114" i="6"/>
  <c r="GY114" i="6"/>
  <c r="GX114" i="6"/>
  <c r="GT114" i="6"/>
  <c r="GS114" i="6"/>
  <c r="GO114" i="6"/>
  <c r="GN114" i="6"/>
  <c r="GJ114" i="6"/>
  <c r="GI114" i="6"/>
  <c r="GE114" i="6"/>
  <c r="GD114" i="6"/>
  <c r="FZ114" i="6"/>
  <c r="FY114" i="6"/>
  <c r="FU114" i="6"/>
  <c r="FT114" i="6"/>
  <c r="FP114" i="6"/>
  <c r="FO114" i="6"/>
  <c r="FK114" i="6"/>
  <c r="FJ114" i="6"/>
  <c r="FF114" i="6"/>
  <c r="FE114" i="6"/>
  <c r="FA114" i="6"/>
  <c r="EZ114" i="6"/>
  <c r="EV114" i="6"/>
  <c r="EU114" i="6"/>
  <c r="EQ114" i="6"/>
  <c r="EP114" i="6"/>
  <c r="EL114" i="6"/>
  <c r="EK114" i="6"/>
  <c r="EG114" i="6"/>
  <c r="EF114" i="6"/>
  <c r="EB114" i="6"/>
  <c r="EA114" i="6"/>
  <c r="DW114" i="6"/>
  <c r="DV114" i="6"/>
  <c r="DR114" i="6"/>
  <c r="DQ114" i="6"/>
  <c r="DM114" i="6"/>
  <c r="DL114" i="6"/>
  <c r="DH114" i="6"/>
  <c r="DG114" i="6"/>
  <c r="DC114" i="6"/>
  <c r="DB114" i="6"/>
  <c r="CX114" i="6"/>
  <c r="CW114" i="6"/>
  <c r="CS114" i="6"/>
  <c r="CR114" i="6"/>
  <c r="CN114" i="6"/>
  <c r="CM114" i="6"/>
  <c r="CI114" i="6"/>
  <c r="CH114" i="6"/>
  <c r="CD114" i="6"/>
  <c r="CC114" i="6"/>
  <c r="BY114" i="6"/>
  <c r="BX114" i="6"/>
  <c r="BT114" i="6"/>
  <c r="BS114" i="6"/>
  <c r="BO114" i="6"/>
  <c r="BN114" i="6"/>
  <c r="BJ114" i="6"/>
  <c r="BI114" i="6"/>
  <c r="BE114" i="6"/>
  <c r="BD114" i="6"/>
  <c r="AZ114" i="6"/>
  <c r="AY114" i="6"/>
  <c r="AU114" i="6"/>
  <c r="AT114" i="6"/>
  <c r="AP114" i="6"/>
  <c r="AO114" i="6"/>
  <c r="AK114" i="6"/>
  <c r="AJ114" i="6"/>
  <c r="AF114" i="6"/>
  <c r="AE114" i="6"/>
  <c r="AA114" i="6"/>
  <c r="Z114" i="6"/>
  <c r="V114" i="6"/>
  <c r="U114" i="6"/>
  <c r="Q114" i="6"/>
  <c r="P114" i="6"/>
  <c r="L114" i="6"/>
  <c r="K114" i="6"/>
  <c r="A114" i="6"/>
  <c r="IC113" i="6"/>
  <c r="IB113" i="6"/>
  <c r="HX113" i="6"/>
  <c r="HW113" i="6"/>
  <c r="HS113" i="6"/>
  <c r="HR113" i="6"/>
  <c r="HN113" i="6"/>
  <c r="HM113" i="6"/>
  <c r="HI113" i="6"/>
  <c r="HH113" i="6"/>
  <c r="HD113" i="6"/>
  <c r="HC113" i="6"/>
  <c r="GY113" i="6"/>
  <c r="GX113" i="6"/>
  <c r="GT113" i="6"/>
  <c r="GS113" i="6"/>
  <c r="GO113" i="6"/>
  <c r="GN113" i="6"/>
  <c r="GJ113" i="6"/>
  <c r="GI113" i="6"/>
  <c r="GE113" i="6"/>
  <c r="GD113" i="6"/>
  <c r="FZ113" i="6"/>
  <c r="FY113" i="6"/>
  <c r="FU113" i="6"/>
  <c r="FT113" i="6"/>
  <c r="FP113" i="6"/>
  <c r="FO113" i="6"/>
  <c r="FK113" i="6"/>
  <c r="FJ113" i="6"/>
  <c r="FF113" i="6"/>
  <c r="FE113" i="6"/>
  <c r="FA113" i="6"/>
  <c r="EZ113" i="6"/>
  <c r="EV113" i="6"/>
  <c r="EU113" i="6"/>
  <c r="EQ113" i="6"/>
  <c r="EP113" i="6"/>
  <c r="EL113" i="6"/>
  <c r="EK113" i="6"/>
  <c r="EG113" i="6"/>
  <c r="EF113" i="6"/>
  <c r="EB113" i="6"/>
  <c r="EA113" i="6"/>
  <c r="DW113" i="6"/>
  <c r="DV113" i="6"/>
  <c r="DR113" i="6"/>
  <c r="DQ113" i="6"/>
  <c r="DM113" i="6"/>
  <c r="DL113" i="6"/>
  <c r="DH113" i="6"/>
  <c r="DG113" i="6"/>
  <c r="DC113" i="6"/>
  <c r="DB113" i="6"/>
  <c r="CX113" i="6"/>
  <c r="CW113" i="6"/>
  <c r="CS113" i="6"/>
  <c r="CR113" i="6"/>
  <c r="CN113" i="6"/>
  <c r="CM113" i="6"/>
  <c r="CI113" i="6"/>
  <c r="CH113" i="6"/>
  <c r="CD113" i="6"/>
  <c r="CC113" i="6"/>
  <c r="BY113" i="6"/>
  <c r="BX113" i="6"/>
  <c r="BT113" i="6"/>
  <c r="BS113" i="6"/>
  <c r="BO113" i="6"/>
  <c r="BN113" i="6"/>
  <c r="BJ113" i="6"/>
  <c r="BI113" i="6"/>
  <c r="BE113" i="6"/>
  <c r="BD113" i="6"/>
  <c r="AZ113" i="6"/>
  <c r="AY113" i="6"/>
  <c r="AU113" i="6"/>
  <c r="AT113" i="6"/>
  <c r="AP113" i="6"/>
  <c r="AO113" i="6"/>
  <c r="AK113" i="6"/>
  <c r="AJ113" i="6"/>
  <c r="AF113" i="6"/>
  <c r="AE113" i="6"/>
  <c r="AA113" i="6"/>
  <c r="Z113" i="6"/>
  <c r="V113" i="6"/>
  <c r="U113" i="6"/>
  <c r="Q113" i="6"/>
  <c r="P113" i="6"/>
  <c r="L113" i="6"/>
  <c r="K113" i="6"/>
  <c r="A113" i="6"/>
  <c r="IC112" i="6"/>
  <c r="IB112" i="6"/>
  <c r="HX112" i="6"/>
  <c r="HW112" i="6"/>
  <c r="HS112" i="6"/>
  <c r="HR112" i="6"/>
  <c r="HN112" i="6"/>
  <c r="HM112" i="6"/>
  <c r="HI112" i="6"/>
  <c r="HH112" i="6"/>
  <c r="HD112" i="6"/>
  <c r="HC112" i="6"/>
  <c r="GY112" i="6"/>
  <c r="GX112" i="6"/>
  <c r="GT112" i="6"/>
  <c r="GS112" i="6"/>
  <c r="GO112" i="6"/>
  <c r="GN112" i="6"/>
  <c r="GJ112" i="6"/>
  <c r="GI112" i="6"/>
  <c r="GE112" i="6"/>
  <c r="GD112" i="6"/>
  <c r="FZ112" i="6"/>
  <c r="FY112" i="6"/>
  <c r="FU112" i="6"/>
  <c r="FT112" i="6"/>
  <c r="FP112" i="6"/>
  <c r="FO112" i="6"/>
  <c r="FK112" i="6"/>
  <c r="FJ112" i="6"/>
  <c r="FF112" i="6"/>
  <c r="FE112" i="6"/>
  <c r="FA112" i="6"/>
  <c r="EZ112" i="6"/>
  <c r="EV112" i="6"/>
  <c r="EU112" i="6"/>
  <c r="EQ112" i="6"/>
  <c r="EP112" i="6"/>
  <c r="EL112" i="6"/>
  <c r="EK112" i="6"/>
  <c r="EG112" i="6"/>
  <c r="EF112" i="6"/>
  <c r="EB112" i="6"/>
  <c r="EA112" i="6"/>
  <c r="DW112" i="6"/>
  <c r="DV112" i="6"/>
  <c r="DR112" i="6"/>
  <c r="DQ112" i="6"/>
  <c r="DM112" i="6"/>
  <c r="DL112" i="6"/>
  <c r="DH112" i="6"/>
  <c r="DG112" i="6"/>
  <c r="DC112" i="6"/>
  <c r="DB112" i="6"/>
  <c r="CX112" i="6"/>
  <c r="CW112" i="6"/>
  <c r="CS112" i="6"/>
  <c r="CR112" i="6"/>
  <c r="CN112" i="6"/>
  <c r="CM112" i="6"/>
  <c r="CI112" i="6"/>
  <c r="CH112" i="6"/>
  <c r="CD112" i="6"/>
  <c r="CC112" i="6"/>
  <c r="BY112" i="6"/>
  <c r="BX112" i="6"/>
  <c r="BT112" i="6"/>
  <c r="BS112" i="6"/>
  <c r="BO112" i="6"/>
  <c r="BN112" i="6"/>
  <c r="BJ112" i="6"/>
  <c r="BI112" i="6"/>
  <c r="BE112" i="6"/>
  <c r="BD112" i="6"/>
  <c r="AZ112" i="6"/>
  <c r="AY112" i="6"/>
  <c r="AU112" i="6"/>
  <c r="AT112" i="6"/>
  <c r="AP112" i="6"/>
  <c r="AO112" i="6"/>
  <c r="AK112" i="6"/>
  <c r="AJ112" i="6"/>
  <c r="AF112" i="6"/>
  <c r="AE112" i="6"/>
  <c r="AA112" i="6"/>
  <c r="Z112" i="6"/>
  <c r="V112" i="6"/>
  <c r="U112" i="6"/>
  <c r="Q112" i="6"/>
  <c r="P112" i="6"/>
  <c r="L112" i="6"/>
  <c r="K112" i="6"/>
  <c r="A112" i="6"/>
  <c r="IC111" i="6"/>
  <c r="IB111" i="6"/>
  <c r="HX111" i="6"/>
  <c r="HW111" i="6"/>
  <c r="HS111" i="6"/>
  <c r="HR111" i="6"/>
  <c r="HN111" i="6"/>
  <c r="HM111" i="6"/>
  <c r="HI111" i="6"/>
  <c r="HH111" i="6"/>
  <c r="HD111" i="6"/>
  <c r="HC111" i="6"/>
  <c r="GY111" i="6"/>
  <c r="GX111" i="6"/>
  <c r="GT111" i="6"/>
  <c r="GS111" i="6"/>
  <c r="GO111" i="6"/>
  <c r="GN111" i="6"/>
  <c r="GJ111" i="6"/>
  <c r="GI111" i="6"/>
  <c r="GE111" i="6"/>
  <c r="GD111" i="6"/>
  <c r="FZ111" i="6"/>
  <c r="FY111" i="6"/>
  <c r="FU111" i="6"/>
  <c r="FT111" i="6"/>
  <c r="FP111" i="6"/>
  <c r="FO111" i="6"/>
  <c r="FK111" i="6"/>
  <c r="FJ111" i="6"/>
  <c r="FF111" i="6"/>
  <c r="FE111" i="6"/>
  <c r="FA111" i="6"/>
  <c r="EZ111" i="6"/>
  <c r="EV111" i="6"/>
  <c r="EU111" i="6"/>
  <c r="EQ111" i="6"/>
  <c r="EP111" i="6"/>
  <c r="EL111" i="6"/>
  <c r="EK111" i="6"/>
  <c r="EG111" i="6"/>
  <c r="EF111" i="6"/>
  <c r="EB111" i="6"/>
  <c r="EA111" i="6"/>
  <c r="DW111" i="6"/>
  <c r="DV111" i="6"/>
  <c r="DR111" i="6"/>
  <c r="DQ111" i="6"/>
  <c r="DM111" i="6"/>
  <c r="DL111" i="6"/>
  <c r="DH111" i="6"/>
  <c r="DG111" i="6"/>
  <c r="DC111" i="6"/>
  <c r="DB111" i="6"/>
  <c r="CX111" i="6"/>
  <c r="CW111" i="6"/>
  <c r="CS111" i="6"/>
  <c r="CR111" i="6"/>
  <c r="CN111" i="6"/>
  <c r="CM111" i="6"/>
  <c r="CI111" i="6"/>
  <c r="CH111" i="6"/>
  <c r="CD111" i="6"/>
  <c r="CC111" i="6"/>
  <c r="BY111" i="6"/>
  <c r="BX111" i="6"/>
  <c r="BT111" i="6"/>
  <c r="BS111" i="6"/>
  <c r="BO111" i="6"/>
  <c r="BN111" i="6"/>
  <c r="BJ111" i="6"/>
  <c r="BI111" i="6"/>
  <c r="BE111" i="6"/>
  <c r="BD111" i="6"/>
  <c r="AZ111" i="6"/>
  <c r="AY111" i="6"/>
  <c r="AU111" i="6"/>
  <c r="AT111" i="6"/>
  <c r="AP111" i="6"/>
  <c r="AO111" i="6"/>
  <c r="AK111" i="6"/>
  <c r="AJ111" i="6"/>
  <c r="AF111" i="6"/>
  <c r="AE111" i="6"/>
  <c r="AA111" i="6"/>
  <c r="Z111" i="6"/>
  <c r="V111" i="6"/>
  <c r="U111" i="6"/>
  <c r="Q111" i="6"/>
  <c r="P111" i="6"/>
  <c r="L111" i="6"/>
  <c r="K111" i="6"/>
  <c r="A111" i="6"/>
  <c r="IC110" i="6"/>
  <c r="IB110" i="6"/>
  <c r="HX110" i="6"/>
  <c r="HW110" i="6"/>
  <c r="HS110" i="6"/>
  <c r="HR110" i="6"/>
  <c r="HN110" i="6"/>
  <c r="HM110" i="6"/>
  <c r="HI110" i="6"/>
  <c r="HH110" i="6"/>
  <c r="HD110" i="6"/>
  <c r="HC110" i="6"/>
  <c r="GY110" i="6"/>
  <c r="GX110" i="6"/>
  <c r="GT110" i="6"/>
  <c r="GS110" i="6"/>
  <c r="GO110" i="6"/>
  <c r="GN110" i="6"/>
  <c r="GJ110" i="6"/>
  <c r="GI110" i="6"/>
  <c r="GE110" i="6"/>
  <c r="GD110" i="6"/>
  <c r="FZ110" i="6"/>
  <c r="FY110" i="6"/>
  <c r="FU110" i="6"/>
  <c r="FT110" i="6"/>
  <c r="FP110" i="6"/>
  <c r="FO110" i="6"/>
  <c r="FK110" i="6"/>
  <c r="FJ110" i="6"/>
  <c r="FF110" i="6"/>
  <c r="FE110" i="6"/>
  <c r="FA110" i="6"/>
  <c r="EZ110" i="6"/>
  <c r="EV110" i="6"/>
  <c r="EU110" i="6"/>
  <c r="EQ110" i="6"/>
  <c r="EP110" i="6"/>
  <c r="EL110" i="6"/>
  <c r="EK110" i="6"/>
  <c r="EG110" i="6"/>
  <c r="EF110" i="6"/>
  <c r="EB110" i="6"/>
  <c r="EA110" i="6"/>
  <c r="DW110" i="6"/>
  <c r="DV110" i="6"/>
  <c r="DR110" i="6"/>
  <c r="DQ110" i="6"/>
  <c r="DM110" i="6"/>
  <c r="DL110" i="6"/>
  <c r="DH110" i="6"/>
  <c r="DG110" i="6"/>
  <c r="DC110" i="6"/>
  <c r="DB110" i="6"/>
  <c r="CX110" i="6"/>
  <c r="CW110" i="6"/>
  <c r="CS110" i="6"/>
  <c r="CR110" i="6"/>
  <c r="CN110" i="6"/>
  <c r="CM110" i="6"/>
  <c r="CI110" i="6"/>
  <c r="CH110" i="6"/>
  <c r="CD110" i="6"/>
  <c r="CC110" i="6"/>
  <c r="BY110" i="6"/>
  <c r="BX110" i="6"/>
  <c r="BT110" i="6"/>
  <c r="BS110" i="6"/>
  <c r="BO110" i="6"/>
  <c r="BN110" i="6"/>
  <c r="BJ110" i="6"/>
  <c r="BI110" i="6"/>
  <c r="BE110" i="6"/>
  <c r="BD110" i="6"/>
  <c r="AZ110" i="6"/>
  <c r="AY110" i="6"/>
  <c r="AU110" i="6"/>
  <c r="AT110" i="6"/>
  <c r="AP110" i="6"/>
  <c r="AO110" i="6"/>
  <c r="AK110" i="6"/>
  <c r="AJ110" i="6"/>
  <c r="AF110" i="6"/>
  <c r="AE110" i="6"/>
  <c r="AA110" i="6"/>
  <c r="Z110" i="6"/>
  <c r="V110" i="6"/>
  <c r="U110" i="6"/>
  <c r="Q110" i="6"/>
  <c r="P110" i="6"/>
  <c r="L110" i="6"/>
  <c r="K110" i="6"/>
  <c r="A110" i="6"/>
  <c r="IC109" i="6"/>
  <c r="IB109" i="6"/>
  <c r="IA109" i="6"/>
  <c r="HX109" i="6"/>
  <c r="HW109" i="6"/>
  <c r="HV109" i="6"/>
  <c r="HS109" i="6"/>
  <c r="HR109" i="6"/>
  <c r="HQ109" i="6"/>
  <c r="HN109" i="6"/>
  <c r="HM109" i="6"/>
  <c r="HL109" i="6"/>
  <c r="HI109" i="6"/>
  <c r="HH109" i="6"/>
  <c r="HG109" i="6"/>
  <c r="HD109" i="6"/>
  <c r="HC109" i="6"/>
  <c r="HB109" i="6"/>
  <c r="GY109" i="6"/>
  <c r="GX109" i="6"/>
  <c r="GW109" i="6"/>
  <c r="GT109" i="6"/>
  <c r="GS109" i="6"/>
  <c r="GR109" i="6"/>
  <c r="GO109" i="6"/>
  <c r="GN109" i="6"/>
  <c r="GM109" i="6"/>
  <c r="GJ109" i="6"/>
  <c r="GI109" i="6"/>
  <c r="GH109" i="6"/>
  <c r="GE109" i="6"/>
  <c r="GD109" i="6"/>
  <c r="GC109" i="6"/>
  <c r="FZ109" i="6"/>
  <c r="FY109" i="6"/>
  <c r="FX109" i="6"/>
  <c r="FU109" i="6"/>
  <c r="FT109" i="6"/>
  <c r="FS109" i="6"/>
  <c r="FP109" i="6"/>
  <c r="FO109" i="6"/>
  <c r="FN109" i="6"/>
  <c r="FK109" i="6"/>
  <c r="FJ109" i="6"/>
  <c r="FI109" i="6"/>
  <c r="FF109" i="6"/>
  <c r="FE109" i="6"/>
  <c r="FD109" i="6"/>
  <c r="FA109" i="6"/>
  <c r="EZ109" i="6"/>
  <c r="EY109" i="6"/>
  <c r="EV109" i="6"/>
  <c r="EU109" i="6"/>
  <c r="ET109" i="6"/>
  <c r="EQ109" i="6"/>
  <c r="EP109" i="6"/>
  <c r="EO109" i="6"/>
  <c r="EL109" i="6"/>
  <c r="EK109" i="6"/>
  <c r="EJ109" i="6"/>
  <c r="EG109" i="6"/>
  <c r="EF109" i="6"/>
  <c r="EE109" i="6"/>
  <c r="EB109" i="6"/>
  <c r="EA109" i="6"/>
  <c r="DZ109" i="6"/>
  <c r="DW109" i="6"/>
  <c r="DV109" i="6"/>
  <c r="DU109" i="6"/>
  <c r="DR109" i="6"/>
  <c r="DQ109" i="6"/>
  <c r="DP109" i="6"/>
  <c r="DM109" i="6"/>
  <c r="DL109" i="6"/>
  <c r="DK109" i="6"/>
  <c r="DH109" i="6"/>
  <c r="DG109" i="6"/>
  <c r="DF109" i="6"/>
  <c r="DC109" i="6"/>
  <c r="DB109" i="6"/>
  <c r="DA109" i="6"/>
  <c r="CX109" i="6"/>
  <c r="CW109" i="6"/>
  <c r="CV109" i="6"/>
  <c r="CS109" i="6"/>
  <c r="CR109" i="6"/>
  <c r="CQ109" i="6"/>
  <c r="CN109" i="6"/>
  <c r="CM109" i="6"/>
  <c r="CL109" i="6"/>
  <c r="CI109" i="6"/>
  <c r="CH109" i="6"/>
  <c r="CG109" i="6"/>
  <c r="CD109" i="6"/>
  <c r="CC109" i="6"/>
  <c r="CB109" i="6"/>
  <c r="BY109" i="6"/>
  <c r="BX109" i="6"/>
  <c r="BW109" i="6"/>
  <c r="BT109" i="6"/>
  <c r="BS109" i="6"/>
  <c r="BR109" i="6"/>
  <c r="BO109" i="6"/>
  <c r="BN109" i="6"/>
  <c r="BM109" i="6"/>
  <c r="BJ109" i="6"/>
  <c r="BI109" i="6"/>
  <c r="BH109" i="6"/>
  <c r="BE109" i="6"/>
  <c r="BD109" i="6"/>
  <c r="BC109" i="6"/>
  <c r="AZ109" i="6"/>
  <c r="AY109" i="6"/>
  <c r="AX109" i="6"/>
  <c r="AU109" i="6"/>
  <c r="AT109" i="6"/>
  <c r="AS109" i="6"/>
  <c r="AP109" i="6"/>
  <c r="AO109" i="6"/>
  <c r="AN109" i="6"/>
  <c r="AK109" i="6"/>
  <c r="AJ109" i="6"/>
  <c r="AI109" i="6"/>
  <c r="AF109" i="6"/>
  <c r="AE109" i="6"/>
  <c r="AD109" i="6"/>
  <c r="AA109" i="6"/>
  <c r="Z109" i="6"/>
  <c r="Y109" i="6"/>
  <c r="V109" i="6"/>
  <c r="U109" i="6"/>
  <c r="T109" i="6"/>
  <c r="Q109" i="6"/>
  <c r="P109" i="6"/>
  <c r="O109" i="6"/>
  <c r="L109" i="6"/>
  <c r="K109" i="6"/>
  <c r="J109" i="6"/>
  <c r="I109" i="6"/>
  <c r="H109" i="6"/>
  <c r="G109" i="6"/>
  <c r="F109" i="6"/>
  <c r="E109" i="6"/>
  <c r="D109" i="6"/>
  <c r="C109" i="6"/>
  <c r="B109" i="6"/>
  <c r="A109" i="6"/>
  <c r="IC106" i="6"/>
  <c r="IB106" i="6"/>
  <c r="HX106" i="6"/>
  <c r="HW106" i="6"/>
  <c r="HS106" i="6"/>
  <c r="HR106" i="6"/>
  <c r="HN106" i="6"/>
  <c r="HM106" i="6"/>
  <c r="HI106" i="6"/>
  <c r="HH106" i="6"/>
  <c r="HD106" i="6"/>
  <c r="HC106" i="6"/>
  <c r="GY106" i="6"/>
  <c r="GX106" i="6"/>
  <c r="GT106" i="6"/>
  <c r="GS106" i="6"/>
  <c r="GO106" i="6"/>
  <c r="GN106" i="6"/>
  <c r="GJ106" i="6"/>
  <c r="GI106" i="6"/>
  <c r="GE106" i="6"/>
  <c r="GD106" i="6"/>
  <c r="FZ106" i="6"/>
  <c r="FY106" i="6"/>
  <c r="FU106" i="6"/>
  <c r="FT106" i="6"/>
  <c r="FP106" i="6"/>
  <c r="FO106" i="6"/>
  <c r="FK106" i="6"/>
  <c r="FJ106" i="6"/>
  <c r="FF106" i="6"/>
  <c r="FE106" i="6"/>
  <c r="FA106" i="6"/>
  <c r="EZ106" i="6"/>
  <c r="EV106" i="6"/>
  <c r="EU106" i="6"/>
  <c r="EQ106" i="6"/>
  <c r="EP106" i="6"/>
  <c r="EL106" i="6"/>
  <c r="EK106" i="6"/>
  <c r="EG106" i="6"/>
  <c r="EF106" i="6"/>
  <c r="EB106" i="6"/>
  <c r="EA106" i="6"/>
  <c r="DW106" i="6"/>
  <c r="DV106" i="6"/>
  <c r="DR106" i="6"/>
  <c r="DQ106" i="6"/>
  <c r="DM106" i="6"/>
  <c r="DL106" i="6"/>
  <c r="DH106" i="6"/>
  <c r="DG106" i="6"/>
  <c r="DC106" i="6"/>
  <c r="DB106" i="6"/>
  <c r="CX106" i="6"/>
  <c r="CW106" i="6"/>
  <c r="CS106" i="6"/>
  <c r="CR106" i="6"/>
  <c r="CN106" i="6"/>
  <c r="CM106" i="6"/>
  <c r="CI106" i="6"/>
  <c r="CH106" i="6"/>
  <c r="CD106" i="6"/>
  <c r="CC106" i="6"/>
  <c r="BY106" i="6"/>
  <c r="BX106" i="6"/>
  <c r="BT106" i="6"/>
  <c r="BS106" i="6"/>
  <c r="BO106" i="6"/>
  <c r="BN106" i="6"/>
  <c r="BJ106" i="6"/>
  <c r="BI106" i="6"/>
  <c r="BE106" i="6"/>
  <c r="BD106" i="6"/>
  <c r="AZ106" i="6"/>
  <c r="AY106" i="6"/>
  <c r="AU106" i="6"/>
  <c r="AT106" i="6"/>
  <c r="AP106" i="6"/>
  <c r="AO106" i="6"/>
  <c r="AK106" i="6"/>
  <c r="AJ106" i="6"/>
  <c r="AF106" i="6"/>
  <c r="AE106" i="6"/>
  <c r="AA106" i="6"/>
  <c r="Z106" i="6"/>
  <c r="V106" i="6"/>
  <c r="U106" i="6"/>
  <c r="Q106" i="6"/>
  <c r="P106" i="6"/>
  <c r="L106" i="6"/>
  <c r="K106" i="6"/>
  <c r="A106" i="6"/>
  <c r="IC105" i="6"/>
  <c r="IB105" i="6"/>
  <c r="HX105" i="6"/>
  <c r="HW105" i="6"/>
  <c r="HS105" i="6"/>
  <c r="HR105" i="6"/>
  <c r="HN105" i="6"/>
  <c r="HM105" i="6"/>
  <c r="HI105" i="6"/>
  <c r="HH105" i="6"/>
  <c r="HD105" i="6"/>
  <c r="HC105" i="6"/>
  <c r="GY105" i="6"/>
  <c r="GX105" i="6"/>
  <c r="GT105" i="6"/>
  <c r="GS105" i="6"/>
  <c r="GO105" i="6"/>
  <c r="GN105" i="6"/>
  <c r="GJ105" i="6"/>
  <c r="GI105" i="6"/>
  <c r="GE105" i="6"/>
  <c r="GD105" i="6"/>
  <c r="FZ105" i="6"/>
  <c r="FY105" i="6"/>
  <c r="FU105" i="6"/>
  <c r="FT105" i="6"/>
  <c r="FP105" i="6"/>
  <c r="FO105" i="6"/>
  <c r="FK105" i="6"/>
  <c r="FJ105" i="6"/>
  <c r="FF105" i="6"/>
  <c r="FE105" i="6"/>
  <c r="FA105" i="6"/>
  <c r="EZ105" i="6"/>
  <c r="EV105" i="6"/>
  <c r="EU105" i="6"/>
  <c r="EQ105" i="6"/>
  <c r="EP105" i="6"/>
  <c r="EL105" i="6"/>
  <c r="EK105" i="6"/>
  <c r="EG105" i="6"/>
  <c r="EF105" i="6"/>
  <c r="EB105" i="6"/>
  <c r="EA105" i="6"/>
  <c r="DW105" i="6"/>
  <c r="DV105" i="6"/>
  <c r="DR105" i="6"/>
  <c r="DQ105" i="6"/>
  <c r="DM105" i="6"/>
  <c r="DL105" i="6"/>
  <c r="DH105" i="6"/>
  <c r="DG105" i="6"/>
  <c r="DC105" i="6"/>
  <c r="DB105" i="6"/>
  <c r="CX105" i="6"/>
  <c r="CW105" i="6"/>
  <c r="CS105" i="6"/>
  <c r="CR105" i="6"/>
  <c r="CN105" i="6"/>
  <c r="CM105" i="6"/>
  <c r="CI105" i="6"/>
  <c r="CH105" i="6"/>
  <c r="CD105" i="6"/>
  <c r="CC105" i="6"/>
  <c r="BY105" i="6"/>
  <c r="BX105" i="6"/>
  <c r="BT105" i="6"/>
  <c r="BS105" i="6"/>
  <c r="BO105" i="6"/>
  <c r="BN105" i="6"/>
  <c r="BJ105" i="6"/>
  <c r="BI105" i="6"/>
  <c r="BE105" i="6"/>
  <c r="BD105" i="6"/>
  <c r="AZ105" i="6"/>
  <c r="AY105" i="6"/>
  <c r="AU105" i="6"/>
  <c r="AT105" i="6"/>
  <c r="AP105" i="6"/>
  <c r="AO105" i="6"/>
  <c r="AK105" i="6"/>
  <c r="AJ105" i="6"/>
  <c r="AF105" i="6"/>
  <c r="AE105" i="6"/>
  <c r="AA105" i="6"/>
  <c r="Z105" i="6"/>
  <c r="V105" i="6"/>
  <c r="U105" i="6"/>
  <c r="Q105" i="6"/>
  <c r="P105" i="6"/>
  <c r="L105" i="6"/>
  <c r="K105" i="6"/>
  <c r="A105" i="6"/>
  <c r="IC104" i="6"/>
  <c r="IB104" i="6"/>
  <c r="HX104" i="6"/>
  <c r="HW104" i="6"/>
  <c r="HS104" i="6"/>
  <c r="HR104" i="6"/>
  <c r="HN104" i="6"/>
  <c r="HM104" i="6"/>
  <c r="HI104" i="6"/>
  <c r="HH104" i="6"/>
  <c r="HD104" i="6"/>
  <c r="HC104" i="6"/>
  <c r="GY104" i="6"/>
  <c r="GX104" i="6"/>
  <c r="GT104" i="6"/>
  <c r="GS104" i="6"/>
  <c r="GO104" i="6"/>
  <c r="GN104" i="6"/>
  <c r="GJ104" i="6"/>
  <c r="GI104" i="6"/>
  <c r="GE104" i="6"/>
  <c r="GD104" i="6"/>
  <c r="FZ104" i="6"/>
  <c r="FY104" i="6"/>
  <c r="FU104" i="6"/>
  <c r="FT104" i="6"/>
  <c r="FP104" i="6"/>
  <c r="FO104" i="6"/>
  <c r="FK104" i="6"/>
  <c r="FJ104" i="6"/>
  <c r="FF104" i="6"/>
  <c r="FE104" i="6"/>
  <c r="FA104" i="6"/>
  <c r="EZ104" i="6"/>
  <c r="EV104" i="6"/>
  <c r="EU104" i="6"/>
  <c r="EQ104" i="6"/>
  <c r="EP104" i="6"/>
  <c r="EL104" i="6"/>
  <c r="EK104" i="6"/>
  <c r="EG104" i="6"/>
  <c r="EF104" i="6"/>
  <c r="EB104" i="6"/>
  <c r="EA104" i="6"/>
  <c r="DW104" i="6"/>
  <c r="DV104" i="6"/>
  <c r="DR104" i="6"/>
  <c r="DQ104" i="6"/>
  <c r="DM104" i="6"/>
  <c r="DL104" i="6"/>
  <c r="DH104" i="6"/>
  <c r="DG104" i="6"/>
  <c r="DC104" i="6"/>
  <c r="DB104" i="6"/>
  <c r="CX104" i="6"/>
  <c r="CW104" i="6"/>
  <c r="CS104" i="6"/>
  <c r="CR104" i="6"/>
  <c r="CN104" i="6"/>
  <c r="CM104" i="6"/>
  <c r="CI104" i="6"/>
  <c r="CH104" i="6"/>
  <c r="CD104" i="6"/>
  <c r="CC104" i="6"/>
  <c r="BY104" i="6"/>
  <c r="BX104" i="6"/>
  <c r="BT104" i="6"/>
  <c r="BS104" i="6"/>
  <c r="BO104" i="6"/>
  <c r="BN104" i="6"/>
  <c r="BJ104" i="6"/>
  <c r="BI104" i="6"/>
  <c r="BE104" i="6"/>
  <c r="BD104" i="6"/>
  <c r="AZ104" i="6"/>
  <c r="AY104" i="6"/>
  <c r="AU104" i="6"/>
  <c r="AT104" i="6"/>
  <c r="AP104" i="6"/>
  <c r="AO104" i="6"/>
  <c r="AK104" i="6"/>
  <c r="AJ104" i="6"/>
  <c r="AF104" i="6"/>
  <c r="AE104" i="6"/>
  <c r="AA104" i="6"/>
  <c r="Z104" i="6"/>
  <c r="V104" i="6"/>
  <c r="U104" i="6"/>
  <c r="Q104" i="6"/>
  <c r="P104" i="6"/>
  <c r="L104" i="6"/>
  <c r="K104" i="6"/>
  <c r="A104" i="6"/>
  <c r="IC103" i="6"/>
  <c r="IB103" i="6"/>
  <c r="HX103" i="6"/>
  <c r="HW103" i="6"/>
  <c r="HS103" i="6"/>
  <c r="HR103" i="6"/>
  <c r="HN103" i="6"/>
  <c r="HM103" i="6"/>
  <c r="HI103" i="6"/>
  <c r="HH103" i="6"/>
  <c r="HD103" i="6"/>
  <c r="HC103" i="6"/>
  <c r="GY103" i="6"/>
  <c r="GX103" i="6"/>
  <c r="GT103" i="6"/>
  <c r="GS103" i="6"/>
  <c r="GO103" i="6"/>
  <c r="GN103" i="6"/>
  <c r="GJ103" i="6"/>
  <c r="GI103" i="6"/>
  <c r="GE103" i="6"/>
  <c r="GD103" i="6"/>
  <c r="FZ103" i="6"/>
  <c r="FY103" i="6"/>
  <c r="FU103" i="6"/>
  <c r="FT103" i="6"/>
  <c r="FP103" i="6"/>
  <c r="FO103" i="6"/>
  <c r="FK103" i="6"/>
  <c r="FJ103" i="6"/>
  <c r="FF103" i="6"/>
  <c r="FE103" i="6"/>
  <c r="FA103" i="6"/>
  <c r="EZ103" i="6"/>
  <c r="EV103" i="6"/>
  <c r="EU103" i="6"/>
  <c r="EQ103" i="6"/>
  <c r="EP103" i="6"/>
  <c r="EL103" i="6"/>
  <c r="EK103" i="6"/>
  <c r="EG103" i="6"/>
  <c r="EF103" i="6"/>
  <c r="EB103" i="6"/>
  <c r="EA103" i="6"/>
  <c r="DW103" i="6"/>
  <c r="DV103" i="6"/>
  <c r="DR103" i="6"/>
  <c r="DQ103" i="6"/>
  <c r="DM103" i="6"/>
  <c r="DL103" i="6"/>
  <c r="DH103" i="6"/>
  <c r="DG103" i="6"/>
  <c r="DC103" i="6"/>
  <c r="DB103" i="6"/>
  <c r="CX103" i="6"/>
  <c r="CW103" i="6"/>
  <c r="CS103" i="6"/>
  <c r="CR103" i="6"/>
  <c r="CN103" i="6"/>
  <c r="CM103" i="6"/>
  <c r="CI103" i="6"/>
  <c r="CH103" i="6"/>
  <c r="CD103" i="6"/>
  <c r="CC103" i="6"/>
  <c r="BY103" i="6"/>
  <c r="BX103" i="6"/>
  <c r="BT103" i="6"/>
  <c r="BS103" i="6"/>
  <c r="BO103" i="6"/>
  <c r="BN103" i="6"/>
  <c r="BJ103" i="6"/>
  <c r="BI103" i="6"/>
  <c r="BE103" i="6"/>
  <c r="BD103" i="6"/>
  <c r="AZ103" i="6"/>
  <c r="AY103" i="6"/>
  <c r="AU103" i="6"/>
  <c r="AT103" i="6"/>
  <c r="AP103" i="6"/>
  <c r="AO103" i="6"/>
  <c r="AK103" i="6"/>
  <c r="AJ103" i="6"/>
  <c r="AF103" i="6"/>
  <c r="AE103" i="6"/>
  <c r="AA103" i="6"/>
  <c r="Z103" i="6"/>
  <c r="V103" i="6"/>
  <c r="U103" i="6"/>
  <c r="Q103" i="6"/>
  <c r="P103" i="6"/>
  <c r="L103" i="6"/>
  <c r="K103" i="6"/>
  <c r="A103" i="6"/>
  <c r="IC102" i="6"/>
  <c r="IB102" i="6"/>
  <c r="HX102" i="6"/>
  <c r="HW102" i="6"/>
  <c r="HS102" i="6"/>
  <c r="HR102" i="6"/>
  <c r="HN102" i="6"/>
  <c r="HM102" i="6"/>
  <c r="HI102" i="6"/>
  <c r="HH102" i="6"/>
  <c r="HD102" i="6"/>
  <c r="HC102" i="6"/>
  <c r="GY102" i="6"/>
  <c r="GX102" i="6"/>
  <c r="GT102" i="6"/>
  <c r="GS102" i="6"/>
  <c r="GO102" i="6"/>
  <c r="GN102" i="6"/>
  <c r="GJ102" i="6"/>
  <c r="GI102" i="6"/>
  <c r="GE102" i="6"/>
  <c r="GD102" i="6"/>
  <c r="FZ102" i="6"/>
  <c r="FY102" i="6"/>
  <c r="FU102" i="6"/>
  <c r="FT102" i="6"/>
  <c r="FP102" i="6"/>
  <c r="FO102" i="6"/>
  <c r="FK102" i="6"/>
  <c r="FJ102" i="6"/>
  <c r="FF102" i="6"/>
  <c r="FE102" i="6"/>
  <c r="FA102" i="6"/>
  <c r="EZ102" i="6"/>
  <c r="EV102" i="6"/>
  <c r="EU102" i="6"/>
  <c r="EQ102" i="6"/>
  <c r="EP102" i="6"/>
  <c r="EL102" i="6"/>
  <c r="EK102" i="6"/>
  <c r="EG102" i="6"/>
  <c r="EF102" i="6"/>
  <c r="EB102" i="6"/>
  <c r="EA102" i="6"/>
  <c r="DW102" i="6"/>
  <c r="DV102" i="6"/>
  <c r="DR102" i="6"/>
  <c r="DQ102" i="6"/>
  <c r="DM102" i="6"/>
  <c r="DL102" i="6"/>
  <c r="DH102" i="6"/>
  <c r="DG102" i="6"/>
  <c r="DC102" i="6"/>
  <c r="DB102" i="6"/>
  <c r="CX102" i="6"/>
  <c r="CW102" i="6"/>
  <c r="CS102" i="6"/>
  <c r="CR102" i="6"/>
  <c r="CN102" i="6"/>
  <c r="CM102" i="6"/>
  <c r="CI102" i="6"/>
  <c r="CH102" i="6"/>
  <c r="CD102" i="6"/>
  <c r="CC102" i="6"/>
  <c r="BY102" i="6"/>
  <c r="BX102" i="6"/>
  <c r="BT102" i="6"/>
  <c r="BS102" i="6"/>
  <c r="BO102" i="6"/>
  <c r="BN102" i="6"/>
  <c r="BJ102" i="6"/>
  <c r="BI102" i="6"/>
  <c r="BE102" i="6"/>
  <c r="BD102" i="6"/>
  <c r="AZ102" i="6"/>
  <c r="AY102" i="6"/>
  <c r="AU102" i="6"/>
  <c r="AT102" i="6"/>
  <c r="AP102" i="6"/>
  <c r="AO102" i="6"/>
  <c r="AK102" i="6"/>
  <c r="AJ102" i="6"/>
  <c r="AF102" i="6"/>
  <c r="AE102" i="6"/>
  <c r="AA102" i="6"/>
  <c r="Z102" i="6"/>
  <c r="V102" i="6"/>
  <c r="U102" i="6"/>
  <c r="Q102" i="6"/>
  <c r="P102" i="6"/>
  <c r="L102" i="6"/>
  <c r="K102" i="6"/>
  <c r="A102" i="6"/>
  <c r="IC101" i="6"/>
  <c r="IB101" i="6"/>
  <c r="HX101" i="6"/>
  <c r="HW101" i="6"/>
  <c r="HS101" i="6"/>
  <c r="HR101" i="6"/>
  <c r="HN101" i="6"/>
  <c r="HM101" i="6"/>
  <c r="HI101" i="6"/>
  <c r="HH101" i="6"/>
  <c r="HD101" i="6"/>
  <c r="HC101" i="6"/>
  <c r="GY101" i="6"/>
  <c r="GX101" i="6"/>
  <c r="GT101" i="6"/>
  <c r="GS101" i="6"/>
  <c r="GO101" i="6"/>
  <c r="GN101" i="6"/>
  <c r="GJ101" i="6"/>
  <c r="GI101" i="6"/>
  <c r="GE101" i="6"/>
  <c r="GD101" i="6"/>
  <c r="FZ101" i="6"/>
  <c r="FY101" i="6"/>
  <c r="FU101" i="6"/>
  <c r="FT101" i="6"/>
  <c r="FP101" i="6"/>
  <c r="FO101" i="6"/>
  <c r="FK101" i="6"/>
  <c r="FJ101" i="6"/>
  <c r="FF101" i="6"/>
  <c r="FE101" i="6"/>
  <c r="FA101" i="6"/>
  <c r="EZ101" i="6"/>
  <c r="EV101" i="6"/>
  <c r="EU101" i="6"/>
  <c r="EQ101" i="6"/>
  <c r="EP101" i="6"/>
  <c r="EL101" i="6"/>
  <c r="EK101" i="6"/>
  <c r="EG101" i="6"/>
  <c r="EF101" i="6"/>
  <c r="EB101" i="6"/>
  <c r="EA101" i="6"/>
  <c r="DW101" i="6"/>
  <c r="DV101" i="6"/>
  <c r="DR101" i="6"/>
  <c r="DQ101" i="6"/>
  <c r="DM101" i="6"/>
  <c r="DL101" i="6"/>
  <c r="DH101" i="6"/>
  <c r="DG101" i="6"/>
  <c r="DC101" i="6"/>
  <c r="DB101" i="6"/>
  <c r="CX101" i="6"/>
  <c r="CW101" i="6"/>
  <c r="CS101" i="6"/>
  <c r="CR101" i="6"/>
  <c r="CN101" i="6"/>
  <c r="CM101" i="6"/>
  <c r="CI101" i="6"/>
  <c r="CH101" i="6"/>
  <c r="CD101" i="6"/>
  <c r="CC101" i="6"/>
  <c r="BY101" i="6"/>
  <c r="BX101" i="6"/>
  <c r="BT101" i="6"/>
  <c r="BS101" i="6"/>
  <c r="BO101" i="6"/>
  <c r="BN101" i="6"/>
  <c r="BJ101" i="6"/>
  <c r="BI101" i="6"/>
  <c r="BE101" i="6"/>
  <c r="BD101" i="6"/>
  <c r="AZ101" i="6"/>
  <c r="AY101" i="6"/>
  <c r="AU101" i="6"/>
  <c r="AT101" i="6"/>
  <c r="AP101" i="6"/>
  <c r="AO101" i="6"/>
  <c r="AK101" i="6"/>
  <c r="AJ101" i="6"/>
  <c r="AF101" i="6"/>
  <c r="AE101" i="6"/>
  <c r="AA101" i="6"/>
  <c r="Z101" i="6"/>
  <c r="V101" i="6"/>
  <c r="U101" i="6"/>
  <c r="Q101" i="6"/>
  <c r="P101" i="6"/>
  <c r="L101" i="6"/>
  <c r="K101" i="6"/>
  <c r="A101" i="6"/>
  <c r="IC100" i="6"/>
  <c r="IB100" i="6"/>
  <c r="IA100" i="6"/>
  <c r="HX100" i="6"/>
  <c r="HW100" i="6"/>
  <c r="HV100" i="6"/>
  <c r="HS100" i="6"/>
  <c r="HR100" i="6"/>
  <c r="HQ100" i="6"/>
  <c r="HN100" i="6"/>
  <c r="HM100" i="6"/>
  <c r="HL100" i="6"/>
  <c r="HI100" i="6"/>
  <c r="HH100" i="6"/>
  <c r="HG100" i="6"/>
  <c r="HD100" i="6"/>
  <c r="HC100" i="6"/>
  <c r="HB100" i="6"/>
  <c r="GY100" i="6"/>
  <c r="GX100" i="6"/>
  <c r="GW100" i="6"/>
  <c r="GT100" i="6"/>
  <c r="GS100" i="6"/>
  <c r="GR100" i="6"/>
  <c r="GO100" i="6"/>
  <c r="GN100" i="6"/>
  <c r="GM100" i="6"/>
  <c r="GJ100" i="6"/>
  <c r="GI100" i="6"/>
  <c r="GH100" i="6"/>
  <c r="GE100" i="6"/>
  <c r="GD100" i="6"/>
  <c r="GC100" i="6"/>
  <c r="FZ100" i="6"/>
  <c r="FY100" i="6"/>
  <c r="FX100" i="6"/>
  <c r="FU100" i="6"/>
  <c r="FT100" i="6"/>
  <c r="FS100" i="6"/>
  <c r="FP100" i="6"/>
  <c r="FO100" i="6"/>
  <c r="FN100" i="6"/>
  <c r="FK100" i="6"/>
  <c r="FJ100" i="6"/>
  <c r="FI100" i="6"/>
  <c r="FF100" i="6"/>
  <c r="FE100" i="6"/>
  <c r="FD100" i="6"/>
  <c r="FA100" i="6"/>
  <c r="EZ100" i="6"/>
  <c r="EY100" i="6"/>
  <c r="EV100" i="6"/>
  <c r="EU100" i="6"/>
  <c r="ET100" i="6"/>
  <c r="EQ100" i="6"/>
  <c r="EP100" i="6"/>
  <c r="EO100" i="6"/>
  <c r="EL100" i="6"/>
  <c r="EK100" i="6"/>
  <c r="EJ100" i="6"/>
  <c r="EG100" i="6"/>
  <c r="EF100" i="6"/>
  <c r="EE100" i="6"/>
  <c r="EB100" i="6"/>
  <c r="EA100" i="6"/>
  <c r="DZ100" i="6"/>
  <c r="DW100" i="6"/>
  <c r="DV100" i="6"/>
  <c r="DU100" i="6"/>
  <c r="DR100" i="6"/>
  <c r="DQ100" i="6"/>
  <c r="DP100" i="6"/>
  <c r="DM100" i="6"/>
  <c r="DL100" i="6"/>
  <c r="DK100" i="6"/>
  <c r="DH100" i="6"/>
  <c r="DG100" i="6"/>
  <c r="DF100" i="6"/>
  <c r="DC100" i="6"/>
  <c r="DB100" i="6"/>
  <c r="DA100" i="6"/>
  <c r="CX100" i="6"/>
  <c r="CW100" i="6"/>
  <c r="CV100" i="6"/>
  <c r="CS100" i="6"/>
  <c r="CR100" i="6"/>
  <c r="CQ100" i="6"/>
  <c r="CN100" i="6"/>
  <c r="CM100" i="6"/>
  <c r="CL100" i="6"/>
  <c r="CI100" i="6"/>
  <c r="CH100" i="6"/>
  <c r="CG100" i="6"/>
  <c r="CD100" i="6"/>
  <c r="CC100" i="6"/>
  <c r="CB100" i="6"/>
  <c r="BY100" i="6"/>
  <c r="BX100" i="6"/>
  <c r="BW100" i="6"/>
  <c r="BT100" i="6"/>
  <c r="BS100" i="6"/>
  <c r="BR100" i="6"/>
  <c r="BO100" i="6"/>
  <c r="BN100" i="6"/>
  <c r="BM100" i="6"/>
  <c r="BJ100" i="6"/>
  <c r="BI100" i="6"/>
  <c r="BH100" i="6"/>
  <c r="BE100" i="6"/>
  <c r="BD100" i="6"/>
  <c r="BC100" i="6"/>
  <c r="AZ100" i="6"/>
  <c r="AY100" i="6"/>
  <c r="AX100" i="6"/>
  <c r="AU100" i="6"/>
  <c r="AT100" i="6"/>
  <c r="AS100" i="6"/>
  <c r="AP100" i="6"/>
  <c r="AO100" i="6"/>
  <c r="AN100" i="6"/>
  <c r="AK100" i="6"/>
  <c r="AJ100" i="6"/>
  <c r="AI100" i="6"/>
  <c r="AF100" i="6"/>
  <c r="AE100" i="6"/>
  <c r="AD100" i="6"/>
  <c r="AA100" i="6"/>
  <c r="Z100" i="6"/>
  <c r="Y100" i="6"/>
  <c r="V100" i="6"/>
  <c r="U100" i="6"/>
  <c r="T100" i="6"/>
  <c r="Q100" i="6"/>
  <c r="P100" i="6"/>
  <c r="O100" i="6"/>
  <c r="L100" i="6"/>
  <c r="J100" i="6"/>
  <c r="I100" i="6"/>
  <c r="H100" i="6"/>
  <c r="G100" i="6"/>
  <c r="F100" i="6"/>
  <c r="E100" i="6"/>
  <c r="D100" i="6"/>
  <c r="C100" i="6"/>
  <c r="B100" i="6"/>
  <c r="A100" i="6"/>
  <c r="A94" i="6"/>
  <c r="A93" i="6"/>
  <c r="A92" i="6"/>
  <c r="A91" i="6"/>
  <c r="A90" i="6"/>
  <c r="A89" i="6"/>
  <c r="IC88" i="6"/>
  <c r="IB88" i="6"/>
  <c r="IA88" i="6"/>
  <c r="HX88" i="6"/>
  <c r="HW88" i="6"/>
  <c r="HV88" i="6"/>
  <c r="HS88" i="6"/>
  <c r="HR88" i="6"/>
  <c r="HQ88" i="6"/>
  <c r="HN88" i="6"/>
  <c r="HM88" i="6"/>
  <c r="HL88" i="6"/>
  <c r="HI88" i="6"/>
  <c r="HH88" i="6"/>
  <c r="HG88" i="6"/>
  <c r="HD88" i="6"/>
  <c r="HC88" i="6"/>
  <c r="HB88" i="6"/>
  <c r="GY88" i="6"/>
  <c r="GX88" i="6"/>
  <c r="GW88" i="6"/>
  <c r="GT88" i="6"/>
  <c r="GS88" i="6"/>
  <c r="GR88" i="6"/>
  <c r="GO88" i="6"/>
  <c r="GN88" i="6"/>
  <c r="GM88" i="6"/>
  <c r="GJ88" i="6"/>
  <c r="GI88" i="6"/>
  <c r="GH88" i="6"/>
  <c r="GE88" i="6"/>
  <c r="GD88" i="6"/>
  <c r="GC88" i="6"/>
  <c r="FZ88" i="6"/>
  <c r="FY88" i="6"/>
  <c r="FX88" i="6"/>
  <c r="FU88" i="6"/>
  <c r="FT88" i="6"/>
  <c r="FS88" i="6"/>
  <c r="FP88" i="6"/>
  <c r="FO88" i="6"/>
  <c r="FN88" i="6"/>
  <c r="FK88" i="6"/>
  <c r="FJ88" i="6"/>
  <c r="FI88" i="6"/>
  <c r="FF88" i="6"/>
  <c r="FE88" i="6"/>
  <c r="FD88" i="6"/>
  <c r="FA88" i="6"/>
  <c r="EZ88" i="6"/>
  <c r="EY88" i="6"/>
  <c r="EV88" i="6"/>
  <c r="EU88" i="6"/>
  <c r="ET88" i="6"/>
  <c r="EQ88" i="6"/>
  <c r="EP88" i="6"/>
  <c r="EO88" i="6"/>
  <c r="EL88" i="6"/>
  <c r="EK88" i="6"/>
  <c r="EJ88" i="6"/>
  <c r="EG88" i="6"/>
  <c r="EF88" i="6"/>
  <c r="EE88" i="6"/>
  <c r="EB88" i="6"/>
  <c r="EA88" i="6"/>
  <c r="DZ88" i="6"/>
  <c r="DW88" i="6"/>
  <c r="DV88" i="6"/>
  <c r="DU88" i="6"/>
  <c r="DR88" i="6"/>
  <c r="DQ88" i="6"/>
  <c r="DP88" i="6"/>
  <c r="DM88" i="6"/>
  <c r="DL88" i="6"/>
  <c r="DK88" i="6"/>
  <c r="DH88" i="6"/>
  <c r="DG88" i="6"/>
  <c r="DF88" i="6"/>
  <c r="DC88" i="6"/>
  <c r="DB88" i="6"/>
  <c r="DA88" i="6"/>
  <c r="CX88" i="6"/>
  <c r="CW88" i="6"/>
  <c r="CV88" i="6"/>
  <c r="CQ88" i="6"/>
  <c r="CL88" i="6"/>
  <c r="CI88" i="6"/>
  <c r="CH88" i="6"/>
  <c r="CG88" i="6"/>
  <c r="CD88" i="6"/>
  <c r="CC88" i="6"/>
  <c r="CB88" i="6"/>
  <c r="BW88" i="6"/>
  <c r="BR88" i="6"/>
  <c r="BO88" i="6"/>
  <c r="BN88" i="6"/>
  <c r="BM88" i="6"/>
  <c r="BJ88" i="6"/>
  <c r="BI88" i="6"/>
  <c r="BH88" i="6"/>
  <c r="BC88" i="6"/>
  <c r="AX88" i="6"/>
  <c r="AU88" i="6"/>
  <c r="AT88" i="6"/>
  <c r="AS88" i="6"/>
  <c r="AP88" i="6"/>
  <c r="AO88" i="6"/>
  <c r="AN88" i="6"/>
  <c r="AI88" i="6"/>
  <c r="AD88" i="6"/>
  <c r="AA88" i="6"/>
  <c r="Z88" i="6"/>
  <c r="Y88" i="6"/>
  <c r="V88" i="6"/>
  <c r="U88" i="6"/>
  <c r="T88" i="6"/>
  <c r="O88" i="6"/>
  <c r="J88" i="6"/>
  <c r="I88" i="6"/>
  <c r="H88" i="6"/>
  <c r="G88" i="6"/>
  <c r="F88" i="6"/>
  <c r="E88" i="6"/>
  <c r="D88" i="6"/>
  <c r="C88" i="6"/>
  <c r="B88" i="6"/>
  <c r="A88" i="6"/>
  <c r="A85" i="6"/>
  <c r="A84" i="6"/>
  <c r="A83" i="6"/>
  <c r="A82" i="6"/>
  <c r="A81" i="6"/>
  <c r="A80" i="6"/>
  <c r="IC79" i="6"/>
  <c r="IB79" i="6"/>
  <c r="IA79" i="6"/>
  <c r="HX79" i="6"/>
  <c r="HW79" i="6"/>
  <c r="HV79" i="6"/>
  <c r="HS79" i="6"/>
  <c r="HR79" i="6"/>
  <c r="HQ79" i="6"/>
  <c r="HN79" i="6"/>
  <c r="HM79" i="6"/>
  <c r="HL79" i="6"/>
  <c r="HI79" i="6"/>
  <c r="HH79" i="6"/>
  <c r="HG79" i="6"/>
  <c r="HD79" i="6"/>
  <c r="HC79" i="6"/>
  <c r="HB79" i="6"/>
  <c r="GY79" i="6"/>
  <c r="GX79" i="6"/>
  <c r="GW79" i="6"/>
  <c r="GT79" i="6"/>
  <c r="GS79" i="6"/>
  <c r="GR79" i="6"/>
  <c r="GO79" i="6"/>
  <c r="GN79" i="6"/>
  <c r="GM79" i="6"/>
  <c r="GJ79" i="6"/>
  <c r="GI79" i="6"/>
  <c r="GH79" i="6"/>
  <c r="GE79" i="6"/>
  <c r="GD79" i="6"/>
  <c r="GC79" i="6"/>
  <c r="FZ79" i="6"/>
  <c r="FY79" i="6"/>
  <c r="FX79" i="6"/>
  <c r="FU79" i="6"/>
  <c r="FT79" i="6"/>
  <c r="FS79" i="6"/>
  <c r="FP79" i="6"/>
  <c r="FO79" i="6"/>
  <c r="FN79" i="6"/>
  <c r="FK79" i="6"/>
  <c r="FJ79" i="6"/>
  <c r="FI79" i="6"/>
  <c r="FF79" i="6"/>
  <c r="FE79" i="6"/>
  <c r="FD79" i="6"/>
  <c r="FA79" i="6"/>
  <c r="EZ79" i="6"/>
  <c r="EY79" i="6"/>
  <c r="EV79" i="6"/>
  <c r="EU79" i="6"/>
  <c r="ET79" i="6"/>
  <c r="EQ79" i="6"/>
  <c r="EP79" i="6"/>
  <c r="EO79" i="6"/>
  <c r="EL79" i="6"/>
  <c r="EK79" i="6"/>
  <c r="EJ79" i="6"/>
  <c r="EG79" i="6"/>
  <c r="EF79" i="6"/>
  <c r="EE79" i="6"/>
  <c r="EB79" i="6"/>
  <c r="EA79" i="6"/>
  <c r="DZ79" i="6"/>
  <c r="DW79" i="6"/>
  <c r="DV79" i="6"/>
  <c r="DU79" i="6"/>
  <c r="DR79" i="6"/>
  <c r="DQ79" i="6"/>
  <c r="DP79" i="6"/>
  <c r="DM79" i="6"/>
  <c r="DL79" i="6"/>
  <c r="DK79" i="6"/>
  <c r="DH79" i="6"/>
  <c r="DG79" i="6"/>
  <c r="DF79" i="6"/>
  <c r="DC79" i="6"/>
  <c r="DB79" i="6"/>
  <c r="DA79" i="6"/>
  <c r="CX79" i="6"/>
  <c r="CW79" i="6"/>
  <c r="CV79" i="6"/>
  <c r="CQ79" i="6"/>
  <c r="CL79" i="6"/>
  <c r="CI79" i="6"/>
  <c r="CH79" i="6"/>
  <c r="CG79" i="6"/>
  <c r="CD79" i="6"/>
  <c r="CC79" i="6"/>
  <c r="CB79" i="6"/>
  <c r="BW79" i="6"/>
  <c r="BR79" i="6"/>
  <c r="BO79" i="6"/>
  <c r="BN79" i="6"/>
  <c r="BM79" i="6"/>
  <c r="BJ79" i="6"/>
  <c r="BI79" i="6"/>
  <c r="BH79" i="6"/>
  <c r="BC79" i="6"/>
  <c r="AX79" i="6"/>
  <c r="AU79" i="6"/>
  <c r="AT79" i="6"/>
  <c r="AS79" i="6"/>
  <c r="AP79" i="6"/>
  <c r="AO79" i="6"/>
  <c r="AN79" i="6"/>
  <c r="AI79" i="6"/>
  <c r="AD79" i="6"/>
  <c r="AA79" i="6"/>
  <c r="Z79" i="6"/>
  <c r="Y79" i="6"/>
  <c r="V79" i="6"/>
  <c r="U79" i="6"/>
  <c r="T79" i="6"/>
  <c r="O79" i="6"/>
  <c r="J79" i="6"/>
  <c r="I79" i="6"/>
  <c r="H79" i="6"/>
  <c r="G79" i="6"/>
  <c r="F79" i="6"/>
  <c r="E79" i="6"/>
  <c r="D79" i="6"/>
  <c r="C79" i="6"/>
  <c r="B79" i="6"/>
  <c r="A79" i="6"/>
  <c r="A76" i="6"/>
  <c r="A75" i="6"/>
  <c r="A74" i="6"/>
  <c r="A73" i="6"/>
  <c r="A72" i="6"/>
  <c r="A71" i="6"/>
  <c r="IC70" i="6"/>
  <c r="IB70" i="6"/>
  <c r="IA70" i="6"/>
  <c r="HX70" i="6"/>
  <c r="HW70" i="6"/>
  <c r="HV70" i="6"/>
  <c r="HS70" i="6"/>
  <c r="HR70" i="6"/>
  <c r="HQ70" i="6"/>
  <c r="HN70" i="6"/>
  <c r="HM70" i="6"/>
  <c r="HL70" i="6"/>
  <c r="HI70" i="6"/>
  <c r="HH70" i="6"/>
  <c r="HG70" i="6"/>
  <c r="HD70" i="6"/>
  <c r="HC70" i="6"/>
  <c r="HB70" i="6"/>
  <c r="GY70" i="6"/>
  <c r="GX70" i="6"/>
  <c r="GW70" i="6"/>
  <c r="GT70" i="6"/>
  <c r="GS70" i="6"/>
  <c r="GR70" i="6"/>
  <c r="GO70" i="6"/>
  <c r="GN70" i="6"/>
  <c r="GM70" i="6"/>
  <c r="GJ70" i="6"/>
  <c r="GI70" i="6"/>
  <c r="GH70" i="6"/>
  <c r="GE70" i="6"/>
  <c r="GD70" i="6"/>
  <c r="GC70" i="6"/>
  <c r="FZ70" i="6"/>
  <c r="FY70" i="6"/>
  <c r="FX70" i="6"/>
  <c r="FU70" i="6"/>
  <c r="FT70" i="6"/>
  <c r="FS70" i="6"/>
  <c r="FP70" i="6"/>
  <c r="FO70" i="6"/>
  <c r="FN70" i="6"/>
  <c r="FK70" i="6"/>
  <c r="FJ70" i="6"/>
  <c r="FI70" i="6"/>
  <c r="FF70" i="6"/>
  <c r="FE70" i="6"/>
  <c r="FD70" i="6"/>
  <c r="FA70" i="6"/>
  <c r="EZ70" i="6"/>
  <c r="EY70" i="6"/>
  <c r="EV70" i="6"/>
  <c r="EU70" i="6"/>
  <c r="ET70" i="6"/>
  <c r="EQ70" i="6"/>
  <c r="EP70" i="6"/>
  <c r="EO70" i="6"/>
  <c r="EL70" i="6"/>
  <c r="EK70" i="6"/>
  <c r="EJ70" i="6"/>
  <c r="EG70" i="6"/>
  <c r="EF70" i="6"/>
  <c r="EE70" i="6"/>
  <c r="EB70" i="6"/>
  <c r="EA70" i="6"/>
  <c r="DZ70" i="6"/>
  <c r="DW70" i="6"/>
  <c r="DV70" i="6"/>
  <c r="DU70" i="6"/>
  <c r="DR70" i="6"/>
  <c r="DQ70" i="6"/>
  <c r="DP70" i="6"/>
  <c r="DM70" i="6"/>
  <c r="DL70" i="6"/>
  <c r="DK70" i="6"/>
  <c r="DH70" i="6"/>
  <c r="DG70" i="6"/>
  <c r="DF70" i="6"/>
  <c r="DC70" i="6"/>
  <c r="DB70" i="6"/>
  <c r="DA70" i="6"/>
  <c r="CX70" i="6"/>
  <c r="CW70" i="6"/>
  <c r="CV70" i="6"/>
  <c r="CQ70" i="6"/>
  <c r="CL70" i="6"/>
  <c r="CI70" i="6"/>
  <c r="CH70" i="6"/>
  <c r="CG70" i="6"/>
  <c r="CD70" i="6"/>
  <c r="CC70" i="6"/>
  <c r="CB70" i="6"/>
  <c r="BW70" i="6"/>
  <c r="BR70" i="6"/>
  <c r="BO70" i="6"/>
  <c r="BN70" i="6"/>
  <c r="BM70" i="6"/>
  <c r="BJ70" i="6"/>
  <c r="BI70" i="6"/>
  <c r="BH70" i="6"/>
  <c r="BC70" i="6"/>
  <c r="AX70" i="6"/>
  <c r="AU70" i="6"/>
  <c r="AT70" i="6"/>
  <c r="AS70" i="6"/>
  <c r="AP70" i="6"/>
  <c r="AO70" i="6"/>
  <c r="AN70" i="6"/>
  <c r="AI70" i="6"/>
  <c r="AD70" i="6"/>
  <c r="AA70" i="6"/>
  <c r="Z70" i="6"/>
  <c r="Y70" i="6"/>
  <c r="V70" i="6"/>
  <c r="U70" i="6"/>
  <c r="T70" i="6"/>
  <c r="O70" i="6"/>
  <c r="J70" i="6"/>
  <c r="I70" i="6"/>
  <c r="H70" i="6"/>
  <c r="G70" i="6"/>
  <c r="F70" i="6"/>
  <c r="E70" i="6"/>
  <c r="D70" i="6"/>
  <c r="C70" i="6"/>
  <c r="B70" i="6"/>
  <c r="A70" i="6"/>
  <c r="A67" i="6"/>
  <c r="A66" i="6"/>
  <c r="A65" i="6"/>
  <c r="A64" i="6"/>
  <c r="A63" i="6"/>
  <c r="A62" i="6"/>
  <c r="IC61" i="6"/>
  <c r="IB61" i="6"/>
  <c r="IA61" i="6"/>
  <c r="HX61" i="6"/>
  <c r="HW61" i="6"/>
  <c r="HV61" i="6"/>
  <c r="HS61" i="6"/>
  <c r="HR61" i="6"/>
  <c r="HQ61" i="6"/>
  <c r="HN61" i="6"/>
  <c r="HM61" i="6"/>
  <c r="HL61" i="6"/>
  <c r="HI61" i="6"/>
  <c r="HH61" i="6"/>
  <c r="HG61" i="6"/>
  <c r="HD61" i="6"/>
  <c r="HC61" i="6"/>
  <c r="HB61" i="6"/>
  <c r="GY61" i="6"/>
  <c r="GX61" i="6"/>
  <c r="GW61" i="6"/>
  <c r="GT61" i="6"/>
  <c r="GS61" i="6"/>
  <c r="GR61" i="6"/>
  <c r="GO61" i="6"/>
  <c r="GN61" i="6"/>
  <c r="GM61" i="6"/>
  <c r="GJ61" i="6"/>
  <c r="GI61" i="6"/>
  <c r="GH61" i="6"/>
  <c r="GE61" i="6"/>
  <c r="GD61" i="6"/>
  <c r="GC61" i="6"/>
  <c r="FZ61" i="6"/>
  <c r="FY61" i="6"/>
  <c r="FX61" i="6"/>
  <c r="FU61" i="6"/>
  <c r="FT61" i="6"/>
  <c r="FS61" i="6"/>
  <c r="FP61" i="6"/>
  <c r="FO61" i="6"/>
  <c r="FN61" i="6"/>
  <c r="FK61" i="6"/>
  <c r="FJ61" i="6"/>
  <c r="FI61" i="6"/>
  <c r="FF61" i="6"/>
  <c r="FE61" i="6"/>
  <c r="FD61" i="6"/>
  <c r="FA61" i="6"/>
  <c r="EZ61" i="6"/>
  <c r="EY61" i="6"/>
  <c r="EV61" i="6"/>
  <c r="EU61" i="6"/>
  <c r="ET61" i="6"/>
  <c r="EQ61" i="6"/>
  <c r="EP61" i="6"/>
  <c r="EO61" i="6"/>
  <c r="EL61" i="6"/>
  <c r="EK61" i="6"/>
  <c r="EJ61" i="6"/>
  <c r="EG61" i="6"/>
  <c r="EF61" i="6"/>
  <c r="EE61" i="6"/>
  <c r="EB61" i="6"/>
  <c r="EA61" i="6"/>
  <c r="DZ61" i="6"/>
  <c r="DW61" i="6"/>
  <c r="DV61" i="6"/>
  <c r="DU61" i="6"/>
  <c r="DR61" i="6"/>
  <c r="DQ61" i="6"/>
  <c r="DP61" i="6"/>
  <c r="DM61" i="6"/>
  <c r="DL61" i="6"/>
  <c r="DK61" i="6"/>
  <c r="DH61" i="6"/>
  <c r="DG61" i="6"/>
  <c r="DF61" i="6"/>
  <c r="DC61" i="6"/>
  <c r="DB61" i="6"/>
  <c r="DA61" i="6"/>
  <c r="CX61" i="6"/>
  <c r="CW61" i="6"/>
  <c r="CV61" i="6"/>
  <c r="CQ61" i="6"/>
  <c r="CL61" i="6"/>
  <c r="CI61" i="6"/>
  <c r="CH61" i="6"/>
  <c r="CG61" i="6"/>
  <c r="CD61" i="6"/>
  <c r="CC61" i="6"/>
  <c r="CB61" i="6"/>
  <c r="BW61" i="6"/>
  <c r="BR61" i="6"/>
  <c r="BO61" i="6"/>
  <c r="BN61" i="6"/>
  <c r="BM61" i="6"/>
  <c r="BJ61" i="6"/>
  <c r="BI61" i="6"/>
  <c r="BH61" i="6"/>
  <c r="BC61" i="6"/>
  <c r="AX61" i="6"/>
  <c r="AU61" i="6"/>
  <c r="AT61" i="6"/>
  <c r="AS61" i="6"/>
  <c r="AP61" i="6"/>
  <c r="AO61" i="6"/>
  <c r="AN61" i="6"/>
  <c r="AI61" i="6"/>
  <c r="AD61" i="6"/>
  <c r="AA61" i="6"/>
  <c r="Z61" i="6"/>
  <c r="Y61" i="6"/>
  <c r="V61" i="6"/>
  <c r="U61" i="6"/>
  <c r="T61" i="6"/>
  <c r="O61" i="6"/>
  <c r="J61" i="6"/>
  <c r="I61" i="6"/>
  <c r="H61" i="6"/>
  <c r="G61" i="6"/>
  <c r="F61" i="6"/>
  <c r="E61" i="6"/>
  <c r="D61" i="6"/>
  <c r="C61" i="6"/>
  <c r="B61" i="6"/>
  <c r="A61" i="6"/>
  <c r="A58" i="6"/>
  <c r="A57" i="6"/>
  <c r="A56" i="6"/>
  <c r="A55" i="6"/>
  <c r="A54" i="6"/>
  <c r="A53" i="6"/>
  <c r="IC52" i="6"/>
  <c r="IB52" i="6"/>
  <c r="IA52" i="6"/>
  <c r="HX52" i="6"/>
  <c r="HW52" i="6"/>
  <c r="HV52" i="6"/>
  <c r="HS52" i="6"/>
  <c r="HR52" i="6"/>
  <c r="HQ52" i="6"/>
  <c r="HN52" i="6"/>
  <c r="HM52" i="6"/>
  <c r="HL52" i="6"/>
  <c r="HI52" i="6"/>
  <c r="HH52" i="6"/>
  <c r="HG52" i="6"/>
  <c r="HD52" i="6"/>
  <c r="HC52" i="6"/>
  <c r="HB52" i="6"/>
  <c r="GY52" i="6"/>
  <c r="GX52" i="6"/>
  <c r="GW52" i="6"/>
  <c r="GT52" i="6"/>
  <c r="GS52" i="6"/>
  <c r="GR52" i="6"/>
  <c r="GO52" i="6"/>
  <c r="GN52" i="6"/>
  <c r="GM52" i="6"/>
  <c r="GJ52" i="6"/>
  <c r="GI52" i="6"/>
  <c r="GH52" i="6"/>
  <c r="GE52" i="6"/>
  <c r="GD52" i="6"/>
  <c r="GC52" i="6"/>
  <c r="FZ52" i="6"/>
  <c r="FY52" i="6"/>
  <c r="FX52" i="6"/>
  <c r="FU52" i="6"/>
  <c r="FT52" i="6"/>
  <c r="FS52" i="6"/>
  <c r="FP52" i="6"/>
  <c r="FO52" i="6"/>
  <c r="FN52" i="6"/>
  <c r="FK52" i="6"/>
  <c r="FJ52" i="6"/>
  <c r="FI52" i="6"/>
  <c r="FF52" i="6"/>
  <c r="FE52" i="6"/>
  <c r="FD52" i="6"/>
  <c r="FA52" i="6"/>
  <c r="EZ52" i="6"/>
  <c r="EY52" i="6"/>
  <c r="EV52" i="6"/>
  <c r="EU52" i="6"/>
  <c r="ET52" i="6"/>
  <c r="EQ52" i="6"/>
  <c r="EP52" i="6"/>
  <c r="EO52" i="6"/>
  <c r="EL52" i="6"/>
  <c r="EK52" i="6"/>
  <c r="EJ52" i="6"/>
  <c r="EG52" i="6"/>
  <c r="EF52" i="6"/>
  <c r="EE52" i="6"/>
  <c r="EB52" i="6"/>
  <c r="EA52" i="6"/>
  <c r="DZ52" i="6"/>
  <c r="DW52" i="6"/>
  <c r="DV52" i="6"/>
  <c r="DU52" i="6"/>
  <c r="DR52" i="6"/>
  <c r="DQ52" i="6"/>
  <c r="DP52" i="6"/>
  <c r="DM52" i="6"/>
  <c r="DL52" i="6"/>
  <c r="DK52" i="6"/>
  <c r="DH52" i="6"/>
  <c r="DG52" i="6"/>
  <c r="DF52" i="6"/>
  <c r="DC52" i="6"/>
  <c r="DB52" i="6"/>
  <c r="DA52" i="6"/>
  <c r="CX52" i="6"/>
  <c r="CW52" i="6"/>
  <c r="CV52" i="6"/>
  <c r="CQ52" i="6"/>
  <c r="CL52" i="6"/>
  <c r="CI52" i="6"/>
  <c r="CH52" i="6"/>
  <c r="CG52" i="6"/>
  <c r="CD52" i="6"/>
  <c r="CC52" i="6"/>
  <c r="CB52" i="6"/>
  <c r="BW52" i="6"/>
  <c r="BR52" i="6"/>
  <c r="BO52" i="6"/>
  <c r="BN52" i="6"/>
  <c r="BM52" i="6"/>
  <c r="BJ52" i="6"/>
  <c r="BI52" i="6"/>
  <c r="BH52" i="6"/>
  <c r="BC52" i="6"/>
  <c r="AX52" i="6"/>
  <c r="AU52" i="6"/>
  <c r="AT52" i="6"/>
  <c r="AS52" i="6"/>
  <c r="AP52" i="6"/>
  <c r="AO52" i="6"/>
  <c r="AN52" i="6"/>
  <c r="AI52" i="6"/>
  <c r="AD52" i="6"/>
  <c r="AA52" i="6"/>
  <c r="Z52" i="6"/>
  <c r="Y52" i="6"/>
  <c r="V52" i="6"/>
  <c r="U52" i="6"/>
  <c r="T52" i="6"/>
  <c r="O52" i="6"/>
  <c r="L52" i="6"/>
  <c r="J52" i="6"/>
  <c r="I52" i="6"/>
  <c r="H52" i="6"/>
  <c r="G52" i="6"/>
  <c r="F52" i="6"/>
  <c r="E52" i="6"/>
  <c r="D52" i="6"/>
  <c r="C52" i="6"/>
  <c r="B52" i="6"/>
  <c r="A52" i="6"/>
  <c r="A47" i="6"/>
  <c r="A46" i="6"/>
  <c r="A45" i="6"/>
  <c r="A44" i="6"/>
  <c r="A43" i="6"/>
  <c r="A42" i="6"/>
  <c r="IA41" i="6"/>
  <c r="HX41" i="6"/>
  <c r="HW41" i="6"/>
  <c r="HV41" i="6"/>
  <c r="HS41" i="6"/>
  <c r="HR41" i="6"/>
  <c r="HQ41" i="6"/>
  <c r="HN41" i="6"/>
  <c r="HM41" i="6"/>
  <c r="HL41" i="6"/>
  <c r="HI41" i="6"/>
  <c r="HH41" i="6"/>
  <c r="HG41" i="6"/>
  <c r="HD41" i="6"/>
  <c r="HC41" i="6"/>
  <c r="HB41" i="6"/>
  <c r="GY41" i="6"/>
  <c r="GX41" i="6"/>
  <c r="GW41" i="6"/>
  <c r="GR41" i="6"/>
  <c r="GM41" i="6"/>
  <c r="GH41" i="6"/>
  <c r="GC41" i="6"/>
  <c r="FX41" i="6"/>
  <c r="FU41" i="6"/>
  <c r="FT41" i="6"/>
  <c r="FS41" i="6"/>
  <c r="FN41" i="6"/>
  <c r="FI41" i="6"/>
  <c r="FD41" i="6"/>
  <c r="EY41" i="6"/>
  <c r="ET41" i="6"/>
  <c r="EO41" i="6"/>
  <c r="EJ41" i="6"/>
  <c r="EE41" i="6"/>
  <c r="DZ41" i="6"/>
  <c r="DU41" i="6"/>
  <c r="DP41" i="6"/>
  <c r="DK41" i="6"/>
  <c r="DF41" i="6"/>
  <c r="DA41" i="6"/>
  <c r="CV41" i="6"/>
  <c r="CQ41" i="6"/>
  <c r="CL41" i="6"/>
  <c r="CI41" i="6"/>
  <c r="CH41" i="6"/>
  <c r="CG41" i="6"/>
  <c r="CD41" i="6"/>
  <c r="CC41" i="6"/>
  <c r="CB41" i="6"/>
  <c r="BW41" i="6"/>
  <c r="BR41" i="6"/>
  <c r="BO41" i="6"/>
  <c r="BN41" i="6"/>
  <c r="BM41" i="6"/>
  <c r="BJ41" i="6"/>
  <c r="BI41" i="6"/>
  <c r="BH41" i="6"/>
  <c r="BC41" i="6"/>
  <c r="AX41" i="6"/>
  <c r="AU41" i="6"/>
  <c r="AT41" i="6"/>
  <c r="AS41" i="6"/>
  <c r="AP41" i="6"/>
  <c r="AO41" i="6"/>
  <c r="AN41" i="6"/>
  <c r="AI41" i="6"/>
  <c r="AD41" i="6"/>
  <c r="AA41" i="6"/>
  <c r="Z41" i="6"/>
  <c r="Y41" i="6"/>
  <c r="V41" i="6"/>
  <c r="U41" i="6"/>
  <c r="T41" i="6"/>
  <c r="I41" i="6"/>
  <c r="H41" i="6"/>
  <c r="G41" i="6"/>
  <c r="F41" i="6"/>
  <c r="E41" i="6"/>
  <c r="D41" i="6"/>
  <c r="C41" i="6"/>
  <c r="B41" i="6"/>
  <c r="A41" i="6"/>
  <c r="A38" i="6"/>
  <c r="A37" i="6"/>
  <c r="A36" i="6"/>
  <c r="A35" i="6"/>
  <c r="A34" i="6"/>
  <c r="A33" i="6"/>
  <c r="IA32" i="6"/>
  <c r="HX32" i="6"/>
  <c r="HW32" i="6"/>
  <c r="HV32" i="6"/>
  <c r="HS32" i="6"/>
  <c r="HR32" i="6"/>
  <c r="HQ32" i="6"/>
  <c r="HN32" i="6"/>
  <c r="HM32" i="6"/>
  <c r="HL32" i="6"/>
  <c r="HI32" i="6"/>
  <c r="HH32" i="6"/>
  <c r="HG32" i="6"/>
  <c r="HD32" i="6"/>
  <c r="HC32" i="6"/>
  <c r="HB32" i="6"/>
  <c r="GY32" i="6"/>
  <c r="GX32" i="6"/>
  <c r="GW32" i="6"/>
  <c r="GR32" i="6"/>
  <c r="GM32" i="6"/>
  <c r="GH32" i="6"/>
  <c r="GC32" i="6"/>
  <c r="FX32" i="6"/>
  <c r="FU32" i="6"/>
  <c r="FT32" i="6"/>
  <c r="FS32" i="6"/>
  <c r="FN32" i="6"/>
  <c r="FI32" i="6"/>
  <c r="FD32" i="6"/>
  <c r="EY32" i="6"/>
  <c r="ET32" i="6"/>
  <c r="EO32" i="6"/>
  <c r="EJ32" i="6"/>
  <c r="EE32" i="6"/>
  <c r="DZ32" i="6"/>
  <c r="DU32" i="6"/>
  <c r="DP32" i="6"/>
  <c r="DK32" i="6"/>
  <c r="DF32" i="6"/>
  <c r="DA32" i="6"/>
  <c r="CV32" i="6"/>
  <c r="CQ32" i="6"/>
  <c r="CL32" i="6"/>
  <c r="CI32" i="6"/>
  <c r="CH32" i="6"/>
  <c r="CG32" i="6"/>
  <c r="CD32" i="6"/>
  <c r="CC32" i="6"/>
  <c r="CB32" i="6"/>
  <c r="BW32" i="6"/>
  <c r="BR32" i="6"/>
  <c r="BO32" i="6"/>
  <c r="BN32" i="6"/>
  <c r="BM32" i="6"/>
  <c r="BJ32" i="6"/>
  <c r="BI32" i="6"/>
  <c r="BH32" i="6"/>
  <c r="BC32" i="6"/>
  <c r="AX32" i="6"/>
  <c r="AU32" i="6"/>
  <c r="AT32" i="6"/>
  <c r="AS32" i="6"/>
  <c r="AP32" i="6"/>
  <c r="AO32" i="6"/>
  <c r="AN32" i="6"/>
  <c r="AI32" i="6"/>
  <c r="AD32" i="6"/>
  <c r="AA32" i="6"/>
  <c r="Z32" i="6"/>
  <c r="Y32" i="6"/>
  <c r="V32" i="6"/>
  <c r="U32" i="6"/>
  <c r="T32" i="6"/>
  <c r="I32" i="6"/>
  <c r="H32" i="6"/>
  <c r="G32" i="6"/>
  <c r="F32" i="6"/>
  <c r="E32" i="6"/>
  <c r="D32" i="6"/>
  <c r="C32" i="6"/>
  <c r="B32" i="6"/>
  <c r="A32" i="6"/>
  <c r="A29" i="6"/>
  <c r="A28" i="6"/>
  <c r="A27" i="6"/>
  <c r="A26" i="6"/>
  <c r="A25" i="6"/>
  <c r="A24" i="6"/>
  <c r="IA23" i="6"/>
  <c r="HX23" i="6"/>
  <c r="HW23" i="6"/>
  <c r="HV23" i="6"/>
  <c r="HS23" i="6"/>
  <c r="HR23" i="6"/>
  <c r="HQ23" i="6"/>
  <c r="HN23" i="6"/>
  <c r="HM23" i="6"/>
  <c r="HL23" i="6"/>
  <c r="HI23" i="6"/>
  <c r="HH23" i="6"/>
  <c r="HG23" i="6"/>
  <c r="HD23" i="6"/>
  <c r="HC23" i="6"/>
  <c r="HB23" i="6"/>
  <c r="GY23" i="6"/>
  <c r="GX23" i="6"/>
  <c r="GW23" i="6"/>
  <c r="GR23" i="6"/>
  <c r="GM23" i="6"/>
  <c r="GH23" i="6"/>
  <c r="GC23" i="6"/>
  <c r="FX23" i="6"/>
  <c r="FU23" i="6"/>
  <c r="FT23" i="6"/>
  <c r="FS23" i="6"/>
  <c r="FN23" i="6"/>
  <c r="FI23" i="6"/>
  <c r="FD23" i="6"/>
  <c r="EY23" i="6"/>
  <c r="ET23" i="6"/>
  <c r="EO23" i="6"/>
  <c r="EJ23" i="6"/>
  <c r="EE23" i="6"/>
  <c r="DZ23" i="6"/>
  <c r="DU23" i="6"/>
  <c r="DP23" i="6"/>
  <c r="DK23" i="6"/>
  <c r="DF23" i="6"/>
  <c r="DA23" i="6"/>
  <c r="CV23" i="6"/>
  <c r="CQ23" i="6"/>
  <c r="CL23" i="6"/>
  <c r="CI23" i="6"/>
  <c r="CH23" i="6"/>
  <c r="CG23" i="6"/>
  <c r="CD23" i="6"/>
  <c r="CC23" i="6"/>
  <c r="CB23" i="6"/>
  <c r="BW23" i="6"/>
  <c r="BR23" i="6"/>
  <c r="BO23" i="6"/>
  <c r="BN23" i="6"/>
  <c r="BM23" i="6"/>
  <c r="BJ23" i="6"/>
  <c r="BI23" i="6"/>
  <c r="BH23" i="6"/>
  <c r="BC23" i="6"/>
  <c r="AX23" i="6"/>
  <c r="AU23" i="6"/>
  <c r="AT23" i="6"/>
  <c r="AS23" i="6"/>
  <c r="AP23" i="6"/>
  <c r="AO23" i="6"/>
  <c r="AN23" i="6"/>
  <c r="AI23" i="6"/>
  <c r="AD23" i="6"/>
  <c r="AA23" i="6"/>
  <c r="Z23" i="6"/>
  <c r="Y23" i="6"/>
  <c r="V23" i="6"/>
  <c r="U23" i="6"/>
  <c r="T23" i="6"/>
  <c r="I23" i="6"/>
  <c r="H23" i="6"/>
  <c r="G23" i="6"/>
  <c r="F23" i="6"/>
  <c r="E23" i="6"/>
  <c r="D23" i="6"/>
  <c r="C23" i="6"/>
  <c r="B23" i="6"/>
  <c r="A23" i="6"/>
  <c r="A20" i="6"/>
  <c r="A19" i="6"/>
  <c r="A18" i="6"/>
  <c r="A17" i="6"/>
  <c r="A16" i="6"/>
  <c r="A15" i="6"/>
  <c r="IA14" i="6"/>
  <c r="HX14" i="6"/>
  <c r="HW14" i="6"/>
  <c r="HV14" i="6"/>
  <c r="HS14" i="6"/>
  <c r="HR14" i="6"/>
  <c r="HQ14" i="6"/>
  <c r="HN14" i="6"/>
  <c r="HM14" i="6"/>
  <c r="HL14" i="6"/>
  <c r="HI14" i="6"/>
  <c r="HH14" i="6"/>
  <c r="HG14" i="6"/>
  <c r="HD14" i="6"/>
  <c r="HC14" i="6"/>
  <c r="HB14" i="6"/>
  <c r="GY14" i="6"/>
  <c r="GX14" i="6"/>
  <c r="GW14" i="6"/>
  <c r="GR14" i="6"/>
  <c r="GM14" i="6"/>
  <c r="GH14" i="6"/>
  <c r="GC14" i="6"/>
  <c r="FX14" i="6"/>
  <c r="FU14" i="6"/>
  <c r="FT14" i="6"/>
  <c r="FS14" i="6"/>
  <c r="FN14" i="6"/>
  <c r="FI14" i="6"/>
  <c r="FD14" i="6"/>
  <c r="EY14" i="6"/>
  <c r="ET14" i="6"/>
  <c r="EO14" i="6"/>
  <c r="EJ14" i="6"/>
  <c r="EE14" i="6"/>
  <c r="DZ14" i="6"/>
  <c r="DU14" i="6"/>
  <c r="DP14" i="6"/>
  <c r="DK14" i="6"/>
  <c r="DF14" i="6"/>
  <c r="DA14" i="6"/>
  <c r="CV14" i="6"/>
  <c r="CQ14" i="6"/>
  <c r="CL14" i="6"/>
  <c r="CI14" i="6"/>
  <c r="CH14" i="6"/>
  <c r="CG14" i="6"/>
  <c r="CD14" i="6"/>
  <c r="CC14" i="6"/>
  <c r="CB14" i="6"/>
  <c r="BW14" i="6"/>
  <c r="BR14" i="6"/>
  <c r="BO14" i="6"/>
  <c r="BN14" i="6"/>
  <c r="BM14" i="6"/>
  <c r="BJ14" i="6"/>
  <c r="BI14" i="6"/>
  <c r="BH14" i="6"/>
  <c r="BC14" i="6"/>
  <c r="AX14" i="6"/>
  <c r="AU14" i="6"/>
  <c r="AT14" i="6"/>
  <c r="AS14" i="6"/>
  <c r="AP14" i="6"/>
  <c r="AO14" i="6"/>
  <c r="AN14" i="6"/>
  <c r="AI14" i="6"/>
  <c r="AD14" i="6"/>
  <c r="AA14" i="6"/>
  <c r="Z14" i="6"/>
  <c r="Y14" i="6"/>
  <c r="V14" i="6"/>
  <c r="U14" i="6"/>
  <c r="T14" i="6"/>
  <c r="I14" i="6"/>
  <c r="H14" i="6"/>
  <c r="G14" i="6"/>
  <c r="F14" i="6"/>
  <c r="E14" i="6"/>
  <c r="D14" i="6"/>
  <c r="C14" i="6"/>
  <c r="B14" i="6"/>
  <c r="A14" i="6"/>
  <c r="A11" i="6"/>
  <c r="A10" i="6"/>
  <c r="A9" i="6"/>
  <c r="A8" i="6"/>
  <c r="A7" i="6"/>
  <c r="A6" i="6"/>
  <c r="IA5" i="6"/>
  <c r="HX5" i="6"/>
  <c r="HW5" i="6"/>
  <c r="HV5" i="6"/>
  <c r="HS5" i="6"/>
  <c r="HR5" i="6"/>
  <c r="HQ5" i="6"/>
  <c r="HN5" i="6"/>
  <c r="HM5" i="6"/>
  <c r="HL5" i="6"/>
  <c r="HI5" i="6"/>
  <c r="HH5" i="6"/>
  <c r="HG5" i="6"/>
  <c r="HD5" i="6"/>
  <c r="HC5" i="6"/>
  <c r="HB5" i="6"/>
  <c r="GY5" i="6"/>
  <c r="GX5" i="6"/>
  <c r="GW5" i="6"/>
  <c r="GR5" i="6"/>
  <c r="GM5" i="6"/>
  <c r="GH5" i="6"/>
  <c r="GC5" i="6"/>
  <c r="FX5" i="6"/>
  <c r="FU5" i="6"/>
  <c r="FT5" i="6"/>
  <c r="FS5" i="6"/>
  <c r="FN5" i="6"/>
  <c r="FI5" i="6"/>
  <c r="FD5" i="6"/>
  <c r="EY5" i="6"/>
  <c r="ET5" i="6"/>
  <c r="EO5" i="6"/>
  <c r="EJ5" i="6"/>
  <c r="EE5" i="6"/>
  <c r="DZ5" i="6"/>
  <c r="DU5" i="6"/>
  <c r="DP5" i="6"/>
  <c r="DK5" i="6"/>
  <c r="DF5" i="6"/>
  <c r="DA5" i="6"/>
  <c r="CV5" i="6"/>
  <c r="CQ5" i="6"/>
  <c r="CL5" i="6"/>
  <c r="CI5" i="6"/>
  <c r="CH5" i="6"/>
  <c r="CG5" i="6"/>
  <c r="CD5" i="6"/>
  <c r="CC5" i="6"/>
  <c r="CB5" i="6"/>
  <c r="BW5" i="6"/>
  <c r="BR5" i="6"/>
  <c r="BO5" i="6"/>
  <c r="BN5" i="6"/>
  <c r="BM5" i="6"/>
  <c r="BJ5" i="6"/>
  <c r="BI5" i="6"/>
  <c r="BH5" i="6"/>
  <c r="BC5" i="6"/>
  <c r="AX5" i="6"/>
  <c r="AU5" i="6"/>
  <c r="AT5" i="6"/>
  <c r="AS5" i="6"/>
  <c r="AP5" i="6"/>
  <c r="AO5" i="6"/>
  <c r="AN5" i="6"/>
  <c r="AI5" i="6"/>
  <c r="AD5" i="6"/>
  <c r="AA5" i="6"/>
  <c r="Z5" i="6"/>
  <c r="Y5" i="6"/>
  <c r="V5" i="6"/>
  <c r="U5" i="6"/>
  <c r="T5" i="6"/>
  <c r="L5" i="6"/>
  <c r="I5" i="6"/>
  <c r="H5" i="6"/>
  <c r="G5" i="6"/>
  <c r="F5" i="6"/>
  <c r="E5" i="6"/>
  <c r="D5" i="6"/>
  <c r="C5" i="6"/>
  <c r="B5" i="6"/>
  <c r="A5" i="6"/>
  <c r="IC2" i="6"/>
  <c r="IB2" i="6"/>
  <c r="IA2" i="6"/>
  <c r="HX2" i="6"/>
  <c r="HW2" i="6"/>
  <c r="HV2" i="6"/>
  <c r="HS2" i="6"/>
  <c r="HR2" i="6"/>
  <c r="HQ2" i="6"/>
  <c r="HN2" i="6"/>
  <c r="HM2" i="6"/>
  <c r="HL2" i="6"/>
  <c r="HI2" i="6"/>
  <c r="HH2" i="6"/>
  <c r="HG2" i="6"/>
  <c r="HD2" i="6"/>
  <c r="HC2" i="6"/>
  <c r="HB2" i="6"/>
  <c r="GY2" i="6"/>
  <c r="GX2" i="6"/>
  <c r="GW2" i="6"/>
  <c r="GT2" i="6"/>
  <c r="GS2" i="6"/>
  <c r="GR2" i="6"/>
  <c r="GO2" i="6"/>
  <c r="GN2" i="6"/>
  <c r="GM2" i="6"/>
  <c r="GJ2" i="6"/>
  <c r="GI2" i="6"/>
  <c r="GH2" i="6"/>
  <c r="GE2" i="6"/>
  <c r="GD2" i="6"/>
  <c r="GC2" i="6"/>
  <c r="FZ2" i="6"/>
  <c r="FY2" i="6"/>
  <c r="FX2" i="6"/>
  <c r="FU2" i="6"/>
  <c r="FT2" i="6"/>
  <c r="FS2" i="6"/>
  <c r="FP2" i="6"/>
  <c r="FO2" i="6"/>
  <c r="FN2" i="6"/>
  <c r="FK2" i="6"/>
  <c r="FJ2" i="6"/>
  <c r="FI2" i="6"/>
  <c r="FF2" i="6"/>
  <c r="FE2" i="6"/>
  <c r="FD2" i="6"/>
  <c r="FA2" i="6"/>
  <c r="EZ2" i="6"/>
  <c r="EY2" i="6"/>
  <c r="EV2" i="6"/>
  <c r="EU2" i="6"/>
  <c r="ET2" i="6"/>
  <c r="EQ2" i="6"/>
  <c r="EP2" i="6"/>
  <c r="EO2" i="6"/>
  <c r="EL2" i="6"/>
  <c r="EK2" i="6"/>
  <c r="EJ2" i="6"/>
  <c r="EG2" i="6"/>
  <c r="EF2" i="6"/>
  <c r="EE2" i="6"/>
  <c r="EB2" i="6"/>
  <c r="EA2" i="6"/>
  <c r="DZ2" i="6"/>
  <c r="DW2" i="6"/>
  <c r="DV2" i="6"/>
  <c r="DU2" i="6"/>
  <c r="DR2" i="6"/>
  <c r="DQ2" i="6"/>
  <c r="DP2" i="6"/>
  <c r="DM2" i="6"/>
  <c r="DL2" i="6"/>
  <c r="DK2" i="6"/>
  <c r="DH2" i="6"/>
  <c r="DG2" i="6"/>
  <c r="DF2" i="6"/>
  <c r="DC2" i="6"/>
  <c r="DB2" i="6"/>
  <c r="DA2" i="6"/>
  <c r="CX2" i="6"/>
  <c r="CW2" i="6"/>
  <c r="CV2" i="6"/>
  <c r="CS2" i="6"/>
  <c r="CR2" i="6"/>
  <c r="CQ2" i="6"/>
  <c r="CN2" i="6"/>
  <c r="CM2" i="6"/>
  <c r="CL2" i="6"/>
  <c r="CI2" i="6"/>
  <c r="CH2" i="6"/>
  <c r="CG2" i="6"/>
  <c r="CD2" i="6"/>
  <c r="CC2" i="6"/>
  <c r="CB2" i="6"/>
  <c r="BY2" i="6"/>
  <c r="BX2" i="6"/>
  <c r="BW2" i="6"/>
  <c r="BT2" i="6"/>
  <c r="BS2" i="6"/>
  <c r="BR2" i="6"/>
  <c r="BO2" i="6"/>
  <c r="BN2" i="6"/>
  <c r="BM2" i="6"/>
  <c r="BJ2" i="6"/>
  <c r="BI2" i="6"/>
  <c r="BH2" i="6"/>
  <c r="BE2" i="6"/>
  <c r="BD2" i="6"/>
  <c r="BC2" i="6"/>
  <c r="AZ2" i="6"/>
  <c r="AY2" i="6"/>
  <c r="AX2" i="6"/>
  <c r="AU2" i="6"/>
  <c r="AT2" i="6"/>
  <c r="AS2" i="6"/>
  <c r="AP2" i="6"/>
  <c r="AO2" i="6"/>
  <c r="AN2" i="6"/>
  <c r="AK2" i="6"/>
  <c r="AJ2" i="6"/>
  <c r="AI2" i="6"/>
  <c r="AF2" i="6"/>
  <c r="AE2" i="6"/>
  <c r="AD2" i="6"/>
  <c r="AA2" i="6"/>
  <c r="Z2" i="6"/>
  <c r="Y2" i="6"/>
  <c r="V2" i="6"/>
  <c r="U2" i="6"/>
  <c r="T2" i="6"/>
  <c r="Q2" i="6"/>
  <c r="P2" i="6"/>
  <c r="O2" i="6"/>
  <c r="L2" i="6"/>
  <c r="K2" i="6"/>
  <c r="J2" i="6"/>
  <c r="I2" i="6"/>
  <c r="H2" i="6"/>
  <c r="G2" i="6"/>
  <c r="F2" i="6"/>
  <c r="E2" i="6"/>
  <c r="D2" i="6"/>
  <c r="C2" i="6"/>
  <c r="B2" i="6"/>
  <c r="A2" i="6"/>
  <c r="C96" i="11" l="1"/>
  <c r="C95" i="11"/>
  <c r="X72" i="11"/>
  <c r="W72" i="11"/>
  <c r="V72" i="11"/>
  <c r="U72" i="11"/>
  <c r="T72" i="11"/>
  <c r="S72" i="11"/>
  <c r="R72" i="11"/>
  <c r="Q72" i="11"/>
  <c r="P72" i="11"/>
  <c r="O72" i="11"/>
  <c r="N72" i="11"/>
  <c r="M72" i="11"/>
  <c r="L72" i="11"/>
  <c r="K72" i="11"/>
  <c r="J72" i="11"/>
  <c r="I72" i="11"/>
  <c r="H72" i="11"/>
  <c r="G72" i="11"/>
  <c r="F72" i="11"/>
  <c r="E72" i="11"/>
  <c r="D72" i="11"/>
  <c r="C72" i="11"/>
  <c r="B72" i="11"/>
  <c r="X71" i="11"/>
  <c r="W71" i="11"/>
  <c r="V71" i="11"/>
  <c r="U71" i="11"/>
  <c r="T71" i="11"/>
  <c r="S71" i="11"/>
  <c r="R71" i="11"/>
  <c r="Q71" i="11"/>
  <c r="P71" i="11"/>
  <c r="O71" i="11"/>
  <c r="N71" i="11"/>
  <c r="M71" i="11"/>
  <c r="L71" i="11"/>
  <c r="K71" i="11"/>
  <c r="J71" i="11"/>
  <c r="I71" i="11"/>
  <c r="H71" i="11"/>
  <c r="G71" i="11"/>
  <c r="F71" i="11"/>
  <c r="E71" i="11"/>
  <c r="D71" i="11"/>
  <c r="C71" i="11"/>
  <c r="B71" i="11"/>
  <c r="X70" i="11"/>
  <c r="W70" i="11"/>
  <c r="V70" i="11"/>
  <c r="U70" i="11"/>
  <c r="T70" i="11"/>
  <c r="S70" i="11"/>
  <c r="R70" i="11"/>
  <c r="Q70" i="11"/>
  <c r="P70" i="11"/>
  <c r="O70" i="11"/>
  <c r="N70" i="11"/>
  <c r="M70" i="11"/>
  <c r="L70" i="11"/>
  <c r="K70" i="11"/>
  <c r="J70" i="11"/>
  <c r="I70" i="11"/>
  <c r="H70" i="11"/>
  <c r="G70" i="11"/>
  <c r="F70" i="11"/>
  <c r="E70" i="11"/>
  <c r="D70" i="11"/>
  <c r="C70" i="11"/>
  <c r="B70" i="11"/>
  <c r="X69" i="11"/>
  <c r="W69" i="11"/>
  <c r="V69" i="11"/>
  <c r="U69" i="11"/>
  <c r="T69" i="11"/>
  <c r="S69" i="11"/>
  <c r="R69" i="11"/>
  <c r="Q69" i="11"/>
  <c r="P69" i="11"/>
  <c r="O69" i="11"/>
  <c r="N69" i="11"/>
  <c r="M69" i="11"/>
  <c r="L69" i="11"/>
  <c r="K69" i="11"/>
  <c r="J69" i="11"/>
  <c r="I69" i="11"/>
  <c r="H69" i="11"/>
  <c r="G69" i="11"/>
  <c r="F69" i="11"/>
  <c r="E69" i="11"/>
  <c r="D69" i="11"/>
  <c r="C69" i="11"/>
  <c r="B69" i="11"/>
  <c r="X68" i="11"/>
  <c r="W68" i="11"/>
  <c r="V68" i="11"/>
  <c r="U68" i="11"/>
  <c r="T68" i="11"/>
  <c r="S68" i="11"/>
  <c r="R68" i="11"/>
  <c r="Q68" i="11"/>
  <c r="P68" i="11"/>
  <c r="O68" i="11"/>
  <c r="N68" i="11"/>
  <c r="M68" i="11"/>
  <c r="L68" i="11"/>
  <c r="K68" i="11"/>
  <c r="J68" i="11"/>
  <c r="I68" i="11"/>
  <c r="H68" i="11"/>
  <c r="G68" i="11"/>
  <c r="F68" i="11"/>
  <c r="E68" i="11"/>
  <c r="D68" i="11"/>
  <c r="C68" i="11"/>
  <c r="B68" i="11"/>
  <c r="X67" i="11"/>
  <c r="W67" i="11"/>
  <c r="V67" i="11"/>
  <c r="U67" i="11"/>
  <c r="T67" i="11"/>
  <c r="S67" i="11"/>
  <c r="R67" i="11"/>
  <c r="Q67" i="11"/>
  <c r="P67" i="11"/>
  <c r="O67" i="11"/>
  <c r="N67" i="11"/>
  <c r="M67" i="11"/>
  <c r="L67" i="11"/>
  <c r="K67" i="11"/>
  <c r="J67" i="11"/>
  <c r="I67" i="11"/>
  <c r="H67" i="11"/>
  <c r="G67" i="11"/>
  <c r="F67" i="11"/>
  <c r="E67" i="11"/>
  <c r="D67" i="11"/>
  <c r="C67" i="11"/>
  <c r="B67" i="11"/>
  <c r="X66" i="11"/>
  <c r="W66" i="11"/>
  <c r="V66" i="11"/>
  <c r="U66" i="11"/>
  <c r="T66" i="11"/>
  <c r="S66" i="11"/>
  <c r="R66" i="11"/>
  <c r="Q66" i="11"/>
  <c r="P66" i="11"/>
  <c r="O66" i="11"/>
  <c r="N66" i="11"/>
  <c r="M66" i="11"/>
  <c r="L66" i="11"/>
  <c r="K66" i="11"/>
  <c r="J66" i="11"/>
  <c r="I66" i="11"/>
  <c r="H66" i="11"/>
  <c r="G66" i="11"/>
  <c r="F66" i="11"/>
  <c r="E66" i="11"/>
  <c r="D66" i="11"/>
  <c r="C66" i="11"/>
  <c r="B66" i="11"/>
  <c r="A66" i="11"/>
  <c r="EO58" i="11"/>
  <c r="IA142" i="6" s="1"/>
  <c r="EL58" i="11"/>
  <c r="HV142" i="6" s="1"/>
  <c r="EI58" i="11"/>
  <c r="HQ142" i="6" s="1"/>
  <c r="EF58" i="11"/>
  <c r="HL142" i="6" s="1"/>
  <c r="EC58" i="11"/>
  <c r="HG142" i="6" s="1"/>
  <c r="DZ58" i="11"/>
  <c r="HB142" i="6" s="1"/>
  <c r="DW58" i="11"/>
  <c r="GW142" i="6" s="1"/>
  <c r="DT58" i="11"/>
  <c r="GR142" i="6" s="1"/>
  <c r="DQ58" i="11"/>
  <c r="GM142" i="6" s="1"/>
  <c r="DN58" i="11"/>
  <c r="GH142" i="6" s="1"/>
  <c r="DK58" i="11"/>
  <c r="GC142" i="6" s="1"/>
  <c r="DH58" i="11"/>
  <c r="FX142" i="6" s="1"/>
  <c r="DE58" i="11"/>
  <c r="FS142" i="6" s="1"/>
  <c r="DB58" i="11"/>
  <c r="FN142" i="6" s="1"/>
  <c r="CY58" i="11"/>
  <c r="FI142" i="6" s="1"/>
  <c r="CV58" i="11"/>
  <c r="FD142" i="6" s="1"/>
  <c r="CS58" i="11"/>
  <c r="EY142" i="6" s="1"/>
  <c r="CP58" i="11"/>
  <c r="ET142" i="6" s="1"/>
  <c r="CM58" i="11"/>
  <c r="EO142" i="6" s="1"/>
  <c r="CJ58" i="11"/>
  <c r="EJ142" i="6" s="1"/>
  <c r="CG58" i="11"/>
  <c r="EE142" i="6" s="1"/>
  <c r="CD58" i="11"/>
  <c r="DZ142" i="6" s="1"/>
  <c r="CA58" i="11"/>
  <c r="DU142" i="6" s="1"/>
  <c r="BX58" i="11"/>
  <c r="DP142" i="6" s="1"/>
  <c r="BU58" i="11"/>
  <c r="DK142" i="6" s="1"/>
  <c r="BR58" i="11"/>
  <c r="DF142" i="6" s="1"/>
  <c r="BO58" i="11"/>
  <c r="DA142" i="6" s="1"/>
  <c r="BL58" i="11"/>
  <c r="CV142" i="6" s="1"/>
  <c r="BI58" i="11"/>
  <c r="CQ142" i="6" s="1"/>
  <c r="BF58" i="11"/>
  <c r="CL142" i="6" s="1"/>
  <c r="BC58" i="11"/>
  <c r="CG142" i="6" s="1"/>
  <c r="AZ58" i="11"/>
  <c r="CB142" i="6" s="1"/>
  <c r="AW58" i="11"/>
  <c r="BW142" i="6" s="1"/>
  <c r="AT58" i="11"/>
  <c r="BR142" i="6" s="1"/>
  <c r="AQ58" i="11"/>
  <c r="BM142" i="6" s="1"/>
  <c r="AN58" i="11"/>
  <c r="BH142" i="6" s="1"/>
  <c r="AK58" i="11"/>
  <c r="BC142" i="6" s="1"/>
  <c r="AH58" i="11"/>
  <c r="AX142" i="6" s="1"/>
  <c r="AE58" i="11"/>
  <c r="AS142" i="6" s="1"/>
  <c r="AB58" i="11"/>
  <c r="AN142" i="6" s="1"/>
  <c r="Y58" i="11"/>
  <c r="AI142" i="6" s="1"/>
  <c r="V58" i="11"/>
  <c r="AD142" i="6" s="1"/>
  <c r="S58" i="11"/>
  <c r="Y142" i="6" s="1"/>
  <c r="P58" i="11"/>
  <c r="T142" i="6" s="1"/>
  <c r="M58" i="11"/>
  <c r="O142" i="6" s="1"/>
  <c r="J58" i="11"/>
  <c r="J142" i="6" s="1"/>
  <c r="I58" i="11"/>
  <c r="I142" i="6" s="1"/>
  <c r="H58" i="11"/>
  <c r="H142" i="6" s="1"/>
  <c r="G58" i="11"/>
  <c r="G142" i="6" s="1"/>
  <c r="F58" i="11"/>
  <c r="F142" i="6" s="1"/>
  <c r="E58" i="11"/>
  <c r="E142" i="6" s="1"/>
  <c r="D58" i="11"/>
  <c r="D142" i="6" s="1"/>
  <c r="C58" i="11"/>
  <c r="C142" i="6" s="1"/>
  <c r="B58" i="11"/>
  <c r="B142" i="6" s="1"/>
  <c r="EO57" i="11"/>
  <c r="IA141" i="6" s="1"/>
  <c r="EL57" i="11"/>
  <c r="HV141" i="6" s="1"/>
  <c r="EI57" i="11"/>
  <c r="HQ141" i="6" s="1"/>
  <c r="EF57" i="11"/>
  <c r="HL141" i="6" s="1"/>
  <c r="EC57" i="11"/>
  <c r="HG141" i="6" s="1"/>
  <c r="DZ57" i="11"/>
  <c r="HB141" i="6" s="1"/>
  <c r="DW57" i="11"/>
  <c r="GW141" i="6" s="1"/>
  <c r="DT57" i="11"/>
  <c r="GR141" i="6" s="1"/>
  <c r="DQ57" i="11"/>
  <c r="GM141" i="6" s="1"/>
  <c r="DN57" i="11"/>
  <c r="GH141" i="6" s="1"/>
  <c r="DK57" i="11"/>
  <c r="GC141" i="6" s="1"/>
  <c r="DH57" i="11"/>
  <c r="FX141" i="6" s="1"/>
  <c r="DE57" i="11"/>
  <c r="FS141" i="6" s="1"/>
  <c r="DB57" i="11"/>
  <c r="FN141" i="6" s="1"/>
  <c r="CY57" i="11"/>
  <c r="FI141" i="6" s="1"/>
  <c r="CV57" i="11"/>
  <c r="FD141" i="6" s="1"/>
  <c r="CS57" i="11"/>
  <c r="EY141" i="6" s="1"/>
  <c r="CP57" i="11"/>
  <c r="ET141" i="6" s="1"/>
  <c r="CM57" i="11"/>
  <c r="EO141" i="6" s="1"/>
  <c r="CJ57" i="11"/>
  <c r="EJ141" i="6" s="1"/>
  <c r="CG57" i="11"/>
  <c r="EE141" i="6" s="1"/>
  <c r="CD57" i="11"/>
  <c r="DZ141" i="6" s="1"/>
  <c r="CA57" i="11"/>
  <c r="DU141" i="6" s="1"/>
  <c r="BX57" i="11"/>
  <c r="DP141" i="6" s="1"/>
  <c r="BU57" i="11"/>
  <c r="DK141" i="6" s="1"/>
  <c r="BR57" i="11"/>
  <c r="DF141" i="6" s="1"/>
  <c r="BO57" i="11"/>
  <c r="DA141" i="6" s="1"/>
  <c r="BL57" i="11"/>
  <c r="CV141" i="6" s="1"/>
  <c r="BI57" i="11"/>
  <c r="CQ141" i="6" s="1"/>
  <c r="BF57" i="11"/>
  <c r="CL141" i="6" s="1"/>
  <c r="BC57" i="11"/>
  <c r="CG141" i="6" s="1"/>
  <c r="AZ57" i="11"/>
  <c r="CB141" i="6" s="1"/>
  <c r="AW57" i="11"/>
  <c r="BW141" i="6" s="1"/>
  <c r="AT57" i="11"/>
  <c r="BR141" i="6" s="1"/>
  <c r="AQ57" i="11"/>
  <c r="BM141" i="6" s="1"/>
  <c r="AN57" i="11"/>
  <c r="BH141" i="6" s="1"/>
  <c r="AK57" i="11"/>
  <c r="BC141" i="6" s="1"/>
  <c r="AH57" i="11"/>
  <c r="AX141" i="6" s="1"/>
  <c r="AE57" i="11"/>
  <c r="AS141" i="6" s="1"/>
  <c r="AB57" i="11"/>
  <c r="AN141" i="6" s="1"/>
  <c r="Y57" i="11"/>
  <c r="AI141" i="6" s="1"/>
  <c r="V57" i="11"/>
  <c r="AD141" i="6" s="1"/>
  <c r="S57" i="11"/>
  <c r="Y141" i="6" s="1"/>
  <c r="P57" i="11"/>
  <c r="T141" i="6" s="1"/>
  <c r="M57" i="11"/>
  <c r="O141" i="6" s="1"/>
  <c r="J57" i="11"/>
  <c r="J141" i="6" s="1"/>
  <c r="I57" i="11"/>
  <c r="I141" i="6" s="1"/>
  <c r="H57" i="11"/>
  <c r="H141" i="6" s="1"/>
  <c r="G57" i="11"/>
  <c r="G141" i="6" s="1"/>
  <c r="F57" i="11"/>
  <c r="F141" i="6" s="1"/>
  <c r="E57" i="11"/>
  <c r="E141" i="6" s="1"/>
  <c r="D57" i="11"/>
  <c r="D141" i="6" s="1"/>
  <c r="C57" i="11"/>
  <c r="C141" i="6" s="1"/>
  <c r="B57" i="11"/>
  <c r="B141" i="6" s="1"/>
  <c r="EO56" i="11"/>
  <c r="IA140" i="6" s="1"/>
  <c r="EL56" i="11"/>
  <c r="HV140" i="6" s="1"/>
  <c r="EI56" i="11"/>
  <c r="HQ140" i="6" s="1"/>
  <c r="EF56" i="11"/>
  <c r="HL140" i="6" s="1"/>
  <c r="EC56" i="11"/>
  <c r="HG140" i="6" s="1"/>
  <c r="DZ56" i="11"/>
  <c r="HB140" i="6" s="1"/>
  <c r="DW56" i="11"/>
  <c r="GW140" i="6" s="1"/>
  <c r="DT56" i="11"/>
  <c r="GR140" i="6" s="1"/>
  <c r="DQ56" i="11"/>
  <c r="GM140" i="6" s="1"/>
  <c r="DN56" i="11"/>
  <c r="GH140" i="6" s="1"/>
  <c r="DK56" i="11"/>
  <c r="GC140" i="6" s="1"/>
  <c r="DH56" i="11"/>
  <c r="FX140" i="6" s="1"/>
  <c r="DE56" i="11"/>
  <c r="FS140" i="6" s="1"/>
  <c r="DB56" i="11"/>
  <c r="FN140" i="6" s="1"/>
  <c r="CY56" i="11"/>
  <c r="FI140" i="6" s="1"/>
  <c r="CV56" i="11"/>
  <c r="FD140" i="6" s="1"/>
  <c r="CS56" i="11"/>
  <c r="EY140" i="6" s="1"/>
  <c r="CP56" i="11"/>
  <c r="ET140" i="6" s="1"/>
  <c r="CM56" i="11"/>
  <c r="EO140" i="6" s="1"/>
  <c r="CJ56" i="11"/>
  <c r="EJ140" i="6" s="1"/>
  <c r="CG56" i="11"/>
  <c r="EE140" i="6" s="1"/>
  <c r="CD56" i="11"/>
  <c r="DZ140" i="6" s="1"/>
  <c r="CA56" i="11"/>
  <c r="DU140" i="6" s="1"/>
  <c r="BX56" i="11"/>
  <c r="DP140" i="6" s="1"/>
  <c r="BU56" i="11"/>
  <c r="DK140" i="6" s="1"/>
  <c r="BR56" i="11"/>
  <c r="DF140" i="6" s="1"/>
  <c r="BO56" i="11"/>
  <c r="DA140" i="6" s="1"/>
  <c r="BL56" i="11"/>
  <c r="CV140" i="6" s="1"/>
  <c r="BI56" i="11"/>
  <c r="CQ140" i="6" s="1"/>
  <c r="BF56" i="11"/>
  <c r="CL140" i="6" s="1"/>
  <c r="BC56" i="11"/>
  <c r="CG140" i="6" s="1"/>
  <c r="AZ56" i="11"/>
  <c r="CB140" i="6" s="1"/>
  <c r="AW56" i="11"/>
  <c r="BW140" i="6" s="1"/>
  <c r="AT56" i="11"/>
  <c r="BR140" i="6" s="1"/>
  <c r="AQ56" i="11"/>
  <c r="BM140" i="6" s="1"/>
  <c r="AN56" i="11"/>
  <c r="BH140" i="6" s="1"/>
  <c r="AK56" i="11"/>
  <c r="BC140" i="6" s="1"/>
  <c r="AH56" i="11"/>
  <c r="AX140" i="6" s="1"/>
  <c r="AE56" i="11"/>
  <c r="AS140" i="6" s="1"/>
  <c r="AB56" i="11"/>
  <c r="AN140" i="6" s="1"/>
  <c r="Y56" i="11"/>
  <c r="AI140" i="6" s="1"/>
  <c r="V56" i="11"/>
  <c r="AD140" i="6" s="1"/>
  <c r="S56" i="11"/>
  <c r="Y140" i="6" s="1"/>
  <c r="P56" i="11"/>
  <c r="T140" i="6" s="1"/>
  <c r="M56" i="11"/>
  <c r="O140" i="6" s="1"/>
  <c r="J56" i="11"/>
  <c r="J140" i="6" s="1"/>
  <c r="I56" i="11"/>
  <c r="I140" i="6" s="1"/>
  <c r="H56" i="11"/>
  <c r="H140" i="6" s="1"/>
  <c r="G56" i="11"/>
  <c r="G140" i="6" s="1"/>
  <c r="F56" i="11"/>
  <c r="F140" i="6" s="1"/>
  <c r="E56" i="11"/>
  <c r="E140" i="6" s="1"/>
  <c r="D56" i="11"/>
  <c r="D140" i="6" s="1"/>
  <c r="C56" i="11"/>
  <c r="C140" i="6" s="1"/>
  <c r="B56" i="11"/>
  <c r="B140" i="6" s="1"/>
  <c r="EO55" i="11"/>
  <c r="IA139" i="6" s="1"/>
  <c r="EL55" i="11"/>
  <c r="HV139" i="6" s="1"/>
  <c r="EI55" i="11"/>
  <c r="HQ139" i="6" s="1"/>
  <c r="EF55" i="11"/>
  <c r="HL139" i="6" s="1"/>
  <c r="EC55" i="11"/>
  <c r="HG139" i="6" s="1"/>
  <c r="DZ55" i="11"/>
  <c r="HB139" i="6" s="1"/>
  <c r="DW55" i="11"/>
  <c r="GW139" i="6" s="1"/>
  <c r="DT55" i="11"/>
  <c r="GR139" i="6" s="1"/>
  <c r="DQ55" i="11"/>
  <c r="GM139" i="6" s="1"/>
  <c r="DN55" i="11"/>
  <c r="GH139" i="6" s="1"/>
  <c r="DK55" i="11"/>
  <c r="GC139" i="6" s="1"/>
  <c r="DH55" i="11"/>
  <c r="FX139" i="6" s="1"/>
  <c r="DE55" i="11"/>
  <c r="FS139" i="6" s="1"/>
  <c r="DB55" i="11"/>
  <c r="FN139" i="6" s="1"/>
  <c r="CY55" i="11"/>
  <c r="FI139" i="6" s="1"/>
  <c r="CV55" i="11"/>
  <c r="FD139" i="6" s="1"/>
  <c r="CS55" i="11"/>
  <c r="EY139" i="6" s="1"/>
  <c r="CP55" i="11"/>
  <c r="ET139" i="6" s="1"/>
  <c r="CM55" i="11"/>
  <c r="EO139" i="6" s="1"/>
  <c r="CJ55" i="11"/>
  <c r="EJ139" i="6" s="1"/>
  <c r="CG55" i="11"/>
  <c r="EE139" i="6" s="1"/>
  <c r="CD55" i="11"/>
  <c r="DZ139" i="6" s="1"/>
  <c r="CA55" i="11"/>
  <c r="DU139" i="6" s="1"/>
  <c r="BX55" i="11"/>
  <c r="DP139" i="6" s="1"/>
  <c r="BU55" i="11"/>
  <c r="DK139" i="6" s="1"/>
  <c r="BR55" i="11"/>
  <c r="DF139" i="6" s="1"/>
  <c r="BO55" i="11"/>
  <c r="DA139" i="6" s="1"/>
  <c r="BL55" i="11"/>
  <c r="CV139" i="6" s="1"/>
  <c r="BI55" i="11"/>
  <c r="CQ139" i="6" s="1"/>
  <c r="BF55" i="11"/>
  <c r="CL139" i="6" s="1"/>
  <c r="BC55" i="11"/>
  <c r="CG139" i="6" s="1"/>
  <c r="AZ55" i="11"/>
  <c r="CB139" i="6" s="1"/>
  <c r="AW55" i="11"/>
  <c r="BW139" i="6" s="1"/>
  <c r="AT55" i="11"/>
  <c r="BR139" i="6" s="1"/>
  <c r="AQ55" i="11"/>
  <c r="BM139" i="6" s="1"/>
  <c r="AN55" i="11"/>
  <c r="BH139" i="6" s="1"/>
  <c r="AK55" i="11"/>
  <c r="BC139" i="6" s="1"/>
  <c r="AH55" i="11"/>
  <c r="AX139" i="6" s="1"/>
  <c r="AE55" i="11"/>
  <c r="AS139" i="6" s="1"/>
  <c r="AB55" i="11"/>
  <c r="AN139" i="6" s="1"/>
  <c r="Y55" i="11"/>
  <c r="AI139" i="6" s="1"/>
  <c r="V55" i="11"/>
  <c r="AD139" i="6" s="1"/>
  <c r="S55" i="11"/>
  <c r="Y139" i="6" s="1"/>
  <c r="P55" i="11"/>
  <c r="T139" i="6" s="1"/>
  <c r="M55" i="11"/>
  <c r="O139" i="6" s="1"/>
  <c r="J55" i="11"/>
  <c r="J139" i="6" s="1"/>
  <c r="I55" i="11"/>
  <c r="I139" i="6" s="1"/>
  <c r="H55" i="11"/>
  <c r="H139" i="6" s="1"/>
  <c r="G55" i="11"/>
  <c r="G139" i="6" s="1"/>
  <c r="F55" i="11"/>
  <c r="F139" i="6" s="1"/>
  <c r="E55" i="11"/>
  <c r="E139" i="6" s="1"/>
  <c r="D55" i="11"/>
  <c r="D139" i="6" s="1"/>
  <c r="C55" i="11"/>
  <c r="C139" i="6" s="1"/>
  <c r="B55" i="11"/>
  <c r="B139" i="6" s="1"/>
  <c r="EO54" i="11"/>
  <c r="IA138" i="6" s="1"/>
  <c r="EL54" i="11"/>
  <c r="HV138" i="6" s="1"/>
  <c r="EI54" i="11"/>
  <c r="HQ138" i="6" s="1"/>
  <c r="EF54" i="11"/>
  <c r="HL138" i="6" s="1"/>
  <c r="EC54" i="11"/>
  <c r="HG138" i="6" s="1"/>
  <c r="DZ54" i="11"/>
  <c r="HB138" i="6" s="1"/>
  <c r="DW54" i="11"/>
  <c r="GW138" i="6" s="1"/>
  <c r="DT54" i="11"/>
  <c r="GR138" i="6" s="1"/>
  <c r="DQ54" i="11"/>
  <c r="GM138" i="6" s="1"/>
  <c r="DN54" i="11"/>
  <c r="GH138" i="6" s="1"/>
  <c r="DK54" i="11"/>
  <c r="GC138" i="6" s="1"/>
  <c r="DH54" i="11"/>
  <c r="FX138" i="6" s="1"/>
  <c r="DE54" i="11"/>
  <c r="FS138" i="6" s="1"/>
  <c r="DB54" i="11"/>
  <c r="FN138" i="6" s="1"/>
  <c r="CY54" i="11"/>
  <c r="FI138" i="6" s="1"/>
  <c r="CV54" i="11"/>
  <c r="FD138" i="6" s="1"/>
  <c r="CS54" i="11"/>
  <c r="EY138" i="6" s="1"/>
  <c r="CP54" i="11"/>
  <c r="ET138" i="6" s="1"/>
  <c r="CM54" i="11"/>
  <c r="EO138" i="6" s="1"/>
  <c r="CJ54" i="11"/>
  <c r="EJ138" i="6" s="1"/>
  <c r="CG54" i="11"/>
  <c r="EE138" i="6" s="1"/>
  <c r="CD54" i="11"/>
  <c r="DZ138" i="6" s="1"/>
  <c r="CA54" i="11"/>
  <c r="DU138" i="6" s="1"/>
  <c r="BX54" i="11"/>
  <c r="DP138" i="6" s="1"/>
  <c r="BU54" i="11"/>
  <c r="DK138" i="6" s="1"/>
  <c r="BR54" i="11"/>
  <c r="DF138" i="6" s="1"/>
  <c r="BO54" i="11"/>
  <c r="DA138" i="6" s="1"/>
  <c r="BL54" i="11"/>
  <c r="CV138" i="6" s="1"/>
  <c r="BI54" i="11"/>
  <c r="CQ138" i="6" s="1"/>
  <c r="BF54" i="11"/>
  <c r="CL138" i="6" s="1"/>
  <c r="BC54" i="11"/>
  <c r="CG138" i="6" s="1"/>
  <c r="AZ54" i="11"/>
  <c r="CB138" i="6" s="1"/>
  <c r="AW54" i="11"/>
  <c r="BW138" i="6" s="1"/>
  <c r="AT54" i="11"/>
  <c r="BR138" i="6" s="1"/>
  <c r="AQ54" i="11"/>
  <c r="BM138" i="6" s="1"/>
  <c r="AN54" i="11"/>
  <c r="BH138" i="6" s="1"/>
  <c r="AK54" i="11"/>
  <c r="BC138" i="6" s="1"/>
  <c r="AH54" i="11"/>
  <c r="AX138" i="6" s="1"/>
  <c r="AE54" i="11"/>
  <c r="AS138" i="6" s="1"/>
  <c r="AB54" i="11"/>
  <c r="AN138" i="6" s="1"/>
  <c r="Y54" i="11"/>
  <c r="AI138" i="6" s="1"/>
  <c r="V54" i="11"/>
  <c r="AD138" i="6" s="1"/>
  <c r="S54" i="11"/>
  <c r="Y138" i="6" s="1"/>
  <c r="P54" i="11"/>
  <c r="T138" i="6" s="1"/>
  <c r="M54" i="11"/>
  <c r="O138" i="6" s="1"/>
  <c r="J54" i="11"/>
  <c r="J138" i="6" s="1"/>
  <c r="I54" i="11"/>
  <c r="I138" i="6" s="1"/>
  <c r="H54" i="11"/>
  <c r="H138" i="6" s="1"/>
  <c r="G54" i="11"/>
  <c r="G138" i="6" s="1"/>
  <c r="F54" i="11"/>
  <c r="F138" i="6" s="1"/>
  <c r="E54" i="11"/>
  <c r="E138" i="6" s="1"/>
  <c r="D54" i="11"/>
  <c r="D138" i="6" s="1"/>
  <c r="C54" i="11"/>
  <c r="C138" i="6" s="1"/>
  <c r="B54" i="11"/>
  <c r="B138" i="6" s="1"/>
  <c r="EO53" i="11"/>
  <c r="EL53" i="11"/>
  <c r="EI53" i="11"/>
  <c r="EF53" i="11"/>
  <c r="EC53" i="11"/>
  <c r="DZ53" i="11"/>
  <c r="DW53" i="11"/>
  <c r="GW137" i="6" s="1"/>
  <c r="DT53" i="11"/>
  <c r="DT60" i="11" s="1"/>
  <c r="DQ53" i="11"/>
  <c r="DN53" i="11"/>
  <c r="DK53" i="11"/>
  <c r="DH53" i="11"/>
  <c r="DE53" i="11"/>
  <c r="DE60" i="11" s="1"/>
  <c r="DB53" i="11"/>
  <c r="CY53" i="11"/>
  <c r="FI137" i="6" s="1"/>
  <c r="CV53" i="11"/>
  <c r="CS53" i="11"/>
  <c r="CP53" i="11"/>
  <c r="CM53" i="11"/>
  <c r="CJ53" i="11"/>
  <c r="CG53" i="11"/>
  <c r="CD53" i="11"/>
  <c r="CA53" i="11"/>
  <c r="DU137" i="6" s="1"/>
  <c r="BX53" i="11"/>
  <c r="BX60" i="11" s="1"/>
  <c r="BU53" i="11"/>
  <c r="BR53" i="11"/>
  <c r="BO53" i="11"/>
  <c r="BO61" i="11" s="1"/>
  <c r="BL53" i="11"/>
  <c r="BI53" i="11"/>
  <c r="BI60" i="11" s="1"/>
  <c r="BF53" i="11"/>
  <c r="BC53" i="11"/>
  <c r="CG137" i="6" s="1"/>
  <c r="AZ53" i="11"/>
  <c r="AW53" i="11"/>
  <c r="AT53" i="11"/>
  <c r="AQ53" i="11"/>
  <c r="AN53" i="11"/>
  <c r="AK53" i="11"/>
  <c r="AH53" i="11"/>
  <c r="AE53" i="11"/>
  <c r="AS137" i="6" s="1"/>
  <c r="AB53" i="11"/>
  <c r="AB60" i="11" s="1"/>
  <c r="Y53" i="11"/>
  <c r="V53" i="11"/>
  <c r="S53" i="11"/>
  <c r="P53" i="11"/>
  <c r="M53" i="11"/>
  <c r="M60" i="11" s="1"/>
  <c r="J53" i="11"/>
  <c r="I53" i="11"/>
  <c r="I137" i="6" s="1"/>
  <c r="H53" i="11"/>
  <c r="H137" i="6" s="1"/>
  <c r="G53" i="11"/>
  <c r="G137" i="6" s="1"/>
  <c r="F53" i="11"/>
  <c r="F137" i="6" s="1"/>
  <c r="E53" i="11"/>
  <c r="E137" i="6" s="1"/>
  <c r="D53" i="11"/>
  <c r="D137" i="6" s="1"/>
  <c r="C53" i="11"/>
  <c r="C137" i="6" s="1"/>
  <c r="B53" i="11"/>
  <c r="B137" i="6" s="1"/>
  <c r="GJ48" i="11"/>
  <c r="GI48" i="11"/>
  <c r="BK48" i="11"/>
  <c r="CS88" i="6" s="1"/>
  <c r="BJ48" i="11"/>
  <c r="CR88" i="6" s="1"/>
  <c r="BH48" i="11"/>
  <c r="CN88" i="6" s="1"/>
  <c r="BG48" i="11"/>
  <c r="CM88" i="6" s="1"/>
  <c r="AY48" i="11"/>
  <c r="BY88" i="6" s="1"/>
  <c r="AX48" i="11"/>
  <c r="BX88" i="6" s="1"/>
  <c r="AV48" i="11"/>
  <c r="BT88" i="6" s="1"/>
  <c r="AU48" i="11"/>
  <c r="BS88" i="6" s="1"/>
  <c r="AM48" i="11"/>
  <c r="BE88" i="6" s="1"/>
  <c r="AL48" i="11"/>
  <c r="BD88" i="6" s="1"/>
  <c r="AJ48" i="11"/>
  <c r="AZ88" i="6" s="1"/>
  <c r="AI48" i="11"/>
  <c r="AY88" i="6" s="1"/>
  <c r="AA48" i="11"/>
  <c r="AK88" i="6" s="1"/>
  <c r="Z48" i="11"/>
  <c r="AJ88" i="6" s="1"/>
  <c r="X48" i="11"/>
  <c r="AF88" i="6" s="1"/>
  <c r="W48" i="11"/>
  <c r="AE88" i="6" s="1"/>
  <c r="O48" i="11"/>
  <c r="Q88" i="6" s="1"/>
  <c r="N48" i="11"/>
  <c r="P88" i="6" s="1"/>
  <c r="L48" i="11"/>
  <c r="L88" i="6" s="1"/>
  <c r="K48" i="11"/>
  <c r="K88" i="6" s="1"/>
  <c r="GP47" i="11"/>
  <c r="GO47" i="11"/>
  <c r="GN47" i="11"/>
  <c r="GM47" i="11"/>
  <c r="GL47" i="11"/>
  <c r="GK47" i="11"/>
  <c r="GJ47" i="11"/>
  <c r="GI47" i="11"/>
  <c r="GH47" i="11"/>
  <c r="GG47" i="11"/>
  <c r="GF47" i="11"/>
  <c r="GE47" i="11"/>
  <c r="GD47" i="11"/>
  <c r="GC47" i="11"/>
  <c r="GB47" i="11"/>
  <c r="GA47" i="11"/>
  <c r="FZ47" i="11"/>
  <c r="FY47" i="11"/>
  <c r="FX47" i="11"/>
  <c r="FW47" i="11"/>
  <c r="FV47" i="11"/>
  <c r="FU47" i="11"/>
  <c r="FT47" i="11"/>
  <c r="FS47" i="11"/>
  <c r="FR47" i="11"/>
  <c r="FQ47" i="11"/>
  <c r="FP47" i="11"/>
  <c r="FO47" i="11"/>
  <c r="FN47" i="11"/>
  <c r="FM47" i="11"/>
  <c r="FL47" i="11"/>
  <c r="FK47" i="11"/>
  <c r="FJ47" i="11"/>
  <c r="FI47" i="11"/>
  <c r="FH47" i="11"/>
  <c r="FG47" i="11"/>
  <c r="FF47" i="11"/>
  <c r="FE47" i="11"/>
  <c r="FD47" i="11"/>
  <c r="FC47" i="11"/>
  <c r="FB47" i="11"/>
  <c r="FA47" i="11"/>
  <c r="EZ47" i="11"/>
  <c r="EY47" i="11"/>
  <c r="EX47" i="11"/>
  <c r="EW47" i="11"/>
  <c r="EV47" i="11"/>
  <c r="EU47" i="11"/>
  <c r="ET47" i="11"/>
  <c r="ES47" i="11"/>
  <c r="ER47" i="11"/>
  <c r="EQ47" i="11"/>
  <c r="IC94" i="6" s="1"/>
  <c r="EP47" i="11"/>
  <c r="IB94" i="6" s="1"/>
  <c r="EO47" i="11"/>
  <c r="IA94" i="6" s="1"/>
  <c r="EN47" i="11"/>
  <c r="HX94" i="6" s="1"/>
  <c r="EM47" i="11"/>
  <c r="HW94" i="6" s="1"/>
  <c r="EL47" i="11"/>
  <c r="HV94" i="6" s="1"/>
  <c r="EK47" i="11"/>
  <c r="HS94" i="6" s="1"/>
  <c r="EJ47" i="11"/>
  <c r="HR94" i="6" s="1"/>
  <c r="EI47" i="11"/>
  <c r="HQ94" i="6" s="1"/>
  <c r="EH47" i="11"/>
  <c r="HN94" i="6" s="1"/>
  <c r="EG47" i="11"/>
  <c r="HM94" i="6" s="1"/>
  <c r="EF47" i="11"/>
  <c r="HL94" i="6" s="1"/>
  <c r="EE47" i="11"/>
  <c r="HI94" i="6" s="1"/>
  <c r="ED47" i="11"/>
  <c r="HH94" i="6" s="1"/>
  <c r="EC47" i="11"/>
  <c r="HG94" i="6" s="1"/>
  <c r="EB47" i="11"/>
  <c r="HD94" i="6" s="1"/>
  <c r="EA47" i="11"/>
  <c r="HC94" i="6" s="1"/>
  <c r="DZ47" i="11"/>
  <c r="HB94" i="6" s="1"/>
  <c r="DY47" i="11"/>
  <c r="GY94" i="6" s="1"/>
  <c r="DX47" i="11"/>
  <c r="GX94" i="6" s="1"/>
  <c r="DW47" i="11"/>
  <c r="GW94" i="6" s="1"/>
  <c r="DV47" i="11"/>
  <c r="GT94" i="6" s="1"/>
  <c r="DU47" i="11"/>
  <c r="GS94" i="6" s="1"/>
  <c r="DT47" i="11"/>
  <c r="GR94" i="6" s="1"/>
  <c r="DS47" i="11"/>
  <c r="GO94" i="6" s="1"/>
  <c r="DR47" i="11"/>
  <c r="GN94" i="6" s="1"/>
  <c r="DQ47" i="11"/>
  <c r="GM94" i="6" s="1"/>
  <c r="DP47" i="11"/>
  <c r="GJ94" i="6" s="1"/>
  <c r="DO47" i="11"/>
  <c r="GI94" i="6" s="1"/>
  <c r="DN47" i="11"/>
  <c r="GH94" i="6" s="1"/>
  <c r="DM47" i="11"/>
  <c r="GE94" i="6" s="1"/>
  <c r="DL47" i="11"/>
  <c r="GD94" i="6" s="1"/>
  <c r="DK47" i="11"/>
  <c r="GC94" i="6" s="1"/>
  <c r="DJ47" i="11"/>
  <c r="FZ94" i="6" s="1"/>
  <c r="DI47" i="11"/>
  <c r="FY94" i="6" s="1"/>
  <c r="DH47" i="11"/>
  <c r="FX94" i="6" s="1"/>
  <c r="DG47" i="11"/>
  <c r="FU94" i="6" s="1"/>
  <c r="DF47" i="11"/>
  <c r="FT94" i="6" s="1"/>
  <c r="DE47" i="11"/>
  <c r="FS94" i="6" s="1"/>
  <c r="DD47" i="11"/>
  <c r="FP94" i="6" s="1"/>
  <c r="DC47" i="11"/>
  <c r="FO94" i="6" s="1"/>
  <c r="DB47" i="11"/>
  <c r="FN94" i="6" s="1"/>
  <c r="DA47" i="11"/>
  <c r="FK94" i="6" s="1"/>
  <c r="CZ47" i="11"/>
  <c r="FJ94" i="6" s="1"/>
  <c r="CY47" i="11"/>
  <c r="FI94" i="6" s="1"/>
  <c r="CX47" i="11"/>
  <c r="FF94" i="6" s="1"/>
  <c r="CW47" i="11"/>
  <c r="FE94" i="6" s="1"/>
  <c r="CV47" i="11"/>
  <c r="FD94" i="6" s="1"/>
  <c r="CU47" i="11"/>
  <c r="FA94" i="6" s="1"/>
  <c r="CT47" i="11"/>
  <c r="EZ94" i="6" s="1"/>
  <c r="CS47" i="11"/>
  <c r="EY94" i="6" s="1"/>
  <c r="CR47" i="11"/>
  <c r="EV94" i="6" s="1"/>
  <c r="CQ47" i="11"/>
  <c r="EU94" i="6" s="1"/>
  <c r="CP47" i="11"/>
  <c r="ET94" i="6" s="1"/>
  <c r="CO47" i="11"/>
  <c r="EQ94" i="6" s="1"/>
  <c r="CN47" i="11"/>
  <c r="EP94" i="6" s="1"/>
  <c r="CM47" i="11"/>
  <c r="EO94" i="6" s="1"/>
  <c r="CL47" i="11"/>
  <c r="EL94" i="6" s="1"/>
  <c r="CK47" i="11"/>
  <c r="EK94" i="6" s="1"/>
  <c r="CJ47" i="11"/>
  <c r="EJ94" i="6" s="1"/>
  <c r="CI47" i="11"/>
  <c r="EG94" i="6" s="1"/>
  <c r="CH47" i="11"/>
  <c r="EF94" i="6" s="1"/>
  <c r="CG47" i="11"/>
  <c r="EE94" i="6" s="1"/>
  <c r="CF47" i="11"/>
  <c r="EB94" i="6" s="1"/>
  <c r="CE47" i="11"/>
  <c r="EA94" i="6" s="1"/>
  <c r="CD47" i="11"/>
  <c r="DZ94" i="6" s="1"/>
  <c r="CC47" i="11"/>
  <c r="DW94" i="6" s="1"/>
  <c r="CB47" i="11"/>
  <c r="DV94" i="6" s="1"/>
  <c r="CA47" i="11"/>
  <c r="DU94" i="6" s="1"/>
  <c r="BZ47" i="11"/>
  <c r="DR94" i="6" s="1"/>
  <c r="BY47" i="11"/>
  <c r="DQ94" i="6" s="1"/>
  <c r="BX47" i="11"/>
  <c r="DP94" i="6" s="1"/>
  <c r="BW47" i="11"/>
  <c r="DM94" i="6" s="1"/>
  <c r="BV47" i="11"/>
  <c r="DL94" i="6" s="1"/>
  <c r="BU47" i="11"/>
  <c r="DK94" i="6" s="1"/>
  <c r="BT47" i="11"/>
  <c r="DH94" i="6" s="1"/>
  <c r="BS47" i="11"/>
  <c r="DG94" i="6" s="1"/>
  <c r="BR47" i="11"/>
  <c r="DF94" i="6" s="1"/>
  <c r="BQ47" i="11"/>
  <c r="DC94" i="6" s="1"/>
  <c r="BP47" i="11"/>
  <c r="DB94" i="6" s="1"/>
  <c r="BO47" i="11"/>
  <c r="DA94" i="6" s="1"/>
  <c r="BN47" i="11"/>
  <c r="CX94" i="6" s="1"/>
  <c r="BM47" i="11"/>
  <c r="CW94" i="6" s="1"/>
  <c r="BL47" i="11"/>
  <c r="CV94" i="6" s="1"/>
  <c r="BK47" i="11"/>
  <c r="CS94" i="6" s="1"/>
  <c r="BJ47" i="11"/>
  <c r="CR94" i="6" s="1"/>
  <c r="BI47" i="11"/>
  <c r="CQ94" i="6" s="1"/>
  <c r="BH47" i="11"/>
  <c r="CN94" i="6" s="1"/>
  <c r="BG47" i="11"/>
  <c r="CM94" i="6" s="1"/>
  <c r="BF47" i="11"/>
  <c r="CL94" i="6" s="1"/>
  <c r="BE47" i="11"/>
  <c r="CI94" i="6" s="1"/>
  <c r="BD47" i="11"/>
  <c r="CH94" i="6" s="1"/>
  <c r="BC47" i="11"/>
  <c r="CG94" i="6" s="1"/>
  <c r="BB47" i="11"/>
  <c r="CD94" i="6" s="1"/>
  <c r="BA47" i="11"/>
  <c r="CC94" i="6" s="1"/>
  <c r="AZ47" i="11"/>
  <c r="CB94" i="6" s="1"/>
  <c r="AY47" i="11"/>
  <c r="BY94" i="6" s="1"/>
  <c r="AX47" i="11"/>
  <c r="BX94" i="6" s="1"/>
  <c r="AW47" i="11"/>
  <c r="BW94" i="6" s="1"/>
  <c r="AV47" i="11"/>
  <c r="BT94" i="6" s="1"/>
  <c r="AU47" i="11"/>
  <c r="BS94" i="6" s="1"/>
  <c r="AT47" i="11"/>
  <c r="BR94" i="6" s="1"/>
  <c r="AS47" i="11"/>
  <c r="BO94" i="6" s="1"/>
  <c r="AR47" i="11"/>
  <c r="BN94" i="6" s="1"/>
  <c r="AQ47" i="11"/>
  <c r="BM94" i="6" s="1"/>
  <c r="AP47" i="11"/>
  <c r="BJ94" i="6" s="1"/>
  <c r="AO47" i="11"/>
  <c r="BI94" i="6" s="1"/>
  <c r="AN47" i="11"/>
  <c r="BH94" i="6" s="1"/>
  <c r="AM47" i="11"/>
  <c r="BE94" i="6" s="1"/>
  <c r="AL47" i="11"/>
  <c r="BD94" i="6" s="1"/>
  <c r="AK47" i="11"/>
  <c r="BC94" i="6" s="1"/>
  <c r="AJ47" i="11"/>
  <c r="AZ94" i="6" s="1"/>
  <c r="AI47" i="11"/>
  <c r="AY94" i="6" s="1"/>
  <c r="AH47" i="11"/>
  <c r="AX94" i="6" s="1"/>
  <c r="AG47" i="11"/>
  <c r="AU94" i="6" s="1"/>
  <c r="AF47" i="11"/>
  <c r="AT94" i="6" s="1"/>
  <c r="AE47" i="11"/>
  <c r="AS94" i="6" s="1"/>
  <c r="AD47" i="11"/>
  <c r="AP94" i="6" s="1"/>
  <c r="AC47" i="11"/>
  <c r="AO94" i="6" s="1"/>
  <c r="AB47" i="11"/>
  <c r="AN94" i="6" s="1"/>
  <c r="AA47" i="11"/>
  <c r="AK94" i="6" s="1"/>
  <c r="Z47" i="11"/>
  <c r="AJ94" i="6" s="1"/>
  <c r="Y47" i="11"/>
  <c r="AI94" i="6" s="1"/>
  <c r="X47" i="11"/>
  <c r="AF94" i="6" s="1"/>
  <c r="W47" i="11"/>
  <c r="AE94" i="6" s="1"/>
  <c r="V47" i="11"/>
  <c r="AD94" i="6" s="1"/>
  <c r="U47" i="11"/>
  <c r="AA94" i="6" s="1"/>
  <c r="T47" i="11"/>
  <c r="Z94" i="6" s="1"/>
  <c r="S47" i="11"/>
  <c r="Y94" i="6" s="1"/>
  <c r="R47" i="11"/>
  <c r="V94" i="6" s="1"/>
  <c r="Q47" i="11"/>
  <c r="U94" i="6" s="1"/>
  <c r="P47" i="11"/>
  <c r="T94" i="6" s="1"/>
  <c r="O47" i="11"/>
  <c r="Q94" i="6" s="1"/>
  <c r="N47" i="11"/>
  <c r="P94" i="6" s="1"/>
  <c r="M47" i="11"/>
  <c r="O94" i="6" s="1"/>
  <c r="L47" i="11"/>
  <c r="L94" i="6" s="1"/>
  <c r="K47" i="11"/>
  <c r="K94" i="6" s="1"/>
  <c r="J47" i="11"/>
  <c r="J94" i="6" s="1"/>
  <c r="I47" i="11"/>
  <c r="I94" i="6" s="1"/>
  <c r="H47" i="11"/>
  <c r="H94" i="6" s="1"/>
  <c r="G47" i="11"/>
  <c r="G94" i="6" s="1"/>
  <c r="F47" i="11"/>
  <c r="F94" i="6" s="1"/>
  <c r="E47" i="11"/>
  <c r="E94" i="6" s="1"/>
  <c r="D47" i="11"/>
  <c r="D94" i="6" s="1"/>
  <c r="C47" i="11"/>
  <c r="C94" i="6" s="1"/>
  <c r="B47" i="11"/>
  <c r="B94" i="6" s="1"/>
  <c r="GP46" i="11"/>
  <c r="GO46" i="11"/>
  <c r="GN46" i="11"/>
  <c r="GM46" i="11"/>
  <c r="GL46" i="11"/>
  <c r="GK46" i="11"/>
  <c r="GJ46" i="11"/>
  <c r="GI46" i="11"/>
  <c r="GH46" i="11"/>
  <c r="GG46" i="11"/>
  <c r="GF46" i="11"/>
  <c r="GE46" i="11"/>
  <c r="GD46" i="11"/>
  <c r="GC46" i="11"/>
  <c r="GB46" i="11"/>
  <c r="GA46" i="11"/>
  <c r="FZ46" i="11"/>
  <c r="FY46" i="11"/>
  <c r="FX46" i="11"/>
  <c r="FW46" i="11"/>
  <c r="FV46" i="11"/>
  <c r="FU46" i="11"/>
  <c r="FT46" i="11"/>
  <c r="FS46" i="11"/>
  <c r="FR46" i="11"/>
  <c r="FQ46" i="11"/>
  <c r="FP46" i="11"/>
  <c r="FO46" i="11"/>
  <c r="FN46" i="11"/>
  <c r="FM46" i="11"/>
  <c r="FL46" i="11"/>
  <c r="FK46" i="11"/>
  <c r="FJ46" i="11"/>
  <c r="FI46" i="11"/>
  <c r="FH46" i="11"/>
  <c r="FG46" i="11"/>
  <c r="FF46" i="11"/>
  <c r="FE46" i="11"/>
  <c r="FD46" i="11"/>
  <c r="FC46" i="11"/>
  <c r="FB46" i="11"/>
  <c r="FA46" i="11"/>
  <c r="EZ46" i="11"/>
  <c r="EY46" i="11"/>
  <c r="EX46" i="11"/>
  <c r="EW46" i="11"/>
  <c r="EV46" i="11"/>
  <c r="EU46" i="11"/>
  <c r="ET46" i="11"/>
  <c r="ES46" i="11"/>
  <c r="ER46" i="11"/>
  <c r="EQ46" i="11"/>
  <c r="IC93" i="6" s="1"/>
  <c r="EP46" i="11"/>
  <c r="IB93" i="6" s="1"/>
  <c r="EO46" i="11"/>
  <c r="IA93" i="6" s="1"/>
  <c r="EN46" i="11"/>
  <c r="HX93" i="6" s="1"/>
  <c r="EM46" i="11"/>
  <c r="HW93" i="6" s="1"/>
  <c r="EL46" i="11"/>
  <c r="HV93" i="6" s="1"/>
  <c r="EK46" i="11"/>
  <c r="HS93" i="6" s="1"/>
  <c r="EJ46" i="11"/>
  <c r="HR93" i="6" s="1"/>
  <c r="EI46" i="11"/>
  <c r="HQ93" i="6" s="1"/>
  <c r="EH46" i="11"/>
  <c r="HN93" i="6" s="1"/>
  <c r="EG46" i="11"/>
  <c r="HM93" i="6" s="1"/>
  <c r="EF46" i="11"/>
  <c r="HL93" i="6" s="1"/>
  <c r="EE46" i="11"/>
  <c r="HI93" i="6" s="1"/>
  <c r="ED46" i="11"/>
  <c r="HH93" i="6" s="1"/>
  <c r="EC46" i="11"/>
  <c r="HG93" i="6" s="1"/>
  <c r="EB46" i="11"/>
  <c r="HD93" i="6" s="1"/>
  <c r="EA46" i="11"/>
  <c r="HC93" i="6" s="1"/>
  <c r="DZ46" i="11"/>
  <c r="HB93" i="6" s="1"/>
  <c r="DY46" i="11"/>
  <c r="GY93" i="6" s="1"/>
  <c r="DX46" i="11"/>
  <c r="GX93" i="6" s="1"/>
  <c r="DW46" i="11"/>
  <c r="GW93" i="6" s="1"/>
  <c r="DV46" i="11"/>
  <c r="GT93" i="6" s="1"/>
  <c r="DU46" i="11"/>
  <c r="GS93" i="6" s="1"/>
  <c r="DT46" i="11"/>
  <c r="GR93" i="6" s="1"/>
  <c r="DS46" i="11"/>
  <c r="GO93" i="6" s="1"/>
  <c r="DR46" i="11"/>
  <c r="GN93" i="6" s="1"/>
  <c r="DQ46" i="11"/>
  <c r="GM93" i="6" s="1"/>
  <c r="DP46" i="11"/>
  <c r="GJ93" i="6" s="1"/>
  <c r="DO46" i="11"/>
  <c r="GI93" i="6" s="1"/>
  <c r="DN46" i="11"/>
  <c r="GH93" i="6" s="1"/>
  <c r="DM46" i="11"/>
  <c r="GE93" i="6" s="1"/>
  <c r="DL46" i="11"/>
  <c r="GD93" i="6" s="1"/>
  <c r="DK46" i="11"/>
  <c r="GC93" i="6" s="1"/>
  <c r="DJ46" i="11"/>
  <c r="FZ93" i="6" s="1"/>
  <c r="DI46" i="11"/>
  <c r="FY93" i="6" s="1"/>
  <c r="DH46" i="11"/>
  <c r="FX93" i="6" s="1"/>
  <c r="DG46" i="11"/>
  <c r="FU93" i="6" s="1"/>
  <c r="DF46" i="11"/>
  <c r="FT93" i="6" s="1"/>
  <c r="DE46" i="11"/>
  <c r="FS93" i="6" s="1"/>
  <c r="DD46" i="11"/>
  <c r="FP93" i="6" s="1"/>
  <c r="DC46" i="11"/>
  <c r="FO93" i="6" s="1"/>
  <c r="DB46" i="11"/>
  <c r="FN93" i="6" s="1"/>
  <c r="DA46" i="11"/>
  <c r="FK93" i="6" s="1"/>
  <c r="CZ46" i="11"/>
  <c r="FJ93" i="6" s="1"/>
  <c r="CY46" i="11"/>
  <c r="FI93" i="6" s="1"/>
  <c r="CX46" i="11"/>
  <c r="FF93" i="6" s="1"/>
  <c r="CW46" i="11"/>
  <c r="FE93" i="6" s="1"/>
  <c r="CV46" i="11"/>
  <c r="FD93" i="6" s="1"/>
  <c r="CU46" i="11"/>
  <c r="FA93" i="6" s="1"/>
  <c r="CT46" i="11"/>
  <c r="EZ93" i="6" s="1"/>
  <c r="CS46" i="11"/>
  <c r="EY93" i="6" s="1"/>
  <c r="CR46" i="11"/>
  <c r="EV93" i="6" s="1"/>
  <c r="CQ46" i="11"/>
  <c r="EU93" i="6" s="1"/>
  <c r="CP46" i="11"/>
  <c r="ET93" i="6" s="1"/>
  <c r="CO46" i="11"/>
  <c r="EQ93" i="6" s="1"/>
  <c r="CN46" i="11"/>
  <c r="EP93" i="6" s="1"/>
  <c r="CM46" i="11"/>
  <c r="EO93" i="6" s="1"/>
  <c r="CL46" i="11"/>
  <c r="EL93" i="6" s="1"/>
  <c r="CK46" i="11"/>
  <c r="EK93" i="6" s="1"/>
  <c r="CJ46" i="11"/>
  <c r="EJ93" i="6" s="1"/>
  <c r="CI46" i="11"/>
  <c r="EG93" i="6" s="1"/>
  <c r="CH46" i="11"/>
  <c r="EF93" i="6" s="1"/>
  <c r="CG46" i="11"/>
  <c r="EE93" i="6" s="1"/>
  <c r="CF46" i="11"/>
  <c r="EB93" i="6" s="1"/>
  <c r="CE46" i="11"/>
  <c r="EA93" i="6" s="1"/>
  <c r="CD46" i="11"/>
  <c r="DZ93" i="6" s="1"/>
  <c r="CC46" i="11"/>
  <c r="DW93" i="6" s="1"/>
  <c r="CB46" i="11"/>
  <c r="DV93" i="6" s="1"/>
  <c r="CA46" i="11"/>
  <c r="DU93" i="6" s="1"/>
  <c r="BZ46" i="11"/>
  <c r="DR93" i="6" s="1"/>
  <c r="BY46" i="11"/>
  <c r="DQ93" i="6" s="1"/>
  <c r="BX46" i="11"/>
  <c r="DP93" i="6" s="1"/>
  <c r="BW46" i="11"/>
  <c r="DM93" i="6" s="1"/>
  <c r="BV46" i="11"/>
  <c r="DL93" i="6" s="1"/>
  <c r="BU46" i="11"/>
  <c r="DK93" i="6" s="1"/>
  <c r="BT46" i="11"/>
  <c r="DH93" i="6" s="1"/>
  <c r="BS46" i="11"/>
  <c r="DG93" i="6" s="1"/>
  <c r="BR46" i="11"/>
  <c r="DF93" i="6" s="1"/>
  <c r="BQ46" i="11"/>
  <c r="DC93" i="6" s="1"/>
  <c r="BP46" i="11"/>
  <c r="DB93" i="6" s="1"/>
  <c r="BO46" i="11"/>
  <c r="DA93" i="6" s="1"/>
  <c r="BN46" i="11"/>
  <c r="CX93" i="6" s="1"/>
  <c r="BM46" i="11"/>
  <c r="CW93" i="6" s="1"/>
  <c r="BL46" i="11"/>
  <c r="CV93" i="6" s="1"/>
  <c r="BK46" i="11"/>
  <c r="CS93" i="6" s="1"/>
  <c r="BJ46" i="11"/>
  <c r="CR93" i="6" s="1"/>
  <c r="BI46" i="11"/>
  <c r="CQ93" i="6" s="1"/>
  <c r="BH46" i="11"/>
  <c r="CN93" i="6" s="1"/>
  <c r="BG46" i="11"/>
  <c r="CM93" i="6" s="1"/>
  <c r="BF46" i="11"/>
  <c r="CL93" i="6" s="1"/>
  <c r="BE46" i="11"/>
  <c r="CI93" i="6" s="1"/>
  <c r="BD46" i="11"/>
  <c r="CH93" i="6" s="1"/>
  <c r="BC46" i="11"/>
  <c r="CG93" i="6" s="1"/>
  <c r="BB46" i="11"/>
  <c r="CD93" i="6" s="1"/>
  <c r="BA46" i="11"/>
  <c r="CC93" i="6" s="1"/>
  <c r="AZ46" i="11"/>
  <c r="CB93" i="6" s="1"/>
  <c r="AY46" i="11"/>
  <c r="BY93" i="6" s="1"/>
  <c r="AX46" i="11"/>
  <c r="BX93" i="6" s="1"/>
  <c r="AW46" i="11"/>
  <c r="BW93" i="6" s="1"/>
  <c r="AV46" i="11"/>
  <c r="BT93" i="6" s="1"/>
  <c r="AU46" i="11"/>
  <c r="BS93" i="6" s="1"/>
  <c r="AT46" i="11"/>
  <c r="BR93" i="6" s="1"/>
  <c r="AS46" i="11"/>
  <c r="BO93" i="6" s="1"/>
  <c r="AR46" i="11"/>
  <c r="BN93" i="6" s="1"/>
  <c r="AQ46" i="11"/>
  <c r="BM93" i="6" s="1"/>
  <c r="AP46" i="11"/>
  <c r="BJ93" i="6" s="1"/>
  <c r="AO46" i="11"/>
  <c r="BI93" i="6" s="1"/>
  <c r="AN46" i="11"/>
  <c r="BH93" i="6" s="1"/>
  <c r="AM46" i="11"/>
  <c r="BE93" i="6" s="1"/>
  <c r="AL46" i="11"/>
  <c r="BD93" i="6" s="1"/>
  <c r="AK46" i="11"/>
  <c r="BC93" i="6" s="1"/>
  <c r="AJ46" i="11"/>
  <c r="AZ93" i="6" s="1"/>
  <c r="AI46" i="11"/>
  <c r="AY93" i="6" s="1"/>
  <c r="AH46" i="11"/>
  <c r="AX93" i="6" s="1"/>
  <c r="AG46" i="11"/>
  <c r="AU93" i="6" s="1"/>
  <c r="AF46" i="11"/>
  <c r="AT93" i="6" s="1"/>
  <c r="AE46" i="11"/>
  <c r="AS93" i="6" s="1"/>
  <c r="AD46" i="11"/>
  <c r="AP93" i="6" s="1"/>
  <c r="AC46" i="11"/>
  <c r="AO93" i="6" s="1"/>
  <c r="AB46" i="11"/>
  <c r="AN93" i="6" s="1"/>
  <c r="AA46" i="11"/>
  <c r="AK93" i="6" s="1"/>
  <c r="Z46" i="11"/>
  <c r="AJ93" i="6" s="1"/>
  <c r="Y46" i="11"/>
  <c r="AI93" i="6" s="1"/>
  <c r="X46" i="11"/>
  <c r="AF93" i="6" s="1"/>
  <c r="W46" i="11"/>
  <c r="AE93" i="6" s="1"/>
  <c r="V46" i="11"/>
  <c r="AD93" i="6" s="1"/>
  <c r="U46" i="11"/>
  <c r="AA93" i="6" s="1"/>
  <c r="T46" i="11"/>
  <c r="Z93" i="6" s="1"/>
  <c r="S46" i="11"/>
  <c r="Y93" i="6" s="1"/>
  <c r="R46" i="11"/>
  <c r="V93" i="6" s="1"/>
  <c r="Q46" i="11"/>
  <c r="U93" i="6" s="1"/>
  <c r="P46" i="11"/>
  <c r="T93" i="6" s="1"/>
  <c r="O46" i="11"/>
  <c r="Q93" i="6" s="1"/>
  <c r="N46" i="11"/>
  <c r="P93" i="6" s="1"/>
  <c r="M46" i="11"/>
  <c r="O93" i="6" s="1"/>
  <c r="L46" i="11"/>
  <c r="L93" i="6" s="1"/>
  <c r="K46" i="11"/>
  <c r="K93" i="6" s="1"/>
  <c r="J46" i="11"/>
  <c r="J93" i="6" s="1"/>
  <c r="I46" i="11"/>
  <c r="I93" i="6" s="1"/>
  <c r="H46" i="11"/>
  <c r="H93" i="6" s="1"/>
  <c r="G46" i="11"/>
  <c r="G93" i="6" s="1"/>
  <c r="F46" i="11"/>
  <c r="F93" i="6" s="1"/>
  <c r="E46" i="11"/>
  <c r="E93" i="6" s="1"/>
  <c r="D46" i="11"/>
  <c r="D93" i="6" s="1"/>
  <c r="C46" i="11"/>
  <c r="C93" i="6" s="1"/>
  <c r="B46" i="11"/>
  <c r="B93" i="6" s="1"/>
  <c r="GP45" i="11"/>
  <c r="GO45" i="11"/>
  <c r="GN45" i="11"/>
  <c r="GM45" i="11"/>
  <c r="GL45" i="11"/>
  <c r="GK45" i="11"/>
  <c r="GJ45" i="11"/>
  <c r="GI45" i="11"/>
  <c r="GH45" i="11"/>
  <c r="GG45" i="11"/>
  <c r="GF45" i="11"/>
  <c r="GE45" i="11"/>
  <c r="GD45" i="11"/>
  <c r="GC45" i="11"/>
  <c r="GB45" i="11"/>
  <c r="GA45" i="11"/>
  <c r="FZ45" i="11"/>
  <c r="FY45" i="11"/>
  <c r="FX45" i="11"/>
  <c r="FW45" i="11"/>
  <c r="FV45" i="11"/>
  <c r="FU45" i="11"/>
  <c r="FT45" i="11"/>
  <c r="FS45" i="11"/>
  <c r="FR45" i="11"/>
  <c r="FQ45" i="11"/>
  <c r="FP45" i="11"/>
  <c r="FO45" i="11"/>
  <c r="FN45" i="11"/>
  <c r="FM45" i="11"/>
  <c r="FL45" i="11"/>
  <c r="FK45" i="11"/>
  <c r="FJ45" i="11"/>
  <c r="FI45" i="11"/>
  <c r="FH45" i="11"/>
  <c r="FG45" i="11"/>
  <c r="FF45" i="11"/>
  <c r="FE45" i="11"/>
  <c r="FD45" i="11"/>
  <c r="FC45" i="11"/>
  <c r="FB45" i="11"/>
  <c r="FA45" i="11"/>
  <c r="EZ45" i="11"/>
  <c r="EY45" i="11"/>
  <c r="EX45" i="11"/>
  <c r="EW45" i="11"/>
  <c r="EV45" i="11"/>
  <c r="EU45" i="11"/>
  <c r="ET45" i="11"/>
  <c r="ES45" i="11"/>
  <c r="ER45" i="11"/>
  <c r="EQ45" i="11"/>
  <c r="IC92" i="6" s="1"/>
  <c r="EP45" i="11"/>
  <c r="IB92" i="6" s="1"/>
  <c r="EO45" i="11"/>
  <c r="IA92" i="6" s="1"/>
  <c r="EN45" i="11"/>
  <c r="HX92" i="6" s="1"/>
  <c r="EM45" i="11"/>
  <c r="HW92" i="6" s="1"/>
  <c r="EL45" i="11"/>
  <c r="HV92" i="6" s="1"/>
  <c r="EK45" i="11"/>
  <c r="HS92" i="6" s="1"/>
  <c r="EJ45" i="11"/>
  <c r="HR92" i="6" s="1"/>
  <c r="EI45" i="11"/>
  <c r="HQ92" i="6" s="1"/>
  <c r="EH45" i="11"/>
  <c r="HN92" i="6" s="1"/>
  <c r="EG45" i="11"/>
  <c r="HM92" i="6" s="1"/>
  <c r="EF45" i="11"/>
  <c r="HL92" i="6" s="1"/>
  <c r="EE45" i="11"/>
  <c r="HI92" i="6" s="1"/>
  <c r="ED45" i="11"/>
  <c r="HH92" i="6" s="1"/>
  <c r="EC45" i="11"/>
  <c r="HG92" i="6" s="1"/>
  <c r="EB45" i="11"/>
  <c r="HD92" i="6" s="1"/>
  <c r="EA45" i="11"/>
  <c r="HC92" i="6" s="1"/>
  <c r="DZ45" i="11"/>
  <c r="HB92" i="6" s="1"/>
  <c r="DY45" i="11"/>
  <c r="GY92" i="6" s="1"/>
  <c r="DX45" i="11"/>
  <c r="GX92" i="6" s="1"/>
  <c r="DW45" i="11"/>
  <c r="GW92" i="6" s="1"/>
  <c r="DV45" i="11"/>
  <c r="GT92" i="6" s="1"/>
  <c r="DU45" i="11"/>
  <c r="GS92" i="6" s="1"/>
  <c r="DT45" i="11"/>
  <c r="GR92" i="6" s="1"/>
  <c r="DS45" i="11"/>
  <c r="GO92" i="6" s="1"/>
  <c r="DR45" i="11"/>
  <c r="GN92" i="6" s="1"/>
  <c r="DQ45" i="11"/>
  <c r="GM92" i="6" s="1"/>
  <c r="DP45" i="11"/>
  <c r="GJ92" i="6" s="1"/>
  <c r="DO45" i="11"/>
  <c r="GI92" i="6" s="1"/>
  <c r="DN45" i="11"/>
  <c r="GH92" i="6" s="1"/>
  <c r="DM45" i="11"/>
  <c r="GE92" i="6" s="1"/>
  <c r="DL45" i="11"/>
  <c r="GD92" i="6" s="1"/>
  <c r="DK45" i="11"/>
  <c r="GC92" i="6" s="1"/>
  <c r="DJ45" i="11"/>
  <c r="FZ92" i="6" s="1"/>
  <c r="DI45" i="11"/>
  <c r="FY92" i="6" s="1"/>
  <c r="DH45" i="11"/>
  <c r="FX92" i="6" s="1"/>
  <c r="DG45" i="11"/>
  <c r="FU92" i="6" s="1"/>
  <c r="DF45" i="11"/>
  <c r="FT92" i="6" s="1"/>
  <c r="DE45" i="11"/>
  <c r="FS92" i="6" s="1"/>
  <c r="DD45" i="11"/>
  <c r="FP92" i="6" s="1"/>
  <c r="DC45" i="11"/>
  <c r="FO92" i="6" s="1"/>
  <c r="DB45" i="11"/>
  <c r="FN92" i="6" s="1"/>
  <c r="DA45" i="11"/>
  <c r="FK92" i="6" s="1"/>
  <c r="CZ45" i="11"/>
  <c r="FJ92" i="6" s="1"/>
  <c r="CY45" i="11"/>
  <c r="FI92" i="6" s="1"/>
  <c r="CX45" i="11"/>
  <c r="FF92" i="6" s="1"/>
  <c r="CW45" i="11"/>
  <c r="FE92" i="6" s="1"/>
  <c r="CV45" i="11"/>
  <c r="FD92" i="6" s="1"/>
  <c r="CU45" i="11"/>
  <c r="FA92" i="6" s="1"/>
  <c r="CT45" i="11"/>
  <c r="EZ92" i="6" s="1"/>
  <c r="CS45" i="11"/>
  <c r="EY92" i="6" s="1"/>
  <c r="CR45" i="11"/>
  <c r="EV92" i="6" s="1"/>
  <c r="CQ45" i="11"/>
  <c r="EU92" i="6" s="1"/>
  <c r="CP45" i="11"/>
  <c r="ET92" i="6" s="1"/>
  <c r="CO45" i="11"/>
  <c r="EQ92" i="6" s="1"/>
  <c r="CN45" i="11"/>
  <c r="EP92" i="6" s="1"/>
  <c r="CM45" i="11"/>
  <c r="EO92" i="6" s="1"/>
  <c r="CL45" i="11"/>
  <c r="EL92" i="6" s="1"/>
  <c r="CK45" i="11"/>
  <c r="EK92" i="6" s="1"/>
  <c r="CJ45" i="11"/>
  <c r="EJ92" i="6" s="1"/>
  <c r="CI45" i="11"/>
  <c r="EG92" i="6" s="1"/>
  <c r="CH45" i="11"/>
  <c r="EF92" i="6" s="1"/>
  <c r="CG45" i="11"/>
  <c r="EE92" i="6" s="1"/>
  <c r="CF45" i="11"/>
  <c r="EB92" i="6" s="1"/>
  <c r="CE45" i="11"/>
  <c r="EA92" i="6" s="1"/>
  <c r="CD45" i="11"/>
  <c r="DZ92" i="6" s="1"/>
  <c r="CC45" i="11"/>
  <c r="DW92" i="6" s="1"/>
  <c r="CB45" i="11"/>
  <c r="DV92" i="6" s="1"/>
  <c r="CA45" i="11"/>
  <c r="DU92" i="6" s="1"/>
  <c r="BZ45" i="11"/>
  <c r="DR92" i="6" s="1"/>
  <c r="BY45" i="11"/>
  <c r="DQ92" i="6" s="1"/>
  <c r="BX45" i="11"/>
  <c r="DP92" i="6" s="1"/>
  <c r="BW45" i="11"/>
  <c r="DM92" i="6" s="1"/>
  <c r="BV45" i="11"/>
  <c r="DL92" i="6" s="1"/>
  <c r="BU45" i="11"/>
  <c r="DK92" i="6" s="1"/>
  <c r="BT45" i="11"/>
  <c r="DH92" i="6" s="1"/>
  <c r="BS45" i="11"/>
  <c r="DG92" i="6" s="1"/>
  <c r="BR45" i="11"/>
  <c r="DF92" i="6" s="1"/>
  <c r="BQ45" i="11"/>
  <c r="DC92" i="6" s="1"/>
  <c r="BP45" i="11"/>
  <c r="DB92" i="6" s="1"/>
  <c r="BO45" i="11"/>
  <c r="DA92" i="6" s="1"/>
  <c r="BN45" i="11"/>
  <c r="CX92" i="6" s="1"/>
  <c r="BM45" i="11"/>
  <c r="CW92" i="6" s="1"/>
  <c r="BL45" i="11"/>
  <c r="CV92" i="6" s="1"/>
  <c r="BK45" i="11"/>
  <c r="CS92" i="6" s="1"/>
  <c r="BJ45" i="11"/>
  <c r="CR92" i="6" s="1"/>
  <c r="BI45" i="11"/>
  <c r="CQ92" i="6" s="1"/>
  <c r="BH45" i="11"/>
  <c r="CN92" i="6" s="1"/>
  <c r="BG45" i="11"/>
  <c r="CM92" i="6" s="1"/>
  <c r="BF45" i="11"/>
  <c r="CL92" i="6" s="1"/>
  <c r="BE45" i="11"/>
  <c r="CI92" i="6" s="1"/>
  <c r="BD45" i="11"/>
  <c r="CH92" i="6" s="1"/>
  <c r="BC45" i="11"/>
  <c r="CG92" i="6" s="1"/>
  <c r="BB45" i="11"/>
  <c r="CD92" i="6" s="1"/>
  <c r="BA45" i="11"/>
  <c r="CC92" i="6" s="1"/>
  <c r="AZ45" i="11"/>
  <c r="CB92" i="6" s="1"/>
  <c r="AY45" i="11"/>
  <c r="BY92" i="6" s="1"/>
  <c r="AX45" i="11"/>
  <c r="BX92" i="6" s="1"/>
  <c r="AW45" i="11"/>
  <c r="BW92" i="6" s="1"/>
  <c r="AV45" i="11"/>
  <c r="BT92" i="6" s="1"/>
  <c r="AU45" i="11"/>
  <c r="BS92" i="6" s="1"/>
  <c r="AT45" i="11"/>
  <c r="BR92" i="6" s="1"/>
  <c r="AS45" i="11"/>
  <c r="BO92" i="6" s="1"/>
  <c r="AR45" i="11"/>
  <c r="BN92" i="6" s="1"/>
  <c r="AQ45" i="11"/>
  <c r="BM92" i="6" s="1"/>
  <c r="AP45" i="11"/>
  <c r="BJ92" i="6" s="1"/>
  <c r="AO45" i="11"/>
  <c r="BI92" i="6" s="1"/>
  <c r="AN45" i="11"/>
  <c r="BH92" i="6" s="1"/>
  <c r="AM45" i="11"/>
  <c r="BE92" i="6" s="1"/>
  <c r="AL45" i="11"/>
  <c r="BD92" i="6" s="1"/>
  <c r="AK45" i="11"/>
  <c r="BC92" i="6" s="1"/>
  <c r="AJ45" i="11"/>
  <c r="AZ92" i="6" s="1"/>
  <c r="AI45" i="11"/>
  <c r="AY92" i="6" s="1"/>
  <c r="AH45" i="11"/>
  <c r="AX92" i="6" s="1"/>
  <c r="AG45" i="11"/>
  <c r="AU92" i="6" s="1"/>
  <c r="AF45" i="11"/>
  <c r="AT92" i="6" s="1"/>
  <c r="AE45" i="11"/>
  <c r="AS92" i="6" s="1"/>
  <c r="AD45" i="11"/>
  <c r="AP92" i="6" s="1"/>
  <c r="AC45" i="11"/>
  <c r="AO92" i="6" s="1"/>
  <c r="AB45" i="11"/>
  <c r="AN92" i="6" s="1"/>
  <c r="AA45" i="11"/>
  <c r="AK92" i="6" s="1"/>
  <c r="Z45" i="11"/>
  <c r="AJ92" i="6" s="1"/>
  <c r="Y45" i="11"/>
  <c r="AI92" i="6" s="1"/>
  <c r="X45" i="11"/>
  <c r="AF92" i="6" s="1"/>
  <c r="W45" i="11"/>
  <c r="AE92" i="6" s="1"/>
  <c r="V45" i="11"/>
  <c r="AD92" i="6" s="1"/>
  <c r="U45" i="11"/>
  <c r="AA92" i="6" s="1"/>
  <c r="T45" i="11"/>
  <c r="Z92" i="6" s="1"/>
  <c r="S45" i="11"/>
  <c r="Y92" i="6" s="1"/>
  <c r="R45" i="11"/>
  <c r="V92" i="6" s="1"/>
  <c r="Q45" i="11"/>
  <c r="U92" i="6" s="1"/>
  <c r="P45" i="11"/>
  <c r="T92" i="6" s="1"/>
  <c r="O45" i="11"/>
  <c r="Q92" i="6" s="1"/>
  <c r="N45" i="11"/>
  <c r="P92" i="6" s="1"/>
  <c r="M45" i="11"/>
  <c r="O92" i="6" s="1"/>
  <c r="L45" i="11"/>
  <c r="L92" i="6" s="1"/>
  <c r="K45" i="11"/>
  <c r="K92" i="6" s="1"/>
  <c r="J45" i="11"/>
  <c r="J92" i="6" s="1"/>
  <c r="I45" i="11"/>
  <c r="I92" i="6" s="1"/>
  <c r="H45" i="11"/>
  <c r="H92" i="6" s="1"/>
  <c r="G45" i="11"/>
  <c r="G92" i="6" s="1"/>
  <c r="F45" i="11"/>
  <c r="F92" i="6" s="1"/>
  <c r="E45" i="11"/>
  <c r="E92" i="6" s="1"/>
  <c r="D45" i="11"/>
  <c r="D92" i="6" s="1"/>
  <c r="C45" i="11"/>
  <c r="C92" i="6" s="1"/>
  <c r="B45" i="11"/>
  <c r="B92" i="6" s="1"/>
  <c r="GP44" i="11"/>
  <c r="GO44" i="11"/>
  <c r="GN44" i="11"/>
  <c r="GM44" i="11"/>
  <c r="GL44" i="11"/>
  <c r="GK44" i="11"/>
  <c r="GJ44" i="11"/>
  <c r="GI44" i="11"/>
  <c r="GH44" i="11"/>
  <c r="GG44" i="11"/>
  <c r="GF44" i="11"/>
  <c r="GE44" i="11"/>
  <c r="GD44" i="11"/>
  <c r="GC44" i="11"/>
  <c r="GB44" i="11"/>
  <c r="GA44" i="11"/>
  <c r="FZ44" i="11"/>
  <c r="FY44" i="11"/>
  <c r="FX44" i="11"/>
  <c r="FW44" i="11"/>
  <c r="FV44" i="11"/>
  <c r="FU44" i="11"/>
  <c r="FT44" i="11"/>
  <c r="FS44" i="11"/>
  <c r="FR44" i="11"/>
  <c r="FQ44" i="11"/>
  <c r="FP44" i="11"/>
  <c r="FO44" i="11"/>
  <c r="FN44" i="11"/>
  <c r="FM44" i="11"/>
  <c r="FL44" i="11"/>
  <c r="FK44" i="11"/>
  <c r="FJ44" i="11"/>
  <c r="FI44" i="11"/>
  <c r="FH44" i="11"/>
  <c r="FG44" i="11"/>
  <c r="FF44" i="11"/>
  <c r="FE44" i="11"/>
  <c r="FD44" i="11"/>
  <c r="FC44" i="11"/>
  <c r="FB44" i="11"/>
  <c r="FA44" i="11"/>
  <c r="EZ44" i="11"/>
  <c r="EY44" i="11"/>
  <c r="EX44" i="11"/>
  <c r="EW44" i="11"/>
  <c r="EV44" i="11"/>
  <c r="EU44" i="11"/>
  <c r="ET44" i="11"/>
  <c r="ES44" i="11"/>
  <c r="ER44" i="11"/>
  <c r="EQ44" i="11"/>
  <c r="IC91" i="6" s="1"/>
  <c r="EP44" i="11"/>
  <c r="IB91" i="6" s="1"/>
  <c r="EO44" i="11"/>
  <c r="IA91" i="6" s="1"/>
  <c r="EN44" i="11"/>
  <c r="HX91" i="6" s="1"/>
  <c r="EM44" i="11"/>
  <c r="HW91" i="6" s="1"/>
  <c r="EL44" i="11"/>
  <c r="HV91" i="6" s="1"/>
  <c r="EK44" i="11"/>
  <c r="HS91" i="6" s="1"/>
  <c r="EJ44" i="11"/>
  <c r="HR91" i="6" s="1"/>
  <c r="EI44" i="11"/>
  <c r="HQ91" i="6" s="1"/>
  <c r="EH44" i="11"/>
  <c r="HN91" i="6" s="1"/>
  <c r="EG44" i="11"/>
  <c r="HM91" i="6" s="1"/>
  <c r="EF44" i="11"/>
  <c r="HL91" i="6" s="1"/>
  <c r="EE44" i="11"/>
  <c r="HI91" i="6" s="1"/>
  <c r="ED44" i="11"/>
  <c r="HH91" i="6" s="1"/>
  <c r="EC44" i="11"/>
  <c r="HG91" i="6" s="1"/>
  <c r="EB44" i="11"/>
  <c r="HD91" i="6" s="1"/>
  <c r="EA44" i="11"/>
  <c r="HC91" i="6" s="1"/>
  <c r="DZ44" i="11"/>
  <c r="HB91" i="6" s="1"/>
  <c r="DY44" i="11"/>
  <c r="GY91" i="6" s="1"/>
  <c r="DX44" i="11"/>
  <c r="GX91" i="6" s="1"/>
  <c r="DW44" i="11"/>
  <c r="GW91" i="6" s="1"/>
  <c r="DV44" i="11"/>
  <c r="GT91" i="6" s="1"/>
  <c r="DU44" i="11"/>
  <c r="GS91" i="6" s="1"/>
  <c r="DT44" i="11"/>
  <c r="GR91" i="6" s="1"/>
  <c r="DS44" i="11"/>
  <c r="GO91" i="6" s="1"/>
  <c r="DR44" i="11"/>
  <c r="GN91" i="6" s="1"/>
  <c r="DQ44" i="11"/>
  <c r="GM91" i="6" s="1"/>
  <c r="DP44" i="11"/>
  <c r="GJ91" i="6" s="1"/>
  <c r="DO44" i="11"/>
  <c r="GI91" i="6" s="1"/>
  <c r="DN44" i="11"/>
  <c r="GH91" i="6" s="1"/>
  <c r="DM44" i="11"/>
  <c r="GE91" i="6" s="1"/>
  <c r="DL44" i="11"/>
  <c r="GD91" i="6" s="1"/>
  <c r="DK44" i="11"/>
  <c r="GC91" i="6" s="1"/>
  <c r="DJ44" i="11"/>
  <c r="FZ91" i="6" s="1"/>
  <c r="DI44" i="11"/>
  <c r="FY91" i="6" s="1"/>
  <c r="DH44" i="11"/>
  <c r="FX91" i="6" s="1"/>
  <c r="DG44" i="11"/>
  <c r="FU91" i="6" s="1"/>
  <c r="DF44" i="11"/>
  <c r="FT91" i="6" s="1"/>
  <c r="DE44" i="11"/>
  <c r="FS91" i="6" s="1"/>
  <c r="DD44" i="11"/>
  <c r="FP91" i="6" s="1"/>
  <c r="DC44" i="11"/>
  <c r="FO91" i="6" s="1"/>
  <c r="DB44" i="11"/>
  <c r="FN91" i="6" s="1"/>
  <c r="DA44" i="11"/>
  <c r="FK91" i="6" s="1"/>
  <c r="CZ44" i="11"/>
  <c r="FJ91" i="6" s="1"/>
  <c r="CY44" i="11"/>
  <c r="FI91" i="6" s="1"/>
  <c r="CX44" i="11"/>
  <c r="FF91" i="6" s="1"/>
  <c r="CW44" i="11"/>
  <c r="FE91" i="6" s="1"/>
  <c r="CV44" i="11"/>
  <c r="FD91" i="6" s="1"/>
  <c r="CU44" i="11"/>
  <c r="FA91" i="6" s="1"/>
  <c r="CT44" i="11"/>
  <c r="EZ91" i="6" s="1"/>
  <c r="CS44" i="11"/>
  <c r="EY91" i="6" s="1"/>
  <c r="CR44" i="11"/>
  <c r="EV91" i="6" s="1"/>
  <c r="CQ44" i="11"/>
  <c r="EU91" i="6" s="1"/>
  <c r="CP44" i="11"/>
  <c r="ET91" i="6" s="1"/>
  <c r="CO44" i="11"/>
  <c r="EQ91" i="6" s="1"/>
  <c r="CN44" i="11"/>
  <c r="EP91" i="6" s="1"/>
  <c r="CM44" i="11"/>
  <c r="EO91" i="6" s="1"/>
  <c r="CL44" i="11"/>
  <c r="EL91" i="6" s="1"/>
  <c r="CK44" i="11"/>
  <c r="EK91" i="6" s="1"/>
  <c r="CJ44" i="11"/>
  <c r="EJ91" i="6" s="1"/>
  <c r="CI44" i="11"/>
  <c r="EG91" i="6" s="1"/>
  <c r="CH44" i="11"/>
  <c r="EF91" i="6" s="1"/>
  <c r="CG44" i="11"/>
  <c r="EE91" i="6" s="1"/>
  <c r="CF44" i="11"/>
  <c r="EB91" i="6" s="1"/>
  <c r="CE44" i="11"/>
  <c r="EA91" i="6" s="1"/>
  <c r="CD44" i="11"/>
  <c r="DZ91" i="6" s="1"/>
  <c r="CC44" i="11"/>
  <c r="DW91" i="6" s="1"/>
  <c r="CB44" i="11"/>
  <c r="DV91" i="6" s="1"/>
  <c r="CA44" i="11"/>
  <c r="DU91" i="6" s="1"/>
  <c r="BZ44" i="11"/>
  <c r="DR91" i="6" s="1"/>
  <c r="BY44" i="11"/>
  <c r="DQ91" i="6" s="1"/>
  <c r="BX44" i="11"/>
  <c r="DP91" i="6" s="1"/>
  <c r="BW44" i="11"/>
  <c r="DM91" i="6" s="1"/>
  <c r="BV44" i="11"/>
  <c r="DL91" i="6" s="1"/>
  <c r="BU44" i="11"/>
  <c r="DK91" i="6" s="1"/>
  <c r="BT44" i="11"/>
  <c r="DH91" i="6" s="1"/>
  <c r="BS44" i="11"/>
  <c r="DG91" i="6" s="1"/>
  <c r="BR44" i="11"/>
  <c r="DF91" i="6" s="1"/>
  <c r="BQ44" i="11"/>
  <c r="DC91" i="6" s="1"/>
  <c r="BP44" i="11"/>
  <c r="DB91" i="6" s="1"/>
  <c r="BO44" i="11"/>
  <c r="DA91" i="6" s="1"/>
  <c r="BN44" i="11"/>
  <c r="CX91" i="6" s="1"/>
  <c r="BM44" i="11"/>
  <c r="CW91" i="6" s="1"/>
  <c r="BL44" i="11"/>
  <c r="CV91" i="6" s="1"/>
  <c r="BK44" i="11"/>
  <c r="CS91" i="6" s="1"/>
  <c r="BJ44" i="11"/>
  <c r="CR91" i="6" s="1"/>
  <c r="BI44" i="11"/>
  <c r="CQ91" i="6" s="1"/>
  <c r="BH44" i="11"/>
  <c r="CN91" i="6" s="1"/>
  <c r="BG44" i="11"/>
  <c r="CM91" i="6" s="1"/>
  <c r="BF44" i="11"/>
  <c r="CL91" i="6" s="1"/>
  <c r="BE44" i="11"/>
  <c r="CI91" i="6" s="1"/>
  <c r="BD44" i="11"/>
  <c r="CH91" i="6" s="1"/>
  <c r="BC44" i="11"/>
  <c r="CG91" i="6" s="1"/>
  <c r="BB44" i="11"/>
  <c r="CD91" i="6" s="1"/>
  <c r="BA44" i="11"/>
  <c r="CC91" i="6" s="1"/>
  <c r="AZ44" i="11"/>
  <c r="CB91" i="6" s="1"/>
  <c r="AY44" i="11"/>
  <c r="BY91" i="6" s="1"/>
  <c r="AX44" i="11"/>
  <c r="BX91" i="6" s="1"/>
  <c r="AW44" i="11"/>
  <c r="BW91" i="6" s="1"/>
  <c r="AV44" i="11"/>
  <c r="BT91" i="6" s="1"/>
  <c r="AU44" i="11"/>
  <c r="BS91" i="6" s="1"/>
  <c r="AT44" i="11"/>
  <c r="BR91" i="6" s="1"/>
  <c r="AS44" i="11"/>
  <c r="BO91" i="6" s="1"/>
  <c r="AR44" i="11"/>
  <c r="BN91" i="6" s="1"/>
  <c r="AQ44" i="11"/>
  <c r="BM91" i="6" s="1"/>
  <c r="AP44" i="11"/>
  <c r="BJ91" i="6" s="1"/>
  <c r="AO44" i="11"/>
  <c r="BI91" i="6" s="1"/>
  <c r="AN44" i="11"/>
  <c r="BH91" i="6" s="1"/>
  <c r="AM44" i="11"/>
  <c r="BE91" i="6" s="1"/>
  <c r="AL44" i="11"/>
  <c r="BD91" i="6" s="1"/>
  <c r="AK44" i="11"/>
  <c r="BC91" i="6" s="1"/>
  <c r="AJ44" i="11"/>
  <c r="AZ91" i="6" s="1"/>
  <c r="AI44" i="11"/>
  <c r="AY91" i="6" s="1"/>
  <c r="AH44" i="11"/>
  <c r="AX91" i="6" s="1"/>
  <c r="AG44" i="11"/>
  <c r="AU91" i="6" s="1"/>
  <c r="AF44" i="11"/>
  <c r="AT91" i="6" s="1"/>
  <c r="AE44" i="11"/>
  <c r="AS91" i="6" s="1"/>
  <c r="AD44" i="11"/>
  <c r="AP91" i="6" s="1"/>
  <c r="AC44" i="11"/>
  <c r="AO91" i="6" s="1"/>
  <c r="AB44" i="11"/>
  <c r="AN91" i="6" s="1"/>
  <c r="AA44" i="11"/>
  <c r="AK91" i="6" s="1"/>
  <c r="Z44" i="11"/>
  <c r="AJ91" i="6" s="1"/>
  <c r="Y44" i="11"/>
  <c r="AI91" i="6" s="1"/>
  <c r="X44" i="11"/>
  <c r="AF91" i="6" s="1"/>
  <c r="W44" i="11"/>
  <c r="AE91" i="6" s="1"/>
  <c r="V44" i="11"/>
  <c r="AD91" i="6" s="1"/>
  <c r="U44" i="11"/>
  <c r="AA91" i="6" s="1"/>
  <c r="T44" i="11"/>
  <c r="Z91" i="6" s="1"/>
  <c r="S44" i="11"/>
  <c r="Y91" i="6" s="1"/>
  <c r="R44" i="11"/>
  <c r="V91" i="6" s="1"/>
  <c r="Q44" i="11"/>
  <c r="U91" i="6" s="1"/>
  <c r="P44" i="11"/>
  <c r="T91" i="6" s="1"/>
  <c r="O44" i="11"/>
  <c r="Q91" i="6" s="1"/>
  <c r="N44" i="11"/>
  <c r="P91" i="6" s="1"/>
  <c r="M44" i="11"/>
  <c r="O91" i="6" s="1"/>
  <c r="L44" i="11"/>
  <c r="L91" i="6" s="1"/>
  <c r="K44" i="11"/>
  <c r="K91" i="6" s="1"/>
  <c r="J44" i="11"/>
  <c r="J91" i="6" s="1"/>
  <c r="I44" i="11"/>
  <c r="I91" i="6" s="1"/>
  <c r="H44" i="11"/>
  <c r="H91" i="6" s="1"/>
  <c r="G44" i="11"/>
  <c r="G91" i="6" s="1"/>
  <c r="F44" i="11"/>
  <c r="F91" i="6" s="1"/>
  <c r="E44" i="11"/>
  <c r="E91" i="6" s="1"/>
  <c r="D44" i="11"/>
  <c r="D91" i="6" s="1"/>
  <c r="C44" i="11"/>
  <c r="C91" i="6" s="1"/>
  <c r="B44" i="11"/>
  <c r="B91" i="6" s="1"/>
  <c r="GP43" i="11"/>
  <c r="GO43" i="11"/>
  <c r="GN43" i="11"/>
  <c r="GM43" i="11"/>
  <c r="GL43" i="11"/>
  <c r="GK43" i="11"/>
  <c r="GJ43" i="11"/>
  <c r="GJ49" i="11" s="1"/>
  <c r="GI43" i="11"/>
  <c r="GJ50" i="11" s="1"/>
  <c r="GH43" i="11"/>
  <c r="GG43" i="11"/>
  <c r="GI50" i="11" s="1"/>
  <c r="GF43" i="11"/>
  <c r="GE43" i="11"/>
  <c r="GE49" i="11" s="1"/>
  <c r="GD43" i="11"/>
  <c r="GD49" i="11" s="1"/>
  <c r="GC43" i="11"/>
  <c r="GD50" i="11" s="1"/>
  <c r="GB43" i="11"/>
  <c r="GA43" i="11"/>
  <c r="GB50" i="11" s="1"/>
  <c r="FZ43" i="11"/>
  <c r="FZ49" i="11" s="1"/>
  <c r="FY43" i="11"/>
  <c r="FY49" i="11" s="1"/>
  <c r="FX43" i="11"/>
  <c r="FW43" i="11"/>
  <c r="FX50" i="11" s="1"/>
  <c r="FV43" i="11"/>
  <c r="FW50" i="11" s="1"/>
  <c r="FU43" i="11"/>
  <c r="FU49" i="11" s="1"/>
  <c r="FT43" i="11"/>
  <c r="FS43" i="11"/>
  <c r="FS49" i="11" s="1"/>
  <c r="FR43" i="11"/>
  <c r="FS50" i="11" s="1"/>
  <c r="FQ43" i="11"/>
  <c r="FR50" i="11" s="1"/>
  <c r="FP43" i="11"/>
  <c r="FO43" i="11"/>
  <c r="FO49" i="11" s="1"/>
  <c r="FN43" i="11"/>
  <c r="FN49" i="11" s="1"/>
  <c r="FM43" i="11"/>
  <c r="FN50" i="11" s="1"/>
  <c r="FL43" i="11"/>
  <c r="FK43" i="11"/>
  <c r="FL50" i="11" s="1"/>
  <c r="FJ43" i="11"/>
  <c r="FJ49" i="11" s="1"/>
  <c r="FI43" i="11"/>
  <c r="FI49" i="11" s="1"/>
  <c r="FH43" i="11"/>
  <c r="FG43" i="11"/>
  <c r="FH50" i="11" s="1"/>
  <c r="FF43" i="11"/>
  <c r="FG50" i="11" s="1"/>
  <c r="FE43" i="11"/>
  <c r="FE49" i="11" s="1"/>
  <c r="FD43" i="11"/>
  <c r="FC43" i="11"/>
  <c r="FC49" i="11" s="1"/>
  <c r="FB43" i="11"/>
  <c r="FC50" i="11" s="1"/>
  <c r="FA43" i="11"/>
  <c r="FB50" i="11" s="1"/>
  <c r="EZ43" i="11"/>
  <c r="EY43" i="11"/>
  <c r="EY49" i="11" s="1"/>
  <c r="EX43" i="11"/>
  <c r="EX49" i="11" s="1"/>
  <c r="EW43" i="11"/>
  <c r="EX50" i="11" s="1"/>
  <c r="EV43" i="11"/>
  <c r="EU43" i="11"/>
  <c r="EV50" i="11" s="1"/>
  <c r="ET43" i="11"/>
  <c r="ET49" i="11" s="1"/>
  <c r="ES43" i="11"/>
  <c r="ES49" i="11" s="1"/>
  <c r="ER43" i="11"/>
  <c r="EQ43" i="11"/>
  <c r="EP43" i="11"/>
  <c r="EP49" i="11" s="1"/>
  <c r="EO43" i="11"/>
  <c r="IA90" i="6" s="1"/>
  <c r="EN43" i="11"/>
  <c r="EM43" i="11"/>
  <c r="HW90" i="6" s="1"/>
  <c r="EL43" i="11"/>
  <c r="HV90" i="6" s="1"/>
  <c r="EK43" i="11"/>
  <c r="EJ43" i="11"/>
  <c r="EI43" i="11"/>
  <c r="HQ90" i="6" s="1"/>
  <c r="EH43" i="11"/>
  <c r="EG43" i="11"/>
  <c r="HM90" i="6" s="1"/>
  <c r="EF43" i="11"/>
  <c r="HL90" i="6" s="1"/>
  <c r="EE43" i="11"/>
  <c r="ED43" i="11"/>
  <c r="EC43" i="11"/>
  <c r="HG90" i="6" s="1"/>
  <c r="EB43" i="11"/>
  <c r="EA43" i="11"/>
  <c r="HC90" i="6" s="1"/>
  <c r="DZ43" i="11"/>
  <c r="HB90" i="6" s="1"/>
  <c r="DY43" i="11"/>
  <c r="DY49" i="11" s="1"/>
  <c r="DX43" i="11"/>
  <c r="DW43" i="11"/>
  <c r="GW90" i="6" s="1"/>
  <c r="DV43" i="11"/>
  <c r="DU43" i="11"/>
  <c r="GS90" i="6" s="1"/>
  <c r="DT43" i="11"/>
  <c r="GR90" i="6" s="1"/>
  <c r="DS43" i="11"/>
  <c r="DS49" i="11" s="1"/>
  <c r="DR43" i="11"/>
  <c r="DQ43" i="11"/>
  <c r="GM90" i="6" s="1"/>
  <c r="DP43" i="11"/>
  <c r="DO43" i="11"/>
  <c r="GI90" i="6" s="1"/>
  <c r="DN43" i="11"/>
  <c r="GH90" i="6" s="1"/>
  <c r="DM43" i="11"/>
  <c r="DL43" i="11"/>
  <c r="DK43" i="11"/>
  <c r="GC90" i="6" s="1"/>
  <c r="DJ43" i="11"/>
  <c r="DI43" i="11"/>
  <c r="FY90" i="6" s="1"/>
  <c r="DH43" i="11"/>
  <c r="FX90" i="6" s="1"/>
  <c r="DG43" i="11"/>
  <c r="DI50" i="11" s="1"/>
  <c r="DF43" i="11"/>
  <c r="DE43" i="11"/>
  <c r="FS90" i="6" s="1"/>
  <c r="DD43" i="11"/>
  <c r="DC43" i="11"/>
  <c r="FO90" i="6" s="1"/>
  <c r="DB43" i="11"/>
  <c r="FN90" i="6" s="1"/>
  <c r="DA43" i="11"/>
  <c r="CZ43" i="11"/>
  <c r="CY43" i="11"/>
  <c r="FI90" i="6" s="1"/>
  <c r="CX43" i="11"/>
  <c r="CZ50" i="11" s="1"/>
  <c r="CW43" i="11"/>
  <c r="FE90" i="6" s="1"/>
  <c r="CV43" i="11"/>
  <c r="FD90" i="6" s="1"/>
  <c r="CU43" i="11"/>
  <c r="CT43" i="11"/>
  <c r="CT49" i="11" s="1"/>
  <c r="CS43" i="11"/>
  <c r="EY90" i="6" s="1"/>
  <c r="CR43" i="11"/>
  <c r="CQ43" i="11"/>
  <c r="EU90" i="6" s="1"/>
  <c r="CP43" i="11"/>
  <c r="ET90" i="6" s="1"/>
  <c r="CO43" i="11"/>
  <c r="CQ50" i="11" s="1"/>
  <c r="CN43" i="11"/>
  <c r="CM43" i="11"/>
  <c r="EO90" i="6" s="1"/>
  <c r="CL43" i="11"/>
  <c r="CK43" i="11"/>
  <c r="EK90" i="6" s="1"/>
  <c r="CJ43" i="11"/>
  <c r="EJ90" i="6" s="1"/>
  <c r="CI43" i="11"/>
  <c r="CH43" i="11"/>
  <c r="CI50" i="11" s="1"/>
  <c r="CG43" i="11"/>
  <c r="EE90" i="6" s="1"/>
  <c r="CF43" i="11"/>
  <c r="CE43" i="11"/>
  <c r="EA90" i="6" s="1"/>
  <c r="CD43" i="11"/>
  <c r="DZ90" i="6" s="1"/>
  <c r="CC43" i="11"/>
  <c r="CB43" i="11"/>
  <c r="CA43" i="11"/>
  <c r="DU90" i="6" s="1"/>
  <c r="BZ43" i="11"/>
  <c r="BY43" i="11"/>
  <c r="DQ90" i="6" s="1"/>
  <c r="BX43" i="11"/>
  <c r="DP90" i="6" s="1"/>
  <c r="BW43" i="11"/>
  <c r="BW49" i="11" s="1"/>
  <c r="BV43" i="11"/>
  <c r="BU43" i="11"/>
  <c r="DK90" i="6" s="1"/>
  <c r="BT43" i="11"/>
  <c r="BS43" i="11"/>
  <c r="DG90" i="6" s="1"/>
  <c r="BR43" i="11"/>
  <c r="DF90" i="6" s="1"/>
  <c r="BQ43" i="11"/>
  <c r="BS50" i="11" s="1"/>
  <c r="BP43" i="11"/>
  <c r="BO43" i="11"/>
  <c r="DA90" i="6" s="1"/>
  <c r="BN43" i="11"/>
  <c r="BM43" i="11"/>
  <c r="CW90" i="6" s="1"/>
  <c r="BL43" i="11"/>
  <c r="CV90" i="6" s="1"/>
  <c r="BK43" i="11"/>
  <c r="BM50" i="11" s="1"/>
  <c r="BJ43" i="11"/>
  <c r="BI43" i="11"/>
  <c r="CQ90" i="6" s="1"/>
  <c r="BH43" i="11"/>
  <c r="BG43" i="11"/>
  <c r="CM90" i="6" s="1"/>
  <c r="BF43" i="11"/>
  <c r="CL90" i="6" s="1"/>
  <c r="BE43" i="11"/>
  <c r="BE49" i="11" s="1"/>
  <c r="BD43" i="11"/>
  <c r="BC43" i="11"/>
  <c r="CG90" i="6" s="1"/>
  <c r="BB43" i="11"/>
  <c r="BA43" i="11"/>
  <c r="CC90" i="6" s="1"/>
  <c r="AZ43" i="11"/>
  <c r="CB90" i="6" s="1"/>
  <c r="AY43" i="11"/>
  <c r="AX43" i="11"/>
  <c r="AW43" i="11"/>
  <c r="BW90" i="6" s="1"/>
  <c r="AV43" i="11"/>
  <c r="AU43" i="11"/>
  <c r="BS90" i="6" s="1"/>
  <c r="AT43" i="11"/>
  <c r="BR90" i="6" s="1"/>
  <c r="AS43" i="11"/>
  <c r="AR43" i="11"/>
  <c r="AQ43" i="11"/>
  <c r="BM90" i="6" s="1"/>
  <c r="AP43" i="11"/>
  <c r="AO43" i="11"/>
  <c r="AN43" i="11"/>
  <c r="BH90" i="6" s="1"/>
  <c r="AM43" i="11"/>
  <c r="AL43" i="11"/>
  <c r="AM50" i="11" s="1"/>
  <c r="AK43" i="11"/>
  <c r="BC90" i="6" s="1"/>
  <c r="AJ43" i="11"/>
  <c r="AI43" i="11"/>
  <c r="AY90" i="6" s="1"/>
  <c r="AH43" i="11"/>
  <c r="AX90" i="6" s="1"/>
  <c r="AG43" i="11"/>
  <c r="AF43" i="11"/>
  <c r="AT90" i="6" s="1"/>
  <c r="AE43" i="11"/>
  <c r="AS90" i="6" s="1"/>
  <c r="AD43" i="11"/>
  <c r="AC43" i="11"/>
  <c r="AB43" i="11"/>
  <c r="AN90" i="6" s="1"/>
  <c r="AA43" i="11"/>
  <c r="AK90" i="6" s="1"/>
  <c r="Z43" i="11"/>
  <c r="Y43" i="11"/>
  <c r="AI90" i="6" s="1"/>
  <c r="X43" i="11"/>
  <c r="AF90" i="6" s="1"/>
  <c r="W43" i="11"/>
  <c r="AE90" i="6" s="1"/>
  <c r="V43" i="11"/>
  <c r="AD90" i="6" s="1"/>
  <c r="U43" i="11"/>
  <c r="T43" i="11"/>
  <c r="S43" i="11"/>
  <c r="Y90" i="6" s="1"/>
  <c r="R43" i="11"/>
  <c r="Q43" i="11"/>
  <c r="P43" i="11"/>
  <c r="T90" i="6" s="1"/>
  <c r="O43" i="11"/>
  <c r="O50" i="11" s="1"/>
  <c r="N43" i="11"/>
  <c r="M43" i="11"/>
  <c r="O90" i="6" s="1"/>
  <c r="L43" i="11"/>
  <c r="K43" i="11"/>
  <c r="K90" i="6" s="1"/>
  <c r="J43" i="11"/>
  <c r="J90" i="6" s="1"/>
  <c r="I43" i="11"/>
  <c r="I90" i="6" s="1"/>
  <c r="H43" i="11"/>
  <c r="H90" i="6" s="1"/>
  <c r="G43" i="11"/>
  <c r="G90" i="6" s="1"/>
  <c r="F43" i="11"/>
  <c r="F90" i="6" s="1"/>
  <c r="E43" i="11"/>
  <c r="E90" i="6" s="1"/>
  <c r="D43" i="11"/>
  <c r="D90" i="6" s="1"/>
  <c r="C43" i="11"/>
  <c r="C90" i="6" s="1"/>
  <c r="B43" i="11"/>
  <c r="B90" i="6" s="1"/>
  <c r="GP42" i="11"/>
  <c r="GO42" i="11"/>
  <c r="GN42" i="11"/>
  <c r="GM42" i="11"/>
  <c r="GL42" i="11"/>
  <c r="GK42" i="11"/>
  <c r="GJ42" i="11"/>
  <c r="GI42" i="11"/>
  <c r="GH42" i="11"/>
  <c r="GG42" i="11"/>
  <c r="GF42" i="11"/>
  <c r="GE42" i="11"/>
  <c r="GD42" i="11"/>
  <c r="GC42" i="11"/>
  <c r="GB42" i="11"/>
  <c r="GA42" i="11"/>
  <c r="FZ42" i="11"/>
  <c r="FY42" i="11"/>
  <c r="FX42" i="11"/>
  <c r="FW42" i="11"/>
  <c r="FV42" i="11"/>
  <c r="FU42" i="11"/>
  <c r="FT42" i="11"/>
  <c r="FS42" i="11"/>
  <c r="FR42" i="11"/>
  <c r="FQ42" i="11"/>
  <c r="FP42" i="11"/>
  <c r="FO42" i="11"/>
  <c r="FN42" i="11"/>
  <c r="FM42" i="11"/>
  <c r="FL42" i="11"/>
  <c r="FK42" i="11"/>
  <c r="FJ42" i="11"/>
  <c r="FI42" i="11"/>
  <c r="FH42" i="11"/>
  <c r="FG42" i="11"/>
  <c r="FF42" i="11"/>
  <c r="FE42" i="11"/>
  <c r="FD42" i="11"/>
  <c r="FC42" i="11"/>
  <c r="FB42" i="11"/>
  <c r="FA42" i="11"/>
  <c r="EZ42" i="11"/>
  <c r="EY42" i="11"/>
  <c r="EX42" i="11"/>
  <c r="EW42" i="11"/>
  <c r="EV42" i="11"/>
  <c r="EU42" i="11"/>
  <c r="ET42" i="11"/>
  <c r="ES42" i="11"/>
  <c r="ER42" i="11"/>
  <c r="EQ42" i="11"/>
  <c r="IC89" i="6" s="1"/>
  <c r="EP42" i="11"/>
  <c r="IB89" i="6" s="1"/>
  <c r="EO42" i="11"/>
  <c r="IA89" i="6" s="1"/>
  <c r="EN42" i="11"/>
  <c r="HX89" i="6" s="1"/>
  <c r="EM42" i="11"/>
  <c r="HW89" i="6" s="1"/>
  <c r="EL42" i="11"/>
  <c r="HV89" i="6" s="1"/>
  <c r="EK42" i="11"/>
  <c r="HS89" i="6" s="1"/>
  <c r="EJ42" i="11"/>
  <c r="HR89" i="6" s="1"/>
  <c r="EI42" i="11"/>
  <c r="HQ89" i="6" s="1"/>
  <c r="EH42" i="11"/>
  <c r="HN89" i="6" s="1"/>
  <c r="EG42" i="11"/>
  <c r="HM89" i="6" s="1"/>
  <c r="EF42" i="11"/>
  <c r="HL89" i="6" s="1"/>
  <c r="EE42" i="11"/>
  <c r="HI89" i="6" s="1"/>
  <c r="ED42" i="11"/>
  <c r="HH89" i="6" s="1"/>
  <c r="EC42" i="11"/>
  <c r="HG89" i="6" s="1"/>
  <c r="EB42" i="11"/>
  <c r="HD89" i="6" s="1"/>
  <c r="EA42" i="11"/>
  <c r="HC89" i="6" s="1"/>
  <c r="DZ42" i="11"/>
  <c r="HB89" i="6" s="1"/>
  <c r="DY42" i="11"/>
  <c r="GY89" i="6" s="1"/>
  <c r="DX42" i="11"/>
  <c r="GX89" i="6" s="1"/>
  <c r="DW42" i="11"/>
  <c r="GW89" i="6" s="1"/>
  <c r="DV42" i="11"/>
  <c r="GT89" i="6" s="1"/>
  <c r="DU42" i="11"/>
  <c r="GS89" i="6" s="1"/>
  <c r="DT42" i="11"/>
  <c r="GR89" i="6" s="1"/>
  <c r="DS42" i="11"/>
  <c r="GO89" i="6" s="1"/>
  <c r="DR42" i="11"/>
  <c r="GN89" i="6" s="1"/>
  <c r="DQ42" i="11"/>
  <c r="GM89" i="6" s="1"/>
  <c r="DP42" i="11"/>
  <c r="GJ89" i="6" s="1"/>
  <c r="DO42" i="11"/>
  <c r="GI89" i="6" s="1"/>
  <c r="DN42" i="11"/>
  <c r="GH89" i="6" s="1"/>
  <c r="DM42" i="11"/>
  <c r="GE89" i="6" s="1"/>
  <c r="DL42" i="11"/>
  <c r="GD89" i="6" s="1"/>
  <c r="DK42" i="11"/>
  <c r="GC89" i="6" s="1"/>
  <c r="DJ42" i="11"/>
  <c r="FZ89" i="6" s="1"/>
  <c r="DI42" i="11"/>
  <c r="FY89" i="6" s="1"/>
  <c r="DH42" i="11"/>
  <c r="FX89" i="6" s="1"/>
  <c r="DG42" i="11"/>
  <c r="FU89" i="6" s="1"/>
  <c r="DF42" i="11"/>
  <c r="FT89" i="6" s="1"/>
  <c r="DE42" i="11"/>
  <c r="FS89" i="6" s="1"/>
  <c r="DD42" i="11"/>
  <c r="FP89" i="6" s="1"/>
  <c r="DC42" i="11"/>
  <c r="FO89" i="6" s="1"/>
  <c r="DB42" i="11"/>
  <c r="FN89" i="6" s="1"/>
  <c r="DA42" i="11"/>
  <c r="FK89" i="6" s="1"/>
  <c r="CZ42" i="11"/>
  <c r="FJ89" i="6" s="1"/>
  <c r="CY42" i="11"/>
  <c r="FI89" i="6" s="1"/>
  <c r="CX42" i="11"/>
  <c r="FF89" i="6" s="1"/>
  <c r="CW42" i="11"/>
  <c r="FE89" i="6" s="1"/>
  <c r="CV42" i="11"/>
  <c r="FD89" i="6" s="1"/>
  <c r="CU42" i="11"/>
  <c r="FA89" i="6" s="1"/>
  <c r="CT42" i="11"/>
  <c r="EZ89" i="6" s="1"/>
  <c r="CS42" i="11"/>
  <c r="EY89" i="6" s="1"/>
  <c r="CR42" i="11"/>
  <c r="EV89" i="6" s="1"/>
  <c r="CQ42" i="11"/>
  <c r="EU89" i="6" s="1"/>
  <c r="CP42" i="11"/>
  <c r="ET89" i="6" s="1"/>
  <c r="CO42" i="11"/>
  <c r="EQ89" i="6" s="1"/>
  <c r="CN42" i="11"/>
  <c r="EP89" i="6" s="1"/>
  <c r="CM42" i="11"/>
  <c r="EO89" i="6" s="1"/>
  <c r="CL42" i="11"/>
  <c r="EL89" i="6" s="1"/>
  <c r="CK42" i="11"/>
  <c r="EK89" i="6" s="1"/>
  <c r="CJ42" i="11"/>
  <c r="EJ89" i="6" s="1"/>
  <c r="CI42" i="11"/>
  <c r="EG89" i="6" s="1"/>
  <c r="CH42" i="11"/>
  <c r="EF89" i="6" s="1"/>
  <c r="CG42" i="11"/>
  <c r="EE89" i="6" s="1"/>
  <c r="CF42" i="11"/>
  <c r="EB89" i="6" s="1"/>
  <c r="CE42" i="11"/>
  <c r="EA89" i="6" s="1"/>
  <c r="CD42" i="11"/>
  <c r="DZ89" i="6" s="1"/>
  <c r="CC42" i="11"/>
  <c r="DW89" i="6" s="1"/>
  <c r="CB42" i="11"/>
  <c r="DV89" i="6" s="1"/>
  <c r="CA42" i="11"/>
  <c r="DU89" i="6" s="1"/>
  <c r="BZ42" i="11"/>
  <c r="DR89" i="6" s="1"/>
  <c r="BY42" i="11"/>
  <c r="DQ89" i="6" s="1"/>
  <c r="BX42" i="11"/>
  <c r="DP89" i="6" s="1"/>
  <c r="BW42" i="11"/>
  <c r="DM89" i="6" s="1"/>
  <c r="BV42" i="11"/>
  <c r="DL89" i="6" s="1"/>
  <c r="BU42" i="11"/>
  <c r="DK89" i="6" s="1"/>
  <c r="BT42" i="11"/>
  <c r="DH89" i="6" s="1"/>
  <c r="BS42" i="11"/>
  <c r="DG89" i="6" s="1"/>
  <c r="BR42" i="11"/>
  <c r="DF89" i="6" s="1"/>
  <c r="BQ42" i="11"/>
  <c r="DC89" i="6" s="1"/>
  <c r="BP42" i="11"/>
  <c r="DB89" i="6" s="1"/>
  <c r="BO42" i="11"/>
  <c r="DA89" i="6" s="1"/>
  <c r="BN42" i="11"/>
  <c r="CX89" i="6" s="1"/>
  <c r="BM42" i="11"/>
  <c r="CW89" i="6" s="1"/>
  <c r="BL42" i="11"/>
  <c r="CV89" i="6" s="1"/>
  <c r="BK42" i="11"/>
  <c r="CS89" i="6" s="1"/>
  <c r="BJ42" i="11"/>
  <c r="CR89" i="6" s="1"/>
  <c r="BI42" i="11"/>
  <c r="CQ89" i="6" s="1"/>
  <c r="BH42" i="11"/>
  <c r="CN89" i="6" s="1"/>
  <c r="BG42" i="11"/>
  <c r="CM89" i="6" s="1"/>
  <c r="BF42" i="11"/>
  <c r="CL89" i="6" s="1"/>
  <c r="BE42" i="11"/>
  <c r="CI89" i="6" s="1"/>
  <c r="BD42" i="11"/>
  <c r="CH89" i="6" s="1"/>
  <c r="BC42" i="11"/>
  <c r="CG89" i="6" s="1"/>
  <c r="BB42" i="11"/>
  <c r="CD89" i="6" s="1"/>
  <c r="BA42" i="11"/>
  <c r="CC89" i="6" s="1"/>
  <c r="AZ42" i="11"/>
  <c r="CB89" i="6" s="1"/>
  <c r="AY42" i="11"/>
  <c r="BY89" i="6" s="1"/>
  <c r="AX42" i="11"/>
  <c r="BX89" i="6" s="1"/>
  <c r="AW42" i="11"/>
  <c r="BW89" i="6" s="1"/>
  <c r="AV42" i="11"/>
  <c r="BT89" i="6" s="1"/>
  <c r="AU42" i="11"/>
  <c r="BS89" i="6" s="1"/>
  <c r="AT42" i="11"/>
  <c r="BR89" i="6" s="1"/>
  <c r="AS42" i="11"/>
  <c r="BO89" i="6" s="1"/>
  <c r="AR42" i="11"/>
  <c r="BN89" i="6" s="1"/>
  <c r="AQ42" i="11"/>
  <c r="BM89" i="6" s="1"/>
  <c r="AP42" i="11"/>
  <c r="BJ89" i="6" s="1"/>
  <c r="AO42" i="11"/>
  <c r="BI89" i="6" s="1"/>
  <c r="AN42" i="11"/>
  <c r="BH89" i="6" s="1"/>
  <c r="AM42" i="11"/>
  <c r="BE89" i="6" s="1"/>
  <c r="AL42" i="11"/>
  <c r="BD89" i="6" s="1"/>
  <c r="AK42" i="11"/>
  <c r="BC89" i="6" s="1"/>
  <c r="AJ42" i="11"/>
  <c r="AZ89" i="6" s="1"/>
  <c r="AI42" i="11"/>
  <c r="AY89" i="6" s="1"/>
  <c r="AH42" i="11"/>
  <c r="AX89" i="6" s="1"/>
  <c r="AG42" i="11"/>
  <c r="AU89" i="6" s="1"/>
  <c r="AF42" i="11"/>
  <c r="AT89" i="6" s="1"/>
  <c r="AE42" i="11"/>
  <c r="AS89" i="6" s="1"/>
  <c r="AD42" i="11"/>
  <c r="AP89" i="6" s="1"/>
  <c r="AC42" i="11"/>
  <c r="AO89" i="6" s="1"/>
  <c r="AB42" i="11"/>
  <c r="AN89" i="6" s="1"/>
  <c r="AA42" i="11"/>
  <c r="AK89" i="6" s="1"/>
  <c r="Z42" i="11"/>
  <c r="AJ89" i="6" s="1"/>
  <c r="Y42" i="11"/>
  <c r="AI89" i="6" s="1"/>
  <c r="X42" i="11"/>
  <c r="AF89" i="6" s="1"/>
  <c r="W42" i="11"/>
  <c r="AE89" i="6" s="1"/>
  <c r="V42" i="11"/>
  <c r="AD89" i="6" s="1"/>
  <c r="U42" i="11"/>
  <c r="AA89" i="6" s="1"/>
  <c r="T42" i="11"/>
  <c r="Z89" i="6" s="1"/>
  <c r="S42" i="11"/>
  <c r="Y89" i="6" s="1"/>
  <c r="R42" i="11"/>
  <c r="V89" i="6" s="1"/>
  <c r="Q42" i="11"/>
  <c r="U89" i="6" s="1"/>
  <c r="P42" i="11"/>
  <c r="T89" i="6" s="1"/>
  <c r="O42" i="11"/>
  <c r="Q89" i="6" s="1"/>
  <c r="N42" i="11"/>
  <c r="P89" i="6" s="1"/>
  <c r="M42" i="11"/>
  <c r="O89" i="6" s="1"/>
  <c r="L42" i="11"/>
  <c r="L89" i="6" s="1"/>
  <c r="K42" i="11"/>
  <c r="K89" i="6" s="1"/>
  <c r="J42" i="11"/>
  <c r="J89" i="6" s="1"/>
  <c r="I42" i="11"/>
  <c r="I89" i="6" s="1"/>
  <c r="H42" i="11"/>
  <c r="H89" i="6" s="1"/>
  <c r="G42" i="11"/>
  <c r="G89" i="6" s="1"/>
  <c r="F42" i="11"/>
  <c r="F89" i="6" s="1"/>
  <c r="E42" i="11"/>
  <c r="E89" i="6" s="1"/>
  <c r="D42" i="11"/>
  <c r="D89" i="6" s="1"/>
  <c r="C42" i="11"/>
  <c r="C89" i="6" s="1"/>
  <c r="B42" i="11"/>
  <c r="B89" i="6" s="1"/>
  <c r="AA40" i="11"/>
  <c r="GJ37" i="11"/>
  <c r="GI37" i="11"/>
  <c r="EQ37" i="11"/>
  <c r="IC41" i="6" s="1"/>
  <c r="EP37" i="11"/>
  <c r="IB41" i="6" s="1"/>
  <c r="DV37" i="11"/>
  <c r="GT41" i="6" s="1"/>
  <c r="DU37" i="11"/>
  <c r="GS41" i="6" s="1"/>
  <c r="DS37" i="11"/>
  <c r="GO41" i="6" s="1"/>
  <c r="DR37" i="11"/>
  <c r="GN41" i="6" s="1"/>
  <c r="DP37" i="11"/>
  <c r="GJ41" i="6" s="1"/>
  <c r="DO37" i="11"/>
  <c r="GI41" i="6" s="1"/>
  <c r="DM37" i="11"/>
  <c r="GE41" i="6" s="1"/>
  <c r="DL37" i="11"/>
  <c r="GD41" i="6" s="1"/>
  <c r="DJ37" i="11"/>
  <c r="FZ41" i="6" s="1"/>
  <c r="DI37" i="11"/>
  <c r="FY41" i="6" s="1"/>
  <c r="DD37" i="11"/>
  <c r="FP41" i="6" s="1"/>
  <c r="DC37" i="11"/>
  <c r="FO41" i="6" s="1"/>
  <c r="DA37" i="11"/>
  <c r="FK41" i="6" s="1"/>
  <c r="CZ37" i="11"/>
  <c r="FJ41" i="6" s="1"/>
  <c r="CX37" i="11"/>
  <c r="FF41" i="6" s="1"/>
  <c r="CW37" i="11"/>
  <c r="FE41" i="6" s="1"/>
  <c r="CU37" i="11"/>
  <c r="FA41" i="6" s="1"/>
  <c r="CT37" i="11"/>
  <c r="EZ41" i="6" s="1"/>
  <c r="CR37" i="11"/>
  <c r="EV41" i="6" s="1"/>
  <c r="CQ37" i="11"/>
  <c r="EU41" i="6" s="1"/>
  <c r="CO37" i="11"/>
  <c r="EQ41" i="6" s="1"/>
  <c r="CN37" i="11"/>
  <c r="EP41" i="6" s="1"/>
  <c r="CL37" i="11"/>
  <c r="EL41" i="6" s="1"/>
  <c r="CK37" i="11"/>
  <c r="EK41" i="6" s="1"/>
  <c r="CI37" i="11"/>
  <c r="EG41" i="6" s="1"/>
  <c r="CH37" i="11"/>
  <c r="EF41" i="6" s="1"/>
  <c r="CF37" i="11"/>
  <c r="EB41" i="6" s="1"/>
  <c r="CE37" i="11"/>
  <c r="EA41" i="6" s="1"/>
  <c r="CC37" i="11"/>
  <c r="DW41" i="6" s="1"/>
  <c r="CB37" i="11"/>
  <c r="DV41" i="6" s="1"/>
  <c r="BZ37" i="11"/>
  <c r="DR41" i="6" s="1"/>
  <c r="BY37" i="11"/>
  <c r="DQ41" i="6" s="1"/>
  <c r="BW37" i="11"/>
  <c r="DM41" i="6" s="1"/>
  <c r="BV37" i="11"/>
  <c r="DL41" i="6" s="1"/>
  <c r="BT37" i="11"/>
  <c r="DH41" i="6" s="1"/>
  <c r="BS37" i="11"/>
  <c r="DG41" i="6" s="1"/>
  <c r="BQ37" i="11"/>
  <c r="DC41" i="6" s="1"/>
  <c r="BP37" i="11"/>
  <c r="DB41" i="6" s="1"/>
  <c r="BN37" i="11"/>
  <c r="CX41" i="6" s="1"/>
  <c r="BM37" i="11"/>
  <c r="CW41" i="6" s="1"/>
  <c r="BK37" i="11"/>
  <c r="CS41" i="6" s="1"/>
  <c r="BJ37" i="11"/>
  <c r="CR41" i="6" s="1"/>
  <c r="BH37" i="11"/>
  <c r="CN41" i="6" s="1"/>
  <c r="BG37" i="11"/>
  <c r="CM41" i="6" s="1"/>
  <c r="AY37" i="11"/>
  <c r="BY41" i="6" s="1"/>
  <c r="AX37" i="11"/>
  <c r="BX41" i="6" s="1"/>
  <c r="AV37" i="11"/>
  <c r="BT41" i="6" s="1"/>
  <c r="AU37" i="11"/>
  <c r="BS41" i="6" s="1"/>
  <c r="AM37" i="11"/>
  <c r="BE41" i="6" s="1"/>
  <c r="AL37" i="11"/>
  <c r="BD41" i="6" s="1"/>
  <c r="AJ37" i="11"/>
  <c r="AZ41" i="6" s="1"/>
  <c r="AI37" i="11"/>
  <c r="AY41" i="6" s="1"/>
  <c r="AA37" i="11"/>
  <c r="AK41" i="6" s="1"/>
  <c r="Z37" i="11"/>
  <c r="AJ41" i="6" s="1"/>
  <c r="X37" i="11"/>
  <c r="AF41" i="6" s="1"/>
  <c r="W37" i="11"/>
  <c r="AE41" i="6" s="1"/>
  <c r="O37" i="11"/>
  <c r="Q41" i="6" s="1"/>
  <c r="N37" i="11"/>
  <c r="P41" i="6" s="1"/>
  <c r="M37" i="11"/>
  <c r="O41" i="6" s="1"/>
  <c r="L37" i="11"/>
  <c r="L41" i="6" s="1"/>
  <c r="K37" i="11"/>
  <c r="K41" i="6" s="1"/>
  <c r="J37" i="11"/>
  <c r="J41" i="6" s="1"/>
  <c r="GP36" i="11"/>
  <c r="GO36" i="11"/>
  <c r="GN36" i="11"/>
  <c r="GM36" i="11"/>
  <c r="GL36" i="11"/>
  <c r="GK36" i="11"/>
  <c r="GJ36" i="11"/>
  <c r="GI36" i="11"/>
  <c r="GH36" i="11"/>
  <c r="GG36" i="11"/>
  <c r="GF36" i="11"/>
  <c r="GE36" i="11"/>
  <c r="GD36" i="11"/>
  <c r="GC36" i="11"/>
  <c r="GB36" i="11"/>
  <c r="GA36" i="11"/>
  <c r="FZ36" i="11"/>
  <c r="FY36" i="11"/>
  <c r="FX36" i="11"/>
  <c r="FW36" i="11"/>
  <c r="FV36" i="11"/>
  <c r="FU36" i="11"/>
  <c r="FT36" i="11"/>
  <c r="FS36" i="11"/>
  <c r="FR36" i="11"/>
  <c r="FQ36" i="11"/>
  <c r="FP36" i="11"/>
  <c r="FO36" i="11"/>
  <c r="FN36" i="11"/>
  <c r="FM36" i="11"/>
  <c r="FL36" i="11"/>
  <c r="FK36" i="11"/>
  <c r="FJ36" i="11"/>
  <c r="FI36" i="11"/>
  <c r="FH36" i="11"/>
  <c r="FG36" i="11"/>
  <c r="FF36" i="11"/>
  <c r="FE36" i="11"/>
  <c r="FD36" i="11"/>
  <c r="FC36" i="11"/>
  <c r="FB36" i="11"/>
  <c r="FA36" i="11"/>
  <c r="EZ36" i="11"/>
  <c r="EY36" i="11"/>
  <c r="EX36" i="11"/>
  <c r="EW36" i="11"/>
  <c r="EV36" i="11"/>
  <c r="EU36" i="11"/>
  <c r="ET36" i="11"/>
  <c r="ES36" i="11"/>
  <c r="ER36" i="11"/>
  <c r="EQ36" i="11"/>
  <c r="IC47" i="6" s="1"/>
  <c r="EP36" i="11"/>
  <c r="IB47" i="6" s="1"/>
  <c r="EO36" i="11"/>
  <c r="IA47" i="6" s="1"/>
  <c r="EN36" i="11"/>
  <c r="HX47" i="6" s="1"/>
  <c r="EM36" i="11"/>
  <c r="HW47" i="6" s="1"/>
  <c r="EL36" i="11"/>
  <c r="HV47" i="6" s="1"/>
  <c r="EK36" i="11"/>
  <c r="HS47" i="6" s="1"/>
  <c r="EJ36" i="11"/>
  <c r="HR47" i="6" s="1"/>
  <c r="EI36" i="11"/>
  <c r="HQ47" i="6" s="1"/>
  <c r="EH36" i="11"/>
  <c r="HN47" i="6" s="1"/>
  <c r="EG36" i="11"/>
  <c r="HM47" i="6" s="1"/>
  <c r="EF36" i="11"/>
  <c r="HL47" i="6" s="1"/>
  <c r="EE36" i="11"/>
  <c r="HI47" i="6" s="1"/>
  <c r="ED36" i="11"/>
  <c r="HH47" i="6" s="1"/>
  <c r="EC36" i="11"/>
  <c r="HG47" i="6" s="1"/>
  <c r="EB36" i="11"/>
  <c r="HD47" i="6" s="1"/>
  <c r="EA36" i="11"/>
  <c r="HC47" i="6" s="1"/>
  <c r="DZ36" i="11"/>
  <c r="HB47" i="6" s="1"/>
  <c r="DY36" i="11"/>
  <c r="GY47" i="6" s="1"/>
  <c r="DX36" i="11"/>
  <c r="GX47" i="6" s="1"/>
  <c r="DW36" i="11"/>
  <c r="GW47" i="6" s="1"/>
  <c r="DV36" i="11"/>
  <c r="GT47" i="6" s="1"/>
  <c r="DU36" i="11"/>
  <c r="GS47" i="6" s="1"/>
  <c r="DT36" i="11"/>
  <c r="GR47" i="6" s="1"/>
  <c r="DS36" i="11"/>
  <c r="GO47" i="6" s="1"/>
  <c r="DR36" i="11"/>
  <c r="GN47" i="6" s="1"/>
  <c r="DQ36" i="11"/>
  <c r="GM47" i="6" s="1"/>
  <c r="DP36" i="11"/>
  <c r="GJ47" i="6" s="1"/>
  <c r="DO36" i="11"/>
  <c r="GI47" i="6" s="1"/>
  <c r="DN36" i="11"/>
  <c r="GH47" i="6" s="1"/>
  <c r="DM36" i="11"/>
  <c r="GE47" i="6" s="1"/>
  <c r="DL36" i="11"/>
  <c r="GD47" i="6" s="1"/>
  <c r="DK36" i="11"/>
  <c r="GC47" i="6" s="1"/>
  <c r="DJ36" i="11"/>
  <c r="FZ47" i="6" s="1"/>
  <c r="DI36" i="11"/>
  <c r="FY47" i="6" s="1"/>
  <c r="DH36" i="11"/>
  <c r="FX47" i="6" s="1"/>
  <c r="DG36" i="11"/>
  <c r="FU47" i="6" s="1"/>
  <c r="DF36" i="11"/>
  <c r="FT47" i="6" s="1"/>
  <c r="DE36" i="11"/>
  <c r="FS47" i="6" s="1"/>
  <c r="DD36" i="11"/>
  <c r="FP47" i="6" s="1"/>
  <c r="DC36" i="11"/>
  <c r="FO47" i="6" s="1"/>
  <c r="DB36" i="11"/>
  <c r="FN47" i="6" s="1"/>
  <c r="DA36" i="11"/>
  <c r="FK47" i="6" s="1"/>
  <c r="CZ36" i="11"/>
  <c r="FJ47" i="6" s="1"/>
  <c r="CY36" i="11"/>
  <c r="FI47" i="6" s="1"/>
  <c r="CX36" i="11"/>
  <c r="FF47" i="6" s="1"/>
  <c r="CW36" i="11"/>
  <c r="FE47" i="6" s="1"/>
  <c r="CV36" i="11"/>
  <c r="FD47" i="6" s="1"/>
  <c r="CU36" i="11"/>
  <c r="FA47" i="6" s="1"/>
  <c r="CT36" i="11"/>
  <c r="EZ47" i="6" s="1"/>
  <c r="CS36" i="11"/>
  <c r="EY47" i="6" s="1"/>
  <c r="CR36" i="11"/>
  <c r="EV47" i="6" s="1"/>
  <c r="CQ36" i="11"/>
  <c r="EU47" i="6" s="1"/>
  <c r="CP36" i="11"/>
  <c r="ET47" i="6" s="1"/>
  <c r="CO36" i="11"/>
  <c r="EQ47" i="6" s="1"/>
  <c r="CN36" i="11"/>
  <c r="EP47" i="6" s="1"/>
  <c r="CM36" i="11"/>
  <c r="EO47" i="6" s="1"/>
  <c r="CL36" i="11"/>
  <c r="EL47" i="6" s="1"/>
  <c r="CK36" i="11"/>
  <c r="EK47" i="6" s="1"/>
  <c r="CJ36" i="11"/>
  <c r="EJ47" i="6" s="1"/>
  <c r="CI36" i="11"/>
  <c r="EG47" i="6" s="1"/>
  <c r="CH36" i="11"/>
  <c r="EF47" i="6" s="1"/>
  <c r="CG36" i="11"/>
  <c r="EE47" i="6" s="1"/>
  <c r="CF36" i="11"/>
  <c r="EB47" i="6" s="1"/>
  <c r="CE36" i="11"/>
  <c r="EA47" i="6" s="1"/>
  <c r="CD36" i="11"/>
  <c r="DZ47" i="6" s="1"/>
  <c r="CC36" i="11"/>
  <c r="DW47" i="6" s="1"/>
  <c r="CB36" i="11"/>
  <c r="DV47" i="6" s="1"/>
  <c r="CA36" i="11"/>
  <c r="DU47" i="6" s="1"/>
  <c r="BZ36" i="11"/>
  <c r="DR47" i="6" s="1"/>
  <c r="BY36" i="11"/>
  <c r="DQ47" i="6" s="1"/>
  <c r="BX36" i="11"/>
  <c r="DP47" i="6" s="1"/>
  <c r="BW36" i="11"/>
  <c r="DM47" i="6" s="1"/>
  <c r="BV36" i="11"/>
  <c r="DL47" i="6" s="1"/>
  <c r="BU36" i="11"/>
  <c r="DK47" i="6" s="1"/>
  <c r="BT36" i="11"/>
  <c r="DH47" i="6" s="1"/>
  <c r="BS36" i="11"/>
  <c r="DG47" i="6" s="1"/>
  <c r="BR36" i="11"/>
  <c r="DF47" i="6" s="1"/>
  <c r="BQ36" i="11"/>
  <c r="DC47" i="6" s="1"/>
  <c r="BP36" i="11"/>
  <c r="DB47" i="6" s="1"/>
  <c r="BO36" i="11"/>
  <c r="DA47" i="6" s="1"/>
  <c r="BN36" i="11"/>
  <c r="CX47" i="6" s="1"/>
  <c r="BM36" i="11"/>
  <c r="CW47" i="6" s="1"/>
  <c r="BL36" i="11"/>
  <c r="CV47" i="6" s="1"/>
  <c r="BK36" i="11"/>
  <c r="CS47" i="6" s="1"/>
  <c r="BJ36" i="11"/>
  <c r="CR47" i="6" s="1"/>
  <c r="BI36" i="11"/>
  <c r="CQ47" i="6" s="1"/>
  <c r="BH36" i="11"/>
  <c r="CN47" i="6" s="1"/>
  <c r="BG36" i="11"/>
  <c r="CM47" i="6" s="1"/>
  <c r="BF36" i="11"/>
  <c r="CL47" i="6" s="1"/>
  <c r="BE36" i="11"/>
  <c r="CI47" i="6" s="1"/>
  <c r="BD36" i="11"/>
  <c r="CH47" i="6" s="1"/>
  <c r="BC36" i="11"/>
  <c r="CG47" i="6" s="1"/>
  <c r="BB36" i="11"/>
  <c r="CD47" i="6" s="1"/>
  <c r="BA36" i="11"/>
  <c r="CC47" i="6" s="1"/>
  <c r="AZ36" i="11"/>
  <c r="CB47" i="6" s="1"/>
  <c r="AY36" i="11"/>
  <c r="BY47" i="6" s="1"/>
  <c r="AX36" i="11"/>
  <c r="BX47" i="6" s="1"/>
  <c r="AW36" i="11"/>
  <c r="BW47" i="6" s="1"/>
  <c r="AV36" i="11"/>
  <c r="BT47" i="6" s="1"/>
  <c r="AU36" i="11"/>
  <c r="BS47" i="6" s="1"/>
  <c r="AT36" i="11"/>
  <c r="BR47" i="6" s="1"/>
  <c r="AS36" i="11"/>
  <c r="BO47" i="6" s="1"/>
  <c r="AR36" i="11"/>
  <c r="BN47" i="6" s="1"/>
  <c r="AQ36" i="11"/>
  <c r="BM47" i="6" s="1"/>
  <c r="AP36" i="11"/>
  <c r="BJ47" i="6" s="1"/>
  <c r="AO36" i="11"/>
  <c r="BI47" i="6" s="1"/>
  <c r="AN36" i="11"/>
  <c r="BH47" i="6" s="1"/>
  <c r="AM36" i="11"/>
  <c r="BE47" i="6" s="1"/>
  <c r="AL36" i="11"/>
  <c r="BD47" i="6" s="1"/>
  <c r="AK36" i="11"/>
  <c r="BC47" i="6" s="1"/>
  <c r="AJ36" i="11"/>
  <c r="AZ47" i="6" s="1"/>
  <c r="AI36" i="11"/>
  <c r="AY47" i="6" s="1"/>
  <c r="AH36" i="11"/>
  <c r="AX47" i="6" s="1"/>
  <c r="AG36" i="11"/>
  <c r="AU47" i="6" s="1"/>
  <c r="AF36" i="11"/>
  <c r="AT47" i="6" s="1"/>
  <c r="AE36" i="11"/>
  <c r="AS47" i="6" s="1"/>
  <c r="AD36" i="11"/>
  <c r="AP47" i="6" s="1"/>
  <c r="AC36" i="11"/>
  <c r="AO47" i="6" s="1"/>
  <c r="AB36" i="11"/>
  <c r="AN47" i="6" s="1"/>
  <c r="AA36" i="11"/>
  <c r="AK47" i="6" s="1"/>
  <c r="Z36" i="11"/>
  <c r="AJ47" i="6" s="1"/>
  <c r="Y36" i="11"/>
  <c r="AI47" i="6" s="1"/>
  <c r="X36" i="11"/>
  <c r="AF47" i="6" s="1"/>
  <c r="W36" i="11"/>
  <c r="AE47" i="6" s="1"/>
  <c r="V36" i="11"/>
  <c r="AD47" i="6" s="1"/>
  <c r="U36" i="11"/>
  <c r="AA47" i="6" s="1"/>
  <c r="T36" i="11"/>
  <c r="Z47" i="6" s="1"/>
  <c r="S36" i="11"/>
  <c r="Y47" i="6" s="1"/>
  <c r="R36" i="11"/>
  <c r="V47" i="6" s="1"/>
  <c r="Q36" i="11"/>
  <c r="U47" i="6" s="1"/>
  <c r="P36" i="11"/>
  <c r="T47" i="6" s="1"/>
  <c r="O36" i="11"/>
  <c r="Q47" i="6" s="1"/>
  <c r="N36" i="11"/>
  <c r="P47" i="6" s="1"/>
  <c r="M36" i="11"/>
  <c r="O47" i="6" s="1"/>
  <c r="L36" i="11"/>
  <c r="L47" i="6" s="1"/>
  <c r="K36" i="11"/>
  <c r="K47" i="6" s="1"/>
  <c r="J36" i="11"/>
  <c r="J47" i="6" s="1"/>
  <c r="I36" i="11"/>
  <c r="I47" i="6" s="1"/>
  <c r="H36" i="11"/>
  <c r="H47" i="6" s="1"/>
  <c r="G36" i="11"/>
  <c r="G47" i="6" s="1"/>
  <c r="F36" i="11"/>
  <c r="F47" i="6" s="1"/>
  <c r="E36" i="11"/>
  <c r="E47" i="6" s="1"/>
  <c r="D36" i="11"/>
  <c r="D47" i="6" s="1"/>
  <c r="C36" i="11"/>
  <c r="C47" i="6" s="1"/>
  <c r="B36" i="11"/>
  <c r="B47" i="6" s="1"/>
  <c r="GP35" i="11"/>
  <c r="GO35" i="11"/>
  <c r="GN35" i="11"/>
  <c r="GM35" i="11"/>
  <c r="GL35" i="11"/>
  <c r="GK35" i="11"/>
  <c r="GJ35" i="11"/>
  <c r="GI35" i="11"/>
  <c r="GH35" i="11"/>
  <c r="GG35" i="11"/>
  <c r="GF35" i="11"/>
  <c r="GE35" i="11"/>
  <c r="GD35" i="11"/>
  <c r="GC35" i="11"/>
  <c r="GB35" i="11"/>
  <c r="GA35" i="11"/>
  <c r="FZ35" i="11"/>
  <c r="FY35" i="11"/>
  <c r="FX35" i="11"/>
  <c r="FW35" i="11"/>
  <c r="FV35" i="11"/>
  <c r="FU35" i="11"/>
  <c r="FT35" i="11"/>
  <c r="FS35" i="11"/>
  <c r="FR35" i="11"/>
  <c r="FQ35" i="11"/>
  <c r="FP35" i="11"/>
  <c r="FO35" i="11"/>
  <c r="FN35" i="11"/>
  <c r="FM35" i="11"/>
  <c r="FL35" i="11"/>
  <c r="FK35" i="11"/>
  <c r="FJ35" i="11"/>
  <c r="FI35" i="11"/>
  <c r="FH35" i="11"/>
  <c r="FG35" i="11"/>
  <c r="FF35" i="11"/>
  <c r="FE35" i="11"/>
  <c r="FD35" i="11"/>
  <c r="FC35" i="11"/>
  <c r="FB35" i="11"/>
  <c r="FA35" i="11"/>
  <c r="EZ35" i="11"/>
  <c r="EY35" i="11"/>
  <c r="EX35" i="11"/>
  <c r="EW35" i="11"/>
  <c r="EV35" i="11"/>
  <c r="EU35" i="11"/>
  <c r="ET35" i="11"/>
  <c r="ES35" i="11"/>
  <c r="ER35" i="11"/>
  <c r="EQ35" i="11"/>
  <c r="IC46" i="6" s="1"/>
  <c r="EP35" i="11"/>
  <c r="IB46" i="6" s="1"/>
  <c r="EO35" i="11"/>
  <c r="IA46" i="6" s="1"/>
  <c r="EN35" i="11"/>
  <c r="HX46" i="6" s="1"/>
  <c r="EM35" i="11"/>
  <c r="HW46" i="6" s="1"/>
  <c r="EL35" i="11"/>
  <c r="HV46" i="6" s="1"/>
  <c r="EK35" i="11"/>
  <c r="HS46" i="6" s="1"/>
  <c r="EJ35" i="11"/>
  <c r="HR46" i="6" s="1"/>
  <c r="EI35" i="11"/>
  <c r="HQ46" i="6" s="1"/>
  <c r="EH35" i="11"/>
  <c r="HN46" i="6" s="1"/>
  <c r="EG35" i="11"/>
  <c r="HM46" i="6" s="1"/>
  <c r="EF35" i="11"/>
  <c r="HL46" i="6" s="1"/>
  <c r="EE35" i="11"/>
  <c r="HI46" i="6" s="1"/>
  <c r="ED35" i="11"/>
  <c r="HH46" i="6" s="1"/>
  <c r="EC35" i="11"/>
  <c r="HG46" i="6" s="1"/>
  <c r="EB35" i="11"/>
  <c r="HD46" i="6" s="1"/>
  <c r="EA35" i="11"/>
  <c r="HC46" i="6" s="1"/>
  <c r="DZ35" i="11"/>
  <c r="HB46" i="6" s="1"/>
  <c r="DY35" i="11"/>
  <c r="GY46" i="6" s="1"/>
  <c r="DX35" i="11"/>
  <c r="GX46" i="6" s="1"/>
  <c r="DW35" i="11"/>
  <c r="GW46" i="6" s="1"/>
  <c r="DV35" i="11"/>
  <c r="GT46" i="6" s="1"/>
  <c r="DU35" i="11"/>
  <c r="GS46" i="6" s="1"/>
  <c r="DT35" i="11"/>
  <c r="GR46" i="6" s="1"/>
  <c r="DS35" i="11"/>
  <c r="GO46" i="6" s="1"/>
  <c r="DR35" i="11"/>
  <c r="GN46" i="6" s="1"/>
  <c r="DQ35" i="11"/>
  <c r="GM46" i="6" s="1"/>
  <c r="DP35" i="11"/>
  <c r="GJ46" i="6" s="1"/>
  <c r="DO35" i="11"/>
  <c r="GI46" i="6" s="1"/>
  <c r="DN35" i="11"/>
  <c r="GH46" i="6" s="1"/>
  <c r="DM35" i="11"/>
  <c r="GE46" i="6" s="1"/>
  <c r="DL35" i="11"/>
  <c r="GD46" i="6" s="1"/>
  <c r="DK35" i="11"/>
  <c r="GC46" i="6" s="1"/>
  <c r="DJ35" i="11"/>
  <c r="FZ46" i="6" s="1"/>
  <c r="DI35" i="11"/>
  <c r="FY46" i="6" s="1"/>
  <c r="DH35" i="11"/>
  <c r="FX46" i="6" s="1"/>
  <c r="DG35" i="11"/>
  <c r="FU46" i="6" s="1"/>
  <c r="DF35" i="11"/>
  <c r="FT46" i="6" s="1"/>
  <c r="DE35" i="11"/>
  <c r="FS46" i="6" s="1"/>
  <c r="DD35" i="11"/>
  <c r="FP46" i="6" s="1"/>
  <c r="DC35" i="11"/>
  <c r="FO46" i="6" s="1"/>
  <c r="DB35" i="11"/>
  <c r="FN46" i="6" s="1"/>
  <c r="DA35" i="11"/>
  <c r="FK46" i="6" s="1"/>
  <c r="CZ35" i="11"/>
  <c r="FJ46" i="6" s="1"/>
  <c r="CY35" i="11"/>
  <c r="FI46" i="6" s="1"/>
  <c r="CX35" i="11"/>
  <c r="FF46" i="6" s="1"/>
  <c r="CW35" i="11"/>
  <c r="FE46" i="6" s="1"/>
  <c r="CV35" i="11"/>
  <c r="FD46" i="6" s="1"/>
  <c r="CU35" i="11"/>
  <c r="FA46" i="6" s="1"/>
  <c r="CT35" i="11"/>
  <c r="EZ46" i="6" s="1"/>
  <c r="CS35" i="11"/>
  <c r="EY46" i="6" s="1"/>
  <c r="CR35" i="11"/>
  <c r="EV46" i="6" s="1"/>
  <c r="CQ35" i="11"/>
  <c r="EU46" i="6" s="1"/>
  <c r="CP35" i="11"/>
  <c r="ET46" i="6" s="1"/>
  <c r="CO35" i="11"/>
  <c r="EQ46" i="6" s="1"/>
  <c r="CN35" i="11"/>
  <c r="EP46" i="6" s="1"/>
  <c r="CM35" i="11"/>
  <c r="EO46" i="6" s="1"/>
  <c r="CL35" i="11"/>
  <c r="EL46" i="6" s="1"/>
  <c r="CK35" i="11"/>
  <c r="EK46" i="6" s="1"/>
  <c r="CJ35" i="11"/>
  <c r="EJ46" i="6" s="1"/>
  <c r="CI35" i="11"/>
  <c r="EG46" i="6" s="1"/>
  <c r="CH35" i="11"/>
  <c r="EF46" i="6" s="1"/>
  <c r="CG35" i="11"/>
  <c r="EE46" i="6" s="1"/>
  <c r="CF35" i="11"/>
  <c r="EB46" i="6" s="1"/>
  <c r="CE35" i="11"/>
  <c r="EA46" i="6" s="1"/>
  <c r="CD35" i="11"/>
  <c r="DZ46" i="6" s="1"/>
  <c r="CC35" i="11"/>
  <c r="DW46" i="6" s="1"/>
  <c r="CB35" i="11"/>
  <c r="DV46" i="6" s="1"/>
  <c r="CA35" i="11"/>
  <c r="DU46" i="6" s="1"/>
  <c r="BZ35" i="11"/>
  <c r="DR46" i="6" s="1"/>
  <c r="BY35" i="11"/>
  <c r="DQ46" i="6" s="1"/>
  <c r="BX35" i="11"/>
  <c r="DP46" i="6" s="1"/>
  <c r="BW35" i="11"/>
  <c r="DM46" i="6" s="1"/>
  <c r="BV35" i="11"/>
  <c r="DL46" i="6" s="1"/>
  <c r="BU35" i="11"/>
  <c r="DK46" i="6" s="1"/>
  <c r="BT35" i="11"/>
  <c r="DH46" i="6" s="1"/>
  <c r="BS35" i="11"/>
  <c r="DG46" i="6" s="1"/>
  <c r="BR35" i="11"/>
  <c r="DF46" i="6" s="1"/>
  <c r="BQ35" i="11"/>
  <c r="DC46" i="6" s="1"/>
  <c r="BP35" i="11"/>
  <c r="DB46" i="6" s="1"/>
  <c r="BO35" i="11"/>
  <c r="DA46" i="6" s="1"/>
  <c r="BN35" i="11"/>
  <c r="CX46" i="6" s="1"/>
  <c r="BM35" i="11"/>
  <c r="CW46" i="6" s="1"/>
  <c r="BL35" i="11"/>
  <c r="CV46" i="6" s="1"/>
  <c r="BK35" i="11"/>
  <c r="CS46" i="6" s="1"/>
  <c r="BJ35" i="11"/>
  <c r="CR46" i="6" s="1"/>
  <c r="BI35" i="11"/>
  <c r="CQ46" i="6" s="1"/>
  <c r="BH35" i="11"/>
  <c r="CN46" i="6" s="1"/>
  <c r="BG35" i="11"/>
  <c r="CM46" i="6" s="1"/>
  <c r="BF35" i="11"/>
  <c r="CL46" i="6" s="1"/>
  <c r="BE35" i="11"/>
  <c r="CI46" i="6" s="1"/>
  <c r="BD35" i="11"/>
  <c r="CH46" i="6" s="1"/>
  <c r="BC35" i="11"/>
  <c r="CG46" i="6" s="1"/>
  <c r="BB35" i="11"/>
  <c r="CD46" i="6" s="1"/>
  <c r="BA35" i="11"/>
  <c r="CC46" i="6" s="1"/>
  <c r="AZ35" i="11"/>
  <c r="CB46" i="6" s="1"/>
  <c r="AY35" i="11"/>
  <c r="BY46" i="6" s="1"/>
  <c r="AX35" i="11"/>
  <c r="BX46" i="6" s="1"/>
  <c r="AW35" i="11"/>
  <c r="BW46" i="6" s="1"/>
  <c r="AV35" i="11"/>
  <c r="BT46" i="6" s="1"/>
  <c r="AU35" i="11"/>
  <c r="BS46" i="6" s="1"/>
  <c r="AT35" i="11"/>
  <c r="BR46" i="6" s="1"/>
  <c r="AS35" i="11"/>
  <c r="BO46" i="6" s="1"/>
  <c r="AR35" i="11"/>
  <c r="BN46" i="6" s="1"/>
  <c r="AQ35" i="11"/>
  <c r="BM46" i="6" s="1"/>
  <c r="AP35" i="11"/>
  <c r="BJ46" i="6" s="1"/>
  <c r="AO35" i="11"/>
  <c r="BI46" i="6" s="1"/>
  <c r="AN35" i="11"/>
  <c r="BH46" i="6" s="1"/>
  <c r="AM35" i="11"/>
  <c r="BE46" i="6" s="1"/>
  <c r="AL35" i="11"/>
  <c r="BD46" i="6" s="1"/>
  <c r="AK35" i="11"/>
  <c r="BC46" i="6" s="1"/>
  <c r="AJ35" i="11"/>
  <c r="AZ46" i="6" s="1"/>
  <c r="AI35" i="11"/>
  <c r="AY46" i="6" s="1"/>
  <c r="AH35" i="11"/>
  <c r="AX46" i="6" s="1"/>
  <c r="AG35" i="11"/>
  <c r="AU46" i="6" s="1"/>
  <c r="AF35" i="11"/>
  <c r="AT46" i="6" s="1"/>
  <c r="AE35" i="11"/>
  <c r="AS46" i="6" s="1"/>
  <c r="AD35" i="11"/>
  <c r="AP46" i="6" s="1"/>
  <c r="AC35" i="11"/>
  <c r="AO46" i="6" s="1"/>
  <c r="AB35" i="11"/>
  <c r="AN46" i="6" s="1"/>
  <c r="AA35" i="11"/>
  <c r="AK46" i="6" s="1"/>
  <c r="Z35" i="11"/>
  <c r="AJ46" i="6" s="1"/>
  <c r="Y35" i="11"/>
  <c r="AI46" i="6" s="1"/>
  <c r="X35" i="11"/>
  <c r="AF46" i="6" s="1"/>
  <c r="W35" i="11"/>
  <c r="AE46" i="6" s="1"/>
  <c r="V35" i="11"/>
  <c r="AD46" i="6" s="1"/>
  <c r="U35" i="11"/>
  <c r="AA46" i="6" s="1"/>
  <c r="T35" i="11"/>
  <c r="Z46" i="6" s="1"/>
  <c r="S35" i="11"/>
  <c r="Y46" i="6" s="1"/>
  <c r="R35" i="11"/>
  <c r="V46" i="6" s="1"/>
  <c r="Q35" i="11"/>
  <c r="U46" i="6" s="1"/>
  <c r="P35" i="11"/>
  <c r="T46" i="6" s="1"/>
  <c r="O35" i="11"/>
  <c r="Q46" i="6" s="1"/>
  <c r="N35" i="11"/>
  <c r="P46" i="6" s="1"/>
  <c r="M35" i="11"/>
  <c r="O46" i="6" s="1"/>
  <c r="L35" i="11"/>
  <c r="L46" i="6" s="1"/>
  <c r="K35" i="11"/>
  <c r="K46" i="6" s="1"/>
  <c r="J35" i="11"/>
  <c r="J46" i="6" s="1"/>
  <c r="I35" i="11"/>
  <c r="I46" i="6" s="1"/>
  <c r="H35" i="11"/>
  <c r="H46" i="6" s="1"/>
  <c r="G35" i="11"/>
  <c r="G46" i="6" s="1"/>
  <c r="F35" i="11"/>
  <c r="F46" i="6" s="1"/>
  <c r="E35" i="11"/>
  <c r="E46" i="6" s="1"/>
  <c r="D35" i="11"/>
  <c r="D46" i="6" s="1"/>
  <c r="C35" i="11"/>
  <c r="C46" i="6" s="1"/>
  <c r="B35" i="11"/>
  <c r="B46" i="6" s="1"/>
  <c r="GP34" i="11"/>
  <c r="GO34" i="11"/>
  <c r="GN34" i="11"/>
  <c r="GM34" i="11"/>
  <c r="GL34" i="11"/>
  <c r="GK34" i="11"/>
  <c r="GJ34" i="11"/>
  <c r="GI34" i="11"/>
  <c r="GH34" i="11"/>
  <c r="GG34" i="11"/>
  <c r="GF34" i="11"/>
  <c r="GE34" i="11"/>
  <c r="GD34" i="11"/>
  <c r="GC34" i="11"/>
  <c r="GB34" i="11"/>
  <c r="GA34" i="11"/>
  <c r="FZ34" i="11"/>
  <c r="FY34" i="11"/>
  <c r="FX34" i="11"/>
  <c r="FW34" i="11"/>
  <c r="FV34" i="11"/>
  <c r="FU34" i="11"/>
  <c r="FT34" i="11"/>
  <c r="FS34" i="11"/>
  <c r="FR34" i="11"/>
  <c r="FQ34" i="11"/>
  <c r="FP34" i="11"/>
  <c r="FO34" i="11"/>
  <c r="FN34" i="11"/>
  <c r="FM34" i="11"/>
  <c r="FL34" i="11"/>
  <c r="FK34" i="11"/>
  <c r="FJ34" i="11"/>
  <c r="FI34" i="11"/>
  <c r="FH34" i="11"/>
  <c r="FG34" i="11"/>
  <c r="FF34" i="11"/>
  <c r="FE34" i="11"/>
  <c r="FD34" i="11"/>
  <c r="FC34" i="11"/>
  <c r="FB34" i="11"/>
  <c r="FA34" i="11"/>
  <c r="EZ34" i="11"/>
  <c r="EY34" i="11"/>
  <c r="EX34" i="11"/>
  <c r="EW34" i="11"/>
  <c r="EV34" i="11"/>
  <c r="EU34" i="11"/>
  <c r="ET34" i="11"/>
  <c r="ES34" i="11"/>
  <c r="ER34" i="11"/>
  <c r="EQ34" i="11"/>
  <c r="IC45" i="6" s="1"/>
  <c r="EP34" i="11"/>
  <c r="IB45" i="6" s="1"/>
  <c r="EO34" i="11"/>
  <c r="IA45" i="6" s="1"/>
  <c r="EN34" i="11"/>
  <c r="HX45" i="6" s="1"/>
  <c r="EM34" i="11"/>
  <c r="HW45" i="6" s="1"/>
  <c r="EL34" i="11"/>
  <c r="HV45" i="6" s="1"/>
  <c r="EK34" i="11"/>
  <c r="HS45" i="6" s="1"/>
  <c r="EJ34" i="11"/>
  <c r="HR45" i="6" s="1"/>
  <c r="EI34" i="11"/>
  <c r="HQ45" i="6" s="1"/>
  <c r="EH34" i="11"/>
  <c r="HN45" i="6" s="1"/>
  <c r="EG34" i="11"/>
  <c r="HM45" i="6" s="1"/>
  <c r="EF34" i="11"/>
  <c r="HL45" i="6" s="1"/>
  <c r="EE34" i="11"/>
  <c r="HI45" i="6" s="1"/>
  <c r="ED34" i="11"/>
  <c r="HH45" i="6" s="1"/>
  <c r="EC34" i="11"/>
  <c r="HG45" i="6" s="1"/>
  <c r="EB34" i="11"/>
  <c r="HD45" i="6" s="1"/>
  <c r="EA34" i="11"/>
  <c r="HC45" i="6" s="1"/>
  <c r="DZ34" i="11"/>
  <c r="HB45" i="6" s="1"/>
  <c r="DY34" i="11"/>
  <c r="GY45" i="6" s="1"/>
  <c r="DX34" i="11"/>
  <c r="GX45" i="6" s="1"/>
  <c r="DW34" i="11"/>
  <c r="GW45" i="6" s="1"/>
  <c r="DV34" i="11"/>
  <c r="GT45" i="6" s="1"/>
  <c r="DU34" i="11"/>
  <c r="GS45" i="6" s="1"/>
  <c r="DT34" i="11"/>
  <c r="GR45" i="6" s="1"/>
  <c r="DS34" i="11"/>
  <c r="GO45" i="6" s="1"/>
  <c r="DR34" i="11"/>
  <c r="GN45" i="6" s="1"/>
  <c r="DQ34" i="11"/>
  <c r="GM45" i="6" s="1"/>
  <c r="DP34" i="11"/>
  <c r="GJ45" i="6" s="1"/>
  <c r="DO34" i="11"/>
  <c r="GI45" i="6" s="1"/>
  <c r="DN34" i="11"/>
  <c r="GH45" i="6" s="1"/>
  <c r="DM34" i="11"/>
  <c r="GE45" i="6" s="1"/>
  <c r="DL34" i="11"/>
  <c r="GD45" i="6" s="1"/>
  <c r="DK34" i="11"/>
  <c r="GC45" i="6" s="1"/>
  <c r="DJ34" i="11"/>
  <c r="FZ45" i="6" s="1"/>
  <c r="DI34" i="11"/>
  <c r="FY45" i="6" s="1"/>
  <c r="DH34" i="11"/>
  <c r="FX45" i="6" s="1"/>
  <c r="DG34" i="11"/>
  <c r="FU45" i="6" s="1"/>
  <c r="DF34" i="11"/>
  <c r="FT45" i="6" s="1"/>
  <c r="DE34" i="11"/>
  <c r="FS45" i="6" s="1"/>
  <c r="DD34" i="11"/>
  <c r="FP45" i="6" s="1"/>
  <c r="DC34" i="11"/>
  <c r="FO45" i="6" s="1"/>
  <c r="DB34" i="11"/>
  <c r="FN45" i="6" s="1"/>
  <c r="DA34" i="11"/>
  <c r="FK45" i="6" s="1"/>
  <c r="CZ34" i="11"/>
  <c r="FJ45" i="6" s="1"/>
  <c r="CY34" i="11"/>
  <c r="FI45" i="6" s="1"/>
  <c r="CX34" i="11"/>
  <c r="FF45" i="6" s="1"/>
  <c r="CW34" i="11"/>
  <c r="FE45" i="6" s="1"/>
  <c r="CV34" i="11"/>
  <c r="FD45" i="6" s="1"/>
  <c r="CU34" i="11"/>
  <c r="FA45" i="6" s="1"/>
  <c r="CT34" i="11"/>
  <c r="EZ45" i="6" s="1"/>
  <c r="CS34" i="11"/>
  <c r="EY45" i="6" s="1"/>
  <c r="CR34" i="11"/>
  <c r="EV45" i="6" s="1"/>
  <c r="CQ34" i="11"/>
  <c r="EU45" i="6" s="1"/>
  <c r="CP34" i="11"/>
  <c r="ET45" i="6" s="1"/>
  <c r="CO34" i="11"/>
  <c r="EQ45" i="6" s="1"/>
  <c r="CN34" i="11"/>
  <c r="EP45" i="6" s="1"/>
  <c r="CM34" i="11"/>
  <c r="EO45" i="6" s="1"/>
  <c r="CL34" i="11"/>
  <c r="EL45" i="6" s="1"/>
  <c r="CK34" i="11"/>
  <c r="EK45" i="6" s="1"/>
  <c r="CJ34" i="11"/>
  <c r="EJ45" i="6" s="1"/>
  <c r="CI34" i="11"/>
  <c r="EG45" i="6" s="1"/>
  <c r="CH34" i="11"/>
  <c r="EF45" i="6" s="1"/>
  <c r="CG34" i="11"/>
  <c r="EE45" i="6" s="1"/>
  <c r="CF34" i="11"/>
  <c r="EB45" i="6" s="1"/>
  <c r="CE34" i="11"/>
  <c r="EA45" i="6" s="1"/>
  <c r="CD34" i="11"/>
  <c r="DZ45" i="6" s="1"/>
  <c r="CC34" i="11"/>
  <c r="DW45" i="6" s="1"/>
  <c r="CB34" i="11"/>
  <c r="DV45" i="6" s="1"/>
  <c r="CA34" i="11"/>
  <c r="DU45" i="6" s="1"/>
  <c r="BZ34" i="11"/>
  <c r="DR45" i="6" s="1"/>
  <c r="BY34" i="11"/>
  <c r="DQ45" i="6" s="1"/>
  <c r="BX34" i="11"/>
  <c r="DP45" i="6" s="1"/>
  <c r="BW34" i="11"/>
  <c r="DM45" i="6" s="1"/>
  <c r="BV34" i="11"/>
  <c r="DL45" i="6" s="1"/>
  <c r="BU34" i="11"/>
  <c r="DK45" i="6" s="1"/>
  <c r="BT34" i="11"/>
  <c r="DH45" i="6" s="1"/>
  <c r="BS34" i="11"/>
  <c r="DG45" i="6" s="1"/>
  <c r="BR34" i="11"/>
  <c r="DF45" i="6" s="1"/>
  <c r="BQ34" i="11"/>
  <c r="DC45" i="6" s="1"/>
  <c r="BP34" i="11"/>
  <c r="DB45" i="6" s="1"/>
  <c r="BO34" i="11"/>
  <c r="DA45" i="6" s="1"/>
  <c r="BN34" i="11"/>
  <c r="CX45" i="6" s="1"/>
  <c r="BM34" i="11"/>
  <c r="CW45" i="6" s="1"/>
  <c r="BL34" i="11"/>
  <c r="CV45" i="6" s="1"/>
  <c r="BK34" i="11"/>
  <c r="CS45" i="6" s="1"/>
  <c r="BJ34" i="11"/>
  <c r="CR45" i="6" s="1"/>
  <c r="BI34" i="11"/>
  <c r="CQ45" i="6" s="1"/>
  <c r="BH34" i="11"/>
  <c r="CN45" i="6" s="1"/>
  <c r="BG34" i="11"/>
  <c r="CM45" i="6" s="1"/>
  <c r="BF34" i="11"/>
  <c r="CL45" i="6" s="1"/>
  <c r="BE34" i="11"/>
  <c r="CI45" i="6" s="1"/>
  <c r="BD34" i="11"/>
  <c r="CH45" i="6" s="1"/>
  <c r="BC34" i="11"/>
  <c r="CG45" i="6" s="1"/>
  <c r="BB34" i="11"/>
  <c r="CD45" i="6" s="1"/>
  <c r="BA34" i="11"/>
  <c r="CC45" i="6" s="1"/>
  <c r="AZ34" i="11"/>
  <c r="CB45" i="6" s="1"/>
  <c r="AY34" i="11"/>
  <c r="BY45" i="6" s="1"/>
  <c r="AX34" i="11"/>
  <c r="BX45" i="6" s="1"/>
  <c r="AW34" i="11"/>
  <c r="BW45" i="6" s="1"/>
  <c r="AV34" i="11"/>
  <c r="BT45" i="6" s="1"/>
  <c r="AU34" i="11"/>
  <c r="BS45" i="6" s="1"/>
  <c r="AT34" i="11"/>
  <c r="BR45" i="6" s="1"/>
  <c r="AS34" i="11"/>
  <c r="BO45" i="6" s="1"/>
  <c r="AR34" i="11"/>
  <c r="BN45" i="6" s="1"/>
  <c r="AQ34" i="11"/>
  <c r="BM45" i="6" s="1"/>
  <c r="AP34" i="11"/>
  <c r="BJ45" i="6" s="1"/>
  <c r="AO34" i="11"/>
  <c r="BI45" i="6" s="1"/>
  <c r="AN34" i="11"/>
  <c r="BH45" i="6" s="1"/>
  <c r="AM34" i="11"/>
  <c r="BE45" i="6" s="1"/>
  <c r="AL34" i="11"/>
  <c r="BD45" i="6" s="1"/>
  <c r="AK34" i="11"/>
  <c r="BC45" i="6" s="1"/>
  <c r="AJ34" i="11"/>
  <c r="AZ45" i="6" s="1"/>
  <c r="AI34" i="11"/>
  <c r="AY45" i="6" s="1"/>
  <c r="AH34" i="11"/>
  <c r="AX45" i="6" s="1"/>
  <c r="AG34" i="11"/>
  <c r="AU45" i="6" s="1"/>
  <c r="AF34" i="11"/>
  <c r="AT45" i="6" s="1"/>
  <c r="AE34" i="11"/>
  <c r="AS45" i="6" s="1"/>
  <c r="AD34" i="11"/>
  <c r="AP45" i="6" s="1"/>
  <c r="AC34" i="11"/>
  <c r="AO45" i="6" s="1"/>
  <c r="AB34" i="11"/>
  <c r="AN45" i="6" s="1"/>
  <c r="AA34" i="11"/>
  <c r="AK45" i="6" s="1"/>
  <c r="Z34" i="11"/>
  <c r="AJ45" i="6" s="1"/>
  <c r="Y34" i="11"/>
  <c r="AI45" i="6" s="1"/>
  <c r="X34" i="11"/>
  <c r="AF45" i="6" s="1"/>
  <c r="W34" i="11"/>
  <c r="AE45" i="6" s="1"/>
  <c r="V34" i="11"/>
  <c r="AD45" i="6" s="1"/>
  <c r="U34" i="11"/>
  <c r="AA45" i="6" s="1"/>
  <c r="T34" i="11"/>
  <c r="Z45" i="6" s="1"/>
  <c r="S34" i="11"/>
  <c r="Y45" i="6" s="1"/>
  <c r="R34" i="11"/>
  <c r="V45" i="6" s="1"/>
  <c r="Q34" i="11"/>
  <c r="U45" i="6" s="1"/>
  <c r="P34" i="11"/>
  <c r="T45" i="6" s="1"/>
  <c r="O34" i="11"/>
  <c r="Q45" i="6" s="1"/>
  <c r="N34" i="11"/>
  <c r="P45" i="6" s="1"/>
  <c r="M34" i="11"/>
  <c r="O45" i="6" s="1"/>
  <c r="L34" i="11"/>
  <c r="L45" i="6" s="1"/>
  <c r="K34" i="11"/>
  <c r="K45" i="6" s="1"/>
  <c r="J34" i="11"/>
  <c r="J45" i="6" s="1"/>
  <c r="I34" i="11"/>
  <c r="I45" i="6" s="1"/>
  <c r="H34" i="11"/>
  <c r="H45" i="6" s="1"/>
  <c r="G34" i="11"/>
  <c r="G45" i="6" s="1"/>
  <c r="F34" i="11"/>
  <c r="F45" i="6" s="1"/>
  <c r="E34" i="11"/>
  <c r="E45" i="6" s="1"/>
  <c r="D34" i="11"/>
  <c r="D45" i="6" s="1"/>
  <c r="C34" i="11"/>
  <c r="C45" i="6" s="1"/>
  <c r="B34" i="11"/>
  <c r="B45" i="6" s="1"/>
  <c r="GP33" i="11"/>
  <c r="GO33" i="11"/>
  <c r="GN33" i="11"/>
  <c r="GM33" i="11"/>
  <c r="GL33" i="11"/>
  <c r="GK33" i="11"/>
  <c r="GJ33" i="11"/>
  <c r="GI33" i="11"/>
  <c r="GH33" i="11"/>
  <c r="GG33" i="11"/>
  <c r="GF33" i="11"/>
  <c r="GE33" i="11"/>
  <c r="GD33" i="11"/>
  <c r="GC33" i="11"/>
  <c r="GB33" i="11"/>
  <c r="GA33" i="11"/>
  <c r="FZ33" i="11"/>
  <c r="FY33" i="11"/>
  <c r="FX33" i="11"/>
  <c r="FW33" i="11"/>
  <c r="FV33" i="11"/>
  <c r="FU33" i="11"/>
  <c r="FT33" i="11"/>
  <c r="FS33" i="11"/>
  <c r="FR33" i="11"/>
  <c r="FQ33" i="11"/>
  <c r="FP33" i="11"/>
  <c r="FO33" i="11"/>
  <c r="FN33" i="11"/>
  <c r="FM33" i="11"/>
  <c r="FL33" i="11"/>
  <c r="FK33" i="11"/>
  <c r="FJ33" i="11"/>
  <c r="FI33" i="11"/>
  <c r="FH33" i="11"/>
  <c r="FG33" i="11"/>
  <c r="FF33" i="11"/>
  <c r="FE33" i="11"/>
  <c r="FD33" i="11"/>
  <c r="FC33" i="11"/>
  <c r="FB33" i="11"/>
  <c r="FA33" i="11"/>
  <c r="EZ33" i="11"/>
  <c r="EY33" i="11"/>
  <c r="EX33" i="11"/>
  <c r="EW33" i="11"/>
  <c r="EV33" i="11"/>
  <c r="EU33" i="11"/>
  <c r="ET33" i="11"/>
  <c r="ES33" i="11"/>
  <c r="ER33" i="11"/>
  <c r="EQ33" i="11"/>
  <c r="IC44" i="6" s="1"/>
  <c r="EP33" i="11"/>
  <c r="IB44" i="6" s="1"/>
  <c r="EO33" i="11"/>
  <c r="IA44" i="6" s="1"/>
  <c r="EN33" i="11"/>
  <c r="HX44" i="6" s="1"/>
  <c r="EM33" i="11"/>
  <c r="HW44" i="6" s="1"/>
  <c r="EL33" i="11"/>
  <c r="HV44" i="6" s="1"/>
  <c r="EK33" i="11"/>
  <c r="HS44" i="6" s="1"/>
  <c r="EJ33" i="11"/>
  <c r="HR44" i="6" s="1"/>
  <c r="EI33" i="11"/>
  <c r="HQ44" i="6" s="1"/>
  <c r="EH33" i="11"/>
  <c r="HN44" i="6" s="1"/>
  <c r="EG33" i="11"/>
  <c r="HM44" i="6" s="1"/>
  <c r="EF33" i="11"/>
  <c r="HL44" i="6" s="1"/>
  <c r="EE33" i="11"/>
  <c r="HI44" i="6" s="1"/>
  <c r="ED33" i="11"/>
  <c r="HH44" i="6" s="1"/>
  <c r="EC33" i="11"/>
  <c r="HG44" i="6" s="1"/>
  <c r="EB33" i="11"/>
  <c r="HD44" i="6" s="1"/>
  <c r="EA33" i="11"/>
  <c r="HC44" i="6" s="1"/>
  <c r="DZ33" i="11"/>
  <c r="HB44" i="6" s="1"/>
  <c r="DY33" i="11"/>
  <c r="GY44" i="6" s="1"/>
  <c r="DX33" i="11"/>
  <c r="GX44" i="6" s="1"/>
  <c r="DW33" i="11"/>
  <c r="GW44" i="6" s="1"/>
  <c r="DV33" i="11"/>
  <c r="GT44" i="6" s="1"/>
  <c r="DU33" i="11"/>
  <c r="GS44" i="6" s="1"/>
  <c r="DT33" i="11"/>
  <c r="GR44" i="6" s="1"/>
  <c r="DS33" i="11"/>
  <c r="GO44" i="6" s="1"/>
  <c r="DR33" i="11"/>
  <c r="GN44" i="6" s="1"/>
  <c r="DQ33" i="11"/>
  <c r="GM44" i="6" s="1"/>
  <c r="DP33" i="11"/>
  <c r="GJ44" i="6" s="1"/>
  <c r="DO33" i="11"/>
  <c r="GI44" i="6" s="1"/>
  <c r="DN33" i="11"/>
  <c r="GH44" i="6" s="1"/>
  <c r="DM33" i="11"/>
  <c r="GE44" i="6" s="1"/>
  <c r="DL33" i="11"/>
  <c r="GD44" i="6" s="1"/>
  <c r="DK33" i="11"/>
  <c r="GC44" i="6" s="1"/>
  <c r="DJ33" i="11"/>
  <c r="FZ44" i="6" s="1"/>
  <c r="DI33" i="11"/>
  <c r="FY44" i="6" s="1"/>
  <c r="DH33" i="11"/>
  <c r="FX44" i="6" s="1"/>
  <c r="DG33" i="11"/>
  <c r="FU44" i="6" s="1"/>
  <c r="DF33" i="11"/>
  <c r="FT44" i="6" s="1"/>
  <c r="DE33" i="11"/>
  <c r="FS44" i="6" s="1"/>
  <c r="DD33" i="11"/>
  <c r="FP44" i="6" s="1"/>
  <c r="DC33" i="11"/>
  <c r="FO44" i="6" s="1"/>
  <c r="DB33" i="11"/>
  <c r="FN44" i="6" s="1"/>
  <c r="DA33" i="11"/>
  <c r="FK44" i="6" s="1"/>
  <c r="CZ33" i="11"/>
  <c r="FJ44" i="6" s="1"/>
  <c r="CY33" i="11"/>
  <c r="FI44" i="6" s="1"/>
  <c r="CX33" i="11"/>
  <c r="FF44" i="6" s="1"/>
  <c r="CW33" i="11"/>
  <c r="FE44" i="6" s="1"/>
  <c r="CV33" i="11"/>
  <c r="FD44" i="6" s="1"/>
  <c r="CU33" i="11"/>
  <c r="FA44" i="6" s="1"/>
  <c r="CT33" i="11"/>
  <c r="EZ44" i="6" s="1"/>
  <c r="CS33" i="11"/>
  <c r="EY44" i="6" s="1"/>
  <c r="CR33" i="11"/>
  <c r="EV44" i="6" s="1"/>
  <c r="CQ33" i="11"/>
  <c r="EU44" i="6" s="1"/>
  <c r="CP33" i="11"/>
  <c r="ET44" i="6" s="1"/>
  <c r="CO33" i="11"/>
  <c r="EQ44" i="6" s="1"/>
  <c r="CN33" i="11"/>
  <c r="EP44" i="6" s="1"/>
  <c r="CM33" i="11"/>
  <c r="EO44" i="6" s="1"/>
  <c r="CL33" i="11"/>
  <c r="EL44" i="6" s="1"/>
  <c r="CK33" i="11"/>
  <c r="EK44" i="6" s="1"/>
  <c r="CJ33" i="11"/>
  <c r="EJ44" i="6" s="1"/>
  <c r="CI33" i="11"/>
  <c r="EG44" i="6" s="1"/>
  <c r="CH33" i="11"/>
  <c r="EF44" i="6" s="1"/>
  <c r="CG33" i="11"/>
  <c r="EE44" i="6" s="1"/>
  <c r="CF33" i="11"/>
  <c r="EB44" i="6" s="1"/>
  <c r="CE33" i="11"/>
  <c r="EA44" i="6" s="1"/>
  <c r="CD33" i="11"/>
  <c r="DZ44" i="6" s="1"/>
  <c r="CC33" i="11"/>
  <c r="DW44" i="6" s="1"/>
  <c r="CB33" i="11"/>
  <c r="DV44" i="6" s="1"/>
  <c r="CA33" i="11"/>
  <c r="DU44" i="6" s="1"/>
  <c r="BZ33" i="11"/>
  <c r="DR44" i="6" s="1"/>
  <c r="BY33" i="11"/>
  <c r="DQ44" i="6" s="1"/>
  <c r="BX33" i="11"/>
  <c r="DP44" i="6" s="1"/>
  <c r="BW33" i="11"/>
  <c r="DM44" i="6" s="1"/>
  <c r="BV33" i="11"/>
  <c r="DL44" i="6" s="1"/>
  <c r="BU33" i="11"/>
  <c r="DK44" i="6" s="1"/>
  <c r="BT33" i="11"/>
  <c r="DH44" i="6" s="1"/>
  <c r="BS33" i="11"/>
  <c r="DG44" i="6" s="1"/>
  <c r="BR33" i="11"/>
  <c r="DF44" i="6" s="1"/>
  <c r="BQ33" i="11"/>
  <c r="DC44" i="6" s="1"/>
  <c r="BP33" i="11"/>
  <c r="DB44" i="6" s="1"/>
  <c r="BO33" i="11"/>
  <c r="DA44" i="6" s="1"/>
  <c r="BN33" i="11"/>
  <c r="CX44" i="6" s="1"/>
  <c r="BM33" i="11"/>
  <c r="CW44" i="6" s="1"/>
  <c r="BL33" i="11"/>
  <c r="CV44" i="6" s="1"/>
  <c r="BK33" i="11"/>
  <c r="CS44" i="6" s="1"/>
  <c r="BJ33" i="11"/>
  <c r="CR44" i="6" s="1"/>
  <c r="BI33" i="11"/>
  <c r="CQ44" i="6" s="1"/>
  <c r="BH33" i="11"/>
  <c r="CN44" i="6" s="1"/>
  <c r="BG33" i="11"/>
  <c r="CM44" i="6" s="1"/>
  <c r="BF33" i="11"/>
  <c r="CL44" i="6" s="1"/>
  <c r="BE33" i="11"/>
  <c r="CI44" i="6" s="1"/>
  <c r="BD33" i="11"/>
  <c r="CH44" i="6" s="1"/>
  <c r="BC33" i="11"/>
  <c r="CG44" i="6" s="1"/>
  <c r="BB33" i="11"/>
  <c r="CD44" i="6" s="1"/>
  <c r="BA33" i="11"/>
  <c r="CC44" i="6" s="1"/>
  <c r="AZ33" i="11"/>
  <c r="CB44" i="6" s="1"/>
  <c r="AY33" i="11"/>
  <c r="BY44" i="6" s="1"/>
  <c r="AX33" i="11"/>
  <c r="BX44" i="6" s="1"/>
  <c r="AW33" i="11"/>
  <c r="BW44" i="6" s="1"/>
  <c r="AV33" i="11"/>
  <c r="BT44" i="6" s="1"/>
  <c r="AU33" i="11"/>
  <c r="BS44" i="6" s="1"/>
  <c r="AT33" i="11"/>
  <c r="BR44" i="6" s="1"/>
  <c r="AS33" i="11"/>
  <c r="BO44" i="6" s="1"/>
  <c r="AR33" i="11"/>
  <c r="BN44" i="6" s="1"/>
  <c r="AQ33" i="11"/>
  <c r="BM44" i="6" s="1"/>
  <c r="AP33" i="11"/>
  <c r="BJ44" i="6" s="1"/>
  <c r="AO33" i="11"/>
  <c r="BI44" i="6" s="1"/>
  <c r="AN33" i="11"/>
  <c r="BH44" i="6" s="1"/>
  <c r="AM33" i="11"/>
  <c r="BE44" i="6" s="1"/>
  <c r="AL33" i="11"/>
  <c r="BD44" i="6" s="1"/>
  <c r="AK33" i="11"/>
  <c r="BC44" i="6" s="1"/>
  <c r="AJ33" i="11"/>
  <c r="AZ44" i="6" s="1"/>
  <c r="AI33" i="11"/>
  <c r="AY44" i="6" s="1"/>
  <c r="AH33" i="11"/>
  <c r="AX44" i="6" s="1"/>
  <c r="AG33" i="11"/>
  <c r="AU44" i="6" s="1"/>
  <c r="AF33" i="11"/>
  <c r="AT44" i="6" s="1"/>
  <c r="AE33" i="11"/>
  <c r="AS44" i="6" s="1"/>
  <c r="AD33" i="11"/>
  <c r="AP44" i="6" s="1"/>
  <c r="AC33" i="11"/>
  <c r="AO44" i="6" s="1"/>
  <c r="AB33" i="11"/>
  <c r="AN44" i="6" s="1"/>
  <c r="AA33" i="11"/>
  <c r="AK44" i="6" s="1"/>
  <c r="Z33" i="11"/>
  <c r="AJ44" i="6" s="1"/>
  <c r="Y33" i="11"/>
  <c r="AI44" i="6" s="1"/>
  <c r="X33" i="11"/>
  <c r="AF44" i="6" s="1"/>
  <c r="W33" i="11"/>
  <c r="AE44" i="6" s="1"/>
  <c r="V33" i="11"/>
  <c r="AD44" i="6" s="1"/>
  <c r="U33" i="11"/>
  <c r="AA44" i="6" s="1"/>
  <c r="T33" i="11"/>
  <c r="Z44" i="6" s="1"/>
  <c r="S33" i="11"/>
  <c r="Y44" i="6" s="1"/>
  <c r="R33" i="11"/>
  <c r="V44" i="6" s="1"/>
  <c r="Q33" i="11"/>
  <c r="U44" i="6" s="1"/>
  <c r="P33" i="11"/>
  <c r="T44" i="6" s="1"/>
  <c r="O33" i="11"/>
  <c r="Q44" i="6" s="1"/>
  <c r="N33" i="11"/>
  <c r="P44" i="6" s="1"/>
  <c r="M33" i="11"/>
  <c r="O44" i="6" s="1"/>
  <c r="L33" i="11"/>
  <c r="L44" i="6" s="1"/>
  <c r="K33" i="11"/>
  <c r="K44" i="6" s="1"/>
  <c r="J33" i="11"/>
  <c r="J44" i="6" s="1"/>
  <c r="I33" i="11"/>
  <c r="I44" i="6" s="1"/>
  <c r="H33" i="11"/>
  <c r="H44" i="6" s="1"/>
  <c r="G33" i="11"/>
  <c r="G44" i="6" s="1"/>
  <c r="F33" i="11"/>
  <c r="F44" i="6" s="1"/>
  <c r="E33" i="11"/>
  <c r="E44" i="6" s="1"/>
  <c r="D33" i="11"/>
  <c r="D44" i="6" s="1"/>
  <c r="C33" i="11"/>
  <c r="C44" i="6" s="1"/>
  <c r="B33" i="11"/>
  <c r="B44" i="6" s="1"/>
  <c r="GP32" i="11"/>
  <c r="GO32" i="11"/>
  <c r="GN32" i="11"/>
  <c r="GM32" i="11"/>
  <c r="GL32" i="11"/>
  <c r="GK32" i="11"/>
  <c r="GJ32" i="11"/>
  <c r="GI32" i="11"/>
  <c r="GH32" i="11"/>
  <c r="GG32" i="11"/>
  <c r="GF32" i="11"/>
  <c r="GE32" i="11"/>
  <c r="GD32" i="11"/>
  <c r="GC32" i="11"/>
  <c r="GB32" i="11"/>
  <c r="GA32" i="11"/>
  <c r="FZ32" i="11"/>
  <c r="FY32" i="11"/>
  <c r="FX32" i="11"/>
  <c r="FW32" i="11"/>
  <c r="FV32" i="11"/>
  <c r="FU32" i="11"/>
  <c r="FT32" i="11"/>
  <c r="FS32" i="11"/>
  <c r="FR32" i="11"/>
  <c r="FQ32" i="11"/>
  <c r="FP32" i="11"/>
  <c r="FO32" i="11"/>
  <c r="FN32" i="11"/>
  <c r="FM32" i="11"/>
  <c r="FL32" i="11"/>
  <c r="FK32" i="11"/>
  <c r="FJ32" i="11"/>
  <c r="FI32" i="11"/>
  <c r="FH32" i="11"/>
  <c r="FG32" i="11"/>
  <c r="FF32" i="11"/>
  <c r="FE32" i="11"/>
  <c r="FD32" i="11"/>
  <c r="FC32" i="11"/>
  <c r="FB32" i="11"/>
  <c r="FA32" i="11"/>
  <c r="EZ32" i="11"/>
  <c r="EY32" i="11"/>
  <c r="EX32" i="11"/>
  <c r="EW32" i="11"/>
  <c r="EV32" i="11"/>
  <c r="EU32" i="11"/>
  <c r="ET32" i="11"/>
  <c r="ES32" i="11"/>
  <c r="ER32" i="11"/>
  <c r="EQ32" i="11"/>
  <c r="IC43" i="6" s="1"/>
  <c r="EP32" i="11"/>
  <c r="IB43" i="6" s="1"/>
  <c r="EO32" i="11"/>
  <c r="IA43" i="6" s="1"/>
  <c r="EN32" i="11"/>
  <c r="HX43" i="6" s="1"/>
  <c r="EM32" i="11"/>
  <c r="HW43" i="6" s="1"/>
  <c r="EL32" i="11"/>
  <c r="HV43" i="6" s="1"/>
  <c r="EK32" i="11"/>
  <c r="HS43" i="6" s="1"/>
  <c r="EJ32" i="11"/>
  <c r="HR43" i="6" s="1"/>
  <c r="EI32" i="11"/>
  <c r="HQ43" i="6" s="1"/>
  <c r="EH32" i="11"/>
  <c r="HN43" i="6" s="1"/>
  <c r="EG32" i="11"/>
  <c r="HM43" i="6" s="1"/>
  <c r="EF32" i="11"/>
  <c r="HL43" i="6" s="1"/>
  <c r="EE32" i="11"/>
  <c r="HI43" i="6" s="1"/>
  <c r="ED32" i="11"/>
  <c r="HH43" i="6" s="1"/>
  <c r="EC32" i="11"/>
  <c r="HG43" i="6" s="1"/>
  <c r="EB32" i="11"/>
  <c r="HD43" i="6" s="1"/>
  <c r="EA32" i="11"/>
  <c r="HC43" i="6" s="1"/>
  <c r="DZ32" i="11"/>
  <c r="HB43" i="6" s="1"/>
  <c r="DY32" i="11"/>
  <c r="GY43" i="6" s="1"/>
  <c r="DX32" i="11"/>
  <c r="GX43" i="6" s="1"/>
  <c r="DW32" i="11"/>
  <c r="GW43" i="6" s="1"/>
  <c r="DV32" i="11"/>
  <c r="GT43" i="6" s="1"/>
  <c r="DU32" i="11"/>
  <c r="GS43" i="6" s="1"/>
  <c r="DT32" i="11"/>
  <c r="GR43" i="6" s="1"/>
  <c r="DS32" i="11"/>
  <c r="GO43" i="6" s="1"/>
  <c r="DR32" i="11"/>
  <c r="GN43" i="6" s="1"/>
  <c r="DQ32" i="11"/>
  <c r="GM43" i="6" s="1"/>
  <c r="DP32" i="11"/>
  <c r="GJ43" i="6" s="1"/>
  <c r="DO32" i="11"/>
  <c r="GI43" i="6" s="1"/>
  <c r="DN32" i="11"/>
  <c r="GH43" i="6" s="1"/>
  <c r="DM32" i="11"/>
  <c r="GE43" i="6" s="1"/>
  <c r="DL32" i="11"/>
  <c r="GD43" i="6" s="1"/>
  <c r="DK32" i="11"/>
  <c r="GC43" i="6" s="1"/>
  <c r="DJ32" i="11"/>
  <c r="FZ43" i="6" s="1"/>
  <c r="DI32" i="11"/>
  <c r="FY43" i="6" s="1"/>
  <c r="DH32" i="11"/>
  <c r="FX43" i="6" s="1"/>
  <c r="DG32" i="11"/>
  <c r="FU43" i="6" s="1"/>
  <c r="DF32" i="11"/>
  <c r="FT43" i="6" s="1"/>
  <c r="DE32" i="11"/>
  <c r="FS43" i="6" s="1"/>
  <c r="DD32" i="11"/>
  <c r="FP43" i="6" s="1"/>
  <c r="DC32" i="11"/>
  <c r="FO43" i="6" s="1"/>
  <c r="DB32" i="11"/>
  <c r="FN43" i="6" s="1"/>
  <c r="DA32" i="11"/>
  <c r="FK43" i="6" s="1"/>
  <c r="CZ32" i="11"/>
  <c r="FJ43" i="6" s="1"/>
  <c r="CY32" i="11"/>
  <c r="FI43" i="6" s="1"/>
  <c r="CX32" i="11"/>
  <c r="FF43" i="6" s="1"/>
  <c r="CW32" i="11"/>
  <c r="FE43" i="6" s="1"/>
  <c r="CV32" i="11"/>
  <c r="FD43" i="6" s="1"/>
  <c r="CU32" i="11"/>
  <c r="FA43" i="6" s="1"/>
  <c r="CT32" i="11"/>
  <c r="EZ43" i="6" s="1"/>
  <c r="CS32" i="11"/>
  <c r="EY43" i="6" s="1"/>
  <c r="CR32" i="11"/>
  <c r="EV43" i="6" s="1"/>
  <c r="CQ32" i="11"/>
  <c r="EU43" i="6" s="1"/>
  <c r="CP32" i="11"/>
  <c r="ET43" i="6" s="1"/>
  <c r="CO32" i="11"/>
  <c r="EQ43" i="6" s="1"/>
  <c r="CN32" i="11"/>
  <c r="EP43" i="6" s="1"/>
  <c r="CM32" i="11"/>
  <c r="EO43" i="6" s="1"/>
  <c r="CL32" i="11"/>
  <c r="EL43" i="6" s="1"/>
  <c r="CK32" i="11"/>
  <c r="EK43" i="6" s="1"/>
  <c r="CJ32" i="11"/>
  <c r="EJ43" i="6" s="1"/>
  <c r="CI32" i="11"/>
  <c r="EG43" i="6" s="1"/>
  <c r="CH32" i="11"/>
  <c r="EF43" i="6" s="1"/>
  <c r="CG32" i="11"/>
  <c r="EE43" i="6" s="1"/>
  <c r="CF32" i="11"/>
  <c r="EB43" i="6" s="1"/>
  <c r="CE32" i="11"/>
  <c r="EA43" i="6" s="1"/>
  <c r="CD32" i="11"/>
  <c r="DZ43" i="6" s="1"/>
  <c r="CC32" i="11"/>
  <c r="DW43" i="6" s="1"/>
  <c r="CB32" i="11"/>
  <c r="DV43" i="6" s="1"/>
  <c r="CA32" i="11"/>
  <c r="DU43" i="6" s="1"/>
  <c r="BZ32" i="11"/>
  <c r="DR43" i="6" s="1"/>
  <c r="BY32" i="11"/>
  <c r="DQ43" i="6" s="1"/>
  <c r="BX32" i="11"/>
  <c r="DP43" i="6" s="1"/>
  <c r="BW32" i="11"/>
  <c r="DM43" i="6" s="1"/>
  <c r="BV32" i="11"/>
  <c r="DL43" i="6" s="1"/>
  <c r="BU32" i="11"/>
  <c r="DK43" i="6" s="1"/>
  <c r="BT32" i="11"/>
  <c r="DH43" i="6" s="1"/>
  <c r="BS32" i="11"/>
  <c r="DG43" i="6" s="1"/>
  <c r="BR32" i="11"/>
  <c r="DF43" i="6" s="1"/>
  <c r="BQ32" i="11"/>
  <c r="DC43" i="6" s="1"/>
  <c r="BP32" i="11"/>
  <c r="DB43" i="6" s="1"/>
  <c r="BO32" i="11"/>
  <c r="DA43" i="6" s="1"/>
  <c r="BN32" i="11"/>
  <c r="CX43" i="6" s="1"/>
  <c r="BM32" i="11"/>
  <c r="CW43" i="6" s="1"/>
  <c r="BL32" i="11"/>
  <c r="CV43" i="6" s="1"/>
  <c r="BK32" i="11"/>
  <c r="CS43" i="6" s="1"/>
  <c r="BJ32" i="11"/>
  <c r="CR43" i="6" s="1"/>
  <c r="BI32" i="11"/>
  <c r="CQ43" i="6" s="1"/>
  <c r="BH32" i="11"/>
  <c r="CN43" i="6" s="1"/>
  <c r="BG32" i="11"/>
  <c r="CM43" i="6" s="1"/>
  <c r="BF32" i="11"/>
  <c r="CL43" i="6" s="1"/>
  <c r="BE32" i="11"/>
  <c r="CI43" i="6" s="1"/>
  <c r="BD32" i="11"/>
  <c r="CH43" i="6" s="1"/>
  <c r="BC32" i="11"/>
  <c r="CG43" i="6" s="1"/>
  <c r="BB32" i="11"/>
  <c r="CD43" i="6" s="1"/>
  <c r="BA32" i="11"/>
  <c r="CC43" i="6" s="1"/>
  <c r="AZ32" i="11"/>
  <c r="CB43" i="6" s="1"/>
  <c r="AY32" i="11"/>
  <c r="BY43" i="6" s="1"/>
  <c r="AX32" i="11"/>
  <c r="BX43" i="6" s="1"/>
  <c r="AW32" i="11"/>
  <c r="BW43" i="6" s="1"/>
  <c r="AV32" i="11"/>
  <c r="BT43" i="6" s="1"/>
  <c r="AU32" i="11"/>
  <c r="BS43" i="6" s="1"/>
  <c r="AT32" i="11"/>
  <c r="BR43" i="6" s="1"/>
  <c r="AS32" i="11"/>
  <c r="BO43" i="6" s="1"/>
  <c r="AR32" i="11"/>
  <c r="BN43" i="6" s="1"/>
  <c r="AQ32" i="11"/>
  <c r="BM43" i="6" s="1"/>
  <c r="AP32" i="11"/>
  <c r="BJ43" i="6" s="1"/>
  <c r="AO32" i="11"/>
  <c r="BI43" i="6" s="1"/>
  <c r="AN32" i="11"/>
  <c r="BH43" i="6" s="1"/>
  <c r="AM32" i="11"/>
  <c r="BE43" i="6" s="1"/>
  <c r="AL32" i="11"/>
  <c r="BD43" i="6" s="1"/>
  <c r="AK32" i="11"/>
  <c r="BC43" i="6" s="1"/>
  <c r="AJ32" i="11"/>
  <c r="AZ43" i="6" s="1"/>
  <c r="AI32" i="11"/>
  <c r="AY43" i="6" s="1"/>
  <c r="AH32" i="11"/>
  <c r="AX43" i="6" s="1"/>
  <c r="AG32" i="11"/>
  <c r="AU43" i="6" s="1"/>
  <c r="AF32" i="11"/>
  <c r="AT43" i="6" s="1"/>
  <c r="AE32" i="11"/>
  <c r="AS43" i="6" s="1"/>
  <c r="AD32" i="11"/>
  <c r="AP43" i="6" s="1"/>
  <c r="AC32" i="11"/>
  <c r="AO43" i="6" s="1"/>
  <c r="AB32" i="11"/>
  <c r="AN43" i="6" s="1"/>
  <c r="AA32" i="11"/>
  <c r="AK43" i="6" s="1"/>
  <c r="Z32" i="11"/>
  <c r="AJ43" i="6" s="1"/>
  <c r="Y32" i="11"/>
  <c r="AI43" i="6" s="1"/>
  <c r="X32" i="11"/>
  <c r="AF43" i="6" s="1"/>
  <c r="W32" i="11"/>
  <c r="AE43" i="6" s="1"/>
  <c r="V32" i="11"/>
  <c r="AD43" i="6" s="1"/>
  <c r="U32" i="11"/>
  <c r="AA43" i="6" s="1"/>
  <c r="T32" i="11"/>
  <c r="Z43" i="6" s="1"/>
  <c r="S32" i="11"/>
  <c r="Y43" i="6" s="1"/>
  <c r="R32" i="11"/>
  <c r="V43" i="6" s="1"/>
  <c r="Q32" i="11"/>
  <c r="U43" i="6" s="1"/>
  <c r="P32" i="11"/>
  <c r="T43" i="6" s="1"/>
  <c r="O32" i="11"/>
  <c r="Q43" i="6" s="1"/>
  <c r="N32" i="11"/>
  <c r="P43" i="6" s="1"/>
  <c r="M32" i="11"/>
  <c r="O43" i="6" s="1"/>
  <c r="L32" i="11"/>
  <c r="L43" i="6" s="1"/>
  <c r="K32" i="11"/>
  <c r="K43" i="6" s="1"/>
  <c r="J32" i="11"/>
  <c r="J43" i="6" s="1"/>
  <c r="I32" i="11"/>
  <c r="I43" i="6" s="1"/>
  <c r="H32" i="11"/>
  <c r="H43" i="6" s="1"/>
  <c r="G32" i="11"/>
  <c r="G43" i="6" s="1"/>
  <c r="F32" i="11"/>
  <c r="F43" i="6" s="1"/>
  <c r="E32" i="11"/>
  <c r="E43" i="6" s="1"/>
  <c r="D32" i="11"/>
  <c r="D43" i="6" s="1"/>
  <c r="C32" i="11"/>
  <c r="C43" i="6" s="1"/>
  <c r="B32" i="11"/>
  <c r="B43" i="6" s="1"/>
  <c r="GP31" i="11"/>
  <c r="GO31" i="11"/>
  <c r="GN31" i="11"/>
  <c r="GM31" i="11"/>
  <c r="GL31" i="11"/>
  <c r="GK31" i="11"/>
  <c r="GJ31" i="11"/>
  <c r="GJ39" i="11" s="1"/>
  <c r="GI31" i="11"/>
  <c r="GI39" i="11" s="1"/>
  <c r="GH31" i="11"/>
  <c r="GG31" i="11"/>
  <c r="GF31" i="11"/>
  <c r="GE31" i="11"/>
  <c r="GE38" i="11" s="1"/>
  <c r="GD31" i="11"/>
  <c r="GD38" i="11" s="1"/>
  <c r="GC31" i="11"/>
  <c r="GB31" i="11"/>
  <c r="GB39" i="11" s="1"/>
  <c r="GA31" i="11"/>
  <c r="GA38" i="11" s="1"/>
  <c r="FZ31" i="11"/>
  <c r="FZ39" i="11" s="1"/>
  <c r="FY31" i="11"/>
  <c r="FX31" i="11"/>
  <c r="FX39" i="11" s="1"/>
  <c r="FW31" i="11"/>
  <c r="FW39" i="11" s="1"/>
  <c r="FV31" i="11"/>
  <c r="FV39" i="11" s="1"/>
  <c r="FU31" i="11"/>
  <c r="FT31" i="11"/>
  <c r="FT39" i="11" s="1"/>
  <c r="FS31" i="11"/>
  <c r="FS38" i="11" s="1"/>
  <c r="FR31" i="11"/>
  <c r="FR38" i="11" s="1"/>
  <c r="FQ31" i="11"/>
  <c r="FP31" i="11"/>
  <c r="FP39" i="11" s="1"/>
  <c r="FO31" i="11"/>
  <c r="FO38" i="11" s="1"/>
  <c r="FN31" i="11"/>
  <c r="FN38" i="11" s="1"/>
  <c r="FM31" i="11"/>
  <c r="FL31" i="11"/>
  <c r="FL39" i="11" s="1"/>
  <c r="FK31" i="11"/>
  <c r="FK38" i="11" s="1"/>
  <c r="FJ31" i="11"/>
  <c r="FJ39" i="11" s="1"/>
  <c r="FI31" i="11"/>
  <c r="FH31" i="11"/>
  <c r="FH39" i="11" s="1"/>
  <c r="FG31" i="11"/>
  <c r="FG38" i="11" s="1"/>
  <c r="FF31" i="11"/>
  <c r="FF39" i="11" s="1"/>
  <c r="FE31" i="11"/>
  <c r="FD31" i="11"/>
  <c r="FD39" i="11" s="1"/>
  <c r="FC31" i="11"/>
  <c r="FC38" i="11" s="1"/>
  <c r="FB31" i="11"/>
  <c r="FB38" i="11" s="1"/>
  <c r="FA31" i="11"/>
  <c r="EZ31" i="11"/>
  <c r="EZ39" i="11" s="1"/>
  <c r="EY31" i="11"/>
  <c r="EY38" i="11" s="1"/>
  <c r="EX31" i="11"/>
  <c r="EX38" i="11" s="1"/>
  <c r="EW31" i="11"/>
  <c r="EV31" i="11"/>
  <c r="EV39" i="11" s="1"/>
  <c r="EU31" i="11"/>
  <c r="EU38" i="11" s="1"/>
  <c r="ET31" i="11"/>
  <c r="ET39" i="11" s="1"/>
  <c r="ES31" i="11"/>
  <c r="ER31" i="11"/>
  <c r="ER39" i="11" s="1"/>
  <c r="EQ31" i="11"/>
  <c r="IC42" i="6" s="1"/>
  <c r="EP31" i="11"/>
  <c r="IB42" i="6" s="1"/>
  <c r="EO31" i="11"/>
  <c r="IA42" i="6" s="1"/>
  <c r="EN31" i="11"/>
  <c r="HX42" i="6" s="1"/>
  <c r="EM31" i="11"/>
  <c r="HW42" i="6" s="1"/>
  <c r="EL31" i="11"/>
  <c r="HV42" i="6" s="1"/>
  <c r="EK31" i="11"/>
  <c r="EJ31" i="11"/>
  <c r="EI31" i="11"/>
  <c r="HQ42" i="6" s="1"/>
  <c r="EH31" i="11"/>
  <c r="HN42" i="6" s="1"/>
  <c r="EG31" i="11"/>
  <c r="EF31" i="11"/>
  <c r="HL42" i="6" s="1"/>
  <c r="EE31" i="11"/>
  <c r="HI42" i="6" s="1"/>
  <c r="ED31" i="11"/>
  <c r="EC31" i="11"/>
  <c r="HG42" i="6" s="1"/>
  <c r="EB31" i="11"/>
  <c r="HD42" i="6" s="1"/>
  <c r="EA31" i="11"/>
  <c r="HC42" i="6" s="1"/>
  <c r="DZ31" i="11"/>
  <c r="HB42" i="6" s="1"/>
  <c r="DY31" i="11"/>
  <c r="DY39" i="11" s="1"/>
  <c r="DX31" i="11"/>
  <c r="DX39" i="11" s="1"/>
  <c r="DW31" i="11"/>
  <c r="GW42" i="6" s="1"/>
  <c r="DV31" i="11"/>
  <c r="GT42" i="6" s="1"/>
  <c r="DU31" i="11"/>
  <c r="DT31" i="11"/>
  <c r="GR42" i="6" s="1"/>
  <c r="DS31" i="11"/>
  <c r="GO42" i="6" s="1"/>
  <c r="DR31" i="11"/>
  <c r="GN42" i="6" s="1"/>
  <c r="DQ31" i="11"/>
  <c r="GM42" i="6" s="1"/>
  <c r="DP31" i="11"/>
  <c r="GJ42" i="6" s="1"/>
  <c r="DO31" i="11"/>
  <c r="GI42" i="6" s="1"/>
  <c r="DN31" i="11"/>
  <c r="GH42" i="6" s="1"/>
  <c r="DM31" i="11"/>
  <c r="GE42" i="6" s="1"/>
  <c r="DL31" i="11"/>
  <c r="DK31" i="11"/>
  <c r="GC42" i="6" s="1"/>
  <c r="DJ31" i="11"/>
  <c r="FZ42" i="6" s="1"/>
  <c r="DI31" i="11"/>
  <c r="DH31" i="11"/>
  <c r="FX42" i="6" s="1"/>
  <c r="DG31" i="11"/>
  <c r="FU42" i="6" s="1"/>
  <c r="DF31" i="11"/>
  <c r="FT42" i="6" s="1"/>
  <c r="DE31" i="11"/>
  <c r="FS42" i="6" s="1"/>
  <c r="DD31" i="11"/>
  <c r="FP42" i="6" s="1"/>
  <c r="DC31" i="11"/>
  <c r="FO42" i="6" s="1"/>
  <c r="DB31" i="11"/>
  <c r="FN42" i="6" s="1"/>
  <c r="DA31" i="11"/>
  <c r="CZ31" i="11"/>
  <c r="CY31" i="11"/>
  <c r="FI42" i="6" s="1"/>
  <c r="CX31" i="11"/>
  <c r="FF42" i="6" s="1"/>
  <c r="CW31" i="11"/>
  <c r="CV31" i="11"/>
  <c r="FD42" i="6" s="1"/>
  <c r="CU31" i="11"/>
  <c r="FA42" i="6" s="1"/>
  <c r="CT31" i="11"/>
  <c r="EZ42" i="6" s="1"/>
  <c r="CS31" i="11"/>
  <c r="EY42" i="6" s="1"/>
  <c r="CR31" i="11"/>
  <c r="EV42" i="6" s="1"/>
  <c r="CQ31" i="11"/>
  <c r="EU42" i="6" s="1"/>
  <c r="CP31" i="11"/>
  <c r="ET42" i="6" s="1"/>
  <c r="CO31" i="11"/>
  <c r="CN31" i="11"/>
  <c r="CM31" i="11"/>
  <c r="EO42" i="6" s="1"/>
  <c r="CL31" i="11"/>
  <c r="EL42" i="6" s="1"/>
  <c r="CK31" i="11"/>
  <c r="CJ31" i="11"/>
  <c r="EJ42" i="6" s="1"/>
  <c r="CI31" i="11"/>
  <c r="EG42" i="6" s="1"/>
  <c r="CH31" i="11"/>
  <c r="CG31" i="11"/>
  <c r="EE42" i="6" s="1"/>
  <c r="CF31" i="11"/>
  <c r="EB42" i="6" s="1"/>
  <c r="CE31" i="11"/>
  <c r="EA42" i="6" s="1"/>
  <c r="CD31" i="11"/>
  <c r="DZ42" i="6" s="1"/>
  <c r="CC31" i="11"/>
  <c r="CB31" i="11"/>
  <c r="CA31" i="11"/>
  <c r="DU42" i="6" s="1"/>
  <c r="BZ31" i="11"/>
  <c r="DR42" i="6" s="1"/>
  <c r="BY31" i="11"/>
  <c r="BX31" i="11"/>
  <c r="DP42" i="6" s="1"/>
  <c r="BW31" i="11"/>
  <c r="DM42" i="6" s="1"/>
  <c r="BV31" i="11"/>
  <c r="DL42" i="6" s="1"/>
  <c r="BU31" i="11"/>
  <c r="DK42" i="6" s="1"/>
  <c r="BT31" i="11"/>
  <c r="DH42" i="6" s="1"/>
  <c r="BS31" i="11"/>
  <c r="DG42" i="6" s="1"/>
  <c r="BR31" i="11"/>
  <c r="DF42" i="6" s="1"/>
  <c r="BQ31" i="11"/>
  <c r="DC42" i="6" s="1"/>
  <c r="BP31" i="11"/>
  <c r="BO31" i="11"/>
  <c r="DA42" i="6" s="1"/>
  <c r="BN31" i="11"/>
  <c r="CX42" i="6" s="1"/>
  <c r="BM31" i="11"/>
  <c r="BL31" i="11"/>
  <c r="CV42" i="6" s="1"/>
  <c r="BK31" i="11"/>
  <c r="CS42" i="6" s="1"/>
  <c r="BJ31" i="11"/>
  <c r="CR42" i="6" s="1"/>
  <c r="BI31" i="11"/>
  <c r="CQ42" i="6" s="1"/>
  <c r="BH31" i="11"/>
  <c r="CN42" i="6" s="1"/>
  <c r="BG31" i="11"/>
  <c r="CM42" i="6" s="1"/>
  <c r="BF31" i="11"/>
  <c r="CL42" i="6" s="1"/>
  <c r="BE31" i="11"/>
  <c r="BD31" i="11"/>
  <c r="BC31" i="11"/>
  <c r="CG42" i="6" s="1"/>
  <c r="BB31" i="11"/>
  <c r="CD42" i="6" s="1"/>
  <c r="BA31" i="11"/>
  <c r="AZ31" i="11"/>
  <c r="CB42" i="6" s="1"/>
  <c r="AY31" i="11"/>
  <c r="BY42" i="6" s="1"/>
  <c r="AX31" i="11"/>
  <c r="BX42" i="6" s="1"/>
  <c r="AW31" i="11"/>
  <c r="BW42" i="6" s="1"/>
  <c r="AV31" i="11"/>
  <c r="BT42" i="6" s="1"/>
  <c r="AU31" i="11"/>
  <c r="BS42" i="6" s="1"/>
  <c r="AT31" i="11"/>
  <c r="BR42" i="6" s="1"/>
  <c r="AS31" i="11"/>
  <c r="AR31" i="11"/>
  <c r="AQ31" i="11"/>
  <c r="BM42" i="6" s="1"/>
  <c r="AP31" i="11"/>
  <c r="BJ42" i="6" s="1"/>
  <c r="AO31" i="11"/>
  <c r="AN31" i="11"/>
  <c r="BH42" i="6" s="1"/>
  <c r="AM31" i="11"/>
  <c r="BE42" i="6" s="1"/>
  <c r="AL31" i="11"/>
  <c r="AK31" i="11"/>
  <c r="BC42" i="6" s="1"/>
  <c r="AJ31" i="11"/>
  <c r="AZ42" i="6" s="1"/>
  <c r="AI31" i="11"/>
  <c r="AY42" i="6" s="1"/>
  <c r="AH31" i="11"/>
  <c r="AX42" i="6" s="1"/>
  <c r="AG31" i="11"/>
  <c r="AG39" i="11" s="1"/>
  <c r="AF31" i="11"/>
  <c r="AF39" i="11" s="1"/>
  <c r="AE31" i="11"/>
  <c r="AS42" i="6" s="1"/>
  <c r="AD31" i="11"/>
  <c r="AP42" i="6" s="1"/>
  <c r="AC31" i="11"/>
  <c r="AB31" i="11"/>
  <c r="AN42" i="6" s="1"/>
  <c r="AA31" i="11"/>
  <c r="AK42" i="6" s="1"/>
  <c r="Z31" i="11"/>
  <c r="AJ42" i="6" s="1"/>
  <c r="Y31" i="11"/>
  <c r="AI42" i="6" s="1"/>
  <c r="X31" i="11"/>
  <c r="AF42" i="6" s="1"/>
  <c r="W31" i="11"/>
  <c r="AE42" i="6" s="1"/>
  <c r="V31" i="11"/>
  <c r="AD42" i="6" s="1"/>
  <c r="U31" i="11"/>
  <c r="AA42" i="6" s="1"/>
  <c r="T31" i="11"/>
  <c r="S31" i="11"/>
  <c r="Y42" i="6" s="1"/>
  <c r="R31" i="11"/>
  <c r="V42" i="6" s="1"/>
  <c r="Q31" i="11"/>
  <c r="P31" i="11"/>
  <c r="T42" i="6" s="1"/>
  <c r="O31" i="11"/>
  <c r="Q42" i="6" s="1"/>
  <c r="N31" i="11"/>
  <c r="P42" i="6" s="1"/>
  <c r="M31" i="11"/>
  <c r="O42" i="6" s="1"/>
  <c r="L31" i="11"/>
  <c r="L42" i="6" s="1"/>
  <c r="K31" i="11"/>
  <c r="K42" i="6" s="1"/>
  <c r="J31" i="11"/>
  <c r="J42" i="6" s="1"/>
  <c r="I31" i="11"/>
  <c r="I42" i="6" s="1"/>
  <c r="H31" i="11"/>
  <c r="H42" i="6" s="1"/>
  <c r="G31" i="11"/>
  <c r="G42" i="6" s="1"/>
  <c r="F31" i="11"/>
  <c r="F42" i="6" s="1"/>
  <c r="E31" i="11"/>
  <c r="E42" i="6" s="1"/>
  <c r="D31" i="11"/>
  <c r="D42" i="6" s="1"/>
  <c r="C31" i="11"/>
  <c r="C42" i="6" s="1"/>
  <c r="B31" i="11"/>
  <c r="B42" i="6" s="1"/>
  <c r="GP14" i="11"/>
  <c r="GO14" i="11"/>
  <c r="GN14" i="11"/>
  <c r="GM14" i="11"/>
  <c r="GL14" i="11"/>
  <c r="GK14" i="11"/>
  <c r="GJ14" i="11"/>
  <c r="GI14" i="11"/>
  <c r="GH14" i="11"/>
  <c r="GG14" i="11"/>
  <c r="GF14" i="11"/>
  <c r="GE14" i="11"/>
  <c r="GD14" i="11"/>
  <c r="GC14" i="11"/>
  <c r="GB14" i="11"/>
  <c r="GA14" i="11"/>
  <c r="FZ14" i="11"/>
  <c r="FY14" i="11"/>
  <c r="FX14" i="11"/>
  <c r="FW14" i="11"/>
  <c r="FV14" i="11"/>
  <c r="FU14" i="11"/>
  <c r="FT14" i="11"/>
  <c r="FS14" i="11"/>
  <c r="FR14" i="11"/>
  <c r="FQ14" i="11"/>
  <c r="FP14" i="11"/>
  <c r="FO14" i="11"/>
  <c r="FN14" i="11"/>
  <c r="FM14" i="11"/>
  <c r="FL14" i="11"/>
  <c r="FK14" i="11"/>
  <c r="FJ14" i="11"/>
  <c r="FI14" i="11"/>
  <c r="FH14" i="11"/>
  <c r="FG14" i="11"/>
  <c r="FF14" i="11"/>
  <c r="FE14" i="11"/>
  <c r="FD14" i="11"/>
  <c r="FC14" i="11"/>
  <c r="FB14" i="11"/>
  <c r="FA14" i="11"/>
  <c r="EZ14" i="11"/>
  <c r="EY14" i="11"/>
  <c r="EX14" i="11"/>
  <c r="EW14" i="11"/>
  <c r="EV14" i="11"/>
  <c r="EU14" i="11"/>
  <c r="ET14" i="11"/>
  <c r="ES14" i="11"/>
  <c r="ER14" i="11"/>
  <c r="EQ14" i="11"/>
  <c r="EP14" i="11"/>
  <c r="EO14" i="11"/>
  <c r="EN14" i="11"/>
  <c r="EM14" i="11"/>
  <c r="EL14" i="11"/>
  <c r="EK14" i="11"/>
  <c r="EJ14" i="11"/>
  <c r="EI14" i="11"/>
  <c r="EH14" i="11"/>
  <c r="EG14" i="11"/>
  <c r="EF14" i="11"/>
  <c r="EE14" i="11"/>
  <c r="ED14" i="11"/>
  <c r="EC14" i="11"/>
  <c r="EB14" i="11"/>
  <c r="EA14" i="11"/>
  <c r="DZ14" i="11"/>
  <c r="DY14" i="11"/>
  <c r="DX14" i="11"/>
  <c r="DW14" i="11"/>
  <c r="DV14" i="11"/>
  <c r="DU14" i="11"/>
  <c r="DT14" i="11"/>
  <c r="DS14" i="11"/>
  <c r="DR14" i="11"/>
  <c r="DQ14" i="11"/>
  <c r="DP14" i="11"/>
  <c r="DO14" i="11"/>
  <c r="DN14" i="11"/>
  <c r="DM14" i="11"/>
  <c r="DL14" i="11"/>
  <c r="DK14" i="11"/>
  <c r="DJ14" i="11"/>
  <c r="DI14" i="11"/>
  <c r="DH14" i="11"/>
  <c r="DG14" i="11"/>
  <c r="DF14" i="11"/>
  <c r="DE14" i="11"/>
  <c r="DD14" i="11"/>
  <c r="DC14" i="11"/>
  <c r="DB14" i="11"/>
  <c r="DA14" i="11"/>
  <c r="CZ14" i="11"/>
  <c r="CY14" i="11"/>
  <c r="CX14" i="11"/>
  <c r="CW14" i="11"/>
  <c r="CV14" i="11"/>
  <c r="CU14" i="11"/>
  <c r="CT14" i="11"/>
  <c r="CS14" i="11"/>
  <c r="CR14" i="11"/>
  <c r="CQ14" i="11"/>
  <c r="CP14" i="11"/>
  <c r="CO14" i="11"/>
  <c r="CN14" i="11"/>
  <c r="CM14" i="11"/>
  <c r="CL14" i="11"/>
  <c r="CK14" i="11"/>
  <c r="CJ14" i="11"/>
  <c r="CI14" i="11"/>
  <c r="CH14" i="11"/>
  <c r="CG14" i="11"/>
  <c r="CF14" i="11"/>
  <c r="CE14" i="11"/>
  <c r="CD14" i="11"/>
  <c r="CC14" i="11"/>
  <c r="CB14" i="11"/>
  <c r="CA14" i="11"/>
  <c r="BZ14" i="11"/>
  <c r="BY14" i="11"/>
  <c r="BX14" i="11"/>
  <c r="BW14" i="11"/>
  <c r="BV14" i="11"/>
  <c r="BU14" i="11"/>
  <c r="BT14" i="11"/>
  <c r="BS14" i="11"/>
  <c r="BR14" i="11"/>
  <c r="BQ14" i="11"/>
  <c r="BP14" i="11"/>
  <c r="BO14" i="11"/>
  <c r="BN14" i="11"/>
  <c r="BM14" i="11"/>
  <c r="BL14" i="11"/>
  <c r="BK14" i="11"/>
  <c r="BJ14" i="11"/>
  <c r="BI14" i="11"/>
  <c r="BH14" i="11"/>
  <c r="BG14" i="11"/>
  <c r="BF14" i="11"/>
  <c r="BE14" i="11"/>
  <c r="BD14" i="11"/>
  <c r="BC14" i="11"/>
  <c r="BB14" i="11"/>
  <c r="BA14" i="11"/>
  <c r="AZ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GP13" i="11"/>
  <c r="GO13" i="11"/>
  <c r="GN13" i="11"/>
  <c r="GM13" i="11"/>
  <c r="GL13" i="11"/>
  <c r="GK13" i="11"/>
  <c r="GJ13" i="11"/>
  <c r="GI13" i="11"/>
  <c r="GH13" i="11"/>
  <c r="GG13" i="11"/>
  <c r="GF13" i="11"/>
  <c r="GE13" i="11"/>
  <c r="GD13" i="11"/>
  <c r="GC13" i="11"/>
  <c r="GB13" i="11"/>
  <c r="GA13" i="11"/>
  <c r="FZ13" i="11"/>
  <c r="FY13" i="11"/>
  <c r="FX13" i="11"/>
  <c r="FW13" i="11"/>
  <c r="FV13" i="11"/>
  <c r="FU13" i="11"/>
  <c r="FT13" i="11"/>
  <c r="FS13" i="11"/>
  <c r="FR13" i="11"/>
  <c r="FQ13" i="11"/>
  <c r="FP13" i="11"/>
  <c r="FO13" i="11"/>
  <c r="FN13" i="11"/>
  <c r="FM13" i="11"/>
  <c r="FL13" i="11"/>
  <c r="FK13" i="11"/>
  <c r="FJ13" i="11"/>
  <c r="FI13" i="11"/>
  <c r="FH13" i="11"/>
  <c r="FG13" i="11"/>
  <c r="FF13" i="11"/>
  <c r="FE13" i="11"/>
  <c r="FD13" i="11"/>
  <c r="FC13" i="11"/>
  <c r="FB13" i="11"/>
  <c r="FA13" i="11"/>
  <c r="EZ13" i="11"/>
  <c r="EY13" i="11"/>
  <c r="EX13" i="11"/>
  <c r="EW13" i="11"/>
  <c r="EV13" i="11"/>
  <c r="EU13" i="11"/>
  <c r="ET13" i="11"/>
  <c r="ES13" i="11"/>
  <c r="ER13" i="11"/>
  <c r="EQ13" i="11"/>
  <c r="EP13" i="11"/>
  <c r="EO13" i="11"/>
  <c r="EN13" i="11"/>
  <c r="EM13" i="11"/>
  <c r="EL13" i="11"/>
  <c r="EK13" i="11"/>
  <c r="EJ13" i="11"/>
  <c r="EI13" i="11"/>
  <c r="EH13" i="11"/>
  <c r="EG13" i="11"/>
  <c r="EF13" i="11"/>
  <c r="EE13" i="11"/>
  <c r="ED13" i="11"/>
  <c r="EC13" i="11"/>
  <c r="EB13" i="11"/>
  <c r="EA13" i="11"/>
  <c r="DZ13" i="11"/>
  <c r="DY13" i="11"/>
  <c r="DX13" i="11"/>
  <c r="DW13" i="11"/>
  <c r="DV13" i="11"/>
  <c r="DU13" i="11"/>
  <c r="DT13" i="11"/>
  <c r="DS13" i="11"/>
  <c r="DR13" i="11"/>
  <c r="DQ13" i="11"/>
  <c r="DP13" i="11"/>
  <c r="DO13" i="11"/>
  <c r="DN13" i="11"/>
  <c r="DM13" i="11"/>
  <c r="DL13" i="11"/>
  <c r="DK13" i="11"/>
  <c r="DJ13" i="11"/>
  <c r="DI13" i="11"/>
  <c r="DH13" i="11"/>
  <c r="DG13" i="11"/>
  <c r="DF13" i="11"/>
  <c r="DE13" i="11"/>
  <c r="DD13" i="11"/>
  <c r="DC13" i="11"/>
  <c r="DB13" i="11"/>
  <c r="DA13" i="11"/>
  <c r="CZ13" i="11"/>
  <c r="CY13" i="11"/>
  <c r="CX13" i="11"/>
  <c r="CW13" i="11"/>
  <c r="CV13" i="11"/>
  <c r="CU13" i="11"/>
  <c r="CT13" i="11"/>
  <c r="CS13" i="11"/>
  <c r="CR13" i="11"/>
  <c r="CQ13" i="11"/>
  <c r="CP13" i="11"/>
  <c r="CO13" i="11"/>
  <c r="CN13" i="11"/>
  <c r="CM13" i="11"/>
  <c r="CL13" i="11"/>
  <c r="CK13" i="11"/>
  <c r="CJ13" i="11"/>
  <c r="CI13" i="11"/>
  <c r="CH13" i="11"/>
  <c r="CG13" i="11"/>
  <c r="CF13" i="11"/>
  <c r="CE13" i="11"/>
  <c r="CD13" i="11"/>
  <c r="CC13" i="11"/>
  <c r="CB13" i="11"/>
  <c r="CA13" i="11"/>
  <c r="BZ13" i="11"/>
  <c r="BY13" i="11"/>
  <c r="BX13" i="11"/>
  <c r="BW13" i="11"/>
  <c r="BV13" i="11"/>
  <c r="BU13" i="11"/>
  <c r="BT13" i="11"/>
  <c r="BS13" i="11"/>
  <c r="BR13" i="11"/>
  <c r="BQ13" i="11"/>
  <c r="BP13" i="11"/>
  <c r="BO13" i="11"/>
  <c r="BN13" i="11"/>
  <c r="BM13" i="11"/>
  <c r="BL13" i="11"/>
  <c r="BK13" i="11"/>
  <c r="BJ13" i="11"/>
  <c r="BI13" i="11"/>
  <c r="BH13" i="11"/>
  <c r="BG13" i="11"/>
  <c r="BF13" i="11"/>
  <c r="BE13" i="11"/>
  <c r="BD13" i="11"/>
  <c r="BC13" i="11"/>
  <c r="BB13" i="11"/>
  <c r="BA13" i="11"/>
  <c r="AZ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GP12" i="11"/>
  <c r="GO12" i="11"/>
  <c r="GN12" i="11"/>
  <c r="GM12" i="11"/>
  <c r="GL12" i="11"/>
  <c r="GK12" i="11"/>
  <c r="GJ12" i="11"/>
  <c r="GI12" i="11"/>
  <c r="GH12" i="11"/>
  <c r="GG12" i="11"/>
  <c r="GF12" i="11"/>
  <c r="GE12" i="11"/>
  <c r="GD12" i="11"/>
  <c r="GC12" i="11"/>
  <c r="GB12" i="11"/>
  <c r="GA12" i="11"/>
  <c r="FZ12" i="11"/>
  <c r="FY12" i="11"/>
  <c r="FX12" i="11"/>
  <c r="FW12" i="11"/>
  <c r="FV12" i="11"/>
  <c r="FU12" i="11"/>
  <c r="FT12" i="11"/>
  <c r="FS12" i="11"/>
  <c r="FR12" i="11"/>
  <c r="FQ12" i="11"/>
  <c r="FP12" i="11"/>
  <c r="FO12" i="11"/>
  <c r="FN12" i="11"/>
  <c r="FM12" i="11"/>
  <c r="FL12" i="11"/>
  <c r="FK12" i="11"/>
  <c r="FJ12" i="11"/>
  <c r="FI12" i="11"/>
  <c r="FH12" i="11"/>
  <c r="FG12" i="11"/>
  <c r="FF12" i="11"/>
  <c r="FE12" i="11"/>
  <c r="FD12" i="11"/>
  <c r="FC12" i="11"/>
  <c r="FB12" i="11"/>
  <c r="FA12" i="11"/>
  <c r="EZ12" i="11"/>
  <c r="EY12" i="11"/>
  <c r="EX12" i="11"/>
  <c r="EW12" i="11"/>
  <c r="EV12" i="11"/>
  <c r="EU12" i="11"/>
  <c r="ET12" i="11"/>
  <c r="ES12" i="11"/>
  <c r="ER12" i="11"/>
  <c r="EQ12" i="11"/>
  <c r="EP12" i="11"/>
  <c r="EO12" i="11"/>
  <c r="EN12" i="11"/>
  <c r="EM12" i="11"/>
  <c r="EL12" i="11"/>
  <c r="EK12" i="11"/>
  <c r="EJ12" i="11"/>
  <c r="EI12" i="11"/>
  <c r="EH12" i="11"/>
  <c r="EG12" i="11"/>
  <c r="EF12" i="11"/>
  <c r="EE12" i="11"/>
  <c r="ED12" i="11"/>
  <c r="EC12" i="11"/>
  <c r="EB12" i="11"/>
  <c r="EA12" i="11"/>
  <c r="DZ12" i="11"/>
  <c r="DY12" i="11"/>
  <c r="DX12" i="11"/>
  <c r="DW12" i="11"/>
  <c r="DV12" i="11"/>
  <c r="DU12" i="11"/>
  <c r="DT12" i="11"/>
  <c r="DS12" i="11"/>
  <c r="DR12" i="11"/>
  <c r="DQ12" i="11"/>
  <c r="DP12" i="11"/>
  <c r="DO12" i="11"/>
  <c r="DN12" i="11"/>
  <c r="DM12" i="11"/>
  <c r="DL12" i="11"/>
  <c r="DK12" i="11"/>
  <c r="DJ12" i="11"/>
  <c r="DI12" i="11"/>
  <c r="DH12" i="11"/>
  <c r="DG12" i="11"/>
  <c r="DF12" i="11"/>
  <c r="DE12" i="11"/>
  <c r="DD12" i="11"/>
  <c r="DC12" i="11"/>
  <c r="DB12" i="11"/>
  <c r="DA12" i="11"/>
  <c r="CZ12" i="11"/>
  <c r="CY12" i="11"/>
  <c r="CX12" i="11"/>
  <c r="CW12" i="11"/>
  <c r="CV12" i="11"/>
  <c r="CU12" i="11"/>
  <c r="CT12" i="11"/>
  <c r="CS12" i="11"/>
  <c r="CR12" i="11"/>
  <c r="CQ12" i="11"/>
  <c r="CP12" i="11"/>
  <c r="CO12" i="11"/>
  <c r="CN12" i="11"/>
  <c r="CM12" i="11"/>
  <c r="CL12" i="11"/>
  <c r="CK12" i="11"/>
  <c r="CJ12" i="11"/>
  <c r="CI12" i="11"/>
  <c r="CH12" i="11"/>
  <c r="CG12" i="11"/>
  <c r="CF12" i="11"/>
  <c r="CE12" i="11"/>
  <c r="CD12" i="11"/>
  <c r="CC12" i="11"/>
  <c r="CB12" i="11"/>
  <c r="CA12" i="11"/>
  <c r="BZ12" i="11"/>
  <c r="BY12" i="11"/>
  <c r="BX12" i="11"/>
  <c r="BW12" i="11"/>
  <c r="BV12" i="11"/>
  <c r="BU12" i="11"/>
  <c r="BT12" i="11"/>
  <c r="BS12" i="11"/>
  <c r="BR12" i="11"/>
  <c r="BQ12" i="11"/>
  <c r="BP12" i="11"/>
  <c r="BO12" i="11"/>
  <c r="BN12" i="11"/>
  <c r="BM12" i="11"/>
  <c r="BL12" i="11"/>
  <c r="BK12" i="11"/>
  <c r="BJ12" i="11"/>
  <c r="BI12" i="11"/>
  <c r="BH12" i="11"/>
  <c r="BG12" i="11"/>
  <c r="BF12" i="11"/>
  <c r="BE12" i="11"/>
  <c r="BD12" i="11"/>
  <c r="BC12" i="11"/>
  <c r="BB12" i="11"/>
  <c r="BA12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GP11" i="11"/>
  <c r="GO11" i="11"/>
  <c r="GN11" i="11"/>
  <c r="GM11" i="11"/>
  <c r="GL11" i="11"/>
  <c r="GK11" i="11"/>
  <c r="GJ11" i="11"/>
  <c r="GI11" i="11"/>
  <c r="GH11" i="11"/>
  <c r="GG11" i="11"/>
  <c r="GF11" i="11"/>
  <c r="GE11" i="11"/>
  <c r="GD11" i="11"/>
  <c r="GC11" i="11"/>
  <c r="GB11" i="11"/>
  <c r="GA11" i="11"/>
  <c r="FZ11" i="11"/>
  <c r="FY11" i="11"/>
  <c r="FX11" i="11"/>
  <c r="FW11" i="11"/>
  <c r="FV11" i="11"/>
  <c r="FU11" i="11"/>
  <c r="FT11" i="11"/>
  <c r="FS11" i="11"/>
  <c r="FR11" i="11"/>
  <c r="FQ11" i="11"/>
  <c r="FP11" i="11"/>
  <c r="FO11" i="11"/>
  <c r="FN11" i="11"/>
  <c r="FM11" i="11"/>
  <c r="FL11" i="11"/>
  <c r="FK11" i="11"/>
  <c r="FJ11" i="11"/>
  <c r="FI11" i="11"/>
  <c r="FH11" i="11"/>
  <c r="FG11" i="11"/>
  <c r="FF11" i="11"/>
  <c r="FE11" i="11"/>
  <c r="FD11" i="11"/>
  <c r="FC11" i="11"/>
  <c r="FB11" i="11"/>
  <c r="FA11" i="11"/>
  <c r="EZ11" i="11"/>
  <c r="EY11" i="11"/>
  <c r="EX11" i="11"/>
  <c r="EW11" i="11"/>
  <c r="EV11" i="11"/>
  <c r="EU11" i="11"/>
  <c r="ET11" i="11"/>
  <c r="ES11" i="11"/>
  <c r="ER11" i="11"/>
  <c r="EQ11" i="11"/>
  <c r="EP11" i="11"/>
  <c r="EO11" i="11"/>
  <c r="EN11" i="11"/>
  <c r="EM11" i="11"/>
  <c r="EL11" i="11"/>
  <c r="EK11" i="11"/>
  <c r="EJ11" i="11"/>
  <c r="EI11" i="11"/>
  <c r="EH11" i="11"/>
  <c r="EG11" i="11"/>
  <c r="EF11" i="11"/>
  <c r="EE11" i="11"/>
  <c r="ED11" i="11"/>
  <c r="EC11" i="11"/>
  <c r="EB11" i="11"/>
  <c r="EA11" i="11"/>
  <c r="DZ11" i="11"/>
  <c r="DY11" i="11"/>
  <c r="DX11" i="11"/>
  <c r="DW11" i="11"/>
  <c r="DV11" i="11"/>
  <c r="DU11" i="11"/>
  <c r="DT11" i="11"/>
  <c r="DS11" i="11"/>
  <c r="DR11" i="11"/>
  <c r="DQ11" i="11"/>
  <c r="DP11" i="11"/>
  <c r="DO11" i="11"/>
  <c r="DN11" i="11"/>
  <c r="DM11" i="11"/>
  <c r="DL11" i="11"/>
  <c r="DK11" i="11"/>
  <c r="DJ11" i="11"/>
  <c r="DI11" i="11"/>
  <c r="DH11" i="11"/>
  <c r="DG11" i="11"/>
  <c r="DF11" i="11"/>
  <c r="DE11" i="11"/>
  <c r="DD11" i="11"/>
  <c r="DC11" i="11"/>
  <c r="DB11" i="11"/>
  <c r="DA11" i="11"/>
  <c r="CZ11" i="11"/>
  <c r="CY11" i="11"/>
  <c r="CX11" i="11"/>
  <c r="CW11" i="11"/>
  <c r="CV11" i="11"/>
  <c r="CU11" i="11"/>
  <c r="CT11" i="11"/>
  <c r="CS11" i="11"/>
  <c r="CR11" i="11"/>
  <c r="CQ11" i="11"/>
  <c r="CP11" i="11"/>
  <c r="CO11" i="11"/>
  <c r="CN11" i="11"/>
  <c r="CM11" i="11"/>
  <c r="CL11" i="11"/>
  <c r="CK11" i="11"/>
  <c r="CJ11" i="11"/>
  <c r="CI11" i="11"/>
  <c r="CH11" i="11"/>
  <c r="CG11" i="11"/>
  <c r="CF11" i="11"/>
  <c r="CE11" i="11"/>
  <c r="CD11" i="11"/>
  <c r="CC11" i="11"/>
  <c r="CB11" i="11"/>
  <c r="CA11" i="11"/>
  <c r="BZ11" i="11"/>
  <c r="BY11" i="11"/>
  <c r="BX11" i="11"/>
  <c r="BW11" i="11"/>
  <c r="BV11" i="11"/>
  <c r="BU11" i="11"/>
  <c r="BT11" i="11"/>
  <c r="BS11" i="11"/>
  <c r="BR11" i="11"/>
  <c r="BQ11" i="11"/>
  <c r="BP11" i="11"/>
  <c r="BO11" i="11"/>
  <c r="BN11" i="11"/>
  <c r="BM11" i="11"/>
  <c r="BL11" i="11"/>
  <c r="BK11" i="11"/>
  <c r="BJ11" i="11"/>
  <c r="BI11" i="11"/>
  <c r="BH11" i="11"/>
  <c r="BG11" i="11"/>
  <c r="BF11" i="11"/>
  <c r="BE11" i="11"/>
  <c r="BD11" i="11"/>
  <c r="BC11" i="11"/>
  <c r="BB11" i="11"/>
  <c r="BA11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GP10" i="11"/>
  <c r="GO10" i="11"/>
  <c r="GN10" i="11"/>
  <c r="GM10" i="11"/>
  <c r="GL10" i="11"/>
  <c r="GK10" i="11"/>
  <c r="GJ10" i="11"/>
  <c r="GI10" i="11"/>
  <c r="GH10" i="11"/>
  <c r="GG10" i="11"/>
  <c r="GF10" i="11"/>
  <c r="GE10" i="11"/>
  <c r="GD10" i="11"/>
  <c r="GC10" i="11"/>
  <c r="GB10" i="11"/>
  <c r="GA10" i="11"/>
  <c r="FZ10" i="11"/>
  <c r="FY10" i="11"/>
  <c r="FX10" i="11"/>
  <c r="FW10" i="11"/>
  <c r="FV10" i="11"/>
  <c r="FU10" i="11"/>
  <c r="FT10" i="11"/>
  <c r="FS10" i="11"/>
  <c r="FR10" i="11"/>
  <c r="FQ10" i="11"/>
  <c r="FP10" i="11"/>
  <c r="FO10" i="11"/>
  <c r="FN10" i="11"/>
  <c r="FM10" i="11"/>
  <c r="FL10" i="11"/>
  <c r="FK10" i="11"/>
  <c r="FJ10" i="11"/>
  <c r="FI10" i="11"/>
  <c r="FH10" i="11"/>
  <c r="FG10" i="11"/>
  <c r="FF10" i="11"/>
  <c r="FE10" i="11"/>
  <c r="FD10" i="11"/>
  <c r="FC10" i="11"/>
  <c r="FB10" i="11"/>
  <c r="FA10" i="11"/>
  <c r="EZ10" i="11"/>
  <c r="EY10" i="11"/>
  <c r="EX10" i="11"/>
  <c r="EW10" i="11"/>
  <c r="EV10" i="11"/>
  <c r="EU10" i="11"/>
  <c r="ET10" i="11"/>
  <c r="ES10" i="11"/>
  <c r="ER10" i="11"/>
  <c r="EQ10" i="11"/>
  <c r="EP10" i="11"/>
  <c r="EO10" i="11"/>
  <c r="EN10" i="11"/>
  <c r="EM10" i="11"/>
  <c r="EL10" i="11"/>
  <c r="EK10" i="11"/>
  <c r="EJ10" i="11"/>
  <c r="EI10" i="11"/>
  <c r="EH10" i="11"/>
  <c r="EG10" i="11"/>
  <c r="EF10" i="11"/>
  <c r="EE10" i="11"/>
  <c r="ED10" i="11"/>
  <c r="EC10" i="11"/>
  <c r="EB10" i="11"/>
  <c r="EA10" i="11"/>
  <c r="DZ10" i="11"/>
  <c r="DY10" i="11"/>
  <c r="DX10" i="11"/>
  <c r="DW10" i="11"/>
  <c r="DV10" i="11"/>
  <c r="DU10" i="11"/>
  <c r="DT10" i="11"/>
  <c r="DS10" i="11"/>
  <c r="DR10" i="11"/>
  <c r="DQ10" i="11"/>
  <c r="DP10" i="11"/>
  <c r="DO10" i="11"/>
  <c r="DN10" i="11"/>
  <c r="DM10" i="11"/>
  <c r="DL10" i="11"/>
  <c r="DK10" i="11"/>
  <c r="DJ10" i="11"/>
  <c r="DI10" i="11"/>
  <c r="DH10" i="11"/>
  <c r="DG10" i="11"/>
  <c r="DF10" i="11"/>
  <c r="DE10" i="11"/>
  <c r="DD10" i="11"/>
  <c r="DC10" i="11"/>
  <c r="DB10" i="11"/>
  <c r="DA10" i="11"/>
  <c r="CZ10" i="11"/>
  <c r="CY10" i="11"/>
  <c r="CX10" i="11"/>
  <c r="CW10" i="11"/>
  <c r="CV10" i="11"/>
  <c r="CU10" i="11"/>
  <c r="CT10" i="11"/>
  <c r="CS10" i="11"/>
  <c r="CR10" i="11"/>
  <c r="CQ10" i="11"/>
  <c r="CP10" i="11"/>
  <c r="CO10" i="11"/>
  <c r="CN10" i="11"/>
  <c r="CM10" i="11"/>
  <c r="CL10" i="11"/>
  <c r="CK10" i="11"/>
  <c r="CJ10" i="11"/>
  <c r="CI10" i="11"/>
  <c r="CH10" i="11"/>
  <c r="CG10" i="11"/>
  <c r="CF10" i="11"/>
  <c r="CE10" i="11"/>
  <c r="CD10" i="11"/>
  <c r="CC10" i="11"/>
  <c r="CB10" i="11"/>
  <c r="CA10" i="11"/>
  <c r="BZ10" i="11"/>
  <c r="BY10" i="11"/>
  <c r="BX10" i="11"/>
  <c r="BW10" i="11"/>
  <c r="BV10" i="11"/>
  <c r="BU10" i="11"/>
  <c r="BT10" i="11"/>
  <c r="BS10" i="11"/>
  <c r="BR10" i="11"/>
  <c r="BQ10" i="11"/>
  <c r="BP10" i="11"/>
  <c r="BO10" i="11"/>
  <c r="BN10" i="11"/>
  <c r="BM10" i="11"/>
  <c r="BL10" i="11"/>
  <c r="BK10" i="11"/>
  <c r="BJ10" i="11"/>
  <c r="BI10" i="11"/>
  <c r="BH10" i="11"/>
  <c r="BG10" i="11"/>
  <c r="BF10" i="11"/>
  <c r="BE10" i="11"/>
  <c r="BD10" i="11"/>
  <c r="BC10" i="11"/>
  <c r="BB10" i="11"/>
  <c r="BA10" i="11"/>
  <c r="AZ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GP9" i="11"/>
  <c r="GO9" i="11"/>
  <c r="GN9" i="11"/>
  <c r="GM9" i="11"/>
  <c r="GL9" i="11"/>
  <c r="GK9" i="11"/>
  <c r="GJ9" i="11"/>
  <c r="GI9" i="11"/>
  <c r="GH9" i="11"/>
  <c r="GG9" i="11"/>
  <c r="GF9" i="11"/>
  <c r="GE9" i="11"/>
  <c r="GD9" i="11"/>
  <c r="GC9" i="11"/>
  <c r="GB9" i="11"/>
  <c r="GA9" i="11"/>
  <c r="FZ9" i="11"/>
  <c r="FY9" i="11"/>
  <c r="FX9" i="11"/>
  <c r="FW9" i="11"/>
  <c r="FV9" i="11"/>
  <c r="FU9" i="11"/>
  <c r="FT9" i="11"/>
  <c r="FS9" i="11"/>
  <c r="FR9" i="11"/>
  <c r="FQ9" i="11"/>
  <c r="FP9" i="11"/>
  <c r="FO9" i="11"/>
  <c r="FN9" i="11"/>
  <c r="FM9" i="11"/>
  <c r="FL9" i="11"/>
  <c r="FK9" i="11"/>
  <c r="FJ9" i="11"/>
  <c r="FI9" i="11"/>
  <c r="FH9" i="11"/>
  <c r="FG9" i="11"/>
  <c r="FF9" i="11"/>
  <c r="FE9" i="11"/>
  <c r="FD9" i="11"/>
  <c r="FC9" i="11"/>
  <c r="FB9" i="11"/>
  <c r="FA9" i="11"/>
  <c r="EZ9" i="11"/>
  <c r="EY9" i="11"/>
  <c r="EX9" i="11"/>
  <c r="EW9" i="11"/>
  <c r="EV9" i="11"/>
  <c r="EU9" i="11"/>
  <c r="ET9" i="11"/>
  <c r="ES9" i="11"/>
  <c r="ER9" i="11"/>
  <c r="EQ9" i="11"/>
  <c r="EP9" i="11"/>
  <c r="EO9" i="11"/>
  <c r="EN9" i="11"/>
  <c r="EM9" i="11"/>
  <c r="EL9" i="11"/>
  <c r="EK9" i="11"/>
  <c r="EJ9" i="11"/>
  <c r="EI9" i="11"/>
  <c r="EH9" i="11"/>
  <c r="EG9" i="11"/>
  <c r="EF9" i="11"/>
  <c r="EE9" i="11"/>
  <c r="ED9" i="11"/>
  <c r="EC9" i="11"/>
  <c r="EB9" i="11"/>
  <c r="EA9" i="11"/>
  <c r="DZ9" i="11"/>
  <c r="DY9" i="11"/>
  <c r="DX9" i="11"/>
  <c r="DW9" i="11"/>
  <c r="DV9" i="11"/>
  <c r="DU9" i="11"/>
  <c r="DT9" i="11"/>
  <c r="DS9" i="11"/>
  <c r="DR9" i="11"/>
  <c r="DQ9" i="11"/>
  <c r="DP9" i="11"/>
  <c r="DO9" i="11"/>
  <c r="DN9" i="11"/>
  <c r="DM9" i="11"/>
  <c r="DL9" i="11"/>
  <c r="DK9" i="11"/>
  <c r="DJ9" i="11"/>
  <c r="DI9" i="11"/>
  <c r="DH9" i="11"/>
  <c r="DG9" i="11"/>
  <c r="DF9" i="11"/>
  <c r="DE9" i="11"/>
  <c r="DD9" i="11"/>
  <c r="DC9" i="11"/>
  <c r="DB9" i="11"/>
  <c r="DA9" i="11"/>
  <c r="CZ9" i="11"/>
  <c r="CY9" i="11"/>
  <c r="CX9" i="11"/>
  <c r="CW9" i="11"/>
  <c r="CV9" i="11"/>
  <c r="CU9" i="11"/>
  <c r="CT9" i="11"/>
  <c r="CS9" i="11"/>
  <c r="CR9" i="11"/>
  <c r="CQ9" i="11"/>
  <c r="CP9" i="11"/>
  <c r="CO9" i="11"/>
  <c r="CN9" i="11"/>
  <c r="CM9" i="11"/>
  <c r="CL9" i="11"/>
  <c r="CK9" i="11"/>
  <c r="CJ9" i="11"/>
  <c r="CI9" i="11"/>
  <c r="CH9" i="11"/>
  <c r="CG9" i="11"/>
  <c r="CF9" i="11"/>
  <c r="CE9" i="11"/>
  <c r="CD9" i="11"/>
  <c r="CC9" i="11"/>
  <c r="CB9" i="11"/>
  <c r="CA9" i="11"/>
  <c r="BZ9" i="11"/>
  <c r="BY9" i="11"/>
  <c r="BX9" i="11"/>
  <c r="BW9" i="11"/>
  <c r="BV9" i="11"/>
  <c r="BU9" i="11"/>
  <c r="BT9" i="11"/>
  <c r="BS9" i="11"/>
  <c r="BR9" i="11"/>
  <c r="BQ9" i="11"/>
  <c r="BP9" i="11"/>
  <c r="BO9" i="11"/>
  <c r="BN9" i="11"/>
  <c r="BM9" i="11"/>
  <c r="BL9" i="11"/>
  <c r="BK9" i="11"/>
  <c r="BJ9" i="11"/>
  <c r="BI9" i="11"/>
  <c r="BH9" i="11"/>
  <c r="BG9" i="11"/>
  <c r="BF9" i="11"/>
  <c r="BE9" i="11"/>
  <c r="BD9" i="11"/>
  <c r="BC9" i="11"/>
  <c r="BB9" i="11"/>
  <c r="BA9" i="11"/>
  <c r="AZ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GP8" i="11"/>
  <c r="GO8" i="11"/>
  <c r="GN8" i="11"/>
  <c r="GM8" i="11"/>
  <c r="GL8" i="11"/>
  <c r="GK8" i="11"/>
  <c r="GJ8" i="11"/>
  <c r="GI8" i="11"/>
  <c r="GH8" i="11"/>
  <c r="GG8" i="11"/>
  <c r="GF8" i="11"/>
  <c r="GE8" i="11"/>
  <c r="GD8" i="11"/>
  <c r="GC8" i="11"/>
  <c r="GB8" i="11"/>
  <c r="GA8" i="11"/>
  <c r="FZ8" i="11"/>
  <c r="FY8" i="11"/>
  <c r="FX8" i="11"/>
  <c r="FW8" i="11"/>
  <c r="FV8" i="11"/>
  <c r="FU8" i="11"/>
  <c r="FT8" i="11"/>
  <c r="FS8" i="11"/>
  <c r="FR8" i="11"/>
  <c r="FQ8" i="11"/>
  <c r="FP8" i="11"/>
  <c r="FO8" i="11"/>
  <c r="FN8" i="11"/>
  <c r="FM8" i="11"/>
  <c r="FL8" i="11"/>
  <c r="FK8" i="11"/>
  <c r="FJ8" i="11"/>
  <c r="FI8" i="11"/>
  <c r="FH8" i="11"/>
  <c r="FG8" i="11"/>
  <c r="FF8" i="11"/>
  <c r="FE8" i="11"/>
  <c r="FD8" i="11"/>
  <c r="FC8" i="11"/>
  <c r="FB8" i="11"/>
  <c r="FA8" i="11"/>
  <c r="EZ8" i="11"/>
  <c r="EY8" i="11"/>
  <c r="EX8" i="11"/>
  <c r="EW8" i="11"/>
  <c r="EV8" i="11"/>
  <c r="EU8" i="11"/>
  <c r="ET8" i="11"/>
  <c r="ES8" i="11"/>
  <c r="ER8" i="11"/>
  <c r="EQ8" i="11"/>
  <c r="EP8" i="11"/>
  <c r="EO8" i="11"/>
  <c r="EN8" i="11"/>
  <c r="EM8" i="11"/>
  <c r="EL8" i="11"/>
  <c r="EK8" i="11"/>
  <c r="EJ8" i="11"/>
  <c r="EI8" i="11"/>
  <c r="EH8" i="11"/>
  <c r="EG8" i="11"/>
  <c r="EF8" i="11"/>
  <c r="EE8" i="11"/>
  <c r="ED8" i="11"/>
  <c r="EC8" i="11"/>
  <c r="EB8" i="11"/>
  <c r="EA8" i="11"/>
  <c r="DZ8" i="11"/>
  <c r="DY8" i="11"/>
  <c r="DX8" i="11"/>
  <c r="DW8" i="11"/>
  <c r="DV8" i="11"/>
  <c r="DU8" i="11"/>
  <c r="DT8" i="11"/>
  <c r="DS8" i="11"/>
  <c r="DR8" i="11"/>
  <c r="DQ8" i="11"/>
  <c r="DP8" i="11"/>
  <c r="DO8" i="11"/>
  <c r="DN8" i="11"/>
  <c r="DM8" i="11"/>
  <c r="DL8" i="11"/>
  <c r="DK8" i="11"/>
  <c r="DJ8" i="11"/>
  <c r="DI8" i="11"/>
  <c r="DH8" i="11"/>
  <c r="DG8" i="11"/>
  <c r="DF8" i="11"/>
  <c r="DE8" i="11"/>
  <c r="DD8" i="11"/>
  <c r="DC8" i="11"/>
  <c r="DB8" i="11"/>
  <c r="DA8" i="11"/>
  <c r="CZ8" i="11"/>
  <c r="CY8" i="11"/>
  <c r="CX8" i="11"/>
  <c r="CW8" i="11"/>
  <c r="CV8" i="11"/>
  <c r="CU8" i="11"/>
  <c r="CT8" i="11"/>
  <c r="CS8" i="11"/>
  <c r="CR8" i="11"/>
  <c r="CQ8" i="11"/>
  <c r="CP8" i="11"/>
  <c r="CO8" i="11"/>
  <c r="CN8" i="11"/>
  <c r="CM8" i="11"/>
  <c r="CL8" i="11"/>
  <c r="CK8" i="11"/>
  <c r="CJ8" i="11"/>
  <c r="CI8" i="11"/>
  <c r="CH8" i="11"/>
  <c r="CG8" i="11"/>
  <c r="CF8" i="11"/>
  <c r="CE8" i="11"/>
  <c r="CD8" i="11"/>
  <c r="CC8" i="11"/>
  <c r="CB8" i="11"/>
  <c r="CA8" i="11"/>
  <c r="BZ8" i="11"/>
  <c r="BY8" i="11"/>
  <c r="BX8" i="11"/>
  <c r="BW8" i="11"/>
  <c r="BV8" i="11"/>
  <c r="BU8" i="11"/>
  <c r="BT8" i="11"/>
  <c r="BS8" i="11"/>
  <c r="BR8" i="11"/>
  <c r="BQ8" i="11"/>
  <c r="BP8" i="11"/>
  <c r="BO8" i="11"/>
  <c r="BN8" i="11"/>
  <c r="BM8" i="11"/>
  <c r="BL8" i="11"/>
  <c r="BK8" i="11"/>
  <c r="BJ8" i="11"/>
  <c r="BI8" i="11"/>
  <c r="BH8" i="11"/>
  <c r="BG8" i="11"/>
  <c r="BF8" i="11"/>
  <c r="BE8" i="11"/>
  <c r="BD8" i="11"/>
  <c r="BC8" i="11"/>
  <c r="BB8" i="11"/>
  <c r="BA8" i="11"/>
  <c r="AZ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GP7" i="11"/>
  <c r="GO7" i="11"/>
  <c r="GN7" i="11"/>
  <c r="GM7" i="11"/>
  <c r="GL7" i="11"/>
  <c r="GK7" i="11"/>
  <c r="GJ7" i="11"/>
  <c r="GI7" i="11"/>
  <c r="GH7" i="11"/>
  <c r="GG7" i="11"/>
  <c r="GF7" i="11"/>
  <c r="GE7" i="11"/>
  <c r="GD7" i="11"/>
  <c r="GC7" i="11"/>
  <c r="GB7" i="11"/>
  <c r="GA7" i="11"/>
  <c r="FZ7" i="11"/>
  <c r="FY7" i="11"/>
  <c r="FX7" i="11"/>
  <c r="FW7" i="11"/>
  <c r="FV7" i="11"/>
  <c r="FU7" i="11"/>
  <c r="FT7" i="11"/>
  <c r="FS7" i="11"/>
  <c r="FR7" i="11"/>
  <c r="FQ7" i="11"/>
  <c r="FP7" i="11"/>
  <c r="FO7" i="11"/>
  <c r="FN7" i="11"/>
  <c r="FM7" i="11"/>
  <c r="FL7" i="11"/>
  <c r="FK7" i="11"/>
  <c r="FJ7" i="11"/>
  <c r="FI7" i="11"/>
  <c r="FH7" i="11"/>
  <c r="FG7" i="11"/>
  <c r="FF7" i="11"/>
  <c r="FE7" i="11"/>
  <c r="FD7" i="11"/>
  <c r="FC7" i="11"/>
  <c r="FB7" i="11"/>
  <c r="FA7" i="11"/>
  <c r="EZ7" i="11"/>
  <c r="EY7" i="11"/>
  <c r="EX7" i="11"/>
  <c r="EW7" i="11"/>
  <c r="EV7" i="11"/>
  <c r="EU7" i="11"/>
  <c r="ET7" i="11"/>
  <c r="ES7" i="11"/>
  <c r="ER7" i="11"/>
  <c r="EQ7" i="11"/>
  <c r="EP7" i="11"/>
  <c r="EO7" i="11"/>
  <c r="EN7" i="11"/>
  <c r="EM7" i="11"/>
  <c r="EL7" i="11"/>
  <c r="EK7" i="11"/>
  <c r="EJ7" i="11"/>
  <c r="EI7" i="11"/>
  <c r="EH7" i="11"/>
  <c r="EG7" i="11"/>
  <c r="EF7" i="11"/>
  <c r="EE7" i="11"/>
  <c r="ED7" i="11"/>
  <c r="EC7" i="11"/>
  <c r="EB7" i="11"/>
  <c r="EA7" i="11"/>
  <c r="DZ7" i="11"/>
  <c r="DY7" i="11"/>
  <c r="DX7" i="11"/>
  <c r="DW7" i="11"/>
  <c r="DV7" i="11"/>
  <c r="DU7" i="11"/>
  <c r="DT7" i="11"/>
  <c r="DS7" i="11"/>
  <c r="DR7" i="11"/>
  <c r="DQ7" i="11"/>
  <c r="DP7" i="11"/>
  <c r="DO7" i="11"/>
  <c r="DN7" i="11"/>
  <c r="DM7" i="11"/>
  <c r="DL7" i="11"/>
  <c r="DK7" i="11"/>
  <c r="DJ7" i="11"/>
  <c r="DI7" i="11"/>
  <c r="DH7" i="11"/>
  <c r="DG7" i="11"/>
  <c r="DF7" i="11"/>
  <c r="DE7" i="11"/>
  <c r="DD7" i="11"/>
  <c r="DC7" i="11"/>
  <c r="DB7" i="11"/>
  <c r="DA7" i="11"/>
  <c r="CZ7" i="11"/>
  <c r="CY7" i="11"/>
  <c r="CX7" i="11"/>
  <c r="CW7" i="11"/>
  <c r="CV7" i="11"/>
  <c r="CU7" i="11"/>
  <c r="CT7" i="11"/>
  <c r="CS7" i="11"/>
  <c r="CR7" i="11"/>
  <c r="CQ7" i="11"/>
  <c r="CP7" i="11"/>
  <c r="CO7" i="11"/>
  <c r="CN7" i="11"/>
  <c r="CM7" i="11"/>
  <c r="CL7" i="11"/>
  <c r="CK7" i="11"/>
  <c r="CJ7" i="11"/>
  <c r="CI7" i="11"/>
  <c r="CH7" i="11"/>
  <c r="CG7" i="11"/>
  <c r="CF7" i="11"/>
  <c r="CE7" i="11"/>
  <c r="CD7" i="11"/>
  <c r="CC7" i="11"/>
  <c r="CB7" i="11"/>
  <c r="CA7" i="11"/>
  <c r="BZ7" i="11"/>
  <c r="BY7" i="11"/>
  <c r="BX7" i="11"/>
  <c r="BW7" i="11"/>
  <c r="BV7" i="11"/>
  <c r="BU7" i="11"/>
  <c r="BT7" i="11"/>
  <c r="BS7" i="11"/>
  <c r="BR7" i="11"/>
  <c r="BQ7" i="11"/>
  <c r="BP7" i="11"/>
  <c r="BO7" i="11"/>
  <c r="BN7" i="11"/>
  <c r="BM7" i="11"/>
  <c r="BL7" i="11"/>
  <c r="BK7" i="11"/>
  <c r="BJ7" i="11"/>
  <c r="BI7" i="11"/>
  <c r="BH7" i="11"/>
  <c r="BG7" i="11"/>
  <c r="BF7" i="11"/>
  <c r="BE7" i="11"/>
  <c r="BD7" i="11"/>
  <c r="BC7" i="11"/>
  <c r="BB7" i="11"/>
  <c r="BA7" i="11"/>
  <c r="AZ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GP6" i="11"/>
  <c r="GO6" i="11"/>
  <c r="GN6" i="11"/>
  <c r="GM6" i="11"/>
  <c r="GL6" i="11"/>
  <c r="GK6" i="11"/>
  <c r="GJ6" i="11"/>
  <c r="GI6" i="11"/>
  <c r="GH6" i="11"/>
  <c r="GG6" i="11"/>
  <c r="GF6" i="11"/>
  <c r="GE6" i="11"/>
  <c r="GD6" i="11"/>
  <c r="GC6" i="11"/>
  <c r="GB6" i="11"/>
  <c r="GA6" i="11"/>
  <c r="FZ6" i="11"/>
  <c r="FY6" i="11"/>
  <c r="FX6" i="11"/>
  <c r="FW6" i="11"/>
  <c r="FV6" i="11"/>
  <c r="FU6" i="11"/>
  <c r="FT6" i="11"/>
  <c r="FS6" i="11"/>
  <c r="FR6" i="11"/>
  <c r="FQ6" i="11"/>
  <c r="FP6" i="11"/>
  <c r="FO6" i="11"/>
  <c r="FN6" i="11"/>
  <c r="FM6" i="11"/>
  <c r="FL6" i="11"/>
  <c r="FK6" i="11"/>
  <c r="FJ6" i="11"/>
  <c r="FI6" i="11"/>
  <c r="FH6" i="11"/>
  <c r="FG6" i="11"/>
  <c r="FF6" i="11"/>
  <c r="FE6" i="11"/>
  <c r="FD6" i="11"/>
  <c r="FC6" i="11"/>
  <c r="FB6" i="11"/>
  <c r="FA6" i="11"/>
  <c r="EZ6" i="11"/>
  <c r="EY6" i="11"/>
  <c r="EX6" i="11"/>
  <c r="EW6" i="11"/>
  <c r="EV6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GP5" i="11"/>
  <c r="GO5" i="11"/>
  <c r="GN5" i="11"/>
  <c r="GM5" i="11"/>
  <c r="GL5" i="11"/>
  <c r="GK5" i="11"/>
  <c r="GJ5" i="11"/>
  <c r="GI5" i="11"/>
  <c r="GH5" i="11"/>
  <c r="GG5" i="11"/>
  <c r="GF5" i="11"/>
  <c r="GE5" i="11"/>
  <c r="GD5" i="11"/>
  <c r="GC5" i="11"/>
  <c r="GB5" i="11"/>
  <c r="GA5" i="11"/>
  <c r="FZ5" i="11"/>
  <c r="FY5" i="11"/>
  <c r="FX5" i="11"/>
  <c r="FW5" i="11"/>
  <c r="FV5" i="11"/>
  <c r="FU5" i="11"/>
  <c r="FT5" i="11"/>
  <c r="FS5" i="11"/>
  <c r="FR5" i="11"/>
  <c r="FQ5" i="11"/>
  <c r="FP5" i="11"/>
  <c r="FO5" i="11"/>
  <c r="FN5" i="11"/>
  <c r="FM5" i="11"/>
  <c r="FL5" i="11"/>
  <c r="FK5" i="11"/>
  <c r="FJ5" i="11"/>
  <c r="FI5" i="11"/>
  <c r="FH5" i="11"/>
  <c r="FG5" i="11"/>
  <c r="FF5" i="11"/>
  <c r="FE5" i="11"/>
  <c r="FD5" i="11"/>
  <c r="FC5" i="11"/>
  <c r="FB5" i="11"/>
  <c r="FA5" i="11"/>
  <c r="EZ5" i="11"/>
  <c r="EY5" i="11"/>
  <c r="EX5" i="11"/>
  <c r="EW5" i="11"/>
  <c r="EV5" i="11"/>
  <c r="EU5" i="11"/>
  <c r="ET5" i="11"/>
  <c r="ES5" i="11"/>
  <c r="ER5" i="11"/>
  <c r="EQ5" i="11"/>
  <c r="EP5" i="11"/>
  <c r="EO5" i="11"/>
  <c r="EN5" i="11"/>
  <c r="EM5" i="11"/>
  <c r="EL5" i="11"/>
  <c r="EK5" i="11"/>
  <c r="EJ5" i="11"/>
  <c r="EI5" i="11"/>
  <c r="EH5" i="11"/>
  <c r="EG5" i="11"/>
  <c r="EF5" i="11"/>
  <c r="EE5" i="11"/>
  <c r="ED5" i="11"/>
  <c r="EC5" i="11"/>
  <c r="EB5" i="11"/>
  <c r="EA5" i="11"/>
  <c r="DZ5" i="11"/>
  <c r="DY5" i="11"/>
  <c r="DX5" i="11"/>
  <c r="DW5" i="11"/>
  <c r="DV5" i="11"/>
  <c r="DU5" i="11"/>
  <c r="DT5" i="11"/>
  <c r="DS5" i="11"/>
  <c r="DR5" i="11"/>
  <c r="DQ5" i="11"/>
  <c r="DP5" i="11"/>
  <c r="DO5" i="11"/>
  <c r="DN5" i="11"/>
  <c r="DM5" i="11"/>
  <c r="DL5" i="11"/>
  <c r="DK5" i="11"/>
  <c r="DJ5" i="11"/>
  <c r="DI5" i="11"/>
  <c r="DH5" i="11"/>
  <c r="DG5" i="11"/>
  <c r="DF5" i="11"/>
  <c r="DE5" i="11"/>
  <c r="DD5" i="11"/>
  <c r="DC5" i="11"/>
  <c r="DB5" i="11"/>
  <c r="DA5" i="11"/>
  <c r="CZ5" i="11"/>
  <c r="CY5" i="11"/>
  <c r="CX5" i="11"/>
  <c r="CW5" i="11"/>
  <c r="CV5" i="11"/>
  <c r="CU5" i="11"/>
  <c r="CT5" i="11"/>
  <c r="CS5" i="11"/>
  <c r="CR5" i="11"/>
  <c r="CQ5" i="11"/>
  <c r="CP5" i="11"/>
  <c r="CO5" i="11"/>
  <c r="CN5" i="11"/>
  <c r="CM5" i="11"/>
  <c r="CL5" i="11"/>
  <c r="CK5" i="11"/>
  <c r="CJ5" i="11"/>
  <c r="CI5" i="11"/>
  <c r="CH5" i="11"/>
  <c r="CG5" i="11"/>
  <c r="CF5" i="11"/>
  <c r="CE5" i="11"/>
  <c r="CD5" i="11"/>
  <c r="CC5" i="11"/>
  <c r="CB5" i="11"/>
  <c r="CA5" i="11"/>
  <c r="BZ5" i="11"/>
  <c r="BY5" i="11"/>
  <c r="BX5" i="11"/>
  <c r="BW5" i="11"/>
  <c r="BV5" i="11"/>
  <c r="BU5" i="11"/>
  <c r="BT5" i="11"/>
  <c r="BS5" i="11"/>
  <c r="BR5" i="11"/>
  <c r="BQ5" i="11"/>
  <c r="BP5" i="11"/>
  <c r="BO5" i="11"/>
  <c r="BN5" i="11"/>
  <c r="BM5" i="11"/>
  <c r="BL5" i="11"/>
  <c r="BK5" i="11"/>
  <c r="BJ5" i="11"/>
  <c r="BI5" i="11"/>
  <c r="BH5" i="11"/>
  <c r="BG5" i="11"/>
  <c r="BF5" i="11"/>
  <c r="BE5" i="11"/>
  <c r="BD5" i="11"/>
  <c r="BC5" i="11"/>
  <c r="BB5" i="11"/>
  <c r="BA5" i="11"/>
  <c r="AZ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GP4" i="11"/>
  <c r="GO4" i="11"/>
  <c r="GN4" i="11"/>
  <c r="GM4" i="11"/>
  <c r="GL4" i="11"/>
  <c r="GK4" i="11"/>
  <c r="GJ4" i="11"/>
  <c r="GI4" i="11"/>
  <c r="GH4" i="11"/>
  <c r="GG4" i="11"/>
  <c r="GF4" i="11"/>
  <c r="GE4" i="11"/>
  <c r="GD4" i="11"/>
  <c r="GC4" i="11"/>
  <c r="GB4" i="11"/>
  <c r="GA4" i="11"/>
  <c r="FZ4" i="11"/>
  <c r="FY4" i="11"/>
  <c r="FX4" i="11"/>
  <c r="FW4" i="11"/>
  <c r="FV4" i="11"/>
  <c r="FU4" i="11"/>
  <c r="FT4" i="11"/>
  <c r="FS4" i="11"/>
  <c r="FR4" i="11"/>
  <c r="FQ4" i="11"/>
  <c r="FP4" i="11"/>
  <c r="FO4" i="11"/>
  <c r="FN4" i="11"/>
  <c r="FM4" i="11"/>
  <c r="FL4" i="11"/>
  <c r="FK4" i="11"/>
  <c r="FJ4" i="11"/>
  <c r="FI4" i="11"/>
  <c r="FH4" i="11"/>
  <c r="FG4" i="11"/>
  <c r="FF4" i="11"/>
  <c r="FE4" i="11"/>
  <c r="FD4" i="11"/>
  <c r="FC4" i="11"/>
  <c r="FB4" i="11"/>
  <c r="FA4" i="11"/>
  <c r="EZ4" i="11"/>
  <c r="EY4" i="11"/>
  <c r="EX4" i="11"/>
  <c r="EW4" i="11"/>
  <c r="EV4" i="11"/>
  <c r="EU4" i="11"/>
  <c r="ET4" i="11"/>
  <c r="ES4" i="11"/>
  <c r="ER4" i="11"/>
  <c r="EQ4" i="11"/>
  <c r="EP4" i="11"/>
  <c r="EO4" i="11"/>
  <c r="EN4" i="11"/>
  <c r="EM4" i="11"/>
  <c r="EL4" i="11"/>
  <c r="EK4" i="11"/>
  <c r="EJ4" i="11"/>
  <c r="EI4" i="11"/>
  <c r="EH4" i="11"/>
  <c r="EG4" i="11"/>
  <c r="EF4" i="11"/>
  <c r="EE4" i="11"/>
  <c r="ED4" i="11"/>
  <c r="EC4" i="11"/>
  <c r="EB4" i="11"/>
  <c r="EA4" i="11"/>
  <c r="DZ4" i="11"/>
  <c r="DY4" i="11"/>
  <c r="DX4" i="11"/>
  <c r="DW4" i="11"/>
  <c r="DV4" i="11"/>
  <c r="DU4" i="11"/>
  <c r="DT4" i="11"/>
  <c r="DS4" i="11"/>
  <c r="DR4" i="11"/>
  <c r="DQ4" i="11"/>
  <c r="DP4" i="11"/>
  <c r="DO4" i="11"/>
  <c r="DN4" i="11"/>
  <c r="DM4" i="11"/>
  <c r="DL4" i="11"/>
  <c r="DK4" i="11"/>
  <c r="DJ4" i="11"/>
  <c r="DI4" i="11"/>
  <c r="DH4" i="11"/>
  <c r="DG4" i="11"/>
  <c r="DF4" i="11"/>
  <c r="DE4" i="11"/>
  <c r="DD4" i="11"/>
  <c r="DC4" i="11"/>
  <c r="DB4" i="11"/>
  <c r="DA4" i="11"/>
  <c r="CZ4" i="11"/>
  <c r="CY4" i="11"/>
  <c r="CX4" i="11"/>
  <c r="CW4" i="11"/>
  <c r="CV4" i="11"/>
  <c r="CU4" i="11"/>
  <c r="CT4" i="11"/>
  <c r="CS4" i="11"/>
  <c r="CR4" i="11"/>
  <c r="CQ4" i="11"/>
  <c r="CP4" i="11"/>
  <c r="CO4" i="11"/>
  <c r="CN4" i="11"/>
  <c r="CM4" i="11"/>
  <c r="CL4" i="11"/>
  <c r="CK4" i="11"/>
  <c r="CJ4" i="11"/>
  <c r="CI4" i="11"/>
  <c r="CH4" i="11"/>
  <c r="CG4" i="11"/>
  <c r="CF4" i="11"/>
  <c r="CE4" i="11"/>
  <c r="CD4" i="11"/>
  <c r="CC4" i="11"/>
  <c r="CB4" i="11"/>
  <c r="CA4" i="11"/>
  <c r="BZ4" i="11"/>
  <c r="BY4" i="11"/>
  <c r="BX4" i="11"/>
  <c r="BW4" i="11"/>
  <c r="BV4" i="11"/>
  <c r="BU4" i="11"/>
  <c r="BT4" i="11"/>
  <c r="BS4" i="11"/>
  <c r="BR4" i="11"/>
  <c r="BQ4" i="11"/>
  <c r="BP4" i="11"/>
  <c r="BO4" i="11"/>
  <c r="BN4" i="11"/>
  <c r="BM4" i="11"/>
  <c r="BL4" i="11"/>
  <c r="BK4" i="11"/>
  <c r="BJ4" i="11"/>
  <c r="BI4" i="11"/>
  <c r="BH4" i="11"/>
  <c r="BG4" i="11"/>
  <c r="BF4" i="11"/>
  <c r="BE4" i="11"/>
  <c r="BD4" i="11"/>
  <c r="BC4" i="11"/>
  <c r="BB4" i="11"/>
  <c r="BA4" i="11"/>
  <c r="AZ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GP3" i="11"/>
  <c r="GO3" i="11"/>
  <c r="GN3" i="11"/>
  <c r="GM3" i="11"/>
  <c r="GL3" i="11"/>
  <c r="GK3" i="11"/>
  <c r="GJ3" i="11"/>
  <c r="GI3" i="11"/>
  <c r="GH3" i="11"/>
  <c r="GG3" i="11"/>
  <c r="GF3" i="11"/>
  <c r="GE3" i="11"/>
  <c r="GD3" i="11"/>
  <c r="GC3" i="11"/>
  <c r="GB3" i="11"/>
  <c r="GA3" i="11"/>
  <c r="FZ3" i="11"/>
  <c r="FY3" i="11"/>
  <c r="FX3" i="11"/>
  <c r="FW3" i="11"/>
  <c r="FV3" i="11"/>
  <c r="FU3" i="11"/>
  <c r="FT3" i="11"/>
  <c r="FS3" i="11"/>
  <c r="FR3" i="11"/>
  <c r="FQ3" i="11"/>
  <c r="FP3" i="11"/>
  <c r="FO3" i="11"/>
  <c r="FN3" i="11"/>
  <c r="FM3" i="11"/>
  <c r="FL3" i="11"/>
  <c r="FK3" i="11"/>
  <c r="FJ3" i="11"/>
  <c r="FI3" i="11"/>
  <c r="FH3" i="11"/>
  <c r="FG3" i="11"/>
  <c r="FF3" i="11"/>
  <c r="FE3" i="11"/>
  <c r="FD3" i="11"/>
  <c r="FC3" i="11"/>
  <c r="FB3" i="11"/>
  <c r="FA3" i="11"/>
  <c r="EZ3" i="11"/>
  <c r="EY3" i="11"/>
  <c r="EX3" i="11"/>
  <c r="EW3" i="11"/>
  <c r="EV3" i="11"/>
  <c r="EU3" i="11"/>
  <c r="ET3" i="11"/>
  <c r="ES3" i="11"/>
  <c r="ER3" i="11"/>
  <c r="EQ3" i="11"/>
  <c r="EP3" i="11"/>
  <c r="EO3" i="11"/>
  <c r="EN3" i="11"/>
  <c r="EM3" i="11"/>
  <c r="EL3" i="11"/>
  <c r="EK3" i="11"/>
  <c r="EJ3" i="11"/>
  <c r="EI3" i="11"/>
  <c r="EH3" i="11"/>
  <c r="EG3" i="11"/>
  <c r="EF3" i="11"/>
  <c r="EE3" i="11"/>
  <c r="ED3" i="11"/>
  <c r="EC3" i="11"/>
  <c r="EB3" i="11"/>
  <c r="EA3" i="11"/>
  <c r="DZ3" i="11"/>
  <c r="DY3" i="11"/>
  <c r="DX3" i="11"/>
  <c r="DW3" i="11"/>
  <c r="DV3" i="11"/>
  <c r="DU3" i="11"/>
  <c r="DT3" i="11"/>
  <c r="DS3" i="11"/>
  <c r="DR3" i="11"/>
  <c r="DQ3" i="11"/>
  <c r="DP3" i="11"/>
  <c r="DO3" i="11"/>
  <c r="DN3" i="11"/>
  <c r="DM3" i="11"/>
  <c r="DL3" i="11"/>
  <c r="DK3" i="11"/>
  <c r="DJ3" i="11"/>
  <c r="DI3" i="11"/>
  <c r="DH3" i="11"/>
  <c r="DG3" i="11"/>
  <c r="DF3" i="11"/>
  <c r="DE3" i="11"/>
  <c r="DD3" i="11"/>
  <c r="DC3" i="11"/>
  <c r="DB3" i="11"/>
  <c r="DA3" i="11"/>
  <c r="CZ3" i="11"/>
  <c r="CY3" i="11"/>
  <c r="CX3" i="11"/>
  <c r="CW3" i="11"/>
  <c r="CV3" i="11"/>
  <c r="CU3" i="11"/>
  <c r="CT3" i="11"/>
  <c r="CS3" i="11"/>
  <c r="CR3" i="11"/>
  <c r="CQ3" i="11"/>
  <c r="CP3" i="11"/>
  <c r="CO3" i="11"/>
  <c r="CN3" i="11"/>
  <c r="CM3" i="11"/>
  <c r="CL3" i="11"/>
  <c r="CK3" i="11"/>
  <c r="CJ3" i="11"/>
  <c r="CI3" i="11"/>
  <c r="CH3" i="11"/>
  <c r="CG3" i="11"/>
  <c r="CF3" i="11"/>
  <c r="CE3" i="11"/>
  <c r="CD3" i="11"/>
  <c r="CC3" i="11"/>
  <c r="CB3" i="11"/>
  <c r="CA3" i="11"/>
  <c r="BZ3" i="11"/>
  <c r="BY3" i="11"/>
  <c r="BX3" i="11"/>
  <c r="BW3" i="11"/>
  <c r="BV3" i="11"/>
  <c r="BU3" i="11"/>
  <c r="BT3" i="11"/>
  <c r="BS3" i="11"/>
  <c r="BR3" i="11"/>
  <c r="BQ3" i="11"/>
  <c r="BP3" i="11"/>
  <c r="BO3" i="11"/>
  <c r="BN3" i="11"/>
  <c r="BM3" i="11"/>
  <c r="BL3" i="11"/>
  <c r="BK3" i="11"/>
  <c r="BJ3" i="11"/>
  <c r="BI3" i="11"/>
  <c r="BH3" i="11"/>
  <c r="BG3" i="11"/>
  <c r="BF3" i="11"/>
  <c r="BE3" i="11"/>
  <c r="BD3" i="11"/>
  <c r="BC3" i="11"/>
  <c r="BB3" i="11"/>
  <c r="BA3" i="11"/>
  <c r="AZ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GP2" i="11"/>
  <c r="GO2" i="11"/>
  <c r="GN2" i="11"/>
  <c r="GM2" i="11"/>
  <c r="GL2" i="11"/>
  <c r="GK2" i="11"/>
  <c r="GJ2" i="11"/>
  <c r="GI2" i="11"/>
  <c r="GH2" i="11"/>
  <c r="GG2" i="11"/>
  <c r="GF2" i="11"/>
  <c r="GE2" i="11"/>
  <c r="GD2" i="11"/>
  <c r="GC2" i="11"/>
  <c r="GB2" i="11"/>
  <c r="GA2" i="11"/>
  <c r="FZ2" i="11"/>
  <c r="FY2" i="11"/>
  <c r="FX2" i="11"/>
  <c r="FW2" i="11"/>
  <c r="FV2" i="11"/>
  <c r="FU2" i="11"/>
  <c r="FT2" i="11"/>
  <c r="FS2" i="11"/>
  <c r="FR2" i="11"/>
  <c r="FQ2" i="11"/>
  <c r="FP2" i="11"/>
  <c r="FO2" i="11"/>
  <c r="FN2" i="11"/>
  <c r="FM2" i="11"/>
  <c r="FL2" i="11"/>
  <c r="FK2" i="11"/>
  <c r="FJ2" i="11"/>
  <c r="FI2" i="11"/>
  <c r="FH2" i="11"/>
  <c r="FG2" i="11"/>
  <c r="FF2" i="11"/>
  <c r="FE2" i="11"/>
  <c r="FD2" i="11"/>
  <c r="FC2" i="11"/>
  <c r="FB2" i="11"/>
  <c r="FA2" i="11"/>
  <c r="EZ2" i="11"/>
  <c r="EY2" i="11"/>
  <c r="EX2" i="11"/>
  <c r="EW2" i="11"/>
  <c r="EV2" i="11"/>
  <c r="EU2" i="11"/>
  <c r="ET2" i="11"/>
  <c r="ES2" i="11"/>
  <c r="ER2" i="11"/>
  <c r="EQ2" i="11"/>
  <c r="EP2" i="11"/>
  <c r="EO2" i="11"/>
  <c r="EN2" i="11"/>
  <c r="EM2" i="11"/>
  <c r="EL2" i="11"/>
  <c r="EK2" i="11"/>
  <c r="EJ2" i="11"/>
  <c r="EI2" i="11"/>
  <c r="EH2" i="11"/>
  <c r="EG2" i="11"/>
  <c r="EF2" i="11"/>
  <c r="EE2" i="11"/>
  <c r="ED2" i="11"/>
  <c r="EC2" i="11"/>
  <c r="EB2" i="11"/>
  <c r="EA2" i="11"/>
  <c r="DZ2" i="11"/>
  <c r="DY2" i="11"/>
  <c r="DX2" i="11"/>
  <c r="DW2" i="11"/>
  <c r="DV2" i="11"/>
  <c r="DU2" i="11"/>
  <c r="DT2" i="11"/>
  <c r="DS2" i="11"/>
  <c r="DR2" i="11"/>
  <c r="DQ2" i="11"/>
  <c r="DP2" i="11"/>
  <c r="DO2" i="11"/>
  <c r="DN2" i="11"/>
  <c r="DM2" i="11"/>
  <c r="DL2" i="11"/>
  <c r="DK2" i="11"/>
  <c r="DJ2" i="11"/>
  <c r="DI2" i="11"/>
  <c r="DH2" i="11"/>
  <c r="DG2" i="11"/>
  <c r="DF2" i="11"/>
  <c r="DE2" i="11"/>
  <c r="DD2" i="11"/>
  <c r="DC2" i="11"/>
  <c r="DB2" i="11"/>
  <c r="DA2" i="11"/>
  <c r="CZ2" i="11"/>
  <c r="CY2" i="11"/>
  <c r="CX2" i="11"/>
  <c r="CW2" i="11"/>
  <c r="CV2" i="11"/>
  <c r="CU2" i="11"/>
  <c r="CT2" i="11"/>
  <c r="CS2" i="11"/>
  <c r="CR2" i="11"/>
  <c r="CQ2" i="11"/>
  <c r="CP2" i="11"/>
  <c r="CO2" i="11"/>
  <c r="CN2" i="11"/>
  <c r="CM2" i="11"/>
  <c r="CL2" i="11"/>
  <c r="CK2" i="11"/>
  <c r="CJ2" i="11"/>
  <c r="CI2" i="11"/>
  <c r="CH2" i="11"/>
  <c r="CG2" i="11"/>
  <c r="CF2" i="11"/>
  <c r="CE2" i="11"/>
  <c r="CD2" i="11"/>
  <c r="CC2" i="11"/>
  <c r="CB2" i="11"/>
  <c r="CA2" i="11"/>
  <c r="BZ2" i="11"/>
  <c r="BY2" i="11"/>
  <c r="BX2" i="11"/>
  <c r="BW2" i="11"/>
  <c r="BV2" i="11"/>
  <c r="BU2" i="11"/>
  <c r="BT2" i="11"/>
  <c r="BS2" i="11"/>
  <c r="BR2" i="11"/>
  <c r="BQ2" i="11"/>
  <c r="BP2" i="11"/>
  <c r="BO2" i="11"/>
  <c r="BN2" i="11"/>
  <c r="BM2" i="11"/>
  <c r="BL2" i="11"/>
  <c r="BK2" i="11"/>
  <c r="BJ2" i="11"/>
  <c r="BI2" i="11"/>
  <c r="BH2" i="11"/>
  <c r="BG2" i="11"/>
  <c r="BF2" i="11"/>
  <c r="BE2" i="11"/>
  <c r="BD2" i="11"/>
  <c r="BC2" i="11"/>
  <c r="BB2" i="11"/>
  <c r="BA2" i="11"/>
  <c r="AZ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A2" i="11"/>
  <c r="C96" i="10"/>
  <c r="BK37" i="10" s="1"/>
  <c r="CS32" i="6" s="1"/>
  <c r="C95" i="10"/>
  <c r="X72" i="10"/>
  <c r="W72" i="10"/>
  <c r="V72" i="10"/>
  <c r="U72" i="10"/>
  <c r="T72" i="10"/>
  <c r="S72" i="10"/>
  <c r="R72" i="10"/>
  <c r="Q72" i="10"/>
  <c r="P72" i="10"/>
  <c r="O72" i="10"/>
  <c r="N72" i="10"/>
  <c r="M72" i="10"/>
  <c r="L72" i="10"/>
  <c r="K72" i="10"/>
  <c r="J72" i="10"/>
  <c r="I72" i="10"/>
  <c r="H72" i="10"/>
  <c r="G72" i="10"/>
  <c r="F72" i="10"/>
  <c r="E72" i="10"/>
  <c r="D72" i="10"/>
  <c r="C72" i="10"/>
  <c r="B72" i="10"/>
  <c r="X71" i="10"/>
  <c r="W71" i="10"/>
  <c r="V71" i="10"/>
  <c r="U71" i="10"/>
  <c r="T71" i="10"/>
  <c r="S71" i="10"/>
  <c r="R71" i="10"/>
  <c r="Q71" i="10"/>
  <c r="P71" i="10"/>
  <c r="O71" i="10"/>
  <c r="N71" i="10"/>
  <c r="M71" i="10"/>
  <c r="L71" i="10"/>
  <c r="K71" i="10"/>
  <c r="J71" i="10"/>
  <c r="I71" i="10"/>
  <c r="H71" i="10"/>
  <c r="G71" i="10"/>
  <c r="F71" i="10"/>
  <c r="E71" i="10"/>
  <c r="D71" i="10"/>
  <c r="C71" i="10"/>
  <c r="B71" i="10"/>
  <c r="X70" i="10"/>
  <c r="W70" i="10"/>
  <c r="V70" i="10"/>
  <c r="U70" i="10"/>
  <c r="T70" i="10"/>
  <c r="S70" i="10"/>
  <c r="R70" i="10"/>
  <c r="Q70" i="10"/>
  <c r="P70" i="10"/>
  <c r="O70" i="10"/>
  <c r="N70" i="10"/>
  <c r="M70" i="10"/>
  <c r="L70" i="10"/>
  <c r="K70" i="10"/>
  <c r="J70" i="10"/>
  <c r="I70" i="10"/>
  <c r="H70" i="10"/>
  <c r="G70" i="10"/>
  <c r="F70" i="10"/>
  <c r="E70" i="10"/>
  <c r="D70" i="10"/>
  <c r="C70" i="10"/>
  <c r="B70" i="10"/>
  <c r="X69" i="10"/>
  <c r="W69" i="10"/>
  <c r="V69" i="10"/>
  <c r="U69" i="10"/>
  <c r="T69" i="10"/>
  <c r="S69" i="10"/>
  <c r="R69" i="10"/>
  <c r="Q69" i="10"/>
  <c r="P69" i="10"/>
  <c r="O69" i="10"/>
  <c r="N69" i="10"/>
  <c r="M69" i="10"/>
  <c r="L69" i="10"/>
  <c r="K69" i="10"/>
  <c r="J69" i="10"/>
  <c r="I69" i="10"/>
  <c r="H69" i="10"/>
  <c r="G69" i="10"/>
  <c r="F69" i="10"/>
  <c r="E69" i="10"/>
  <c r="D69" i="10"/>
  <c r="C69" i="10"/>
  <c r="B69" i="10"/>
  <c r="X68" i="10"/>
  <c r="W68" i="10"/>
  <c r="V68" i="10"/>
  <c r="U68" i="10"/>
  <c r="T68" i="10"/>
  <c r="S68" i="10"/>
  <c r="R68" i="10"/>
  <c r="Q68" i="10"/>
  <c r="P68" i="10"/>
  <c r="O68" i="10"/>
  <c r="N68" i="10"/>
  <c r="M68" i="10"/>
  <c r="L68" i="10"/>
  <c r="K68" i="10"/>
  <c r="J68" i="10"/>
  <c r="I68" i="10"/>
  <c r="H68" i="10"/>
  <c r="G68" i="10"/>
  <c r="F68" i="10"/>
  <c r="E68" i="10"/>
  <c r="D68" i="10"/>
  <c r="C68" i="10"/>
  <c r="B68" i="10"/>
  <c r="X67" i="10"/>
  <c r="W67" i="10"/>
  <c r="V67" i="10"/>
  <c r="U67" i="10"/>
  <c r="T67" i="10"/>
  <c r="S67" i="10"/>
  <c r="R67" i="10"/>
  <c r="Q67" i="10"/>
  <c r="P67" i="10"/>
  <c r="O67" i="10"/>
  <c r="N67" i="10"/>
  <c r="M67" i="10"/>
  <c r="L67" i="10"/>
  <c r="K67" i="10"/>
  <c r="J67" i="10"/>
  <c r="I67" i="10"/>
  <c r="H67" i="10"/>
  <c r="G67" i="10"/>
  <c r="F67" i="10"/>
  <c r="E67" i="10"/>
  <c r="D67" i="10"/>
  <c r="C67" i="10"/>
  <c r="B67" i="10"/>
  <c r="X66" i="10"/>
  <c r="W66" i="10"/>
  <c r="V66" i="10"/>
  <c r="U66" i="10"/>
  <c r="T66" i="10"/>
  <c r="S66" i="10"/>
  <c r="R66" i="10"/>
  <c r="Q66" i="10"/>
  <c r="P66" i="10"/>
  <c r="O66" i="10"/>
  <c r="N66" i="10"/>
  <c r="M66" i="10"/>
  <c r="L66" i="10"/>
  <c r="K66" i="10"/>
  <c r="J66" i="10"/>
  <c r="I66" i="10"/>
  <c r="H66" i="10"/>
  <c r="G66" i="10"/>
  <c r="F66" i="10"/>
  <c r="E66" i="10"/>
  <c r="D66" i="10"/>
  <c r="C66" i="10"/>
  <c r="B66" i="10"/>
  <c r="A66" i="10"/>
  <c r="EO58" i="10"/>
  <c r="IA133" i="6" s="1"/>
  <c r="EL58" i="10"/>
  <c r="HV133" i="6" s="1"/>
  <c r="EI58" i="10"/>
  <c r="HQ133" i="6" s="1"/>
  <c r="EF58" i="10"/>
  <c r="HL133" i="6" s="1"/>
  <c r="EC58" i="10"/>
  <c r="HG133" i="6" s="1"/>
  <c r="DZ58" i="10"/>
  <c r="HB133" i="6" s="1"/>
  <c r="DW58" i="10"/>
  <c r="GW133" i="6" s="1"/>
  <c r="DT58" i="10"/>
  <c r="GR133" i="6" s="1"/>
  <c r="DQ58" i="10"/>
  <c r="GM133" i="6" s="1"/>
  <c r="DN58" i="10"/>
  <c r="GH133" i="6" s="1"/>
  <c r="DK58" i="10"/>
  <c r="GC133" i="6" s="1"/>
  <c r="DH58" i="10"/>
  <c r="FX133" i="6" s="1"/>
  <c r="DE58" i="10"/>
  <c r="FS133" i="6" s="1"/>
  <c r="DB58" i="10"/>
  <c r="FN133" i="6" s="1"/>
  <c r="CY58" i="10"/>
  <c r="FI133" i="6" s="1"/>
  <c r="CV58" i="10"/>
  <c r="FD133" i="6" s="1"/>
  <c r="CS58" i="10"/>
  <c r="EY133" i="6" s="1"/>
  <c r="CP58" i="10"/>
  <c r="ET133" i="6" s="1"/>
  <c r="CM58" i="10"/>
  <c r="EO133" i="6" s="1"/>
  <c r="CJ58" i="10"/>
  <c r="EJ133" i="6" s="1"/>
  <c r="CG58" i="10"/>
  <c r="EE133" i="6" s="1"/>
  <c r="CD58" i="10"/>
  <c r="DZ133" i="6" s="1"/>
  <c r="CA58" i="10"/>
  <c r="DU133" i="6" s="1"/>
  <c r="BX58" i="10"/>
  <c r="DP133" i="6" s="1"/>
  <c r="BU58" i="10"/>
  <c r="DK133" i="6" s="1"/>
  <c r="BR58" i="10"/>
  <c r="DF133" i="6" s="1"/>
  <c r="BO58" i="10"/>
  <c r="DA133" i="6" s="1"/>
  <c r="BL58" i="10"/>
  <c r="CV133" i="6" s="1"/>
  <c r="BI58" i="10"/>
  <c r="CQ133" i="6" s="1"/>
  <c r="BF58" i="10"/>
  <c r="CL133" i="6" s="1"/>
  <c r="BC58" i="10"/>
  <c r="CG133" i="6" s="1"/>
  <c r="AZ58" i="10"/>
  <c r="CB133" i="6" s="1"/>
  <c r="AW58" i="10"/>
  <c r="BW133" i="6" s="1"/>
  <c r="AT58" i="10"/>
  <c r="BR133" i="6" s="1"/>
  <c r="AQ58" i="10"/>
  <c r="BM133" i="6" s="1"/>
  <c r="AN58" i="10"/>
  <c r="BH133" i="6" s="1"/>
  <c r="AK58" i="10"/>
  <c r="BC133" i="6" s="1"/>
  <c r="AH58" i="10"/>
  <c r="AX133" i="6" s="1"/>
  <c r="AE58" i="10"/>
  <c r="AS133" i="6" s="1"/>
  <c r="AB58" i="10"/>
  <c r="AN133" i="6" s="1"/>
  <c r="Y58" i="10"/>
  <c r="AI133" i="6" s="1"/>
  <c r="V58" i="10"/>
  <c r="AD133" i="6" s="1"/>
  <c r="S58" i="10"/>
  <c r="Y133" i="6" s="1"/>
  <c r="P58" i="10"/>
  <c r="T133" i="6" s="1"/>
  <c r="M58" i="10"/>
  <c r="O133" i="6" s="1"/>
  <c r="J58" i="10"/>
  <c r="J133" i="6" s="1"/>
  <c r="I58" i="10"/>
  <c r="I133" i="6" s="1"/>
  <c r="H58" i="10"/>
  <c r="H133" i="6" s="1"/>
  <c r="G58" i="10"/>
  <c r="G133" i="6" s="1"/>
  <c r="F58" i="10"/>
  <c r="F133" i="6" s="1"/>
  <c r="E58" i="10"/>
  <c r="E133" i="6" s="1"/>
  <c r="D58" i="10"/>
  <c r="D133" i="6" s="1"/>
  <c r="C58" i="10"/>
  <c r="C133" i="6" s="1"/>
  <c r="B58" i="10"/>
  <c r="B133" i="6" s="1"/>
  <c r="EO57" i="10"/>
  <c r="IA132" i="6" s="1"/>
  <c r="EL57" i="10"/>
  <c r="HV132" i="6" s="1"/>
  <c r="EI57" i="10"/>
  <c r="HQ132" i="6" s="1"/>
  <c r="EF57" i="10"/>
  <c r="HL132" i="6" s="1"/>
  <c r="EC57" i="10"/>
  <c r="HG132" i="6" s="1"/>
  <c r="DZ57" i="10"/>
  <c r="HB132" i="6" s="1"/>
  <c r="DW57" i="10"/>
  <c r="GW132" i="6" s="1"/>
  <c r="DT57" i="10"/>
  <c r="GR132" i="6" s="1"/>
  <c r="DQ57" i="10"/>
  <c r="GM132" i="6" s="1"/>
  <c r="DN57" i="10"/>
  <c r="GH132" i="6" s="1"/>
  <c r="DK57" i="10"/>
  <c r="GC132" i="6" s="1"/>
  <c r="DH57" i="10"/>
  <c r="FX132" i="6" s="1"/>
  <c r="DE57" i="10"/>
  <c r="FS132" i="6" s="1"/>
  <c r="DB57" i="10"/>
  <c r="FN132" i="6" s="1"/>
  <c r="CY57" i="10"/>
  <c r="FI132" i="6" s="1"/>
  <c r="CV57" i="10"/>
  <c r="FD132" i="6" s="1"/>
  <c r="CS57" i="10"/>
  <c r="EY132" i="6" s="1"/>
  <c r="CP57" i="10"/>
  <c r="ET132" i="6" s="1"/>
  <c r="CM57" i="10"/>
  <c r="EO132" i="6" s="1"/>
  <c r="CJ57" i="10"/>
  <c r="EJ132" i="6" s="1"/>
  <c r="CG57" i="10"/>
  <c r="EE132" i="6" s="1"/>
  <c r="CD57" i="10"/>
  <c r="DZ132" i="6" s="1"/>
  <c r="CA57" i="10"/>
  <c r="DU132" i="6" s="1"/>
  <c r="BX57" i="10"/>
  <c r="DP132" i="6" s="1"/>
  <c r="BU57" i="10"/>
  <c r="DK132" i="6" s="1"/>
  <c r="BR57" i="10"/>
  <c r="DF132" i="6" s="1"/>
  <c r="BO57" i="10"/>
  <c r="DA132" i="6" s="1"/>
  <c r="BL57" i="10"/>
  <c r="CV132" i="6" s="1"/>
  <c r="BI57" i="10"/>
  <c r="CQ132" i="6" s="1"/>
  <c r="BF57" i="10"/>
  <c r="CL132" i="6" s="1"/>
  <c r="BC57" i="10"/>
  <c r="CG132" i="6" s="1"/>
  <c r="AZ57" i="10"/>
  <c r="CB132" i="6" s="1"/>
  <c r="AW57" i="10"/>
  <c r="BW132" i="6" s="1"/>
  <c r="AT57" i="10"/>
  <c r="BR132" i="6" s="1"/>
  <c r="AQ57" i="10"/>
  <c r="BM132" i="6" s="1"/>
  <c r="AN57" i="10"/>
  <c r="BH132" i="6" s="1"/>
  <c r="AK57" i="10"/>
  <c r="BC132" i="6" s="1"/>
  <c r="AH57" i="10"/>
  <c r="AX132" i="6" s="1"/>
  <c r="AE57" i="10"/>
  <c r="AS132" i="6" s="1"/>
  <c r="AB57" i="10"/>
  <c r="AN132" i="6" s="1"/>
  <c r="Y57" i="10"/>
  <c r="AI132" i="6" s="1"/>
  <c r="V57" i="10"/>
  <c r="AD132" i="6" s="1"/>
  <c r="S57" i="10"/>
  <c r="Y132" i="6" s="1"/>
  <c r="P57" i="10"/>
  <c r="T132" i="6" s="1"/>
  <c r="M57" i="10"/>
  <c r="O132" i="6" s="1"/>
  <c r="J57" i="10"/>
  <c r="J132" i="6" s="1"/>
  <c r="I57" i="10"/>
  <c r="I132" i="6" s="1"/>
  <c r="H57" i="10"/>
  <c r="H132" i="6" s="1"/>
  <c r="G57" i="10"/>
  <c r="G132" i="6" s="1"/>
  <c r="F57" i="10"/>
  <c r="F132" i="6" s="1"/>
  <c r="E57" i="10"/>
  <c r="E132" i="6" s="1"/>
  <c r="D57" i="10"/>
  <c r="D132" i="6" s="1"/>
  <c r="C57" i="10"/>
  <c r="C132" i="6" s="1"/>
  <c r="B57" i="10"/>
  <c r="B132" i="6" s="1"/>
  <c r="EO56" i="10"/>
  <c r="IA131" i="6" s="1"/>
  <c r="EL56" i="10"/>
  <c r="HV131" i="6" s="1"/>
  <c r="EI56" i="10"/>
  <c r="HQ131" i="6" s="1"/>
  <c r="EF56" i="10"/>
  <c r="HL131" i="6" s="1"/>
  <c r="EC56" i="10"/>
  <c r="HG131" i="6" s="1"/>
  <c r="DZ56" i="10"/>
  <c r="HB131" i="6" s="1"/>
  <c r="DW56" i="10"/>
  <c r="GW131" i="6" s="1"/>
  <c r="DT56" i="10"/>
  <c r="GR131" i="6" s="1"/>
  <c r="DQ56" i="10"/>
  <c r="GM131" i="6" s="1"/>
  <c r="DN56" i="10"/>
  <c r="GH131" i="6" s="1"/>
  <c r="DK56" i="10"/>
  <c r="GC131" i="6" s="1"/>
  <c r="DH56" i="10"/>
  <c r="FX131" i="6" s="1"/>
  <c r="DE56" i="10"/>
  <c r="FS131" i="6" s="1"/>
  <c r="DB56" i="10"/>
  <c r="FN131" i="6" s="1"/>
  <c r="CY56" i="10"/>
  <c r="FI131" i="6" s="1"/>
  <c r="CV56" i="10"/>
  <c r="FD131" i="6" s="1"/>
  <c r="CS56" i="10"/>
  <c r="EY131" i="6" s="1"/>
  <c r="CP56" i="10"/>
  <c r="ET131" i="6" s="1"/>
  <c r="CM56" i="10"/>
  <c r="EO131" i="6" s="1"/>
  <c r="CJ56" i="10"/>
  <c r="EJ131" i="6" s="1"/>
  <c r="CG56" i="10"/>
  <c r="EE131" i="6" s="1"/>
  <c r="CD56" i="10"/>
  <c r="DZ131" i="6" s="1"/>
  <c r="CA56" i="10"/>
  <c r="DU131" i="6" s="1"/>
  <c r="BX56" i="10"/>
  <c r="DP131" i="6" s="1"/>
  <c r="BU56" i="10"/>
  <c r="DK131" i="6" s="1"/>
  <c r="BR56" i="10"/>
  <c r="DF131" i="6" s="1"/>
  <c r="BO56" i="10"/>
  <c r="DA131" i="6" s="1"/>
  <c r="BL56" i="10"/>
  <c r="CV131" i="6" s="1"/>
  <c r="BI56" i="10"/>
  <c r="CQ131" i="6" s="1"/>
  <c r="BF56" i="10"/>
  <c r="CL131" i="6" s="1"/>
  <c r="BC56" i="10"/>
  <c r="CG131" i="6" s="1"/>
  <c r="AZ56" i="10"/>
  <c r="CB131" i="6" s="1"/>
  <c r="AW56" i="10"/>
  <c r="BW131" i="6" s="1"/>
  <c r="AT56" i="10"/>
  <c r="BR131" i="6" s="1"/>
  <c r="AQ56" i="10"/>
  <c r="BM131" i="6" s="1"/>
  <c r="AN56" i="10"/>
  <c r="BH131" i="6" s="1"/>
  <c r="AK56" i="10"/>
  <c r="BC131" i="6" s="1"/>
  <c r="AH56" i="10"/>
  <c r="AX131" i="6" s="1"/>
  <c r="AE56" i="10"/>
  <c r="AS131" i="6" s="1"/>
  <c r="AB56" i="10"/>
  <c r="AN131" i="6" s="1"/>
  <c r="Y56" i="10"/>
  <c r="AI131" i="6" s="1"/>
  <c r="V56" i="10"/>
  <c r="AD131" i="6" s="1"/>
  <c r="S56" i="10"/>
  <c r="Y131" i="6" s="1"/>
  <c r="P56" i="10"/>
  <c r="T131" i="6" s="1"/>
  <c r="M56" i="10"/>
  <c r="O131" i="6" s="1"/>
  <c r="J56" i="10"/>
  <c r="J131" i="6" s="1"/>
  <c r="I56" i="10"/>
  <c r="I131" i="6" s="1"/>
  <c r="H56" i="10"/>
  <c r="H131" i="6" s="1"/>
  <c r="G56" i="10"/>
  <c r="G131" i="6" s="1"/>
  <c r="F56" i="10"/>
  <c r="F131" i="6" s="1"/>
  <c r="E56" i="10"/>
  <c r="E131" i="6" s="1"/>
  <c r="D56" i="10"/>
  <c r="D131" i="6" s="1"/>
  <c r="C56" i="10"/>
  <c r="C131" i="6" s="1"/>
  <c r="B56" i="10"/>
  <c r="B131" i="6" s="1"/>
  <c r="EO55" i="10"/>
  <c r="IA130" i="6" s="1"/>
  <c r="EL55" i="10"/>
  <c r="HV130" i="6" s="1"/>
  <c r="EI55" i="10"/>
  <c r="HQ130" i="6" s="1"/>
  <c r="EF55" i="10"/>
  <c r="HL130" i="6" s="1"/>
  <c r="EC55" i="10"/>
  <c r="HG130" i="6" s="1"/>
  <c r="DZ55" i="10"/>
  <c r="HB130" i="6" s="1"/>
  <c r="DW55" i="10"/>
  <c r="GW130" i="6" s="1"/>
  <c r="DT55" i="10"/>
  <c r="GR130" i="6" s="1"/>
  <c r="DQ55" i="10"/>
  <c r="GM130" i="6" s="1"/>
  <c r="DN55" i="10"/>
  <c r="GH130" i="6" s="1"/>
  <c r="DK55" i="10"/>
  <c r="GC130" i="6" s="1"/>
  <c r="DH55" i="10"/>
  <c r="FX130" i="6" s="1"/>
  <c r="DE55" i="10"/>
  <c r="FS130" i="6" s="1"/>
  <c r="DB55" i="10"/>
  <c r="FN130" i="6" s="1"/>
  <c r="CY55" i="10"/>
  <c r="FI130" i="6" s="1"/>
  <c r="CV55" i="10"/>
  <c r="FD130" i="6" s="1"/>
  <c r="CS55" i="10"/>
  <c r="EY130" i="6" s="1"/>
  <c r="CP55" i="10"/>
  <c r="ET130" i="6" s="1"/>
  <c r="CM55" i="10"/>
  <c r="EO130" i="6" s="1"/>
  <c r="CJ55" i="10"/>
  <c r="EJ130" i="6" s="1"/>
  <c r="CG55" i="10"/>
  <c r="EE130" i="6" s="1"/>
  <c r="CD55" i="10"/>
  <c r="DZ130" i="6" s="1"/>
  <c r="CA55" i="10"/>
  <c r="DU130" i="6" s="1"/>
  <c r="BX55" i="10"/>
  <c r="DP130" i="6" s="1"/>
  <c r="BU55" i="10"/>
  <c r="DK130" i="6" s="1"/>
  <c r="BR55" i="10"/>
  <c r="DF130" i="6" s="1"/>
  <c r="BO55" i="10"/>
  <c r="DA130" i="6" s="1"/>
  <c r="BL55" i="10"/>
  <c r="CV130" i="6" s="1"/>
  <c r="BI55" i="10"/>
  <c r="CQ130" i="6" s="1"/>
  <c r="BF55" i="10"/>
  <c r="CL130" i="6" s="1"/>
  <c r="BC55" i="10"/>
  <c r="CG130" i="6" s="1"/>
  <c r="AZ55" i="10"/>
  <c r="CB130" i="6" s="1"/>
  <c r="AW55" i="10"/>
  <c r="BW130" i="6" s="1"/>
  <c r="AT55" i="10"/>
  <c r="BR130" i="6" s="1"/>
  <c r="AQ55" i="10"/>
  <c r="BM130" i="6" s="1"/>
  <c r="AN55" i="10"/>
  <c r="BH130" i="6" s="1"/>
  <c r="AK55" i="10"/>
  <c r="BC130" i="6" s="1"/>
  <c r="AH55" i="10"/>
  <c r="AX130" i="6" s="1"/>
  <c r="AE55" i="10"/>
  <c r="AS130" i="6" s="1"/>
  <c r="AB55" i="10"/>
  <c r="AN130" i="6" s="1"/>
  <c r="Y55" i="10"/>
  <c r="AI130" i="6" s="1"/>
  <c r="V55" i="10"/>
  <c r="AD130" i="6" s="1"/>
  <c r="S55" i="10"/>
  <c r="Y130" i="6" s="1"/>
  <c r="P55" i="10"/>
  <c r="T130" i="6" s="1"/>
  <c r="M55" i="10"/>
  <c r="O130" i="6" s="1"/>
  <c r="J55" i="10"/>
  <c r="J130" i="6" s="1"/>
  <c r="I55" i="10"/>
  <c r="I130" i="6" s="1"/>
  <c r="H55" i="10"/>
  <c r="H130" i="6" s="1"/>
  <c r="G55" i="10"/>
  <c r="G130" i="6" s="1"/>
  <c r="F55" i="10"/>
  <c r="F130" i="6" s="1"/>
  <c r="E55" i="10"/>
  <c r="E130" i="6" s="1"/>
  <c r="D55" i="10"/>
  <c r="D130" i="6" s="1"/>
  <c r="C55" i="10"/>
  <c r="C130" i="6" s="1"/>
  <c r="B55" i="10"/>
  <c r="B130" i="6" s="1"/>
  <c r="EO54" i="10"/>
  <c r="IA129" i="6" s="1"/>
  <c r="EL54" i="10"/>
  <c r="HV129" i="6" s="1"/>
  <c r="EI54" i="10"/>
  <c r="HQ129" i="6" s="1"/>
  <c r="EF54" i="10"/>
  <c r="HL129" i="6" s="1"/>
  <c r="EC54" i="10"/>
  <c r="HG129" i="6" s="1"/>
  <c r="DZ54" i="10"/>
  <c r="HB129" i="6" s="1"/>
  <c r="DW54" i="10"/>
  <c r="GW129" i="6" s="1"/>
  <c r="DT54" i="10"/>
  <c r="GR129" i="6" s="1"/>
  <c r="DQ54" i="10"/>
  <c r="GM129" i="6" s="1"/>
  <c r="DN54" i="10"/>
  <c r="GH129" i="6" s="1"/>
  <c r="DK54" i="10"/>
  <c r="GC129" i="6" s="1"/>
  <c r="DH54" i="10"/>
  <c r="FX129" i="6" s="1"/>
  <c r="DE54" i="10"/>
  <c r="FS129" i="6" s="1"/>
  <c r="DB54" i="10"/>
  <c r="FN129" i="6" s="1"/>
  <c r="CY54" i="10"/>
  <c r="FI129" i="6" s="1"/>
  <c r="CV54" i="10"/>
  <c r="FD129" i="6" s="1"/>
  <c r="CS54" i="10"/>
  <c r="EY129" i="6" s="1"/>
  <c r="CP54" i="10"/>
  <c r="ET129" i="6" s="1"/>
  <c r="CM54" i="10"/>
  <c r="EO129" i="6" s="1"/>
  <c r="CJ54" i="10"/>
  <c r="EJ129" i="6" s="1"/>
  <c r="CG54" i="10"/>
  <c r="EE129" i="6" s="1"/>
  <c r="CD54" i="10"/>
  <c r="DZ129" i="6" s="1"/>
  <c r="CA54" i="10"/>
  <c r="DU129" i="6" s="1"/>
  <c r="BX54" i="10"/>
  <c r="DP129" i="6" s="1"/>
  <c r="BU54" i="10"/>
  <c r="DK129" i="6" s="1"/>
  <c r="BR54" i="10"/>
  <c r="DF129" i="6" s="1"/>
  <c r="BO54" i="10"/>
  <c r="DA129" i="6" s="1"/>
  <c r="BL54" i="10"/>
  <c r="CV129" i="6" s="1"/>
  <c r="BI54" i="10"/>
  <c r="CQ129" i="6" s="1"/>
  <c r="BF54" i="10"/>
  <c r="CL129" i="6" s="1"/>
  <c r="BC54" i="10"/>
  <c r="CG129" i="6" s="1"/>
  <c r="AZ54" i="10"/>
  <c r="CB129" i="6" s="1"/>
  <c r="AW54" i="10"/>
  <c r="BW129" i="6" s="1"/>
  <c r="AT54" i="10"/>
  <c r="BR129" i="6" s="1"/>
  <c r="AQ54" i="10"/>
  <c r="BM129" i="6" s="1"/>
  <c r="AN54" i="10"/>
  <c r="BH129" i="6" s="1"/>
  <c r="AK54" i="10"/>
  <c r="BC129" i="6" s="1"/>
  <c r="AH54" i="10"/>
  <c r="AX129" i="6" s="1"/>
  <c r="AE54" i="10"/>
  <c r="AS129" i="6" s="1"/>
  <c r="AB54" i="10"/>
  <c r="AN129" i="6" s="1"/>
  <c r="Y54" i="10"/>
  <c r="AI129" i="6" s="1"/>
  <c r="V54" i="10"/>
  <c r="AD129" i="6" s="1"/>
  <c r="S54" i="10"/>
  <c r="Y129" i="6" s="1"/>
  <c r="P54" i="10"/>
  <c r="T129" i="6" s="1"/>
  <c r="M54" i="10"/>
  <c r="O129" i="6" s="1"/>
  <c r="J54" i="10"/>
  <c r="J129" i="6" s="1"/>
  <c r="I54" i="10"/>
  <c r="I129" i="6" s="1"/>
  <c r="H54" i="10"/>
  <c r="H129" i="6" s="1"/>
  <c r="G54" i="10"/>
  <c r="G129" i="6" s="1"/>
  <c r="F54" i="10"/>
  <c r="F129" i="6" s="1"/>
  <c r="E54" i="10"/>
  <c r="E129" i="6" s="1"/>
  <c r="D54" i="10"/>
  <c r="D129" i="6" s="1"/>
  <c r="C54" i="10"/>
  <c r="C129" i="6" s="1"/>
  <c r="B54" i="10"/>
  <c r="B129" i="6" s="1"/>
  <c r="EO53" i="10"/>
  <c r="EL53" i="10"/>
  <c r="EI53" i="10"/>
  <c r="EI61" i="10" s="1"/>
  <c r="EF53" i="10"/>
  <c r="EC53" i="10"/>
  <c r="DZ53" i="10"/>
  <c r="DW53" i="10"/>
  <c r="DW61" i="10" s="1"/>
  <c r="DT53" i="10"/>
  <c r="DQ53" i="10"/>
  <c r="DN53" i="10"/>
  <c r="DK53" i="10"/>
  <c r="DH53" i="10"/>
  <c r="DE53" i="10"/>
  <c r="DB53" i="10"/>
  <c r="CY53" i="10"/>
  <c r="CY61" i="10" s="1"/>
  <c r="CV53" i="10"/>
  <c r="CS53" i="10"/>
  <c r="CP53" i="10"/>
  <c r="CM53" i="10"/>
  <c r="CM61" i="10" s="1"/>
  <c r="CJ53" i="10"/>
  <c r="CG53" i="10"/>
  <c r="CD53" i="10"/>
  <c r="CA53" i="10"/>
  <c r="CA61" i="10" s="1"/>
  <c r="BX53" i="10"/>
  <c r="BU53" i="10"/>
  <c r="BR53" i="10"/>
  <c r="BO53" i="10"/>
  <c r="BL53" i="10"/>
  <c r="BI53" i="10"/>
  <c r="BF53" i="10"/>
  <c r="BC53" i="10"/>
  <c r="BC61" i="10" s="1"/>
  <c r="AZ53" i="10"/>
  <c r="AW53" i="10"/>
  <c r="AT53" i="10"/>
  <c r="AQ53" i="10"/>
  <c r="AQ61" i="10" s="1"/>
  <c r="AN53" i="10"/>
  <c r="AK53" i="10"/>
  <c r="AH53" i="10"/>
  <c r="AE53" i="10"/>
  <c r="AE61" i="10" s="1"/>
  <c r="AB53" i="10"/>
  <c r="Y53" i="10"/>
  <c r="V53" i="10"/>
  <c r="S53" i="10"/>
  <c r="P53" i="10"/>
  <c r="M53" i="10"/>
  <c r="M60" i="10" s="1"/>
  <c r="J53" i="10"/>
  <c r="I53" i="10"/>
  <c r="I128" i="6" s="1"/>
  <c r="H53" i="10"/>
  <c r="H128" i="6" s="1"/>
  <c r="G53" i="10"/>
  <c r="G128" i="6" s="1"/>
  <c r="F53" i="10"/>
  <c r="F128" i="6" s="1"/>
  <c r="E53" i="10"/>
  <c r="E128" i="6" s="1"/>
  <c r="D53" i="10"/>
  <c r="D128" i="6" s="1"/>
  <c r="C53" i="10"/>
  <c r="C128" i="6" s="1"/>
  <c r="B53" i="10"/>
  <c r="B128" i="6" s="1"/>
  <c r="GJ48" i="10"/>
  <c r="GI48" i="10"/>
  <c r="BK48" i="10"/>
  <c r="CS79" i="6" s="1"/>
  <c r="BJ48" i="10"/>
  <c r="CR79" i="6" s="1"/>
  <c r="BH48" i="10"/>
  <c r="CN79" i="6" s="1"/>
  <c r="BG48" i="10"/>
  <c r="CM79" i="6" s="1"/>
  <c r="AY48" i="10"/>
  <c r="BY79" i="6" s="1"/>
  <c r="AX48" i="10"/>
  <c r="BX79" i="6" s="1"/>
  <c r="AV48" i="10"/>
  <c r="BT79" i="6" s="1"/>
  <c r="AU48" i="10"/>
  <c r="BS79" i="6" s="1"/>
  <c r="AM48" i="10"/>
  <c r="BE79" i="6" s="1"/>
  <c r="AL48" i="10"/>
  <c r="BD79" i="6" s="1"/>
  <c r="AJ48" i="10"/>
  <c r="AZ79" i="6" s="1"/>
  <c r="AI48" i="10"/>
  <c r="AY79" i="6" s="1"/>
  <c r="AA48" i="10"/>
  <c r="AK79" i="6" s="1"/>
  <c r="Z48" i="10"/>
  <c r="AJ79" i="6" s="1"/>
  <c r="X48" i="10"/>
  <c r="AF79" i="6" s="1"/>
  <c r="W48" i="10"/>
  <c r="AE79" i="6" s="1"/>
  <c r="O48" i="10"/>
  <c r="Q79" i="6" s="1"/>
  <c r="N48" i="10"/>
  <c r="P79" i="6" s="1"/>
  <c r="L48" i="10"/>
  <c r="L79" i="6" s="1"/>
  <c r="K48" i="10"/>
  <c r="K79" i="6" s="1"/>
  <c r="GP47" i="10"/>
  <c r="GO47" i="10"/>
  <c r="GN47" i="10"/>
  <c r="GM47" i="10"/>
  <c r="GL47" i="10"/>
  <c r="GK47" i="10"/>
  <c r="GJ47" i="10"/>
  <c r="GI47" i="10"/>
  <c r="GH47" i="10"/>
  <c r="GG47" i="10"/>
  <c r="GF47" i="10"/>
  <c r="GE47" i="10"/>
  <c r="GD47" i="10"/>
  <c r="GC47" i="10"/>
  <c r="GB47" i="10"/>
  <c r="GA47" i="10"/>
  <c r="FZ47" i="10"/>
  <c r="FY47" i="10"/>
  <c r="FX47" i="10"/>
  <c r="FW47" i="10"/>
  <c r="FV47" i="10"/>
  <c r="FU47" i="10"/>
  <c r="FT47" i="10"/>
  <c r="FS47" i="10"/>
  <c r="FR47" i="10"/>
  <c r="FQ47" i="10"/>
  <c r="FP47" i="10"/>
  <c r="FO47" i="10"/>
  <c r="FN47" i="10"/>
  <c r="FM47" i="10"/>
  <c r="FL47" i="10"/>
  <c r="FK47" i="10"/>
  <c r="FJ47" i="10"/>
  <c r="FI47" i="10"/>
  <c r="FH47" i="10"/>
  <c r="FG47" i="10"/>
  <c r="FF47" i="10"/>
  <c r="FE47" i="10"/>
  <c r="FD47" i="10"/>
  <c r="FC47" i="10"/>
  <c r="FB47" i="10"/>
  <c r="FA47" i="10"/>
  <c r="EZ47" i="10"/>
  <c r="EY47" i="10"/>
  <c r="EX47" i="10"/>
  <c r="EW47" i="10"/>
  <c r="EV47" i="10"/>
  <c r="EU47" i="10"/>
  <c r="ET47" i="10"/>
  <c r="ES47" i="10"/>
  <c r="ER47" i="10"/>
  <c r="EQ47" i="10"/>
  <c r="IC85" i="6" s="1"/>
  <c r="EP47" i="10"/>
  <c r="IB85" i="6" s="1"/>
  <c r="EO47" i="10"/>
  <c r="IA85" i="6" s="1"/>
  <c r="EN47" i="10"/>
  <c r="HX85" i="6" s="1"/>
  <c r="EM47" i="10"/>
  <c r="HW85" i="6" s="1"/>
  <c r="EL47" i="10"/>
  <c r="HV85" i="6" s="1"/>
  <c r="EK47" i="10"/>
  <c r="HS85" i="6" s="1"/>
  <c r="EJ47" i="10"/>
  <c r="HR85" i="6" s="1"/>
  <c r="EI47" i="10"/>
  <c r="HQ85" i="6" s="1"/>
  <c r="EH47" i="10"/>
  <c r="HN85" i="6" s="1"/>
  <c r="EG47" i="10"/>
  <c r="HM85" i="6" s="1"/>
  <c r="EF47" i="10"/>
  <c r="HL85" i="6" s="1"/>
  <c r="EE47" i="10"/>
  <c r="HI85" i="6" s="1"/>
  <c r="ED47" i="10"/>
  <c r="HH85" i="6" s="1"/>
  <c r="EC47" i="10"/>
  <c r="HG85" i="6" s="1"/>
  <c r="EB47" i="10"/>
  <c r="HD85" i="6" s="1"/>
  <c r="EA47" i="10"/>
  <c r="HC85" i="6" s="1"/>
  <c r="DZ47" i="10"/>
  <c r="HB85" i="6" s="1"/>
  <c r="DY47" i="10"/>
  <c r="GY85" i="6" s="1"/>
  <c r="DX47" i="10"/>
  <c r="GX85" i="6" s="1"/>
  <c r="DW47" i="10"/>
  <c r="GW85" i="6" s="1"/>
  <c r="DV47" i="10"/>
  <c r="GT85" i="6" s="1"/>
  <c r="DU47" i="10"/>
  <c r="GS85" i="6" s="1"/>
  <c r="DT47" i="10"/>
  <c r="GR85" i="6" s="1"/>
  <c r="DS47" i="10"/>
  <c r="GO85" i="6" s="1"/>
  <c r="DR47" i="10"/>
  <c r="GN85" i="6" s="1"/>
  <c r="DQ47" i="10"/>
  <c r="GM85" i="6" s="1"/>
  <c r="DP47" i="10"/>
  <c r="GJ85" i="6" s="1"/>
  <c r="DO47" i="10"/>
  <c r="GI85" i="6" s="1"/>
  <c r="DN47" i="10"/>
  <c r="GH85" i="6" s="1"/>
  <c r="DM47" i="10"/>
  <c r="GE85" i="6" s="1"/>
  <c r="DL47" i="10"/>
  <c r="GD85" i="6" s="1"/>
  <c r="DK47" i="10"/>
  <c r="GC85" i="6" s="1"/>
  <c r="DJ47" i="10"/>
  <c r="FZ85" i="6" s="1"/>
  <c r="DI47" i="10"/>
  <c r="FY85" i="6" s="1"/>
  <c r="DH47" i="10"/>
  <c r="FX85" i="6" s="1"/>
  <c r="DG47" i="10"/>
  <c r="FU85" i="6" s="1"/>
  <c r="DF47" i="10"/>
  <c r="FT85" i="6" s="1"/>
  <c r="DE47" i="10"/>
  <c r="FS85" i="6" s="1"/>
  <c r="DD47" i="10"/>
  <c r="FP85" i="6" s="1"/>
  <c r="DC47" i="10"/>
  <c r="FO85" i="6" s="1"/>
  <c r="DB47" i="10"/>
  <c r="FN85" i="6" s="1"/>
  <c r="DA47" i="10"/>
  <c r="FK85" i="6" s="1"/>
  <c r="CZ47" i="10"/>
  <c r="FJ85" i="6" s="1"/>
  <c r="CY47" i="10"/>
  <c r="FI85" i="6" s="1"/>
  <c r="CX47" i="10"/>
  <c r="FF85" i="6" s="1"/>
  <c r="CW47" i="10"/>
  <c r="FE85" i="6" s="1"/>
  <c r="CV47" i="10"/>
  <c r="FD85" i="6" s="1"/>
  <c r="CU47" i="10"/>
  <c r="FA85" i="6" s="1"/>
  <c r="CT47" i="10"/>
  <c r="EZ85" i="6" s="1"/>
  <c r="CS47" i="10"/>
  <c r="EY85" i="6" s="1"/>
  <c r="CR47" i="10"/>
  <c r="EV85" i="6" s="1"/>
  <c r="CQ47" i="10"/>
  <c r="EU85" i="6" s="1"/>
  <c r="CP47" i="10"/>
  <c r="ET85" i="6" s="1"/>
  <c r="CO47" i="10"/>
  <c r="EQ85" i="6" s="1"/>
  <c r="CN47" i="10"/>
  <c r="EP85" i="6" s="1"/>
  <c r="CM47" i="10"/>
  <c r="EO85" i="6" s="1"/>
  <c r="CL47" i="10"/>
  <c r="EL85" i="6" s="1"/>
  <c r="CK47" i="10"/>
  <c r="EK85" i="6" s="1"/>
  <c r="CJ47" i="10"/>
  <c r="EJ85" i="6" s="1"/>
  <c r="CI47" i="10"/>
  <c r="EG85" i="6" s="1"/>
  <c r="CH47" i="10"/>
  <c r="EF85" i="6" s="1"/>
  <c r="CG47" i="10"/>
  <c r="EE85" i="6" s="1"/>
  <c r="CF47" i="10"/>
  <c r="EB85" i="6" s="1"/>
  <c r="CE47" i="10"/>
  <c r="EA85" i="6" s="1"/>
  <c r="CD47" i="10"/>
  <c r="DZ85" i="6" s="1"/>
  <c r="CC47" i="10"/>
  <c r="DW85" i="6" s="1"/>
  <c r="CB47" i="10"/>
  <c r="DV85" i="6" s="1"/>
  <c r="CA47" i="10"/>
  <c r="DU85" i="6" s="1"/>
  <c r="BZ47" i="10"/>
  <c r="DR85" i="6" s="1"/>
  <c r="BY47" i="10"/>
  <c r="DQ85" i="6" s="1"/>
  <c r="BX47" i="10"/>
  <c r="DP85" i="6" s="1"/>
  <c r="BW47" i="10"/>
  <c r="DM85" i="6" s="1"/>
  <c r="BV47" i="10"/>
  <c r="DL85" i="6" s="1"/>
  <c r="BU47" i="10"/>
  <c r="DK85" i="6" s="1"/>
  <c r="BT47" i="10"/>
  <c r="DH85" i="6" s="1"/>
  <c r="BS47" i="10"/>
  <c r="DG85" i="6" s="1"/>
  <c r="BR47" i="10"/>
  <c r="DF85" i="6" s="1"/>
  <c r="BQ47" i="10"/>
  <c r="DC85" i="6" s="1"/>
  <c r="BP47" i="10"/>
  <c r="DB85" i="6" s="1"/>
  <c r="BO47" i="10"/>
  <c r="DA85" i="6" s="1"/>
  <c r="BN47" i="10"/>
  <c r="CX85" i="6" s="1"/>
  <c r="BM47" i="10"/>
  <c r="CW85" i="6" s="1"/>
  <c r="BL47" i="10"/>
  <c r="CV85" i="6" s="1"/>
  <c r="BK47" i="10"/>
  <c r="CS85" i="6" s="1"/>
  <c r="BJ47" i="10"/>
  <c r="CR85" i="6" s="1"/>
  <c r="BI47" i="10"/>
  <c r="CQ85" i="6" s="1"/>
  <c r="BH47" i="10"/>
  <c r="CN85" i="6" s="1"/>
  <c r="BG47" i="10"/>
  <c r="CM85" i="6" s="1"/>
  <c r="BF47" i="10"/>
  <c r="CL85" i="6" s="1"/>
  <c r="BE47" i="10"/>
  <c r="CI85" i="6" s="1"/>
  <c r="BD47" i="10"/>
  <c r="CH85" i="6" s="1"/>
  <c r="BC47" i="10"/>
  <c r="CG85" i="6" s="1"/>
  <c r="BB47" i="10"/>
  <c r="CD85" i="6" s="1"/>
  <c r="BA47" i="10"/>
  <c r="CC85" i="6" s="1"/>
  <c r="AZ47" i="10"/>
  <c r="CB85" i="6" s="1"/>
  <c r="AY47" i="10"/>
  <c r="BY85" i="6" s="1"/>
  <c r="AX47" i="10"/>
  <c r="BX85" i="6" s="1"/>
  <c r="AW47" i="10"/>
  <c r="BW85" i="6" s="1"/>
  <c r="AV47" i="10"/>
  <c r="BT85" i="6" s="1"/>
  <c r="AU47" i="10"/>
  <c r="BS85" i="6" s="1"/>
  <c r="AT47" i="10"/>
  <c r="BR85" i="6" s="1"/>
  <c r="AS47" i="10"/>
  <c r="BO85" i="6" s="1"/>
  <c r="AR47" i="10"/>
  <c r="BN85" i="6" s="1"/>
  <c r="AQ47" i="10"/>
  <c r="BM85" i="6" s="1"/>
  <c r="AP47" i="10"/>
  <c r="BJ85" i="6" s="1"/>
  <c r="AO47" i="10"/>
  <c r="BI85" i="6" s="1"/>
  <c r="AN47" i="10"/>
  <c r="BH85" i="6" s="1"/>
  <c r="AM47" i="10"/>
  <c r="BE85" i="6" s="1"/>
  <c r="AL47" i="10"/>
  <c r="BD85" i="6" s="1"/>
  <c r="AK47" i="10"/>
  <c r="BC85" i="6" s="1"/>
  <c r="AJ47" i="10"/>
  <c r="AZ85" i="6" s="1"/>
  <c r="AI47" i="10"/>
  <c r="AY85" i="6" s="1"/>
  <c r="AH47" i="10"/>
  <c r="AX85" i="6" s="1"/>
  <c r="AG47" i="10"/>
  <c r="AU85" i="6" s="1"/>
  <c r="AF47" i="10"/>
  <c r="AT85" i="6" s="1"/>
  <c r="AE47" i="10"/>
  <c r="AS85" i="6" s="1"/>
  <c r="AD47" i="10"/>
  <c r="AP85" i="6" s="1"/>
  <c r="AC47" i="10"/>
  <c r="AO85" i="6" s="1"/>
  <c r="AB47" i="10"/>
  <c r="AN85" i="6" s="1"/>
  <c r="AA47" i="10"/>
  <c r="AK85" i="6" s="1"/>
  <c r="Z47" i="10"/>
  <c r="AJ85" i="6" s="1"/>
  <c r="Y47" i="10"/>
  <c r="AI85" i="6" s="1"/>
  <c r="X47" i="10"/>
  <c r="AF85" i="6" s="1"/>
  <c r="W47" i="10"/>
  <c r="AE85" i="6" s="1"/>
  <c r="V47" i="10"/>
  <c r="AD85" i="6" s="1"/>
  <c r="U47" i="10"/>
  <c r="AA85" i="6" s="1"/>
  <c r="T47" i="10"/>
  <c r="Z85" i="6" s="1"/>
  <c r="S47" i="10"/>
  <c r="Y85" i="6" s="1"/>
  <c r="R47" i="10"/>
  <c r="V85" i="6" s="1"/>
  <c r="Q47" i="10"/>
  <c r="U85" i="6" s="1"/>
  <c r="P47" i="10"/>
  <c r="T85" i="6" s="1"/>
  <c r="O47" i="10"/>
  <c r="Q85" i="6" s="1"/>
  <c r="N47" i="10"/>
  <c r="P85" i="6" s="1"/>
  <c r="M47" i="10"/>
  <c r="O85" i="6" s="1"/>
  <c r="L47" i="10"/>
  <c r="L85" i="6" s="1"/>
  <c r="K47" i="10"/>
  <c r="K85" i="6" s="1"/>
  <c r="J47" i="10"/>
  <c r="J85" i="6" s="1"/>
  <c r="I47" i="10"/>
  <c r="I85" i="6" s="1"/>
  <c r="H47" i="10"/>
  <c r="H85" i="6" s="1"/>
  <c r="G47" i="10"/>
  <c r="G85" i="6" s="1"/>
  <c r="F47" i="10"/>
  <c r="F85" i="6" s="1"/>
  <c r="E47" i="10"/>
  <c r="E85" i="6" s="1"/>
  <c r="D47" i="10"/>
  <c r="D85" i="6" s="1"/>
  <c r="C47" i="10"/>
  <c r="C85" i="6" s="1"/>
  <c r="B47" i="10"/>
  <c r="B85" i="6" s="1"/>
  <c r="GP46" i="10"/>
  <c r="GO46" i="10"/>
  <c r="GN46" i="10"/>
  <c r="GM46" i="10"/>
  <c r="GL46" i="10"/>
  <c r="GK46" i="10"/>
  <c r="GJ46" i="10"/>
  <c r="GI46" i="10"/>
  <c r="GH46" i="10"/>
  <c r="GG46" i="10"/>
  <c r="GF46" i="10"/>
  <c r="GE46" i="10"/>
  <c r="GD46" i="10"/>
  <c r="GC46" i="10"/>
  <c r="GB46" i="10"/>
  <c r="GA46" i="10"/>
  <c r="FZ46" i="10"/>
  <c r="FY46" i="10"/>
  <c r="FX46" i="10"/>
  <c r="FW46" i="10"/>
  <c r="FV46" i="10"/>
  <c r="FU46" i="10"/>
  <c r="FT46" i="10"/>
  <c r="FS46" i="10"/>
  <c r="FR46" i="10"/>
  <c r="FQ46" i="10"/>
  <c r="FP46" i="10"/>
  <c r="FO46" i="10"/>
  <c r="FN46" i="10"/>
  <c r="FM46" i="10"/>
  <c r="FL46" i="10"/>
  <c r="FK46" i="10"/>
  <c r="FJ46" i="10"/>
  <c r="FI46" i="10"/>
  <c r="FH46" i="10"/>
  <c r="FG46" i="10"/>
  <c r="FF46" i="10"/>
  <c r="FE46" i="10"/>
  <c r="FD46" i="10"/>
  <c r="FC46" i="10"/>
  <c r="FB46" i="10"/>
  <c r="FA46" i="10"/>
  <c r="EZ46" i="10"/>
  <c r="EY46" i="10"/>
  <c r="EX46" i="10"/>
  <c r="EW46" i="10"/>
  <c r="EV46" i="10"/>
  <c r="EU46" i="10"/>
  <c r="ET46" i="10"/>
  <c r="ES46" i="10"/>
  <c r="ER46" i="10"/>
  <c r="EQ46" i="10"/>
  <c r="IC84" i="6" s="1"/>
  <c r="EP46" i="10"/>
  <c r="IB84" i="6" s="1"/>
  <c r="EO46" i="10"/>
  <c r="IA84" i="6" s="1"/>
  <c r="EN46" i="10"/>
  <c r="HX84" i="6" s="1"/>
  <c r="EM46" i="10"/>
  <c r="HW84" i="6" s="1"/>
  <c r="EL46" i="10"/>
  <c r="HV84" i="6" s="1"/>
  <c r="EK46" i="10"/>
  <c r="HS84" i="6" s="1"/>
  <c r="EJ46" i="10"/>
  <c r="HR84" i="6" s="1"/>
  <c r="EI46" i="10"/>
  <c r="HQ84" i="6" s="1"/>
  <c r="EH46" i="10"/>
  <c r="HN84" i="6" s="1"/>
  <c r="EG46" i="10"/>
  <c r="HM84" i="6" s="1"/>
  <c r="EF46" i="10"/>
  <c r="HL84" i="6" s="1"/>
  <c r="EE46" i="10"/>
  <c r="HI84" i="6" s="1"/>
  <c r="ED46" i="10"/>
  <c r="HH84" i="6" s="1"/>
  <c r="EC46" i="10"/>
  <c r="HG84" i="6" s="1"/>
  <c r="EB46" i="10"/>
  <c r="HD84" i="6" s="1"/>
  <c r="EA46" i="10"/>
  <c r="HC84" i="6" s="1"/>
  <c r="DZ46" i="10"/>
  <c r="HB84" i="6" s="1"/>
  <c r="DY46" i="10"/>
  <c r="GY84" i="6" s="1"/>
  <c r="DX46" i="10"/>
  <c r="GX84" i="6" s="1"/>
  <c r="DW46" i="10"/>
  <c r="GW84" i="6" s="1"/>
  <c r="DV46" i="10"/>
  <c r="GT84" i="6" s="1"/>
  <c r="DU46" i="10"/>
  <c r="GS84" i="6" s="1"/>
  <c r="DT46" i="10"/>
  <c r="GR84" i="6" s="1"/>
  <c r="DS46" i="10"/>
  <c r="GO84" i="6" s="1"/>
  <c r="DR46" i="10"/>
  <c r="GN84" i="6" s="1"/>
  <c r="DQ46" i="10"/>
  <c r="GM84" i="6" s="1"/>
  <c r="DP46" i="10"/>
  <c r="GJ84" i="6" s="1"/>
  <c r="DO46" i="10"/>
  <c r="GI84" i="6" s="1"/>
  <c r="DN46" i="10"/>
  <c r="GH84" i="6" s="1"/>
  <c r="DM46" i="10"/>
  <c r="GE84" i="6" s="1"/>
  <c r="DL46" i="10"/>
  <c r="GD84" i="6" s="1"/>
  <c r="DK46" i="10"/>
  <c r="GC84" i="6" s="1"/>
  <c r="DJ46" i="10"/>
  <c r="FZ84" i="6" s="1"/>
  <c r="DI46" i="10"/>
  <c r="FY84" i="6" s="1"/>
  <c r="DH46" i="10"/>
  <c r="FX84" i="6" s="1"/>
  <c r="DG46" i="10"/>
  <c r="FU84" i="6" s="1"/>
  <c r="DF46" i="10"/>
  <c r="FT84" i="6" s="1"/>
  <c r="DE46" i="10"/>
  <c r="FS84" i="6" s="1"/>
  <c r="DD46" i="10"/>
  <c r="FP84" i="6" s="1"/>
  <c r="DC46" i="10"/>
  <c r="FO84" i="6" s="1"/>
  <c r="DB46" i="10"/>
  <c r="FN84" i="6" s="1"/>
  <c r="DA46" i="10"/>
  <c r="FK84" i="6" s="1"/>
  <c r="CZ46" i="10"/>
  <c r="FJ84" i="6" s="1"/>
  <c r="CY46" i="10"/>
  <c r="FI84" i="6" s="1"/>
  <c r="CX46" i="10"/>
  <c r="FF84" i="6" s="1"/>
  <c r="CW46" i="10"/>
  <c r="FE84" i="6" s="1"/>
  <c r="CV46" i="10"/>
  <c r="FD84" i="6" s="1"/>
  <c r="CU46" i="10"/>
  <c r="FA84" i="6" s="1"/>
  <c r="CT46" i="10"/>
  <c r="EZ84" i="6" s="1"/>
  <c r="CS46" i="10"/>
  <c r="EY84" i="6" s="1"/>
  <c r="CR46" i="10"/>
  <c r="EV84" i="6" s="1"/>
  <c r="CQ46" i="10"/>
  <c r="EU84" i="6" s="1"/>
  <c r="CP46" i="10"/>
  <c r="ET84" i="6" s="1"/>
  <c r="CO46" i="10"/>
  <c r="EQ84" i="6" s="1"/>
  <c r="CN46" i="10"/>
  <c r="EP84" i="6" s="1"/>
  <c r="CM46" i="10"/>
  <c r="EO84" i="6" s="1"/>
  <c r="CL46" i="10"/>
  <c r="EL84" i="6" s="1"/>
  <c r="CK46" i="10"/>
  <c r="EK84" i="6" s="1"/>
  <c r="CJ46" i="10"/>
  <c r="EJ84" i="6" s="1"/>
  <c r="CI46" i="10"/>
  <c r="EG84" i="6" s="1"/>
  <c r="CH46" i="10"/>
  <c r="EF84" i="6" s="1"/>
  <c r="CG46" i="10"/>
  <c r="EE84" i="6" s="1"/>
  <c r="CF46" i="10"/>
  <c r="EB84" i="6" s="1"/>
  <c r="CE46" i="10"/>
  <c r="EA84" i="6" s="1"/>
  <c r="CD46" i="10"/>
  <c r="DZ84" i="6" s="1"/>
  <c r="CC46" i="10"/>
  <c r="DW84" i="6" s="1"/>
  <c r="CB46" i="10"/>
  <c r="DV84" i="6" s="1"/>
  <c r="CA46" i="10"/>
  <c r="DU84" i="6" s="1"/>
  <c r="BZ46" i="10"/>
  <c r="DR84" i="6" s="1"/>
  <c r="BY46" i="10"/>
  <c r="DQ84" i="6" s="1"/>
  <c r="BX46" i="10"/>
  <c r="DP84" i="6" s="1"/>
  <c r="BW46" i="10"/>
  <c r="DM84" i="6" s="1"/>
  <c r="BV46" i="10"/>
  <c r="DL84" i="6" s="1"/>
  <c r="BU46" i="10"/>
  <c r="DK84" i="6" s="1"/>
  <c r="BT46" i="10"/>
  <c r="DH84" i="6" s="1"/>
  <c r="BS46" i="10"/>
  <c r="DG84" i="6" s="1"/>
  <c r="BR46" i="10"/>
  <c r="DF84" i="6" s="1"/>
  <c r="BQ46" i="10"/>
  <c r="DC84" i="6" s="1"/>
  <c r="BP46" i="10"/>
  <c r="DB84" i="6" s="1"/>
  <c r="BO46" i="10"/>
  <c r="DA84" i="6" s="1"/>
  <c r="BN46" i="10"/>
  <c r="CX84" i="6" s="1"/>
  <c r="BM46" i="10"/>
  <c r="CW84" i="6" s="1"/>
  <c r="BL46" i="10"/>
  <c r="CV84" i="6" s="1"/>
  <c r="BK46" i="10"/>
  <c r="CS84" i="6" s="1"/>
  <c r="BJ46" i="10"/>
  <c r="CR84" i="6" s="1"/>
  <c r="BI46" i="10"/>
  <c r="CQ84" i="6" s="1"/>
  <c r="BH46" i="10"/>
  <c r="CN84" i="6" s="1"/>
  <c r="BG46" i="10"/>
  <c r="CM84" i="6" s="1"/>
  <c r="BF46" i="10"/>
  <c r="CL84" i="6" s="1"/>
  <c r="BE46" i="10"/>
  <c r="CI84" i="6" s="1"/>
  <c r="BD46" i="10"/>
  <c r="CH84" i="6" s="1"/>
  <c r="BC46" i="10"/>
  <c r="CG84" i="6" s="1"/>
  <c r="BB46" i="10"/>
  <c r="CD84" i="6" s="1"/>
  <c r="BA46" i="10"/>
  <c r="CC84" i="6" s="1"/>
  <c r="AZ46" i="10"/>
  <c r="CB84" i="6" s="1"/>
  <c r="AY46" i="10"/>
  <c r="BY84" i="6" s="1"/>
  <c r="AX46" i="10"/>
  <c r="BX84" i="6" s="1"/>
  <c r="AW46" i="10"/>
  <c r="BW84" i="6" s="1"/>
  <c r="AV46" i="10"/>
  <c r="BT84" i="6" s="1"/>
  <c r="AU46" i="10"/>
  <c r="BS84" i="6" s="1"/>
  <c r="AT46" i="10"/>
  <c r="BR84" i="6" s="1"/>
  <c r="AS46" i="10"/>
  <c r="BO84" i="6" s="1"/>
  <c r="AR46" i="10"/>
  <c r="BN84" i="6" s="1"/>
  <c r="AQ46" i="10"/>
  <c r="BM84" i="6" s="1"/>
  <c r="AP46" i="10"/>
  <c r="BJ84" i="6" s="1"/>
  <c r="AO46" i="10"/>
  <c r="BI84" i="6" s="1"/>
  <c r="AN46" i="10"/>
  <c r="BH84" i="6" s="1"/>
  <c r="AM46" i="10"/>
  <c r="BE84" i="6" s="1"/>
  <c r="AL46" i="10"/>
  <c r="BD84" i="6" s="1"/>
  <c r="AK46" i="10"/>
  <c r="BC84" i="6" s="1"/>
  <c r="AJ46" i="10"/>
  <c r="AZ84" i="6" s="1"/>
  <c r="AI46" i="10"/>
  <c r="AY84" i="6" s="1"/>
  <c r="AH46" i="10"/>
  <c r="AX84" i="6" s="1"/>
  <c r="AG46" i="10"/>
  <c r="AU84" i="6" s="1"/>
  <c r="AF46" i="10"/>
  <c r="AT84" i="6" s="1"/>
  <c r="AE46" i="10"/>
  <c r="AS84" i="6" s="1"/>
  <c r="AD46" i="10"/>
  <c r="AP84" i="6" s="1"/>
  <c r="AC46" i="10"/>
  <c r="AO84" i="6" s="1"/>
  <c r="AB46" i="10"/>
  <c r="AN84" i="6" s="1"/>
  <c r="AA46" i="10"/>
  <c r="AK84" i="6" s="1"/>
  <c r="Z46" i="10"/>
  <c r="AJ84" i="6" s="1"/>
  <c r="Y46" i="10"/>
  <c r="AI84" i="6" s="1"/>
  <c r="X46" i="10"/>
  <c r="AF84" i="6" s="1"/>
  <c r="W46" i="10"/>
  <c r="AE84" i="6" s="1"/>
  <c r="V46" i="10"/>
  <c r="AD84" i="6" s="1"/>
  <c r="U46" i="10"/>
  <c r="AA84" i="6" s="1"/>
  <c r="T46" i="10"/>
  <c r="Z84" i="6" s="1"/>
  <c r="S46" i="10"/>
  <c r="Y84" i="6" s="1"/>
  <c r="R46" i="10"/>
  <c r="V84" i="6" s="1"/>
  <c r="Q46" i="10"/>
  <c r="U84" i="6" s="1"/>
  <c r="P46" i="10"/>
  <c r="T84" i="6" s="1"/>
  <c r="O46" i="10"/>
  <c r="Q84" i="6" s="1"/>
  <c r="N46" i="10"/>
  <c r="P84" i="6" s="1"/>
  <c r="M46" i="10"/>
  <c r="O84" i="6" s="1"/>
  <c r="L46" i="10"/>
  <c r="L84" i="6" s="1"/>
  <c r="K46" i="10"/>
  <c r="K84" i="6" s="1"/>
  <c r="J46" i="10"/>
  <c r="J84" i="6" s="1"/>
  <c r="I46" i="10"/>
  <c r="I84" i="6" s="1"/>
  <c r="H46" i="10"/>
  <c r="H84" i="6" s="1"/>
  <c r="G46" i="10"/>
  <c r="G84" i="6" s="1"/>
  <c r="F46" i="10"/>
  <c r="F84" i="6" s="1"/>
  <c r="E46" i="10"/>
  <c r="E84" i="6" s="1"/>
  <c r="D46" i="10"/>
  <c r="D84" i="6" s="1"/>
  <c r="C46" i="10"/>
  <c r="C84" i="6" s="1"/>
  <c r="B46" i="10"/>
  <c r="B84" i="6" s="1"/>
  <c r="GP45" i="10"/>
  <c r="GO45" i="10"/>
  <c r="GN45" i="10"/>
  <c r="GM45" i="10"/>
  <c r="GL45" i="10"/>
  <c r="GK45" i="10"/>
  <c r="GJ45" i="10"/>
  <c r="GI45" i="10"/>
  <c r="GH45" i="10"/>
  <c r="GG45" i="10"/>
  <c r="GF45" i="10"/>
  <c r="GE45" i="10"/>
  <c r="GD45" i="10"/>
  <c r="GC45" i="10"/>
  <c r="GB45" i="10"/>
  <c r="GA45" i="10"/>
  <c r="FZ45" i="10"/>
  <c r="FY45" i="10"/>
  <c r="FX45" i="10"/>
  <c r="FW45" i="10"/>
  <c r="FV45" i="10"/>
  <c r="FU45" i="10"/>
  <c r="FT45" i="10"/>
  <c r="FS45" i="10"/>
  <c r="FR45" i="10"/>
  <c r="FQ45" i="10"/>
  <c r="FP45" i="10"/>
  <c r="FO45" i="10"/>
  <c r="FN45" i="10"/>
  <c r="FM45" i="10"/>
  <c r="FL45" i="10"/>
  <c r="FK45" i="10"/>
  <c r="FJ45" i="10"/>
  <c r="FI45" i="10"/>
  <c r="FH45" i="10"/>
  <c r="FG45" i="10"/>
  <c r="FF45" i="10"/>
  <c r="FE45" i="10"/>
  <c r="FD45" i="10"/>
  <c r="FC45" i="10"/>
  <c r="FB45" i="10"/>
  <c r="FA45" i="10"/>
  <c r="EZ45" i="10"/>
  <c r="EY45" i="10"/>
  <c r="EX45" i="10"/>
  <c r="EW45" i="10"/>
  <c r="EV45" i="10"/>
  <c r="EU45" i="10"/>
  <c r="ET45" i="10"/>
  <c r="ES45" i="10"/>
  <c r="ER45" i="10"/>
  <c r="EQ45" i="10"/>
  <c r="IC83" i="6" s="1"/>
  <c r="EP45" i="10"/>
  <c r="IB83" i="6" s="1"/>
  <c r="EO45" i="10"/>
  <c r="IA83" i="6" s="1"/>
  <c r="EN45" i="10"/>
  <c r="HX83" i="6" s="1"/>
  <c r="EM45" i="10"/>
  <c r="HW83" i="6" s="1"/>
  <c r="EL45" i="10"/>
  <c r="HV83" i="6" s="1"/>
  <c r="EK45" i="10"/>
  <c r="HS83" i="6" s="1"/>
  <c r="EJ45" i="10"/>
  <c r="HR83" i="6" s="1"/>
  <c r="EI45" i="10"/>
  <c r="HQ83" i="6" s="1"/>
  <c r="EH45" i="10"/>
  <c r="HN83" i="6" s="1"/>
  <c r="EG45" i="10"/>
  <c r="HM83" i="6" s="1"/>
  <c r="EF45" i="10"/>
  <c r="HL83" i="6" s="1"/>
  <c r="EE45" i="10"/>
  <c r="HI83" i="6" s="1"/>
  <c r="ED45" i="10"/>
  <c r="HH83" i="6" s="1"/>
  <c r="EC45" i="10"/>
  <c r="HG83" i="6" s="1"/>
  <c r="EB45" i="10"/>
  <c r="HD83" i="6" s="1"/>
  <c r="EA45" i="10"/>
  <c r="HC83" i="6" s="1"/>
  <c r="DZ45" i="10"/>
  <c r="HB83" i="6" s="1"/>
  <c r="DY45" i="10"/>
  <c r="GY83" i="6" s="1"/>
  <c r="DX45" i="10"/>
  <c r="GX83" i="6" s="1"/>
  <c r="DW45" i="10"/>
  <c r="GW83" i="6" s="1"/>
  <c r="DV45" i="10"/>
  <c r="GT83" i="6" s="1"/>
  <c r="DU45" i="10"/>
  <c r="GS83" i="6" s="1"/>
  <c r="DT45" i="10"/>
  <c r="GR83" i="6" s="1"/>
  <c r="DS45" i="10"/>
  <c r="GO83" i="6" s="1"/>
  <c r="DR45" i="10"/>
  <c r="GN83" i="6" s="1"/>
  <c r="DQ45" i="10"/>
  <c r="GM83" i="6" s="1"/>
  <c r="DP45" i="10"/>
  <c r="GJ83" i="6" s="1"/>
  <c r="DO45" i="10"/>
  <c r="GI83" i="6" s="1"/>
  <c r="DN45" i="10"/>
  <c r="GH83" i="6" s="1"/>
  <c r="DM45" i="10"/>
  <c r="GE83" i="6" s="1"/>
  <c r="DL45" i="10"/>
  <c r="GD83" i="6" s="1"/>
  <c r="DK45" i="10"/>
  <c r="GC83" i="6" s="1"/>
  <c r="DJ45" i="10"/>
  <c r="FZ83" i="6" s="1"/>
  <c r="DI45" i="10"/>
  <c r="FY83" i="6" s="1"/>
  <c r="DH45" i="10"/>
  <c r="FX83" i="6" s="1"/>
  <c r="DG45" i="10"/>
  <c r="FU83" i="6" s="1"/>
  <c r="DF45" i="10"/>
  <c r="FT83" i="6" s="1"/>
  <c r="DE45" i="10"/>
  <c r="FS83" i="6" s="1"/>
  <c r="DD45" i="10"/>
  <c r="FP83" i="6" s="1"/>
  <c r="DC45" i="10"/>
  <c r="FO83" i="6" s="1"/>
  <c r="DB45" i="10"/>
  <c r="FN83" i="6" s="1"/>
  <c r="DA45" i="10"/>
  <c r="FK83" i="6" s="1"/>
  <c r="CZ45" i="10"/>
  <c r="FJ83" i="6" s="1"/>
  <c r="CY45" i="10"/>
  <c r="FI83" i="6" s="1"/>
  <c r="CX45" i="10"/>
  <c r="FF83" i="6" s="1"/>
  <c r="CW45" i="10"/>
  <c r="FE83" i="6" s="1"/>
  <c r="CV45" i="10"/>
  <c r="FD83" i="6" s="1"/>
  <c r="CU45" i="10"/>
  <c r="FA83" i="6" s="1"/>
  <c r="CT45" i="10"/>
  <c r="EZ83" i="6" s="1"/>
  <c r="CS45" i="10"/>
  <c r="EY83" i="6" s="1"/>
  <c r="CR45" i="10"/>
  <c r="EV83" i="6" s="1"/>
  <c r="CQ45" i="10"/>
  <c r="EU83" i="6" s="1"/>
  <c r="CP45" i="10"/>
  <c r="ET83" i="6" s="1"/>
  <c r="CO45" i="10"/>
  <c r="EQ83" i="6" s="1"/>
  <c r="CN45" i="10"/>
  <c r="EP83" i="6" s="1"/>
  <c r="CM45" i="10"/>
  <c r="EO83" i="6" s="1"/>
  <c r="CL45" i="10"/>
  <c r="EL83" i="6" s="1"/>
  <c r="CK45" i="10"/>
  <c r="EK83" i="6" s="1"/>
  <c r="CJ45" i="10"/>
  <c r="EJ83" i="6" s="1"/>
  <c r="CI45" i="10"/>
  <c r="EG83" i="6" s="1"/>
  <c r="CH45" i="10"/>
  <c r="EF83" i="6" s="1"/>
  <c r="CG45" i="10"/>
  <c r="EE83" i="6" s="1"/>
  <c r="CF45" i="10"/>
  <c r="EB83" i="6" s="1"/>
  <c r="CE45" i="10"/>
  <c r="EA83" i="6" s="1"/>
  <c r="CD45" i="10"/>
  <c r="DZ83" i="6" s="1"/>
  <c r="CC45" i="10"/>
  <c r="DW83" i="6" s="1"/>
  <c r="CB45" i="10"/>
  <c r="DV83" i="6" s="1"/>
  <c r="CA45" i="10"/>
  <c r="DU83" i="6" s="1"/>
  <c r="BZ45" i="10"/>
  <c r="DR83" i="6" s="1"/>
  <c r="BY45" i="10"/>
  <c r="DQ83" i="6" s="1"/>
  <c r="BX45" i="10"/>
  <c r="DP83" i="6" s="1"/>
  <c r="BW45" i="10"/>
  <c r="DM83" i="6" s="1"/>
  <c r="BV45" i="10"/>
  <c r="DL83" i="6" s="1"/>
  <c r="BU45" i="10"/>
  <c r="DK83" i="6" s="1"/>
  <c r="BT45" i="10"/>
  <c r="DH83" i="6" s="1"/>
  <c r="BS45" i="10"/>
  <c r="DG83" i="6" s="1"/>
  <c r="BR45" i="10"/>
  <c r="DF83" i="6" s="1"/>
  <c r="BQ45" i="10"/>
  <c r="DC83" i="6" s="1"/>
  <c r="BP45" i="10"/>
  <c r="DB83" i="6" s="1"/>
  <c r="BO45" i="10"/>
  <c r="DA83" i="6" s="1"/>
  <c r="BN45" i="10"/>
  <c r="CX83" i="6" s="1"/>
  <c r="BM45" i="10"/>
  <c r="CW83" i="6" s="1"/>
  <c r="BL45" i="10"/>
  <c r="CV83" i="6" s="1"/>
  <c r="BK45" i="10"/>
  <c r="CS83" i="6" s="1"/>
  <c r="BJ45" i="10"/>
  <c r="CR83" i="6" s="1"/>
  <c r="BI45" i="10"/>
  <c r="CQ83" i="6" s="1"/>
  <c r="BH45" i="10"/>
  <c r="CN83" i="6" s="1"/>
  <c r="BG45" i="10"/>
  <c r="CM83" i="6" s="1"/>
  <c r="BF45" i="10"/>
  <c r="CL83" i="6" s="1"/>
  <c r="BE45" i="10"/>
  <c r="CI83" i="6" s="1"/>
  <c r="BD45" i="10"/>
  <c r="CH83" i="6" s="1"/>
  <c r="BC45" i="10"/>
  <c r="CG83" i="6" s="1"/>
  <c r="BB45" i="10"/>
  <c r="CD83" i="6" s="1"/>
  <c r="BA45" i="10"/>
  <c r="CC83" i="6" s="1"/>
  <c r="AZ45" i="10"/>
  <c r="CB83" i="6" s="1"/>
  <c r="AY45" i="10"/>
  <c r="BY83" i="6" s="1"/>
  <c r="AX45" i="10"/>
  <c r="BX83" i="6" s="1"/>
  <c r="AW45" i="10"/>
  <c r="BW83" i="6" s="1"/>
  <c r="AV45" i="10"/>
  <c r="BT83" i="6" s="1"/>
  <c r="AU45" i="10"/>
  <c r="BS83" i="6" s="1"/>
  <c r="AT45" i="10"/>
  <c r="BR83" i="6" s="1"/>
  <c r="AS45" i="10"/>
  <c r="BO83" i="6" s="1"/>
  <c r="AR45" i="10"/>
  <c r="BN83" i="6" s="1"/>
  <c r="AQ45" i="10"/>
  <c r="BM83" i="6" s="1"/>
  <c r="AP45" i="10"/>
  <c r="BJ83" i="6" s="1"/>
  <c r="AO45" i="10"/>
  <c r="BI83" i="6" s="1"/>
  <c r="AN45" i="10"/>
  <c r="BH83" i="6" s="1"/>
  <c r="AM45" i="10"/>
  <c r="BE83" i="6" s="1"/>
  <c r="AL45" i="10"/>
  <c r="BD83" i="6" s="1"/>
  <c r="AK45" i="10"/>
  <c r="BC83" i="6" s="1"/>
  <c r="AJ45" i="10"/>
  <c r="AZ83" i="6" s="1"/>
  <c r="AI45" i="10"/>
  <c r="AY83" i="6" s="1"/>
  <c r="AH45" i="10"/>
  <c r="AX83" i="6" s="1"/>
  <c r="AG45" i="10"/>
  <c r="AU83" i="6" s="1"/>
  <c r="AF45" i="10"/>
  <c r="AT83" i="6" s="1"/>
  <c r="AE45" i="10"/>
  <c r="AS83" i="6" s="1"/>
  <c r="AD45" i="10"/>
  <c r="AP83" i="6" s="1"/>
  <c r="AC45" i="10"/>
  <c r="AO83" i="6" s="1"/>
  <c r="AB45" i="10"/>
  <c r="AN83" i="6" s="1"/>
  <c r="AA45" i="10"/>
  <c r="AK83" i="6" s="1"/>
  <c r="Z45" i="10"/>
  <c r="AJ83" i="6" s="1"/>
  <c r="Y45" i="10"/>
  <c r="AI83" i="6" s="1"/>
  <c r="X45" i="10"/>
  <c r="AF83" i="6" s="1"/>
  <c r="W45" i="10"/>
  <c r="AE83" i="6" s="1"/>
  <c r="V45" i="10"/>
  <c r="AD83" i="6" s="1"/>
  <c r="U45" i="10"/>
  <c r="AA83" i="6" s="1"/>
  <c r="T45" i="10"/>
  <c r="Z83" i="6" s="1"/>
  <c r="S45" i="10"/>
  <c r="Y83" i="6" s="1"/>
  <c r="R45" i="10"/>
  <c r="V83" i="6" s="1"/>
  <c r="Q45" i="10"/>
  <c r="U83" i="6" s="1"/>
  <c r="P45" i="10"/>
  <c r="T83" i="6" s="1"/>
  <c r="O45" i="10"/>
  <c r="Q83" i="6" s="1"/>
  <c r="N45" i="10"/>
  <c r="P83" i="6" s="1"/>
  <c r="M45" i="10"/>
  <c r="O83" i="6" s="1"/>
  <c r="L45" i="10"/>
  <c r="L83" i="6" s="1"/>
  <c r="K45" i="10"/>
  <c r="K83" i="6" s="1"/>
  <c r="J45" i="10"/>
  <c r="J83" i="6" s="1"/>
  <c r="I45" i="10"/>
  <c r="I83" i="6" s="1"/>
  <c r="H45" i="10"/>
  <c r="H83" i="6" s="1"/>
  <c r="G45" i="10"/>
  <c r="G83" i="6" s="1"/>
  <c r="F45" i="10"/>
  <c r="F83" i="6" s="1"/>
  <c r="E45" i="10"/>
  <c r="E83" i="6" s="1"/>
  <c r="D45" i="10"/>
  <c r="D83" i="6" s="1"/>
  <c r="C45" i="10"/>
  <c r="C83" i="6" s="1"/>
  <c r="B45" i="10"/>
  <c r="B83" i="6" s="1"/>
  <c r="GP44" i="10"/>
  <c r="GO44" i="10"/>
  <c r="GN44" i="10"/>
  <c r="GM44" i="10"/>
  <c r="GL44" i="10"/>
  <c r="GK44" i="10"/>
  <c r="GJ44" i="10"/>
  <c r="GI44" i="10"/>
  <c r="GH44" i="10"/>
  <c r="GG44" i="10"/>
  <c r="GF44" i="10"/>
  <c r="GE44" i="10"/>
  <c r="GD44" i="10"/>
  <c r="GC44" i="10"/>
  <c r="GB44" i="10"/>
  <c r="GA44" i="10"/>
  <c r="FZ44" i="10"/>
  <c r="FY44" i="10"/>
  <c r="FX44" i="10"/>
  <c r="FW44" i="10"/>
  <c r="FV44" i="10"/>
  <c r="FU44" i="10"/>
  <c r="FT44" i="10"/>
  <c r="FS44" i="10"/>
  <c r="FR44" i="10"/>
  <c r="FQ44" i="10"/>
  <c r="FP44" i="10"/>
  <c r="FO44" i="10"/>
  <c r="FN44" i="10"/>
  <c r="FM44" i="10"/>
  <c r="FL44" i="10"/>
  <c r="FK44" i="10"/>
  <c r="FJ44" i="10"/>
  <c r="FI44" i="10"/>
  <c r="FH44" i="10"/>
  <c r="FG44" i="10"/>
  <c r="FF44" i="10"/>
  <c r="FE44" i="10"/>
  <c r="FD44" i="10"/>
  <c r="FC44" i="10"/>
  <c r="FB44" i="10"/>
  <c r="FA44" i="10"/>
  <c r="EZ44" i="10"/>
  <c r="EY44" i="10"/>
  <c r="EX44" i="10"/>
  <c r="EW44" i="10"/>
  <c r="EV44" i="10"/>
  <c r="EU44" i="10"/>
  <c r="ET44" i="10"/>
  <c r="ES44" i="10"/>
  <c r="ER44" i="10"/>
  <c r="EQ44" i="10"/>
  <c r="IC82" i="6" s="1"/>
  <c r="EP44" i="10"/>
  <c r="IB82" i="6" s="1"/>
  <c r="EO44" i="10"/>
  <c r="IA82" i="6" s="1"/>
  <c r="EN44" i="10"/>
  <c r="HX82" i="6" s="1"/>
  <c r="EM44" i="10"/>
  <c r="HW82" i="6" s="1"/>
  <c r="EL44" i="10"/>
  <c r="HV82" i="6" s="1"/>
  <c r="EK44" i="10"/>
  <c r="HS82" i="6" s="1"/>
  <c r="EJ44" i="10"/>
  <c r="HR82" i="6" s="1"/>
  <c r="EI44" i="10"/>
  <c r="HQ82" i="6" s="1"/>
  <c r="EH44" i="10"/>
  <c r="HN82" i="6" s="1"/>
  <c r="EG44" i="10"/>
  <c r="HM82" i="6" s="1"/>
  <c r="EF44" i="10"/>
  <c r="HL82" i="6" s="1"/>
  <c r="EE44" i="10"/>
  <c r="HI82" i="6" s="1"/>
  <c r="ED44" i="10"/>
  <c r="HH82" i="6" s="1"/>
  <c r="EC44" i="10"/>
  <c r="HG82" i="6" s="1"/>
  <c r="EB44" i="10"/>
  <c r="HD82" i="6" s="1"/>
  <c r="EA44" i="10"/>
  <c r="HC82" i="6" s="1"/>
  <c r="DZ44" i="10"/>
  <c r="HB82" i="6" s="1"/>
  <c r="DY44" i="10"/>
  <c r="GY82" i="6" s="1"/>
  <c r="DX44" i="10"/>
  <c r="GX82" i="6" s="1"/>
  <c r="DW44" i="10"/>
  <c r="GW82" i="6" s="1"/>
  <c r="DV44" i="10"/>
  <c r="GT82" i="6" s="1"/>
  <c r="DU44" i="10"/>
  <c r="GS82" i="6" s="1"/>
  <c r="DT44" i="10"/>
  <c r="GR82" i="6" s="1"/>
  <c r="DS44" i="10"/>
  <c r="GO82" i="6" s="1"/>
  <c r="DR44" i="10"/>
  <c r="GN82" i="6" s="1"/>
  <c r="DQ44" i="10"/>
  <c r="GM82" i="6" s="1"/>
  <c r="DP44" i="10"/>
  <c r="GJ82" i="6" s="1"/>
  <c r="DO44" i="10"/>
  <c r="GI82" i="6" s="1"/>
  <c r="DN44" i="10"/>
  <c r="GH82" i="6" s="1"/>
  <c r="DM44" i="10"/>
  <c r="GE82" i="6" s="1"/>
  <c r="DL44" i="10"/>
  <c r="GD82" i="6" s="1"/>
  <c r="DK44" i="10"/>
  <c r="GC82" i="6" s="1"/>
  <c r="DJ44" i="10"/>
  <c r="FZ82" i="6" s="1"/>
  <c r="DI44" i="10"/>
  <c r="FY82" i="6" s="1"/>
  <c r="DH44" i="10"/>
  <c r="FX82" i="6" s="1"/>
  <c r="DG44" i="10"/>
  <c r="FU82" i="6" s="1"/>
  <c r="DF44" i="10"/>
  <c r="FT82" i="6" s="1"/>
  <c r="DE44" i="10"/>
  <c r="FS82" i="6" s="1"/>
  <c r="DD44" i="10"/>
  <c r="FP82" i="6" s="1"/>
  <c r="DC44" i="10"/>
  <c r="FO82" i="6" s="1"/>
  <c r="DB44" i="10"/>
  <c r="FN82" i="6" s="1"/>
  <c r="DA44" i="10"/>
  <c r="FK82" i="6" s="1"/>
  <c r="CZ44" i="10"/>
  <c r="FJ82" i="6" s="1"/>
  <c r="CY44" i="10"/>
  <c r="FI82" i="6" s="1"/>
  <c r="CX44" i="10"/>
  <c r="FF82" i="6" s="1"/>
  <c r="CW44" i="10"/>
  <c r="FE82" i="6" s="1"/>
  <c r="CV44" i="10"/>
  <c r="FD82" i="6" s="1"/>
  <c r="CU44" i="10"/>
  <c r="FA82" i="6" s="1"/>
  <c r="CT44" i="10"/>
  <c r="EZ82" i="6" s="1"/>
  <c r="CS44" i="10"/>
  <c r="EY82" i="6" s="1"/>
  <c r="CR44" i="10"/>
  <c r="EV82" i="6" s="1"/>
  <c r="CQ44" i="10"/>
  <c r="EU82" i="6" s="1"/>
  <c r="CP44" i="10"/>
  <c r="ET82" i="6" s="1"/>
  <c r="CO44" i="10"/>
  <c r="EQ82" i="6" s="1"/>
  <c r="CN44" i="10"/>
  <c r="EP82" i="6" s="1"/>
  <c r="CM44" i="10"/>
  <c r="EO82" i="6" s="1"/>
  <c r="CL44" i="10"/>
  <c r="EL82" i="6" s="1"/>
  <c r="CK44" i="10"/>
  <c r="EK82" i="6" s="1"/>
  <c r="CJ44" i="10"/>
  <c r="EJ82" i="6" s="1"/>
  <c r="CI44" i="10"/>
  <c r="EG82" i="6" s="1"/>
  <c r="CH44" i="10"/>
  <c r="EF82" i="6" s="1"/>
  <c r="CG44" i="10"/>
  <c r="EE82" i="6" s="1"/>
  <c r="CF44" i="10"/>
  <c r="EB82" i="6" s="1"/>
  <c r="CE44" i="10"/>
  <c r="EA82" i="6" s="1"/>
  <c r="CD44" i="10"/>
  <c r="DZ82" i="6" s="1"/>
  <c r="CC44" i="10"/>
  <c r="DW82" i="6" s="1"/>
  <c r="CB44" i="10"/>
  <c r="DV82" i="6" s="1"/>
  <c r="CA44" i="10"/>
  <c r="DU82" i="6" s="1"/>
  <c r="BZ44" i="10"/>
  <c r="DR82" i="6" s="1"/>
  <c r="BY44" i="10"/>
  <c r="DQ82" i="6" s="1"/>
  <c r="BX44" i="10"/>
  <c r="DP82" i="6" s="1"/>
  <c r="BW44" i="10"/>
  <c r="DM82" i="6" s="1"/>
  <c r="BV44" i="10"/>
  <c r="DL82" i="6" s="1"/>
  <c r="BU44" i="10"/>
  <c r="DK82" i="6" s="1"/>
  <c r="BT44" i="10"/>
  <c r="DH82" i="6" s="1"/>
  <c r="BS44" i="10"/>
  <c r="DG82" i="6" s="1"/>
  <c r="BR44" i="10"/>
  <c r="DF82" i="6" s="1"/>
  <c r="BQ44" i="10"/>
  <c r="DC82" i="6" s="1"/>
  <c r="BP44" i="10"/>
  <c r="DB82" i="6" s="1"/>
  <c r="BO44" i="10"/>
  <c r="DA82" i="6" s="1"/>
  <c r="BN44" i="10"/>
  <c r="CX82" i="6" s="1"/>
  <c r="BM44" i="10"/>
  <c r="CW82" i="6" s="1"/>
  <c r="BL44" i="10"/>
  <c r="CV82" i="6" s="1"/>
  <c r="BK44" i="10"/>
  <c r="CS82" i="6" s="1"/>
  <c r="BJ44" i="10"/>
  <c r="CR82" i="6" s="1"/>
  <c r="BI44" i="10"/>
  <c r="CQ82" i="6" s="1"/>
  <c r="BH44" i="10"/>
  <c r="CN82" i="6" s="1"/>
  <c r="BG44" i="10"/>
  <c r="CM82" i="6" s="1"/>
  <c r="BF44" i="10"/>
  <c r="CL82" i="6" s="1"/>
  <c r="BE44" i="10"/>
  <c r="CI82" i="6" s="1"/>
  <c r="BD44" i="10"/>
  <c r="CH82" i="6" s="1"/>
  <c r="BC44" i="10"/>
  <c r="CG82" i="6" s="1"/>
  <c r="BB44" i="10"/>
  <c r="CD82" i="6" s="1"/>
  <c r="BA44" i="10"/>
  <c r="CC82" i="6" s="1"/>
  <c r="AZ44" i="10"/>
  <c r="CB82" i="6" s="1"/>
  <c r="AY44" i="10"/>
  <c r="BY82" i="6" s="1"/>
  <c r="AX44" i="10"/>
  <c r="BX82" i="6" s="1"/>
  <c r="AW44" i="10"/>
  <c r="BW82" i="6" s="1"/>
  <c r="AV44" i="10"/>
  <c r="BT82" i="6" s="1"/>
  <c r="AU44" i="10"/>
  <c r="BS82" i="6" s="1"/>
  <c r="AT44" i="10"/>
  <c r="BR82" i="6" s="1"/>
  <c r="AS44" i="10"/>
  <c r="BO82" i="6" s="1"/>
  <c r="AR44" i="10"/>
  <c r="BN82" i="6" s="1"/>
  <c r="AQ44" i="10"/>
  <c r="BM82" i="6" s="1"/>
  <c r="AP44" i="10"/>
  <c r="BJ82" i="6" s="1"/>
  <c r="AO44" i="10"/>
  <c r="BI82" i="6" s="1"/>
  <c r="AN44" i="10"/>
  <c r="BH82" i="6" s="1"/>
  <c r="AM44" i="10"/>
  <c r="BE82" i="6" s="1"/>
  <c r="AL44" i="10"/>
  <c r="BD82" i="6" s="1"/>
  <c r="AK44" i="10"/>
  <c r="BC82" i="6" s="1"/>
  <c r="AJ44" i="10"/>
  <c r="AZ82" i="6" s="1"/>
  <c r="AI44" i="10"/>
  <c r="AY82" i="6" s="1"/>
  <c r="AH44" i="10"/>
  <c r="AX82" i="6" s="1"/>
  <c r="AG44" i="10"/>
  <c r="AU82" i="6" s="1"/>
  <c r="AF44" i="10"/>
  <c r="AT82" i="6" s="1"/>
  <c r="AE44" i="10"/>
  <c r="AS82" i="6" s="1"/>
  <c r="AD44" i="10"/>
  <c r="AP82" i="6" s="1"/>
  <c r="AC44" i="10"/>
  <c r="AO82" i="6" s="1"/>
  <c r="AB44" i="10"/>
  <c r="AN82" i="6" s="1"/>
  <c r="AA44" i="10"/>
  <c r="AK82" i="6" s="1"/>
  <c r="Z44" i="10"/>
  <c r="AJ82" i="6" s="1"/>
  <c r="Y44" i="10"/>
  <c r="AI82" i="6" s="1"/>
  <c r="X44" i="10"/>
  <c r="AF82" i="6" s="1"/>
  <c r="W44" i="10"/>
  <c r="AE82" i="6" s="1"/>
  <c r="V44" i="10"/>
  <c r="AD82" i="6" s="1"/>
  <c r="U44" i="10"/>
  <c r="AA82" i="6" s="1"/>
  <c r="T44" i="10"/>
  <c r="Z82" i="6" s="1"/>
  <c r="S44" i="10"/>
  <c r="Y82" i="6" s="1"/>
  <c r="R44" i="10"/>
  <c r="V82" i="6" s="1"/>
  <c r="Q44" i="10"/>
  <c r="U82" i="6" s="1"/>
  <c r="P44" i="10"/>
  <c r="T82" i="6" s="1"/>
  <c r="O44" i="10"/>
  <c r="Q82" i="6" s="1"/>
  <c r="N44" i="10"/>
  <c r="P82" i="6" s="1"/>
  <c r="M44" i="10"/>
  <c r="O82" i="6" s="1"/>
  <c r="L44" i="10"/>
  <c r="L82" i="6" s="1"/>
  <c r="K44" i="10"/>
  <c r="K82" i="6" s="1"/>
  <c r="J44" i="10"/>
  <c r="J82" i="6" s="1"/>
  <c r="I44" i="10"/>
  <c r="I82" i="6" s="1"/>
  <c r="H44" i="10"/>
  <c r="H82" i="6" s="1"/>
  <c r="G44" i="10"/>
  <c r="G82" i="6" s="1"/>
  <c r="F44" i="10"/>
  <c r="F82" i="6" s="1"/>
  <c r="E44" i="10"/>
  <c r="E82" i="6" s="1"/>
  <c r="D44" i="10"/>
  <c r="D82" i="6" s="1"/>
  <c r="C44" i="10"/>
  <c r="C82" i="6" s="1"/>
  <c r="B44" i="10"/>
  <c r="B82" i="6" s="1"/>
  <c r="GP43" i="10"/>
  <c r="GO43" i="10"/>
  <c r="GN43" i="10"/>
  <c r="GM43" i="10"/>
  <c r="GL43" i="10"/>
  <c r="GK43" i="10"/>
  <c r="GJ43" i="10"/>
  <c r="GI43" i="10"/>
  <c r="GH43" i="10"/>
  <c r="GG43" i="10"/>
  <c r="GG49" i="10" s="1"/>
  <c r="GF43" i="10"/>
  <c r="GE43" i="10"/>
  <c r="GD43" i="10"/>
  <c r="GC43" i="10"/>
  <c r="GD50" i="10" s="1"/>
  <c r="GB43" i="10"/>
  <c r="GA43" i="10"/>
  <c r="FZ43" i="10"/>
  <c r="FY43" i="10"/>
  <c r="FZ50" i="10" s="1"/>
  <c r="FX43" i="10"/>
  <c r="FW43" i="10"/>
  <c r="FV43" i="10"/>
  <c r="FU43" i="10"/>
  <c r="FU49" i="10" s="1"/>
  <c r="FT43" i="10"/>
  <c r="FS43" i="10"/>
  <c r="FR43" i="10"/>
  <c r="FQ43" i="10"/>
  <c r="FQ49" i="10" s="1"/>
  <c r="FP43" i="10"/>
  <c r="FO43" i="10"/>
  <c r="FN43" i="10"/>
  <c r="FM43" i="10"/>
  <c r="FN50" i="10" s="1"/>
  <c r="FL43" i="10"/>
  <c r="FK43" i="10"/>
  <c r="FJ43" i="10"/>
  <c r="FI43" i="10"/>
  <c r="FI49" i="10" s="1"/>
  <c r="FH43" i="10"/>
  <c r="FG43" i="10"/>
  <c r="FF43" i="10"/>
  <c r="FE43" i="10"/>
  <c r="FE49" i="10" s="1"/>
  <c r="FD43" i="10"/>
  <c r="FC43" i="10"/>
  <c r="FB43" i="10"/>
  <c r="FA43" i="10"/>
  <c r="FA49" i="10" s="1"/>
  <c r="EZ43" i="10"/>
  <c r="EY43" i="10"/>
  <c r="EX43" i="10"/>
  <c r="EW43" i="10"/>
  <c r="EX50" i="10" s="1"/>
  <c r="EV43" i="10"/>
  <c r="EU43" i="10"/>
  <c r="ET43" i="10"/>
  <c r="EU50" i="10" s="1"/>
  <c r="ES43" i="10"/>
  <c r="ET50" i="10" s="1"/>
  <c r="ER43" i="10"/>
  <c r="EQ43" i="10"/>
  <c r="EP43" i="10"/>
  <c r="EO43" i="10"/>
  <c r="IA81" i="6" s="1"/>
  <c r="EN43" i="10"/>
  <c r="EM43" i="10"/>
  <c r="HW81" i="6" s="1"/>
  <c r="EL43" i="10"/>
  <c r="HV81" i="6" s="1"/>
  <c r="EK43" i="10"/>
  <c r="EJ43" i="10"/>
  <c r="EJ49" i="10" s="1"/>
  <c r="EI43" i="10"/>
  <c r="HQ81" i="6" s="1"/>
  <c r="EH43" i="10"/>
  <c r="EG43" i="10"/>
  <c r="HM81" i="6" s="1"/>
  <c r="EF43" i="10"/>
  <c r="HL81" i="6" s="1"/>
  <c r="EE43" i="10"/>
  <c r="HI81" i="6" s="1"/>
  <c r="ED43" i="10"/>
  <c r="EC43" i="10"/>
  <c r="HG81" i="6" s="1"/>
  <c r="EB43" i="10"/>
  <c r="EB49" i="10" s="1"/>
  <c r="EA43" i="10"/>
  <c r="HC81" i="6" s="1"/>
  <c r="DZ43" i="10"/>
  <c r="HB81" i="6" s="1"/>
  <c r="DY43" i="10"/>
  <c r="DX43" i="10"/>
  <c r="DW43" i="10"/>
  <c r="GW81" i="6" s="1"/>
  <c r="DV43" i="10"/>
  <c r="DU43" i="10"/>
  <c r="GS81" i="6" s="1"/>
  <c r="DT43" i="10"/>
  <c r="GR81" i="6" s="1"/>
  <c r="DS43" i="10"/>
  <c r="DR43" i="10"/>
  <c r="DQ43" i="10"/>
  <c r="GM81" i="6" s="1"/>
  <c r="DP43" i="10"/>
  <c r="DR50" i="10" s="1"/>
  <c r="DO43" i="10"/>
  <c r="GI81" i="6" s="1"/>
  <c r="DN43" i="10"/>
  <c r="GH81" i="6" s="1"/>
  <c r="DM43" i="10"/>
  <c r="DL43" i="10"/>
  <c r="DK43" i="10"/>
  <c r="GC81" i="6" s="1"/>
  <c r="DJ43" i="10"/>
  <c r="DI43" i="10"/>
  <c r="FY81" i="6" s="1"/>
  <c r="DH43" i="10"/>
  <c r="FX81" i="6" s="1"/>
  <c r="DG43" i="10"/>
  <c r="FU81" i="6" s="1"/>
  <c r="DF43" i="10"/>
  <c r="DE43" i="10"/>
  <c r="FS81" i="6" s="1"/>
  <c r="DD43" i="10"/>
  <c r="DD49" i="10" s="1"/>
  <c r="DC43" i="10"/>
  <c r="FO81" i="6" s="1"/>
  <c r="DB43" i="10"/>
  <c r="FN81" i="6" s="1"/>
  <c r="DA43" i="10"/>
  <c r="CZ43" i="10"/>
  <c r="CY43" i="10"/>
  <c r="FI81" i="6" s="1"/>
  <c r="CX43" i="10"/>
  <c r="CW43" i="10"/>
  <c r="FE81" i="6" s="1"/>
  <c r="CV43" i="10"/>
  <c r="FD81" i="6" s="1"/>
  <c r="CU43" i="10"/>
  <c r="CT43" i="10"/>
  <c r="CS43" i="10"/>
  <c r="EY81" i="6" s="1"/>
  <c r="CR43" i="10"/>
  <c r="CT50" i="10" s="1"/>
  <c r="CQ43" i="10"/>
  <c r="EU81" i="6" s="1"/>
  <c r="CP43" i="10"/>
  <c r="ET81" i="6" s="1"/>
  <c r="CO43" i="10"/>
  <c r="CN43" i="10"/>
  <c r="CN49" i="10" s="1"/>
  <c r="CM43" i="10"/>
  <c r="EO81" i="6" s="1"/>
  <c r="CL43" i="10"/>
  <c r="CK43" i="10"/>
  <c r="EK81" i="6" s="1"/>
  <c r="CJ43" i="10"/>
  <c r="EJ81" i="6" s="1"/>
  <c r="CI43" i="10"/>
  <c r="EG81" i="6" s="1"/>
  <c r="CH43" i="10"/>
  <c r="CG43" i="10"/>
  <c r="EE81" i="6" s="1"/>
  <c r="CF43" i="10"/>
  <c r="CF49" i="10" s="1"/>
  <c r="CE43" i="10"/>
  <c r="EA81" i="6" s="1"/>
  <c r="CD43" i="10"/>
  <c r="DZ81" i="6" s="1"/>
  <c r="CC43" i="10"/>
  <c r="CB43" i="10"/>
  <c r="CA43" i="10"/>
  <c r="DU81" i="6" s="1"/>
  <c r="BZ43" i="10"/>
  <c r="BY43" i="10"/>
  <c r="DQ81" i="6" s="1"/>
  <c r="BX43" i="10"/>
  <c r="DP81" i="6" s="1"/>
  <c r="BW43" i="10"/>
  <c r="BV43" i="10"/>
  <c r="BU43" i="10"/>
  <c r="DK81" i="6" s="1"/>
  <c r="BT43" i="10"/>
  <c r="BV50" i="10" s="1"/>
  <c r="BS43" i="10"/>
  <c r="DG81" i="6" s="1"/>
  <c r="BR43" i="10"/>
  <c r="DF81" i="6" s="1"/>
  <c r="BQ43" i="10"/>
  <c r="BP43" i="10"/>
  <c r="BO43" i="10"/>
  <c r="DA81" i="6" s="1"/>
  <c r="BN43" i="10"/>
  <c r="BM43" i="10"/>
  <c r="CW81" i="6" s="1"/>
  <c r="BL43" i="10"/>
  <c r="CV81" i="6" s="1"/>
  <c r="BK43" i="10"/>
  <c r="CS81" i="6" s="1"/>
  <c r="BJ43" i="10"/>
  <c r="BI43" i="10"/>
  <c r="CQ81" i="6" s="1"/>
  <c r="BH43" i="10"/>
  <c r="BH49" i="10" s="1"/>
  <c r="BG43" i="10"/>
  <c r="CM81" i="6" s="1"/>
  <c r="BF43" i="10"/>
  <c r="CL81" i="6" s="1"/>
  <c r="BE43" i="10"/>
  <c r="BD43" i="10"/>
  <c r="BC43" i="10"/>
  <c r="CG81" i="6" s="1"/>
  <c r="BB43" i="10"/>
  <c r="BA43" i="10"/>
  <c r="CC81" i="6" s="1"/>
  <c r="AZ43" i="10"/>
  <c r="CB81" i="6" s="1"/>
  <c r="AY43" i="10"/>
  <c r="AX43" i="10"/>
  <c r="AW43" i="10"/>
  <c r="BW81" i="6" s="1"/>
  <c r="AV43" i="10"/>
  <c r="AU43" i="10"/>
  <c r="BS81" i="6" s="1"/>
  <c r="AT43" i="10"/>
  <c r="BR81" i="6" s="1"/>
  <c r="AS43" i="10"/>
  <c r="AR43" i="10"/>
  <c r="AR49" i="10" s="1"/>
  <c r="AQ43" i="10"/>
  <c r="BM81" i="6" s="1"/>
  <c r="AP43" i="10"/>
  <c r="AO43" i="10"/>
  <c r="AN43" i="10"/>
  <c r="BH81" i="6" s="1"/>
  <c r="AM43" i="10"/>
  <c r="BE81" i="6" s="1"/>
  <c r="AL43" i="10"/>
  <c r="AL49" i="10" s="1"/>
  <c r="AK43" i="10"/>
  <c r="BC81" i="6" s="1"/>
  <c r="AJ43" i="10"/>
  <c r="AI43" i="10"/>
  <c r="AY81" i="6" s="1"/>
  <c r="AH43" i="10"/>
  <c r="AX81" i="6" s="1"/>
  <c r="AG43" i="10"/>
  <c r="AF43" i="10"/>
  <c r="AE43" i="10"/>
  <c r="AS81" i="6" s="1"/>
  <c r="AD43" i="10"/>
  <c r="AC43" i="10"/>
  <c r="AB43" i="10"/>
  <c r="AN81" i="6" s="1"/>
  <c r="AA43" i="10"/>
  <c r="AK81" i="6" s="1"/>
  <c r="Z43" i="10"/>
  <c r="Z49" i="10" s="1"/>
  <c r="Y43" i="10"/>
  <c r="AI81" i="6" s="1"/>
  <c r="X43" i="10"/>
  <c r="X50" i="10" s="1"/>
  <c r="W43" i="10"/>
  <c r="AE81" i="6" s="1"/>
  <c r="V43" i="10"/>
  <c r="AD81" i="6" s="1"/>
  <c r="U43" i="10"/>
  <c r="T43" i="10"/>
  <c r="T49" i="10" s="1"/>
  <c r="S43" i="10"/>
  <c r="Y81" i="6" s="1"/>
  <c r="R43" i="10"/>
  <c r="Q43" i="10"/>
  <c r="P43" i="10"/>
  <c r="T81" i="6" s="1"/>
  <c r="O43" i="10"/>
  <c r="Q81" i="6" s="1"/>
  <c r="N43" i="10"/>
  <c r="N49" i="10" s="1"/>
  <c r="M43" i="10"/>
  <c r="O81" i="6" s="1"/>
  <c r="L43" i="10"/>
  <c r="K43" i="10"/>
  <c r="K81" i="6" s="1"/>
  <c r="J43" i="10"/>
  <c r="J81" i="6" s="1"/>
  <c r="I43" i="10"/>
  <c r="I81" i="6" s="1"/>
  <c r="H43" i="10"/>
  <c r="H81" i="6" s="1"/>
  <c r="G43" i="10"/>
  <c r="G81" i="6" s="1"/>
  <c r="F43" i="10"/>
  <c r="F81" i="6" s="1"/>
  <c r="E43" i="10"/>
  <c r="E81" i="6" s="1"/>
  <c r="D43" i="10"/>
  <c r="D81" i="6" s="1"/>
  <c r="C43" i="10"/>
  <c r="C81" i="6" s="1"/>
  <c r="B43" i="10"/>
  <c r="B81" i="6" s="1"/>
  <c r="GP42" i="10"/>
  <c r="GO42" i="10"/>
  <c r="GN42" i="10"/>
  <c r="GM42" i="10"/>
  <c r="GL42" i="10"/>
  <c r="GK42" i="10"/>
  <c r="GJ42" i="10"/>
  <c r="GI42" i="10"/>
  <c r="GH42" i="10"/>
  <c r="GG42" i="10"/>
  <c r="GF42" i="10"/>
  <c r="GE42" i="10"/>
  <c r="GD42" i="10"/>
  <c r="GC42" i="10"/>
  <c r="GB42" i="10"/>
  <c r="GA42" i="10"/>
  <c r="FZ42" i="10"/>
  <c r="FY42" i="10"/>
  <c r="FX42" i="10"/>
  <c r="FW42" i="10"/>
  <c r="FV42" i="10"/>
  <c r="FU42" i="10"/>
  <c r="FT42" i="10"/>
  <c r="FS42" i="10"/>
  <c r="FR42" i="10"/>
  <c r="FQ42" i="10"/>
  <c r="FP42" i="10"/>
  <c r="FO42" i="10"/>
  <c r="FN42" i="10"/>
  <c r="FM42" i="10"/>
  <c r="FL42" i="10"/>
  <c r="FK42" i="10"/>
  <c r="FJ42" i="10"/>
  <c r="FI42" i="10"/>
  <c r="FH42" i="10"/>
  <c r="FG42" i="10"/>
  <c r="FF42" i="10"/>
  <c r="FE42" i="10"/>
  <c r="FD42" i="10"/>
  <c r="FC42" i="10"/>
  <c r="FB42" i="10"/>
  <c r="FA42" i="10"/>
  <c r="EZ42" i="10"/>
  <c r="EY42" i="10"/>
  <c r="EX42" i="10"/>
  <c r="EW42" i="10"/>
  <c r="EV42" i="10"/>
  <c r="EU42" i="10"/>
  <c r="ET42" i="10"/>
  <c r="ES42" i="10"/>
  <c r="ER42" i="10"/>
  <c r="EQ42" i="10"/>
  <c r="IC80" i="6" s="1"/>
  <c r="EP42" i="10"/>
  <c r="IB80" i="6" s="1"/>
  <c r="EO42" i="10"/>
  <c r="IA80" i="6" s="1"/>
  <c r="EN42" i="10"/>
  <c r="HX80" i="6" s="1"/>
  <c r="EM42" i="10"/>
  <c r="HW80" i="6" s="1"/>
  <c r="EL42" i="10"/>
  <c r="HV80" i="6" s="1"/>
  <c r="EK42" i="10"/>
  <c r="HS80" i="6" s="1"/>
  <c r="EJ42" i="10"/>
  <c r="HR80" i="6" s="1"/>
  <c r="EI42" i="10"/>
  <c r="HQ80" i="6" s="1"/>
  <c r="EH42" i="10"/>
  <c r="HN80" i="6" s="1"/>
  <c r="EG42" i="10"/>
  <c r="HM80" i="6" s="1"/>
  <c r="EF42" i="10"/>
  <c r="HL80" i="6" s="1"/>
  <c r="EE42" i="10"/>
  <c r="HI80" i="6" s="1"/>
  <c r="ED42" i="10"/>
  <c r="HH80" i="6" s="1"/>
  <c r="EC42" i="10"/>
  <c r="HG80" i="6" s="1"/>
  <c r="EB42" i="10"/>
  <c r="HD80" i="6" s="1"/>
  <c r="EA42" i="10"/>
  <c r="HC80" i="6" s="1"/>
  <c r="DZ42" i="10"/>
  <c r="HB80" i="6" s="1"/>
  <c r="DY42" i="10"/>
  <c r="GY80" i="6" s="1"/>
  <c r="DX42" i="10"/>
  <c r="GX80" i="6" s="1"/>
  <c r="DW42" i="10"/>
  <c r="GW80" i="6" s="1"/>
  <c r="DV42" i="10"/>
  <c r="GT80" i="6" s="1"/>
  <c r="DU42" i="10"/>
  <c r="GS80" i="6" s="1"/>
  <c r="DT42" i="10"/>
  <c r="GR80" i="6" s="1"/>
  <c r="DS42" i="10"/>
  <c r="GO80" i="6" s="1"/>
  <c r="DR42" i="10"/>
  <c r="GN80" i="6" s="1"/>
  <c r="DQ42" i="10"/>
  <c r="GM80" i="6" s="1"/>
  <c r="DP42" i="10"/>
  <c r="GJ80" i="6" s="1"/>
  <c r="DO42" i="10"/>
  <c r="GI80" i="6" s="1"/>
  <c r="DN42" i="10"/>
  <c r="GH80" i="6" s="1"/>
  <c r="DM42" i="10"/>
  <c r="GE80" i="6" s="1"/>
  <c r="DL42" i="10"/>
  <c r="GD80" i="6" s="1"/>
  <c r="DK42" i="10"/>
  <c r="GC80" i="6" s="1"/>
  <c r="DJ42" i="10"/>
  <c r="FZ80" i="6" s="1"/>
  <c r="DI42" i="10"/>
  <c r="FY80" i="6" s="1"/>
  <c r="DH42" i="10"/>
  <c r="FX80" i="6" s="1"/>
  <c r="DG42" i="10"/>
  <c r="FU80" i="6" s="1"/>
  <c r="DF42" i="10"/>
  <c r="FT80" i="6" s="1"/>
  <c r="DE42" i="10"/>
  <c r="FS80" i="6" s="1"/>
  <c r="DD42" i="10"/>
  <c r="FP80" i="6" s="1"/>
  <c r="DC42" i="10"/>
  <c r="FO80" i="6" s="1"/>
  <c r="DB42" i="10"/>
  <c r="FN80" i="6" s="1"/>
  <c r="DA42" i="10"/>
  <c r="FK80" i="6" s="1"/>
  <c r="CZ42" i="10"/>
  <c r="FJ80" i="6" s="1"/>
  <c r="CY42" i="10"/>
  <c r="FI80" i="6" s="1"/>
  <c r="CX42" i="10"/>
  <c r="FF80" i="6" s="1"/>
  <c r="CW42" i="10"/>
  <c r="FE80" i="6" s="1"/>
  <c r="CV42" i="10"/>
  <c r="FD80" i="6" s="1"/>
  <c r="CU42" i="10"/>
  <c r="FA80" i="6" s="1"/>
  <c r="CT42" i="10"/>
  <c r="EZ80" i="6" s="1"/>
  <c r="CS42" i="10"/>
  <c r="EY80" i="6" s="1"/>
  <c r="CR42" i="10"/>
  <c r="EV80" i="6" s="1"/>
  <c r="CQ42" i="10"/>
  <c r="EU80" i="6" s="1"/>
  <c r="CP42" i="10"/>
  <c r="ET80" i="6" s="1"/>
  <c r="CO42" i="10"/>
  <c r="EQ80" i="6" s="1"/>
  <c r="CN42" i="10"/>
  <c r="EP80" i="6" s="1"/>
  <c r="CM42" i="10"/>
  <c r="EO80" i="6" s="1"/>
  <c r="CL42" i="10"/>
  <c r="EL80" i="6" s="1"/>
  <c r="CK42" i="10"/>
  <c r="EK80" i="6" s="1"/>
  <c r="CJ42" i="10"/>
  <c r="EJ80" i="6" s="1"/>
  <c r="CI42" i="10"/>
  <c r="EG80" i="6" s="1"/>
  <c r="CH42" i="10"/>
  <c r="EF80" i="6" s="1"/>
  <c r="CG42" i="10"/>
  <c r="EE80" i="6" s="1"/>
  <c r="CF42" i="10"/>
  <c r="EB80" i="6" s="1"/>
  <c r="CE42" i="10"/>
  <c r="EA80" i="6" s="1"/>
  <c r="CD42" i="10"/>
  <c r="DZ80" i="6" s="1"/>
  <c r="CC42" i="10"/>
  <c r="DW80" i="6" s="1"/>
  <c r="CB42" i="10"/>
  <c r="DV80" i="6" s="1"/>
  <c r="CA42" i="10"/>
  <c r="DU80" i="6" s="1"/>
  <c r="BZ42" i="10"/>
  <c r="DR80" i="6" s="1"/>
  <c r="BY42" i="10"/>
  <c r="DQ80" i="6" s="1"/>
  <c r="BX42" i="10"/>
  <c r="DP80" i="6" s="1"/>
  <c r="BW42" i="10"/>
  <c r="DM80" i="6" s="1"/>
  <c r="BV42" i="10"/>
  <c r="DL80" i="6" s="1"/>
  <c r="BU42" i="10"/>
  <c r="DK80" i="6" s="1"/>
  <c r="BT42" i="10"/>
  <c r="DH80" i="6" s="1"/>
  <c r="BS42" i="10"/>
  <c r="DG80" i="6" s="1"/>
  <c r="BR42" i="10"/>
  <c r="DF80" i="6" s="1"/>
  <c r="BQ42" i="10"/>
  <c r="DC80" i="6" s="1"/>
  <c r="BP42" i="10"/>
  <c r="DB80" i="6" s="1"/>
  <c r="BO42" i="10"/>
  <c r="DA80" i="6" s="1"/>
  <c r="BN42" i="10"/>
  <c r="CX80" i="6" s="1"/>
  <c r="BM42" i="10"/>
  <c r="CW80" i="6" s="1"/>
  <c r="BL42" i="10"/>
  <c r="CV80" i="6" s="1"/>
  <c r="BK42" i="10"/>
  <c r="CS80" i="6" s="1"/>
  <c r="BJ42" i="10"/>
  <c r="CR80" i="6" s="1"/>
  <c r="BI42" i="10"/>
  <c r="CQ80" i="6" s="1"/>
  <c r="BH42" i="10"/>
  <c r="CN80" i="6" s="1"/>
  <c r="BG42" i="10"/>
  <c r="CM80" i="6" s="1"/>
  <c r="BF42" i="10"/>
  <c r="CL80" i="6" s="1"/>
  <c r="BE42" i="10"/>
  <c r="CI80" i="6" s="1"/>
  <c r="BD42" i="10"/>
  <c r="CH80" i="6" s="1"/>
  <c r="BC42" i="10"/>
  <c r="CG80" i="6" s="1"/>
  <c r="BB42" i="10"/>
  <c r="CD80" i="6" s="1"/>
  <c r="BA42" i="10"/>
  <c r="CC80" i="6" s="1"/>
  <c r="AZ42" i="10"/>
  <c r="CB80" i="6" s="1"/>
  <c r="AY42" i="10"/>
  <c r="BY80" i="6" s="1"/>
  <c r="AX42" i="10"/>
  <c r="BX80" i="6" s="1"/>
  <c r="AW42" i="10"/>
  <c r="BW80" i="6" s="1"/>
  <c r="AV42" i="10"/>
  <c r="BT80" i="6" s="1"/>
  <c r="AU42" i="10"/>
  <c r="BS80" i="6" s="1"/>
  <c r="AT42" i="10"/>
  <c r="BR80" i="6" s="1"/>
  <c r="AS42" i="10"/>
  <c r="BO80" i="6" s="1"/>
  <c r="AR42" i="10"/>
  <c r="BN80" i="6" s="1"/>
  <c r="AQ42" i="10"/>
  <c r="BM80" i="6" s="1"/>
  <c r="AP42" i="10"/>
  <c r="BJ80" i="6" s="1"/>
  <c r="AO42" i="10"/>
  <c r="BI80" i="6" s="1"/>
  <c r="AN42" i="10"/>
  <c r="BH80" i="6" s="1"/>
  <c r="AM42" i="10"/>
  <c r="BE80" i="6" s="1"/>
  <c r="AL42" i="10"/>
  <c r="BD80" i="6" s="1"/>
  <c r="AK42" i="10"/>
  <c r="BC80" i="6" s="1"/>
  <c r="AJ42" i="10"/>
  <c r="AZ80" i="6" s="1"/>
  <c r="AI42" i="10"/>
  <c r="AY80" i="6" s="1"/>
  <c r="AH42" i="10"/>
  <c r="AX80" i="6" s="1"/>
  <c r="AG42" i="10"/>
  <c r="AU80" i="6" s="1"/>
  <c r="AF42" i="10"/>
  <c r="AT80" i="6" s="1"/>
  <c r="AE42" i="10"/>
  <c r="AS80" i="6" s="1"/>
  <c r="AD42" i="10"/>
  <c r="AP80" i="6" s="1"/>
  <c r="AC42" i="10"/>
  <c r="AO80" i="6" s="1"/>
  <c r="AB42" i="10"/>
  <c r="AN80" i="6" s="1"/>
  <c r="AA42" i="10"/>
  <c r="AK80" i="6" s="1"/>
  <c r="Z42" i="10"/>
  <c r="AJ80" i="6" s="1"/>
  <c r="Y42" i="10"/>
  <c r="AI80" i="6" s="1"/>
  <c r="X42" i="10"/>
  <c r="AF80" i="6" s="1"/>
  <c r="W42" i="10"/>
  <c r="AE80" i="6" s="1"/>
  <c r="V42" i="10"/>
  <c r="AD80" i="6" s="1"/>
  <c r="U42" i="10"/>
  <c r="AA80" i="6" s="1"/>
  <c r="T42" i="10"/>
  <c r="Z80" i="6" s="1"/>
  <c r="S42" i="10"/>
  <c r="Y80" i="6" s="1"/>
  <c r="R42" i="10"/>
  <c r="V80" i="6" s="1"/>
  <c r="Q42" i="10"/>
  <c r="U80" i="6" s="1"/>
  <c r="P42" i="10"/>
  <c r="T80" i="6" s="1"/>
  <c r="O42" i="10"/>
  <c r="Q80" i="6" s="1"/>
  <c r="N42" i="10"/>
  <c r="P80" i="6" s="1"/>
  <c r="M42" i="10"/>
  <c r="O80" i="6" s="1"/>
  <c r="L42" i="10"/>
  <c r="L80" i="6" s="1"/>
  <c r="K42" i="10"/>
  <c r="K80" i="6" s="1"/>
  <c r="J42" i="10"/>
  <c r="J80" i="6" s="1"/>
  <c r="I42" i="10"/>
  <c r="I80" i="6" s="1"/>
  <c r="H42" i="10"/>
  <c r="H80" i="6" s="1"/>
  <c r="G42" i="10"/>
  <c r="G80" i="6" s="1"/>
  <c r="F42" i="10"/>
  <c r="F80" i="6" s="1"/>
  <c r="E42" i="10"/>
  <c r="E80" i="6" s="1"/>
  <c r="D42" i="10"/>
  <c r="D80" i="6" s="1"/>
  <c r="C42" i="10"/>
  <c r="C80" i="6" s="1"/>
  <c r="B42" i="10"/>
  <c r="B80" i="6" s="1"/>
  <c r="AA40" i="10"/>
  <c r="GJ37" i="10"/>
  <c r="GI37" i="10"/>
  <c r="EP37" i="10"/>
  <c r="IB32" i="6" s="1"/>
  <c r="DV37" i="10"/>
  <c r="GT32" i="6" s="1"/>
  <c r="DU37" i="10"/>
  <c r="GS32" i="6" s="1"/>
  <c r="DS37" i="10"/>
  <c r="GO32" i="6" s="1"/>
  <c r="DR37" i="10"/>
  <c r="GN32" i="6" s="1"/>
  <c r="DP37" i="10"/>
  <c r="GJ32" i="6" s="1"/>
  <c r="DO37" i="10"/>
  <c r="GI32" i="6" s="1"/>
  <c r="DM37" i="10"/>
  <c r="GE32" i="6" s="1"/>
  <c r="DL37" i="10"/>
  <c r="GD32" i="6" s="1"/>
  <c r="DJ37" i="10"/>
  <c r="FZ32" i="6" s="1"/>
  <c r="DI37" i="10"/>
  <c r="FY32" i="6" s="1"/>
  <c r="DD37" i="10"/>
  <c r="FP32" i="6" s="1"/>
  <c r="DC37" i="10"/>
  <c r="FO32" i="6" s="1"/>
  <c r="DA37" i="10"/>
  <c r="FK32" i="6" s="1"/>
  <c r="CZ37" i="10"/>
  <c r="FJ32" i="6" s="1"/>
  <c r="CX37" i="10"/>
  <c r="FF32" i="6" s="1"/>
  <c r="CW37" i="10"/>
  <c r="FE32" i="6" s="1"/>
  <c r="CU37" i="10"/>
  <c r="FA32" i="6" s="1"/>
  <c r="CT37" i="10"/>
  <c r="EZ32" i="6" s="1"/>
  <c r="CR37" i="10"/>
  <c r="EV32" i="6" s="1"/>
  <c r="CQ37" i="10"/>
  <c r="EU32" i="6" s="1"/>
  <c r="CO37" i="10"/>
  <c r="EQ32" i="6" s="1"/>
  <c r="CN37" i="10"/>
  <c r="EP32" i="6" s="1"/>
  <c r="CL37" i="10"/>
  <c r="EL32" i="6" s="1"/>
  <c r="CK37" i="10"/>
  <c r="EK32" i="6" s="1"/>
  <c r="CI37" i="10"/>
  <c r="EG32" i="6" s="1"/>
  <c r="CH37" i="10"/>
  <c r="EF32" i="6" s="1"/>
  <c r="CF37" i="10"/>
  <c r="EB32" i="6" s="1"/>
  <c r="CE37" i="10"/>
  <c r="EA32" i="6" s="1"/>
  <c r="CC37" i="10"/>
  <c r="DW32" i="6" s="1"/>
  <c r="CB37" i="10"/>
  <c r="DV32" i="6" s="1"/>
  <c r="BZ37" i="10"/>
  <c r="DR32" i="6" s="1"/>
  <c r="BY37" i="10"/>
  <c r="DQ32" i="6" s="1"/>
  <c r="BW37" i="10"/>
  <c r="DM32" i="6" s="1"/>
  <c r="BV37" i="10"/>
  <c r="DL32" i="6" s="1"/>
  <c r="BT37" i="10"/>
  <c r="DH32" i="6" s="1"/>
  <c r="BS37" i="10"/>
  <c r="DG32" i="6" s="1"/>
  <c r="BQ37" i="10"/>
  <c r="DC32" i="6" s="1"/>
  <c r="BP37" i="10"/>
  <c r="DB32" i="6" s="1"/>
  <c r="BN37" i="10"/>
  <c r="CX32" i="6" s="1"/>
  <c r="BM37" i="10"/>
  <c r="CW32" i="6" s="1"/>
  <c r="BG37" i="10"/>
  <c r="CM32" i="6" s="1"/>
  <c r="AU37" i="10"/>
  <c r="BS32" i="6" s="1"/>
  <c r="AI37" i="10"/>
  <c r="AY32" i="6" s="1"/>
  <c r="W37" i="10"/>
  <c r="AE32" i="6" s="1"/>
  <c r="L37" i="10"/>
  <c r="L32" i="6" s="1"/>
  <c r="GP36" i="10"/>
  <c r="GO36" i="10"/>
  <c r="GN36" i="10"/>
  <c r="GM36" i="10"/>
  <c r="GL36" i="10"/>
  <c r="GK36" i="10"/>
  <c r="GJ36" i="10"/>
  <c r="GI36" i="10"/>
  <c r="GH36" i="10"/>
  <c r="GG36" i="10"/>
  <c r="GF36" i="10"/>
  <c r="GE36" i="10"/>
  <c r="GD36" i="10"/>
  <c r="GC36" i="10"/>
  <c r="GB36" i="10"/>
  <c r="GA36" i="10"/>
  <c r="FZ36" i="10"/>
  <c r="FY36" i="10"/>
  <c r="FX36" i="10"/>
  <c r="FW36" i="10"/>
  <c r="FV36" i="10"/>
  <c r="FU36" i="10"/>
  <c r="FT36" i="10"/>
  <c r="FS36" i="10"/>
  <c r="FR36" i="10"/>
  <c r="FQ36" i="10"/>
  <c r="FP36" i="10"/>
  <c r="FO36" i="10"/>
  <c r="FN36" i="10"/>
  <c r="FM36" i="10"/>
  <c r="FL36" i="10"/>
  <c r="FK36" i="10"/>
  <c r="FJ36" i="10"/>
  <c r="FI36" i="10"/>
  <c r="FH36" i="10"/>
  <c r="FG36" i="10"/>
  <c r="FF36" i="10"/>
  <c r="FE36" i="10"/>
  <c r="FD36" i="10"/>
  <c r="FC36" i="10"/>
  <c r="FB36" i="10"/>
  <c r="FA36" i="10"/>
  <c r="EZ36" i="10"/>
  <c r="EY36" i="10"/>
  <c r="EX36" i="10"/>
  <c r="EW36" i="10"/>
  <c r="EV36" i="10"/>
  <c r="EU36" i="10"/>
  <c r="ET36" i="10"/>
  <c r="ES36" i="10"/>
  <c r="ER36" i="10"/>
  <c r="EQ36" i="10"/>
  <c r="IC38" i="6" s="1"/>
  <c r="EP36" i="10"/>
  <c r="IB38" i="6" s="1"/>
  <c r="EO36" i="10"/>
  <c r="IA38" i="6" s="1"/>
  <c r="EN36" i="10"/>
  <c r="HX38" i="6" s="1"/>
  <c r="EM36" i="10"/>
  <c r="HW38" i="6" s="1"/>
  <c r="EL36" i="10"/>
  <c r="HV38" i="6" s="1"/>
  <c r="EK36" i="10"/>
  <c r="HS38" i="6" s="1"/>
  <c r="EJ36" i="10"/>
  <c r="HR38" i="6" s="1"/>
  <c r="EI36" i="10"/>
  <c r="HQ38" i="6" s="1"/>
  <c r="EH36" i="10"/>
  <c r="HN38" i="6" s="1"/>
  <c r="EG36" i="10"/>
  <c r="HM38" i="6" s="1"/>
  <c r="EF36" i="10"/>
  <c r="HL38" i="6" s="1"/>
  <c r="EE36" i="10"/>
  <c r="HI38" i="6" s="1"/>
  <c r="ED36" i="10"/>
  <c r="HH38" i="6" s="1"/>
  <c r="EC36" i="10"/>
  <c r="HG38" i="6" s="1"/>
  <c r="EB36" i="10"/>
  <c r="HD38" i="6" s="1"/>
  <c r="EA36" i="10"/>
  <c r="HC38" i="6" s="1"/>
  <c r="DZ36" i="10"/>
  <c r="HB38" i="6" s="1"/>
  <c r="DY36" i="10"/>
  <c r="GY38" i="6" s="1"/>
  <c r="DX36" i="10"/>
  <c r="GX38" i="6" s="1"/>
  <c r="DW36" i="10"/>
  <c r="GW38" i="6" s="1"/>
  <c r="DV36" i="10"/>
  <c r="GT38" i="6" s="1"/>
  <c r="DU36" i="10"/>
  <c r="GS38" i="6" s="1"/>
  <c r="DT36" i="10"/>
  <c r="GR38" i="6" s="1"/>
  <c r="DS36" i="10"/>
  <c r="GO38" i="6" s="1"/>
  <c r="DR36" i="10"/>
  <c r="GN38" i="6" s="1"/>
  <c r="DQ36" i="10"/>
  <c r="GM38" i="6" s="1"/>
  <c r="DP36" i="10"/>
  <c r="GJ38" i="6" s="1"/>
  <c r="DO36" i="10"/>
  <c r="GI38" i="6" s="1"/>
  <c r="DN36" i="10"/>
  <c r="GH38" i="6" s="1"/>
  <c r="DM36" i="10"/>
  <c r="GE38" i="6" s="1"/>
  <c r="DL36" i="10"/>
  <c r="GD38" i="6" s="1"/>
  <c r="DK36" i="10"/>
  <c r="GC38" i="6" s="1"/>
  <c r="DJ36" i="10"/>
  <c r="FZ38" i="6" s="1"/>
  <c r="DI36" i="10"/>
  <c r="FY38" i="6" s="1"/>
  <c r="DH36" i="10"/>
  <c r="FX38" i="6" s="1"/>
  <c r="DG36" i="10"/>
  <c r="FU38" i="6" s="1"/>
  <c r="DF36" i="10"/>
  <c r="FT38" i="6" s="1"/>
  <c r="DE36" i="10"/>
  <c r="FS38" i="6" s="1"/>
  <c r="DD36" i="10"/>
  <c r="FP38" i="6" s="1"/>
  <c r="DC36" i="10"/>
  <c r="FO38" i="6" s="1"/>
  <c r="DB36" i="10"/>
  <c r="FN38" i="6" s="1"/>
  <c r="DA36" i="10"/>
  <c r="FK38" i="6" s="1"/>
  <c r="CZ36" i="10"/>
  <c r="FJ38" i="6" s="1"/>
  <c r="CY36" i="10"/>
  <c r="FI38" i="6" s="1"/>
  <c r="CX36" i="10"/>
  <c r="FF38" i="6" s="1"/>
  <c r="CW36" i="10"/>
  <c r="FE38" i="6" s="1"/>
  <c r="CV36" i="10"/>
  <c r="FD38" i="6" s="1"/>
  <c r="CU36" i="10"/>
  <c r="FA38" i="6" s="1"/>
  <c r="CT36" i="10"/>
  <c r="EZ38" i="6" s="1"/>
  <c r="CS36" i="10"/>
  <c r="EY38" i="6" s="1"/>
  <c r="CR36" i="10"/>
  <c r="EV38" i="6" s="1"/>
  <c r="CQ36" i="10"/>
  <c r="EU38" i="6" s="1"/>
  <c r="CP36" i="10"/>
  <c r="ET38" i="6" s="1"/>
  <c r="CO36" i="10"/>
  <c r="EQ38" i="6" s="1"/>
  <c r="CN36" i="10"/>
  <c r="EP38" i="6" s="1"/>
  <c r="CM36" i="10"/>
  <c r="EO38" i="6" s="1"/>
  <c r="CL36" i="10"/>
  <c r="EL38" i="6" s="1"/>
  <c r="CK36" i="10"/>
  <c r="EK38" i="6" s="1"/>
  <c r="CJ36" i="10"/>
  <c r="EJ38" i="6" s="1"/>
  <c r="CI36" i="10"/>
  <c r="EG38" i="6" s="1"/>
  <c r="CH36" i="10"/>
  <c r="EF38" i="6" s="1"/>
  <c r="CG36" i="10"/>
  <c r="EE38" i="6" s="1"/>
  <c r="CF36" i="10"/>
  <c r="EB38" i="6" s="1"/>
  <c r="CE36" i="10"/>
  <c r="EA38" i="6" s="1"/>
  <c r="CD36" i="10"/>
  <c r="DZ38" i="6" s="1"/>
  <c r="CC36" i="10"/>
  <c r="DW38" i="6" s="1"/>
  <c r="CB36" i="10"/>
  <c r="DV38" i="6" s="1"/>
  <c r="CA36" i="10"/>
  <c r="DU38" i="6" s="1"/>
  <c r="BZ36" i="10"/>
  <c r="DR38" i="6" s="1"/>
  <c r="BY36" i="10"/>
  <c r="DQ38" i="6" s="1"/>
  <c r="BX36" i="10"/>
  <c r="DP38" i="6" s="1"/>
  <c r="BW36" i="10"/>
  <c r="DM38" i="6" s="1"/>
  <c r="BV36" i="10"/>
  <c r="DL38" i="6" s="1"/>
  <c r="BU36" i="10"/>
  <c r="DK38" i="6" s="1"/>
  <c r="BT36" i="10"/>
  <c r="DH38" i="6" s="1"/>
  <c r="BS36" i="10"/>
  <c r="DG38" i="6" s="1"/>
  <c r="BR36" i="10"/>
  <c r="DF38" i="6" s="1"/>
  <c r="BQ36" i="10"/>
  <c r="DC38" i="6" s="1"/>
  <c r="BP36" i="10"/>
  <c r="DB38" i="6" s="1"/>
  <c r="BO36" i="10"/>
  <c r="DA38" i="6" s="1"/>
  <c r="BN36" i="10"/>
  <c r="CX38" i="6" s="1"/>
  <c r="BM36" i="10"/>
  <c r="CW38" i="6" s="1"/>
  <c r="BL36" i="10"/>
  <c r="CV38" i="6" s="1"/>
  <c r="BK36" i="10"/>
  <c r="CS38" i="6" s="1"/>
  <c r="BJ36" i="10"/>
  <c r="CR38" i="6" s="1"/>
  <c r="BI36" i="10"/>
  <c r="CQ38" i="6" s="1"/>
  <c r="BH36" i="10"/>
  <c r="CN38" i="6" s="1"/>
  <c r="BG36" i="10"/>
  <c r="CM38" i="6" s="1"/>
  <c r="BF36" i="10"/>
  <c r="CL38" i="6" s="1"/>
  <c r="BE36" i="10"/>
  <c r="CI38" i="6" s="1"/>
  <c r="BD36" i="10"/>
  <c r="CH38" i="6" s="1"/>
  <c r="BC36" i="10"/>
  <c r="CG38" i="6" s="1"/>
  <c r="BB36" i="10"/>
  <c r="CD38" i="6" s="1"/>
  <c r="BA36" i="10"/>
  <c r="CC38" i="6" s="1"/>
  <c r="AZ36" i="10"/>
  <c r="CB38" i="6" s="1"/>
  <c r="AY36" i="10"/>
  <c r="BY38" i="6" s="1"/>
  <c r="AX36" i="10"/>
  <c r="BX38" i="6" s="1"/>
  <c r="AW36" i="10"/>
  <c r="BW38" i="6" s="1"/>
  <c r="AV36" i="10"/>
  <c r="BT38" i="6" s="1"/>
  <c r="AU36" i="10"/>
  <c r="BS38" i="6" s="1"/>
  <c r="AT36" i="10"/>
  <c r="BR38" i="6" s="1"/>
  <c r="AS36" i="10"/>
  <c r="BO38" i="6" s="1"/>
  <c r="AR36" i="10"/>
  <c r="BN38" i="6" s="1"/>
  <c r="AQ36" i="10"/>
  <c r="BM38" i="6" s="1"/>
  <c r="AP36" i="10"/>
  <c r="BJ38" i="6" s="1"/>
  <c r="AO36" i="10"/>
  <c r="BI38" i="6" s="1"/>
  <c r="AN36" i="10"/>
  <c r="BH38" i="6" s="1"/>
  <c r="AM36" i="10"/>
  <c r="BE38" i="6" s="1"/>
  <c r="AL36" i="10"/>
  <c r="BD38" i="6" s="1"/>
  <c r="AK36" i="10"/>
  <c r="BC38" i="6" s="1"/>
  <c r="AJ36" i="10"/>
  <c r="AZ38" i="6" s="1"/>
  <c r="AI36" i="10"/>
  <c r="AY38" i="6" s="1"/>
  <c r="AH36" i="10"/>
  <c r="AX38" i="6" s="1"/>
  <c r="AG36" i="10"/>
  <c r="AU38" i="6" s="1"/>
  <c r="AF36" i="10"/>
  <c r="AT38" i="6" s="1"/>
  <c r="AE36" i="10"/>
  <c r="AS38" i="6" s="1"/>
  <c r="AD36" i="10"/>
  <c r="AP38" i="6" s="1"/>
  <c r="AC36" i="10"/>
  <c r="AO38" i="6" s="1"/>
  <c r="AB36" i="10"/>
  <c r="AN38" i="6" s="1"/>
  <c r="AA36" i="10"/>
  <c r="AK38" i="6" s="1"/>
  <c r="Z36" i="10"/>
  <c r="AJ38" i="6" s="1"/>
  <c r="Y36" i="10"/>
  <c r="AI38" i="6" s="1"/>
  <c r="X36" i="10"/>
  <c r="AF38" i="6" s="1"/>
  <c r="W36" i="10"/>
  <c r="AE38" i="6" s="1"/>
  <c r="V36" i="10"/>
  <c r="AD38" i="6" s="1"/>
  <c r="U36" i="10"/>
  <c r="AA38" i="6" s="1"/>
  <c r="T36" i="10"/>
  <c r="Z38" i="6" s="1"/>
  <c r="S36" i="10"/>
  <c r="Y38" i="6" s="1"/>
  <c r="R36" i="10"/>
  <c r="V38" i="6" s="1"/>
  <c r="Q36" i="10"/>
  <c r="U38" i="6" s="1"/>
  <c r="P36" i="10"/>
  <c r="T38" i="6" s="1"/>
  <c r="O36" i="10"/>
  <c r="Q38" i="6" s="1"/>
  <c r="N36" i="10"/>
  <c r="P38" i="6" s="1"/>
  <c r="M36" i="10"/>
  <c r="O38" i="6" s="1"/>
  <c r="L36" i="10"/>
  <c r="L38" i="6" s="1"/>
  <c r="K36" i="10"/>
  <c r="K38" i="6" s="1"/>
  <c r="J36" i="10"/>
  <c r="J38" i="6" s="1"/>
  <c r="I36" i="10"/>
  <c r="I38" i="6" s="1"/>
  <c r="H36" i="10"/>
  <c r="H38" i="6" s="1"/>
  <c r="G36" i="10"/>
  <c r="G38" i="6" s="1"/>
  <c r="F36" i="10"/>
  <c r="F38" i="6" s="1"/>
  <c r="E36" i="10"/>
  <c r="E38" i="6" s="1"/>
  <c r="D36" i="10"/>
  <c r="D38" i="6" s="1"/>
  <c r="C36" i="10"/>
  <c r="C38" i="6" s="1"/>
  <c r="B36" i="10"/>
  <c r="B38" i="6" s="1"/>
  <c r="GP35" i="10"/>
  <c r="GO35" i="10"/>
  <c r="GN35" i="10"/>
  <c r="GM35" i="10"/>
  <c r="GL35" i="10"/>
  <c r="GK35" i="10"/>
  <c r="GJ35" i="10"/>
  <c r="GI35" i="10"/>
  <c r="GH35" i="10"/>
  <c r="GG35" i="10"/>
  <c r="GF35" i="10"/>
  <c r="GE35" i="10"/>
  <c r="GD35" i="10"/>
  <c r="GC35" i="10"/>
  <c r="GB35" i="10"/>
  <c r="GA35" i="10"/>
  <c r="FZ35" i="10"/>
  <c r="FY35" i="10"/>
  <c r="FX35" i="10"/>
  <c r="FW35" i="10"/>
  <c r="FV35" i="10"/>
  <c r="FU35" i="10"/>
  <c r="FT35" i="10"/>
  <c r="FS35" i="10"/>
  <c r="FR35" i="10"/>
  <c r="FQ35" i="10"/>
  <c r="FP35" i="10"/>
  <c r="FO35" i="10"/>
  <c r="FN35" i="10"/>
  <c r="FM35" i="10"/>
  <c r="FL35" i="10"/>
  <c r="FK35" i="10"/>
  <c r="FJ35" i="10"/>
  <c r="FI35" i="10"/>
  <c r="FH35" i="10"/>
  <c r="FG35" i="10"/>
  <c r="FF35" i="10"/>
  <c r="FE35" i="10"/>
  <c r="FD35" i="10"/>
  <c r="FC35" i="10"/>
  <c r="FB35" i="10"/>
  <c r="FA35" i="10"/>
  <c r="EZ35" i="10"/>
  <c r="EY35" i="10"/>
  <c r="EX35" i="10"/>
  <c r="EW35" i="10"/>
  <c r="EV35" i="10"/>
  <c r="EU35" i="10"/>
  <c r="ET35" i="10"/>
  <c r="ES35" i="10"/>
  <c r="ER35" i="10"/>
  <c r="EQ35" i="10"/>
  <c r="IC37" i="6" s="1"/>
  <c r="EP35" i="10"/>
  <c r="IB37" i="6" s="1"/>
  <c r="EO35" i="10"/>
  <c r="IA37" i="6" s="1"/>
  <c r="EN35" i="10"/>
  <c r="HX37" i="6" s="1"/>
  <c r="EM35" i="10"/>
  <c r="HW37" i="6" s="1"/>
  <c r="EL35" i="10"/>
  <c r="HV37" i="6" s="1"/>
  <c r="EK35" i="10"/>
  <c r="HS37" i="6" s="1"/>
  <c r="EJ35" i="10"/>
  <c r="HR37" i="6" s="1"/>
  <c r="EI35" i="10"/>
  <c r="HQ37" i="6" s="1"/>
  <c r="EH35" i="10"/>
  <c r="HN37" i="6" s="1"/>
  <c r="EG35" i="10"/>
  <c r="HM37" i="6" s="1"/>
  <c r="EF35" i="10"/>
  <c r="HL37" i="6" s="1"/>
  <c r="EE35" i="10"/>
  <c r="HI37" i="6" s="1"/>
  <c r="ED35" i="10"/>
  <c r="HH37" i="6" s="1"/>
  <c r="EC35" i="10"/>
  <c r="HG37" i="6" s="1"/>
  <c r="EB35" i="10"/>
  <c r="HD37" i="6" s="1"/>
  <c r="EA35" i="10"/>
  <c r="HC37" i="6" s="1"/>
  <c r="DZ35" i="10"/>
  <c r="HB37" i="6" s="1"/>
  <c r="DY35" i="10"/>
  <c r="GY37" i="6" s="1"/>
  <c r="DX35" i="10"/>
  <c r="GX37" i="6" s="1"/>
  <c r="DW35" i="10"/>
  <c r="GW37" i="6" s="1"/>
  <c r="DV35" i="10"/>
  <c r="GT37" i="6" s="1"/>
  <c r="DU35" i="10"/>
  <c r="GS37" i="6" s="1"/>
  <c r="DT35" i="10"/>
  <c r="GR37" i="6" s="1"/>
  <c r="DS35" i="10"/>
  <c r="GO37" i="6" s="1"/>
  <c r="DR35" i="10"/>
  <c r="GN37" i="6" s="1"/>
  <c r="DQ35" i="10"/>
  <c r="GM37" i="6" s="1"/>
  <c r="DP35" i="10"/>
  <c r="GJ37" i="6" s="1"/>
  <c r="DO35" i="10"/>
  <c r="GI37" i="6" s="1"/>
  <c r="DN35" i="10"/>
  <c r="GH37" i="6" s="1"/>
  <c r="DM35" i="10"/>
  <c r="GE37" i="6" s="1"/>
  <c r="DL35" i="10"/>
  <c r="GD37" i="6" s="1"/>
  <c r="DK35" i="10"/>
  <c r="GC37" i="6" s="1"/>
  <c r="DJ35" i="10"/>
  <c r="FZ37" i="6" s="1"/>
  <c r="DI35" i="10"/>
  <c r="FY37" i="6" s="1"/>
  <c r="DH35" i="10"/>
  <c r="FX37" i="6" s="1"/>
  <c r="DG35" i="10"/>
  <c r="FU37" i="6" s="1"/>
  <c r="DF35" i="10"/>
  <c r="FT37" i="6" s="1"/>
  <c r="DE35" i="10"/>
  <c r="FS37" i="6" s="1"/>
  <c r="DD35" i="10"/>
  <c r="FP37" i="6" s="1"/>
  <c r="DC35" i="10"/>
  <c r="FO37" i="6" s="1"/>
  <c r="DB35" i="10"/>
  <c r="FN37" i="6" s="1"/>
  <c r="DA35" i="10"/>
  <c r="FK37" i="6" s="1"/>
  <c r="CZ35" i="10"/>
  <c r="FJ37" i="6" s="1"/>
  <c r="CY35" i="10"/>
  <c r="FI37" i="6" s="1"/>
  <c r="CX35" i="10"/>
  <c r="FF37" i="6" s="1"/>
  <c r="CW35" i="10"/>
  <c r="FE37" i="6" s="1"/>
  <c r="CV35" i="10"/>
  <c r="FD37" i="6" s="1"/>
  <c r="CU35" i="10"/>
  <c r="FA37" i="6" s="1"/>
  <c r="CT35" i="10"/>
  <c r="EZ37" i="6" s="1"/>
  <c r="CS35" i="10"/>
  <c r="EY37" i="6" s="1"/>
  <c r="CR35" i="10"/>
  <c r="EV37" i="6" s="1"/>
  <c r="CQ35" i="10"/>
  <c r="EU37" i="6" s="1"/>
  <c r="CP35" i="10"/>
  <c r="ET37" i="6" s="1"/>
  <c r="CO35" i="10"/>
  <c r="EQ37" i="6" s="1"/>
  <c r="CN35" i="10"/>
  <c r="EP37" i="6" s="1"/>
  <c r="CM35" i="10"/>
  <c r="EO37" i="6" s="1"/>
  <c r="CL35" i="10"/>
  <c r="EL37" i="6" s="1"/>
  <c r="CK35" i="10"/>
  <c r="EK37" i="6" s="1"/>
  <c r="CJ35" i="10"/>
  <c r="EJ37" i="6" s="1"/>
  <c r="CI35" i="10"/>
  <c r="EG37" i="6" s="1"/>
  <c r="CH35" i="10"/>
  <c r="EF37" i="6" s="1"/>
  <c r="CG35" i="10"/>
  <c r="EE37" i="6" s="1"/>
  <c r="CF35" i="10"/>
  <c r="EB37" i="6" s="1"/>
  <c r="CE35" i="10"/>
  <c r="EA37" i="6" s="1"/>
  <c r="CD35" i="10"/>
  <c r="DZ37" i="6" s="1"/>
  <c r="CC35" i="10"/>
  <c r="DW37" i="6" s="1"/>
  <c r="CB35" i="10"/>
  <c r="DV37" i="6" s="1"/>
  <c r="CA35" i="10"/>
  <c r="DU37" i="6" s="1"/>
  <c r="BZ35" i="10"/>
  <c r="DR37" i="6" s="1"/>
  <c r="BY35" i="10"/>
  <c r="DQ37" i="6" s="1"/>
  <c r="BX35" i="10"/>
  <c r="DP37" i="6" s="1"/>
  <c r="BW35" i="10"/>
  <c r="DM37" i="6" s="1"/>
  <c r="BV35" i="10"/>
  <c r="DL37" i="6" s="1"/>
  <c r="BU35" i="10"/>
  <c r="DK37" i="6" s="1"/>
  <c r="BT35" i="10"/>
  <c r="DH37" i="6" s="1"/>
  <c r="BS35" i="10"/>
  <c r="DG37" i="6" s="1"/>
  <c r="BR35" i="10"/>
  <c r="DF37" i="6" s="1"/>
  <c r="BQ35" i="10"/>
  <c r="DC37" i="6" s="1"/>
  <c r="BP35" i="10"/>
  <c r="DB37" i="6" s="1"/>
  <c r="BO35" i="10"/>
  <c r="DA37" i="6" s="1"/>
  <c r="BN35" i="10"/>
  <c r="CX37" i="6" s="1"/>
  <c r="BM35" i="10"/>
  <c r="CW37" i="6" s="1"/>
  <c r="BL35" i="10"/>
  <c r="CV37" i="6" s="1"/>
  <c r="BK35" i="10"/>
  <c r="CS37" i="6" s="1"/>
  <c r="BJ35" i="10"/>
  <c r="CR37" i="6" s="1"/>
  <c r="BI35" i="10"/>
  <c r="CQ37" i="6" s="1"/>
  <c r="BH35" i="10"/>
  <c r="CN37" i="6" s="1"/>
  <c r="BG35" i="10"/>
  <c r="CM37" i="6" s="1"/>
  <c r="BF35" i="10"/>
  <c r="CL37" i="6" s="1"/>
  <c r="BE35" i="10"/>
  <c r="CI37" i="6" s="1"/>
  <c r="BD35" i="10"/>
  <c r="CH37" i="6" s="1"/>
  <c r="BC35" i="10"/>
  <c r="CG37" i="6" s="1"/>
  <c r="BB35" i="10"/>
  <c r="CD37" i="6" s="1"/>
  <c r="BA35" i="10"/>
  <c r="CC37" i="6" s="1"/>
  <c r="AZ35" i="10"/>
  <c r="CB37" i="6" s="1"/>
  <c r="AY35" i="10"/>
  <c r="BY37" i="6" s="1"/>
  <c r="AX35" i="10"/>
  <c r="BX37" i="6" s="1"/>
  <c r="AW35" i="10"/>
  <c r="BW37" i="6" s="1"/>
  <c r="AV35" i="10"/>
  <c r="BT37" i="6" s="1"/>
  <c r="AU35" i="10"/>
  <c r="BS37" i="6" s="1"/>
  <c r="AT35" i="10"/>
  <c r="BR37" i="6" s="1"/>
  <c r="AS35" i="10"/>
  <c r="BO37" i="6" s="1"/>
  <c r="AR35" i="10"/>
  <c r="BN37" i="6" s="1"/>
  <c r="AQ35" i="10"/>
  <c r="BM37" i="6" s="1"/>
  <c r="AP35" i="10"/>
  <c r="BJ37" i="6" s="1"/>
  <c r="AO35" i="10"/>
  <c r="BI37" i="6" s="1"/>
  <c r="AN35" i="10"/>
  <c r="BH37" i="6" s="1"/>
  <c r="AM35" i="10"/>
  <c r="BE37" i="6" s="1"/>
  <c r="AL35" i="10"/>
  <c r="BD37" i="6" s="1"/>
  <c r="AK35" i="10"/>
  <c r="BC37" i="6" s="1"/>
  <c r="AJ35" i="10"/>
  <c r="AZ37" i="6" s="1"/>
  <c r="AI35" i="10"/>
  <c r="AY37" i="6" s="1"/>
  <c r="AH35" i="10"/>
  <c r="AX37" i="6" s="1"/>
  <c r="AG35" i="10"/>
  <c r="AU37" i="6" s="1"/>
  <c r="AF35" i="10"/>
  <c r="AT37" i="6" s="1"/>
  <c r="AE35" i="10"/>
  <c r="AS37" i="6" s="1"/>
  <c r="AD35" i="10"/>
  <c r="AP37" i="6" s="1"/>
  <c r="AC35" i="10"/>
  <c r="AO37" i="6" s="1"/>
  <c r="AB35" i="10"/>
  <c r="AN37" i="6" s="1"/>
  <c r="AA35" i="10"/>
  <c r="AK37" i="6" s="1"/>
  <c r="Z35" i="10"/>
  <c r="AJ37" i="6" s="1"/>
  <c r="Y35" i="10"/>
  <c r="AI37" i="6" s="1"/>
  <c r="X35" i="10"/>
  <c r="AF37" i="6" s="1"/>
  <c r="W35" i="10"/>
  <c r="AE37" i="6" s="1"/>
  <c r="V35" i="10"/>
  <c r="AD37" i="6" s="1"/>
  <c r="U35" i="10"/>
  <c r="AA37" i="6" s="1"/>
  <c r="T35" i="10"/>
  <c r="Z37" i="6" s="1"/>
  <c r="S35" i="10"/>
  <c r="Y37" i="6" s="1"/>
  <c r="R35" i="10"/>
  <c r="V37" i="6" s="1"/>
  <c r="Q35" i="10"/>
  <c r="U37" i="6" s="1"/>
  <c r="P35" i="10"/>
  <c r="T37" i="6" s="1"/>
  <c r="O35" i="10"/>
  <c r="Q37" i="6" s="1"/>
  <c r="N35" i="10"/>
  <c r="P37" i="6" s="1"/>
  <c r="M35" i="10"/>
  <c r="O37" i="6" s="1"/>
  <c r="L35" i="10"/>
  <c r="L37" i="6" s="1"/>
  <c r="K35" i="10"/>
  <c r="K37" i="6" s="1"/>
  <c r="J35" i="10"/>
  <c r="J37" i="6" s="1"/>
  <c r="I35" i="10"/>
  <c r="I37" i="6" s="1"/>
  <c r="H35" i="10"/>
  <c r="H37" i="6" s="1"/>
  <c r="G35" i="10"/>
  <c r="G37" i="6" s="1"/>
  <c r="F35" i="10"/>
  <c r="F37" i="6" s="1"/>
  <c r="E35" i="10"/>
  <c r="E37" i="6" s="1"/>
  <c r="D35" i="10"/>
  <c r="D37" i="6" s="1"/>
  <c r="C35" i="10"/>
  <c r="C37" i="6" s="1"/>
  <c r="B35" i="10"/>
  <c r="B37" i="6" s="1"/>
  <c r="GP34" i="10"/>
  <c r="GO34" i="10"/>
  <c r="GN34" i="10"/>
  <c r="GM34" i="10"/>
  <c r="GL34" i="10"/>
  <c r="GK34" i="10"/>
  <c r="GJ34" i="10"/>
  <c r="GI34" i="10"/>
  <c r="GH34" i="10"/>
  <c r="GG34" i="10"/>
  <c r="GF34" i="10"/>
  <c r="GE34" i="10"/>
  <c r="GD34" i="10"/>
  <c r="GC34" i="10"/>
  <c r="GB34" i="10"/>
  <c r="GA34" i="10"/>
  <c r="FZ34" i="10"/>
  <c r="FY34" i="10"/>
  <c r="FX34" i="10"/>
  <c r="FW34" i="10"/>
  <c r="FV34" i="10"/>
  <c r="FU34" i="10"/>
  <c r="FT34" i="10"/>
  <c r="FS34" i="10"/>
  <c r="FR34" i="10"/>
  <c r="FQ34" i="10"/>
  <c r="FP34" i="10"/>
  <c r="FO34" i="10"/>
  <c r="FN34" i="10"/>
  <c r="FM34" i="10"/>
  <c r="FL34" i="10"/>
  <c r="FK34" i="10"/>
  <c r="FJ34" i="10"/>
  <c r="FI34" i="10"/>
  <c r="FH34" i="10"/>
  <c r="FG34" i="10"/>
  <c r="FF34" i="10"/>
  <c r="FE34" i="10"/>
  <c r="FD34" i="10"/>
  <c r="FC34" i="10"/>
  <c r="FB34" i="10"/>
  <c r="FA34" i="10"/>
  <c r="EZ34" i="10"/>
  <c r="EY34" i="10"/>
  <c r="EX34" i="10"/>
  <c r="EW34" i="10"/>
  <c r="EV34" i="10"/>
  <c r="EU34" i="10"/>
  <c r="ET34" i="10"/>
  <c r="ES34" i="10"/>
  <c r="ER34" i="10"/>
  <c r="EQ34" i="10"/>
  <c r="IC36" i="6" s="1"/>
  <c r="EP34" i="10"/>
  <c r="IB36" i="6" s="1"/>
  <c r="EO34" i="10"/>
  <c r="IA36" i="6" s="1"/>
  <c r="EN34" i="10"/>
  <c r="HX36" i="6" s="1"/>
  <c r="EM34" i="10"/>
  <c r="HW36" i="6" s="1"/>
  <c r="EL34" i="10"/>
  <c r="HV36" i="6" s="1"/>
  <c r="EK34" i="10"/>
  <c r="HS36" i="6" s="1"/>
  <c r="EJ34" i="10"/>
  <c r="HR36" i="6" s="1"/>
  <c r="EI34" i="10"/>
  <c r="HQ36" i="6" s="1"/>
  <c r="EH34" i="10"/>
  <c r="HN36" i="6" s="1"/>
  <c r="EG34" i="10"/>
  <c r="HM36" i="6" s="1"/>
  <c r="EF34" i="10"/>
  <c r="HL36" i="6" s="1"/>
  <c r="EE34" i="10"/>
  <c r="HI36" i="6" s="1"/>
  <c r="ED34" i="10"/>
  <c r="HH36" i="6" s="1"/>
  <c r="EC34" i="10"/>
  <c r="HG36" i="6" s="1"/>
  <c r="EB34" i="10"/>
  <c r="HD36" i="6" s="1"/>
  <c r="EA34" i="10"/>
  <c r="HC36" i="6" s="1"/>
  <c r="DZ34" i="10"/>
  <c r="HB36" i="6" s="1"/>
  <c r="DY34" i="10"/>
  <c r="GY36" i="6" s="1"/>
  <c r="DX34" i="10"/>
  <c r="GX36" i="6" s="1"/>
  <c r="DW34" i="10"/>
  <c r="GW36" i="6" s="1"/>
  <c r="DV34" i="10"/>
  <c r="GT36" i="6" s="1"/>
  <c r="DU34" i="10"/>
  <c r="GS36" i="6" s="1"/>
  <c r="DT34" i="10"/>
  <c r="GR36" i="6" s="1"/>
  <c r="DS34" i="10"/>
  <c r="GO36" i="6" s="1"/>
  <c r="DR34" i="10"/>
  <c r="GN36" i="6" s="1"/>
  <c r="DQ34" i="10"/>
  <c r="GM36" i="6" s="1"/>
  <c r="DP34" i="10"/>
  <c r="GJ36" i="6" s="1"/>
  <c r="DO34" i="10"/>
  <c r="GI36" i="6" s="1"/>
  <c r="DN34" i="10"/>
  <c r="GH36" i="6" s="1"/>
  <c r="DM34" i="10"/>
  <c r="GE36" i="6" s="1"/>
  <c r="DL34" i="10"/>
  <c r="GD36" i="6" s="1"/>
  <c r="DK34" i="10"/>
  <c r="GC36" i="6" s="1"/>
  <c r="DJ34" i="10"/>
  <c r="FZ36" i="6" s="1"/>
  <c r="DI34" i="10"/>
  <c r="FY36" i="6" s="1"/>
  <c r="DH34" i="10"/>
  <c r="FX36" i="6" s="1"/>
  <c r="DG34" i="10"/>
  <c r="FU36" i="6" s="1"/>
  <c r="DF34" i="10"/>
  <c r="FT36" i="6" s="1"/>
  <c r="DE34" i="10"/>
  <c r="FS36" i="6" s="1"/>
  <c r="DD34" i="10"/>
  <c r="FP36" i="6" s="1"/>
  <c r="DC34" i="10"/>
  <c r="FO36" i="6" s="1"/>
  <c r="DB34" i="10"/>
  <c r="FN36" i="6" s="1"/>
  <c r="DA34" i="10"/>
  <c r="FK36" i="6" s="1"/>
  <c r="CZ34" i="10"/>
  <c r="FJ36" i="6" s="1"/>
  <c r="CY34" i="10"/>
  <c r="FI36" i="6" s="1"/>
  <c r="CX34" i="10"/>
  <c r="FF36" i="6" s="1"/>
  <c r="CW34" i="10"/>
  <c r="FE36" i="6" s="1"/>
  <c r="CV34" i="10"/>
  <c r="FD36" i="6" s="1"/>
  <c r="CU34" i="10"/>
  <c r="FA36" i="6" s="1"/>
  <c r="CT34" i="10"/>
  <c r="EZ36" i="6" s="1"/>
  <c r="CS34" i="10"/>
  <c r="EY36" i="6" s="1"/>
  <c r="CR34" i="10"/>
  <c r="EV36" i="6" s="1"/>
  <c r="CQ34" i="10"/>
  <c r="EU36" i="6" s="1"/>
  <c r="CP34" i="10"/>
  <c r="ET36" i="6" s="1"/>
  <c r="CO34" i="10"/>
  <c r="EQ36" i="6" s="1"/>
  <c r="CN34" i="10"/>
  <c r="EP36" i="6" s="1"/>
  <c r="CM34" i="10"/>
  <c r="EO36" i="6" s="1"/>
  <c r="CL34" i="10"/>
  <c r="EL36" i="6" s="1"/>
  <c r="CK34" i="10"/>
  <c r="EK36" i="6" s="1"/>
  <c r="CJ34" i="10"/>
  <c r="EJ36" i="6" s="1"/>
  <c r="CI34" i="10"/>
  <c r="EG36" i="6" s="1"/>
  <c r="CH34" i="10"/>
  <c r="EF36" i="6" s="1"/>
  <c r="CG34" i="10"/>
  <c r="EE36" i="6" s="1"/>
  <c r="CF34" i="10"/>
  <c r="EB36" i="6" s="1"/>
  <c r="CE34" i="10"/>
  <c r="EA36" i="6" s="1"/>
  <c r="CD34" i="10"/>
  <c r="DZ36" i="6" s="1"/>
  <c r="CC34" i="10"/>
  <c r="DW36" i="6" s="1"/>
  <c r="CB34" i="10"/>
  <c r="DV36" i="6" s="1"/>
  <c r="CA34" i="10"/>
  <c r="DU36" i="6" s="1"/>
  <c r="BZ34" i="10"/>
  <c r="DR36" i="6" s="1"/>
  <c r="BY34" i="10"/>
  <c r="DQ36" i="6" s="1"/>
  <c r="BX34" i="10"/>
  <c r="DP36" i="6" s="1"/>
  <c r="BW34" i="10"/>
  <c r="DM36" i="6" s="1"/>
  <c r="BV34" i="10"/>
  <c r="DL36" i="6" s="1"/>
  <c r="BU34" i="10"/>
  <c r="DK36" i="6" s="1"/>
  <c r="BT34" i="10"/>
  <c r="DH36" i="6" s="1"/>
  <c r="BS34" i="10"/>
  <c r="DG36" i="6" s="1"/>
  <c r="BR34" i="10"/>
  <c r="DF36" i="6" s="1"/>
  <c r="BQ34" i="10"/>
  <c r="DC36" i="6" s="1"/>
  <c r="BP34" i="10"/>
  <c r="DB36" i="6" s="1"/>
  <c r="BO34" i="10"/>
  <c r="DA36" i="6" s="1"/>
  <c r="BN34" i="10"/>
  <c r="CX36" i="6" s="1"/>
  <c r="BM34" i="10"/>
  <c r="CW36" i="6" s="1"/>
  <c r="BL34" i="10"/>
  <c r="CV36" i="6" s="1"/>
  <c r="BK34" i="10"/>
  <c r="CS36" i="6" s="1"/>
  <c r="BJ34" i="10"/>
  <c r="CR36" i="6" s="1"/>
  <c r="BI34" i="10"/>
  <c r="CQ36" i="6" s="1"/>
  <c r="BH34" i="10"/>
  <c r="CN36" i="6" s="1"/>
  <c r="BG34" i="10"/>
  <c r="CM36" i="6" s="1"/>
  <c r="BF34" i="10"/>
  <c r="CL36" i="6" s="1"/>
  <c r="BE34" i="10"/>
  <c r="CI36" i="6" s="1"/>
  <c r="BD34" i="10"/>
  <c r="CH36" i="6" s="1"/>
  <c r="BC34" i="10"/>
  <c r="CG36" i="6" s="1"/>
  <c r="BB34" i="10"/>
  <c r="CD36" i="6" s="1"/>
  <c r="BA34" i="10"/>
  <c r="CC36" i="6" s="1"/>
  <c r="AZ34" i="10"/>
  <c r="CB36" i="6" s="1"/>
  <c r="AY34" i="10"/>
  <c r="BY36" i="6" s="1"/>
  <c r="AX34" i="10"/>
  <c r="BX36" i="6" s="1"/>
  <c r="AW34" i="10"/>
  <c r="BW36" i="6" s="1"/>
  <c r="AV34" i="10"/>
  <c r="BT36" i="6" s="1"/>
  <c r="AU34" i="10"/>
  <c r="BS36" i="6" s="1"/>
  <c r="AT34" i="10"/>
  <c r="BR36" i="6" s="1"/>
  <c r="AS34" i="10"/>
  <c r="BO36" i="6" s="1"/>
  <c r="AR34" i="10"/>
  <c r="BN36" i="6" s="1"/>
  <c r="AQ34" i="10"/>
  <c r="BM36" i="6" s="1"/>
  <c r="AP34" i="10"/>
  <c r="BJ36" i="6" s="1"/>
  <c r="AO34" i="10"/>
  <c r="BI36" i="6" s="1"/>
  <c r="AN34" i="10"/>
  <c r="BH36" i="6" s="1"/>
  <c r="AM34" i="10"/>
  <c r="BE36" i="6" s="1"/>
  <c r="AL34" i="10"/>
  <c r="BD36" i="6" s="1"/>
  <c r="AK34" i="10"/>
  <c r="BC36" i="6" s="1"/>
  <c r="AJ34" i="10"/>
  <c r="AZ36" i="6" s="1"/>
  <c r="AI34" i="10"/>
  <c r="AY36" i="6" s="1"/>
  <c r="AH34" i="10"/>
  <c r="AX36" i="6" s="1"/>
  <c r="AG34" i="10"/>
  <c r="AU36" i="6" s="1"/>
  <c r="AF34" i="10"/>
  <c r="AT36" i="6" s="1"/>
  <c r="AE34" i="10"/>
  <c r="AS36" i="6" s="1"/>
  <c r="AD34" i="10"/>
  <c r="AP36" i="6" s="1"/>
  <c r="AC34" i="10"/>
  <c r="AO36" i="6" s="1"/>
  <c r="AB34" i="10"/>
  <c r="AN36" i="6" s="1"/>
  <c r="AA34" i="10"/>
  <c r="AK36" i="6" s="1"/>
  <c r="Z34" i="10"/>
  <c r="AJ36" i="6" s="1"/>
  <c r="Y34" i="10"/>
  <c r="AI36" i="6" s="1"/>
  <c r="X34" i="10"/>
  <c r="AF36" i="6" s="1"/>
  <c r="W34" i="10"/>
  <c r="AE36" i="6" s="1"/>
  <c r="V34" i="10"/>
  <c r="AD36" i="6" s="1"/>
  <c r="U34" i="10"/>
  <c r="AA36" i="6" s="1"/>
  <c r="T34" i="10"/>
  <c r="Z36" i="6" s="1"/>
  <c r="S34" i="10"/>
  <c r="Y36" i="6" s="1"/>
  <c r="R34" i="10"/>
  <c r="V36" i="6" s="1"/>
  <c r="Q34" i="10"/>
  <c r="U36" i="6" s="1"/>
  <c r="P34" i="10"/>
  <c r="T36" i="6" s="1"/>
  <c r="O34" i="10"/>
  <c r="Q36" i="6" s="1"/>
  <c r="N34" i="10"/>
  <c r="P36" i="6" s="1"/>
  <c r="M34" i="10"/>
  <c r="O36" i="6" s="1"/>
  <c r="L34" i="10"/>
  <c r="L36" i="6" s="1"/>
  <c r="K34" i="10"/>
  <c r="K36" i="6" s="1"/>
  <c r="J34" i="10"/>
  <c r="J36" i="6" s="1"/>
  <c r="I34" i="10"/>
  <c r="I36" i="6" s="1"/>
  <c r="H34" i="10"/>
  <c r="H36" i="6" s="1"/>
  <c r="G34" i="10"/>
  <c r="G36" i="6" s="1"/>
  <c r="F34" i="10"/>
  <c r="F36" i="6" s="1"/>
  <c r="E34" i="10"/>
  <c r="E36" i="6" s="1"/>
  <c r="D34" i="10"/>
  <c r="D36" i="6" s="1"/>
  <c r="C34" i="10"/>
  <c r="C36" i="6" s="1"/>
  <c r="B34" i="10"/>
  <c r="B36" i="6" s="1"/>
  <c r="GP33" i="10"/>
  <c r="GO33" i="10"/>
  <c r="GN33" i="10"/>
  <c r="GM33" i="10"/>
  <c r="GL33" i="10"/>
  <c r="GK33" i="10"/>
  <c r="GJ33" i="10"/>
  <c r="GI33" i="10"/>
  <c r="GH33" i="10"/>
  <c r="GG33" i="10"/>
  <c r="GF33" i="10"/>
  <c r="GE33" i="10"/>
  <c r="GD33" i="10"/>
  <c r="GC33" i="10"/>
  <c r="GB33" i="10"/>
  <c r="GA33" i="10"/>
  <c r="FZ33" i="10"/>
  <c r="FY33" i="10"/>
  <c r="FX33" i="10"/>
  <c r="FW33" i="10"/>
  <c r="FV33" i="10"/>
  <c r="FU33" i="10"/>
  <c r="FT33" i="10"/>
  <c r="FS33" i="10"/>
  <c r="FR33" i="10"/>
  <c r="FQ33" i="10"/>
  <c r="FP33" i="10"/>
  <c r="FO33" i="10"/>
  <c r="FN33" i="10"/>
  <c r="FM33" i="10"/>
  <c r="FL33" i="10"/>
  <c r="FK33" i="10"/>
  <c r="FJ33" i="10"/>
  <c r="FI33" i="10"/>
  <c r="FH33" i="10"/>
  <c r="FG33" i="10"/>
  <c r="FF33" i="10"/>
  <c r="FE33" i="10"/>
  <c r="FD33" i="10"/>
  <c r="FC33" i="10"/>
  <c r="FB33" i="10"/>
  <c r="FA33" i="10"/>
  <c r="EZ33" i="10"/>
  <c r="EY33" i="10"/>
  <c r="EX33" i="10"/>
  <c r="EW33" i="10"/>
  <c r="EV33" i="10"/>
  <c r="EU33" i="10"/>
  <c r="ET33" i="10"/>
  <c r="ES33" i="10"/>
  <c r="ER33" i="10"/>
  <c r="EQ33" i="10"/>
  <c r="IC35" i="6" s="1"/>
  <c r="EP33" i="10"/>
  <c r="IB35" i="6" s="1"/>
  <c r="EO33" i="10"/>
  <c r="IA35" i="6" s="1"/>
  <c r="EN33" i="10"/>
  <c r="HX35" i="6" s="1"/>
  <c r="EM33" i="10"/>
  <c r="HW35" i="6" s="1"/>
  <c r="EL33" i="10"/>
  <c r="HV35" i="6" s="1"/>
  <c r="EK33" i="10"/>
  <c r="HS35" i="6" s="1"/>
  <c r="EJ33" i="10"/>
  <c r="HR35" i="6" s="1"/>
  <c r="EI33" i="10"/>
  <c r="HQ35" i="6" s="1"/>
  <c r="EH33" i="10"/>
  <c r="HN35" i="6" s="1"/>
  <c r="EG33" i="10"/>
  <c r="HM35" i="6" s="1"/>
  <c r="EF33" i="10"/>
  <c r="HL35" i="6" s="1"/>
  <c r="EE33" i="10"/>
  <c r="HI35" i="6" s="1"/>
  <c r="ED33" i="10"/>
  <c r="HH35" i="6" s="1"/>
  <c r="EC33" i="10"/>
  <c r="HG35" i="6" s="1"/>
  <c r="EB33" i="10"/>
  <c r="HD35" i="6" s="1"/>
  <c r="EA33" i="10"/>
  <c r="HC35" i="6" s="1"/>
  <c r="DZ33" i="10"/>
  <c r="HB35" i="6" s="1"/>
  <c r="DY33" i="10"/>
  <c r="GY35" i="6" s="1"/>
  <c r="DX33" i="10"/>
  <c r="GX35" i="6" s="1"/>
  <c r="DW33" i="10"/>
  <c r="GW35" i="6" s="1"/>
  <c r="DV33" i="10"/>
  <c r="GT35" i="6" s="1"/>
  <c r="DU33" i="10"/>
  <c r="GS35" i="6" s="1"/>
  <c r="DT33" i="10"/>
  <c r="GR35" i="6" s="1"/>
  <c r="DS33" i="10"/>
  <c r="GO35" i="6" s="1"/>
  <c r="DR33" i="10"/>
  <c r="GN35" i="6" s="1"/>
  <c r="DQ33" i="10"/>
  <c r="GM35" i="6" s="1"/>
  <c r="DP33" i="10"/>
  <c r="GJ35" i="6" s="1"/>
  <c r="DO33" i="10"/>
  <c r="GI35" i="6" s="1"/>
  <c r="DN33" i="10"/>
  <c r="GH35" i="6" s="1"/>
  <c r="DM33" i="10"/>
  <c r="GE35" i="6" s="1"/>
  <c r="DL33" i="10"/>
  <c r="GD35" i="6" s="1"/>
  <c r="DK33" i="10"/>
  <c r="GC35" i="6" s="1"/>
  <c r="DJ33" i="10"/>
  <c r="FZ35" i="6" s="1"/>
  <c r="DI33" i="10"/>
  <c r="FY35" i="6" s="1"/>
  <c r="DH33" i="10"/>
  <c r="FX35" i="6" s="1"/>
  <c r="DG33" i="10"/>
  <c r="FU35" i="6" s="1"/>
  <c r="DF33" i="10"/>
  <c r="FT35" i="6" s="1"/>
  <c r="DE33" i="10"/>
  <c r="FS35" i="6" s="1"/>
  <c r="DD33" i="10"/>
  <c r="FP35" i="6" s="1"/>
  <c r="DC33" i="10"/>
  <c r="FO35" i="6" s="1"/>
  <c r="DB33" i="10"/>
  <c r="FN35" i="6" s="1"/>
  <c r="DA33" i="10"/>
  <c r="FK35" i="6" s="1"/>
  <c r="CZ33" i="10"/>
  <c r="FJ35" i="6" s="1"/>
  <c r="CY33" i="10"/>
  <c r="FI35" i="6" s="1"/>
  <c r="CX33" i="10"/>
  <c r="FF35" i="6" s="1"/>
  <c r="CW33" i="10"/>
  <c r="FE35" i="6" s="1"/>
  <c r="CV33" i="10"/>
  <c r="FD35" i="6" s="1"/>
  <c r="CU33" i="10"/>
  <c r="FA35" i="6" s="1"/>
  <c r="CT33" i="10"/>
  <c r="EZ35" i="6" s="1"/>
  <c r="CS33" i="10"/>
  <c r="EY35" i="6" s="1"/>
  <c r="CR33" i="10"/>
  <c r="EV35" i="6" s="1"/>
  <c r="CQ33" i="10"/>
  <c r="EU35" i="6" s="1"/>
  <c r="CP33" i="10"/>
  <c r="ET35" i="6" s="1"/>
  <c r="CO33" i="10"/>
  <c r="EQ35" i="6" s="1"/>
  <c r="CN33" i="10"/>
  <c r="EP35" i="6" s="1"/>
  <c r="CM33" i="10"/>
  <c r="EO35" i="6" s="1"/>
  <c r="CL33" i="10"/>
  <c r="EL35" i="6" s="1"/>
  <c r="CK33" i="10"/>
  <c r="EK35" i="6" s="1"/>
  <c r="CJ33" i="10"/>
  <c r="EJ35" i="6" s="1"/>
  <c r="CI33" i="10"/>
  <c r="EG35" i="6" s="1"/>
  <c r="CH33" i="10"/>
  <c r="EF35" i="6" s="1"/>
  <c r="CG33" i="10"/>
  <c r="EE35" i="6" s="1"/>
  <c r="CF33" i="10"/>
  <c r="EB35" i="6" s="1"/>
  <c r="CE33" i="10"/>
  <c r="EA35" i="6" s="1"/>
  <c r="CD33" i="10"/>
  <c r="DZ35" i="6" s="1"/>
  <c r="CC33" i="10"/>
  <c r="DW35" i="6" s="1"/>
  <c r="CB33" i="10"/>
  <c r="DV35" i="6" s="1"/>
  <c r="CA33" i="10"/>
  <c r="DU35" i="6" s="1"/>
  <c r="BZ33" i="10"/>
  <c r="DR35" i="6" s="1"/>
  <c r="BY33" i="10"/>
  <c r="DQ35" i="6" s="1"/>
  <c r="BX33" i="10"/>
  <c r="DP35" i="6" s="1"/>
  <c r="BW33" i="10"/>
  <c r="DM35" i="6" s="1"/>
  <c r="BV33" i="10"/>
  <c r="DL35" i="6" s="1"/>
  <c r="BU33" i="10"/>
  <c r="DK35" i="6" s="1"/>
  <c r="BT33" i="10"/>
  <c r="DH35" i="6" s="1"/>
  <c r="BS33" i="10"/>
  <c r="DG35" i="6" s="1"/>
  <c r="BR33" i="10"/>
  <c r="DF35" i="6" s="1"/>
  <c r="BQ33" i="10"/>
  <c r="DC35" i="6" s="1"/>
  <c r="BP33" i="10"/>
  <c r="DB35" i="6" s="1"/>
  <c r="BO33" i="10"/>
  <c r="DA35" i="6" s="1"/>
  <c r="BN33" i="10"/>
  <c r="CX35" i="6" s="1"/>
  <c r="BM33" i="10"/>
  <c r="CW35" i="6" s="1"/>
  <c r="BL33" i="10"/>
  <c r="CV35" i="6" s="1"/>
  <c r="BK33" i="10"/>
  <c r="CS35" i="6" s="1"/>
  <c r="BJ33" i="10"/>
  <c r="CR35" i="6" s="1"/>
  <c r="BI33" i="10"/>
  <c r="CQ35" i="6" s="1"/>
  <c r="BH33" i="10"/>
  <c r="CN35" i="6" s="1"/>
  <c r="BG33" i="10"/>
  <c r="CM35" i="6" s="1"/>
  <c r="BF33" i="10"/>
  <c r="CL35" i="6" s="1"/>
  <c r="BE33" i="10"/>
  <c r="CI35" i="6" s="1"/>
  <c r="BD33" i="10"/>
  <c r="CH35" i="6" s="1"/>
  <c r="BC33" i="10"/>
  <c r="CG35" i="6" s="1"/>
  <c r="BB33" i="10"/>
  <c r="CD35" i="6" s="1"/>
  <c r="BA33" i="10"/>
  <c r="CC35" i="6" s="1"/>
  <c r="AZ33" i="10"/>
  <c r="CB35" i="6" s="1"/>
  <c r="AY33" i="10"/>
  <c r="BY35" i="6" s="1"/>
  <c r="AX33" i="10"/>
  <c r="BX35" i="6" s="1"/>
  <c r="AW33" i="10"/>
  <c r="BW35" i="6" s="1"/>
  <c r="AV33" i="10"/>
  <c r="BT35" i="6" s="1"/>
  <c r="AU33" i="10"/>
  <c r="BS35" i="6" s="1"/>
  <c r="AT33" i="10"/>
  <c r="BR35" i="6" s="1"/>
  <c r="AS33" i="10"/>
  <c r="BO35" i="6" s="1"/>
  <c r="AR33" i="10"/>
  <c r="BN35" i="6" s="1"/>
  <c r="AQ33" i="10"/>
  <c r="BM35" i="6" s="1"/>
  <c r="AP33" i="10"/>
  <c r="BJ35" i="6" s="1"/>
  <c r="AO33" i="10"/>
  <c r="BI35" i="6" s="1"/>
  <c r="AN33" i="10"/>
  <c r="BH35" i="6" s="1"/>
  <c r="AM33" i="10"/>
  <c r="BE35" i="6" s="1"/>
  <c r="AL33" i="10"/>
  <c r="BD35" i="6" s="1"/>
  <c r="AK33" i="10"/>
  <c r="BC35" i="6" s="1"/>
  <c r="AJ33" i="10"/>
  <c r="AZ35" i="6" s="1"/>
  <c r="AI33" i="10"/>
  <c r="AY35" i="6" s="1"/>
  <c r="AH33" i="10"/>
  <c r="AX35" i="6" s="1"/>
  <c r="AG33" i="10"/>
  <c r="AU35" i="6" s="1"/>
  <c r="AF33" i="10"/>
  <c r="AT35" i="6" s="1"/>
  <c r="AE33" i="10"/>
  <c r="AS35" i="6" s="1"/>
  <c r="AD33" i="10"/>
  <c r="AP35" i="6" s="1"/>
  <c r="AC33" i="10"/>
  <c r="AO35" i="6" s="1"/>
  <c r="AB33" i="10"/>
  <c r="AN35" i="6" s="1"/>
  <c r="AA33" i="10"/>
  <c r="AK35" i="6" s="1"/>
  <c r="Z33" i="10"/>
  <c r="AJ35" i="6" s="1"/>
  <c r="Y33" i="10"/>
  <c r="AI35" i="6" s="1"/>
  <c r="X33" i="10"/>
  <c r="AF35" i="6" s="1"/>
  <c r="W33" i="10"/>
  <c r="AE35" i="6" s="1"/>
  <c r="V33" i="10"/>
  <c r="AD35" i="6" s="1"/>
  <c r="U33" i="10"/>
  <c r="AA35" i="6" s="1"/>
  <c r="T33" i="10"/>
  <c r="Z35" i="6" s="1"/>
  <c r="S33" i="10"/>
  <c r="Y35" i="6" s="1"/>
  <c r="R33" i="10"/>
  <c r="V35" i="6" s="1"/>
  <c r="Q33" i="10"/>
  <c r="U35" i="6" s="1"/>
  <c r="P33" i="10"/>
  <c r="T35" i="6" s="1"/>
  <c r="O33" i="10"/>
  <c r="Q35" i="6" s="1"/>
  <c r="N33" i="10"/>
  <c r="P35" i="6" s="1"/>
  <c r="M33" i="10"/>
  <c r="O35" i="6" s="1"/>
  <c r="L33" i="10"/>
  <c r="L35" i="6" s="1"/>
  <c r="K33" i="10"/>
  <c r="K35" i="6" s="1"/>
  <c r="J33" i="10"/>
  <c r="J35" i="6" s="1"/>
  <c r="I33" i="10"/>
  <c r="I35" i="6" s="1"/>
  <c r="H33" i="10"/>
  <c r="H35" i="6" s="1"/>
  <c r="G33" i="10"/>
  <c r="G35" i="6" s="1"/>
  <c r="F33" i="10"/>
  <c r="F35" i="6" s="1"/>
  <c r="E33" i="10"/>
  <c r="E35" i="6" s="1"/>
  <c r="D33" i="10"/>
  <c r="D35" i="6" s="1"/>
  <c r="C33" i="10"/>
  <c r="C35" i="6" s="1"/>
  <c r="B33" i="10"/>
  <c r="B35" i="6" s="1"/>
  <c r="GP32" i="10"/>
  <c r="GO32" i="10"/>
  <c r="GN32" i="10"/>
  <c r="GM32" i="10"/>
  <c r="GL32" i="10"/>
  <c r="GK32" i="10"/>
  <c r="GJ32" i="10"/>
  <c r="GI32" i="10"/>
  <c r="GH32" i="10"/>
  <c r="GG32" i="10"/>
  <c r="GF32" i="10"/>
  <c r="GE32" i="10"/>
  <c r="GD32" i="10"/>
  <c r="GC32" i="10"/>
  <c r="GB32" i="10"/>
  <c r="GA32" i="10"/>
  <c r="FZ32" i="10"/>
  <c r="FY32" i="10"/>
  <c r="FX32" i="10"/>
  <c r="FW32" i="10"/>
  <c r="FV32" i="10"/>
  <c r="FU32" i="10"/>
  <c r="FT32" i="10"/>
  <c r="FS32" i="10"/>
  <c r="FR32" i="10"/>
  <c r="FQ32" i="10"/>
  <c r="FP32" i="10"/>
  <c r="FO32" i="10"/>
  <c r="FN32" i="10"/>
  <c r="FM32" i="10"/>
  <c r="FL32" i="10"/>
  <c r="FK32" i="10"/>
  <c r="FJ32" i="10"/>
  <c r="FI32" i="10"/>
  <c r="FH32" i="10"/>
  <c r="FG32" i="10"/>
  <c r="FF32" i="10"/>
  <c r="FE32" i="10"/>
  <c r="FD32" i="10"/>
  <c r="FC32" i="10"/>
  <c r="FB32" i="10"/>
  <c r="FA32" i="10"/>
  <c r="EZ32" i="10"/>
  <c r="EY32" i="10"/>
  <c r="EX32" i="10"/>
  <c r="EW32" i="10"/>
  <c r="EV32" i="10"/>
  <c r="EU32" i="10"/>
  <c r="ET32" i="10"/>
  <c r="ES32" i="10"/>
  <c r="ER32" i="10"/>
  <c r="EQ32" i="10"/>
  <c r="IC34" i="6" s="1"/>
  <c r="EP32" i="10"/>
  <c r="IB34" i="6" s="1"/>
  <c r="EO32" i="10"/>
  <c r="IA34" i="6" s="1"/>
  <c r="EN32" i="10"/>
  <c r="HX34" i="6" s="1"/>
  <c r="EM32" i="10"/>
  <c r="HW34" i="6" s="1"/>
  <c r="EL32" i="10"/>
  <c r="HV34" i="6" s="1"/>
  <c r="EK32" i="10"/>
  <c r="HS34" i="6" s="1"/>
  <c r="EJ32" i="10"/>
  <c r="HR34" i="6" s="1"/>
  <c r="EI32" i="10"/>
  <c r="HQ34" i="6" s="1"/>
  <c r="EH32" i="10"/>
  <c r="HN34" i="6" s="1"/>
  <c r="EG32" i="10"/>
  <c r="HM34" i="6" s="1"/>
  <c r="EF32" i="10"/>
  <c r="HL34" i="6" s="1"/>
  <c r="EE32" i="10"/>
  <c r="HI34" i="6" s="1"/>
  <c r="ED32" i="10"/>
  <c r="HH34" i="6" s="1"/>
  <c r="EC32" i="10"/>
  <c r="HG34" i="6" s="1"/>
  <c r="EB32" i="10"/>
  <c r="HD34" i="6" s="1"/>
  <c r="EA32" i="10"/>
  <c r="HC34" i="6" s="1"/>
  <c r="DZ32" i="10"/>
  <c r="HB34" i="6" s="1"/>
  <c r="DY32" i="10"/>
  <c r="GY34" i="6" s="1"/>
  <c r="DX32" i="10"/>
  <c r="GX34" i="6" s="1"/>
  <c r="DW32" i="10"/>
  <c r="GW34" i="6" s="1"/>
  <c r="DV32" i="10"/>
  <c r="GT34" i="6" s="1"/>
  <c r="DU32" i="10"/>
  <c r="GS34" i="6" s="1"/>
  <c r="DT32" i="10"/>
  <c r="GR34" i="6" s="1"/>
  <c r="DS32" i="10"/>
  <c r="GO34" i="6" s="1"/>
  <c r="DR32" i="10"/>
  <c r="GN34" i="6" s="1"/>
  <c r="DQ32" i="10"/>
  <c r="GM34" i="6" s="1"/>
  <c r="DP32" i="10"/>
  <c r="GJ34" i="6" s="1"/>
  <c r="DO32" i="10"/>
  <c r="GI34" i="6" s="1"/>
  <c r="DN32" i="10"/>
  <c r="GH34" i="6" s="1"/>
  <c r="DM32" i="10"/>
  <c r="GE34" i="6" s="1"/>
  <c r="DL32" i="10"/>
  <c r="GD34" i="6" s="1"/>
  <c r="DK32" i="10"/>
  <c r="GC34" i="6" s="1"/>
  <c r="DJ32" i="10"/>
  <c r="FZ34" i="6" s="1"/>
  <c r="DI32" i="10"/>
  <c r="FY34" i="6" s="1"/>
  <c r="DH32" i="10"/>
  <c r="FX34" i="6" s="1"/>
  <c r="DG32" i="10"/>
  <c r="FU34" i="6" s="1"/>
  <c r="DF32" i="10"/>
  <c r="FT34" i="6" s="1"/>
  <c r="DE32" i="10"/>
  <c r="FS34" i="6" s="1"/>
  <c r="DD32" i="10"/>
  <c r="FP34" i="6" s="1"/>
  <c r="DC32" i="10"/>
  <c r="FO34" i="6" s="1"/>
  <c r="DB32" i="10"/>
  <c r="FN34" i="6" s="1"/>
  <c r="DA32" i="10"/>
  <c r="FK34" i="6" s="1"/>
  <c r="CZ32" i="10"/>
  <c r="FJ34" i="6" s="1"/>
  <c r="CY32" i="10"/>
  <c r="FI34" i="6" s="1"/>
  <c r="CX32" i="10"/>
  <c r="FF34" i="6" s="1"/>
  <c r="CW32" i="10"/>
  <c r="FE34" i="6" s="1"/>
  <c r="CV32" i="10"/>
  <c r="FD34" i="6" s="1"/>
  <c r="CU32" i="10"/>
  <c r="FA34" i="6" s="1"/>
  <c r="CT32" i="10"/>
  <c r="EZ34" i="6" s="1"/>
  <c r="CS32" i="10"/>
  <c r="EY34" i="6" s="1"/>
  <c r="CR32" i="10"/>
  <c r="EV34" i="6" s="1"/>
  <c r="CQ32" i="10"/>
  <c r="EU34" i="6" s="1"/>
  <c r="CP32" i="10"/>
  <c r="ET34" i="6" s="1"/>
  <c r="CO32" i="10"/>
  <c r="EQ34" i="6" s="1"/>
  <c r="CN32" i="10"/>
  <c r="EP34" i="6" s="1"/>
  <c r="CM32" i="10"/>
  <c r="EO34" i="6" s="1"/>
  <c r="CL32" i="10"/>
  <c r="EL34" i="6" s="1"/>
  <c r="CK32" i="10"/>
  <c r="EK34" i="6" s="1"/>
  <c r="CJ32" i="10"/>
  <c r="EJ34" i="6" s="1"/>
  <c r="CI32" i="10"/>
  <c r="EG34" i="6" s="1"/>
  <c r="CH32" i="10"/>
  <c r="EF34" i="6" s="1"/>
  <c r="CG32" i="10"/>
  <c r="EE34" i="6" s="1"/>
  <c r="CF32" i="10"/>
  <c r="EB34" i="6" s="1"/>
  <c r="CE32" i="10"/>
  <c r="EA34" i="6" s="1"/>
  <c r="CD32" i="10"/>
  <c r="DZ34" i="6" s="1"/>
  <c r="CC32" i="10"/>
  <c r="DW34" i="6" s="1"/>
  <c r="CB32" i="10"/>
  <c r="DV34" i="6" s="1"/>
  <c r="CA32" i="10"/>
  <c r="DU34" i="6" s="1"/>
  <c r="BZ32" i="10"/>
  <c r="DR34" i="6" s="1"/>
  <c r="BY32" i="10"/>
  <c r="DQ34" i="6" s="1"/>
  <c r="BX32" i="10"/>
  <c r="DP34" i="6" s="1"/>
  <c r="BW32" i="10"/>
  <c r="DM34" i="6" s="1"/>
  <c r="BV32" i="10"/>
  <c r="DL34" i="6" s="1"/>
  <c r="BU32" i="10"/>
  <c r="DK34" i="6" s="1"/>
  <c r="BT32" i="10"/>
  <c r="DH34" i="6" s="1"/>
  <c r="BS32" i="10"/>
  <c r="DG34" i="6" s="1"/>
  <c r="BR32" i="10"/>
  <c r="DF34" i="6" s="1"/>
  <c r="BQ32" i="10"/>
  <c r="DC34" i="6" s="1"/>
  <c r="BP32" i="10"/>
  <c r="DB34" i="6" s="1"/>
  <c r="BO32" i="10"/>
  <c r="DA34" i="6" s="1"/>
  <c r="BN32" i="10"/>
  <c r="CX34" i="6" s="1"/>
  <c r="BM32" i="10"/>
  <c r="CW34" i="6" s="1"/>
  <c r="BL32" i="10"/>
  <c r="CV34" i="6" s="1"/>
  <c r="BK32" i="10"/>
  <c r="CS34" i="6" s="1"/>
  <c r="BJ32" i="10"/>
  <c r="CR34" i="6" s="1"/>
  <c r="BI32" i="10"/>
  <c r="CQ34" i="6" s="1"/>
  <c r="BH32" i="10"/>
  <c r="CN34" i="6" s="1"/>
  <c r="BG32" i="10"/>
  <c r="CM34" i="6" s="1"/>
  <c r="BF32" i="10"/>
  <c r="CL34" i="6" s="1"/>
  <c r="BE32" i="10"/>
  <c r="CI34" i="6" s="1"/>
  <c r="BD32" i="10"/>
  <c r="CH34" i="6" s="1"/>
  <c r="BC32" i="10"/>
  <c r="CG34" i="6" s="1"/>
  <c r="BB32" i="10"/>
  <c r="CD34" i="6" s="1"/>
  <c r="BA32" i="10"/>
  <c r="CC34" i="6" s="1"/>
  <c r="AZ32" i="10"/>
  <c r="CB34" i="6" s="1"/>
  <c r="AY32" i="10"/>
  <c r="BY34" i="6" s="1"/>
  <c r="AX32" i="10"/>
  <c r="BX34" i="6" s="1"/>
  <c r="AW32" i="10"/>
  <c r="BW34" i="6" s="1"/>
  <c r="AV32" i="10"/>
  <c r="BT34" i="6" s="1"/>
  <c r="AU32" i="10"/>
  <c r="BS34" i="6" s="1"/>
  <c r="AT32" i="10"/>
  <c r="BR34" i="6" s="1"/>
  <c r="AS32" i="10"/>
  <c r="BO34" i="6" s="1"/>
  <c r="AR32" i="10"/>
  <c r="BN34" i="6" s="1"/>
  <c r="AQ32" i="10"/>
  <c r="BM34" i="6" s="1"/>
  <c r="AP32" i="10"/>
  <c r="BJ34" i="6" s="1"/>
  <c r="AO32" i="10"/>
  <c r="BI34" i="6" s="1"/>
  <c r="AN32" i="10"/>
  <c r="BH34" i="6" s="1"/>
  <c r="AM32" i="10"/>
  <c r="BE34" i="6" s="1"/>
  <c r="AL32" i="10"/>
  <c r="BD34" i="6" s="1"/>
  <c r="AK32" i="10"/>
  <c r="BC34" i="6" s="1"/>
  <c r="AJ32" i="10"/>
  <c r="AZ34" i="6" s="1"/>
  <c r="AI32" i="10"/>
  <c r="AY34" i="6" s="1"/>
  <c r="AH32" i="10"/>
  <c r="AX34" i="6" s="1"/>
  <c r="AG32" i="10"/>
  <c r="AU34" i="6" s="1"/>
  <c r="AF32" i="10"/>
  <c r="AT34" i="6" s="1"/>
  <c r="AE32" i="10"/>
  <c r="AS34" i="6" s="1"/>
  <c r="AD32" i="10"/>
  <c r="AP34" i="6" s="1"/>
  <c r="AC32" i="10"/>
  <c r="AO34" i="6" s="1"/>
  <c r="AB32" i="10"/>
  <c r="AN34" i="6" s="1"/>
  <c r="AA32" i="10"/>
  <c r="AK34" i="6" s="1"/>
  <c r="Z32" i="10"/>
  <c r="AJ34" i="6" s="1"/>
  <c r="Y32" i="10"/>
  <c r="AI34" i="6" s="1"/>
  <c r="X32" i="10"/>
  <c r="AF34" i="6" s="1"/>
  <c r="W32" i="10"/>
  <c r="AE34" i="6" s="1"/>
  <c r="V32" i="10"/>
  <c r="AD34" i="6" s="1"/>
  <c r="U32" i="10"/>
  <c r="AA34" i="6" s="1"/>
  <c r="T32" i="10"/>
  <c r="Z34" i="6" s="1"/>
  <c r="S32" i="10"/>
  <c r="Y34" i="6" s="1"/>
  <c r="R32" i="10"/>
  <c r="V34" i="6" s="1"/>
  <c r="Q32" i="10"/>
  <c r="U34" i="6" s="1"/>
  <c r="P32" i="10"/>
  <c r="T34" i="6" s="1"/>
  <c r="O32" i="10"/>
  <c r="Q34" i="6" s="1"/>
  <c r="N32" i="10"/>
  <c r="P34" i="6" s="1"/>
  <c r="M32" i="10"/>
  <c r="O34" i="6" s="1"/>
  <c r="L32" i="10"/>
  <c r="L34" i="6" s="1"/>
  <c r="K32" i="10"/>
  <c r="K34" i="6" s="1"/>
  <c r="J32" i="10"/>
  <c r="J34" i="6" s="1"/>
  <c r="I32" i="10"/>
  <c r="I34" i="6" s="1"/>
  <c r="H32" i="10"/>
  <c r="H34" i="6" s="1"/>
  <c r="G32" i="10"/>
  <c r="G34" i="6" s="1"/>
  <c r="F32" i="10"/>
  <c r="F34" i="6" s="1"/>
  <c r="E32" i="10"/>
  <c r="E34" i="6" s="1"/>
  <c r="D32" i="10"/>
  <c r="D34" i="6" s="1"/>
  <c r="C32" i="10"/>
  <c r="C34" i="6" s="1"/>
  <c r="B32" i="10"/>
  <c r="B34" i="6" s="1"/>
  <c r="GP31" i="10"/>
  <c r="GO31" i="10"/>
  <c r="GN31" i="10"/>
  <c r="GM31" i="10"/>
  <c r="GL31" i="10"/>
  <c r="GK31" i="10"/>
  <c r="GJ31" i="10"/>
  <c r="GJ39" i="10" s="1"/>
  <c r="GI31" i="10"/>
  <c r="GH31" i="10"/>
  <c r="GG31" i="10"/>
  <c r="GF31" i="10"/>
  <c r="GF39" i="10" s="1"/>
  <c r="GE31" i="10"/>
  <c r="GE39" i="10" s="1"/>
  <c r="GD31" i="10"/>
  <c r="GC31" i="10"/>
  <c r="GB31" i="10"/>
  <c r="GB39" i="10" s="1"/>
  <c r="GA31" i="10"/>
  <c r="GA39" i="10" s="1"/>
  <c r="FZ31" i="10"/>
  <c r="FY31" i="10"/>
  <c r="FX31" i="10"/>
  <c r="FX39" i="10" s="1"/>
  <c r="FW31" i="10"/>
  <c r="FW39" i="10" s="1"/>
  <c r="FV31" i="10"/>
  <c r="FU31" i="10"/>
  <c r="FT31" i="10"/>
  <c r="FT39" i="10" s="1"/>
  <c r="FS31" i="10"/>
  <c r="FS38" i="10" s="1"/>
  <c r="FR31" i="10"/>
  <c r="FQ31" i="10"/>
  <c r="FP31" i="10"/>
  <c r="FP39" i="10" s="1"/>
  <c r="FO31" i="10"/>
  <c r="FO39" i="10" s="1"/>
  <c r="FN31" i="10"/>
  <c r="FM31" i="10"/>
  <c r="FL31" i="10"/>
  <c r="FL39" i="10" s="1"/>
  <c r="FK31" i="10"/>
  <c r="FK38" i="10" s="1"/>
  <c r="FJ31" i="10"/>
  <c r="FI31" i="10"/>
  <c r="FH31" i="10"/>
  <c r="FH39" i="10" s="1"/>
  <c r="FG31" i="10"/>
  <c r="FG39" i="10" s="1"/>
  <c r="FF31" i="10"/>
  <c r="FE31" i="10"/>
  <c r="FD31" i="10"/>
  <c r="FD39" i="10" s="1"/>
  <c r="FC31" i="10"/>
  <c r="FC38" i="10" s="1"/>
  <c r="FB31" i="10"/>
  <c r="FA31" i="10"/>
  <c r="EZ31" i="10"/>
  <c r="EZ39" i="10" s="1"/>
  <c r="EY31" i="10"/>
  <c r="EY39" i="10" s="1"/>
  <c r="EX31" i="10"/>
  <c r="EW31" i="10"/>
  <c r="EV31" i="10"/>
  <c r="EV39" i="10" s="1"/>
  <c r="EU31" i="10"/>
  <c r="EU39" i="10" s="1"/>
  <c r="ET31" i="10"/>
  <c r="ES31" i="10"/>
  <c r="ER31" i="10"/>
  <c r="ER39" i="10" s="1"/>
  <c r="EQ31" i="10"/>
  <c r="EP31" i="10"/>
  <c r="IB33" i="6" s="1"/>
  <c r="EO31" i="10"/>
  <c r="IA33" i="6" s="1"/>
  <c r="EN31" i="10"/>
  <c r="HX33" i="6" s="1"/>
  <c r="EM31" i="10"/>
  <c r="EL31" i="10"/>
  <c r="HV33" i="6" s="1"/>
  <c r="EK31" i="10"/>
  <c r="HS33" i="6" s="1"/>
  <c r="EJ31" i="10"/>
  <c r="HR33" i="6" s="1"/>
  <c r="EI31" i="10"/>
  <c r="HQ33" i="6" s="1"/>
  <c r="EH31" i="10"/>
  <c r="HN33" i="6" s="1"/>
  <c r="EG31" i="10"/>
  <c r="EF31" i="10"/>
  <c r="HL33" i="6" s="1"/>
  <c r="EE31" i="10"/>
  <c r="ED31" i="10"/>
  <c r="HH33" i="6" s="1"/>
  <c r="EC31" i="10"/>
  <c r="HG33" i="6" s="1"/>
  <c r="EB31" i="10"/>
  <c r="EA31" i="10"/>
  <c r="EA38" i="10" s="1"/>
  <c r="DZ31" i="10"/>
  <c r="HB33" i="6" s="1"/>
  <c r="DY31" i="10"/>
  <c r="DX31" i="10"/>
  <c r="GX33" i="6" s="1"/>
  <c r="DW31" i="10"/>
  <c r="GW33" i="6" s="1"/>
  <c r="DV31" i="10"/>
  <c r="DU31" i="10"/>
  <c r="DT31" i="10"/>
  <c r="GR33" i="6" s="1"/>
  <c r="DS31" i="10"/>
  <c r="DR31" i="10"/>
  <c r="GN33" i="6" s="1"/>
  <c r="DQ31" i="10"/>
  <c r="GM33" i="6" s="1"/>
  <c r="DP31" i="10"/>
  <c r="DO31" i="10"/>
  <c r="DN31" i="10"/>
  <c r="GH33" i="6" s="1"/>
  <c r="DM31" i="10"/>
  <c r="DM39" i="10" s="1"/>
  <c r="DL31" i="10"/>
  <c r="GD33" i="6" s="1"/>
  <c r="DK31" i="10"/>
  <c r="GC33" i="6" s="1"/>
  <c r="DJ31" i="10"/>
  <c r="DI31" i="10"/>
  <c r="DH31" i="10"/>
  <c r="FX33" i="6" s="1"/>
  <c r="DG31" i="10"/>
  <c r="DF31" i="10"/>
  <c r="FT33" i="6" s="1"/>
  <c r="DE31" i="10"/>
  <c r="FS33" i="6" s="1"/>
  <c r="DD31" i="10"/>
  <c r="DC31" i="10"/>
  <c r="DC38" i="10" s="1"/>
  <c r="DB31" i="10"/>
  <c r="FN33" i="6" s="1"/>
  <c r="DA31" i="10"/>
  <c r="DA39" i="10" s="1"/>
  <c r="CZ31" i="10"/>
  <c r="FJ33" i="6" s="1"/>
  <c r="CY31" i="10"/>
  <c r="FI33" i="6" s="1"/>
  <c r="CX31" i="10"/>
  <c r="CW31" i="10"/>
  <c r="CV31" i="10"/>
  <c r="FD33" i="6" s="1"/>
  <c r="CU31" i="10"/>
  <c r="CU38" i="10" s="1"/>
  <c r="CT31" i="10"/>
  <c r="EZ33" i="6" s="1"/>
  <c r="CS31" i="10"/>
  <c r="EY33" i="6" s="1"/>
  <c r="CR31" i="10"/>
  <c r="CQ31" i="10"/>
  <c r="CP31" i="10"/>
  <c r="ET33" i="6" s="1"/>
  <c r="CO31" i="10"/>
  <c r="CO39" i="10" s="1"/>
  <c r="CN31" i="10"/>
  <c r="EP33" i="6" s="1"/>
  <c r="CM31" i="10"/>
  <c r="EO33" i="6" s="1"/>
  <c r="CL31" i="10"/>
  <c r="CK31" i="10"/>
  <c r="CJ31" i="10"/>
  <c r="EJ33" i="6" s="1"/>
  <c r="CI31" i="10"/>
  <c r="CH31" i="10"/>
  <c r="EF33" i="6" s="1"/>
  <c r="CG31" i="10"/>
  <c r="EE33" i="6" s="1"/>
  <c r="CF31" i="10"/>
  <c r="CE31" i="10"/>
  <c r="CE38" i="10" s="1"/>
  <c r="CD31" i="10"/>
  <c r="DZ33" i="6" s="1"/>
  <c r="CC31" i="10"/>
  <c r="CB31" i="10"/>
  <c r="DV33" i="6" s="1"/>
  <c r="CA31" i="10"/>
  <c r="DU33" i="6" s="1"/>
  <c r="BZ31" i="10"/>
  <c r="BY31" i="10"/>
  <c r="BX31" i="10"/>
  <c r="DP33" i="6" s="1"/>
  <c r="BW31" i="10"/>
  <c r="BV31" i="10"/>
  <c r="DL33" i="6" s="1"/>
  <c r="BU31" i="10"/>
  <c r="DK33" i="6" s="1"/>
  <c r="BT31" i="10"/>
  <c r="BS31" i="10"/>
  <c r="BR31" i="10"/>
  <c r="DF33" i="6" s="1"/>
  <c r="BQ31" i="10"/>
  <c r="BQ39" i="10" s="1"/>
  <c r="BP31" i="10"/>
  <c r="DB33" i="6" s="1"/>
  <c r="BO31" i="10"/>
  <c r="DA33" i="6" s="1"/>
  <c r="BN31" i="10"/>
  <c r="BM31" i="10"/>
  <c r="BL31" i="10"/>
  <c r="CV33" i="6" s="1"/>
  <c r="BK31" i="10"/>
  <c r="BJ31" i="10"/>
  <c r="CR33" i="6" s="1"/>
  <c r="BI31" i="10"/>
  <c r="CQ33" i="6" s="1"/>
  <c r="BH31" i="10"/>
  <c r="BG31" i="10"/>
  <c r="BG38" i="10" s="1"/>
  <c r="BF31" i="10"/>
  <c r="CL33" i="6" s="1"/>
  <c r="BE31" i="10"/>
  <c r="BE39" i="10" s="1"/>
  <c r="BD31" i="10"/>
  <c r="CH33" i="6" s="1"/>
  <c r="BC31" i="10"/>
  <c r="CG33" i="6" s="1"/>
  <c r="BB31" i="10"/>
  <c r="BA31" i="10"/>
  <c r="AZ31" i="10"/>
  <c r="CB33" i="6" s="1"/>
  <c r="AY31" i="10"/>
  <c r="AY38" i="10" s="1"/>
  <c r="AX31" i="10"/>
  <c r="BX33" i="6" s="1"/>
  <c r="AW31" i="10"/>
  <c r="BW33" i="6" s="1"/>
  <c r="AV31" i="10"/>
  <c r="AU31" i="10"/>
  <c r="AT31" i="10"/>
  <c r="BR33" i="6" s="1"/>
  <c r="AS31" i="10"/>
  <c r="AS39" i="10" s="1"/>
  <c r="AR31" i="10"/>
  <c r="BN33" i="6" s="1"/>
  <c r="AQ31" i="10"/>
  <c r="BM33" i="6" s="1"/>
  <c r="AP31" i="10"/>
  <c r="AO31" i="10"/>
  <c r="AN31" i="10"/>
  <c r="BH33" i="6" s="1"/>
  <c r="AM31" i="10"/>
  <c r="AL31" i="10"/>
  <c r="BD33" i="6" s="1"/>
  <c r="AK31" i="10"/>
  <c r="BC33" i="6" s="1"/>
  <c r="AJ31" i="10"/>
  <c r="AI31" i="10"/>
  <c r="AI38" i="10" s="1"/>
  <c r="AH31" i="10"/>
  <c r="AX33" i="6" s="1"/>
  <c r="AG31" i="10"/>
  <c r="AF31" i="10"/>
  <c r="AT33" i="6" s="1"/>
  <c r="AE31" i="10"/>
  <c r="AS33" i="6" s="1"/>
  <c r="AD31" i="10"/>
  <c r="AC31" i="10"/>
  <c r="AB31" i="10"/>
  <c r="AN33" i="6" s="1"/>
  <c r="AA31" i="10"/>
  <c r="Z31" i="10"/>
  <c r="AJ33" i="6" s="1"/>
  <c r="Y31" i="10"/>
  <c r="AI33" i="6" s="1"/>
  <c r="X31" i="10"/>
  <c r="W31" i="10"/>
  <c r="V31" i="10"/>
  <c r="AD33" i="6" s="1"/>
  <c r="U31" i="10"/>
  <c r="U39" i="10" s="1"/>
  <c r="T31" i="10"/>
  <c r="Z33" i="6" s="1"/>
  <c r="S31" i="10"/>
  <c r="Y33" i="6" s="1"/>
  <c r="R31" i="10"/>
  <c r="Q31" i="10"/>
  <c r="P31" i="10"/>
  <c r="T33" i="6" s="1"/>
  <c r="O31" i="10"/>
  <c r="N31" i="10"/>
  <c r="P33" i="6" s="1"/>
  <c r="M31" i="10"/>
  <c r="O33" i="6" s="1"/>
  <c r="L31" i="10"/>
  <c r="K31" i="10"/>
  <c r="K38" i="10" s="1"/>
  <c r="J31" i="10"/>
  <c r="J33" i="6" s="1"/>
  <c r="I31" i="10"/>
  <c r="I33" i="6" s="1"/>
  <c r="H31" i="10"/>
  <c r="H33" i="6" s="1"/>
  <c r="G31" i="10"/>
  <c r="G33" i="6" s="1"/>
  <c r="F31" i="10"/>
  <c r="F33" i="6" s="1"/>
  <c r="E31" i="10"/>
  <c r="E33" i="6" s="1"/>
  <c r="D31" i="10"/>
  <c r="D33" i="6" s="1"/>
  <c r="C31" i="10"/>
  <c r="C33" i="6" s="1"/>
  <c r="B31" i="10"/>
  <c r="B33" i="6" s="1"/>
  <c r="GP14" i="10"/>
  <c r="GO14" i="10"/>
  <c r="GN14" i="10"/>
  <c r="GM14" i="10"/>
  <c r="GL14" i="10"/>
  <c r="GK14" i="10"/>
  <c r="GJ14" i="10"/>
  <c r="GI14" i="10"/>
  <c r="GH14" i="10"/>
  <c r="GG14" i="10"/>
  <c r="GF14" i="10"/>
  <c r="GE14" i="10"/>
  <c r="GD14" i="10"/>
  <c r="GC14" i="10"/>
  <c r="GB14" i="10"/>
  <c r="GA14" i="10"/>
  <c r="FZ14" i="10"/>
  <c r="FY14" i="10"/>
  <c r="FX14" i="10"/>
  <c r="FW14" i="10"/>
  <c r="FV14" i="10"/>
  <c r="FU14" i="10"/>
  <c r="FT14" i="10"/>
  <c r="FS14" i="10"/>
  <c r="FR14" i="10"/>
  <c r="FQ14" i="10"/>
  <c r="FP14" i="10"/>
  <c r="FO14" i="10"/>
  <c r="FN14" i="10"/>
  <c r="FM14" i="10"/>
  <c r="FL14" i="10"/>
  <c r="FK14" i="10"/>
  <c r="FJ14" i="10"/>
  <c r="FI14" i="10"/>
  <c r="FH14" i="10"/>
  <c r="FG14" i="10"/>
  <c r="FF14" i="10"/>
  <c r="FE14" i="10"/>
  <c r="FD14" i="10"/>
  <c r="FC14" i="10"/>
  <c r="FB14" i="10"/>
  <c r="FA14" i="10"/>
  <c r="EZ14" i="10"/>
  <c r="EY14" i="10"/>
  <c r="EX14" i="10"/>
  <c r="EW14" i="10"/>
  <c r="EV14" i="10"/>
  <c r="EU14" i="10"/>
  <c r="ET14" i="10"/>
  <c r="ES14" i="10"/>
  <c r="ER14" i="10"/>
  <c r="EQ14" i="10"/>
  <c r="EP14" i="10"/>
  <c r="EO14" i="10"/>
  <c r="EN14" i="10"/>
  <c r="EM14" i="10"/>
  <c r="EL14" i="10"/>
  <c r="EK14" i="10"/>
  <c r="EJ14" i="10"/>
  <c r="EI14" i="10"/>
  <c r="EH14" i="10"/>
  <c r="EG14" i="10"/>
  <c r="EF14" i="10"/>
  <c r="EE14" i="10"/>
  <c r="ED14" i="10"/>
  <c r="EC14" i="10"/>
  <c r="EB14" i="10"/>
  <c r="EA14" i="10"/>
  <c r="DZ14" i="10"/>
  <c r="DY14" i="10"/>
  <c r="DX14" i="10"/>
  <c r="DW14" i="10"/>
  <c r="DV14" i="10"/>
  <c r="DU14" i="10"/>
  <c r="DT14" i="10"/>
  <c r="DS14" i="10"/>
  <c r="DR14" i="10"/>
  <c r="DQ14" i="10"/>
  <c r="DP14" i="10"/>
  <c r="DO14" i="10"/>
  <c r="DN14" i="10"/>
  <c r="DM14" i="10"/>
  <c r="DL14" i="10"/>
  <c r="DK14" i="10"/>
  <c r="DJ14" i="10"/>
  <c r="DI14" i="10"/>
  <c r="DH14" i="10"/>
  <c r="DG14" i="10"/>
  <c r="DF14" i="10"/>
  <c r="DE14" i="10"/>
  <c r="DD14" i="10"/>
  <c r="DC14" i="10"/>
  <c r="DB14" i="10"/>
  <c r="DA14" i="10"/>
  <c r="CZ14" i="10"/>
  <c r="CY14" i="10"/>
  <c r="CX14" i="10"/>
  <c r="CW14" i="10"/>
  <c r="CV14" i="10"/>
  <c r="CU14" i="10"/>
  <c r="CT14" i="10"/>
  <c r="CS14" i="10"/>
  <c r="CR14" i="10"/>
  <c r="CQ14" i="10"/>
  <c r="CP14" i="10"/>
  <c r="CO14" i="10"/>
  <c r="CN14" i="10"/>
  <c r="CM14" i="10"/>
  <c r="CL14" i="10"/>
  <c r="CK14" i="10"/>
  <c r="CJ14" i="10"/>
  <c r="CI14" i="10"/>
  <c r="CH14" i="10"/>
  <c r="CG14" i="10"/>
  <c r="CF14" i="10"/>
  <c r="CE14" i="10"/>
  <c r="CD14" i="10"/>
  <c r="CC14" i="10"/>
  <c r="CB14" i="10"/>
  <c r="CA14" i="10"/>
  <c r="BZ14" i="10"/>
  <c r="BY14" i="10"/>
  <c r="BX14" i="10"/>
  <c r="BW14" i="10"/>
  <c r="BV14" i="10"/>
  <c r="BU14" i="10"/>
  <c r="BT14" i="10"/>
  <c r="BS14" i="10"/>
  <c r="BR14" i="10"/>
  <c r="BQ14" i="10"/>
  <c r="BP14" i="10"/>
  <c r="BO14" i="10"/>
  <c r="BN14" i="10"/>
  <c r="BM14" i="10"/>
  <c r="BL14" i="10"/>
  <c r="BK14" i="10"/>
  <c r="BJ14" i="10"/>
  <c r="BI14" i="10"/>
  <c r="BH14" i="10"/>
  <c r="BG14" i="10"/>
  <c r="BF14" i="10"/>
  <c r="BE14" i="10"/>
  <c r="BD14" i="10"/>
  <c r="BC14" i="10"/>
  <c r="BB14" i="10"/>
  <c r="BA14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GP13" i="10"/>
  <c r="GO13" i="10"/>
  <c r="GN13" i="10"/>
  <c r="GM13" i="10"/>
  <c r="GL13" i="10"/>
  <c r="GK13" i="10"/>
  <c r="GJ13" i="10"/>
  <c r="GI13" i="10"/>
  <c r="GH13" i="10"/>
  <c r="GG13" i="10"/>
  <c r="GF13" i="10"/>
  <c r="GE13" i="10"/>
  <c r="GD13" i="10"/>
  <c r="GC13" i="10"/>
  <c r="GB13" i="10"/>
  <c r="GA13" i="10"/>
  <c r="FZ13" i="10"/>
  <c r="FY13" i="10"/>
  <c r="FX13" i="10"/>
  <c r="FW13" i="10"/>
  <c r="FV13" i="10"/>
  <c r="FU13" i="10"/>
  <c r="FT13" i="10"/>
  <c r="FS13" i="10"/>
  <c r="FR13" i="10"/>
  <c r="FQ13" i="10"/>
  <c r="FP13" i="10"/>
  <c r="FO13" i="10"/>
  <c r="FN13" i="10"/>
  <c r="FM13" i="10"/>
  <c r="FL13" i="10"/>
  <c r="FK13" i="10"/>
  <c r="FJ13" i="10"/>
  <c r="FI13" i="10"/>
  <c r="FH13" i="10"/>
  <c r="FG13" i="10"/>
  <c r="FF13" i="10"/>
  <c r="FE13" i="10"/>
  <c r="FD13" i="10"/>
  <c r="FC13" i="10"/>
  <c r="FB13" i="10"/>
  <c r="FA13" i="10"/>
  <c r="EZ13" i="10"/>
  <c r="EY13" i="10"/>
  <c r="EX13" i="10"/>
  <c r="EW13" i="10"/>
  <c r="EV13" i="10"/>
  <c r="EU13" i="10"/>
  <c r="ET13" i="10"/>
  <c r="ES13" i="10"/>
  <c r="ER13" i="10"/>
  <c r="EQ13" i="10"/>
  <c r="EP13" i="10"/>
  <c r="EO13" i="10"/>
  <c r="EN13" i="10"/>
  <c r="EM13" i="10"/>
  <c r="EL13" i="10"/>
  <c r="EK13" i="10"/>
  <c r="EJ13" i="10"/>
  <c r="EI13" i="10"/>
  <c r="EH13" i="10"/>
  <c r="EG13" i="10"/>
  <c r="EF13" i="10"/>
  <c r="EE13" i="10"/>
  <c r="ED13" i="10"/>
  <c r="EC13" i="10"/>
  <c r="EB13" i="10"/>
  <c r="EA13" i="10"/>
  <c r="DZ13" i="10"/>
  <c r="DY13" i="10"/>
  <c r="DX13" i="10"/>
  <c r="DW13" i="10"/>
  <c r="DV13" i="10"/>
  <c r="DU13" i="10"/>
  <c r="DT13" i="10"/>
  <c r="DS13" i="10"/>
  <c r="DR13" i="10"/>
  <c r="DQ13" i="10"/>
  <c r="DP13" i="10"/>
  <c r="DO13" i="10"/>
  <c r="DN13" i="10"/>
  <c r="DM13" i="10"/>
  <c r="DL13" i="10"/>
  <c r="DK13" i="10"/>
  <c r="DJ13" i="10"/>
  <c r="DI13" i="10"/>
  <c r="DH13" i="10"/>
  <c r="DG13" i="10"/>
  <c r="DF13" i="10"/>
  <c r="DE13" i="10"/>
  <c r="DD13" i="10"/>
  <c r="DC13" i="10"/>
  <c r="DB13" i="10"/>
  <c r="DA13" i="10"/>
  <c r="CZ13" i="10"/>
  <c r="CY13" i="10"/>
  <c r="CX13" i="10"/>
  <c r="CW13" i="10"/>
  <c r="CV13" i="10"/>
  <c r="CU13" i="10"/>
  <c r="CT13" i="10"/>
  <c r="CS13" i="10"/>
  <c r="CR13" i="10"/>
  <c r="CQ13" i="10"/>
  <c r="CP13" i="10"/>
  <c r="CO13" i="10"/>
  <c r="CN13" i="10"/>
  <c r="CM13" i="10"/>
  <c r="CL13" i="10"/>
  <c r="CK13" i="10"/>
  <c r="CJ13" i="10"/>
  <c r="CI13" i="10"/>
  <c r="CH13" i="10"/>
  <c r="CG13" i="10"/>
  <c r="CF13" i="10"/>
  <c r="CE13" i="10"/>
  <c r="CD13" i="10"/>
  <c r="CC13" i="10"/>
  <c r="CB13" i="10"/>
  <c r="CA13" i="10"/>
  <c r="BZ13" i="10"/>
  <c r="BY13" i="10"/>
  <c r="BX13" i="10"/>
  <c r="BW13" i="10"/>
  <c r="BV13" i="10"/>
  <c r="BU13" i="10"/>
  <c r="BT13" i="10"/>
  <c r="BS13" i="10"/>
  <c r="BR13" i="10"/>
  <c r="BQ13" i="10"/>
  <c r="BP13" i="10"/>
  <c r="BO13" i="10"/>
  <c r="BN13" i="10"/>
  <c r="BM13" i="10"/>
  <c r="BL13" i="10"/>
  <c r="BK13" i="10"/>
  <c r="BJ13" i="10"/>
  <c r="BI13" i="10"/>
  <c r="BH13" i="10"/>
  <c r="BG13" i="10"/>
  <c r="BF13" i="10"/>
  <c r="BE13" i="10"/>
  <c r="BD13" i="10"/>
  <c r="BC13" i="10"/>
  <c r="BB13" i="10"/>
  <c r="BA13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GP12" i="10"/>
  <c r="GO12" i="10"/>
  <c r="GN12" i="10"/>
  <c r="GM12" i="10"/>
  <c r="GL12" i="10"/>
  <c r="GK12" i="10"/>
  <c r="GJ12" i="10"/>
  <c r="GI12" i="10"/>
  <c r="GH12" i="10"/>
  <c r="GG12" i="10"/>
  <c r="GF12" i="10"/>
  <c r="GE12" i="10"/>
  <c r="GD12" i="10"/>
  <c r="GC12" i="10"/>
  <c r="GB12" i="10"/>
  <c r="GA12" i="10"/>
  <c r="FZ12" i="10"/>
  <c r="FY12" i="10"/>
  <c r="FX12" i="10"/>
  <c r="FW12" i="10"/>
  <c r="FV12" i="10"/>
  <c r="FU12" i="10"/>
  <c r="FT12" i="10"/>
  <c r="FS12" i="10"/>
  <c r="FR12" i="10"/>
  <c r="FQ12" i="10"/>
  <c r="FP12" i="10"/>
  <c r="FO12" i="10"/>
  <c r="FN12" i="10"/>
  <c r="FM12" i="10"/>
  <c r="FL12" i="10"/>
  <c r="FK12" i="10"/>
  <c r="FJ12" i="10"/>
  <c r="FI12" i="10"/>
  <c r="FH12" i="10"/>
  <c r="FG12" i="10"/>
  <c r="FF12" i="10"/>
  <c r="FE12" i="10"/>
  <c r="FD12" i="10"/>
  <c r="FC12" i="10"/>
  <c r="FB12" i="10"/>
  <c r="FA12" i="10"/>
  <c r="EZ12" i="10"/>
  <c r="EY12" i="10"/>
  <c r="EX12" i="10"/>
  <c r="EW12" i="10"/>
  <c r="EV12" i="10"/>
  <c r="EU12" i="10"/>
  <c r="ET12" i="10"/>
  <c r="ES12" i="10"/>
  <c r="ER12" i="10"/>
  <c r="EQ12" i="10"/>
  <c r="EP12" i="10"/>
  <c r="EO12" i="10"/>
  <c r="EN12" i="10"/>
  <c r="EM12" i="10"/>
  <c r="EL12" i="10"/>
  <c r="EK12" i="10"/>
  <c r="EJ12" i="10"/>
  <c r="EI12" i="10"/>
  <c r="EH12" i="10"/>
  <c r="EG12" i="10"/>
  <c r="EF12" i="10"/>
  <c r="EE12" i="10"/>
  <c r="ED12" i="10"/>
  <c r="EC12" i="10"/>
  <c r="EB12" i="10"/>
  <c r="EA12" i="10"/>
  <c r="DZ12" i="10"/>
  <c r="DY12" i="10"/>
  <c r="DX12" i="10"/>
  <c r="DW12" i="10"/>
  <c r="DV12" i="10"/>
  <c r="DU12" i="10"/>
  <c r="DT12" i="10"/>
  <c r="DS12" i="10"/>
  <c r="DR12" i="10"/>
  <c r="DQ12" i="10"/>
  <c r="DP12" i="10"/>
  <c r="DO12" i="10"/>
  <c r="DN12" i="10"/>
  <c r="DM12" i="10"/>
  <c r="DL12" i="10"/>
  <c r="DK12" i="10"/>
  <c r="DJ12" i="10"/>
  <c r="DI12" i="10"/>
  <c r="DH12" i="10"/>
  <c r="DG12" i="10"/>
  <c r="DF12" i="10"/>
  <c r="DE12" i="10"/>
  <c r="DD12" i="10"/>
  <c r="DC12" i="10"/>
  <c r="DB12" i="10"/>
  <c r="DA12" i="10"/>
  <c r="CZ12" i="10"/>
  <c r="CY12" i="10"/>
  <c r="CX12" i="10"/>
  <c r="CW12" i="10"/>
  <c r="CV12" i="10"/>
  <c r="CU12" i="10"/>
  <c r="CT12" i="10"/>
  <c r="CS12" i="10"/>
  <c r="CR12" i="10"/>
  <c r="CQ12" i="10"/>
  <c r="CP12" i="10"/>
  <c r="CO12" i="10"/>
  <c r="CN12" i="10"/>
  <c r="CM12" i="10"/>
  <c r="CL12" i="10"/>
  <c r="CK12" i="10"/>
  <c r="CJ12" i="10"/>
  <c r="CI12" i="10"/>
  <c r="CH12" i="10"/>
  <c r="CG12" i="10"/>
  <c r="CF12" i="10"/>
  <c r="CE12" i="10"/>
  <c r="CD12" i="10"/>
  <c r="CC12" i="10"/>
  <c r="CB12" i="10"/>
  <c r="CA12" i="10"/>
  <c r="BZ12" i="10"/>
  <c r="BY12" i="10"/>
  <c r="BX12" i="10"/>
  <c r="BW12" i="10"/>
  <c r="BV12" i="10"/>
  <c r="BU12" i="10"/>
  <c r="BT12" i="10"/>
  <c r="BS12" i="10"/>
  <c r="BR12" i="10"/>
  <c r="BQ12" i="10"/>
  <c r="BP12" i="10"/>
  <c r="BO12" i="10"/>
  <c r="BN12" i="10"/>
  <c r="BM12" i="10"/>
  <c r="BL12" i="10"/>
  <c r="BK12" i="10"/>
  <c r="BJ12" i="10"/>
  <c r="BI12" i="10"/>
  <c r="BH12" i="10"/>
  <c r="BG12" i="10"/>
  <c r="BF12" i="10"/>
  <c r="BE12" i="10"/>
  <c r="BD12" i="10"/>
  <c r="BC12" i="10"/>
  <c r="BB12" i="10"/>
  <c r="BA12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GP11" i="10"/>
  <c r="GO11" i="10"/>
  <c r="GN11" i="10"/>
  <c r="GM11" i="10"/>
  <c r="GL11" i="10"/>
  <c r="GK11" i="10"/>
  <c r="GJ11" i="10"/>
  <c r="GI11" i="10"/>
  <c r="GH11" i="10"/>
  <c r="GG11" i="10"/>
  <c r="GF11" i="10"/>
  <c r="GE11" i="10"/>
  <c r="GD11" i="10"/>
  <c r="GC11" i="10"/>
  <c r="GB11" i="10"/>
  <c r="GA11" i="10"/>
  <c r="FZ11" i="10"/>
  <c r="FY11" i="10"/>
  <c r="FX11" i="10"/>
  <c r="FW11" i="10"/>
  <c r="FV11" i="10"/>
  <c r="FU11" i="10"/>
  <c r="FT11" i="10"/>
  <c r="FS11" i="10"/>
  <c r="FR11" i="10"/>
  <c r="FQ11" i="10"/>
  <c r="FP11" i="10"/>
  <c r="FO11" i="10"/>
  <c r="FN11" i="10"/>
  <c r="FM11" i="10"/>
  <c r="FL11" i="10"/>
  <c r="FK11" i="10"/>
  <c r="FJ11" i="10"/>
  <c r="FI11" i="10"/>
  <c r="FH11" i="10"/>
  <c r="FG11" i="10"/>
  <c r="FF11" i="10"/>
  <c r="FE11" i="10"/>
  <c r="FD11" i="10"/>
  <c r="FC11" i="10"/>
  <c r="FB11" i="10"/>
  <c r="FA11" i="10"/>
  <c r="EZ11" i="10"/>
  <c r="EY11" i="10"/>
  <c r="EX11" i="10"/>
  <c r="EW11" i="10"/>
  <c r="EV11" i="10"/>
  <c r="EU11" i="10"/>
  <c r="ET11" i="10"/>
  <c r="ES11" i="10"/>
  <c r="ER11" i="10"/>
  <c r="EQ11" i="10"/>
  <c r="EP11" i="10"/>
  <c r="EO11" i="10"/>
  <c r="EN11" i="10"/>
  <c r="EM11" i="10"/>
  <c r="EL11" i="10"/>
  <c r="EK11" i="10"/>
  <c r="EJ11" i="10"/>
  <c r="EI11" i="10"/>
  <c r="EH11" i="10"/>
  <c r="EG11" i="10"/>
  <c r="EF11" i="10"/>
  <c r="EE11" i="10"/>
  <c r="ED11" i="10"/>
  <c r="EC11" i="10"/>
  <c r="EB11" i="10"/>
  <c r="EA11" i="10"/>
  <c r="DZ11" i="10"/>
  <c r="DY11" i="10"/>
  <c r="DX11" i="10"/>
  <c r="DW11" i="10"/>
  <c r="DV11" i="10"/>
  <c r="DU11" i="10"/>
  <c r="DT11" i="10"/>
  <c r="DS11" i="10"/>
  <c r="DR11" i="10"/>
  <c r="DQ11" i="10"/>
  <c r="DP11" i="10"/>
  <c r="DO11" i="10"/>
  <c r="DN11" i="10"/>
  <c r="DM11" i="10"/>
  <c r="DL11" i="10"/>
  <c r="DK11" i="10"/>
  <c r="DJ11" i="10"/>
  <c r="DI11" i="10"/>
  <c r="DH11" i="10"/>
  <c r="DG11" i="10"/>
  <c r="DF11" i="10"/>
  <c r="DE11" i="10"/>
  <c r="DD11" i="10"/>
  <c r="DC11" i="10"/>
  <c r="DB11" i="10"/>
  <c r="DA11" i="10"/>
  <c r="CZ11" i="10"/>
  <c r="CY11" i="10"/>
  <c r="CX11" i="10"/>
  <c r="CW11" i="10"/>
  <c r="CV11" i="10"/>
  <c r="CU11" i="10"/>
  <c r="CT11" i="10"/>
  <c r="CS11" i="10"/>
  <c r="CR11" i="10"/>
  <c r="CQ11" i="10"/>
  <c r="CP11" i="10"/>
  <c r="CO11" i="10"/>
  <c r="CN11" i="10"/>
  <c r="CM11" i="10"/>
  <c r="CL11" i="10"/>
  <c r="CK11" i="10"/>
  <c r="CJ11" i="10"/>
  <c r="CI11" i="10"/>
  <c r="CH11" i="10"/>
  <c r="CG11" i="10"/>
  <c r="CF11" i="10"/>
  <c r="CE11" i="10"/>
  <c r="CD11" i="10"/>
  <c r="CC11" i="10"/>
  <c r="CB11" i="10"/>
  <c r="CA11" i="10"/>
  <c r="BZ11" i="10"/>
  <c r="BY11" i="10"/>
  <c r="BX11" i="10"/>
  <c r="BW11" i="10"/>
  <c r="BV11" i="10"/>
  <c r="BU11" i="10"/>
  <c r="BT11" i="10"/>
  <c r="BS11" i="10"/>
  <c r="BR11" i="10"/>
  <c r="BQ11" i="10"/>
  <c r="BP11" i="10"/>
  <c r="BO11" i="10"/>
  <c r="BN11" i="10"/>
  <c r="BM11" i="10"/>
  <c r="BL11" i="10"/>
  <c r="BK11" i="10"/>
  <c r="BJ11" i="10"/>
  <c r="BI11" i="10"/>
  <c r="BH11" i="10"/>
  <c r="BG11" i="10"/>
  <c r="BF11" i="10"/>
  <c r="BE11" i="10"/>
  <c r="BD11" i="10"/>
  <c r="BC11" i="10"/>
  <c r="BB11" i="10"/>
  <c r="BA11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GP10" i="10"/>
  <c r="GO10" i="10"/>
  <c r="GN10" i="10"/>
  <c r="GM10" i="10"/>
  <c r="GL10" i="10"/>
  <c r="GK10" i="10"/>
  <c r="GJ10" i="10"/>
  <c r="GI10" i="10"/>
  <c r="GH10" i="10"/>
  <c r="GG10" i="10"/>
  <c r="GF10" i="10"/>
  <c r="GE10" i="10"/>
  <c r="GD10" i="10"/>
  <c r="GC10" i="10"/>
  <c r="GB10" i="10"/>
  <c r="GA10" i="10"/>
  <c r="FZ10" i="10"/>
  <c r="FY10" i="10"/>
  <c r="FX10" i="10"/>
  <c r="FW10" i="10"/>
  <c r="FV10" i="10"/>
  <c r="FU10" i="10"/>
  <c r="FT10" i="10"/>
  <c r="FS10" i="10"/>
  <c r="FR10" i="10"/>
  <c r="FQ10" i="10"/>
  <c r="FP10" i="10"/>
  <c r="FO10" i="10"/>
  <c r="FN10" i="10"/>
  <c r="FM10" i="10"/>
  <c r="FL10" i="10"/>
  <c r="FK10" i="10"/>
  <c r="FJ10" i="10"/>
  <c r="FI10" i="10"/>
  <c r="FH10" i="10"/>
  <c r="FG10" i="10"/>
  <c r="FF10" i="10"/>
  <c r="FE10" i="10"/>
  <c r="FD10" i="10"/>
  <c r="FC10" i="10"/>
  <c r="FB10" i="10"/>
  <c r="FA10" i="10"/>
  <c r="EZ10" i="10"/>
  <c r="EY10" i="10"/>
  <c r="EX10" i="10"/>
  <c r="EW10" i="10"/>
  <c r="EV10" i="10"/>
  <c r="EU10" i="10"/>
  <c r="ET10" i="10"/>
  <c r="ES10" i="10"/>
  <c r="ER10" i="10"/>
  <c r="EQ10" i="10"/>
  <c r="EP10" i="10"/>
  <c r="EO10" i="10"/>
  <c r="EN10" i="10"/>
  <c r="EM10" i="10"/>
  <c r="EL10" i="10"/>
  <c r="EK10" i="10"/>
  <c r="EJ10" i="10"/>
  <c r="EI10" i="10"/>
  <c r="EH10" i="10"/>
  <c r="EG10" i="10"/>
  <c r="EF10" i="10"/>
  <c r="EE10" i="10"/>
  <c r="ED10" i="10"/>
  <c r="EC10" i="10"/>
  <c r="EB10" i="10"/>
  <c r="EA10" i="10"/>
  <c r="DZ10" i="10"/>
  <c r="DY10" i="10"/>
  <c r="DX10" i="10"/>
  <c r="DW10" i="10"/>
  <c r="DV10" i="10"/>
  <c r="DU10" i="10"/>
  <c r="DT10" i="10"/>
  <c r="DS10" i="10"/>
  <c r="DR10" i="10"/>
  <c r="DQ10" i="10"/>
  <c r="DP10" i="10"/>
  <c r="DO10" i="10"/>
  <c r="DN10" i="10"/>
  <c r="DM10" i="10"/>
  <c r="DL10" i="10"/>
  <c r="DK10" i="10"/>
  <c r="DJ10" i="10"/>
  <c r="DI10" i="10"/>
  <c r="DH10" i="10"/>
  <c r="DG10" i="10"/>
  <c r="DF10" i="10"/>
  <c r="DE10" i="10"/>
  <c r="DD10" i="10"/>
  <c r="DC10" i="10"/>
  <c r="DB10" i="10"/>
  <c r="DA10" i="10"/>
  <c r="CZ10" i="10"/>
  <c r="CY10" i="10"/>
  <c r="CX10" i="10"/>
  <c r="CW10" i="10"/>
  <c r="CV10" i="10"/>
  <c r="CU10" i="10"/>
  <c r="CT10" i="10"/>
  <c r="CS10" i="10"/>
  <c r="CR10" i="10"/>
  <c r="CQ10" i="10"/>
  <c r="CP10" i="10"/>
  <c r="CO10" i="10"/>
  <c r="CN10" i="10"/>
  <c r="CM10" i="10"/>
  <c r="CL10" i="10"/>
  <c r="CK10" i="10"/>
  <c r="CJ10" i="10"/>
  <c r="CI10" i="10"/>
  <c r="CH10" i="10"/>
  <c r="CG10" i="10"/>
  <c r="CF10" i="10"/>
  <c r="CE10" i="10"/>
  <c r="CD10" i="10"/>
  <c r="CC10" i="10"/>
  <c r="CB10" i="10"/>
  <c r="CA10" i="10"/>
  <c r="BZ10" i="10"/>
  <c r="BY10" i="10"/>
  <c r="BX10" i="10"/>
  <c r="BW10" i="10"/>
  <c r="BV10" i="10"/>
  <c r="BU10" i="10"/>
  <c r="BT10" i="10"/>
  <c r="BS10" i="10"/>
  <c r="BR10" i="10"/>
  <c r="BQ10" i="10"/>
  <c r="BP10" i="10"/>
  <c r="BO10" i="10"/>
  <c r="BN10" i="10"/>
  <c r="BM10" i="10"/>
  <c r="BL10" i="10"/>
  <c r="BK10" i="10"/>
  <c r="BJ10" i="10"/>
  <c r="BI10" i="10"/>
  <c r="BH10" i="10"/>
  <c r="BG10" i="10"/>
  <c r="BF10" i="10"/>
  <c r="BE10" i="10"/>
  <c r="BD10" i="10"/>
  <c r="BC10" i="10"/>
  <c r="BB10" i="10"/>
  <c r="BA10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GP9" i="10"/>
  <c r="GO9" i="10"/>
  <c r="GN9" i="10"/>
  <c r="GM9" i="10"/>
  <c r="GL9" i="10"/>
  <c r="GK9" i="10"/>
  <c r="GJ9" i="10"/>
  <c r="GI9" i="10"/>
  <c r="GH9" i="10"/>
  <c r="GG9" i="10"/>
  <c r="GF9" i="10"/>
  <c r="GE9" i="10"/>
  <c r="GD9" i="10"/>
  <c r="GC9" i="10"/>
  <c r="GB9" i="10"/>
  <c r="GA9" i="10"/>
  <c r="FZ9" i="10"/>
  <c r="FY9" i="10"/>
  <c r="FX9" i="10"/>
  <c r="FW9" i="10"/>
  <c r="FV9" i="10"/>
  <c r="FU9" i="10"/>
  <c r="FT9" i="10"/>
  <c r="FS9" i="10"/>
  <c r="FR9" i="10"/>
  <c r="FQ9" i="10"/>
  <c r="FP9" i="10"/>
  <c r="FO9" i="10"/>
  <c r="FN9" i="10"/>
  <c r="FM9" i="10"/>
  <c r="FL9" i="10"/>
  <c r="FK9" i="10"/>
  <c r="FJ9" i="10"/>
  <c r="FI9" i="10"/>
  <c r="FH9" i="10"/>
  <c r="FG9" i="10"/>
  <c r="FF9" i="10"/>
  <c r="FE9" i="10"/>
  <c r="FD9" i="10"/>
  <c r="FC9" i="10"/>
  <c r="FB9" i="10"/>
  <c r="FA9" i="10"/>
  <c r="EZ9" i="10"/>
  <c r="EY9" i="10"/>
  <c r="EX9" i="10"/>
  <c r="EW9" i="10"/>
  <c r="EV9" i="10"/>
  <c r="EU9" i="10"/>
  <c r="ET9" i="10"/>
  <c r="ES9" i="10"/>
  <c r="ER9" i="10"/>
  <c r="EQ9" i="10"/>
  <c r="EP9" i="10"/>
  <c r="EO9" i="10"/>
  <c r="EN9" i="10"/>
  <c r="EM9" i="10"/>
  <c r="EL9" i="10"/>
  <c r="EK9" i="10"/>
  <c r="EJ9" i="10"/>
  <c r="EI9" i="10"/>
  <c r="EH9" i="10"/>
  <c r="EG9" i="10"/>
  <c r="EF9" i="10"/>
  <c r="EE9" i="10"/>
  <c r="ED9" i="10"/>
  <c r="EC9" i="10"/>
  <c r="EB9" i="10"/>
  <c r="EA9" i="10"/>
  <c r="DZ9" i="10"/>
  <c r="DY9" i="10"/>
  <c r="DX9" i="10"/>
  <c r="DW9" i="10"/>
  <c r="DV9" i="10"/>
  <c r="DU9" i="10"/>
  <c r="DT9" i="10"/>
  <c r="DS9" i="10"/>
  <c r="DR9" i="10"/>
  <c r="DQ9" i="10"/>
  <c r="DP9" i="10"/>
  <c r="DO9" i="10"/>
  <c r="DN9" i="10"/>
  <c r="DM9" i="10"/>
  <c r="DL9" i="10"/>
  <c r="DK9" i="10"/>
  <c r="DJ9" i="10"/>
  <c r="DI9" i="10"/>
  <c r="DH9" i="10"/>
  <c r="DG9" i="10"/>
  <c r="DF9" i="10"/>
  <c r="DE9" i="10"/>
  <c r="DD9" i="10"/>
  <c r="DC9" i="10"/>
  <c r="DB9" i="10"/>
  <c r="DA9" i="10"/>
  <c r="CZ9" i="10"/>
  <c r="CY9" i="10"/>
  <c r="CX9" i="10"/>
  <c r="CW9" i="10"/>
  <c r="CV9" i="10"/>
  <c r="CU9" i="10"/>
  <c r="CT9" i="10"/>
  <c r="CS9" i="10"/>
  <c r="CR9" i="10"/>
  <c r="CQ9" i="10"/>
  <c r="CP9" i="10"/>
  <c r="CO9" i="10"/>
  <c r="CN9" i="10"/>
  <c r="CM9" i="10"/>
  <c r="CL9" i="10"/>
  <c r="CK9" i="10"/>
  <c r="CJ9" i="10"/>
  <c r="CI9" i="10"/>
  <c r="CH9" i="10"/>
  <c r="CG9" i="10"/>
  <c r="CF9" i="10"/>
  <c r="CE9" i="10"/>
  <c r="CD9" i="10"/>
  <c r="CC9" i="10"/>
  <c r="CB9" i="10"/>
  <c r="CA9" i="10"/>
  <c r="BZ9" i="10"/>
  <c r="BY9" i="10"/>
  <c r="BX9" i="10"/>
  <c r="BW9" i="10"/>
  <c r="BV9" i="10"/>
  <c r="BU9" i="10"/>
  <c r="BT9" i="10"/>
  <c r="BS9" i="10"/>
  <c r="BR9" i="10"/>
  <c r="BQ9" i="10"/>
  <c r="BP9" i="10"/>
  <c r="BO9" i="10"/>
  <c r="BN9" i="10"/>
  <c r="BM9" i="10"/>
  <c r="BL9" i="10"/>
  <c r="BK9" i="10"/>
  <c r="BJ9" i="10"/>
  <c r="BI9" i="10"/>
  <c r="BH9" i="10"/>
  <c r="BG9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GP8" i="10"/>
  <c r="GO8" i="10"/>
  <c r="GN8" i="10"/>
  <c r="GM8" i="10"/>
  <c r="GL8" i="10"/>
  <c r="GK8" i="10"/>
  <c r="GJ8" i="10"/>
  <c r="GI8" i="10"/>
  <c r="GH8" i="10"/>
  <c r="GG8" i="10"/>
  <c r="GF8" i="10"/>
  <c r="GE8" i="10"/>
  <c r="GD8" i="10"/>
  <c r="GC8" i="10"/>
  <c r="GB8" i="10"/>
  <c r="GA8" i="10"/>
  <c r="FZ8" i="10"/>
  <c r="FY8" i="10"/>
  <c r="FX8" i="10"/>
  <c r="FW8" i="10"/>
  <c r="FV8" i="10"/>
  <c r="FU8" i="10"/>
  <c r="FT8" i="10"/>
  <c r="FS8" i="10"/>
  <c r="FR8" i="10"/>
  <c r="FQ8" i="10"/>
  <c r="FP8" i="10"/>
  <c r="FO8" i="10"/>
  <c r="FN8" i="10"/>
  <c r="FM8" i="10"/>
  <c r="FL8" i="10"/>
  <c r="FK8" i="10"/>
  <c r="FJ8" i="10"/>
  <c r="FI8" i="10"/>
  <c r="FH8" i="10"/>
  <c r="FG8" i="10"/>
  <c r="FF8" i="10"/>
  <c r="FE8" i="10"/>
  <c r="FD8" i="10"/>
  <c r="FC8" i="10"/>
  <c r="FB8" i="10"/>
  <c r="FA8" i="10"/>
  <c r="EZ8" i="10"/>
  <c r="EY8" i="10"/>
  <c r="EX8" i="10"/>
  <c r="EW8" i="10"/>
  <c r="EV8" i="10"/>
  <c r="EU8" i="10"/>
  <c r="ET8" i="10"/>
  <c r="ES8" i="10"/>
  <c r="ER8" i="10"/>
  <c r="EQ8" i="10"/>
  <c r="EP8" i="10"/>
  <c r="EO8" i="10"/>
  <c r="EN8" i="10"/>
  <c r="EM8" i="10"/>
  <c r="EL8" i="10"/>
  <c r="EK8" i="10"/>
  <c r="EJ8" i="10"/>
  <c r="EI8" i="10"/>
  <c r="EH8" i="10"/>
  <c r="EG8" i="10"/>
  <c r="EF8" i="10"/>
  <c r="EE8" i="10"/>
  <c r="ED8" i="10"/>
  <c r="EC8" i="10"/>
  <c r="EB8" i="10"/>
  <c r="EA8" i="10"/>
  <c r="DZ8" i="10"/>
  <c r="DY8" i="10"/>
  <c r="DX8" i="10"/>
  <c r="DW8" i="10"/>
  <c r="DV8" i="10"/>
  <c r="DU8" i="10"/>
  <c r="DT8" i="10"/>
  <c r="DS8" i="10"/>
  <c r="DR8" i="10"/>
  <c r="DQ8" i="10"/>
  <c r="DP8" i="10"/>
  <c r="DO8" i="10"/>
  <c r="DN8" i="10"/>
  <c r="DM8" i="10"/>
  <c r="DL8" i="10"/>
  <c r="DK8" i="10"/>
  <c r="DJ8" i="10"/>
  <c r="DI8" i="10"/>
  <c r="DH8" i="10"/>
  <c r="DG8" i="10"/>
  <c r="DF8" i="10"/>
  <c r="DE8" i="10"/>
  <c r="DD8" i="10"/>
  <c r="DC8" i="10"/>
  <c r="DB8" i="10"/>
  <c r="DA8" i="10"/>
  <c r="CZ8" i="10"/>
  <c r="CY8" i="10"/>
  <c r="CX8" i="10"/>
  <c r="CW8" i="10"/>
  <c r="CV8" i="10"/>
  <c r="CU8" i="10"/>
  <c r="CT8" i="10"/>
  <c r="CS8" i="10"/>
  <c r="CR8" i="10"/>
  <c r="CQ8" i="10"/>
  <c r="CP8" i="10"/>
  <c r="CO8" i="10"/>
  <c r="CN8" i="10"/>
  <c r="CM8" i="10"/>
  <c r="CL8" i="10"/>
  <c r="CK8" i="10"/>
  <c r="CJ8" i="10"/>
  <c r="CI8" i="10"/>
  <c r="CH8" i="10"/>
  <c r="CG8" i="10"/>
  <c r="CF8" i="10"/>
  <c r="CE8" i="10"/>
  <c r="CD8" i="10"/>
  <c r="CC8" i="10"/>
  <c r="CB8" i="10"/>
  <c r="CA8" i="10"/>
  <c r="BZ8" i="10"/>
  <c r="BY8" i="10"/>
  <c r="BX8" i="10"/>
  <c r="BW8" i="10"/>
  <c r="BV8" i="10"/>
  <c r="BU8" i="10"/>
  <c r="BT8" i="10"/>
  <c r="BS8" i="10"/>
  <c r="BR8" i="10"/>
  <c r="BQ8" i="10"/>
  <c r="BP8" i="10"/>
  <c r="BO8" i="10"/>
  <c r="BN8" i="10"/>
  <c r="BM8" i="10"/>
  <c r="BL8" i="10"/>
  <c r="BK8" i="10"/>
  <c r="BJ8" i="10"/>
  <c r="BI8" i="10"/>
  <c r="BH8" i="10"/>
  <c r="BG8" i="10"/>
  <c r="BF8" i="10"/>
  <c r="BE8" i="10"/>
  <c r="BD8" i="10"/>
  <c r="BC8" i="10"/>
  <c r="BB8" i="10"/>
  <c r="BA8" i="10"/>
  <c r="AZ8" i="10"/>
  <c r="AY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GP7" i="10"/>
  <c r="GO7" i="10"/>
  <c r="GN7" i="10"/>
  <c r="GM7" i="10"/>
  <c r="GL7" i="10"/>
  <c r="GK7" i="10"/>
  <c r="GJ7" i="10"/>
  <c r="GI7" i="10"/>
  <c r="GH7" i="10"/>
  <c r="GG7" i="10"/>
  <c r="GF7" i="10"/>
  <c r="GE7" i="10"/>
  <c r="GD7" i="10"/>
  <c r="GC7" i="10"/>
  <c r="GB7" i="10"/>
  <c r="GA7" i="10"/>
  <c r="FZ7" i="10"/>
  <c r="FY7" i="10"/>
  <c r="FX7" i="10"/>
  <c r="FW7" i="10"/>
  <c r="FV7" i="10"/>
  <c r="FU7" i="10"/>
  <c r="FT7" i="10"/>
  <c r="FS7" i="10"/>
  <c r="FR7" i="10"/>
  <c r="FQ7" i="10"/>
  <c r="FP7" i="10"/>
  <c r="FO7" i="10"/>
  <c r="FN7" i="10"/>
  <c r="FM7" i="10"/>
  <c r="FL7" i="10"/>
  <c r="FK7" i="10"/>
  <c r="FJ7" i="10"/>
  <c r="FI7" i="10"/>
  <c r="FH7" i="10"/>
  <c r="FG7" i="10"/>
  <c r="FF7" i="10"/>
  <c r="FE7" i="10"/>
  <c r="FD7" i="10"/>
  <c r="FC7" i="10"/>
  <c r="FB7" i="10"/>
  <c r="FA7" i="10"/>
  <c r="EZ7" i="10"/>
  <c r="EY7" i="10"/>
  <c r="EX7" i="10"/>
  <c r="EW7" i="10"/>
  <c r="EV7" i="10"/>
  <c r="EU7" i="10"/>
  <c r="ET7" i="10"/>
  <c r="ES7" i="10"/>
  <c r="ER7" i="10"/>
  <c r="EQ7" i="10"/>
  <c r="EP7" i="10"/>
  <c r="EO7" i="10"/>
  <c r="EN7" i="10"/>
  <c r="EM7" i="10"/>
  <c r="EL7" i="10"/>
  <c r="EK7" i="10"/>
  <c r="EJ7" i="10"/>
  <c r="EI7" i="10"/>
  <c r="EH7" i="10"/>
  <c r="EG7" i="10"/>
  <c r="EF7" i="10"/>
  <c r="EE7" i="10"/>
  <c r="ED7" i="10"/>
  <c r="EC7" i="10"/>
  <c r="EB7" i="10"/>
  <c r="EA7" i="10"/>
  <c r="DZ7" i="10"/>
  <c r="DY7" i="10"/>
  <c r="DX7" i="10"/>
  <c r="DW7" i="10"/>
  <c r="DV7" i="10"/>
  <c r="DU7" i="10"/>
  <c r="DT7" i="10"/>
  <c r="DS7" i="10"/>
  <c r="DR7" i="10"/>
  <c r="DQ7" i="10"/>
  <c r="DP7" i="10"/>
  <c r="DO7" i="10"/>
  <c r="DN7" i="10"/>
  <c r="DM7" i="10"/>
  <c r="DL7" i="10"/>
  <c r="DK7" i="10"/>
  <c r="DJ7" i="10"/>
  <c r="DI7" i="10"/>
  <c r="DH7" i="10"/>
  <c r="DG7" i="10"/>
  <c r="DF7" i="10"/>
  <c r="DE7" i="10"/>
  <c r="DD7" i="10"/>
  <c r="DC7" i="10"/>
  <c r="DB7" i="10"/>
  <c r="DA7" i="10"/>
  <c r="CZ7" i="10"/>
  <c r="CY7" i="10"/>
  <c r="CX7" i="10"/>
  <c r="CW7" i="10"/>
  <c r="CV7" i="10"/>
  <c r="CU7" i="10"/>
  <c r="CT7" i="10"/>
  <c r="CS7" i="10"/>
  <c r="CR7" i="10"/>
  <c r="CQ7" i="10"/>
  <c r="CP7" i="10"/>
  <c r="CO7" i="10"/>
  <c r="CN7" i="10"/>
  <c r="CM7" i="10"/>
  <c r="CL7" i="10"/>
  <c r="CK7" i="10"/>
  <c r="CJ7" i="10"/>
  <c r="CI7" i="10"/>
  <c r="CH7" i="10"/>
  <c r="CG7" i="10"/>
  <c r="CF7" i="10"/>
  <c r="CE7" i="10"/>
  <c r="CD7" i="10"/>
  <c r="CC7" i="10"/>
  <c r="CB7" i="10"/>
  <c r="CA7" i="10"/>
  <c r="BZ7" i="10"/>
  <c r="BY7" i="10"/>
  <c r="BX7" i="10"/>
  <c r="BW7" i="10"/>
  <c r="BV7" i="10"/>
  <c r="BU7" i="10"/>
  <c r="BT7" i="10"/>
  <c r="BS7" i="10"/>
  <c r="BR7" i="10"/>
  <c r="BQ7" i="10"/>
  <c r="BP7" i="10"/>
  <c r="BO7" i="10"/>
  <c r="BN7" i="10"/>
  <c r="BM7" i="10"/>
  <c r="BL7" i="10"/>
  <c r="BK7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GP6" i="10"/>
  <c r="GO6" i="10"/>
  <c r="GN6" i="10"/>
  <c r="GM6" i="10"/>
  <c r="GL6" i="10"/>
  <c r="GK6" i="10"/>
  <c r="GJ6" i="10"/>
  <c r="GI6" i="10"/>
  <c r="GH6" i="10"/>
  <c r="GG6" i="10"/>
  <c r="GF6" i="10"/>
  <c r="GE6" i="10"/>
  <c r="GD6" i="10"/>
  <c r="GC6" i="10"/>
  <c r="GB6" i="10"/>
  <c r="GA6" i="10"/>
  <c r="FZ6" i="10"/>
  <c r="FY6" i="10"/>
  <c r="FX6" i="10"/>
  <c r="FW6" i="10"/>
  <c r="FV6" i="10"/>
  <c r="FU6" i="10"/>
  <c r="FT6" i="10"/>
  <c r="FS6" i="10"/>
  <c r="FR6" i="10"/>
  <c r="FQ6" i="10"/>
  <c r="FP6" i="10"/>
  <c r="FO6" i="10"/>
  <c r="FN6" i="10"/>
  <c r="FM6" i="10"/>
  <c r="FL6" i="10"/>
  <c r="FK6" i="10"/>
  <c r="FJ6" i="10"/>
  <c r="FI6" i="10"/>
  <c r="FH6" i="10"/>
  <c r="FG6" i="10"/>
  <c r="FF6" i="10"/>
  <c r="FE6" i="10"/>
  <c r="FD6" i="10"/>
  <c r="FC6" i="10"/>
  <c r="FB6" i="10"/>
  <c r="FA6" i="10"/>
  <c r="EZ6" i="10"/>
  <c r="EY6" i="10"/>
  <c r="EX6" i="10"/>
  <c r="EW6" i="10"/>
  <c r="EV6" i="10"/>
  <c r="EU6" i="10"/>
  <c r="ET6" i="10"/>
  <c r="ES6" i="10"/>
  <c r="ER6" i="10"/>
  <c r="EQ6" i="10"/>
  <c r="EP6" i="10"/>
  <c r="EO6" i="10"/>
  <c r="EN6" i="10"/>
  <c r="EM6" i="10"/>
  <c r="EL6" i="10"/>
  <c r="EK6" i="10"/>
  <c r="EJ6" i="10"/>
  <c r="EI6" i="10"/>
  <c r="EH6" i="10"/>
  <c r="EG6" i="10"/>
  <c r="EF6" i="10"/>
  <c r="EE6" i="10"/>
  <c r="ED6" i="10"/>
  <c r="EC6" i="10"/>
  <c r="EB6" i="10"/>
  <c r="EA6" i="10"/>
  <c r="DZ6" i="10"/>
  <c r="DY6" i="10"/>
  <c r="DX6" i="10"/>
  <c r="DW6" i="10"/>
  <c r="DV6" i="10"/>
  <c r="DU6" i="10"/>
  <c r="DT6" i="10"/>
  <c r="DS6" i="10"/>
  <c r="DR6" i="10"/>
  <c r="DQ6" i="10"/>
  <c r="DP6" i="10"/>
  <c r="DO6" i="10"/>
  <c r="DN6" i="10"/>
  <c r="DM6" i="10"/>
  <c r="DL6" i="10"/>
  <c r="DK6" i="10"/>
  <c r="DJ6" i="10"/>
  <c r="DI6" i="10"/>
  <c r="DH6" i="10"/>
  <c r="DG6" i="10"/>
  <c r="DF6" i="10"/>
  <c r="DE6" i="10"/>
  <c r="DD6" i="10"/>
  <c r="DC6" i="10"/>
  <c r="DB6" i="10"/>
  <c r="DA6" i="10"/>
  <c r="CZ6" i="10"/>
  <c r="CY6" i="10"/>
  <c r="CX6" i="10"/>
  <c r="CW6" i="10"/>
  <c r="CV6" i="10"/>
  <c r="CU6" i="10"/>
  <c r="CT6" i="10"/>
  <c r="CS6" i="10"/>
  <c r="CR6" i="10"/>
  <c r="CQ6" i="10"/>
  <c r="CP6" i="10"/>
  <c r="CO6" i="10"/>
  <c r="CN6" i="10"/>
  <c r="CM6" i="10"/>
  <c r="CL6" i="10"/>
  <c r="CK6" i="10"/>
  <c r="CJ6" i="10"/>
  <c r="CI6" i="10"/>
  <c r="CH6" i="10"/>
  <c r="CG6" i="10"/>
  <c r="CF6" i="10"/>
  <c r="CE6" i="10"/>
  <c r="CD6" i="10"/>
  <c r="CC6" i="10"/>
  <c r="CB6" i="10"/>
  <c r="CA6" i="10"/>
  <c r="BZ6" i="10"/>
  <c r="BY6" i="10"/>
  <c r="BX6" i="10"/>
  <c r="BW6" i="10"/>
  <c r="BV6" i="10"/>
  <c r="BU6" i="10"/>
  <c r="BT6" i="10"/>
  <c r="BS6" i="10"/>
  <c r="BR6" i="10"/>
  <c r="BQ6" i="10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GP5" i="10"/>
  <c r="GO5" i="10"/>
  <c r="GN5" i="10"/>
  <c r="GM5" i="10"/>
  <c r="GL5" i="10"/>
  <c r="GK5" i="10"/>
  <c r="GJ5" i="10"/>
  <c r="GI5" i="10"/>
  <c r="GH5" i="10"/>
  <c r="GG5" i="10"/>
  <c r="GF5" i="10"/>
  <c r="GE5" i="10"/>
  <c r="GD5" i="10"/>
  <c r="GC5" i="10"/>
  <c r="GB5" i="10"/>
  <c r="GA5" i="10"/>
  <c r="FZ5" i="10"/>
  <c r="FY5" i="10"/>
  <c r="FX5" i="10"/>
  <c r="FW5" i="10"/>
  <c r="FV5" i="10"/>
  <c r="FU5" i="10"/>
  <c r="FT5" i="10"/>
  <c r="FS5" i="10"/>
  <c r="FR5" i="10"/>
  <c r="FQ5" i="10"/>
  <c r="FP5" i="10"/>
  <c r="FO5" i="10"/>
  <c r="FN5" i="10"/>
  <c r="FM5" i="10"/>
  <c r="FL5" i="10"/>
  <c r="FK5" i="10"/>
  <c r="FJ5" i="10"/>
  <c r="FI5" i="10"/>
  <c r="FH5" i="10"/>
  <c r="FG5" i="10"/>
  <c r="FF5" i="10"/>
  <c r="FE5" i="10"/>
  <c r="FD5" i="10"/>
  <c r="FC5" i="10"/>
  <c r="FB5" i="10"/>
  <c r="FA5" i="10"/>
  <c r="EZ5" i="10"/>
  <c r="EY5" i="10"/>
  <c r="EX5" i="10"/>
  <c r="EW5" i="10"/>
  <c r="EV5" i="10"/>
  <c r="EU5" i="10"/>
  <c r="ET5" i="10"/>
  <c r="ES5" i="10"/>
  <c r="ER5" i="10"/>
  <c r="EQ5" i="10"/>
  <c r="EP5" i="10"/>
  <c r="EO5" i="10"/>
  <c r="EN5" i="10"/>
  <c r="EM5" i="10"/>
  <c r="EL5" i="10"/>
  <c r="EK5" i="10"/>
  <c r="EJ5" i="10"/>
  <c r="EI5" i="10"/>
  <c r="EH5" i="10"/>
  <c r="EG5" i="10"/>
  <c r="EF5" i="10"/>
  <c r="EE5" i="10"/>
  <c r="ED5" i="10"/>
  <c r="EC5" i="10"/>
  <c r="EB5" i="10"/>
  <c r="EA5" i="10"/>
  <c r="DZ5" i="10"/>
  <c r="DY5" i="10"/>
  <c r="DX5" i="10"/>
  <c r="DW5" i="10"/>
  <c r="DV5" i="10"/>
  <c r="DU5" i="10"/>
  <c r="DT5" i="10"/>
  <c r="DS5" i="10"/>
  <c r="DR5" i="10"/>
  <c r="DQ5" i="10"/>
  <c r="DP5" i="10"/>
  <c r="DO5" i="10"/>
  <c r="DN5" i="10"/>
  <c r="DM5" i="10"/>
  <c r="DL5" i="10"/>
  <c r="DK5" i="10"/>
  <c r="DJ5" i="10"/>
  <c r="DI5" i="10"/>
  <c r="DH5" i="10"/>
  <c r="DG5" i="10"/>
  <c r="DF5" i="10"/>
  <c r="DE5" i="10"/>
  <c r="DD5" i="10"/>
  <c r="DC5" i="10"/>
  <c r="DB5" i="10"/>
  <c r="DA5" i="10"/>
  <c r="CZ5" i="10"/>
  <c r="CY5" i="10"/>
  <c r="CX5" i="10"/>
  <c r="CW5" i="10"/>
  <c r="CV5" i="10"/>
  <c r="CU5" i="10"/>
  <c r="CT5" i="10"/>
  <c r="CS5" i="10"/>
  <c r="CR5" i="10"/>
  <c r="CQ5" i="10"/>
  <c r="CP5" i="10"/>
  <c r="CO5" i="10"/>
  <c r="CN5" i="10"/>
  <c r="CM5" i="10"/>
  <c r="CL5" i="10"/>
  <c r="CK5" i="10"/>
  <c r="CJ5" i="10"/>
  <c r="CI5" i="10"/>
  <c r="CH5" i="10"/>
  <c r="CG5" i="10"/>
  <c r="CF5" i="10"/>
  <c r="CE5" i="10"/>
  <c r="CD5" i="10"/>
  <c r="CC5" i="10"/>
  <c r="CB5" i="10"/>
  <c r="CA5" i="10"/>
  <c r="BZ5" i="10"/>
  <c r="BY5" i="10"/>
  <c r="BX5" i="10"/>
  <c r="BW5" i="10"/>
  <c r="BV5" i="10"/>
  <c r="BU5" i="10"/>
  <c r="BT5" i="10"/>
  <c r="BS5" i="10"/>
  <c r="BR5" i="10"/>
  <c r="BQ5" i="10"/>
  <c r="BP5" i="10"/>
  <c r="BO5" i="10"/>
  <c r="BN5" i="10"/>
  <c r="BM5" i="10"/>
  <c r="BL5" i="10"/>
  <c r="BK5" i="10"/>
  <c r="BJ5" i="10"/>
  <c r="BI5" i="10"/>
  <c r="BH5" i="10"/>
  <c r="BG5" i="10"/>
  <c r="BF5" i="10"/>
  <c r="BE5" i="10"/>
  <c r="BD5" i="10"/>
  <c r="BC5" i="10"/>
  <c r="BB5" i="10"/>
  <c r="BA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GP4" i="10"/>
  <c r="GO4" i="10"/>
  <c r="GN4" i="10"/>
  <c r="GM4" i="10"/>
  <c r="GL4" i="10"/>
  <c r="GK4" i="10"/>
  <c r="GJ4" i="10"/>
  <c r="GI4" i="10"/>
  <c r="GH4" i="10"/>
  <c r="GG4" i="10"/>
  <c r="GF4" i="10"/>
  <c r="GE4" i="10"/>
  <c r="GD4" i="10"/>
  <c r="GC4" i="10"/>
  <c r="GB4" i="10"/>
  <c r="GA4" i="10"/>
  <c r="FZ4" i="10"/>
  <c r="FY4" i="10"/>
  <c r="FX4" i="10"/>
  <c r="FW4" i="10"/>
  <c r="FV4" i="10"/>
  <c r="FU4" i="10"/>
  <c r="FT4" i="10"/>
  <c r="FS4" i="10"/>
  <c r="FR4" i="10"/>
  <c r="FQ4" i="10"/>
  <c r="FP4" i="10"/>
  <c r="FO4" i="10"/>
  <c r="FN4" i="10"/>
  <c r="FM4" i="10"/>
  <c r="FL4" i="10"/>
  <c r="FK4" i="10"/>
  <c r="FJ4" i="10"/>
  <c r="FI4" i="10"/>
  <c r="FH4" i="10"/>
  <c r="FG4" i="10"/>
  <c r="FF4" i="10"/>
  <c r="FE4" i="10"/>
  <c r="FD4" i="10"/>
  <c r="FC4" i="10"/>
  <c r="FB4" i="10"/>
  <c r="FA4" i="10"/>
  <c r="EZ4" i="10"/>
  <c r="EY4" i="10"/>
  <c r="EX4" i="10"/>
  <c r="EW4" i="10"/>
  <c r="EV4" i="10"/>
  <c r="EU4" i="10"/>
  <c r="ET4" i="10"/>
  <c r="ES4" i="10"/>
  <c r="ER4" i="10"/>
  <c r="EQ4" i="10"/>
  <c r="EP4" i="10"/>
  <c r="EO4" i="10"/>
  <c r="EN4" i="10"/>
  <c r="EM4" i="10"/>
  <c r="EL4" i="10"/>
  <c r="EK4" i="10"/>
  <c r="EJ4" i="10"/>
  <c r="EI4" i="10"/>
  <c r="EH4" i="10"/>
  <c r="EG4" i="10"/>
  <c r="EF4" i="10"/>
  <c r="EE4" i="10"/>
  <c r="ED4" i="10"/>
  <c r="EC4" i="10"/>
  <c r="EB4" i="10"/>
  <c r="EA4" i="10"/>
  <c r="DZ4" i="10"/>
  <c r="DY4" i="10"/>
  <c r="DX4" i="10"/>
  <c r="DW4" i="10"/>
  <c r="DV4" i="10"/>
  <c r="DU4" i="10"/>
  <c r="DT4" i="10"/>
  <c r="DS4" i="10"/>
  <c r="DR4" i="10"/>
  <c r="DQ4" i="10"/>
  <c r="DP4" i="10"/>
  <c r="DO4" i="10"/>
  <c r="DN4" i="10"/>
  <c r="DM4" i="10"/>
  <c r="DL4" i="10"/>
  <c r="DK4" i="10"/>
  <c r="DJ4" i="10"/>
  <c r="DI4" i="10"/>
  <c r="DH4" i="10"/>
  <c r="DG4" i="10"/>
  <c r="DF4" i="10"/>
  <c r="DE4" i="10"/>
  <c r="DD4" i="10"/>
  <c r="DC4" i="10"/>
  <c r="DB4" i="10"/>
  <c r="DA4" i="10"/>
  <c r="CZ4" i="10"/>
  <c r="CY4" i="10"/>
  <c r="CX4" i="10"/>
  <c r="CW4" i="10"/>
  <c r="CV4" i="10"/>
  <c r="CU4" i="10"/>
  <c r="CT4" i="10"/>
  <c r="CS4" i="10"/>
  <c r="CR4" i="10"/>
  <c r="CQ4" i="10"/>
  <c r="CP4" i="10"/>
  <c r="CO4" i="10"/>
  <c r="CN4" i="10"/>
  <c r="CM4" i="10"/>
  <c r="CL4" i="10"/>
  <c r="CK4" i="10"/>
  <c r="CJ4" i="10"/>
  <c r="CI4" i="10"/>
  <c r="CH4" i="10"/>
  <c r="CG4" i="10"/>
  <c r="CF4" i="10"/>
  <c r="CE4" i="10"/>
  <c r="CD4" i="10"/>
  <c r="CC4" i="10"/>
  <c r="CB4" i="10"/>
  <c r="CA4" i="10"/>
  <c r="BZ4" i="10"/>
  <c r="BY4" i="10"/>
  <c r="BX4" i="10"/>
  <c r="BW4" i="10"/>
  <c r="BV4" i="10"/>
  <c r="BU4" i="10"/>
  <c r="BT4" i="10"/>
  <c r="BS4" i="10"/>
  <c r="BR4" i="10"/>
  <c r="BQ4" i="10"/>
  <c r="BP4" i="10"/>
  <c r="BO4" i="10"/>
  <c r="BN4" i="10"/>
  <c r="BM4" i="10"/>
  <c r="BL4" i="10"/>
  <c r="BK4" i="10"/>
  <c r="BJ4" i="10"/>
  <c r="BI4" i="10"/>
  <c r="BH4" i="10"/>
  <c r="BG4" i="10"/>
  <c r="BF4" i="10"/>
  <c r="BE4" i="10"/>
  <c r="BD4" i="10"/>
  <c r="BC4" i="10"/>
  <c r="BB4" i="10"/>
  <c r="BA4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H4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GP3" i="10"/>
  <c r="GO3" i="10"/>
  <c r="GN3" i="10"/>
  <c r="GM3" i="10"/>
  <c r="GL3" i="10"/>
  <c r="GK3" i="10"/>
  <c r="GJ3" i="10"/>
  <c r="GI3" i="10"/>
  <c r="GH3" i="10"/>
  <c r="GG3" i="10"/>
  <c r="GF3" i="10"/>
  <c r="GE3" i="10"/>
  <c r="GD3" i="10"/>
  <c r="GC3" i="10"/>
  <c r="GB3" i="10"/>
  <c r="GA3" i="10"/>
  <c r="FZ3" i="10"/>
  <c r="FY3" i="10"/>
  <c r="FX3" i="10"/>
  <c r="FW3" i="10"/>
  <c r="FV3" i="10"/>
  <c r="FU3" i="10"/>
  <c r="FT3" i="10"/>
  <c r="FS3" i="10"/>
  <c r="FR3" i="10"/>
  <c r="FQ3" i="10"/>
  <c r="FP3" i="10"/>
  <c r="FO3" i="10"/>
  <c r="FN3" i="10"/>
  <c r="FM3" i="10"/>
  <c r="FL3" i="10"/>
  <c r="FK3" i="10"/>
  <c r="FJ3" i="10"/>
  <c r="FI3" i="10"/>
  <c r="FH3" i="10"/>
  <c r="FG3" i="10"/>
  <c r="FF3" i="10"/>
  <c r="FE3" i="10"/>
  <c r="FD3" i="10"/>
  <c r="FC3" i="10"/>
  <c r="FB3" i="10"/>
  <c r="FA3" i="10"/>
  <c r="EZ3" i="10"/>
  <c r="EY3" i="10"/>
  <c r="EX3" i="10"/>
  <c r="EW3" i="10"/>
  <c r="EV3" i="10"/>
  <c r="EU3" i="10"/>
  <c r="ET3" i="10"/>
  <c r="ES3" i="10"/>
  <c r="ER3" i="10"/>
  <c r="EQ3" i="10"/>
  <c r="EP3" i="10"/>
  <c r="EO3" i="10"/>
  <c r="EN3" i="10"/>
  <c r="EM3" i="10"/>
  <c r="EL3" i="10"/>
  <c r="EK3" i="10"/>
  <c r="EJ3" i="10"/>
  <c r="EI3" i="10"/>
  <c r="EH3" i="10"/>
  <c r="EG3" i="10"/>
  <c r="EF3" i="10"/>
  <c r="EE3" i="10"/>
  <c r="ED3" i="10"/>
  <c r="EC3" i="10"/>
  <c r="EB3" i="10"/>
  <c r="EA3" i="10"/>
  <c r="DZ3" i="10"/>
  <c r="DY3" i="10"/>
  <c r="DX3" i="10"/>
  <c r="DW3" i="10"/>
  <c r="DV3" i="10"/>
  <c r="DU3" i="10"/>
  <c r="DT3" i="10"/>
  <c r="DS3" i="10"/>
  <c r="DR3" i="10"/>
  <c r="DQ3" i="10"/>
  <c r="DP3" i="10"/>
  <c r="DO3" i="10"/>
  <c r="DN3" i="10"/>
  <c r="DM3" i="10"/>
  <c r="DL3" i="10"/>
  <c r="DK3" i="10"/>
  <c r="DJ3" i="10"/>
  <c r="DI3" i="10"/>
  <c r="DH3" i="10"/>
  <c r="DG3" i="10"/>
  <c r="DF3" i="10"/>
  <c r="DE3" i="10"/>
  <c r="DD3" i="10"/>
  <c r="DC3" i="10"/>
  <c r="DB3" i="10"/>
  <c r="DA3" i="10"/>
  <c r="CZ3" i="10"/>
  <c r="CY3" i="10"/>
  <c r="CX3" i="10"/>
  <c r="CW3" i="10"/>
  <c r="CV3" i="10"/>
  <c r="CU3" i="10"/>
  <c r="CT3" i="10"/>
  <c r="CS3" i="10"/>
  <c r="CR3" i="10"/>
  <c r="CQ3" i="10"/>
  <c r="CP3" i="10"/>
  <c r="CO3" i="10"/>
  <c r="CN3" i="10"/>
  <c r="CM3" i="10"/>
  <c r="CL3" i="10"/>
  <c r="CK3" i="10"/>
  <c r="CJ3" i="10"/>
  <c r="CI3" i="10"/>
  <c r="CH3" i="10"/>
  <c r="CG3" i="10"/>
  <c r="CF3" i="10"/>
  <c r="CE3" i="10"/>
  <c r="CD3" i="10"/>
  <c r="CC3" i="10"/>
  <c r="CB3" i="10"/>
  <c r="CA3" i="10"/>
  <c r="BZ3" i="10"/>
  <c r="BY3" i="10"/>
  <c r="BX3" i="10"/>
  <c r="BW3" i="10"/>
  <c r="BV3" i="10"/>
  <c r="BU3" i="10"/>
  <c r="BT3" i="10"/>
  <c r="BS3" i="10"/>
  <c r="BR3" i="10"/>
  <c r="BQ3" i="10"/>
  <c r="BP3" i="10"/>
  <c r="BO3" i="10"/>
  <c r="BN3" i="10"/>
  <c r="BM3" i="10"/>
  <c r="BL3" i="10"/>
  <c r="BK3" i="10"/>
  <c r="BJ3" i="10"/>
  <c r="BI3" i="10"/>
  <c r="BH3" i="10"/>
  <c r="BG3" i="10"/>
  <c r="BF3" i="10"/>
  <c r="BE3" i="10"/>
  <c r="BD3" i="10"/>
  <c r="BC3" i="10"/>
  <c r="BB3" i="10"/>
  <c r="BA3" i="10"/>
  <c r="AZ3" i="10"/>
  <c r="AY3" i="10"/>
  <c r="AX3" i="10"/>
  <c r="AW3" i="10"/>
  <c r="AV3" i="10"/>
  <c r="AU3" i="10"/>
  <c r="AT3" i="10"/>
  <c r="AS3" i="10"/>
  <c r="AR3" i="10"/>
  <c r="AQ3" i="10"/>
  <c r="AP3" i="10"/>
  <c r="AO3" i="10"/>
  <c r="AN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B3" i="10"/>
  <c r="GP2" i="10"/>
  <c r="GO2" i="10"/>
  <c r="GN2" i="10"/>
  <c r="GM2" i="10"/>
  <c r="GL2" i="10"/>
  <c r="GK2" i="10"/>
  <c r="GJ2" i="10"/>
  <c r="GI2" i="10"/>
  <c r="GH2" i="10"/>
  <c r="GG2" i="10"/>
  <c r="GF2" i="10"/>
  <c r="GE2" i="10"/>
  <c r="GD2" i="10"/>
  <c r="GC2" i="10"/>
  <c r="GB2" i="10"/>
  <c r="GA2" i="10"/>
  <c r="FZ2" i="10"/>
  <c r="FY2" i="10"/>
  <c r="FX2" i="10"/>
  <c r="FW2" i="10"/>
  <c r="FV2" i="10"/>
  <c r="FU2" i="10"/>
  <c r="FT2" i="10"/>
  <c r="FS2" i="10"/>
  <c r="FR2" i="10"/>
  <c r="FQ2" i="10"/>
  <c r="FP2" i="10"/>
  <c r="FO2" i="10"/>
  <c r="FN2" i="10"/>
  <c r="FM2" i="10"/>
  <c r="FL2" i="10"/>
  <c r="FK2" i="10"/>
  <c r="FJ2" i="10"/>
  <c r="FI2" i="10"/>
  <c r="FH2" i="10"/>
  <c r="FG2" i="10"/>
  <c r="FF2" i="10"/>
  <c r="FE2" i="10"/>
  <c r="FD2" i="10"/>
  <c r="FC2" i="10"/>
  <c r="FB2" i="10"/>
  <c r="FA2" i="10"/>
  <c r="EZ2" i="10"/>
  <c r="EY2" i="10"/>
  <c r="EX2" i="10"/>
  <c r="EW2" i="10"/>
  <c r="EV2" i="10"/>
  <c r="EU2" i="10"/>
  <c r="ET2" i="10"/>
  <c r="ES2" i="10"/>
  <c r="ER2" i="10"/>
  <c r="EQ2" i="10"/>
  <c r="EP2" i="10"/>
  <c r="EO2" i="10"/>
  <c r="EN2" i="10"/>
  <c r="EM2" i="10"/>
  <c r="EL2" i="10"/>
  <c r="EK2" i="10"/>
  <c r="EJ2" i="10"/>
  <c r="EI2" i="10"/>
  <c r="EH2" i="10"/>
  <c r="EG2" i="10"/>
  <c r="EF2" i="10"/>
  <c r="EE2" i="10"/>
  <c r="ED2" i="10"/>
  <c r="EC2" i="10"/>
  <c r="EB2" i="10"/>
  <c r="EA2" i="10"/>
  <c r="DZ2" i="10"/>
  <c r="DY2" i="10"/>
  <c r="DX2" i="10"/>
  <c r="DW2" i="10"/>
  <c r="DV2" i="10"/>
  <c r="DU2" i="10"/>
  <c r="DT2" i="10"/>
  <c r="DS2" i="10"/>
  <c r="DR2" i="10"/>
  <c r="DQ2" i="10"/>
  <c r="DP2" i="10"/>
  <c r="DO2" i="10"/>
  <c r="DN2" i="10"/>
  <c r="DM2" i="10"/>
  <c r="DL2" i="10"/>
  <c r="DK2" i="10"/>
  <c r="DJ2" i="10"/>
  <c r="DI2" i="10"/>
  <c r="DH2" i="10"/>
  <c r="DG2" i="10"/>
  <c r="DF2" i="10"/>
  <c r="DE2" i="10"/>
  <c r="DD2" i="10"/>
  <c r="DC2" i="10"/>
  <c r="DB2" i="10"/>
  <c r="DA2" i="10"/>
  <c r="CZ2" i="10"/>
  <c r="CY2" i="10"/>
  <c r="CX2" i="10"/>
  <c r="CW2" i="10"/>
  <c r="CV2" i="10"/>
  <c r="CU2" i="10"/>
  <c r="CT2" i="10"/>
  <c r="CS2" i="10"/>
  <c r="CR2" i="10"/>
  <c r="CQ2" i="10"/>
  <c r="CP2" i="10"/>
  <c r="CO2" i="10"/>
  <c r="CN2" i="10"/>
  <c r="CM2" i="10"/>
  <c r="CL2" i="10"/>
  <c r="CK2" i="10"/>
  <c r="CJ2" i="10"/>
  <c r="CI2" i="10"/>
  <c r="CH2" i="10"/>
  <c r="CG2" i="10"/>
  <c r="CF2" i="10"/>
  <c r="CE2" i="10"/>
  <c r="CD2" i="10"/>
  <c r="CC2" i="10"/>
  <c r="CB2" i="10"/>
  <c r="CA2" i="10"/>
  <c r="BZ2" i="10"/>
  <c r="BY2" i="10"/>
  <c r="BX2" i="10"/>
  <c r="BW2" i="10"/>
  <c r="BV2" i="10"/>
  <c r="BU2" i="10"/>
  <c r="BT2" i="10"/>
  <c r="BS2" i="10"/>
  <c r="BR2" i="10"/>
  <c r="BQ2" i="10"/>
  <c r="BP2" i="10"/>
  <c r="BO2" i="10"/>
  <c r="BN2" i="10"/>
  <c r="BM2" i="10"/>
  <c r="BL2" i="10"/>
  <c r="BK2" i="10"/>
  <c r="BJ2" i="10"/>
  <c r="BI2" i="10"/>
  <c r="BH2" i="10"/>
  <c r="BG2" i="10"/>
  <c r="BF2" i="10"/>
  <c r="BE2" i="10"/>
  <c r="BD2" i="10"/>
  <c r="BC2" i="10"/>
  <c r="BB2" i="10"/>
  <c r="BA2" i="10"/>
  <c r="AZ2" i="10"/>
  <c r="AY2" i="10"/>
  <c r="AX2" i="10"/>
  <c r="AW2" i="10"/>
  <c r="AV2" i="10"/>
  <c r="AU2" i="10"/>
  <c r="AT2" i="10"/>
  <c r="AS2" i="10"/>
  <c r="AR2" i="10"/>
  <c r="AQ2" i="10"/>
  <c r="AP2" i="10"/>
  <c r="AO2" i="10"/>
  <c r="AN2" i="10"/>
  <c r="AM2" i="10"/>
  <c r="AL2" i="10"/>
  <c r="AK2" i="10"/>
  <c r="AJ2" i="10"/>
  <c r="AI2" i="10"/>
  <c r="AH2" i="10"/>
  <c r="AG2" i="10"/>
  <c r="AF2" i="10"/>
  <c r="AE2" i="10"/>
  <c r="AD2" i="10"/>
  <c r="AC2" i="10"/>
  <c r="AB2" i="10"/>
  <c r="AA2" i="10"/>
  <c r="Z2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B2" i="10"/>
  <c r="A2" i="10"/>
  <c r="C96" i="9"/>
  <c r="C95" i="9"/>
  <c r="X72" i="9"/>
  <c r="W72" i="9"/>
  <c r="V72" i="9"/>
  <c r="U72" i="9"/>
  <c r="T72" i="9"/>
  <c r="S72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D72" i="9"/>
  <c r="C72" i="9"/>
  <c r="B72" i="9"/>
  <c r="X71" i="9"/>
  <c r="W71" i="9"/>
  <c r="V71" i="9"/>
  <c r="U71" i="9"/>
  <c r="T71" i="9"/>
  <c r="S71" i="9"/>
  <c r="R71" i="9"/>
  <c r="Q71" i="9"/>
  <c r="P71" i="9"/>
  <c r="O71" i="9"/>
  <c r="N71" i="9"/>
  <c r="M71" i="9"/>
  <c r="L71" i="9"/>
  <c r="K71" i="9"/>
  <c r="J71" i="9"/>
  <c r="I71" i="9"/>
  <c r="H71" i="9"/>
  <c r="G71" i="9"/>
  <c r="F71" i="9"/>
  <c r="E71" i="9"/>
  <c r="D71" i="9"/>
  <c r="C71" i="9"/>
  <c r="B71" i="9"/>
  <c r="X70" i="9"/>
  <c r="W70" i="9"/>
  <c r="V70" i="9"/>
  <c r="U70" i="9"/>
  <c r="T70" i="9"/>
  <c r="S70" i="9"/>
  <c r="R70" i="9"/>
  <c r="Q70" i="9"/>
  <c r="P70" i="9"/>
  <c r="O70" i="9"/>
  <c r="N70" i="9"/>
  <c r="M70" i="9"/>
  <c r="L70" i="9"/>
  <c r="K70" i="9"/>
  <c r="J70" i="9"/>
  <c r="I70" i="9"/>
  <c r="H70" i="9"/>
  <c r="G70" i="9"/>
  <c r="F70" i="9"/>
  <c r="E70" i="9"/>
  <c r="D70" i="9"/>
  <c r="C70" i="9"/>
  <c r="B70" i="9"/>
  <c r="X69" i="9"/>
  <c r="W69" i="9"/>
  <c r="V69" i="9"/>
  <c r="U69" i="9"/>
  <c r="T69" i="9"/>
  <c r="S69" i="9"/>
  <c r="R69" i="9"/>
  <c r="Q69" i="9"/>
  <c r="P69" i="9"/>
  <c r="O69" i="9"/>
  <c r="N69" i="9"/>
  <c r="M69" i="9"/>
  <c r="L69" i="9"/>
  <c r="K69" i="9"/>
  <c r="J69" i="9"/>
  <c r="I69" i="9"/>
  <c r="H69" i="9"/>
  <c r="G69" i="9"/>
  <c r="F69" i="9"/>
  <c r="E69" i="9"/>
  <c r="D69" i="9"/>
  <c r="C69" i="9"/>
  <c r="B69" i="9"/>
  <c r="X68" i="9"/>
  <c r="W68" i="9"/>
  <c r="V68" i="9"/>
  <c r="U68" i="9"/>
  <c r="T68" i="9"/>
  <c r="S68" i="9"/>
  <c r="R68" i="9"/>
  <c r="Q68" i="9"/>
  <c r="P68" i="9"/>
  <c r="O68" i="9"/>
  <c r="N68" i="9"/>
  <c r="M68" i="9"/>
  <c r="L68" i="9"/>
  <c r="K68" i="9"/>
  <c r="J68" i="9"/>
  <c r="I68" i="9"/>
  <c r="H68" i="9"/>
  <c r="G68" i="9"/>
  <c r="F68" i="9"/>
  <c r="E68" i="9"/>
  <c r="D68" i="9"/>
  <c r="C68" i="9"/>
  <c r="B68" i="9"/>
  <c r="X67" i="9"/>
  <c r="W67" i="9"/>
  <c r="V67" i="9"/>
  <c r="U67" i="9"/>
  <c r="T67" i="9"/>
  <c r="S67" i="9"/>
  <c r="R67" i="9"/>
  <c r="Q67" i="9"/>
  <c r="P67" i="9"/>
  <c r="O67" i="9"/>
  <c r="N67" i="9"/>
  <c r="M67" i="9"/>
  <c r="L67" i="9"/>
  <c r="K67" i="9"/>
  <c r="J67" i="9"/>
  <c r="I67" i="9"/>
  <c r="H67" i="9"/>
  <c r="G67" i="9"/>
  <c r="F67" i="9"/>
  <c r="E67" i="9"/>
  <c r="D67" i="9"/>
  <c r="C67" i="9"/>
  <c r="B67" i="9"/>
  <c r="X66" i="9"/>
  <c r="W66" i="9"/>
  <c r="V66" i="9"/>
  <c r="U66" i="9"/>
  <c r="T66" i="9"/>
  <c r="S66" i="9"/>
  <c r="R66" i="9"/>
  <c r="Q66" i="9"/>
  <c r="P66" i="9"/>
  <c r="O66" i="9"/>
  <c r="N66" i="9"/>
  <c r="M66" i="9"/>
  <c r="L66" i="9"/>
  <c r="K66" i="9"/>
  <c r="J66" i="9"/>
  <c r="I66" i="9"/>
  <c r="H66" i="9"/>
  <c r="G66" i="9"/>
  <c r="F66" i="9"/>
  <c r="E66" i="9"/>
  <c r="D66" i="9"/>
  <c r="C66" i="9"/>
  <c r="B66" i="9"/>
  <c r="A66" i="9"/>
  <c r="EO58" i="9"/>
  <c r="IA124" i="6" s="1"/>
  <c r="EL58" i="9"/>
  <c r="HV124" i="6" s="1"/>
  <c r="EI58" i="9"/>
  <c r="HQ124" i="6" s="1"/>
  <c r="EF58" i="9"/>
  <c r="HL124" i="6" s="1"/>
  <c r="EC58" i="9"/>
  <c r="HG124" i="6" s="1"/>
  <c r="DZ58" i="9"/>
  <c r="HB124" i="6" s="1"/>
  <c r="DW58" i="9"/>
  <c r="GW124" i="6" s="1"/>
  <c r="DT58" i="9"/>
  <c r="GR124" i="6" s="1"/>
  <c r="DQ58" i="9"/>
  <c r="GM124" i="6" s="1"/>
  <c r="DN58" i="9"/>
  <c r="GH124" i="6" s="1"/>
  <c r="DK58" i="9"/>
  <c r="GC124" i="6" s="1"/>
  <c r="DH58" i="9"/>
  <c r="FX124" i="6" s="1"/>
  <c r="DE58" i="9"/>
  <c r="FS124" i="6" s="1"/>
  <c r="DB58" i="9"/>
  <c r="FN124" i="6" s="1"/>
  <c r="CY58" i="9"/>
  <c r="FI124" i="6" s="1"/>
  <c r="CV58" i="9"/>
  <c r="FD124" i="6" s="1"/>
  <c r="CS58" i="9"/>
  <c r="EY124" i="6" s="1"/>
  <c r="CP58" i="9"/>
  <c r="ET124" i="6" s="1"/>
  <c r="CM58" i="9"/>
  <c r="EO124" i="6" s="1"/>
  <c r="CJ58" i="9"/>
  <c r="EJ124" i="6" s="1"/>
  <c r="CG58" i="9"/>
  <c r="EE124" i="6" s="1"/>
  <c r="CD58" i="9"/>
  <c r="DZ124" i="6" s="1"/>
  <c r="CA58" i="9"/>
  <c r="DU124" i="6" s="1"/>
  <c r="BX58" i="9"/>
  <c r="DP124" i="6" s="1"/>
  <c r="BU58" i="9"/>
  <c r="DK124" i="6" s="1"/>
  <c r="BR58" i="9"/>
  <c r="DF124" i="6" s="1"/>
  <c r="BO58" i="9"/>
  <c r="DA124" i="6" s="1"/>
  <c r="BL58" i="9"/>
  <c r="CV124" i="6" s="1"/>
  <c r="BI58" i="9"/>
  <c r="CQ124" i="6" s="1"/>
  <c r="BF58" i="9"/>
  <c r="CL124" i="6" s="1"/>
  <c r="BC58" i="9"/>
  <c r="CG124" i="6" s="1"/>
  <c r="AZ58" i="9"/>
  <c r="CB124" i="6" s="1"/>
  <c r="AW58" i="9"/>
  <c r="BW124" i="6" s="1"/>
  <c r="AT58" i="9"/>
  <c r="BR124" i="6" s="1"/>
  <c r="AQ58" i="9"/>
  <c r="BM124" i="6" s="1"/>
  <c r="AN58" i="9"/>
  <c r="BH124" i="6" s="1"/>
  <c r="AK58" i="9"/>
  <c r="BC124" i="6" s="1"/>
  <c r="AH58" i="9"/>
  <c r="AX124" i="6" s="1"/>
  <c r="AE58" i="9"/>
  <c r="AS124" i="6" s="1"/>
  <c r="AB58" i="9"/>
  <c r="AN124" i="6" s="1"/>
  <c r="Y58" i="9"/>
  <c r="AI124" i="6" s="1"/>
  <c r="V58" i="9"/>
  <c r="AD124" i="6" s="1"/>
  <c r="S58" i="9"/>
  <c r="Y124" i="6" s="1"/>
  <c r="P58" i="9"/>
  <c r="T124" i="6" s="1"/>
  <c r="M58" i="9"/>
  <c r="O124" i="6" s="1"/>
  <c r="J58" i="9"/>
  <c r="J124" i="6" s="1"/>
  <c r="I58" i="9"/>
  <c r="I124" i="6" s="1"/>
  <c r="H58" i="9"/>
  <c r="H124" i="6" s="1"/>
  <c r="G58" i="9"/>
  <c r="G124" i="6" s="1"/>
  <c r="F58" i="9"/>
  <c r="F124" i="6" s="1"/>
  <c r="E58" i="9"/>
  <c r="E124" i="6" s="1"/>
  <c r="D58" i="9"/>
  <c r="D124" i="6" s="1"/>
  <c r="C58" i="9"/>
  <c r="C124" i="6" s="1"/>
  <c r="B58" i="9"/>
  <c r="B124" i="6" s="1"/>
  <c r="EO57" i="9"/>
  <c r="IA123" i="6" s="1"/>
  <c r="EL57" i="9"/>
  <c r="HV123" i="6" s="1"/>
  <c r="EI57" i="9"/>
  <c r="HQ123" i="6" s="1"/>
  <c r="EF57" i="9"/>
  <c r="HL123" i="6" s="1"/>
  <c r="EC57" i="9"/>
  <c r="HG123" i="6" s="1"/>
  <c r="DZ57" i="9"/>
  <c r="HB123" i="6" s="1"/>
  <c r="DW57" i="9"/>
  <c r="GW123" i="6" s="1"/>
  <c r="DT57" i="9"/>
  <c r="GR123" i="6" s="1"/>
  <c r="DQ57" i="9"/>
  <c r="GM123" i="6" s="1"/>
  <c r="DN57" i="9"/>
  <c r="GH123" i="6" s="1"/>
  <c r="DK57" i="9"/>
  <c r="GC123" i="6" s="1"/>
  <c r="DH57" i="9"/>
  <c r="FX123" i="6" s="1"/>
  <c r="DE57" i="9"/>
  <c r="FS123" i="6" s="1"/>
  <c r="DB57" i="9"/>
  <c r="FN123" i="6" s="1"/>
  <c r="CY57" i="9"/>
  <c r="FI123" i="6" s="1"/>
  <c r="CV57" i="9"/>
  <c r="FD123" i="6" s="1"/>
  <c r="CS57" i="9"/>
  <c r="EY123" i="6" s="1"/>
  <c r="CP57" i="9"/>
  <c r="ET123" i="6" s="1"/>
  <c r="CM57" i="9"/>
  <c r="EO123" i="6" s="1"/>
  <c r="CJ57" i="9"/>
  <c r="EJ123" i="6" s="1"/>
  <c r="CG57" i="9"/>
  <c r="EE123" i="6" s="1"/>
  <c r="CD57" i="9"/>
  <c r="DZ123" i="6" s="1"/>
  <c r="CA57" i="9"/>
  <c r="DU123" i="6" s="1"/>
  <c r="BX57" i="9"/>
  <c r="DP123" i="6" s="1"/>
  <c r="BU57" i="9"/>
  <c r="DK123" i="6" s="1"/>
  <c r="BR57" i="9"/>
  <c r="DF123" i="6" s="1"/>
  <c r="BO57" i="9"/>
  <c r="DA123" i="6" s="1"/>
  <c r="BL57" i="9"/>
  <c r="CV123" i="6" s="1"/>
  <c r="BI57" i="9"/>
  <c r="CQ123" i="6" s="1"/>
  <c r="BF57" i="9"/>
  <c r="CL123" i="6" s="1"/>
  <c r="BC57" i="9"/>
  <c r="CG123" i="6" s="1"/>
  <c r="AZ57" i="9"/>
  <c r="CB123" i="6" s="1"/>
  <c r="AW57" i="9"/>
  <c r="BW123" i="6" s="1"/>
  <c r="AT57" i="9"/>
  <c r="BR123" i="6" s="1"/>
  <c r="AQ57" i="9"/>
  <c r="BM123" i="6" s="1"/>
  <c r="AN57" i="9"/>
  <c r="BH123" i="6" s="1"/>
  <c r="AK57" i="9"/>
  <c r="BC123" i="6" s="1"/>
  <c r="AH57" i="9"/>
  <c r="AX123" i="6" s="1"/>
  <c r="AE57" i="9"/>
  <c r="AS123" i="6" s="1"/>
  <c r="AB57" i="9"/>
  <c r="AN123" i="6" s="1"/>
  <c r="Y57" i="9"/>
  <c r="AI123" i="6" s="1"/>
  <c r="V57" i="9"/>
  <c r="AD123" i="6" s="1"/>
  <c r="S57" i="9"/>
  <c r="Y123" i="6" s="1"/>
  <c r="P57" i="9"/>
  <c r="T123" i="6" s="1"/>
  <c r="M57" i="9"/>
  <c r="O123" i="6" s="1"/>
  <c r="J57" i="9"/>
  <c r="J123" i="6" s="1"/>
  <c r="I57" i="9"/>
  <c r="I123" i="6" s="1"/>
  <c r="H57" i="9"/>
  <c r="H123" i="6" s="1"/>
  <c r="G57" i="9"/>
  <c r="G123" i="6" s="1"/>
  <c r="F57" i="9"/>
  <c r="F123" i="6" s="1"/>
  <c r="E57" i="9"/>
  <c r="E123" i="6" s="1"/>
  <c r="D57" i="9"/>
  <c r="D123" i="6" s="1"/>
  <c r="C57" i="9"/>
  <c r="C123" i="6" s="1"/>
  <c r="B57" i="9"/>
  <c r="B123" i="6" s="1"/>
  <c r="EO56" i="9"/>
  <c r="IA122" i="6" s="1"/>
  <c r="EL56" i="9"/>
  <c r="HV122" i="6" s="1"/>
  <c r="EI56" i="9"/>
  <c r="HQ122" i="6" s="1"/>
  <c r="EF56" i="9"/>
  <c r="HL122" i="6" s="1"/>
  <c r="EC56" i="9"/>
  <c r="HG122" i="6" s="1"/>
  <c r="DZ56" i="9"/>
  <c r="HB122" i="6" s="1"/>
  <c r="DW56" i="9"/>
  <c r="GW122" i="6" s="1"/>
  <c r="DT56" i="9"/>
  <c r="GR122" i="6" s="1"/>
  <c r="DQ56" i="9"/>
  <c r="GM122" i="6" s="1"/>
  <c r="DN56" i="9"/>
  <c r="GH122" i="6" s="1"/>
  <c r="DK56" i="9"/>
  <c r="GC122" i="6" s="1"/>
  <c r="DH56" i="9"/>
  <c r="FX122" i="6" s="1"/>
  <c r="DE56" i="9"/>
  <c r="FS122" i="6" s="1"/>
  <c r="DB56" i="9"/>
  <c r="FN122" i="6" s="1"/>
  <c r="CY56" i="9"/>
  <c r="FI122" i="6" s="1"/>
  <c r="CV56" i="9"/>
  <c r="FD122" i="6" s="1"/>
  <c r="CS56" i="9"/>
  <c r="EY122" i="6" s="1"/>
  <c r="CP56" i="9"/>
  <c r="ET122" i="6" s="1"/>
  <c r="CM56" i="9"/>
  <c r="EO122" i="6" s="1"/>
  <c r="CJ56" i="9"/>
  <c r="EJ122" i="6" s="1"/>
  <c r="CG56" i="9"/>
  <c r="EE122" i="6" s="1"/>
  <c r="CD56" i="9"/>
  <c r="DZ122" i="6" s="1"/>
  <c r="CA56" i="9"/>
  <c r="DU122" i="6" s="1"/>
  <c r="BX56" i="9"/>
  <c r="DP122" i="6" s="1"/>
  <c r="BU56" i="9"/>
  <c r="DK122" i="6" s="1"/>
  <c r="BR56" i="9"/>
  <c r="DF122" i="6" s="1"/>
  <c r="BO56" i="9"/>
  <c r="DA122" i="6" s="1"/>
  <c r="BL56" i="9"/>
  <c r="CV122" i="6" s="1"/>
  <c r="BI56" i="9"/>
  <c r="CQ122" i="6" s="1"/>
  <c r="BF56" i="9"/>
  <c r="CL122" i="6" s="1"/>
  <c r="BC56" i="9"/>
  <c r="CG122" i="6" s="1"/>
  <c r="AZ56" i="9"/>
  <c r="CB122" i="6" s="1"/>
  <c r="AW56" i="9"/>
  <c r="BW122" i="6" s="1"/>
  <c r="AT56" i="9"/>
  <c r="BR122" i="6" s="1"/>
  <c r="AQ56" i="9"/>
  <c r="BM122" i="6" s="1"/>
  <c r="AN56" i="9"/>
  <c r="BH122" i="6" s="1"/>
  <c r="AK56" i="9"/>
  <c r="BC122" i="6" s="1"/>
  <c r="AH56" i="9"/>
  <c r="AX122" i="6" s="1"/>
  <c r="AE56" i="9"/>
  <c r="AS122" i="6" s="1"/>
  <c r="AB56" i="9"/>
  <c r="AN122" i="6" s="1"/>
  <c r="Y56" i="9"/>
  <c r="AI122" i="6" s="1"/>
  <c r="V56" i="9"/>
  <c r="AD122" i="6" s="1"/>
  <c r="S56" i="9"/>
  <c r="Y122" i="6" s="1"/>
  <c r="P56" i="9"/>
  <c r="T122" i="6" s="1"/>
  <c r="M56" i="9"/>
  <c r="O122" i="6" s="1"/>
  <c r="J56" i="9"/>
  <c r="J122" i="6" s="1"/>
  <c r="I56" i="9"/>
  <c r="I122" i="6" s="1"/>
  <c r="H56" i="9"/>
  <c r="H122" i="6" s="1"/>
  <c r="G56" i="9"/>
  <c r="G122" i="6" s="1"/>
  <c r="F56" i="9"/>
  <c r="F122" i="6" s="1"/>
  <c r="E56" i="9"/>
  <c r="E122" i="6" s="1"/>
  <c r="D56" i="9"/>
  <c r="D122" i="6" s="1"/>
  <c r="C56" i="9"/>
  <c r="C122" i="6" s="1"/>
  <c r="B56" i="9"/>
  <c r="B122" i="6" s="1"/>
  <c r="EO55" i="9"/>
  <c r="IA121" i="6" s="1"/>
  <c r="EL55" i="9"/>
  <c r="HV121" i="6" s="1"/>
  <c r="EI55" i="9"/>
  <c r="HQ121" i="6" s="1"/>
  <c r="EF55" i="9"/>
  <c r="HL121" i="6" s="1"/>
  <c r="EC55" i="9"/>
  <c r="HG121" i="6" s="1"/>
  <c r="DZ55" i="9"/>
  <c r="HB121" i="6" s="1"/>
  <c r="DW55" i="9"/>
  <c r="GW121" i="6" s="1"/>
  <c r="DT55" i="9"/>
  <c r="GR121" i="6" s="1"/>
  <c r="DQ55" i="9"/>
  <c r="GM121" i="6" s="1"/>
  <c r="DN55" i="9"/>
  <c r="GH121" i="6" s="1"/>
  <c r="DK55" i="9"/>
  <c r="GC121" i="6" s="1"/>
  <c r="DH55" i="9"/>
  <c r="FX121" i="6" s="1"/>
  <c r="DE55" i="9"/>
  <c r="FS121" i="6" s="1"/>
  <c r="DB55" i="9"/>
  <c r="FN121" i="6" s="1"/>
  <c r="CY55" i="9"/>
  <c r="FI121" i="6" s="1"/>
  <c r="CV55" i="9"/>
  <c r="FD121" i="6" s="1"/>
  <c r="CS55" i="9"/>
  <c r="EY121" i="6" s="1"/>
  <c r="CP55" i="9"/>
  <c r="ET121" i="6" s="1"/>
  <c r="CM55" i="9"/>
  <c r="EO121" i="6" s="1"/>
  <c r="CJ55" i="9"/>
  <c r="EJ121" i="6" s="1"/>
  <c r="CG55" i="9"/>
  <c r="EE121" i="6" s="1"/>
  <c r="CD55" i="9"/>
  <c r="DZ121" i="6" s="1"/>
  <c r="CA55" i="9"/>
  <c r="DU121" i="6" s="1"/>
  <c r="BX55" i="9"/>
  <c r="DP121" i="6" s="1"/>
  <c r="BU55" i="9"/>
  <c r="DK121" i="6" s="1"/>
  <c r="BR55" i="9"/>
  <c r="DF121" i="6" s="1"/>
  <c r="BO55" i="9"/>
  <c r="DA121" i="6" s="1"/>
  <c r="BL55" i="9"/>
  <c r="CV121" i="6" s="1"/>
  <c r="BI55" i="9"/>
  <c r="CQ121" i="6" s="1"/>
  <c r="BF55" i="9"/>
  <c r="CL121" i="6" s="1"/>
  <c r="BC55" i="9"/>
  <c r="CG121" i="6" s="1"/>
  <c r="AZ55" i="9"/>
  <c r="CB121" i="6" s="1"/>
  <c r="AW55" i="9"/>
  <c r="BW121" i="6" s="1"/>
  <c r="AT55" i="9"/>
  <c r="BR121" i="6" s="1"/>
  <c r="AQ55" i="9"/>
  <c r="BM121" i="6" s="1"/>
  <c r="AN55" i="9"/>
  <c r="BH121" i="6" s="1"/>
  <c r="AK55" i="9"/>
  <c r="BC121" i="6" s="1"/>
  <c r="AH55" i="9"/>
  <c r="AX121" i="6" s="1"/>
  <c r="AE55" i="9"/>
  <c r="AS121" i="6" s="1"/>
  <c r="AB55" i="9"/>
  <c r="AN121" i="6" s="1"/>
  <c r="Y55" i="9"/>
  <c r="AI121" i="6" s="1"/>
  <c r="V55" i="9"/>
  <c r="AD121" i="6" s="1"/>
  <c r="S55" i="9"/>
  <c r="Y121" i="6" s="1"/>
  <c r="P55" i="9"/>
  <c r="T121" i="6" s="1"/>
  <c r="M55" i="9"/>
  <c r="O121" i="6" s="1"/>
  <c r="J55" i="9"/>
  <c r="J121" i="6" s="1"/>
  <c r="I55" i="9"/>
  <c r="I121" i="6" s="1"/>
  <c r="H55" i="9"/>
  <c r="H121" i="6" s="1"/>
  <c r="G55" i="9"/>
  <c r="G121" i="6" s="1"/>
  <c r="F55" i="9"/>
  <c r="F121" i="6" s="1"/>
  <c r="E55" i="9"/>
  <c r="E121" i="6" s="1"/>
  <c r="D55" i="9"/>
  <c r="D121" i="6" s="1"/>
  <c r="C55" i="9"/>
  <c r="C121" i="6" s="1"/>
  <c r="B55" i="9"/>
  <c r="B121" i="6" s="1"/>
  <c r="EO54" i="9"/>
  <c r="IA120" i="6" s="1"/>
  <c r="EL54" i="9"/>
  <c r="HV120" i="6" s="1"/>
  <c r="EI54" i="9"/>
  <c r="HQ120" i="6" s="1"/>
  <c r="EF54" i="9"/>
  <c r="HL120" i="6" s="1"/>
  <c r="EC54" i="9"/>
  <c r="HG120" i="6" s="1"/>
  <c r="DZ54" i="9"/>
  <c r="HB120" i="6" s="1"/>
  <c r="DW54" i="9"/>
  <c r="GW120" i="6" s="1"/>
  <c r="DT54" i="9"/>
  <c r="GR120" i="6" s="1"/>
  <c r="DQ54" i="9"/>
  <c r="GM120" i="6" s="1"/>
  <c r="DN54" i="9"/>
  <c r="GH120" i="6" s="1"/>
  <c r="DK54" i="9"/>
  <c r="GC120" i="6" s="1"/>
  <c r="DH54" i="9"/>
  <c r="FX120" i="6" s="1"/>
  <c r="DE54" i="9"/>
  <c r="FS120" i="6" s="1"/>
  <c r="DB54" i="9"/>
  <c r="FN120" i="6" s="1"/>
  <c r="CY54" i="9"/>
  <c r="FI120" i="6" s="1"/>
  <c r="CV54" i="9"/>
  <c r="FD120" i="6" s="1"/>
  <c r="CS54" i="9"/>
  <c r="EY120" i="6" s="1"/>
  <c r="CP54" i="9"/>
  <c r="ET120" i="6" s="1"/>
  <c r="CM54" i="9"/>
  <c r="EO120" i="6" s="1"/>
  <c r="CJ54" i="9"/>
  <c r="EJ120" i="6" s="1"/>
  <c r="CG54" i="9"/>
  <c r="EE120" i="6" s="1"/>
  <c r="CD54" i="9"/>
  <c r="DZ120" i="6" s="1"/>
  <c r="CA54" i="9"/>
  <c r="DU120" i="6" s="1"/>
  <c r="BX54" i="9"/>
  <c r="DP120" i="6" s="1"/>
  <c r="BU54" i="9"/>
  <c r="DK120" i="6" s="1"/>
  <c r="BR54" i="9"/>
  <c r="DF120" i="6" s="1"/>
  <c r="BO54" i="9"/>
  <c r="DA120" i="6" s="1"/>
  <c r="BL54" i="9"/>
  <c r="CV120" i="6" s="1"/>
  <c r="BI54" i="9"/>
  <c r="CQ120" i="6" s="1"/>
  <c r="BF54" i="9"/>
  <c r="CL120" i="6" s="1"/>
  <c r="BC54" i="9"/>
  <c r="CG120" i="6" s="1"/>
  <c r="AZ54" i="9"/>
  <c r="CB120" i="6" s="1"/>
  <c r="AW54" i="9"/>
  <c r="BW120" i="6" s="1"/>
  <c r="AT54" i="9"/>
  <c r="BR120" i="6" s="1"/>
  <c r="AQ54" i="9"/>
  <c r="BM120" i="6" s="1"/>
  <c r="AN54" i="9"/>
  <c r="BH120" i="6" s="1"/>
  <c r="AK54" i="9"/>
  <c r="BC120" i="6" s="1"/>
  <c r="AH54" i="9"/>
  <c r="AX120" i="6" s="1"/>
  <c r="AE54" i="9"/>
  <c r="AS120" i="6" s="1"/>
  <c r="AB54" i="9"/>
  <c r="AN120" i="6" s="1"/>
  <c r="Y54" i="9"/>
  <c r="AI120" i="6" s="1"/>
  <c r="V54" i="9"/>
  <c r="AD120" i="6" s="1"/>
  <c r="S54" i="9"/>
  <c r="Y120" i="6" s="1"/>
  <c r="P54" i="9"/>
  <c r="T120" i="6" s="1"/>
  <c r="M54" i="9"/>
  <c r="O120" i="6" s="1"/>
  <c r="J54" i="9"/>
  <c r="J120" i="6" s="1"/>
  <c r="I54" i="9"/>
  <c r="I120" i="6" s="1"/>
  <c r="H54" i="9"/>
  <c r="H120" i="6" s="1"/>
  <c r="G54" i="9"/>
  <c r="G120" i="6" s="1"/>
  <c r="F54" i="9"/>
  <c r="F120" i="6" s="1"/>
  <c r="E54" i="9"/>
  <c r="E120" i="6" s="1"/>
  <c r="D54" i="9"/>
  <c r="D120" i="6" s="1"/>
  <c r="C54" i="9"/>
  <c r="C120" i="6" s="1"/>
  <c r="B54" i="9"/>
  <c r="B120" i="6" s="1"/>
  <c r="EO53" i="9"/>
  <c r="EL53" i="9"/>
  <c r="EI53" i="9"/>
  <c r="EF53" i="9"/>
  <c r="EC53" i="9"/>
  <c r="DZ53" i="9"/>
  <c r="DW53" i="9"/>
  <c r="DT53" i="9"/>
  <c r="DQ53" i="9"/>
  <c r="DQ61" i="9" s="1"/>
  <c r="DN53" i="9"/>
  <c r="DK53" i="9"/>
  <c r="DH53" i="9"/>
  <c r="DE53" i="9"/>
  <c r="DE61" i="9" s="1"/>
  <c r="DB53" i="9"/>
  <c r="CY53" i="9"/>
  <c r="CV53" i="9"/>
  <c r="CS53" i="9"/>
  <c r="CP53" i="9"/>
  <c r="CM53" i="9"/>
  <c r="CJ53" i="9"/>
  <c r="CG53" i="9"/>
  <c r="CD53" i="9"/>
  <c r="CA53" i="9"/>
  <c r="BX53" i="9"/>
  <c r="BU53" i="9"/>
  <c r="BU61" i="9" s="1"/>
  <c r="BR53" i="9"/>
  <c r="BO53" i="9"/>
  <c r="BL53" i="9"/>
  <c r="BI53" i="9"/>
  <c r="BI61" i="9" s="1"/>
  <c r="BF53" i="9"/>
  <c r="BC53" i="9"/>
  <c r="AZ53" i="9"/>
  <c r="AW53" i="9"/>
  <c r="AT53" i="9"/>
  <c r="AQ53" i="9"/>
  <c r="AN53" i="9"/>
  <c r="AK53" i="9"/>
  <c r="AH53" i="9"/>
  <c r="AE53" i="9"/>
  <c r="AB53" i="9"/>
  <c r="Y53" i="9"/>
  <c r="Y61" i="9" s="1"/>
  <c r="V53" i="9"/>
  <c r="S53" i="9"/>
  <c r="P53" i="9"/>
  <c r="M53" i="9"/>
  <c r="M61" i="9" s="1"/>
  <c r="J53" i="9"/>
  <c r="I53" i="9"/>
  <c r="I119" i="6" s="1"/>
  <c r="H53" i="9"/>
  <c r="H119" i="6" s="1"/>
  <c r="G53" i="9"/>
  <c r="G119" i="6" s="1"/>
  <c r="F53" i="9"/>
  <c r="F119" i="6" s="1"/>
  <c r="E53" i="9"/>
  <c r="E119" i="6" s="1"/>
  <c r="D53" i="9"/>
  <c r="D119" i="6" s="1"/>
  <c r="C53" i="9"/>
  <c r="C119" i="6" s="1"/>
  <c r="B53" i="9"/>
  <c r="B119" i="6" s="1"/>
  <c r="GJ48" i="9"/>
  <c r="GI48" i="9"/>
  <c r="BK48" i="9"/>
  <c r="CS70" i="6" s="1"/>
  <c r="BJ48" i="9"/>
  <c r="CR70" i="6" s="1"/>
  <c r="BH48" i="9"/>
  <c r="CN70" i="6" s="1"/>
  <c r="BG48" i="9"/>
  <c r="CM70" i="6" s="1"/>
  <c r="AY48" i="9"/>
  <c r="BY70" i="6" s="1"/>
  <c r="AX48" i="9"/>
  <c r="BX70" i="6" s="1"/>
  <c r="AV48" i="9"/>
  <c r="BT70" i="6" s="1"/>
  <c r="AU48" i="9"/>
  <c r="BS70" i="6" s="1"/>
  <c r="AM48" i="9"/>
  <c r="BE70" i="6" s="1"/>
  <c r="AL48" i="9"/>
  <c r="BD70" i="6" s="1"/>
  <c r="AJ48" i="9"/>
  <c r="AZ70" i="6" s="1"/>
  <c r="AI48" i="9"/>
  <c r="AY70" i="6" s="1"/>
  <c r="AA48" i="9"/>
  <c r="AK70" i="6" s="1"/>
  <c r="Z48" i="9"/>
  <c r="AJ70" i="6" s="1"/>
  <c r="X48" i="9"/>
  <c r="AF70" i="6" s="1"/>
  <c r="W48" i="9"/>
  <c r="AE70" i="6" s="1"/>
  <c r="O48" i="9"/>
  <c r="Q70" i="6" s="1"/>
  <c r="N48" i="9"/>
  <c r="P70" i="6" s="1"/>
  <c r="L48" i="9"/>
  <c r="L70" i="6" s="1"/>
  <c r="K48" i="9"/>
  <c r="K70" i="6" s="1"/>
  <c r="GP47" i="9"/>
  <c r="GO47" i="9"/>
  <c r="GN47" i="9"/>
  <c r="GM47" i="9"/>
  <c r="GL47" i="9"/>
  <c r="GK47" i="9"/>
  <c r="GJ47" i="9"/>
  <c r="GI47" i="9"/>
  <c r="GH47" i="9"/>
  <c r="GG47" i="9"/>
  <c r="GF47" i="9"/>
  <c r="GE47" i="9"/>
  <c r="GD47" i="9"/>
  <c r="GC47" i="9"/>
  <c r="GB47" i="9"/>
  <c r="GA47" i="9"/>
  <c r="FZ47" i="9"/>
  <c r="FY47" i="9"/>
  <c r="FX47" i="9"/>
  <c r="FW47" i="9"/>
  <c r="FV47" i="9"/>
  <c r="FU47" i="9"/>
  <c r="FT47" i="9"/>
  <c r="FS47" i="9"/>
  <c r="FR47" i="9"/>
  <c r="FQ47" i="9"/>
  <c r="FP47" i="9"/>
  <c r="FO47" i="9"/>
  <c r="FN47" i="9"/>
  <c r="FM47" i="9"/>
  <c r="FL47" i="9"/>
  <c r="FK47" i="9"/>
  <c r="FJ47" i="9"/>
  <c r="FI47" i="9"/>
  <c r="FH47" i="9"/>
  <c r="FG47" i="9"/>
  <c r="FF47" i="9"/>
  <c r="FE47" i="9"/>
  <c r="FD47" i="9"/>
  <c r="FC47" i="9"/>
  <c r="FB47" i="9"/>
  <c r="FA47" i="9"/>
  <c r="EZ47" i="9"/>
  <c r="EY47" i="9"/>
  <c r="EX47" i="9"/>
  <c r="EW47" i="9"/>
  <c r="EV47" i="9"/>
  <c r="EU47" i="9"/>
  <c r="ET47" i="9"/>
  <c r="ES47" i="9"/>
  <c r="ER47" i="9"/>
  <c r="EQ47" i="9"/>
  <c r="IC76" i="6" s="1"/>
  <c r="EP47" i="9"/>
  <c r="IB76" i="6" s="1"/>
  <c r="EO47" i="9"/>
  <c r="IA76" i="6" s="1"/>
  <c r="EN47" i="9"/>
  <c r="HX76" i="6" s="1"/>
  <c r="EM47" i="9"/>
  <c r="HW76" i="6" s="1"/>
  <c r="EL47" i="9"/>
  <c r="HV76" i="6" s="1"/>
  <c r="EK47" i="9"/>
  <c r="HS76" i="6" s="1"/>
  <c r="EJ47" i="9"/>
  <c r="HR76" i="6" s="1"/>
  <c r="EI47" i="9"/>
  <c r="HQ76" i="6" s="1"/>
  <c r="EH47" i="9"/>
  <c r="HN76" i="6" s="1"/>
  <c r="EG47" i="9"/>
  <c r="HM76" i="6" s="1"/>
  <c r="EF47" i="9"/>
  <c r="HL76" i="6" s="1"/>
  <c r="EE47" i="9"/>
  <c r="HI76" i="6" s="1"/>
  <c r="ED47" i="9"/>
  <c r="HH76" i="6" s="1"/>
  <c r="EC47" i="9"/>
  <c r="HG76" i="6" s="1"/>
  <c r="EB47" i="9"/>
  <c r="HD76" i="6" s="1"/>
  <c r="EA47" i="9"/>
  <c r="HC76" i="6" s="1"/>
  <c r="DZ47" i="9"/>
  <c r="HB76" i="6" s="1"/>
  <c r="DY47" i="9"/>
  <c r="GY76" i="6" s="1"/>
  <c r="DX47" i="9"/>
  <c r="GX76" i="6" s="1"/>
  <c r="DW47" i="9"/>
  <c r="GW76" i="6" s="1"/>
  <c r="DV47" i="9"/>
  <c r="GT76" i="6" s="1"/>
  <c r="DU47" i="9"/>
  <c r="GS76" i="6" s="1"/>
  <c r="DT47" i="9"/>
  <c r="GR76" i="6" s="1"/>
  <c r="DS47" i="9"/>
  <c r="GO76" i="6" s="1"/>
  <c r="DR47" i="9"/>
  <c r="GN76" i="6" s="1"/>
  <c r="DQ47" i="9"/>
  <c r="GM76" i="6" s="1"/>
  <c r="DP47" i="9"/>
  <c r="GJ76" i="6" s="1"/>
  <c r="DO47" i="9"/>
  <c r="GI76" i="6" s="1"/>
  <c r="DN47" i="9"/>
  <c r="GH76" i="6" s="1"/>
  <c r="DM47" i="9"/>
  <c r="GE76" i="6" s="1"/>
  <c r="DL47" i="9"/>
  <c r="GD76" i="6" s="1"/>
  <c r="DK47" i="9"/>
  <c r="GC76" i="6" s="1"/>
  <c r="DJ47" i="9"/>
  <c r="FZ76" i="6" s="1"/>
  <c r="DI47" i="9"/>
  <c r="FY76" i="6" s="1"/>
  <c r="DH47" i="9"/>
  <c r="FX76" i="6" s="1"/>
  <c r="DG47" i="9"/>
  <c r="FU76" i="6" s="1"/>
  <c r="DF47" i="9"/>
  <c r="FT76" i="6" s="1"/>
  <c r="DE47" i="9"/>
  <c r="FS76" i="6" s="1"/>
  <c r="DD47" i="9"/>
  <c r="FP76" i="6" s="1"/>
  <c r="DC47" i="9"/>
  <c r="FO76" i="6" s="1"/>
  <c r="DB47" i="9"/>
  <c r="FN76" i="6" s="1"/>
  <c r="DA47" i="9"/>
  <c r="FK76" i="6" s="1"/>
  <c r="CZ47" i="9"/>
  <c r="FJ76" i="6" s="1"/>
  <c r="CY47" i="9"/>
  <c r="FI76" i="6" s="1"/>
  <c r="CX47" i="9"/>
  <c r="FF76" i="6" s="1"/>
  <c r="CW47" i="9"/>
  <c r="FE76" i="6" s="1"/>
  <c r="CV47" i="9"/>
  <c r="FD76" i="6" s="1"/>
  <c r="CU47" i="9"/>
  <c r="FA76" i="6" s="1"/>
  <c r="CT47" i="9"/>
  <c r="EZ76" i="6" s="1"/>
  <c r="CS47" i="9"/>
  <c r="EY76" i="6" s="1"/>
  <c r="CR47" i="9"/>
  <c r="EV76" i="6" s="1"/>
  <c r="CQ47" i="9"/>
  <c r="EU76" i="6" s="1"/>
  <c r="CP47" i="9"/>
  <c r="ET76" i="6" s="1"/>
  <c r="CO47" i="9"/>
  <c r="EQ76" i="6" s="1"/>
  <c r="CN47" i="9"/>
  <c r="EP76" i="6" s="1"/>
  <c r="CM47" i="9"/>
  <c r="EO76" i="6" s="1"/>
  <c r="CL47" i="9"/>
  <c r="EL76" i="6" s="1"/>
  <c r="CK47" i="9"/>
  <c r="EK76" i="6" s="1"/>
  <c r="CJ47" i="9"/>
  <c r="EJ76" i="6" s="1"/>
  <c r="CI47" i="9"/>
  <c r="EG76" i="6" s="1"/>
  <c r="CH47" i="9"/>
  <c r="EF76" i="6" s="1"/>
  <c r="CG47" i="9"/>
  <c r="EE76" i="6" s="1"/>
  <c r="CF47" i="9"/>
  <c r="EB76" i="6" s="1"/>
  <c r="CE47" i="9"/>
  <c r="EA76" i="6" s="1"/>
  <c r="CD47" i="9"/>
  <c r="DZ76" i="6" s="1"/>
  <c r="CC47" i="9"/>
  <c r="DW76" i="6" s="1"/>
  <c r="CB47" i="9"/>
  <c r="DV76" i="6" s="1"/>
  <c r="CA47" i="9"/>
  <c r="DU76" i="6" s="1"/>
  <c r="BZ47" i="9"/>
  <c r="DR76" i="6" s="1"/>
  <c r="BY47" i="9"/>
  <c r="DQ76" i="6" s="1"/>
  <c r="BX47" i="9"/>
  <c r="DP76" i="6" s="1"/>
  <c r="BW47" i="9"/>
  <c r="DM76" i="6" s="1"/>
  <c r="BV47" i="9"/>
  <c r="DL76" i="6" s="1"/>
  <c r="BU47" i="9"/>
  <c r="DK76" i="6" s="1"/>
  <c r="BT47" i="9"/>
  <c r="DH76" i="6" s="1"/>
  <c r="BS47" i="9"/>
  <c r="DG76" i="6" s="1"/>
  <c r="BR47" i="9"/>
  <c r="DF76" i="6" s="1"/>
  <c r="BQ47" i="9"/>
  <c r="DC76" i="6" s="1"/>
  <c r="BP47" i="9"/>
  <c r="DB76" i="6" s="1"/>
  <c r="BO47" i="9"/>
  <c r="DA76" i="6" s="1"/>
  <c r="BN47" i="9"/>
  <c r="CX76" i="6" s="1"/>
  <c r="BM47" i="9"/>
  <c r="CW76" i="6" s="1"/>
  <c r="BL47" i="9"/>
  <c r="CV76" i="6" s="1"/>
  <c r="BK47" i="9"/>
  <c r="CS76" i="6" s="1"/>
  <c r="BJ47" i="9"/>
  <c r="CR76" i="6" s="1"/>
  <c r="BI47" i="9"/>
  <c r="CQ76" i="6" s="1"/>
  <c r="BH47" i="9"/>
  <c r="CN76" i="6" s="1"/>
  <c r="BG47" i="9"/>
  <c r="CM76" i="6" s="1"/>
  <c r="BF47" i="9"/>
  <c r="CL76" i="6" s="1"/>
  <c r="BE47" i="9"/>
  <c r="CI76" i="6" s="1"/>
  <c r="BD47" i="9"/>
  <c r="CH76" i="6" s="1"/>
  <c r="BC47" i="9"/>
  <c r="CG76" i="6" s="1"/>
  <c r="BB47" i="9"/>
  <c r="CD76" i="6" s="1"/>
  <c r="BA47" i="9"/>
  <c r="CC76" i="6" s="1"/>
  <c r="AZ47" i="9"/>
  <c r="CB76" i="6" s="1"/>
  <c r="AY47" i="9"/>
  <c r="BY76" i="6" s="1"/>
  <c r="AX47" i="9"/>
  <c r="BX76" i="6" s="1"/>
  <c r="AW47" i="9"/>
  <c r="BW76" i="6" s="1"/>
  <c r="AV47" i="9"/>
  <c r="BT76" i="6" s="1"/>
  <c r="AU47" i="9"/>
  <c r="BS76" i="6" s="1"/>
  <c r="AT47" i="9"/>
  <c r="BR76" i="6" s="1"/>
  <c r="AS47" i="9"/>
  <c r="BO76" i="6" s="1"/>
  <c r="AR47" i="9"/>
  <c r="BN76" i="6" s="1"/>
  <c r="AQ47" i="9"/>
  <c r="BM76" i="6" s="1"/>
  <c r="AP47" i="9"/>
  <c r="BJ76" i="6" s="1"/>
  <c r="AO47" i="9"/>
  <c r="BI76" i="6" s="1"/>
  <c r="AN47" i="9"/>
  <c r="BH76" i="6" s="1"/>
  <c r="AM47" i="9"/>
  <c r="BE76" i="6" s="1"/>
  <c r="AL47" i="9"/>
  <c r="BD76" i="6" s="1"/>
  <c r="AK47" i="9"/>
  <c r="BC76" i="6" s="1"/>
  <c r="AJ47" i="9"/>
  <c r="AZ76" i="6" s="1"/>
  <c r="AI47" i="9"/>
  <c r="AY76" i="6" s="1"/>
  <c r="AH47" i="9"/>
  <c r="AX76" i="6" s="1"/>
  <c r="AG47" i="9"/>
  <c r="AU76" i="6" s="1"/>
  <c r="AF47" i="9"/>
  <c r="AT76" i="6" s="1"/>
  <c r="AE47" i="9"/>
  <c r="AS76" i="6" s="1"/>
  <c r="AD47" i="9"/>
  <c r="AP76" i="6" s="1"/>
  <c r="AC47" i="9"/>
  <c r="AO76" i="6" s="1"/>
  <c r="AB47" i="9"/>
  <c r="AN76" i="6" s="1"/>
  <c r="AA47" i="9"/>
  <c r="AK76" i="6" s="1"/>
  <c r="Z47" i="9"/>
  <c r="AJ76" i="6" s="1"/>
  <c r="Y47" i="9"/>
  <c r="AI76" i="6" s="1"/>
  <c r="X47" i="9"/>
  <c r="AF76" i="6" s="1"/>
  <c r="W47" i="9"/>
  <c r="AE76" i="6" s="1"/>
  <c r="V47" i="9"/>
  <c r="AD76" i="6" s="1"/>
  <c r="U47" i="9"/>
  <c r="AA76" i="6" s="1"/>
  <c r="T47" i="9"/>
  <c r="Z76" i="6" s="1"/>
  <c r="S47" i="9"/>
  <c r="Y76" i="6" s="1"/>
  <c r="R47" i="9"/>
  <c r="V76" i="6" s="1"/>
  <c r="Q47" i="9"/>
  <c r="U76" i="6" s="1"/>
  <c r="P47" i="9"/>
  <c r="T76" i="6" s="1"/>
  <c r="O47" i="9"/>
  <c r="Q76" i="6" s="1"/>
  <c r="N47" i="9"/>
  <c r="P76" i="6" s="1"/>
  <c r="M47" i="9"/>
  <c r="O76" i="6" s="1"/>
  <c r="L47" i="9"/>
  <c r="L76" i="6" s="1"/>
  <c r="K47" i="9"/>
  <c r="K76" i="6" s="1"/>
  <c r="J47" i="9"/>
  <c r="J76" i="6" s="1"/>
  <c r="I47" i="9"/>
  <c r="I76" i="6" s="1"/>
  <c r="H47" i="9"/>
  <c r="H76" i="6" s="1"/>
  <c r="G47" i="9"/>
  <c r="G76" i="6" s="1"/>
  <c r="F47" i="9"/>
  <c r="F76" i="6" s="1"/>
  <c r="E47" i="9"/>
  <c r="E76" i="6" s="1"/>
  <c r="D47" i="9"/>
  <c r="D76" i="6" s="1"/>
  <c r="C47" i="9"/>
  <c r="C76" i="6" s="1"/>
  <c r="B47" i="9"/>
  <c r="B76" i="6" s="1"/>
  <c r="GP46" i="9"/>
  <c r="GO46" i="9"/>
  <c r="GN46" i="9"/>
  <c r="GM46" i="9"/>
  <c r="GL46" i="9"/>
  <c r="GK46" i="9"/>
  <c r="GJ46" i="9"/>
  <c r="GI46" i="9"/>
  <c r="GH46" i="9"/>
  <c r="GG46" i="9"/>
  <c r="GF46" i="9"/>
  <c r="GE46" i="9"/>
  <c r="GD46" i="9"/>
  <c r="GC46" i="9"/>
  <c r="GB46" i="9"/>
  <c r="GA46" i="9"/>
  <c r="FZ46" i="9"/>
  <c r="FY46" i="9"/>
  <c r="FX46" i="9"/>
  <c r="FW46" i="9"/>
  <c r="FV46" i="9"/>
  <c r="FU46" i="9"/>
  <c r="FT46" i="9"/>
  <c r="FS46" i="9"/>
  <c r="FR46" i="9"/>
  <c r="FQ46" i="9"/>
  <c r="FP46" i="9"/>
  <c r="FO46" i="9"/>
  <c r="FN46" i="9"/>
  <c r="FM46" i="9"/>
  <c r="FL46" i="9"/>
  <c r="FK46" i="9"/>
  <c r="FJ46" i="9"/>
  <c r="FI46" i="9"/>
  <c r="FH46" i="9"/>
  <c r="FG46" i="9"/>
  <c r="FF46" i="9"/>
  <c r="FE46" i="9"/>
  <c r="FD46" i="9"/>
  <c r="FC46" i="9"/>
  <c r="FB46" i="9"/>
  <c r="FA46" i="9"/>
  <c r="EZ46" i="9"/>
  <c r="EY46" i="9"/>
  <c r="EX46" i="9"/>
  <c r="EW46" i="9"/>
  <c r="EV46" i="9"/>
  <c r="EU46" i="9"/>
  <c r="ET46" i="9"/>
  <c r="ES46" i="9"/>
  <c r="ER46" i="9"/>
  <c r="EQ46" i="9"/>
  <c r="IC75" i="6" s="1"/>
  <c r="EP46" i="9"/>
  <c r="IB75" i="6" s="1"/>
  <c r="EO46" i="9"/>
  <c r="IA75" i="6" s="1"/>
  <c r="EN46" i="9"/>
  <c r="HX75" i="6" s="1"/>
  <c r="EM46" i="9"/>
  <c r="HW75" i="6" s="1"/>
  <c r="EL46" i="9"/>
  <c r="HV75" i="6" s="1"/>
  <c r="EK46" i="9"/>
  <c r="HS75" i="6" s="1"/>
  <c r="EJ46" i="9"/>
  <c r="HR75" i="6" s="1"/>
  <c r="EI46" i="9"/>
  <c r="HQ75" i="6" s="1"/>
  <c r="EH46" i="9"/>
  <c r="HN75" i="6" s="1"/>
  <c r="EG46" i="9"/>
  <c r="HM75" i="6" s="1"/>
  <c r="EF46" i="9"/>
  <c r="HL75" i="6" s="1"/>
  <c r="EE46" i="9"/>
  <c r="HI75" i="6" s="1"/>
  <c r="ED46" i="9"/>
  <c r="HH75" i="6" s="1"/>
  <c r="EC46" i="9"/>
  <c r="HG75" i="6" s="1"/>
  <c r="EB46" i="9"/>
  <c r="HD75" i="6" s="1"/>
  <c r="EA46" i="9"/>
  <c r="HC75" i="6" s="1"/>
  <c r="DZ46" i="9"/>
  <c r="HB75" i="6" s="1"/>
  <c r="DY46" i="9"/>
  <c r="GY75" i="6" s="1"/>
  <c r="DX46" i="9"/>
  <c r="GX75" i="6" s="1"/>
  <c r="DW46" i="9"/>
  <c r="GW75" i="6" s="1"/>
  <c r="DV46" i="9"/>
  <c r="GT75" i="6" s="1"/>
  <c r="DU46" i="9"/>
  <c r="GS75" i="6" s="1"/>
  <c r="DT46" i="9"/>
  <c r="GR75" i="6" s="1"/>
  <c r="DS46" i="9"/>
  <c r="GO75" i="6" s="1"/>
  <c r="DR46" i="9"/>
  <c r="GN75" i="6" s="1"/>
  <c r="DQ46" i="9"/>
  <c r="GM75" i="6" s="1"/>
  <c r="DP46" i="9"/>
  <c r="GJ75" i="6" s="1"/>
  <c r="DO46" i="9"/>
  <c r="GI75" i="6" s="1"/>
  <c r="DN46" i="9"/>
  <c r="GH75" i="6" s="1"/>
  <c r="DM46" i="9"/>
  <c r="GE75" i="6" s="1"/>
  <c r="DL46" i="9"/>
  <c r="GD75" i="6" s="1"/>
  <c r="DK46" i="9"/>
  <c r="GC75" i="6" s="1"/>
  <c r="DJ46" i="9"/>
  <c r="FZ75" i="6" s="1"/>
  <c r="DI46" i="9"/>
  <c r="FY75" i="6" s="1"/>
  <c r="DH46" i="9"/>
  <c r="FX75" i="6" s="1"/>
  <c r="DG46" i="9"/>
  <c r="FU75" i="6" s="1"/>
  <c r="DF46" i="9"/>
  <c r="FT75" i="6" s="1"/>
  <c r="DE46" i="9"/>
  <c r="FS75" i="6" s="1"/>
  <c r="DD46" i="9"/>
  <c r="FP75" i="6" s="1"/>
  <c r="DC46" i="9"/>
  <c r="FO75" i="6" s="1"/>
  <c r="DB46" i="9"/>
  <c r="FN75" i="6" s="1"/>
  <c r="DA46" i="9"/>
  <c r="FK75" i="6" s="1"/>
  <c r="CZ46" i="9"/>
  <c r="FJ75" i="6" s="1"/>
  <c r="CY46" i="9"/>
  <c r="FI75" i="6" s="1"/>
  <c r="CX46" i="9"/>
  <c r="FF75" i="6" s="1"/>
  <c r="CW46" i="9"/>
  <c r="FE75" i="6" s="1"/>
  <c r="CV46" i="9"/>
  <c r="FD75" i="6" s="1"/>
  <c r="CU46" i="9"/>
  <c r="FA75" i="6" s="1"/>
  <c r="CT46" i="9"/>
  <c r="EZ75" i="6" s="1"/>
  <c r="CS46" i="9"/>
  <c r="EY75" i="6" s="1"/>
  <c r="CR46" i="9"/>
  <c r="EV75" i="6" s="1"/>
  <c r="CQ46" i="9"/>
  <c r="EU75" i="6" s="1"/>
  <c r="CP46" i="9"/>
  <c r="ET75" i="6" s="1"/>
  <c r="CO46" i="9"/>
  <c r="EQ75" i="6" s="1"/>
  <c r="CN46" i="9"/>
  <c r="EP75" i="6" s="1"/>
  <c r="CM46" i="9"/>
  <c r="EO75" i="6" s="1"/>
  <c r="CL46" i="9"/>
  <c r="EL75" i="6" s="1"/>
  <c r="CK46" i="9"/>
  <c r="EK75" i="6" s="1"/>
  <c r="CJ46" i="9"/>
  <c r="EJ75" i="6" s="1"/>
  <c r="CI46" i="9"/>
  <c r="EG75" i="6" s="1"/>
  <c r="CH46" i="9"/>
  <c r="EF75" i="6" s="1"/>
  <c r="CG46" i="9"/>
  <c r="EE75" i="6" s="1"/>
  <c r="CF46" i="9"/>
  <c r="EB75" i="6" s="1"/>
  <c r="CE46" i="9"/>
  <c r="EA75" i="6" s="1"/>
  <c r="CD46" i="9"/>
  <c r="DZ75" i="6" s="1"/>
  <c r="CC46" i="9"/>
  <c r="DW75" i="6" s="1"/>
  <c r="CB46" i="9"/>
  <c r="DV75" i="6" s="1"/>
  <c r="CA46" i="9"/>
  <c r="DU75" i="6" s="1"/>
  <c r="BZ46" i="9"/>
  <c r="DR75" i="6" s="1"/>
  <c r="BY46" i="9"/>
  <c r="DQ75" i="6" s="1"/>
  <c r="BX46" i="9"/>
  <c r="DP75" i="6" s="1"/>
  <c r="BW46" i="9"/>
  <c r="DM75" i="6" s="1"/>
  <c r="BV46" i="9"/>
  <c r="DL75" i="6" s="1"/>
  <c r="BU46" i="9"/>
  <c r="DK75" i="6" s="1"/>
  <c r="BT46" i="9"/>
  <c r="DH75" i="6" s="1"/>
  <c r="BS46" i="9"/>
  <c r="DG75" i="6" s="1"/>
  <c r="BR46" i="9"/>
  <c r="DF75" i="6" s="1"/>
  <c r="BQ46" i="9"/>
  <c r="DC75" i="6" s="1"/>
  <c r="BP46" i="9"/>
  <c r="DB75" i="6" s="1"/>
  <c r="BO46" i="9"/>
  <c r="DA75" i="6" s="1"/>
  <c r="BN46" i="9"/>
  <c r="CX75" i="6" s="1"/>
  <c r="BM46" i="9"/>
  <c r="CW75" i="6" s="1"/>
  <c r="BL46" i="9"/>
  <c r="CV75" i="6" s="1"/>
  <c r="BK46" i="9"/>
  <c r="CS75" i="6" s="1"/>
  <c r="BJ46" i="9"/>
  <c r="CR75" i="6" s="1"/>
  <c r="BI46" i="9"/>
  <c r="CQ75" i="6" s="1"/>
  <c r="BH46" i="9"/>
  <c r="CN75" i="6" s="1"/>
  <c r="BG46" i="9"/>
  <c r="CM75" i="6" s="1"/>
  <c r="BF46" i="9"/>
  <c r="CL75" i="6" s="1"/>
  <c r="BE46" i="9"/>
  <c r="CI75" i="6" s="1"/>
  <c r="BD46" i="9"/>
  <c r="CH75" i="6" s="1"/>
  <c r="BC46" i="9"/>
  <c r="CG75" i="6" s="1"/>
  <c r="BB46" i="9"/>
  <c r="CD75" i="6" s="1"/>
  <c r="BA46" i="9"/>
  <c r="CC75" i="6" s="1"/>
  <c r="AZ46" i="9"/>
  <c r="CB75" i="6" s="1"/>
  <c r="AY46" i="9"/>
  <c r="BY75" i="6" s="1"/>
  <c r="AX46" i="9"/>
  <c r="BX75" i="6" s="1"/>
  <c r="AW46" i="9"/>
  <c r="BW75" i="6" s="1"/>
  <c r="AV46" i="9"/>
  <c r="BT75" i="6" s="1"/>
  <c r="AU46" i="9"/>
  <c r="BS75" i="6" s="1"/>
  <c r="AT46" i="9"/>
  <c r="BR75" i="6" s="1"/>
  <c r="AS46" i="9"/>
  <c r="BO75" i="6" s="1"/>
  <c r="AR46" i="9"/>
  <c r="BN75" i="6" s="1"/>
  <c r="AQ46" i="9"/>
  <c r="BM75" i="6" s="1"/>
  <c r="AP46" i="9"/>
  <c r="BJ75" i="6" s="1"/>
  <c r="AO46" i="9"/>
  <c r="BI75" i="6" s="1"/>
  <c r="AN46" i="9"/>
  <c r="BH75" i="6" s="1"/>
  <c r="AM46" i="9"/>
  <c r="BE75" i="6" s="1"/>
  <c r="AL46" i="9"/>
  <c r="BD75" i="6" s="1"/>
  <c r="AK46" i="9"/>
  <c r="BC75" i="6" s="1"/>
  <c r="AJ46" i="9"/>
  <c r="AZ75" i="6" s="1"/>
  <c r="AI46" i="9"/>
  <c r="AY75" i="6" s="1"/>
  <c r="AH46" i="9"/>
  <c r="AX75" i="6" s="1"/>
  <c r="AG46" i="9"/>
  <c r="AU75" i="6" s="1"/>
  <c r="AF46" i="9"/>
  <c r="AT75" i="6" s="1"/>
  <c r="AE46" i="9"/>
  <c r="AS75" i="6" s="1"/>
  <c r="AD46" i="9"/>
  <c r="AP75" i="6" s="1"/>
  <c r="AC46" i="9"/>
  <c r="AO75" i="6" s="1"/>
  <c r="AB46" i="9"/>
  <c r="AN75" i="6" s="1"/>
  <c r="AA46" i="9"/>
  <c r="AK75" i="6" s="1"/>
  <c r="Z46" i="9"/>
  <c r="AJ75" i="6" s="1"/>
  <c r="Y46" i="9"/>
  <c r="AI75" i="6" s="1"/>
  <c r="X46" i="9"/>
  <c r="AF75" i="6" s="1"/>
  <c r="W46" i="9"/>
  <c r="AE75" i="6" s="1"/>
  <c r="V46" i="9"/>
  <c r="AD75" i="6" s="1"/>
  <c r="U46" i="9"/>
  <c r="AA75" i="6" s="1"/>
  <c r="T46" i="9"/>
  <c r="Z75" i="6" s="1"/>
  <c r="S46" i="9"/>
  <c r="Y75" i="6" s="1"/>
  <c r="R46" i="9"/>
  <c r="V75" i="6" s="1"/>
  <c r="Q46" i="9"/>
  <c r="U75" i="6" s="1"/>
  <c r="P46" i="9"/>
  <c r="T75" i="6" s="1"/>
  <c r="O46" i="9"/>
  <c r="Q75" i="6" s="1"/>
  <c r="N46" i="9"/>
  <c r="P75" i="6" s="1"/>
  <c r="M46" i="9"/>
  <c r="O75" i="6" s="1"/>
  <c r="L46" i="9"/>
  <c r="L75" i="6" s="1"/>
  <c r="K46" i="9"/>
  <c r="K75" i="6" s="1"/>
  <c r="J46" i="9"/>
  <c r="J75" i="6" s="1"/>
  <c r="I46" i="9"/>
  <c r="I75" i="6" s="1"/>
  <c r="H46" i="9"/>
  <c r="H75" i="6" s="1"/>
  <c r="G46" i="9"/>
  <c r="G75" i="6" s="1"/>
  <c r="F46" i="9"/>
  <c r="F75" i="6" s="1"/>
  <c r="E46" i="9"/>
  <c r="E75" i="6" s="1"/>
  <c r="D46" i="9"/>
  <c r="D75" i="6" s="1"/>
  <c r="C46" i="9"/>
  <c r="C75" i="6" s="1"/>
  <c r="B46" i="9"/>
  <c r="B75" i="6" s="1"/>
  <c r="GP45" i="9"/>
  <c r="GO45" i="9"/>
  <c r="GN45" i="9"/>
  <c r="GM45" i="9"/>
  <c r="GL45" i="9"/>
  <c r="GK45" i="9"/>
  <c r="GJ45" i="9"/>
  <c r="GI45" i="9"/>
  <c r="GH45" i="9"/>
  <c r="GG45" i="9"/>
  <c r="GF45" i="9"/>
  <c r="GE45" i="9"/>
  <c r="GD45" i="9"/>
  <c r="GC45" i="9"/>
  <c r="GB45" i="9"/>
  <c r="GA45" i="9"/>
  <c r="FZ45" i="9"/>
  <c r="FY45" i="9"/>
  <c r="FX45" i="9"/>
  <c r="FW45" i="9"/>
  <c r="FV45" i="9"/>
  <c r="FU45" i="9"/>
  <c r="FT45" i="9"/>
  <c r="FS45" i="9"/>
  <c r="FR45" i="9"/>
  <c r="FQ45" i="9"/>
  <c r="FP45" i="9"/>
  <c r="FO45" i="9"/>
  <c r="FN45" i="9"/>
  <c r="FM45" i="9"/>
  <c r="FL45" i="9"/>
  <c r="FK45" i="9"/>
  <c r="FJ45" i="9"/>
  <c r="FI45" i="9"/>
  <c r="FH45" i="9"/>
  <c r="FG45" i="9"/>
  <c r="FF45" i="9"/>
  <c r="FE45" i="9"/>
  <c r="FD45" i="9"/>
  <c r="FC45" i="9"/>
  <c r="FB45" i="9"/>
  <c r="FA45" i="9"/>
  <c r="EZ45" i="9"/>
  <c r="EY45" i="9"/>
  <c r="EX45" i="9"/>
  <c r="EW45" i="9"/>
  <c r="EV45" i="9"/>
  <c r="EU45" i="9"/>
  <c r="ET45" i="9"/>
  <c r="ES45" i="9"/>
  <c r="ER45" i="9"/>
  <c r="EQ45" i="9"/>
  <c r="IC74" i="6" s="1"/>
  <c r="EP45" i="9"/>
  <c r="IB74" i="6" s="1"/>
  <c r="EO45" i="9"/>
  <c r="IA74" i="6" s="1"/>
  <c r="EN45" i="9"/>
  <c r="HX74" i="6" s="1"/>
  <c r="EM45" i="9"/>
  <c r="HW74" i="6" s="1"/>
  <c r="EL45" i="9"/>
  <c r="HV74" i="6" s="1"/>
  <c r="EK45" i="9"/>
  <c r="HS74" i="6" s="1"/>
  <c r="EJ45" i="9"/>
  <c r="HR74" i="6" s="1"/>
  <c r="EI45" i="9"/>
  <c r="HQ74" i="6" s="1"/>
  <c r="EH45" i="9"/>
  <c r="HN74" i="6" s="1"/>
  <c r="EG45" i="9"/>
  <c r="HM74" i="6" s="1"/>
  <c r="EF45" i="9"/>
  <c r="HL74" i="6" s="1"/>
  <c r="EE45" i="9"/>
  <c r="HI74" i="6" s="1"/>
  <c r="ED45" i="9"/>
  <c r="HH74" i="6" s="1"/>
  <c r="EC45" i="9"/>
  <c r="HG74" i="6" s="1"/>
  <c r="EB45" i="9"/>
  <c r="HD74" i="6" s="1"/>
  <c r="EA45" i="9"/>
  <c r="HC74" i="6" s="1"/>
  <c r="DZ45" i="9"/>
  <c r="HB74" i="6" s="1"/>
  <c r="DY45" i="9"/>
  <c r="GY74" i="6" s="1"/>
  <c r="DX45" i="9"/>
  <c r="GX74" i="6" s="1"/>
  <c r="DW45" i="9"/>
  <c r="GW74" i="6" s="1"/>
  <c r="DV45" i="9"/>
  <c r="GT74" i="6" s="1"/>
  <c r="DU45" i="9"/>
  <c r="GS74" i="6" s="1"/>
  <c r="DT45" i="9"/>
  <c r="GR74" i="6" s="1"/>
  <c r="DS45" i="9"/>
  <c r="GO74" i="6" s="1"/>
  <c r="DR45" i="9"/>
  <c r="GN74" i="6" s="1"/>
  <c r="DQ45" i="9"/>
  <c r="GM74" i="6" s="1"/>
  <c r="DP45" i="9"/>
  <c r="GJ74" i="6" s="1"/>
  <c r="DO45" i="9"/>
  <c r="GI74" i="6" s="1"/>
  <c r="DN45" i="9"/>
  <c r="GH74" i="6" s="1"/>
  <c r="DM45" i="9"/>
  <c r="GE74" i="6" s="1"/>
  <c r="DL45" i="9"/>
  <c r="GD74" i="6" s="1"/>
  <c r="DK45" i="9"/>
  <c r="GC74" i="6" s="1"/>
  <c r="DJ45" i="9"/>
  <c r="FZ74" i="6" s="1"/>
  <c r="DI45" i="9"/>
  <c r="FY74" i="6" s="1"/>
  <c r="DH45" i="9"/>
  <c r="FX74" i="6" s="1"/>
  <c r="DG45" i="9"/>
  <c r="FU74" i="6" s="1"/>
  <c r="DF45" i="9"/>
  <c r="FT74" i="6" s="1"/>
  <c r="DE45" i="9"/>
  <c r="FS74" i="6" s="1"/>
  <c r="DD45" i="9"/>
  <c r="FP74" i="6" s="1"/>
  <c r="DC45" i="9"/>
  <c r="FO74" i="6" s="1"/>
  <c r="DB45" i="9"/>
  <c r="FN74" i="6" s="1"/>
  <c r="DA45" i="9"/>
  <c r="FK74" i="6" s="1"/>
  <c r="CZ45" i="9"/>
  <c r="FJ74" i="6" s="1"/>
  <c r="CY45" i="9"/>
  <c r="FI74" i="6" s="1"/>
  <c r="CX45" i="9"/>
  <c r="FF74" i="6" s="1"/>
  <c r="CW45" i="9"/>
  <c r="FE74" i="6" s="1"/>
  <c r="CV45" i="9"/>
  <c r="FD74" i="6" s="1"/>
  <c r="CU45" i="9"/>
  <c r="FA74" i="6" s="1"/>
  <c r="CT45" i="9"/>
  <c r="EZ74" i="6" s="1"/>
  <c r="CS45" i="9"/>
  <c r="EY74" i="6" s="1"/>
  <c r="CR45" i="9"/>
  <c r="EV74" i="6" s="1"/>
  <c r="CQ45" i="9"/>
  <c r="EU74" i="6" s="1"/>
  <c r="CP45" i="9"/>
  <c r="ET74" i="6" s="1"/>
  <c r="CO45" i="9"/>
  <c r="EQ74" i="6" s="1"/>
  <c r="CN45" i="9"/>
  <c r="EP74" i="6" s="1"/>
  <c r="CM45" i="9"/>
  <c r="EO74" i="6" s="1"/>
  <c r="CL45" i="9"/>
  <c r="EL74" i="6" s="1"/>
  <c r="CK45" i="9"/>
  <c r="EK74" i="6" s="1"/>
  <c r="CJ45" i="9"/>
  <c r="EJ74" i="6" s="1"/>
  <c r="CI45" i="9"/>
  <c r="EG74" i="6" s="1"/>
  <c r="CH45" i="9"/>
  <c r="EF74" i="6" s="1"/>
  <c r="CG45" i="9"/>
  <c r="EE74" i="6" s="1"/>
  <c r="CF45" i="9"/>
  <c r="EB74" i="6" s="1"/>
  <c r="CE45" i="9"/>
  <c r="EA74" i="6" s="1"/>
  <c r="CD45" i="9"/>
  <c r="DZ74" i="6" s="1"/>
  <c r="CC45" i="9"/>
  <c r="DW74" i="6" s="1"/>
  <c r="CB45" i="9"/>
  <c r="DV74" i="6" s="1"/>
  <c r="CA45" i="9"/>
  <c r="DU74" i="6" s="1"/>
  <c r="BZ45" i="9"/>
  <c r="DR74" i="6" s="1"/>
  <c r="BY45" i="9"/>
  <c r="DQ74" i="6" s="1"/>
  <c r="BX45" i="9"/>
  <c r="DP74" i="6" s="1"/>
  <c r="BW45" i="9"/>
  <c r="DM74" i="6" s="1"/>
  <c r="BV45" i="9"/>
  <c r="DL74" i="6" s="1"/>
  <c r="BU45" i="9"/>
  <c r="DK74" i="6" s="1"/>
  <c r="BT45" i="9"/>
  <c r="DH74" i="6" s="1"/>
  <c r="BS45" i="9"/>
  <c r="DG74" i="6" s="1"/>
  <c r="BR45" i="9"/>
  <c r="DF74" i="6" s="1"/>
  <c r="BQ45" i="9"/>
  <c r="DC74" i="6" s="1"/>
  <c r="BP45" i="9"/>
  <c r="DB74" i="6" s="1"/>
  <c r="BO45" i="9"/>
  <c r="DA74" i="6" s="1"/>
  <c r="BN45" i="9"/>
  <c r="CX74" i="6" s="1"/>
  <c r="BM45" i="9"/>
  <c r="CW74" i="6" s="1"/>
  <c r="BL45" i="9"/>
  <c r="CV74" i="6" s="1"/>
  <c r="BK45" i="9"/>
  <c r="CS74" i="6" s="1"/>
  <c r="BJ45" i="9"/>
  <c r="CR74" i="6" s="1"/>
  <c r="BI45" i="9"/>
  <c r="CQ74" i="6" s="1"/>
  <c r="BH45" i="9"/>
  <c r="CN74" i="6" s="1"/>
  <c r="BG45" i="9"/>
  <c r="CM74" i="6" s="1"/>
  <c r="BF45" i="9"/>
  <c r="CL74" i="6" s="1"/>
  <c r="BE45" i="9"/>
  <c r="CI74" i="6" s="1"/>
  <c r="BD45" i="9"/>
  <c r="CH74" i="6" s="1"/>
  <c r="BC45" i="9"/>
  <c r="CG74" i="6" s="1"/>
  <c r="BB45" i="9"/>
  <c r="CD74" i="6" s="1"/>
  <c r="BA45" i="9"/>
  <c r="CC74" i="6" s="1"/>
  <c r="AZ45" i="9"/>
  <c r="CB74" i="6" s="1"/>
  <c r="AY45" i="9"/>
  <c r="BY74" i="6" s="1"/>
  <c r="AX45" i="9"/>
  <c r="BX74" i="6" s="1"/>
  <c r="AW45" i="9"/>
  <c r="BW74" i="6" s="1"/>
  <c r="AV45" i="9"/>
  <c r="BT74" i="6" s="1"/>
  <c r="AU45" i="9"/>
  <c r="BS74" i="6" s="1"/>
  <c r="AT45" i="9"/>
  <c r="BR74" i="6" s="1"/>
  <c r="AS45" i="9"/>
  <c r="BO74" i="6" s="1"/>
  <c r="AR45" i="9"/>
  <c r="BN74" i="6" s="1"/>
  <c r="AQ45" i="9"/>
  <c r="BM74" i="6" s="1"/>
  <c r="AP45" i="9"/>
  <c r="BJ74" i="6" s="1"/>
  <c r="AO45" i="9"/>
  <c r="BI74" i="6" s="1"/>
  <c r="AN45" i="9"/>
  <c r="BH74" i="6" s="1"/>
  <c r="AM45" i="9"/>
  <c r="BE74" i="6" s="1"/>
  <c r="AL45" i="9"/>
  <c r="BD74" i="6" s="1"/>
  <c r="AK45" i="9"/>
  <c r="BC74" i="6" s="1"/>
  <c r="AJ45" i="9"/>
  <c r="AZ74" i="6" s="1"/>
  <c r="AI45" i="9"/>
  <c r="AY74" i="6" s="1"/>
  <c r="AH45" i="9"/>
  <c r="AX74" i="6" s="1"/>
  <c r="AG45" i="9"/>
  <c r="AU74" i="6" s="1"/>
  <c r="AF45" i="9"/>
  <c r="AT74" i="6" s="1"/>
  <c r="AE45" i="9"/>
  <c r="AS74" i="6" s="1"/>
  <c r="AD45" i="9"/>
  <c r="AP74" i="6" s="1"/>
  <c r="AC45" i="9"/>
  <c r="AO74" i="6" s="1"/>
  <c r="AB45" i="9"/>
  <c r="AN74" i="6" s="1"/>
  <c r="AA45" i="9"/>
  <c r="AK74" i="6" s="1"/>
  <c r="Z45" i="9"/>
  <c r="AJ74" i="6" s="1"/>
  <c r="Y45" i="9"/>
  <c r="AI74" i="6" s="1"/>
  <c r="X45" i="9"/>
  <c r="AF74" i="6" s="1"/>
  <c r="W45" i="9"/>
  <c r="AE74" i="6" s="1"/>
  <c r="V45" i="9"/>
  <c r="AD74" i="6" s="1"/>
  <c r="U45" i="9"/>
  <c r="AA74" i="6" s="1"/>
  <c r="T45" i="9"/>
  <c r="Z74" i="6" s="1"/>
  <c r="S45" i="9"/>
  <c r="Y74" i="6" s="1"/>
  <c r="R45" i="9"/>
  <c r="V74" i="6" s="1"/>
  <c r="Q45" i="9"/>
  <c r="U74" i="6" s="1"/>
  <c r="P45" i="9"/>
  <c r="T74" i="6" s="1"/>
  <c r="O45" i="9"/>
  <c r="Q74" i="6" s="1"/>
  <c r="N45" i="9"/>
  <c r="P74" i="6" s="1"/>
  <c r="M45" i="9"/>
  <c r="O74" i="6" s="1"/>
  <c r="L45" i="9"/>
  <c r="L74" i="6" s="1"/>
  <c r="K45" i="9"/>
  <c r="K74" i="6" s="1"/>
  <c r="J45" i="9"/>
  <c r="J74" i="6" s="1"/>
  <c r="I45" i="9"/>
  <c r="I74" i="6" s="1"/>
  <c r="H45" i="9"/>
  <c r="H74" i="6" s="1"/>
  <c r="G45" i="9"/>
  <c r="G74" i="6" s="1"/>
  <c r="F45" i="9"/>
  <c r="F74" i="6" s="1"/>
  <c r="E45" i="9"/>
  <c r="E74" i="6" s="1"/>
  <c r="D45" i="9"/>
  <c r="D74" i="6" s="1"/>
  <c r="C45" i="9"/>
  <c r="C74" i="6" s="1"/>
  <c r="B45" i="9"/>
  <c r="B74" i="6" s="1"/>
  <c r="GP44" i="9"/>
  <c r="GO44" i="9"/>
  <c r="GN44" i="9"/>
  <c r="GM44" i="9"/>
  <c r="GL44" i="9"/>
  <c r="GK44" i="9"/>
  <c r="GJ44" i="9"/>
  <c r="GI44" i="9"/>
  <c r="GH44" i="9"/>
  <c r="GG44" i="9"/>
  <c r="GF44" i="9"/>
  <c r="GE44" i="9"/>
  <c r="GD44" i="9"/>
  <c r="GC44" i="9"/>
  <c r="GB44" i="9"/>
  <c r="GA44" i="9"/>
  <c r="FZ44" i="9"/>
  <c r="FY44" i="9"/>
  <c r="FX44" i="9"/>
  <c r="FW44" i="9"/>
  <c r="FV44" i="9"/>
  <c r="FU44" i="9"/>
  <c r="FT44" i="9"/>
  <c r="FS44" i="9"/>
  <c r="FR44" i="9"/>
  <c r="FQ44" i="9"/>
  <c r="FP44" i="9"/>
  <c r="FO44" i="9"/>
  <c r="FN44" i="9"/>
  <c r="FM44" i="9"/>
  <c r="FL44" i="9"/>
  <c r="FK44" i="9"/>
  <c r="FJ44" i="9"/>
  <c r="FI44" i="9"/>
  <c r="FH44" i="9"/>
  <c r="FG44" i="9"/>
  <c r="FF44" i="9"/>
  <c r="FE44" i="9"/>
  <c r="FD44" i="9"/>
  <c r="FC44" i="9"/>
  <c r="FB44" i="9"/>
  <c r="FA44" i="9"/>
  <c r="EZ44" i="9"/>
  <c r="EY44" i="9"/>
  <c r="EX44" i="9"/>
  <c r="EW44" i="9"/>
  <c r="EV44" i="9"/>
  <c r="EU44" i="9"/>
  <c r="ET44" i="9"/>
  <c r="ES44" i="9"/>
  <c r="ER44" i="9"/>
  <c r="EQ44" i="9"/>
  <c r="IC73" i="6" s="1"/>
  <c r="EP44" i="9"/>
  <c r="IB73" i="6" s="1"/>
  <c r="EO44" i="9"/>
  <c r="IA73" i="6" s="1"/>
  <c r="EN44" i="9"/>
  <c r="HX73" i="6" s="1"/>
  <c r="EM44" i="9"/>
  <c r="HW73" i="6" s="1"/>
  <c r="EL44" i="9"/>
  <c r="HV73" i="6" s="1"/>
  <c r="EK44" i="9"/>
  <c r="HS73" i="6" s="1"/>
  <c r="EJ44" i="9"/>
  <c r="HR73" i="6" s="1"/>
  <c r="EI44" i="9"/>
  <c r="HQ73" i="6" s="1"/>
  <c r="EH44" i="9"/>
  <c r="HN73" i="6" s="1"/>
  <c r="EG44" i="9"/>
  <c r="HM73" i="6" s="1"/>
  <c r="EF44" i="9"/>
  <c r="HL73" i="6" s="1"/>
  <c r="EE44" i="9"/>
  <c r="HI73" i="6" s="1"/>
  <c r="ED44" i="9"/>
  <c r="HH73" i="6" s="1"/>
  <c r="EC44" i="9"/>
  <c r="HG73" i="6" s="1"/>
  <c r="EB44" i="9"/>
  <c r="HD73" i="6" s="1"/>
  <c r="EA44" i="9"/>
  <c r="HC73" i="6" s="1"/>
  <c r="DZ44" i="9"/>
  <c r="HB73" i="6" s="1"/>
  <c r="DY44" i="9"/>
  <c r="GY73" i="6" s="1"/>
  <c r="DX44" i="9"/>
  <c r="GX73" i="6" s="1"/>
  <c r="DW44" i="9"/>
  <c r="GW73" i="6" s="1"/>
  <c r="DV44" i="9"/>
  <c r="GT73" i="6" s="1"/>
  <c r="DU44" i="9"/>
  <c r="GS73" i="6" s="1"/>
  <c r="DT44" i="9"/>
  <c r="GR73" i="6" s="1"/>
  <c r="DS44" i="9"/>
  <c r="GO73" i="6" s="1"/>
  <c r="DR44" i="9"/>
  <c r="GN73" i="6" s="1"/>
  <c r="DQ44" i="9"/>
  <c r="GM73" i="6" s="1"/>
  <c r="DP44" i="9"/>
  <c r="GJ73" i="6" s="1"/>
  <c r="DO44" i="9"/>
  <c r="GI73" i="6" s="1"/>
  <c r="DN44" i="9"/>
  <c r="GH73" i="6" s="1"/>
  <c r="DM44" i="9"/>
  <c r="GE73" i="6" s="1"/>
  <c r="DL44" i="9"/>
  <c r="GD73" i="6" s="1"/>
  <c r="DK44" i="9"/>
  <c r="GC73" i="6" s="1"/>
  <c r="DJ44" i="9"/>
  <c r="FZ73" i="6" s="1"/>
  <c r="DI44" i="9"/>
  <c r="FY73" i="6" s="1"/>
  <c r="DH44" i="9"/>
  <c r="FX73" i="6" s="1"/>
  <c r="DG44" i="9"/>
  <c r="FU73" i="6" s="1"/>
  <c r="DF44" i="9"/>
  <c r="FT73" i="6" s="1"/>
  <c r="DE44" i="9"/>
  <c r="FS73" i="6" s="1"/>
  <c r="DD44" i="9"/>
  <c r="FP73" i="6" s="1"/>
  <c r="DC44" i="9"/>
  <c r="FO73" i="6" s="1"/>
  <c r="DB44" i="9"/>
  <c r="FN73" i="6" s="1"/>
  <c r="DA44" i="9"/>
  <c r="FK73" i="6" s="1"/>
  <c r="CZ44" i="9"/>
  <c r="FJ73" i="6" s="1"/>
  <c r="CY44" i="9"/>
  <c r="FI73" i="6" s="1"/>
  <c r="CX44" i="9"/>
  <c r="FF73" i="6" s="1"/>
  <c r="CW44" i="9"/>
  <c r="FE73" i="6" s="1"/>
  <c r="CV44" i="9"/>
  <c r="FD73" i="6" s="1"/>
  <c r="CU44" i="9"/>
  <c r="FA73" i="6" s="1"/>
  <c r="CT44" i="9"/>
  <c r="EZ73" i="6" s="1"/>
  <c r="CS44" i="9"/>
  <c r="EY73" i="6" s="1"/>
  <c r="CR44" i="9"/>
  <c r="EV73" i="6" s="1"/>
  <c r="CQ44" i="9"/>
  <c r="EU73" i="6" s="1"/>
  <c r="CP44" i="9"/>
  <c r="ET73" i="6" s="1"/>
  <c r="CO44" i="9"/>
  <c r="EQ73" i="6" s="1"/>
  <c r="CN44" i="9"/>
  <c r="EP73" i="6" s="1"/>
  <c r="CM44" i="9"/>
  <c r="EO73" i="6" s="1"/>
  <c r="CL44" i="9"/>
  <c r="EL73" i="6" s="1"/>
  <c r="CK44" i="9"/>
  <c r="EK73" i="6" s="1"/>
  <c r="CJ44" i="9"/>
  <c r="EJ73" i="6" s="1"/>
  <c r="CI44" i="9"/>
  <c r="EG73" i="6" s="1"/>
  <c r="CH44" i="9"/>
  <c r="EF73" i="6" s="1"/>
  <c r="CG44" i="9"/>
  <c r="EE73" i="6" s="1"/>
  <c r="CF44" i="9"/>
  <c r="EB73" i="6" s="1"/>
  <c r="CE44" i="9"/>
  <c r="EA73" i="6" s="1"/>
  <c r="CD44" i="9"/>
  <c r="DZ73" i="6" s="1"/>
  <c r="CC44" i="9"/>
  <c r="DW73" i="6" s="1"/>
  <c r="CB44" i="9"/>
  <c r="DV73" i="6" s="1"/>
  <c r="CA44" i="9"/>
  <c r="DU73" i="6" s="1"/>
  <c r="BZ44" i="9"/>
  <c r="DR73" i="6" s="1"/>
  <c r="BY44" i="9"/>
  <c r="DQ73" i="6" s="1"/>
  <c r="BX44" i="9"/>
  <c r="DP73" i="6" s="1"/>
  <c r="BW44" i="9"/>
  <c r="DM73" i="6" s="1"/>
  <c r="BV44" i="9"/>
  <c r="DL73" i="6" s="1"/>
  <c r="BU44" i="9"/>
  <c r="DK73" i="6" s="1"/>
  <c r="BT44" i="9"/>
  <c r="DH73" i="6" s="1"/>
  <c r="BS44" i="9"/>
  <c r="DG73" i="6" s="1"/>
  <c r="BR44" i="9"/>
  <c r="DF73" i="6" s="1"/>
  <c r="BQ44" i="9"/>
  <c r="DC73" i="6" s="1"/>
  <c r="BP44" i="9"/>
  <c r="DB73" i="6" s="1"/>
  <c r="BO44" i="9"/>
  <c r="DA73" i="6" s="1"/>
  <c r="BN44" i="9"/>
  <c r="CX73" i="6" s="1"/>
  <c r="BM44" i="9"/>
  <c r="CW73" i="6" s="1"/>
  <c r="BL44" i="9"/>
  <c r="CV73" i="6" s="1"/>
  <c r="BK44" i="9"/>
  <c r="CS73" i="6" s="1"/>
  <c r="BJ44" i="9"/>
  <c r="CR73" i="6" s="1"/>
  <c r="BI44" i="9"/>
  <c r="CQ73" i="6" s="1"/>
  <c r="BH44" i="9"/>
  <c r="CN73" i="6" s="1"/>
  <c r="BG44" i="9"/>
  <c r="CM73" i="6" s="1"/>
  <c r="BF44" i="9"/>
  <c r="CL73" i="6" s="1"/>
  <c r="BE44" i="9"/>
  <c r="CI73" i="6" s="1"/>
  <c r="BD44" i="9"/>
  <c r="CH73" i="6" s="1"/>
  <c r="BC44" i="9"/>
  <c r="CG73" i="6" s="1"/>
  <c r="BB44" i="9"/>
  <c r="CD73" i="6" s="1"/>
  <c r="BA44" i="9"/>
  <c r="CC73" i="6" s="1"/>
  <c r="AZ44" i="9"/>
  <c r="CB73" i="6" s="1"/>
  <c r="AY44" i="9"/>
  <c r="BY73" i="6" s="1"/>
  <c r="AX44" i="9"/>
  <c r="BX73" i="6" s="1"/>
  <c r="AW44" i="9"/>
  <c r="BW73" i="6" s="1"/>
  <c r="AV44" i="9"/>
  <c r="BT73" i="6" s="1"/>
  <c r="AU44" i="9"/>
  <c r="BS73" i="6" s="1"/>
  <c r="AT44" i="9"/>
  <c r="BR73" i="6" s="1"/>
  <c r="AS44" i="9"/>
  <c r="BO73" i="6" s="1"/>
  <c r="AR44" i="9"/>
  <c r="BN73" i="6" s="1"/>
  <c r="AQ44" i="9"/>
  <c r="BM73" i="6" s="1"/>
  <c r="AP44" i="9"/>
  <c r="BJ73" i="6" s="1"/>
  <c r="AO44" i="9"/>
  <c r="BI73" i="6" s="1"/>
  <c r="AN44" i="9"/>
  <c r="BH73" i="6" s="1"/>
  <c r="AM44" i="9"/>
  <c r="BE73" i="6" s="1"/>
  <c r="AL44" i="9"/>
  <c r="BD73" i="6" s="1"/>
  <c r="AK44" i="9"/>
  <c r="BC73" i="6" s="1"/>
  <c r="AJ44" i="9"/>
  <c r="AZ73" i="6" s="1"/>
  <c r="AI44" i="9"/>
  <c r="AY73" i="6" s="1"/>
  <c r="AH44" i="9"/>
  <c r="AX73" i="6" s="1"/>
  <c r="AG44" i="9"/>
  <c r="AU73" i="6" s="1"/>
  <c r="AF44" i="9"/>
  <c r="AT73" i="6" s="1"/>
  <c r="AE44" i="9"/>
  <c r="AS73" i="6" s="1"/>
  <c r="AD44" i="9"/>
  <c r="AP73" i="6" s="1"/>
  <c r="AC44" i="9"/>
  <c r="AO73" i="6" s="1"/>
  <c r="AB44" i="9"/>
  <c r="AN73" i="6" s="1"/>
  <c r="AA44" i="9"/>
  <c r="AK73" i="6" s="1"/>
  <c r="Z44" i="9"/>
  <c r="AJ73" i="6" s="1"/>
  <c r="Y44" i="9"/>
  <c r="AI73" i="6" s="1"/>
  <c r="X44" i="9"/>
  <c r="AF73" i="6" s="1"/>
  <c r="W44" i="9"/>
  <c r="AE73" i="6" s="1"/>
  <c r="V44" i="9"/>
  <c r="AD73" i="6" s="1"/>
  <c r="U44" i="9"/>
  <c r="AA73" i="6" s="1"/>
  <c r="T44" i="9"/>
  <c r="Z73" i="6" s="1"/>
  <c r="S44" i="9"/>
  <c r="Y73" i="6" s="1"/>
  <c r="R44" i="9"/>
  <c r="V73" i="6" s="1"/>
  <c r="Q44" i="9"/>
  <c r="U73" i="6" s="1"/>
  <c r="P44" i="9"/>
  <c r="T73" i="6" s="1"/>
  <c r="O44" i="9"/>
  <c r="Q73" i="6" s="1"/>
  <c r="N44" i="9"/>
  <c r="P73" i="6" s="1"/>
  <c r="M44" i="9"/>
  <c r="O73" i="6" s="1"/>
  <c r="L44" i="9"/>
  <c r="L73" i="6" s="1"/>
  <c r="K44" i="9"/>
  <c r="K73" i="6" s="1"/>
  <c r="J44" i="9"/>
  <c r="J73" i="6" s="1"/>
  <c r="I44" i="9"/>
  <c r="I73" i="6" s="1"/>
  <c r="H44" i="9"/>
  <c r="H73" i="6" s="1"/>
  <c r="G44" i="9"/>
  <c r="G73" i="6" s="1"/>
  <c r="F44" i="9"/>
  <c r="F73" i="6" s="1"/>
  <c r="E44" i="9"/>
  <c r="E73" i="6" s="1"/>
  <c r="D44" i="9"/>
  <c r="D73" i="6" s="1"/>
  <c r="C44" i="9"/>
  <c r="C73" i="6" s="1"/>
  <c r="B44" i="9"/>
  <c r="B73" i="6" s="1"/>
  <c r="GP43" i="9"/>
  <c r="GO43" i="9"/>
  <c r="GN43" i="9"/>
  <c r="GM43" i="9"/>
  <c r="GL43" i="9"/>
  <c r="GK43" i="9"/>
  <c r="GJ43" i="9"/>
  <c r="GI43" i="9"/>
  <c r="GH43" i="9"/>
  <c r="GG43" i="9"/>
  <c r="GF43" i="9"/>
  <c r="GE43" i="9"/>
  <c r="GE49" i="9" s="1"/>
  <c r="GD43" i="9"/>
  <c r="GC43" i="9"/>
  <c r="GB43" i="9"/>
  <c r="GA43" i="9"/>
  <c r="GB50" i="9" s="1"/>
  <c r="FZ43" i="9"/>
  <c r="FY43" i="9"/>
  <c r="FX43" i="9"/>
  <c r="FW43" i="9"/>
  <c r="FX50" i="9" s="1"/>
  <c r="FV43" i="9"/>
  <c r="FU43" i="9"/>
  <c r="FT43" i="9"/>
  <c r="FS43" i="9"/>
  <c r="FS49" i="9" s="1"/>
  <c r="FR43" i="9"/>
  <c r="FQ43" i="9"/>
  <c r="FP43" i="9"/>
  <c r="FO43" i="9"/>
  <c r="FO49" i="9" s="1"/>
  <c r="FN43" i="9"/>
  <c r="FM43" i="9"/>
  <c r="FL43" i="9"/>
  <c r="FK43" i="9"/>
  <c r="FL50" i="9" s="1"/>
  <c r="FJ43" i="9"/>
  <c r="FI43" i="9"/>
  <c r="FH43" i="9"/>
  <c r="FG43" i="9"/>
  <c r="FH50" i="9" s="1"/>
  <c r="FF43" i="9"/>
  <c r="FE43" i="9"/>
  <c r="FD43" i="9"/>
  <c r="FC43" i="9"/>
  <c r="FC49" i="9" s="1"/>
  <c r="FB43" i="9"/>
  <c r="FA43" i="9"/>
  <c r="EZ43" i="9"/>
  <c r="EY43" i="9"/>
  <c r="EY49" i="9" s="1"/>
  <c r="EX43" i="9"/>
  <c r="EW43" i="9"/>
  <c r="EV43" i="9"/>
  <c r="EU43" i="9"/>
  <c r="EV50" i="9" s="1"/>
  <c r="ET43" i="9"/>
  <c r="ES43" i="9"/>
  <c r="ER43" i="9"/>
  <c r="EQ43" i="9"/>
  <c r="EQ49" i="9" s="1"/>
  <c r="EP43" i="9"/>
  <c r="IB72" i="6" s="1"/>
  <c r="EO43" i="9"/>
  <c r="IA72" i="6" s="1"/>
  <c r="EN43" i="9"/>
  <c r="HX72" i="6" s="1"/>
  <c r="EM43" i="9"/>
  <c r="HW72" i="6" s="1"/>
  <c r="EL43" i="9"/>
  <c r="HV72" i="6" s="1"/>
  <c r="EK43" i="9"/>
  <c r="EJ43" i="9"/>
  <c r="HR72" i="6" s="1"/>
  <c r="EI43" i="9"/>
  <c r="HQ72" i="6" s="1"/>
  <c r="EH43" i="9"/>
  <c r="HN72" i="6" s="1"/>
  <c r="EG43" i="9"/>
  <c r="HM72" i="6" s="1"/>
  <c r="EF43" i="9"/>
  <c r="HL72" i="6" s="1"/>
  <c r="EE43" i="9"/>
  <c r="EG50" i="9" s="1"/>
  <c r="ED43" i="9"/>
  <c r="HH72" i="6" s="1"/>
  <c r="EC43" i="9"/>
  <c r="HG72" i="6" s="1"/>
  <c r="EB43" i="9"/>
  <c r="HD72" i="6" s="1"/>
  <c r="EA43" i="9"/>
  <c r="HC72" i="6" s="1"/>
  <c r="DZ43" i="9"/>
  <c r="HB72" i="6" s="1"/>
  <c r="DY43" i="9"/>
  <c r="DX43" i="9"/>
  <c r="GX72" i="6" s="1"/>
  <c r="DW43" i="9"/>
  <c r="GW72" i="6" s="1"/>
  <c r="DV43" i="9"/>
  <c r="GT72" i="6" s="1"/>
  <c r="DU43" i="9"/>
  <c r="GS72" i="6" s="1"/>
  <c r="DT43" i="9"/>
  <c r="GR72" i="6" s="1"/>
  <c r="DS43" i="9"/>
  <c r="DR43" i="9"/>
  <c r="GN72" i="6" s="1"/>
  <c r="DQ43" i="9"/>
  <c r="GM72" i="6" s="1"/>
  <c r="DP43" i="9"/>
  <c r="GJ72" i="6" s="1"/>
  <c r="DO43" i="9"/>
  <c r="GI72" i="6" s="1"/>
  <c r="DN43" i="9"/>
  <c r="GH72" i="6" s="1"/>
  <c r="DM43" i="9"/>
  <c r="DL43" i="9"/>
  <c r="GD72" i="6" s="1"/>
  <c r="DK43" i="9"/>
  <c r="GC72" i="6" s="1"/>
  <c r="DJ43" i="9"/>
  <c r="FZ72" i="6" s="1"/>
  <c r="DI43" i="9"/>
  <c r="FY72" i="6" s="1"/>
  <c r="DH43" i="9"/>
  <c r="FX72" i="6" s="1"/>
  <c r="DG43" i="9"/>
  <c r="DF43" i="9"/>
  <c r="FT72" i="6" s="1"/>
  <c r="DE43" i="9"/>
  <c r="FS72" i="6" s="1"/>
  <c r="DD43" i="9"/>
  <c r="FP72" i="6" s="1"/>
  <c r="DC43" i="9"/>
  <c r="FO72" i="6" s="1"/>
  <c r="DB43" i="9"/>
  <c r="FN72" i="6" s="1"/>
  <c r="DA43" i="9"/>
  <c r="CZ43" i="9"/>
  <c r="FJ72" i="6" s="1"/>
  <c r="CY43" i="9"/>
  <c r="FI72" i="6" s="1"/>
  <c r="CX43" i="9"/>
  <c r="FF72" i="6" s="1"/>
  <c r="CW43" i="9"/>
  <c r="FE72" i="6" s="1"/>
  <c r="CV43" i="9"/>
  <c r="FD72" i="6" s="1"/>
  <c r="CU43" i="9"/>
  <c r="CU49" i="9" s="1"/>
  <c r="CT43" i="9"/>
  <c r="EZ72" i="6" s="1"/>
  <c r="CS43" i="9"/>
  <c r="EY72" i="6" s="1"/>
  <c r="CR43" i="9"/>
  <c r="EV72" i="6" s="1"/>
  <c r="CQ43" i="9"/>
  <c r="EU72" i="6" s="1"/>
  <c r="CP43" i="9"/>
  <c r="ET72" i="6" s="1"/>
  <c r="CO43" i="9"/>
  <c r="CN43" i="9"/>
  <c r="EP72" i="6" s="1"/>
  <c r="CM43" i="9"/>
  <c r="EO72" i="6" s="1"/>
  <c r="CL43" i="9"/>
  <c r="EL72" i="6" s="1"/>
  <c r="CK43" i="9"/>
  <c r="EK72" i="6" s="1"/>
  <c r="CJ43" i="9"/>
  <c r="EJ72" i="6" s="1"/>
  <c r="CI43" i="9"/>
  <c r="CK50" i="9" s="1"/>
  <c r="CH43" i="9"/>
  <c r="EF72" i="6" s="1"/>
  <c r="CG43" i="9"/>
  <c r="EE72" i="6" s="1"/>
  <c r="CF43" i="9"/>
  <c r="EB72" i="6" s="1"/>
  <c r="CE43" i="9"/>
  <c r="EA72" i="6" s="1"/>
  <c r="CD43" i="9"/>
  <c r="DZ72" i="6" s="1"/>
  <c r="CC43" i="9"/>
  <c r="CB43" i="9"/>
  <c r="DV72" i="6" s="1"/>
  <c r="CA43" i="9"/>
  <c r="DU72" i="6" s="1"/>
  <c r="BZ43" i="9"/>
  <c r="BY43" i="9"/>
  <c r="DQ72" i="6" s="1"/>
  <c r="BX43" i="9"/>
  <c r="DP72" i="6" s="1"/>
  <c r="BW43" i="9"/>
  <c r="BV43" i="9"/>
  <c r="DL72" i="6" s="1"/>
  <c r="BU43" i="9"/>
  <c r="DK72" i="6" s="1"/>
  <c r="BT43" i="9"/>
  <c r="DH72" i="6" s="1"/>
  <c r="BS43" i="9"/>
  <c r="DG72" i="6" s="1"/>
  <c r="BR43" i="9"/>
  <c r="DF72" i="6" s="1"/>
  <c r="BQ43" i="9"/>
  <c r="BQ49" i="9" s="1"/>
  <c r="BP43" i="9"/>
  <c r="DB72" i="6" s="1"/>
  <c r="BO43" i="9"/>
  <c r="DA72" i="6" s="1"/>
  <c r="BN43" i="9"/>
  <c r="BM43" i="9"/>
  <c r="CW72" i="6" s="1"/>
  <c r="BL43" i="9"/>
  <c r="CV72" i="6" s="1"/>
  <c r="BK43" i="9"/>
  <c r="BM50" i="9" s="1"/>
  <c r="BJ43" i="9"/>
  <c r="CR72" i="6" s="1"/>
  <c r="BI43" i="9"/>
  <c r="CQ72" i="6" s="1"/>
  <c r="BH43" i="9"/>
  <c r="CN72" i="6" s="1"/>
  <c r="BG43" i="9"/>
  <c r="CM72" i="6" s="1"/>
  <c r="BF43" i="9"/>
  <c r="CL72" i="6" s="1"/>
  <c r="BE43" i="9"/>
  <c r="BE49" i="9" s="1"/>
  <c r="BD43" i="9"/>
  <c r="CH72" i="6" s="1"/>
  <c r="BC43" i="9"/>
  <c r="CG72" i="6" s="1"/>
  <c r="BB43" i="9"/>
  <c r="BA43" i="9"/>
  <c r="CC72" i="6" s="1"/>
  <c r="AZ43" i="9"/>
  <c r="CB72" i="6" s="1"/>
  <c r="AY43" i="9"/>
  <c r="AX43" i="9"/>
  <c r="BX72" i="6" s="1"/>
  <c r="AW43" i="9"/>
  <c r="BW72" i="6" s="1"/>
  <c r="AV43" i="9"/>
  <c r="BT72" i="6" s="1"/>
  <c r="AU43" i="9"/>
  <c r="BS72" i="6" s="1"/>
  <c r="AT43" i="9"/>
  <c r="BR72" i="6" s="1"/>
  <c r="AS43" i="9"/>
  <c r="AS49" i="9" s="1"/>
  <c r="AR43" i="9"/>
  <c r="BN72" i="6" s="1"/>
  <c r="AQ43" i="9"/>
  <c r="BM72" i="6" s="1"/>
  <c r="AP43" i="9"/>
  <c r="AO43" i="9"/>
  <c r="AN43" i="9"/>
  <c r="BH72" i="6" s="1"/>
  <c r="AM43" i="9"/>
  <c r="BE72" i="6" s="1"/>
  <c r="AL43" i="9"/>
  <c r="AK43" i="9"/>
  <c r="BC72" i="6" s="1"/>
  <c r="AJ43" i="9"/>
  <c r="AZ72" i="6" s="1"/>
  <c r="AI43" i="9"/>
  <c r="AH43" i="9"/>
  <c r="AX72" i="6" s="1"/>
  <c r="AG43" i="9"/>
  <c r="AG49" i="9" s="1"/>
  <c r="AF43" i="9"/>
  <c r="AT72" i="6" s="1"/>
  <c r="AE43" i="9"/>
  <c r="AS72" i="6" s="1"/>
  <c r="AD43" i="9"/>
  <c r="AC43" i="9"/>
  <c r="AB43" i="9"/>
  <c r="AN72" i="6" s="1"/>
  <c r="AA43" i="9"/>
  <c r="Z43" i="9"/>
  <c r="Y43" i="9"/>
  <c r="AI72" i="6" s="1"/>
  <c r="X43" i="9"/>
  <c r="AF72" i="6" s="1"/>
  <c r="W43" i="9"/>
  <c r="V43" i="9"/>
  <c r="AD72" i="6" s="1"/>
  <c r="U43" i="9"/>
  <c r="U49" i="9" s="1"/>
  <c r="T43" i="9"/>
  <c r="Z72" i="6" s="1"/>
  <c r="S43" i="9"/>
  <c r="Y72" i="6" s="1"/>
  <c r="R43" i="9"/>
  <c r="Q43" i="9"/>
  <c r="P43" i="9"/>
  <c r="T72" i="6" s="1"/>
  <c r="O43" i="9"/>
  <c r="Q72" i="6" s="1"/>
  <c r="N43" i="9"/>
  <c r="M43" i="9"/>
  <c r="O72" i="6" s="1"/>
  <c r="L43" i="9"/>
  <c r="L72" i="6" s="1"/>
  <c r="K43" i="9"/>
  <c r="J43" i="9"/>
  <c r="J72" i="6" s="1"/>
  <c r="I43" i="9"/>
  <c r="I72" i="6" s="1"/>
  <c r="H43" i="9"/>
  <c r="H72" i="6" s="1"/>
  <c r="G43" i="9"/>
  <c r="G72" i="6" s="1"/>
  <c r="F43" i="9"/>
  <c r="F72" i="6" s="1"/>
  <c r="E43" i="9"/>
  <c r="E72" i="6" s="1"/>
  <c r="D43" i="9"/>
  <c r="D72" i="6" s="1"/>
  <c r="C43" i="9"/>
  <c r="C72" i="6" s="1"/>
  <c r="B43" i="9"/>
  <c r="B72" i="6" s="1"/>
  <c r="GP42" i="9"/>
  <c r="GO42" i="9"/>
  <c r="GN42" i="9"/>
  <c r="GM42" i="9"/>
  <c r="GL42" i="9"/>
  <c r="GK42" i="9"/>
  <c r="GJ42" i="9"/>
  <c r="GI42" i="9"/>
  <c r="GH42" i="9"/>
  <c r="GG42" i="9"/>
  <c r="GF42" i="9"/>
  <c r="GE42" i="9"/>
  <c r="GD42" i="9"/>
  <c r="GC42" i="9"/>
  <c r="GB42" i="9"/>
  <c r="GA42" i="9"/>
  <c r="FZ42" i="9"/>
  <c r="FY42" i="9"/>
  <c r="FX42" i="9"/>
  <c r="FW42" i="9"/>
  <c r="FV42" i="9"/>
  <c r="FU42" i="9"/>
  <c r="FT42" i="9"/>
  <c r="FS42" i="9"/>
  <c r="FR42" i="9"/>
  <c r="FQ42" i="9"/>
  <c r="FP42" i="9"/>
  <c r="FO42" i="9"/>
  <c r="FN42" i="9"/>
  <c r="FM42" i="9"/>
  <c r="FL42" i="9"/>
  <c r="FK42" i="9"/>
  <c r="FJ42" i="9"/>
  <c r="FI42" i="9"/>
  <c r="FH42" i="9"/>
  <c r="FG42" i="9"/>
  <c r="FF42" i="9"/>
  <c r="FE42" i="9"/>
  <c r="FD42" i="9"/>
  <c r="FC42" i="9"/>
  <c r="FB42" i="9"/>
  <c r="FA42" i="9"/>
  <c r="EZ42" i="9"/>
  <c r="EY42" i="9"/>
  <c r="EX42" i="9"/>
  <c r="EW42" i="9"/>
  <c r="EV42" i="9"/>
  <c r="EU42" i="9"/>
  <c r="ET42" i="9"/>
  <c r="ES42" i="9"/>
  <c r="ER42" i="9"/>
  <c r="EQ42" i="9"/>
  <c r="IC71" i="6" s="1"/>
  <c r="EP42" i="9"/>
  <c r="IB71" i="6" s="1"/>
  <c r="EO42" i="9"/>
  <c r="IA71" i="6" s="1"/>
  <c r="EN42" i="9"/>
  <c r="HX71" i="6" s="1"/>
  <c r="EM42" i="9"/>
  <c r="HW71" i="6" s="1"/>
  <c r="EL42" i="9"/>
  <c r="HV71" i="6" s="1"/>
  <c r="EK42" i="9"/>
  <c r="HS71" i="6" s="1"/>
  <c r="EJ42" i="9"/>
  <c r="HR71" i="6" s="1"/>
  <c r="EI42" i="9"/>
  <c r="HQ71" i="6" s="1"/>
  <c r="EH42" i="9"/>
  <c r="HN71" i="6" s="1"/>
  <c r="EG42" i="9"/>
  <c r="HM71" i="6" s="1"/>
  <c r="EF42" i="9"/>
  <c r="HL71" i="6" s="1"/>
  <c r="EE42" i="9"/>
  <c r="HI71" i="6" s="1"/>
  <c r="ED42" i="9"/>
  <c r="HH71" i="6" s="1"/>
  <c r="EC42" i="9"/>
  <c r="HG71" i="6" s="1"/>
  <c r="EB42" i="9"/>
  <c r="HD71" i="6" s="1"/>
  <c r="EA42" i="9"/>
  <c r="HC71" i="6" s="1"/>
  <c r="DZ42" i="9"/>
  <c r="HB71" i="6" s="1"/>
  <c r="DY42" i="9"/>
  <c r="GY71" i="6" s="1"/>
  <c r="DX42" i="9"/>
  <c r="GX71" i="6" s="1"/>
  <c r="DW42" i="9"/>
  <c r="GW71" i="6" s="1"/>
  <c r="DV42" i="9"/>
  <c r="GT71" i="6" s="1"/>
  <c r="DU42" i="9"/>
  <c r="GS71" i="6" s="1"/>
  <c r="DT42" i="9"/>
  <c r="GR71" i="6" s="1"/>
  <c r="DS42" i="9"/>
  <c r="GO71" i="6" s="1"/>
  <c r="DR42" i="9"/>
  <c r="GN71" i="6" s="1"/>
  <c r="DQ42" i="9"/>
  <c r="GM71" i="6" s="1"/>
  <c r="DP42" i="9"/>
  <c r="GJ71" i="6" s="1"/>
  <c r="DO42" i="9"/>
  <c r="GI71" i="6" s="1"/>
  <c r="DN42" i="9"/>
  <c r="GH71" i="6" s="1"/>
  <c r="DM42" i="9"/>
  <c r="GE71" i="6" s="1"/>
  <c r="DL42" i="9"/>
  <c r="GD71" i="6" s="1"/>
  <c r="DK42" i="9"/>
  <c r="GC71" i="6" s="1"/>
  <c r="DJ42" i="9"/>
  <c r="FZ71" i="6" s="1"/>
  <c r="DI42" i="9"/>
  <c r="FY71" i="6" s="1"/>
  <c r="DH42" i="9"/>
  <c r="FX71" i="6" s="1"/>
  <c r="DG42" i="9"/>
  <c r="FU71" i="6" s="1"/>
  <c r="DF42" i="9"/>
  <c r="FT71" i="6" s="1"/>
  <c r="DE42" i="9"/>
  <c r="FS71" i="6" s="1"/>
  <c r="DD42" i="9"/>
  <c r="FP71" i="6" s="1"/>
  <c r="DC42" i="9"/>
  <c r="FO71" i="6" s="1"/>
  <c r="DB42" i="9"/>
  <c r="FN71" i="6" s="1"/>
  <c r="DA42" i="9"/>
  <c r="FK71" i="6" s="1"/>
  <c r="CZ42" i="9"/>
  <c r="FJ71" i="6" s="1"/>
  <c r="CY42" i="9"/>
  <c r="FI71" i="6" s="1"/>
  <c r="CX42" i="9"/>
  <c r="FF71" i="6" s="1"/>
  <c r="CW42" i="9"/>
  <c r="FE71" i="6" s="1"/>
  <c r="CV42" i="9"/>
  <c r="FD71" i="6" s="1"/>
  <c r="CU42" i="9"/>
  <c r="FA71" i="6" s="1"/>
  <c r="CT42" i="9"/>
  <c r="EZ71" i="6" s="1"/>
  <c r="CS42" i="9"/>
  <c r="EY71" i="6" s="1"/>
  <c r="CR42" i="9"/>
  <c r="EV71" i="6" s="1"/>
  <c r="CQ42" i="9"/>
  <c r="EU71" i="6" s="1"/>
  <c r="CP42" i="9"/>
  <c r="ET71" i="6" s="1"/>
  <c r="CO42" i="9"/>
  <c r="EQ71" i="6" s="1"/>
  <c r="CN42" i="9"/>
  <c r="EP71" i="6" s="1"/>
  <c r="CM42" i="9"/>
  <c r="EO71" i="6" s="1"/>
  <c r="CL42" i="9"/>
  <c r="EL71" i="6" s="1"/>
  <c r="CK42" i="9"/>
  <c r="EK71" i="6" s="1"/>
  <c r="CJ42" i="9"/>
  <c r="EJ71" i="6" s="1"/>
  <c r="CI42" i="9"/>
  <c r="EG71" i="6" s="1"/>
  <c r="CH42" i="9"/>
  <c r="EF71" i="6" s="1"/>
  <c r="CG42" i="9"/>
  <c r="EE71" i="6" s="1"/>
  <c r="CF42" i="9"/>
  <c r="EB71" i="6" s="1"/>
  <c r="CE42" i="9"/>
  <c r="EA71" i="6" s="1"/>
  <c r="CD42" i="9"/>
  <c r="DZ71" i="6" s="1"/>
  <c r="CC42" i="9"/>
  <c r="DW71" i="6" s="1"/>
  <c r="CB42" i="9"/>
  <c r="DV71" i="6" s="1"/>
  <c r="CA42" i="9"/>
  <c r="DU71" i="6" s="1"/>
  <c r="BZ42" i="9"/>
  <c r="DR71" i="6" s="1"/>
  <c r="BY42" i="9"/>
  <c r="DQ71" i="6" s="1"/>
  <c r="BX42" i="9"/>
  <c r="DP71" i="6" s="1"/>
  <c r="BW42" i="9"/>
  <c r="DM71" i="6" s="1"/>
  <c r="BV42" i="9"/>
  <c r="DL71" i="6" s="1"/>
  <c r="BU42" i="9"/>
  <c r="DK71" i="6" s="1"/>
  <c r="BT42" i="9"/>
  <c r="DH71" i="6" s="1"/>
  <c r="BS42" i="9"/>
  <c r="DG71" i="6" s="1"/>
  <c r="BR42" i="9"/>
  <c r="DF71" i="6" s="1"/>
  <c r="BQ42" i="9"/>
  <c r="DC71" i="6" s="1"/>
  <c r="BP42" i="9"/>
  <c r="DB71" i="6" s="1"/>
  <c r="BO42" i="9"/>
  <c r="DA71" i="6" s="1"/>
  <c r="BN42" i="9"/>
  <c r="CX71" i="6" s="1"/>
  <c r="BM42" i="9"/>
  <c r="CW71" i="6" s="1"/>
  <c r="BL42" i="9"/>
  <c r="CV71" i="6" s="1"/>
  <c r="BK42" i="9"/>
  <c r="CS71" i="6" s="1"/>
  <c r="BJ42" i="9"/>
  <c r="CR71" i="6" s="1"/>
  <c r="BI42" i="9"/>
  <c r="CQ71" i="6" s="1"/>
  <c r="BH42" i="9"/>
  <c r="CN71" i="6" s="1"/>
  <c r="BG42" i="9"/>
  <c r="CM71" i="6" s="1"/>
  <c r="BF42" i="9"/>
  <c r="CL71" i="6" s="1"/>
  <c r="BE42" i="9"/>
  <c r="CI71" i="6" s="1"/>
  <c r="BD42" i="9"/>
  <c r="CH71" i="6" s="1"/>
  <c r="BC42" i="9"/>
  <c r="CG71" i="6" s="1"/>
  <c r="BB42" i="9"/>
  <c r="CD71" i="6" s="1"/>
  <c r="BA42" i="9"/>
  <c r="CC71" i="6" s="1"/>
  <c r="AZ42" i="9"/>
  <c r="CB71" i="6" s="1"/>
  <c r="AY42" i="9"/>
  <c r="BY71" i="6" s="1"/>
  <c r="AX42" i="9"/>
  <c r="BX71" i="6" s="1"/>
  <c r="AW42" i="9"/>
  <c r="BW71" i="6" s="1"/>
  <c r="AV42" i="9"/>
  <c r="BT71" i="6" s="1"/>
  <c r="AU42" i="9"/>
  <c r="BS71" i="6" s="1"/>
  <c r="AT42" i="9"/>
  <c r="BR71" i="6" s="1"/>
  <c r="AS42" i="9"/>
  <c r="BO71" i="6" s="1"/>
  <c r="AR42" i="9"/>
  <c r="BN71" i="6" s="1"/>
  <c r="AQ42" i="9"/>
  <c r="BM71" i="6" s="1"/>
  <c r="AP42" i="9"/>
  <c r="BJ71" i="6" s="1"/>
  <c r="AO42" i="9"/>
  <c r="BI71" i="6" s="1"/>
  <c r="AN42" i="9"/>
  <c r="BH71" i="6" s="1"/>
  <c r="AM42" i="9"/>
  <c r="BE71" i="6" s="1"/>
  <c r="AL42" i="9"/>
  <c r="BD71" i="6" s="1"/>
  <c r="AK42" i="9"/>
  <c r="BC71" i="6" s="1"/>
  <c r="AJ42" i="9"/>
  <c r="AZ71" i="6" s="1"/>
  <c r="AI42" i="9"/>
  <c r="AY71" i="6" s="1"/>
  <c r="AH42" i="9"/>
  <c r="AX71" i="6" s="1"/>
  <c r="AG42" i="9"/>
  <c r="AU71" i="6" s="1"/>
  <c r="AF42" i="9"/>
  <c r="AT71" i="6" s="1"/>
  <c r="AE42" i="9"/>
  <c r="AS71" i="6" s="1"/>
  <c r="AD42" i="9"/>
  <c r="AP71" i="6" s="1"/>
  <c r="AC42" i="9"/>
  <c r="AO71" i="6" s="1"/>
  <c r="AB42" i="9"/>
  <c r="AN71" i="6" s="1"/>
  <c r="AA42" i="9"/>
  <c r="AK71" i="6" s="1"/>
  <c r="Z42" i="9"/>
  <c r="AJ71" i="6" s="1"/>
  <c r="Y42" i="9"/>
  <c r="AI71" i="6" s="1"/>
  <c r="X42" i="9"/>
  <c r="AF71" i="6" s="1"/>
  <c r="W42" i="9"/>
  <c r="AE71" i="6" s="1"/>
  <c r="V42" i="9"/>
  <c r="AD71" i="6" s="1"/>
  <c r="U42" i="9"/>
  <c r="AA71" i="6" s="1"/>
  <c r="T42" i="9"/>
  <c r="Z71" i="6" s="1"/>
  <c r="S42" i="9"/>
  <c r="Y71" i="6" s="1"/>
  <c r="R42" i="9"/>
  <c r="V71" i="6" s="1"/>
  <c r="Q42" i="9"/>
  <c r="U71" i="6" s="1"/>
  <c r="P42" i="9"/>
  <c r="T71" i="6" s="1"/>
  <c r="O42" i="9"/>
  <c r="Q71" i="6" s="1"/>
  <c r="N42" i="9"/>
  <c r="P71" i="6" s="1"/>
  <c r="M42" i="9"/>
  <c r="O71" i="6" s="1"/>
  <c r="L42" i="9"/>
  <c r="L71" i="6" s="1"/>
  <c r="K42" i="9"/>
  <c r="K71" i="6" s="1"/>
  <c r="J42" i="9"/>
  <c r="J71" i="6" s="1"/>
  <c r="I42" i="9"/>
  <c r="I71" i="6" s="1"/>
  <c r="H42" i="9"/>
  <c r="H71" i="6" s="1"/>
  <c r="G42" i="9"/>
  <c r="G71" i="6" s="1"/>
  <c r="F42" i="9"/>
  <c r="F71" i="6" s="1"/>
  <c r="E42" i="9"/>
  <c r="E71" i="6" s="1"/>
  <c r="D42" i="9"/>
  <c r="D71" i="6" s="1"/>
  <c r="C42" i="9"/>
  <c r="C71" i="6" s="1"/>
  <c r="B42" i="9"/>
  <c r="B71" i="6" s="1"/>
  <c r="AA40" i="9"/>
  <c r="GJ37" i="9"/>
  <c r="GI37" i="9"/>
  <c r="DV37" i="9"/>
  <c r="GT23" i="6" s="1"/>
  <c r="DU37" i="9"/>
  <c r="GS23" i="6" s="1"/>
  <c r="DS37" i="9"/>
  <c r="GO23" i="6" s="1"/>
  <c r="DR37" i="9"/>
  <c r="GN23" i="6" s="1"/>
  <c r="DP37" i="9"/>
  <c r="GJ23" i="6" s="1"/>
  <c r="DO37" i="9"/>
  <c r="GI23" i="6" s="1"/>
  <c r="DM37" i="9"/>
  <c r="GE23" i="6" s="1"/>
  <c r="DL37" i="9"/>
  <c r="GD23" i="6" s="1"/>
  <c r="DJ37" i="9"/>
  <c r="FZ23" i="6" s="1"/>
  <c r="DI37" i="9"/>
  <c r="FY23" i="6" s="1"/>
  <c r="DD37" i="9"/>
  <c r="FP23" i="6" s="1"/>
  <c r="DC37" i="9"/>
  <c r="FO23" i="6" s="1"/>
  <c r="DA37" i="9"/>
  <c r="FK23" i="6" s="1"/>
  <c r="CZ37" i="9"/>
  <c r="FJ23" i="6" s="1"/>
  <c r="CX37" i="9"/>
  <c r="FF23" i="6" s="1"/>
  <c r="CW37" i="9"/>
  <c r="FE23" i="6" s="1"/>
  <c r="CU37" i="9"/>
  <c r="FA23" i="6" s="1"/>
  <c r="CT37" i="9"/>
  <c r="EZ23" i="6" s="1"/>
  <c r="CR37" i="9"/>
  <c r="EV23" i="6" s="1"/>
  <c r="CQ37" i="9"/>
  <c r="EU23" i="6" s="1"/>
  <c r="CO37" i="9"/>
  <c r="EQ23" i="6" s="1"/>
  <c r="CN37" i="9"/>
  <c r="EP23" i="6" s="1"/>
  <c r="CL37" i="9"/>
  <c r="EL23" i="6" s="1"/>
  <c r="CK37" i="9"/>
  <c r="EK23" i="6" s="1"/>
  <c r="CI37" i="9"/>
  <c r="EG23" i="6" s="1"/>
  <c r="CH37" i="9"/>
  <c r="EF23" i="6" s="1"/>
  <c r="CF37" i="9"/>
  <c r="EB23" i="6" s="1"/>
  <c r="CE37" i="9"/>
  <c r="EA23" i="6" s="1"/>
  <c r="CC37" i="9"/>
  <c r="DW23" i="6" s="1"/>
  <c r="CB37" i="9"/>
  <c r="DV23" i="6" s="1"/>
  <c r="BZ37" i="9"/>
  <c r="DR23" i="6" s="1"/>
  <c r="BY37" i="9"/>
  <c r="DQ23" i="6" s="1"/>
  <c r="BW37" i="9"/>
  <c r="DM23" i="6" s="1"/>
  <c r="BV37" i="9"/>
  <c r="DL23" i="6" s="1"/>
  <c r="BT37" i="9"/>
  <c r="DH23" i="6" s="1"/>
  <c r="BS37" i="9"/>
  <c r="DG23" i="6" s="1"/>
  <c r="BQ37" i="9"/>
  <c r="DC23" i="6" s="1"/>
  <c r="BP37" i="9"/>
  <c r="DB23" i="6" s="1"/>
  <c r="BN37" i="9"/>
  <c r="CX23" i="6" s="1"/>
  <c r="BM37" i="9"/>
  <c r="CW23" i="6" s="1"/>
  <c r="BJ37" i="9"/>
  <c r="CR23" i="6" s="1"/>
  <c r="AV37" i="9"/>
  <c r="BT23" i="6" s="1"/>
  <c r="AI37" i="9"/>
  <c r="AY23" i="6" s="1"/>
  <c r="N37" i="9"/>
  <c r="P23" i="6" s="1"/>
  <c r="J37" i="9"/>
  <c r="J23" i="6" s="1"/>
  <c r="GP36" i="9"/>
  <c r="GO36" i="9"/>
  <c r="GN36" i="9"/>
  <c r="GM36" i="9"/>
  <c r="GL36" i="9"/>
  <c r="GK36" i="9"/>
  <c r="GJ36" i="9"/>
  <c r="GI36" i="9"/>
  <c r="GH36" i="9"/>
  <c r="GG36" i="9"/>
  <c r="GF36" i="9"/>
  <c r="GE36" i="9"/>
  <c r="GD36" i="9"/>
  <c r="GC36" i="9"/>
  <c r="GB36" i="9"/>
  <c r="GA36" i="9"/>
  <c r="FZ36" i="9"/>
  <c r="FY36" i="9"/>
  <c r="FX36" i="9"/>
  <c r="FW36" i="9"/>
  <c r="FV36" i="9"/>
  <c r="FU36" i="9"/>
  <c r="FT36" i="9"/>
  <c r="FS36" i="9"/>
  <c r="FR36" i="9"/>
  <c r="FQ36" i="9"/>
  <c r="FP36" i="9"/>
  <c r="FO36" i="9"/>
  <c r="FN36" i="9"/>
  <c r="FM36" i="9"/>
  <c r="FL36" i="9"/>
  <c r="FK36" i="9"/>
  <c r="FJ36" i="9"/>
  <c r="FI36" i="9"/>
  <c r="FH36" i="9"/>
  <c r="FG36" i="9"/>
  <c r="FF36" i="9"/>
  <c r="FE36" i="9"/>
  <c r="FD36" i="9"/>
  <c r="FC36" i="9"/>
  <c r="FB36" i="9"/>
  <c r="FA36" i="9"/>
  <c r="EZ36" i="9"/>
  <c r="EY36" i="9"/>
  <c r="EX36" i="9"/>
  <c r="EW36" i="9"/>
  <c r="EV36" i="9"/>
  <c r="EU36" i="9"/>
  <c r="ET36" i="9"/>
  <c r="ES36" i="9"/>
  <c r="ER36" i="9"/>
  <c r="EQ36" i="9"/>
  <c r="IC29" i="6" s="1"/>
  <c r="EP36" i="9"/>
  <c r="IB29" i="6" s="1"/>
  <c r="EO36" i="9"/>
  <c r="IA29" i="6" s="1"/>
  <c r="EN36" i="9"/>
  <c r="HX29" i="6" s="1"/>
  <c r="EM36" i="9"/>
  <c r="HW29" i="6" s="1"/>
  <c r="EL36" i="9"/>
  <c r="HV29" i="6" s="1"/>
  <c r="EK36" i="9"/>
  <c r="HS29" i="6" s="1"/>
  <c r="EJ36" i="9"/>
  <c r="HR29" i="6" s="1"/>
  <c r="EI36" i="9"/>
  <c r="HQ29" i="6" s="1"/>
  <c r="EH36" i="9"/>
  <c r="HN29" i="6" s="1"/>
  <c r="EG36" i="9"/>
  <c r="HM29" i="6" s="1"/>
  <c r="EF36" i="9"/>
  <c r="HL29" i="6" s="1"/>
  <c r="EE36" i="9"/>
  <c r="HI29" i="6" s="1"/>
  <c r="ED36" i="9"/>
  <c r="HH29" i="6" s="1"/>
  <c r="EC36" i="9"/>
  <c r="HG29" i="6" s="1"/>
  <c r="EB36" i="9"/>
  <c r="HD29" i="6" s="1"/>
  <c r="EA36" i="9"/>
  <c r="HC29" i="6" s="1"/>
  <c r="DZ36" i="9"/>
  <c r="HB29" i="6" s="1"/>
  <c r="DY36" i="9"/>
  <c r="GY29" i="6" s="1"/>
  <c r="DX36" i="9"/>
  <c r="GX29" i="6" s="1"/>
  <c r="DW36" i="9"/>
  <c r="GW29" i="6" s="1"/>
  <c r="DV36" i="9"/>
  <c r="GT29" i="6" s="1"/>
  <c r="DU36" i="9"/>
  <c r="GS29" i="6" s="1"/>
  <c r="DT36" i="9"/>
  <c r="GR29" i="6" s="1"/>
  <c r="DS36" i="9"/>
  <c r="GO29" i="6" s="1"/>
  <c r="DR36" i="9"/>
  <c r="GN29" i="6" s="1"/>
  <c r="DQ36" i="9"/>
  <c r="GM29" i="6" s="1"/>
  <c r="DP36" i="9"/>
  <c r="GJ29" i="6" s="1"/>
  <c r="DO36" i="9"/>
  <c r="GI29" i="6" s="1"/>
  <c r="DN36" i="9"/>
  <c r="GH29" i="6" s="1"/>
  <c r="DM36" i="9"/>
  <c r="GE29" i="6" s="1"/>
  <c r="DL36" i="9"/>
  <c r="GD29" i="6" s="1"/>
  <c r="DK36" i="9"/>
  <c r="GC29" i="6" s="1"/>
  <c r="DJ36" i="9"/>
  <c r="FZ29" i="6" s="1"/>
  <c r="DI36" i="9"/>
  <c r="FY29" i="6" s="1"/>
  <c r="DH36" i="9"/>
  <c r="FX29" i="6" s="1"/>
  <c r="DG36" i="9"/>
  <c r="FU29" i="6" s="1"/>
  <c r="DF36" i="9"/>
  <c r="FT29" i="6" s="1"/>
  <c r="DE36" i="9"/>
  <c r="FS29" i="6" s="1"/>
  <c r="DD36" i="9"/>
  <c r="FP29" i="6" s="1"/>
  <c r="DC36" i="9"/>
  <c r="FO29" i="6" s="1"/>
  <c r="DB36" i="9"/>
  <c r="FN29" i="6" s="1"/>
  <c r="DA36" i="9"/>
  <c r="FK29" i="6" s="1"/>
  <c r="CZ36" i="9"/>
  <c r="FJ29" i="6" s="1"/>
  <c r="CY36" i="9"/>
  <c r="FI29" i="6" s="1"/>
  <c r="CX36" i="9"/>
  <c r="FF29" i="6" s="1"/>
  <c r="CW36" i="9"/>
  <c r="FE29" i="6" s="1"/>
  <c r="CV36" i="9"/>
  <c r="FD29" i="6" s="1"/>
  <c r="CU36" i="9"/>
  <c r="FA29" i="6" s="1"/>
  <c r="CT36" i="9"/>
  <c r="EZ29" i="6" s="1"/>
  <c r="CS36" i="9"/>
  <c r="EY29" i="6" s="1"/>
  <c r="CR36" i="9"/>
  <c r="EV29" i="6" s="1"/>
  <c r="CQ36" i="9"/>
  <c r="EU29" i="6" s="1"/>
  <c r="CP36" i="9"/>
  <c r="ET29" i="6" s="1"/>
  <c r="CO36" i="9"/>
  <c r="EQ29" i="6" s="1"/>
  <c r="CN36" i="9"/>
  <c r="EP29" i="6" s="1"/>
  <c r="CM36" i="9"/>
  <c r="EO29" i="6" s="1"/>
  <c r="CL36" i="9"/>
  <c r="EL29" i="6" s="1"/>
  <c r="CK36" i="9"/>
  <c r="EK29" i="6" s="1"/>
  <c r="CJ36" i="9"/>
  <c r="EJ29" i="6" s="1"/>
  <c r="CI36" i="9"/>
  <c r="EG29" i="6" s="1"/>
  <c r="CH36" i="9"/>
  <c r="EF29" i="6" s="1"/>
  <c r="CG36" i="9"/>
  <c r="EE29" i="6" s="1"/>
  <c r="CF36" i="9"/>
  <c r="EB29" i="6" s="1"/>
  <c r="CE36" i="9"/>
  <c r="EA29" i="6" s="1"/>
  <c r="CD36" i="9"/>
  <c r="DZ29" i="6" s="1"/>
  <c r="CC36" i="9"/>
  <c r="DW29" i="6" s="1"/>
  <c r="CB36" i="9"/>
  <c r="DV29" i="6" s="1"/>
  <c r="CA36" i="9"/>
  <c r="DU29" i="6" s="1"/>
  <c r="BZ36" i="9"/>
  <c r="DR29" i="6" s="1"/>
  <c r="BY36" i="9"/>
  <c r="DQ29" i="6" s="1"/>
  <c r="BX36" i="9"/>
  <c r="DP29" i="6" s="1"/>
  <c r="BW36" i="9"/>
  <c r="DM29" i="6" s="1"/>
  <c r="BV36" i="9"/>
  <c r="DL29" i="6" s="1"/>
  <c r="BU36" i="9"/>
  <c r="DK29" i="6" s="1"/>
  <c r="BT36" i="9"/>
  <c r="DH29" i="6" s="1"/>
  <c r="BS36" i="9"/>
  <c r="DG29" i="6" s="1"/>
  <c r="BR36" i="9"/>
  <c r="DF29" i="6" s="1"/>
  <c r="BQ36" i="9"/>
  <c r="DC29" i="6" s="1"/>
  <c r="BP36" i="9"/>
  <c r="DB29" i="6" s="1"/>
  <c r="BO36" i="9"/>
  <c r="DA29" i="6" s="1"/>
  <c r="BN36" i="9"/>
  <c r="CX29" i="6" s="1"/>
  <c r="BM36" i="9"/>
  <c r="CW29" i="6" s="1"/>
  <c r="BL36" i="9"/>
  <c r="CV29" i="6" s="1"/>
  <c r="BK36" i="9"/>
  <c r="CS29" i="6" s="1"/>
  <c r="BJ36" i="9"/>
  <c r="CR29" i="6" s="1"/>
  <c r="BI36" i="9"/>
  <c r="CQ29" i="6" s="1"/>
  <c r="BH36" i="9"/>
  <c r="CN29" i="6" s="1"/>
  <c r="BG36" i="9"/>
  <c r="CM29" i="6" s="1"/>
  <c r="BF36" i="9"/>
  <c r="CL29" i="6" s="1"/>
  <c r="BE36" i="9"/>
  <c r="CI29" i="6" s="1"/>
  <c r="BD36" i="9"/>
  <c r="CH29" i="6" s="1"/>
  <c r="BC36" i="9"/>
  <c r="CG29" i="6" s="1"/>
  <c r="BB36" i="9"/>
  <c r="CD29" i="6" s="1"/>
  <c r="BA36" i="9"/>
  <c r="CC29" i="6" s="1"/>
  <c r="AZ36" i="9"/>
  <c r="CB29" i="6" s="1"/>
  <c r="AY36" i="9"/>
  <c r="BY29" i="6" s="1"/>
  <c r="AX36" i="9"/>
  <c r="BX29" i="6" s="1"/>
  <c r="AW36" i="9"/>
  <c r="BW29" i="6" s="1"/>
  <c r="AV36" i="9"/>
  <c r="BT29" i="6" s="1"/>
  <c r="AU36" i="9"/>
  <c r="BS29" i="6" s="1"/>
  <c r="AT36" i="9"/>
  <c r="BR29" i="6" s="1"/>
  <c r="AS36" i="9"/>
  <c r="BO29" i="6" s="1"/>
  <c r="AR36" i="9"/>
  <c r="BN29" i="6" s="1"/>
  <c r="AQ36" i="9"/>
  <c r="BM29" i="6" s="1"/>
  <c r="AP36" i="9"/>
  <c r="BJ29" i="6" s="1"/>
  <c r="AO36" i="9"/>
  <c r="BI29" i="6" s="1"/>
  <c r="AN36" i="9"/>
  <c r="BH29" i="6" s="1"/>
  <c r="AM36" i="9"/>
  <c r="BE29" i="6" s="1"/>
  <c r="AL36" i="9"/>
  <c r="BD29" i="6" s="1"/>
  <c r="AK36" i="9"/>
  <c r="BC29" i="6" s="1"/>
  <c r="AJ36" i="9"/>
  <c r="AZ29" i="6" s="1"/>
  <c r="AI36" i="9"/>
  <c r="AY29" i="6" s="1"/>
  <c r="AH36" i="9"/>
  <c r="AX29" i="6" s="1"/>
  <c r="AG36" i="9"/>
  <c r="AU29" i="6" s="1"/>
  <c r="AF36" i="9"/>
  <c r="AT29" i="6" s="1"/>
  <c r="AE36" i="9"/>
  <c r="AS29" i="6" s="1"/>
  <c r="AD36" i="9"/>
  <c r="AP29" i="6" s="1"/>
  <c r="AC36" i="9"/>
  <c r="AO29" i="6" s="1"/>
  <c r="AB36" i="9"/>
  <c r="AN29" i="6" s="1"/>
  <c r="AA36" i="9"/>
  <c r="AK29" i="6" s="1"/>
  <c r="Z36" i="9"/>
  <c r="AJ29" i="6" s="1"/>
  <c r="Y36" i="9"/>
  <c r="AI29" i="6" s="1"/>
  <c r="X36" i="9"/>
  <c r="AF29" i="6" s="1"/>
  <c r="W36" i="9"/>
  <c r="AE29" i="6" s="1"/>
  <c r="V36" i="9"/>
  <c r="AD29" i="6" s="1"/>
  <c r="U36" i="9"/>
  <c r="AA29" i="6" s="1"/>
  <c r="T36" i="9"/>
  <c r="Z29" i="6" s="1"/>
  <c r="S36" i="9"/>
  <c r="Y29" i="6" s="1"/>
  <c r="R36" i="9"/>
  <c r="V29" i="6" s="1"/>
  <c r="Q36" i="9"/>
  <c r="U29" i="6" s="1"/>
  <c r="P36" i="9"/>
  <c r="T29" i="6" s="1"/>
  <c r="O36" i="9"/>
  <c r="Q29" i="6" s="1"/>
  <c r="N36" i="9"/>
  <c r="P29" i="6" s="1"/>
  <c r="M36" i="9"/>
  <c r="O29" i="6" s="1"/>
  <c r="L36" i="9"/>
  <c r="L29" i="6" s="1"/>
  <c r="K36" i="9"/>
  <c r="K29" i="6" s="1"/>
  <c r="J36" i="9"/>
  <c r="J29" i="6" s="1"/>
  <c r="I36" i="9"/>
  <c r="I29" i="6" s="1"/>
  <c r="H36" i="9"/>
  <c r="H29" i="6" s="1"/>
  <c r="G36" i="9"/>
  <c r="G29" i="6" s="1"/>
  <c r="F36" i="9"/>
  <c r="F29" i="6" s="1"/>
  <c r="E36" i="9"/>
  <c r="E29" i="6" s="1"/>
  <c r="D36" i="9"/>
  <c r="D29" i="6" s="1"/>
  <c r="C36" i="9"/>
  <c r="C29" i="6" s="1"/>
  <c r="B36" i="9"/>
  <c r="B29" i="6" s="1"/>
  <c r="GP35" i="9"/>
  <c r="GO35" i="9"/>
  <c r="GN35" i="9"/>
  <c r="GM35" i="9"/>
  <c r="GL35" i="9"/>
  <c r="GK35" i="9"/>
  <c r="GJ35" i="9"/>
  <c r="GI35" i="9"/>
  <c r="GH35" i="9"/>
  <c r="GG35" i="9"/>
  <c r="GF35" i="9"/>
  <c r="GE35" i="9"/>
  <c r="GD35" i="9"/>
  <c r="GC35" i="9"/>
  <c r="GB35" i="9"/>
  <c r="GA35" i="9"/>
  <c r="FZ35" i="9"/>
  <c r="FY35" i="9"/>
  <c r="FX35" i="9"/>
  <c r="FW35" i="9"/>
  <c r="FV35" i="9"/>
  <c r="FU35" i="9"/>
  <c r="FT35" i="9"/>
  <c r="FS35" i="9"/>
  <c r="FR35" i="9"/>
  <c r="FQ35" i="9"/>
  <c r="FP35" i="9"/>
  <c r="FO35" i="9"/>
  <c r="FN35" i="9"/>
  <c r="FM35" i="9"/>
  <c r="FL35" i="9"/>
  <c r="FK35" i="9"/>
  <c r="FJ35" i="9"/>
  <c r="FI35" i="9"/>
  <c r="FH35" i="9"/>
  <c r="FG35" i="9"/>
  <c r="FF35" i="9"/>
  <c r="FE35" i="9"/>
  <c r="FD35" i="9"/>
  <c r="FC35" i="9"/>
  <c r="FB35" i="9"/>
  <c r="FA35" i="9"/>
  <c r="EZ35" i="9"/>
  <c r="EY35" i="9"/>
  <c r="EX35" i="9"/>
  <c r="EW35" i="9"/>
  <c r="EV35" i="9"/>
  <c r="EU35" i="9"/>
  <c r="ET35" i="9"/>
  <c r="ES35" i="9"/>
  <c r="ER35" i="9"/>
  <c r="EQ35" i="9"/>
  <c r="IC28" i="6" s="1"/>
  <c r="EP35" i="9"/>
  <c r="IB28" i="6" s="1"/>
  <c r="EO35" i="9"/>
  <c r="IA28" i="6" s="1"/>
  <c r="EN35" i="9"/>
  <c r="HX28" i="6" s="1"/>
  <c r="EM35" i="9"/>
  <c r="HW28" i="6" s="1"/>
  <c r="EL35" i="9"/>
  <c r="HV28" i="6" s="1"/>
  <c r="EK35" i="9"/>
  <c r="HS28" i="6" s="1"/>
  <c r="EJ35" i="9"/>
  <c r="HR28" i="6" s="1"/>
  <c r="EI35" i="9"/>
  <c r="HQ28" i="6" s="1"/>
  <c r="EH35" i="9"/>
  <c r="HN28" i="6" s="1"/>
  <c r="EG35" i="9"/>
  <c r="HM28" i="6" s="1"/>
  <c r="EF35" i="9"/>
  <c r="HL28" i="6" s="1"/>
  <c r="EE35" i="9"/>
  <c r="HI28" i="6" s="1"/>
  <c r="ED35" i="9"/>
  <c r="HH28" i="6" s="1"/>
  <c r="EC35" i="9"/>
  <c r="HG28" i="6" s="1"/>
  <c r="EB35" i="9"/>
  <c r="HD28" i="6" s="1"/>
  <c r="EA35" i="9"/>
  <c r="HC28" i="6" s="1"/>
  <c r="DZ35" i="9"/>
  <c r="HB28" i="6" s="1"/>
  <c r="DY35" i="9"/>
  <c r="GY28" i="6" s="1"/>
  <c r="DX35" i="9"/>
  <c r="GX28" i="6" s="1"/>
  <c r="DW35" i="9"/>
  <c r="GW28" i="6" s="1"/>
  <c r="DV35" i="9"/>
  <c r="GT28" i="6" s="1"/>
  <c r="DU35" i="9"/>
  <c r="GS28" i="6" s="1"/>
  <c r="DT35" i="9"/>
  <c r="GR28" i="6" s="1"/>
  <c r="DS35" i="9"/>
  <c r="GO28" i="6" s="1"/>
  <c r="DR35" i="9"/>
  <c r="GN28" i="6" s="1"/>
  <c r="DQ35" i="9"/>
  <c r="GM28" i="6" s="1"/>
  <c r="DP35" i="9"/>
  <c r="GJ28" i="6" s="1"/>
  <c r="DO35" i="9"/>
  <c r="GI28" i="6" s="1"/>
  <c r="DN35" i="9"/>
  <c r="GH28" i="6" s="1"/>
  <c r="DM35" i="9"/>
  <c r="GE28" i="6" s="1"/>
  <c r="DL35" i="9"/>
  <c r="GD28" i="6" s="1"/>
  <c r="DK35" i="9"/>
  <c r="GC28" i="6" s="1"/>
  <c r="DJ35" i="9"/>
  <c r="FZ28" i="6" s="1"/>
  <c r="DI35" i="9"/>
  <c r="FY28" i="6" s="1"/>
  <c r="DH35" i="9"/>
  <c r="FX28" i="6" s="1"/>
  <c r="DG35" i="9"/>
  <c r="FU28" i="6" s="1"/>
  <c r="DF35" i="9"/>
  <c r="FT28" i="6" s="1"/>
  <c r="DE35" i="9"/>
  <c r="FS28" i="6" s="1"/>
  <c r="DD35" i="9"/>
  <c r="FP28" i="6" s="1"/>
  <c r="DC35" i="9"/>
  <c r="FO28" i="6" s="1"/>
  <c r="DB35" i="9"/>
  <c r="FN28" i="6" s="1"/>
  <c r="DA35" i="9"/>
  <c r="FK28" i="6" s="1"/>
  <c r="CZ35" i="9"/>
  <c r="FJ28" i="6" s="1"/>
  <c r="CY35" i="9"/>
  <c r="FI28" i="6" s="1"/>
  <c r="CX35" i="9"/>
  <c r="FF28" i="6" s="1"/>
  <c r="CW35" i="9"/>
  <c r="FE28" i="6" s="1"/>
  <c r="CV35" i="9"/>
  <c r="FD28" i="6" s="1"/>
  <c r="CU35" i="9"/>
  <c r="FA28" i="6" s="1"/>
  <c r="CT35" i="9"/>
  <c r="EZ28" i="6" s="1"/>
  <c r="CS35" i="9"/>
  <c r="EY28" i="6" s="1"/>
  <c r="CR35" i="9"/>
  <c r="EV28" i="6" s="1"/>
  <c r="CQ35" i="9"/>
  <c r="EU28" i="6" s="1"/>
  <c r="CP35" i="9"/>
  <c r="ET28" i="6" s="1"/>
  <c r="CO35" i="9"/>
  <c r="EQ28" i="6" s="1"/>
  <c r="CN35" i="9"/>
  <c r="EP28" i="6" s="1"/>
  <c r="CM35" i="9"/>
  <c r="EO28" i="6" s="1"/>
  <c r="CL35" i="9"/>
  <c r="EL28" i="6" s="1"/>
  <c r="CK35" i="9"/>
  <c r="EK28" i="6" s="1"/>
  <c r="CJ35" i="9"/>
  <c r="EJ28" i="6" s="1"/>
  <c r="CI35" i="9"/>
  <c r="EG28" i="6" s="1"/>
  <c r="CH35" i="9"/>
  <c r="EF28" i="6" s="1"/>
  <c r="CG35" i="9"/>
  <c r="EE28" i="6" s="1"/>
  <c r="CF35" i="9"/>
  <c r="EB28" i="6" s="1"/>
  <c r="CE35" i="9"/>
  <c r="EA28" i="6" s="1"/>
  <c r="CD35" i="9"/>
  <c r="DZ28" i="6" s="1"/>
  <c r="CC35" i="9"/>
  <c r="DW28" i="6" s="1"/>
  <c r="CB35" i="9"/>
  <c r="DV28" i="6" s="1"/>
  <c r="CA35" i="9"/>
  <c r="DU28" i="6" s="1"/>
  <c r="BZ35" i="9"/>
  <c r="DR28" i="6" s="1"/>
  <c r="BY35" i="9"/>
  <c r="DQ28" i="6" s="1"/>
  <c r="BX35" i="9"/>
  <c r="DP28" i="6" s="1"/>
  <c r="BW35" i="9"/>
  <c r="DM28" i="6" s="1"/>
  <c r="BV35" i="9"/>
  <c r="DL28" i="6" s="1"/>
  <c r="BU35" i="9"/>
  <c r="DK28" i="6" s="1"/>
  <c r="BT35" i="9"/>
  <c r="DH28" i="6" s="1"/>
  <c r="BS35" i="9"/>
  <c r="DG28" i="6" s="1"/>
  <c r="BR35" i="9"/>
  <c r="DF28" i="6" s="1"/>
  <c r="BQ35" i="9"/>
  <c r="DC28" i="6" s="1"/>
  <c r="BP35" i="9"/>
  <c r="DB28" i="6" s="1"/>
  <c r="BO35" i="9"/>
  <c r="DA28" i="6" s="1"/>
  <c r="BN35" i="9"/>
  <c r="CX28" i="6" s="1"/>
  <c r="BM35" i="9"/>
  <c r="CW28" i="6" s="1"/>
  <c r="BL35" i="9"/>
  <c r="CV28" i="6" s="1"/>
  <c r="BK35" i="9"/>
  <c r="CS28" i="6" s="1"/>
  <c r="BJ35" i="9"/>
  <c r="CR28" i="6" s="1"/>
  <c r="BI35" i="9"/>
  <c r="CQ28" i="6" s="1"/>
  <c r="BH35" i="9"/>
  <c r="CN28" i="6" s="1"/>
  <c r="BG35" i="9"/>
  <c r="CM28" i="6" s="1"/>
  <c r="BF35" i="9"/>
  <c r="CL28" i="6" s="1"/>
  <c r="BE35" i="9"/>
  <c r="CI28" i="6" s="1"/>
  <c r="BD35" i="9"/>
  <c r="CH28" i="6" s="1"/>
  <c r="BC35" i="9"/>
  <c r="CG28" i="6" s="1"/>
  <c r="BB35" i="9"/>
  <c r="CD28" i="6" s="1"/>
  <c r="BA35" i="9"/>
  <c r="CC28" i="6" s="1"/>
  <c r="AZ35" i="9"/>
  <c r="CB28" i="6" s="1"/>
  <c r="AY35" i="9"/>
  <c r="BY28" i="6" s="1"/>
  <c r="AX35" i="9"/>
  <c r="BX28" i="6" s="1"/>
  <c r="AW35" i="9"/>
  <c r="BW28" i="6" s="1"/>
  <c r="AV35" i="9"/>
  <c r="BT28" i="6" s="1"/>
  <c r="AU35" i="9"/>
  <c r="BS28" i="6" s="1"/>
  <c r="AT35" i="9"/>
  <c r="BR28" i="6" s="1"/>
  <c r="AS35" i="9"/>
  <c r="BO28" i="6" s="1"/>
  <c r="AR35" i="9"/>
  <c r="BN28" i="6" s="1"/>
  <c r="AQ35" i="9"/>
  <c r="BM28" i="6" s="1"/>
  <c r="AP35" i="9"/>
  <c r="BJ28" i="6" s="1"/>
  <c r="AO35" i="9"/>
  <c r="BI28" i="6" s="1"/>
  <c r="AN35" i="9"/>
  <c r="BH28" i="6" s="1"/>
  <c r="AM35" i="9"/>
  <c r="BE28" i="6" s="1"/>
  <c r="AL35" i="9"/>
  <c r="BD28" i="6" s="1"/>
  <c r="AK35" i="9"/>
  <c r="BC28" i="6" s="1"/>
  <c r="AJ35" i="9"/>
  <c r="AZ28" i="6" s="1"/>
  <c r="AI35" i="9"/>
  <c r="AY28" i="6" s="1"/>
  <c r="AH35" i="9"/>
  <c r="AX28" i="6" s="1"/>
  <c r="AG35" i="9"/>
  <c r="AU28" i="6" s="1"/>
  <c r="AF35" i="9"/>
  <c r="AT28" i="6" s="1"/>
  <c r="AE35" i="9"/>
  <c r="AS28" i="6" s="1"/>
  <c r="AD35" i="9"/>
  <c r="AP28" i="6" s="1"/>
  <c r="AC35" i="9"/>
  <c r="AO28" i="6" s="1"/>
  <c r="AB35" i="9"/>
  <c r="AN28" i="6" s="1"/>
  <c r="AA35" i="9"/>
  <c r="AK28" i="6" s="1"/>
  <c r="Z35" i="9"/>
  <c r="AJ28" i="6" s="1"/>
  <c r="Y35" i="9"/>
  <c r="AI28" i="6" s="1"/>
  <c r="X35" i="9"/>
  <c r="AF28" i="6" s="1"/>
  <c r="W35" i="9"/>
  <c r="AE28" i="6" s="1"/>
  <c r="V35" i="9"/>
  <c r="AD28" i="6" s="1"/>
  <c r="U35" i="9"/>
  <c r="AA28" i="6" s="1"/>
  <c r="T35" i="9"/>
  <c r="Z28" i="6" s="1"/>
  <c r="S35" i="9"/>
  <c r="Y28" i="6" s="1"/>
  <c r="R35" i="9"/>
  <c r="V28" i="6" s="1"/>
  <c r="Q35" i="9"/>
  <c r="U28" i="6" s="1"/>
  <c r="P35" i="9"/>
  <c r="T28" i="6" s="1"/>
  <c r="O35" i="9"/>
  <c r="Q28" i="6" s="1"/>
  <c r="N35" i="9"/>
  <c r="P28" i="6" s="1"/>
  <c r="M35" i="9"/>
  <c r="O28" i="6" s="1"/>
  <c r="L35" i="9"/>
  <c r="L28" i="6" s="1"/>
  <c r="K35" i="9"/>
  <c r="K28" i="6" s="1"/>
  <c r="J35" i="9"/>
  <c r="J28" i="6" s="1"/>
  <c r="I35" i="9"/>
  <c r="I28" i="6" s="1"/>
  <c r="H35" i="9"/>
  <c r="H28" i="6" s="1"/>
  <c r="G35" i="9"/>
  <c r="G28" i="6" s="1"/>
  <c r="F35" i="9"/>
  <c r="F28" i="6" s="1"/>
  <c r="E35" i="9"/>
  <c r="E28" i="6" s="1"/>
  <c r="D35" i="9"/>
  <c r="D28" i="6" s="1"/>
  <c r="C35" i="9"/>
  <c r="C28" i="6" s="1"/>
  <c r="B35" i="9"/>
  <c r="B28" i="6" s="1"/>
  <c r="GP34" i="9"/>
  <c r="GO34" i="9"/>
  <c r="GN34" i="9"/>
  <c r="GM34" i="9"/>
  <c r="GL34" i="9"/>
  <c r="GK34" i="9"/>
  <c r="GJ34" i="9"/>
  <c r="GI34" i="9"/>
  <c r="GH34" i="9"/>
  <c r="GG34" i="9"/>
  <c r="GF34" i="9"/>
  <c r="GE34" i="9"/>
  <c r="GD34" i="9"/>
  <c r="GC34" i="9"/>
  <c r="GB34" i="9"/>
  <c r="GA34" i="9"/>
  <c r="FZ34" i="9"/>
  <c r="FY34" i="9"/>
  <c r="FX34" i="9"/>
  <c r="FW34" i="9"/>
  <c r="FV34" i="9"/>
  <c r="FU34" i="9"/>
  <c r="FT34" i="9"/>
  <c r="FS34" i="9"/>
  <c r="FR34" i="9"/>
  <c r="FQ34" i="9"/>
  <c r="FP34" i="9"/>
  <c r="FO34" i="9"/>
  <c r="FN34" i="9"/>
  <c r="FM34" i="9"/>
  <c r="FL34" i="9"/>
  <c r="FK34" i="9"/>
  <c r="FJ34" i="9"/>
  <c r="FI34" i="9"/>
  <c r="FH34" i="9"/>
  <c r="FG34" i="9"/>
  <c r="FF34" i="9"/>
  <c r="FE34" i="9"/>
  <c r="FD34" i="9"/>
  <c r="FC34" i="9"/>
  <c r="FB34" i="9"/>
  <c r="FA34" i="9"/>
  <c r="EZ34" i="9"/>
  <c r="EY34" i="9"/>
  <c r="EX34" i="9"/>
  <c r="EW34" i="9"/>
  <c r="EV34" i="9"/>
  <c r="EU34" i="9"/>
  <c r="ET34" i="9"/>
  <c r="ES34" i="9"/>
  <c r="ER34" i="9"/>
  <c r="EQ34" i="9"/>
  <c r="IC27" i="6" s="1"/>
  <c r="EP34" i="9"/>
  <c r="IB27" i="6" s="1"/>
  <c r="EO34" i="9"/>
  <c r="IA27" i="6" s="1"/>
  <c r="EN34" i="9"/>
  <c r="HX27" i="6" s="1"/>
  <c r="EM34" i="9"/>
  <c r="HW27" i="6" s="1"/>
  <c r="EL34" i="9"/>
  <c r="HV27" i="6" s="1"/>
  <c r="EK34" i="9"/>
  <c r="HS27" i="6" s="1"/>
  <c r="EJ34" i="9"/>
  <c r="HR27" i="6" s="1"/>
  <c r="EI34" i="9"/>
  <c r="HQ27" i="6" s="1"/>
  <c r="EH34" i="9"/>
  <c r="HN27" i="6" s="1"/>
  <c r="EG34" i="9"/>
  <c r="HM27" i="6" s="1"/>
  <c r="EF34" i="9"/>
  <c r="HL27" i="6" s="1"/>
  <c r="EE34" i="9"/>
  <c r="HI27" i="6" s="1"/>
  <c r="ED34" i="9"/>
  <c r="HH27" i="6" s="1"/>
  <c r="EC34" i="9"/>
  <c r="HG27" i="6" s="1"/>
  <c r="EB34" i="9"/>
  <c r="HD27" i="6" s="1"/>
  <c r="EA34" i="9"/>
  <c r="HC27" i="6" s="1"/>
  <c r="DZ34" i="9"/>
  <c r="HB27" i="6" s="1"/>
  <c r="DY34" i="9"/>
  <c r="GY27" i="6" s="1"/>
  <c r="DX34" i="9"/>
  <c r="GX27" i="6" s="1"/>
  <c r="DW34" i="9"/>
  <c r="GW27" i="6" s="1"/>
  <c r="DV34" i="9"/>
  <c r="GT27" i="6" s="1"/>
  <c r="DU34" i="9"/>
  <c r="GS27" i="6" s="1"/>
  <c r="DT34" i="9"/>
  <c r="GR27" i="6" s="1"/>
  <c r="DS34" i="9"/>
  <c r="GO27" i="6" s="1"/>
  <c r="DR34" i="9"/>
  <c r="GN27" i="6" s="1"/>
  <c r="DQ34" i="9"/>
  <c r="GM27" i="6" s="1"/>
  <c r="DP34" i="9"/>
  <c r="GJ27" i="6" s="1"/>
  <c r="DO34" i="9"/>
  <c r="GI27" i="6" s="1"/>
  <c r="DN34" i="9"/>
  <c r="GH27" i="6" s="1"/>
  <c r="DM34" i="9"/>
  <c r="GE27" i="6" s="1"/>
  <c r="DL34" i="9"/>
  <c r="GD27" i="6" s="1"/>
  <c r="DK34" i="9"/>
  <c r="GC27" i="6" s="1"/>
  <c r="DJ34" i="9"/>
  <c r="FZ27" i="6" s="1"/>
  <c r="DI34" i="9"/>
  <c r="FY27" i="6" s="1"/>
  <c r="DH34" i="9"/>
  <c r="FX27" i="6" s="1"/>
  <c r="DG34" i="9"/>
  <c r="FU27" i="6" s="1"/>
  <c r="DF34" i="9"/>
  <c r="FT27" i="6" s="1"/>
  <c r="DE34" i="9"/>
  <c r="FS27" i="6" s="1"/>
  <c r="DD34" i="9"/>
  <c r="FP27" i="6" s="1"/>
  <c r="DC34" i="9"/>
  <c r="FO27" i="6" s="1"/>
  <c r="DB34" i="9"/>
  <c r="FN27" i="6" s="1"/>
  <c r="DA34" i="9"/>
  <c r="FK27" i="6" s="1"/>
  <c r="CZ34" i="9"/>
  <c r="FJ27" i="6" s="1"/>
  <c r="CY34" i="9"/>
  <c r="FI27" i="6" s="1"/>
  <c r="CX34" i="9"/>
  <c r="FF27" i="6" s="1"/>
  <c r="CW34" i="9"/>
  <c r="FE27" i="6" s="1"/>
  <c r="CV34" i="9"/>
  <c r="FD27" i="6" s="1"/>
  <c r="CU34" i="9"/>
  <c r="FA27" i="6" s="1"/>
  <c r="CT34" i="9"/>
  <c r="EZ27" i="6" s="1"/>
  <c r="CS34" i="9"/>
  <c r="EY27" i="6" s="1"/>
  <c r="CR34" i="9"/>
  <c r="EV27" i="6" s="1"/>
  <c r="CQ34" i="9"/>
  <c r="EU27" i="6" s="1"/>
  <c r="CP34" i="9"/>
  <c r="ET27" i="6" s="1"/>
  <c r="CO34" i="9"/>
  <c r="EQ27" i="6" s="1"/>
  <c r="CN34" i="9"/>
  <c r="EP27" i="6" s="1"/>
  <c r="CM34" i="9"/>
  <c r="EO27" i="6" s="1"/>
  <c r="CL34" i="9"/>
  <c r="EL27" i="6" s="1"/>
  <c r="CK34" i="9"/>
  <c r="EK27" i="6" s="1"/>
  <c r="CJ34" i="9"/>
  <c r="EJ27" i="6" s="1"/>
  <c r="CI34" i="9"/>
  <c r="EG27" i="6" s="1"/>
  <c r="CH34" i="9"/>
  <c r="EF27" i="6" s="1"/>
  <c r="CG34" i="9"/>
  <c r="EE27" i="6" s="1"/>
  <c r="CF34" i="9"/>
  <c r="EB27" i="6" s="1"/>
  <c r="CE34" i="9"/>
  <c r="EA27" i="6" s="1"/>
  <c r="CD34" i="9"/>
  <c r="DZ27" i="6" s="1"/>
  <c r="CC34" i="9"/>
  <c r="DW27" i="6" s="1"/>
  <c r="CB34" i="9"/>
  <c r="DV27" i="6" s="1"/>
  <c r="CA34" i="9"/>
  <c r="DU27" i="6" s="1"/>
  <c r="BZ34" i="9"/>
  <c r="DR27" i="6" s="1"/>
  <c r="BY34" i="9"/>
  <c r="DQ27" i="6" s="1"/>
  <c r="BX34" i="9"/>
  <c r="DP27" i="6" s="1"/>
  <c r="BW34" i="9"/>
  <c r="DM27" i="6" s="1"/>
  <c r="BV34" i="9"/>
  <c r="DL27" i="6" s="1"/>
  <c r="BU34" i="9"/>
  <c r="DK27" i="6" s="1"/>
  <c r="BT34" i="9"/>
  <c r="DH27" i="6" s="1"/>
  <c r="BS34" i="9"/>
  <c r="DG27" i="6" s="1"/>
  <c r="BR34" i="9"/>
  <c r="DF27" i="6" s="1"/>
  <c r="BQ34" i="9"/>
  <c r="DC27" i="6" s="1"/>
  <c r="BP34" i="9"/>
  <c r="DB27" i="6" s="1"/>
  <c r="BO34" i="9"/>
  <c r="DA27" i="6" s="1"/>
  <c r="BN34" i="9"/>
  <c r="CX27" i="6" s="1"/>
  <c r="BM34" i="9"/>
  <c r="CW27" i="6" s="1"/>
  <c r="BL34" i="9"/>
  <c r="CV27" i="6" s="1"/>
  <c r="BK34" i="9"/>
  <c r="CS27" i="6" s="1"/>
  <c r="BJ34" i="9"/>
  <c r="CR27" i="6" s="1"/>
  <c r="BI34" i="9"/>
  <c r="CQ27" i="6" s="1"/>
  <c r="BH34" i="9"/>
  <c r="CN27" i="6" s="1"/>
  <c r="BG34" i="9"/>
  <c r="CM27" i="6" s="1"/>
  <c r="BF34" i="9"/>
  <c r="CL27" i="6" s="1"/>
  <c r="BE34" i="9"/>
  <c r="CI27" i="6" s="1"/>
  <c r="BD34" i="9"/>
  <c r="CH27" i="6" s="1"/>
  <c r="BC34" i="9"/>
  <c r="CG27" i="6" s="1"/>
  <c r="BB34" i="9"/>
  <c r="CD27" i="6" s="1"/>
  <c r="BA34" i="9"/>
  <c r="CC27" i="6" s="1"/>
  <c r="AZ34" i="9"/>
  <c r="CB27" i="6" s="1"/>
  <c r="AY34" i="9"/>
  <c r="BY27" i="6" s="1"/>
  <c r="AX34" i="9"/>
  <c r="BX27" i="6" s="1"/>
  <c r="AW34" i="9"/>
  <c r="BW27" i="6" s="1"/>
  <c r="AV34" i="9"/>
  <c r="BT27" i="6" s="1"/>
  <c r="AU34" i="9"/>
  <c r="BS27" i="6" s="1"/>
  <c r="AT34" i="9"/>
  <c r="BR27" i="6" s="1"/>
  <c r="AS34" i="9"/>
  <c r="BO27" i="6" s="1"/>
  <c r="AR34" i="9"/>
  <c r="BN27" i="6" s="1"/>
  <c r="AQ34" i="9"/>
  <c r="BM27" i="6" s="1"/>
  <c r="AP34" i="9"/>
  <c r="BJ27" i="6" s="1"/>
  <c r="AO34" i="9"/>
  <c r="BI27" i="6" s="1"/>
  <c r="AN34" i="9"/>
  <c r="BH27" i="6" s="1"/>
  <c r="AM34" i="9"/>
  <c r="BE27" i="6" s="1"/>
  <c r="AL34" i="9"/>
  <c r="BD27" i="6" s="1"/>
  <c r="AK34" i="9"/>
  <c r="BC27" i="6" s="1"/>
  <c r="AJ34" i="9"/>
  <c r="AZ27" i="6" s="1"/>
  <c r="AI34" i="9"/>
  <c r="AY27" i="6" s="1"/>
  <c r="AH34" i="9"/>
  <c r="AX27" i="6" s="1"/>
  <c r="AG34" i="9"/>
  <c r="AU27" i="6" s="1"/>
  <c r="AF34" i="9"/>
  <c r="AT27" i="6" s="1"/>
  <c r="AE34" i="9"/>
  <c r="AS27" i="6" s="1"/>
  <c r="AD34" i="9"/>
  <c r="AP27" i="6" s="1"/>
  <c r="AC34" i="9"/>
  <c r="AO27" i="6" s="1"/>
  <c r="AB34" i="9"/>
  <c r="AN27" i="6" s="1"/>
  <c r="AA34" i="9"/>
  <c r="AK27" i="6" s="1"/>
  <c r="Z34" i="9"/>
  <c r="AJ27" i="6" s="1"/>
  <c r="Y34" i="9"/>
  <c r="AI27" i="6" s="1"/>
  <c r="X34" i="9"/>
  <c r="AF27" i="6" s="1"/>
  <c r="W34" i="9"/>
  <c r="AE27" i="6" s="1"/>
  <c r="V34" i="9"/>
  <c r="AD27" i="6" s="1"/>
  <c r="U34" i="9"/>
  <c r="AA27" i="6" s="1"/>
  <c r="T34" i="9"/>
  <c r="Z27" i="6" s="1"/>
  <c r="S34" i="9"/>
  <c r="Y27" i="6" s="1"/>
  <c r="R34" i="9"/>
  <c r="V27" i="6" s="1"/>
  <c r="Q34" i="9"/>
  <c r="U27" i="6" s="1"/>
  <c r="P34" i="9"/>
  <c r="T27" i="6" s="1"/>
  <c r="O34" i="9"/>
  <c r="Q27" i="6" s="1"/>
  <c r="N34" i="9"/>
  <c r="P27" i="6" s="1"/>
  <c r="M34" i="9"/>
  <c r="O27" i="6" s="1"/>
  <c r="L34" i="9"/>
  <c r="L27" i="6" s="1"/>
  <c r="K34" i="9"/>
  <c r="K27" i="6" s="1"/>
  <c r="J34" i="9"/>
  <c r="J27" i="6" s="1"/>
  <c r="I34" i="9"/>
  <c r="I27" i="6" s="1"/>
  <c r="H34" i="9"/>
  <c r="H27" i="6" s="1"/>
  <c r="G34" i="9"/>
  <c r="G27" i="6" s="1"/>
  <c r="F34" i="9"/>
  <c r="F27" i="6" s="1"/>
  <c r="E34" i="9"/>
  <c r="E27" i="6" s="1"/>
  <c r="D34" i="9"/>
  <c r="D27" i="6" s="1"/>
  <c r="C34" i="9"/>
  <c r="C27" i="6" s="1"/>
  <c r="B34" i="9"/>
  <c r="B27" i="6" s="1"/>
  <c r="GP33" i="9"/>
  <c r="GO33" i="9"/>
  <c r="GN33" i="9"/>
  <c r="GM33" i="9"/>
  <c r="GL33" i="9"/>
  <c r="GK33" i="9"/>
  <c r="GJ33" i="9"/>
  <c r="GI33" i="9"/>
  <c r="GH33" i="9"/>
  <c r="GG33" i="9"/>
  <c r="GF33" i="9"/>
  <c r="GE33" i="9"/>
  <c r="GD33" i="9"/>
  <c r="GC33" i="9"/>
  <c r="GB33" i="9"/>
  <c r="GA33" i="9"/>
  <c r="FZ33" i="9"/>
  <c r="FY33" i="9"/>
  <c r="FX33" i="9"/>
  <c r="FW33" i="9"/>
  <c r="FV33" i="9"/>
  <c r="FU33" i="9"/>
  <c r="FT33" i="9"/>
  <c r="FS33" i="9"/>
  <c r="FR33" i="9"/>
  <c r="FQ33" i="9"/>
  <c r="FP33" i="9"/>
  <c r="FO33" i="9"/>
  <c r="FN33" i="9"/>
  <c r="FM33" i="9"/>
  <c r="FL33" i="9"/>
  <c r="FK33" i="9"/>
  <c r="FJ33" i="9"/>
  <c r="FI33" i="9"/>
  <c r="FH33" i="9"/>
  <c r="FG33" i="9"/>
  <c r="FF33" i="9"/>
  <c r="FE33" i="9"/>
  <c r="FD33" i="9"/>
  <c r="FC33" i="9"/>
  <c r="FB33" i="9"/>
  <c r="FA33" i="9"/>
  <c r="EZ33" i="9"/>
  <c r="EY33" i="9"/>
  <c r="EX33" i="9"/>
  <c r="EW33" i="9"/>
  <c r="EV33" i="9"/>
  <c r="EU33" i="9"/>
  <c r="ET33" i="9"/>
  <c r="ES33" i="9"/>
  <c r="ER33" i="9"/>
  <c r="EQ33" i="9"/>
  <c r="IC26" i="6" s="1"/>
  <c r="EP33" i="9"/>
  <c r="IB26" i="6" s="1"/>
  <c r="EO33" i="9"/>
  <c r="IA26" i="6" s="1"/>
  <c r="EN33" i="9"/>
  <c r="HX26" i="6" s="1"/>
  <c r="EM33" i="9"/>
  <c r="HW26" i="6" s="1"/>
  <c r="EL33" i="9"/>
  <c r="HV26" i="6" s="1"/>
  <c r="EK33" i="9"/>
  <c r="HS26" i="6" s="1"/>
  <c r="EJ33" i="9"/>
  <c r="HR26" i="6" s="1"/>
  <c r="EI33" i="9"/>
  <c r="HQ26" i="6" s="1"/>
  <c r="EH33" i="9"/>
  <c r="HN26" i="6" s="1"/>
  <c r="EG33" i="9"/>
  <c r="HM26" i="6" s="1"/>
  <c r="EF33" i="9"/>
  <c r="HL26" i="6" s="1"/>
  <c r="EE33" i="9"/>
  <c r="HI26" i="6" s="1"/>
  <c r="ED33" i="9"/>
  <c r="HH26" i="6" s="1"/>
  <c r="EC33" i="9"/>
  <c r="HG26" i="6" s="1"/>
  <c r="EB33" i="9"/>
  <c r="HD26" i="6" s="1"/>
  <c r="EA33" i="9"/>
  <c r="HC26" i="6" s="1"/>
  <c r="DZ33" i="9"/>
  <c r="HB26" i="6" s="1"/>
  <c r="DY33" i="9"/>
  <c r="GY26" i="6" s="1"/>
  <c r="DX33" i="9"/>
  <c r="GX26" i="6" s="1"/>
  <c r="DW33" i="9"/>
  <c r="GW26" i="6" s="1"/>
  <c r="DV33" i="9"/>
  <c r="GT26" i="6" s="1"/>
  <c r="DU33" i="9"/>
  <c r="GS26" i="6" s="1"/>
  <c r="DT33" i="9"/>
  <c r="GR26" i="6" s="1"/>
  <c r="DS33" i="9"/>
  <c r="GO26" i="6" s="1"/>
  <c r="DR33" i="9"/>
  <c r="GN26" i="6" s="1"/>
  <c r="DQ33" i="9"/>
  <c r="GM26" i="6" s="1"/>
  <c r="DP33" i="9"/>
  <c r="GJ26" i="6" s="1"/>
  <c r="DO33" i="9"/>
  <c r="GI26" i="6" s="1"/>
  <c r="DN33" i="9"/>
  <c r="GH26" i="6" s="1"/>
  <c r="DM33" i="9"/>
  <c r="GE26" i="6" s="1"/>
  <c r="DL33" i="9"/>
  <c r="GD26" i="6" s="1"/>
  <c r="DK33" i="9"/>
  <c r="GC26" i="6" s="1"/>
  <c r="DJ33" i="9"/>
  <c r="FZ26" i="6" s="1"/>
  <c r="DI33" i="9"/>
  <c r="FY26" i="6" s="1"/>
  <c r="DH33" i="9"/>
  <c r="FX26" i="6" s="1"/>
  <c r="DG33" i="9"/>
  <c r="FU26" i="6" s="1"/>
  <c r="DF33" i="9"/>
  <c r="FT26" i="6" s="1"/>
  <c r="DE33" i="9"/>
  <c r="FS26" i="6" s="1"/>
  <c r="DD33" i="9"/>
  <c r="FP26" i="6" s="1"/>
  <c r="DC33" i="9"/>
  <c r="FO26" i="6" s="1"/>
  <c r="DB33" i="9"/>
  <c r="FN26" i="6" s="1"/>
  <c r="DA33" i="9"/>
  <c r="FK26" i="6" s="1"/>
  <c r="CZ33" i="9"/>
  <c r="FJ26" i="6" s="1"/>
  <c r="CY33" i="9"/>
  <c r="FI26" i="6" s="1"/>
  <c r="CX33" i="9"/>
  <c r="FF26" i="6" s="1"/>
  <c r="CW33" i="9"/>
  <c r="FE26" i="6" s="1"/>
  <c r="CV33" i="9"/>
  <c r="FD26" i="6" s="1"/>
  <c r="CU33" i="9"/>
  <c r="FA26" i="6" s="1"/>
  <c r="CT33" i="9"/>
  <c r="EZ26" i="6" s="1"/>
  <c r="CS33" i="9"/>
  <c r="EY26" i="6" s="1"/>
  <c r="CR33" i="9"/>
  <c r="EV26" i="6" s="1"/>
  <c r="CQ33" i="9"/>
  <c r="EU26" i="6" s="1"/>
  <c r="CP33" i="9"/>
  <c r="ET26" i="6" s="1"/>
  <c r="CO33" i="9"/>
  <c r="EQ26" i="6" s="1"/>
  <c r="CN33" i="9"/>
  <c r="EP26" i="6" s="1"/>
  <c r="CM33" i="9"/>
  <c r="EO26" i="6" s="1"/>
  <c r="CL33" i="9"/>
  <c r="EL26" i="6" s="1"/>
  <c r="CK33" i="9"/>
  <c r="EK26" i="6" s="1"/>
  <c r="CJ33" i="9"/>
  <c r="EJ26" i="6" s="1"/>
  <c r="CI33" i="9"/>
  <c r="EG26" i="6" s="1"/>
  <c r="CH33" i="9"/>
  <c r="EF26" i="6" s="1"/>
  <c r="CG33" i="9"/>
  <c r="EE26" i="6" s="1"/>
  <c r="CF33" i="9"/>
  <c r="EB26" i="6" s="1"/>
  <c r="CE33" i="9"/>
  <c r="EA26" i="6" s="1"/>
  <c r="CD33" i="9"/>
  <c r="DZ26" i="6" s="1"/>
  <c r="CC33" i="9"/>
  <c r="DW26" i="6" s="1"/>
  <c r="CB33" i="9"/>
  <c r="DV26" i="6" s="1"/>
  <c r="CA33" i="9"/>
  <c r="DU26" i="6" s="1"/>
  <c r="BZ33" i="9"/>
  <c r="DR26" i="6" s="1"/>
  <c r="BY33" i="9"/>
  <c r="DQ26" i="6" s="1"/>
  <c r="BX33" i="9"/>
  <c r="DP26" i="6" s="1"/>
  <c r="BW33" i="9"/>
  <c r="DM26" i="6" s="1"/>
  <c r="BV33" i="9"/>
  <c r="DL26" i="6" s="1"/>
  <c r="BU33" i="9"/>
  <c r="DK26" i="6" s="1"/>
  <c r="BT33" i="9"/>
  <c r="DH26" i="6" s="1"/>
  <c r="BS33" i="9"/>
  <c r="DG26" i="6" s="1"/>
  <c r="BR33" i="9"/>
  <c r="DF26" i="6" s="1"/>
  <c r="BQ33" i="9"/>
  <c r="DC26" i="6" s="1"/>
  <c r="BP33" i="9"/>
  <c r="DB26" i="6" s="1"/>
  <c r="BO33" i="9"/>
  <c r="DA26" i="6" s="1"/>
  <c r="BN33" i="9"/>
  <c r="CX26" i="6" s="1"/>
  <c r="BM33" i="9"/>
  <c r="CW26" i="6" s="1"/>
  <c r="BL33" i="9"/>
  <c r="CV26" i="6" s="1"/>
  <c r="BK33" i="9"/>
  <c r="CS26" i="6" s="1"/>
  <c r="BJ33" i="9"/>
  <c r="CR26" i="6" s="1"/>
  <c r="BI33" i="9"/>
  <c r="CQ26" i="6" s="1"/>
  <c r="BH33" i="9"/>
  <c r="CN26" i="6" s="1"/>
  <c r="BG33" i="9"/>
  <c r="CM26" i="6" s="1"/>
  <c r="BF33" i="9"/>
  <c r="CL26" i="6" s="1"/>
  <c r="BE33" i="9"/>
  <c r="CI26" i="6" s="1"/>
  <c r="BD33" i="9"/>
  <c r="CH26" i="6" s="1"/>
  <c r="BC33" i="9"/>
  <c r="CG26" i="6" s="1"/>
  <c r="BB33" i="9"/>
  <c r="CD26" i="6" s="1"/>
  <c r="BA33" i="9"/>
  <c r="CC26" i="6" s="1"/>
  <c r="AZ33" i="9"/>
  <c r="CB26" i="6" s="1"/>
  <c r="AY33" i="9"/>
  <c r="BY26" i="6" s="1"/>
  <c r="AX33" i="9"/>
  <c r="BX26" i="6" s="1"/>
  <c r="AW33" i="9"/>
  <c r="BW26" i="6" s="1"/>
  <c r="AV33" i="9"/>
  <c r="BT26" i="6" s="1"/>
  <c r="AU33" i="9"/>
  <c r="BS26" i="6" s="1"/>
  <c r="AT33" i="9"/>
  <c r="BR26" i="6" s="1"/>
  <c r="AS33" i="9"/>
  <c r="BO26" i="6" s="1"/>
  <c r="AR33" i="9"/>
  <c r="BN26" i="6" s="1"/>
  <c r="AQ33" i="9"/>
  <c r="BM26" i="6" s="1"/>
  <c r="AP33" i="9"/>
  <c r="BJ26" i="6" s="1"/>
  <c r="AO33" i="9"/>
  <c r="BI26" i="6" s="1"/>
  <c r="AN33" i="9"/>
  <c r="BH26" i="6" s="1"/>
  <c r="AM33" i="9"/>
  <c r="BE26" i="6" s="1"/>
  <c r="AL33" i="9"/>
  <c r="BD26" i="6" s="1"/>
  <c r="AK33" i="9"/>
  <c r="BC26" i="6" s="1"/>
  <c r="AJ33" i="9"/>
  <c r="AZ26" i="6" s="1"/>
  <c r="AI33" i="9"/>
  <c r="AY26" i="6" s="1"/>
  <c r="AH33" i="9"/>
  <c r="AX26" i="6" s="1"/>
  <c r="AG33" i="9"/>
  <c r="AU26" i="6" s="1"/>
  <c r="AF33" i="9"/>
  <c r="AT26" i="6" s="1"/>
  <c r="AE33" i="9"/>
  <c r="AS26" i="6" s="1"/>
  <c r="AD33" i="9"/>
  <c r="AP26" i="6" s="1"/>
  <c r="AC33" i="9"/>
  <c r="AO26" i="6" s="1"/>
  <c r="AB33" i="9"/>
  <c r="AN26" i="6" s="1"/>
  <c r="AA33" i="9"/>
  <c r="AK26" i="6" s="1"/>
  <c r="Z33" i="9"/>
  <c r="AJ26" i="6" s="1"/>
  <c r="Y33" i="9"/>
  <c r="AI26" i="6" s="1"/>
  <c r="X33" i="9"/>
  <c r="AF26" i="6" s="1"/>
  <c r="W33" i="9"/>
  <c r="AE26" i="6" s="1"/>
  <c r="V33" i="9"/>
  <c r="AD26" i="6" s="1"/>
  <c r="U33" i="9"/>
  <c r="AA26" i="6" s="1"/>
  <c r="T33" i="9"/>
  <c r="Z26" i="6" s="1"/>
  <c r="S33" i="9"/>
  <c r="Y26" i="6" s="1"/>
  <c r="R33" i="9"/>
  <c r="V26" i="6" s="1"/>
  <c r="Q33" i="9"/>
  <c r="U26" i="6" s="1"/>
  <c r="P33" i="9"/>
  <c r="T26" i="6" s="1"/>
  <c r="O33" i="9"/>
  <c r="Q26" i="6" s="1"/>
  <c r="N33" i="9"/>
  <c r="P26" i="6" s="1"/>
  <c r="M33" i="9"/>
  <c r="O26" i="6" s="1"/>
  <c r="L33" i="9"/>
  <c r="L26" i="6" s="1"/>
  <c r="K33" i="9"/>
  <c r="K26" i="6" s="1"/>
  <c r="J33" i="9"/>
  <c r="J26" i="6" s="1"/>
  <c r="I33" i="9"/>
  <c r="I26" i="6" s="1"/>
  <c r="H33" i="9"/>
  <c r="H26" i="6" s="1"/>
  <c r="G33" i="9"/>
  <c r="G26" i="6" s="1"/>
  <c r="F33" i="9"/>
  <c r="F26" i="6" s="1"/>
  <c r="E33" i="9"/>
  <c r="E26" i="6" s="1"/>
  <c r="D33" i="9"/>
  <c r="D26" i="6" s="1"/>
  <c r="C33" i="9"/>
  <c r="C26" i="6" s="1"/>
  <c r="B33" i="9"/>
  <c r="B26" i="6" s="1"/>
  <c r="GP32" i="9"/>
  <c r="GO32" i="9"/>
  <c r="GN32" i="9"/>
  <c r="GM32" i="9"/>
  <c r="GL32" i="9"/>
  <c r="GK32" i="9"/>
  <c r="GJ32" i="9"/>
  <c r="GI32" i="9"/>
  <c r="GH32" i="9"/>
  <c r="GG32" i="9"/>
  <c r="GF32" i="9"/>
  <c r="GE32" i="9"/>
  <c r="GD32" i="9"/>
  <c r="GC32" i="9"/>
  <c r="GB32" i="9"/>
  <c r="GA32" i="9"/>
  <c r="FZ32" i="9"/>
  <c r="FY32" i="9"/>
  <c r="FX32" i="9"/>
  <c r="FW32" i="9"/>
  <c r="FV32" i="9"/>
  <c r="FU32" i="9"/>
  <c r="FT32" i="9"/>
  <c r="FS32" i="9"/>
  <c r="FR32" i="9"/>
  <c r="FQ32" i="9"/>
  <c r="FP32" i="9"/>
  <c r="FO32" i="9"/>
  <c r="FN32" i="9"/>
  <c r="FM32" i="9"/>
  <c r="FL32" i="9"/>
  <c r="FK32" i="9"/>
  <c r="FJ32" i="9"/>
  <c r="FI32" i="9"/>
  <c r="FH32" i="9"/>
  <c r="FG32" i="9"/>
  <c r="FF32" i="9"/>
  <c r="FE32" i="9"/>
  <c r="FD32" i="9"/>
  <c r="FC32" i="9"/>
  <c r="FB32" i="9"/>
  <c r="FA32" i="9"/>
  <c r="EZ32" i="9"/>
  <c r="EY32" i="9"/>
  <c r="EX32" i="9"/>
  <c r="EW32" i="9"/>
  <c r="EV32" i="9"/>
  <c r="EU32" i="9"/>
  <c r="ET32" i="9"/>
  <c r="ES32" i="9"/>
  <c r="ER32" i="9"/>
  <c r="EQ32" i="9"/>
  <c r="IC25" i="6" s="1"/>
  <c r="EP32" i="9"/>
  <c r="IB25" i="6" s="1"/>
  <c r="EO32" i="9"/>
  <c r="IA25" i="6" s="1"/>
  <c r="EN32" i="9"/>
  <c r="HX25" i="6" s="1"/>
  <c r="EM32" i="9"/>
  <c r="HW25" i="6" s="1"/>
  <c r="EL32" i="9"/>
  <c r="HV25" i="6" s="1"/>
  <c r="EK32" i="9"/>
  <c r="HS25" i="6" s="1"/>
  <c r="EJ32" i="9"/>
  <c r="HR25" i="6" s="1"/>
  <c r="EI32" i="9"/>
  <c r="HQ25" i="6" s="1"/>
  <c r="EH32" i="9"/>
  <c r="HN25" i="6" s="1"/>
  <c r="EG32" i="9"/>
  <c r="HM25" i="6" s="1"/>
  <c r="EF32" i="9"/>
  <c r="HL25" i="6" s="1"/>
  <c r="EE32" i="9"/>
  <c r="HI25" i="6" s="1"/>
  <c r="ED32" i="9"/>
  <c r="HH25" i="6" s="1"/>
  <c r="EC32" i="9"/>
  <c r="HG25" i="6" s="1"/>
  <c r="EB32" i="9"/>
  <c r="HD25" i="6" s="1"/>
  <c r="EA32" i="9"/>
  <c r="HC25" i="6" s="1"/>
  <c r="DZ32" i="9"/>
  <c r="HB25" i="6" s="1"/>
  <c r="DY32" i="9"/>
  <c r="GY25" i="6" s="1"/>
  <c r="DX32" i="9"/>
  <c r="GX25" i="6" s="1"/>
  <c r="DW32" i="9"/>
  <c r="GW25" i="6" s="1"/>
  <c r="DV32" i="9"/>
  <c r="GT25" i="6" s="1"/>
  <c r="DU32" i="9"/>
  <c r="GS25" i="6" s="1"/>
  <c r="DT32" i="9"/>
  <c r="GR25" i="6" s="1"/>
  <c r="DS32" i="9"/>
  <c r="GO25" i="6" s="1"/>
  <c r="DR32" i="9"/>
  <c r="GN25" i="6" s="1"/>
  <c r="DQ32" i="9"/>
  <c r="GM25" i="6" s="1"/>
  <c r="DP32" i="9"/>
  <c r="GJ25" i="6" s="1"/>
  <c r="DO32" i="9"/>
  <c r="GI25" i="6" s="1"/>
  <c r="DN32" i="9"/>
  <c r="GH25" i="6" s="1"/>
  <c r="DM32" i="9"/>
  <c r="GE25" i="6" s="1"/>
  <c r="DL32" i="9"/>
  <c r="GD25" i="6" s="1"/>
  <c r="DK32" i="9"/>
  <c r="GC25" i="6" s="1"/>
  <c r="DJ32" i="9"/>
  <c r="FZ25" i="6" s="1"/>
  <c r="DI32" i="9"/>
  <c r="FY25" i="6" s="1"/>
  <c r="DH32" i="9"/>
  <c r="FX25" i="6" s="1"/>
  <c r="DG32" i="9"/>
  <c r="FU25" i="6" s="1"/>
  <c r="DF32" i="9"/>
  <c r="FT25" i="6" s="1"/>
  <c r="DE32" i="9"/>
  <c r="FS25" i="6" s="1"/>
  <c r="DD32" i="9"/>
  <c r="FP25" i="6" s="1"/>
  <c r="DC32" i="9"/>
  <c r="FO25" i="6" s="1"/>
  <c r="DB32" i="9"/>
  <c r="FN25" i="6" s="1"/>
  <c r="DA32" i="9"/>
  <c r="FK25" i="6" s="1"/>
  <c r="CZ32" i="9"/>
  <c r="FJ25" i="6" s="1"/>
  <c r="CY32" i="9"/>
  <c r="FI25" i="6" s="1"/>
  <c r="CX32" i="9"/>
  <c r="FF25" i="6" s="1"/>
  <c r="CW32" i="9"/>
  <c r="FE25" i="6" s="1"/>
  <c r="CV32" i="9"/>
  <c r="FD25" i="6" s="1"/>
  <c r="CU32" i="9"/>
  <c r="FA25" i="6" s="1"/>
  <c r="CT32" i="9"/>
  <c r="EZ25" i="6" s="1"/>
  <c r="CS32" i="9"/>
  <c r="EY25" i="6" s="1"/>
  <c r="CR32" i="9"/>
  <c r="EV25" i="6" s="1"/>
  <c r="CQ32" i="9"/>
  <c r="EU25" i="6" s="1"/>
  <c r="CP32" i="9"/>
  <c r="ET25" i="6" s="1"/>
  <c r="CO32" i="9"/>
  <c r="EQ25" i="6" s="1"/>
  <c r="CN32" i="9"/>
  <c r="EP25" i="6" s="1"/>
  <c r="CM32" i="9"/>
  <c r="EO25" i="6" s="1"/>
  <c r="CL32" i="9"/>
  <c r="EL25" i="6" s="1"/>
  <c r="CK32" i="9"/>
  <c r="EK25" i="6" s="1"/>
  <c r="CJ32" i="9"/>
  <c r="EJ25" i="6" s="1"/>
  <c r="CI32" i="9"/>
  <c r="EG25" i="6" s="1"/>
  <c r="CH32" i="9"/>
  <c r="EF25" i="6" s="1"/>
  <c r="CG32" i="9"/>
  <c r="EE25" i="6" s="1"/>
  <c r="CF32" i="9"/>
  <c r="EB25" i="6" s="1"/>
  <c r="CE32" i="9"/>
  <c r="EA25" i="6" s="1"/>
  <c r="CD32" i="9"/>
  <c r="DZ25" i="6" s="1"/>
  <c r="CC32" i="9"/>
  <c r="DW25" i="6" s="1"/>
  <c r="CB32" i="9"/>
  <c r="DV25" i="6" s="1"/>
  <c r="CA32" i="9"/>
  <c r="DU25" i="6" s="1"/>
  <c r="BZ32" i="9"/>
  <c r="DR25" i="6" s="1"/>
  <c r="BY32" i="9"/>
  <c r="DQ25" i="6" s="1"/>
  <c r="BX32" i="9"/>
  <c r="DP25" i="6" s="1"/>
  <c r="BW32" i="9"/>
  <c r="DM25" i="6" s="1"/>
  <c r="BV32" i="9"/>
  <c r="DL25" i="6" s="1"/>
  <c r="BU32" i="9"/>
  <c r="DK25" i="6" s="1"/>
  <c r="BT32" i="9"/>
  <c r="DH25" i="6" s="1"/>
  <c r="BS32" i="9"/>
  <c r="DG25" i="6" s="1"/>
  <c r="BR32" i="9"/>
  <c r="DF25" i="6" s="1"/>
  <c r="BQ32" i="9"/>
  <c r="DC25" i="6" s="1"/>
  <c r="BP32" i="9"/>
  <c r="DB25" i="6" s="1"/>
  <c r="BO32" i="9"/>
  <c r="DA25" i="6" s="1"/>
  <c r="BN32" i="9"/>
  <c r="CX25" i="6" s="1"/>
  <c r="BM32" i="9"/>
  <c r="CW25" i="6" s="1"/>
  <c r="BL32" i="9"/>
  <c r="CV25" i="6" s="1"/>
  <c r="BK32" i="9"/>
  <c r="CS25" i="6" s="1"/>
  <c r="BJ32" i="9"/>
  <c r="CR25" i="6" s="1"/>
  <c r="BI32" i="9"/>
  <c r="CQ25" i="6" s="1"/>
  <c r="BH32" i="9"/>
  <c r="CN25" i="6" s="1"/>
  <c r="BG32" i="9"/>
  <c r="CM25" i="6" s="1"/>
  <c r="BF32" i="9"/>
  <c r="CL25" i="6" s="1"/>
  <c r="BE32" i="9"/>
  <c r="CI25" i="6" s="1"/>
  <c r="BD32" i="9"/>
  <c r="CH25" i="6" s="1"/>
  <c r="BC32" i="9"/>
  <c r="CG25" i="6" s="1"/>
  <c r="BB32" i="9"/>
  <c r="CD25" i="6" s="1"/>
  <c r="BA32" i="9"/>
  <c r="CC25" i="6" s="1"/>
  <c r="AZ32" i="9"/>
  <c r="CB25" i="6" s="1"/>
  <c r="AY32" i="9"/>
  <c r="BY25" i="6" s="1"/>
  <c r="AX32" i="9"/>
  <c r="BX25" i="6" s="1"/>
  <c r="AW32" i="9"/>
  <c r="BW25" i="6" s="1"/>
  <c r="AV32" i="9"/>
  <c r="BT25" i="6" s="1"/>
  <c r="AU32" i="9"/>
  <c r="BS25" i="6" s="1"/>
  <c r="AT32" i="9"/>
  <c r="BR25" i="6" s="1"/>
  <c r="AS32" i="9"/>
  <c r="BO25" i="6" s="1"/>
  <c r="AR32" i="9"/>
  <c r="BN25" i="6" s="1"/>
  <c r="AQ32" i="9"/>
  <c r="BM25" i="6" s="1"/>
  <c r="AP32" i="9"/>
  <c r="BJ25" i="6" s="1"/>
  <c r="AO32" i="9"/>
  <c r="BI25" i="6" s="1"/>
  <c r="AN32" i="9"/>
  <c r="BH25" i="6" s="1"/>
  <c r="AM32" i="9"/>
  <c r="BE25" i="6" s="1"/>
  <c r="AL32" i="9"/>
  <c r="BD25" i="6" s="1"/>
  <c r="AK32" i="9"/>
  <c r="BC25" i="6" s="1"/>
  <c r="AJ32" i="9"/>
  <c r="AZ25" i="6" s="1"/>
  <c r="AI32" i="9"/>
  <c r="AY25" i="6" s="1"/>
  <c r="AH32" i="9"/>
  <c r="AX25" i="6" s="1"/>
  <c r="AG32" i="9"/>
  <c r="AU25" i="6" s="1"/>
  <c r="AF32" i="9"/>
  <c r="AT25" i="6" s="1"/>
  <c r="AE32" i="9"/>
  <c r="AS25" i="6" s="1"/>
  <c r="AD32" i="9"/>
  <c r="AP25" i="6" s="1"/>
  <c r="AC32" i="9"/>
  <c r="AO25" i="6" s="1"/>
  <c r="AB32" i="9"/>
  <c r="AN25" i="6" s="1"/>
  <c r="AA32" i="9"/>
  <c r="AK25" i="6" s="1"/>
  <c r="Z32" i="9"/>
  <c r="AJ25" i="6" s="1"/>
  <c r="Y32" i="9"/>
  <c r="AI25" i="6" s="1"/>
  <c r="X32" i="9"/>
  <c r="AF25" i="6" s="1"/>
  <c r="W32" i="9"/>
  <c r="AE25" i="6" s="1"/>
  <c r="V32" i="9"/>
  <c r="AD25" i="6" s="1"/>
  <c r="U32" i="9"/>
  <c r="AA25" i="6" s="1"/>
  <c r="T32" i="9"/>
  <c r="Z25" i="6" s="1"/>
  <c r="S32" i="9"/>
  <c r="Y25" i="6" s="1"/>
  <c r="R32" i="9"/>
  <c r="V25" i="6" s="1"/>
  <c r="Q32" i="9"/>
  <c r="U25" i="6" s="1"/>
  <c r="P32" i="9"/>
  <c r="T25" i="6" s="1"/>
  <c r="O32" i="9"/>
  <c r="Q25" i="6" s="1"/>
  <c r="N32" i="9"/>
  <c r="P25" i="6" s="1"/>
  <c r="M32" i="9"/>
  <c r="O25" i="6" s="1"/>
  <c r="L32" i="9"/>
  <c r="L25" i="6" s="1"/>
  <c r="K32" i="9"/>
  <c r="K25" i="6" s="1"/>
  <c r="J32" i="9"/>
  <c r="J25" i="6" s="1"/>
  <c r="I32" i="9"/>
  <c r="I25" i="6" s="1"/>
  <c r="H32" i="9"/>
  <c r="H25" i="6" s="1"/>
  <c r="G32" i="9"/>
  <c r="G25" i="6" s="1"/>
  <c r="F32" i="9"/>
  <c r="F25" i="6" s="1"/>
  <c r="E32" i="9"/>
  <c r="E25" i="6" s="1"/>
  <c r="D32" i="9"/>
  <c r="D25" i="6" s="1"/>
  <c r="C32" i="9"/>
  <c r="C25" i="6" s="1"/>
  <c r="B32" i="9"/>
  <c r="B25" i="6" s="1"/>
  <c r="GP31" i="9"/>
  <c r="GO31" i="9"/>
  <c r="GN31" i="9"/>
  <c r="GM31" i="9"/>
  <c r="GL31" i="9"/>
  <c r="GK31" i="9"/>
  <c r="GJ31" i="9"/>
  <c r="GI31" i="9"/>
  <c r="GH31" i="9"/>
  <c r="GG31" i="9"/>
  <c r="GG39" i="9" s="1"/>
  <c r="GF31" i="9"/>
  <c r="GF39" i="9" s="1"/>
  <c r="GE31" i="9"/>
  <c r="GD31" i="9"/>
  <c r="GC31" i="9"/>
  <c r="GC39" i="9" s="1"/>
  <c r="GB31" i="9"/>
  <c r="GB39" i="9" s="1"/>
  <c r="GA31" i="9"/>
  <c r="FZ31" i="9"/>
  <c r="FY31" i="9"/>
  <c r="FY39" i="9" s="1"/>
  <c r="FX31" i="9"/>
  <c r="FX39" i="9" s="1"/>
  <c r="FW31" i="9"/>
  <c r="FV31" i="9"/>
  <c r="FU31" i="9"/>
  <c r="FU39" i="9" s="1"/>
  <c r="FT31" i="9"/>
  <c r="FT39" i="9" s="1"/>
  <c r="FS31" i="9"/>
  <c r="FR31" i="9"/>
  <c r="FQ31" i="9"/>
  <c r="FQ39" i="9" s="1"/>
  <c r="FP31" i="9"/>
  <c r="FP39" i="9" s="1"/>
  <c r="FO31" i="9"/>
  <c r="FN31" i="9"/>
  <c r="FM31" i="9"/>
  <c r="FM39" i="9" s="1"/>
  <c r="FL31" i="9"/>
  <c r="FL39" i="9" s="1"/>
  <c r="FK31" i="9"/>
  <c r="FJ31" i="9"/>
  <c r="FI31" i="9"/>
  <c r="FI39" i="9" s="1"/>
  <c r="FH31" i="9"/>
  <c r="FH39" i="9" s="1"/>
  <c r="FG31" i="9"/>
  <c r="FF31" i="9"/>
  <c r="FE31" i="9"/>
  <c r="FE39" i="9" s="1"/>
  <c r="FD31" i="9"/>
  <c r="FD39" i="9" s="1"/>
  <c r="FC31" i="9"/>
  <c r="FB31" i="9"/>
  <c r="FA31" i="9"/>
  <c r="FA39" i="9" s="1"/>
  <c r="EZ31" i="9"/>
  <c r="EZ39" i="9" s="1"/>
  <c r="EY31" i="9"/>
  <c r="EX31" i="9"/>
  <c r="EW31" i="9"/>
  <c r="EW39" i="9" s="1"/>
  <c r="EV31" i="9"/>
  <c r="EV39" i="9" s="1"/>
  <c r="EU31" i="9"/>
  <c r="ET31" i="9"/>
  <c r="ES31" i="9"/>
  <c r="ES39" i="9" s="1"/>
  <c r="ER31" i="9"/>
  <c r="ER39" i="9" s="1"/>
  <c r="EQ31" i="9"/>
  <c r="IC24" i="6" s="1"/>
  <c r="EP31" i="9"/>
  <c r="IB24" i="6" s="1"/>
  <c r="EO31" i="9"/>
  <c r="IA24" i="6" s="1"/>
  <c r="EN31" i="9"/>
  <c r="EM31" i="9"/>
  <c r="HW24" i="6" s="1"/>
  <c r="EL31" i="9"/>
  <c r="HV24" i="6" s="1"/>
  <c r="EK31" i="9"/>
  <c r="HS24" i="6" s="1"/>
  <c r="EJ31" i="9"/>
  <c r="HR24" i="6" s="1"/>
  <c r="EI31" i="9"/>
  <c r="HQ24" i="6" s="1"/>
  <c r="EH31" i="9"/>
  <c r="EG31" i="9"/>
  <c r="HM24" i="6" s="1"/>
  <c r="EF31" i="9"/>
  <c r="HL24" i="6" s="1"/>
  <c r="EE31" i="9"/>
  <c r="HI24" i="6" s="1"/>
  <c r="ED31" i="9"/>
  <c r="HH24" i="6" s="1"/>
  <c r="EC31" i="9"/>
  <c r="HG24" i="6" s="1"/>
  <c r="EB31" i="9"/>
  <c r="EA31" i="9"/>
  <c r="HC24" i="6" s="1"/>
  <c r="DZ31" i="9"/>
  <c r="HB24" i="6" s="1"/>
  <c r="DY31" i="9"/>
  <c r="GY24" i="6" s="1"/>
  <c r="DX31" i="9"/>
  <c r="GX24" i="6" s="1"/>
  <c r="DW31" i="9"/>
  <c r="GW24" i="6" s="1"/>
  <c r="DV31" i="9"/>
  <c r="DU31" i="9"/>
  <c r="GS24" i="6" s="1"/>
  <c r="DT31" i="9"/>
  <c r="GR24" i="6" s="1"/>
  <c r="DS31" i="9"/>
  <c r="GO24" i="6" s="1"/>
  <c r="DR31" i="9"/>
  <c r="GN24" i="6" s="1"/>
  <c r="DQ31" i="9"/>
  <c r="GM24" i="6" s="1"/>
  <c r="DP31" i="9"/>
  <c r="DO31" i="9"/>
  <c r="DN31" i="9"/>
  <c r="GH24" i="6" s="1"/>
  <c r="DM31" i="9"/>
  <c r="GE24" i="6" s="1"/>
  <c r="DL31" i="9"/>
  <c r="GD24" i="6" s="1"/>
  <c r="DK31" i="9"/>
  <c r="GC24" i="6" s="1"/>
  <c r="DJ31" i="9"/>
  <c r="DI31" i="9"/>
  <c r="FY24" i="6" s="1"/>
  <c r="DH31" i="9"/>
  <c r="FX24" i="6" s="1"/>
  <c r="DG31" i="9"/>
  <c r="FU24" i="6" s="1"/>
  <c r="DF31" i="9"/>
  <c r="DE31" i="9"/>
  <c r="FS24" i="6" s="1"/>
  <c r="DD31" i="9"/>
  <c r="DC31" i="9"/>
  <c r="DB31" i="9"/>
  <c r="FN24" i="6" s="1"/>
  <c r="DA31" i="9"/>
  <c r="FK24" i="6" s="1"/>
  <c r="CZ31" i="9"/>
  <c r="CY31" i="9"/>
  <c r="FI24" i="6" s="1"/>
  <c r="CX31" i="9"/>
  <c r="CW31" i="9"/>
  <c r="FE24" i="6" s="1"/>
  <c r="CV31" i="9"/>
  <c r="FD24" i="6" s="1"/>
  <c r="CU31" i="9"/>
  <c r="FA24" i="6" s="1"/>
  <c r="CT31" i="9"/>
  <c r="CS31" i="9"/>
  <c r="EY24" i="6" s="1"/>
  <c r="CR31" i="9"/>
  <c r="CQ31" i="9"/>
  <c r="CP31" i="9"/>
  <c r="ET24" i="6" s="1"/>
  <c r="CO31" i="9"/>
  <c r="EQ24" i="6" s="1"/>
  <c r="CN31" i="9"/>
  <c r="CM31" i="9"/>
  <c r="EO24" i="6" s="1"/>
  <c r="CL31" i="9"/>
  <c r="CK31" i="9"/>
  <c r="EK24" i="6" s="1"/>
  <c r="CJ31" i="9"/>
  <c r="EJ24" i="6" s="1"/>
  <c r="CI31" i="9"/>
  <c r="EG24" i="6" s="1"/>
  <c r="CH31" i="9"/>
  <c r="CG31" i="9"/>
  <c r="EE24" i="6" s="1"/>
  <c r="CF31" i="9"/>
  <c r="CE31" i="9"/>
  <c r="CD31" i="9"/>
  <c r="DZ24" i="6" s="1"/>
  <c r="CC31" i="9"/>
  <c r="DW24" i="6" s="1"/>
  <c r="CB31" i="9"/>
  <c r="CA31" i="9"/>
  <c r="DU24" i="6" s="1"/>
  <c r="BZ31" i="9"/>
  <c r="BY31" i="9"/>
  <c r="DQ24" i="6" s="1"/>
  <c r="BX31" i="9"/>
  <c r="DP24" i="6" s="1"/>
  <c r="BW31" i="9"/>
  <c r="DM24" i="6" s="1"/>
  <c r="BV31" i="9"/>
  <c r="BU31" i="9"/>
  <c r="DK24" i="6" s="1"/>
  <c r="BT31" i="9"/>
  <c r="BS31" i="9"/>
  <c r="BR31" i="9"/>
  <c r="DF24" i="6" s="1"/>
  <c r="BQ31" i="9"/>
  <c r="DC24" i="6" s="1"/>
  <c r="BP31" i="9"/>
  <c r="BO31" i="9"/>
  <c r="DA24" i="6" s="1"/>
  <c r="BN31" i="9"/>
  <c r="BM31" i="9"/>
  <c r="CW24" i="6" s="1"/>
  <c r="BL31" i="9"/>
  <c r="CV24" i="6" s="1"/>
  <c r="BK31" i="9"/>
  <c r="CS24" i="6" s="1"/>
  <c r="BJ31" i="9"/>
  <c r="BI31" i="9"/>
  <c r="CQ24" i="6" s="1"/>
  <c r="BH31" i="9"/>
  <c r="BG31" i="9"/>
  <c r="BF31" i="9"/>
  <c r="CL24" i="6" s="1"/>
  <c r="BE31" i="9"/>
  <c r="CI24" i="6" s="1"/>
  <c r="BD31" i="9"/>
  <c r="BC31" i="9"/>
  <c r="CG24" i="6" s="1"/>
  <c r="BB31" i="9"/>
  <c r="BA31" i="9"/>
  <c r="CC24" i="6" s="1"/>
  <c r="AZ31" i="9"/>
  <c r="CB24" i="6" s="1"/>
  <c r="AY31" i="9"/>
  <c r="BY24" i="6" s="1"/>
  <c r="AX31" i="9"/>
  <c r="AW31" i="9"/>
  <c r="BW24" i="6" s="1"/>
  <c r="AV31" i="9"/>
  <c r="AU31" i="9"/>
  <c r="AT31" i="9"/>
  <c r="BR24" i="6" s="1"/>
  <c r="AS31" i="9"/>
  <c r="BO24" i="6" s="1"/>
  <c r="AR31" i="9"/>
  <c r="AQ31" i="9"/>
  <c r="BM24" i="6" s="1"/>
  <c r="AP31" i="9"/>
  <c r="AO31" i="9"/>
  <c r="BI24" i="6" s="1"/>
  <c r="AN31" i="9"/>
  <c r="BH24" i="6" s="1"/>
  <c r="AM31" i="9"/>
  <c r="BE24" i="6" s="1"/>
  <c r="AL31" i="9"/>
  <c r="AK31" i="9"/>
  <c r="BC24" i="6" s="1"/>
  <c r="AJ31" i="9"/>
  <c r="AI31" i="9"/>
  <c r="AH31" i="9"/>
  <c r="AX24" i="6" s="1"/>
  <c r="AG31" i="9"/>
  <c r="AU24" i="6" s="1"/>
  <c r="AF31" i="9"/>
  <c r="AE31" i="9"/>
  <c r="AS24" i="6" s="1"/>
  <c r="AD31" i="9"/>
  <c r="AC31" i="9"/>
  <c r="AB31" i="9"/>
  <c r="AN24" i="6" s="1"/>
  <c r="AA31" i="9"/>
  <c r="AK24" i="6" s="1"/>
  <c r="Z31" i="9"/>
  <c r="Y31" i="9"/>
  <c r="AI24" i="6" s="1"/>
  <c r="X31" i="9"/>
  <c r="W31" i="9"/>
  <c r="V31" i="9"/>
  <c r="AD24" i="6" s="1"/>
  <c r="U31" i="9"/>
  <c r="AA24" i="6" s="1"/>
  <c r="T31" i="9"/>
  <c r="S31" i="9"/>
  <c r="Y24" i="6" s="1"/>
  <c r="R31" i="9"/>
  <c r="Q31" i="9"/>
  <c r="U24" i="6" s="1"/>
  <c r="P31" i="9"/>
  <c r="T24" i="6" s="1"/>
  <c r="O31" i="9"/>
  <c r="Q24" i="6" s="1"/>
  <c r="N31" i="9"/>
  <c r="M31" i="9"/>
  <c r="O24" i="6" s="1"/>
  <c r="L31" i="9"/>
  <c r="K31" i="9"/>
  <c r="J31" i="9"/>
  <c r="J24" i="6" s="1"/>
  <c r="I31" i="9"/>
  <c r="I24" i="6" s="1"/>
  <c r="H31" i="9"/>
  <c r="H24" i="6" s="1"/>
  <c r="G31" i="9"/>
  <c r="G24" i="6" s="1"/>
  <c r="F31" i="9"/>
  <c r="F24" i="6" s="1"/>
  <c r="E31" i="9"/>
  <c r="E24" i="6" s="1"/>
  <c r="D31" i="9"/>
  <c r="D24" i="6" s="1"/>
  <c r="C31" i="9"/>
  <c r="C24" i="6" s="1"/>
  <c r="B31" i="9"/>
  <c r="B24" i="6" s="1"/>
  <c r="GP14" i="9"/>
  <c r="GO14" i="9"/>
  <c r="GN14" i="9"/>
  <c r="GM14" i="9"/>
  <c r="GL14" i="9"/>
  <c r="GK14" i="9"/>
  <c r="GJ14" i="9"/>
  <c r="GI14" i="9"/>
  <c r="GH14" i="9"/>
  <c r="GG14" i="9"/>
  <c r="GF14" i="9"/>
  <c r="GE14" i="9"/>
  <c r="GD14" i="9"/>
  <c r="GC14" i="9"/>
  <c r="GB14" i="9"/>
  <c r="GA14" i="9"/>
  <c r="FZ14" i="9"/>
  <c r="FY14" i="9"/>
  <c r="FX14" i="9"/>
  <c r="FW14" i="9"/>
  <c r="FV14" i="9"/>
  <c r="FU14" i="9"/>
  <c r="FT14" i="9"/>
  <c r="FS14" i="9"/>
  <c r="FR14" i="9"/>
  <c r="FQ14" i="9"/>
  <c r="FP14" i="9"/>
  <c r="FO14" i="9"/>
  <c r="FN14" i="9"/>
  <c r="FM14" i="9"/>
  <c r="FL14" i="9"/>
  <c r="FK14" i="9"/>
  <c r="FJ14" i="9"/>
  <c r="FI14" i="9"/>
  <c r="FH14" i="9"/>
  <c r="FG14" i="9"/>
  <c r="FF14" i="9"/>
  <c r="FE14" i="9"/>
  <c r="FD14" i="9"/>
  <c r="FC14" i="9"/>
  <c r="FB14" i="9"/>
  <c r="FA14" i="9"/>
  <c r="EZ14" i="9"/>
  <c r="EY14" i="9"/>
  <c r="EX14" i="9"/>
  <c r="EW14" i="9"/>
  <c r="EV14" i="9"/>
  <c r="EU14" i="9"/>
  <c r="ET14" i="9"/>
  <c r="ES14" i="9"/>
  <c r="ER14" i="9"/>
  <c r="EQ14" i="9"/>
  <c r="EP14" i="9"/>
  <c r="EO14" i="9"/>
  <c r="EN14" i="9"/>
  <c r="EM14" i="9"/>
  <c r="EL14" i="9"/>
  <c r="EK14" i="9"/>
  <c r="EJ14" i="9"/>
  <c r="EI14" i="9"/>
  <c r="EH14" i="9"/>
  <c r="EG14" i="9"/>
  <c r="EF14" i="9"/>
  <c r="EE14" i="9"/>
  <c r="ED14" i="9"/>
  <c r="EC14" i="9"/>
  <c r="EB14" i="9"/>
  <c r="EA14" i="9"/>
  <c r="DZ14" i="9"/>
  <c r="DY14" i="9"/>
  <c r="DX14" i="9"/>
  <c r="DW14" i="9"/>
  <c r="DV14" i="9"/>
  <c r="DU14" i="9"/>
  <c r="DT14" i="9"/>
  <c r="DS14" i="9"/>
  <c r="DR14" i="9"/>
  <c r="DQ14" i="9"/>
  <c r="DP14" i="9"/>
  <c r="DO14" i="9"/>
  <c r="DN14" i="9"/>
  <c r="DM14" i="9"/>
  <c r="DL14" i="9"/>
  <c r="DK14" i="9"/>
  <c r="DJ14" i="9"/>
  <c r="DI14" i="9"/>
  <c r="DH14" i="9"/>
  <c r="DG14" i="9"/>
  <c r="DF14" i="9"/>
  <c r="DE14" i="9"/>
  <c r="DD14" i="9"/>
  <c r="DC14" i="9"/>
  <c r="DB14" i="9"/>
  <c r="DA14" i="9"/>
  <c r="CZ14" i="9"/>
  <c r="CY14" i="9"/>
  <c r="CX14" i="9"/>
  <c r="CW14" i="9"/>
  <c r="CV14" i="9"/>
  <c r="CU14" i="9"/>
  <c r="CT14" i="9"/>
  <c r="CS14" i="9"/>
  <c r="CR14" i="9"/>
  <c r="CQ14" i="9"/>
  <c r="CP14" i="9"/>
  <c r="CO14" i="9"/>
  <c r="CN14" i="9"/>
  <c r="CM14" i="9"/>
  <c r="CL14" i="9"/>
  <c r="CK14" i="9"/>
  <c r="CJ14" i="9"/>
  <c r="CI14" i="9"/>
  <c r="CH14" i="9"/>
  <c r="CG14" i="9"/>
  <c r="CF14" i="9"/>
  <c r="CE14" i="9"/>
  <c r="CD14" i="9"/>
  <c r="CC14" i="9"/>
  <c r="CB14" i="9"/>
  <c r="CA14" i="9"/>
  <c r="BZ14" i="9"/>
  <c r="BY14" i="9"/>
  <c r="BX14" i="9"/>
  <c r="BW14" i="9"/>
  <c r="BV14" i="9"/>
  <c r="BU14" i="9"/>
  <c r="BT14" i="9"/>
  <c r="BS14" i="9"/>
  <c r="BR14" i="9"/>
  <c r="BQ14" i="9"/>
  <c r="BP14" i="9"/>
  <c r="BO14" i="9"/>
  <c r="BN14" i="9"/>
  <c r="BM14" i="9"/>
  <c r="BL14" i="9"/>
  <c r="BK14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B14" i="9"/>
  <c r="GP13" i="9"/>
  <c r="GO13" i="9"/>
  <c r="GN13" i="9"/>
  <c r="GM13" i="9"/>
  <c r="GL13" i="9"/>
  <c r="GK13" i="9"/>
  <c r="GJ13" i="9"/>
  <c r="GI13" i="9"/>
  <c r="GH13" i="9"/>
  <c r="GG13" i="9"/>
  <c r="GF13" i="9"/>
  <c r="GE13" i="9"/>
  <c r="GD13" i="9"/>
  <c r="GC13" i="9"/>
  <c r="GB13" i="9"/>
  <c r="GA13" i="9"/>
  <c r="FZ13" i="9"/>
  <c r="FY13" i="9"/>
  <c r="FX13" i="9"/>
  <c r="FW13" i="9"/>
  <c r="FV13" i="9"/>
  <c r="FU13" i="9"/>
  <c r="FT13" i="9"/>
  <c r="FS13" i="9"/>
  <c r="FR13" i="9"/>
  <c r="FQ13" i="9"/>
  <c r="FP13" i="9"/>
  <c r="FO13" i="9"/>
  <c r="FN13" i="9"/>
  <c r="FM13" i="9"/>
  <c r="FL13" i="9"/>
  <c r="FK13" i="9"/>
  <c r="FJ13" i="9"/>
  <c r="FI13" i="9"/>
  <c r="FH13" i="9"/>
  <c r="FG13" i="9"/>
  <c r="FF13" i="9"/>
  <c r="FE13" i="9"/>
  <c r="FD13" i="9"/>
  <c r="FC13" i="9"/>
  <c r="FB13" i="9"/>
  <c r="FA13" i="9"/>
  <c r="EZ13" i="9"/>
  <c r="EY13" i="9"/>
  <c r="EX13" i="9"/>
  <c r="EW13" i="9"/>
  <c r="EV13" i="9"/>
  <c r="EU13" i="9"/>
  <c r="ET13" i="9"/>
  <c r="ES13" i="9"/>
  <c r="ER13" i="9"/>
  <c r="EQ13" i="9"/>
  <c r="EP13" i="9"/>
  <c r="EO13" i="9"/>
  <c r="EN13" i="9"/>
  <c r="EM13" i="9"/>
  <c r="EL13" i="9"/>
  <c r="EK13" i="9"/>
  <c r="EJ13" i="9"/>
  <c r="EI13" i="9"/>
  <c r="EH13" i="9"/>
  <c r="EG13" i="9"/>
  <c r="EF13" i="9"/>
  <c r="EE13" i="9"/>
  <c r="ED13" i="9"/>
  <c r="EC13" i="9"/>
  <c r="EB13" i="9"/>
  <c r="EA13" i="9"/>
  <c r="DZ13" i="9"/>
  <c r="DY13" i="9"/>
  <c r="DX13" i="9"/>
  <c r="DW13" i="9"/>
  <c r="DV13" i="9"/>
  <c r="DU13" i="9"/>
  <c r="DT13" i="9"/>
  <c r="DS13" i="9"/>
  <c r="DR13" i="9"/>
  <c r="DQ13" i="9"/>
  <c r="DP13" i="9"/>
  <c r="DO13" i="9"/>
  <c r="DN13" i="9"/>
  <c r="DM13" i="9"/>
  <c r="DL13" i="9"/>
  <c r="DK13" i="9"/>
  <c r="DJ13" i="9"/>
  <c r="DI13" i="9"/>
  <c r="DH13" i="9"/>
  <c r="DG13" i="9"/>
  <c r="DF13" i="9"/>
  <c r="DE13" i="9"/>
  <c r="DD13" i="9"/>
  <c r="DC13" i="9"/>
  <c r="DB13" i="9"/>
  <c r="DA13" i="9"/>
  <c r="CZ13" i="9"/>
  <c r="CY13" i="9"/>
  <c r="CX13" i="9"/>
  <c r="CW13" i="9"/>
  <c r="CV13" i="9"/>
  <c r="CU13" i="9"/>
  <c r="CT13" i="9"/>
  <c r="CS13" i="9"/>
  <c r="CR13" i="9"/>
  <c r="CQ13" i="9"/>
  <c r="CP13" i="9"/>
  <c r="CO13" i="9"/>
  <c r="CN13" i="9"/>
  <c r="CM13" i="9"/>
  <c r="CL13" i="9"/>
  <c r="CK13" i="9"/>
  <c r="CJ13" i="9"/>
  <c r="CI13" i="9"/>
  <c r="CH13" i="9"/>
  <c r="CG13" i="9"/>
  <c r="CF13" i="9"/>
  <c r="CE13" i="9"/>
  <c r="CD13" i="9"/>
  <c r="CC13" i="9"/>
  <c r="CB13" i="9"/>
  <c r="CA13" i="9"/>
  <c r="BZ13" i="9"/>
  <c r="BY13" i="9"/>
  <c r="BX13" i="9"/>
  <c r="BW13" i="9"/>
  <c r="BV13" i="9"/>
  <c r="BU13" i="9"/>
  <c r="BT13" i="9"/>
  <c r="BS13" i="9"/>
  <c r="BR13" i="9"/>
  <c r="BQ13" i="9"/>
  <c r="BP13" i="9"/>
  <c r="BO13" i="9"/>
  <c r="BN13" i="9"/>
  <c r="BM13" i="9"/>
  <c r="BL13" i="9"/>
  <c r="BK13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GP12" i="9"/>
  <c r="GO12" i="9"/>
  <c r="GN12" i="9"/>
  <c r="GM12" i="9"/>
  <c r="GL12" i="9"/>
  <c r="GK12" i="9"/>
  <c r="GJ12" i="9"/>
  <c r="GI12" i="9"/>
  <c r="GH12" i="9"/>
  <c r="GG12" i="9"/>
  <c r="GF12" i="9"/>
  <c r="GE12" i="9"/>
  <c r="GD12" i="9"/>
  <c r="GC12" i="9"/>
  <c r="GB12" i="9"/>
  <c r="GA12" i="9"/>
  <c r="FZ12" i="9"/>
  <c r="FY12" i="9"/>
  <c r="FX12" i="9"/>
  <c r="FW12" i="9"/>
  <c r="FV12" i="9"/>
  <c r="FU12" i="9"/>
  <c r="FT12" i="9"/>
  <c r="FS12" i="9"/>
  <c r="FR12" i="9"/>
  <c r="FQ12" i="9"/>
  <c r="FP12" i="9"/>
  <c r="FO12" i="9"/>
  <c r="FN12" i="9"/>
  <c r="FM12" i="9"/>
  <c r="FL12" i="9"/>
  <c r="FK12" i="9"/>
  <c r="FJ12" i="9"/>
  <c r="FI12" i="9"/>
  <c r="FH12" i="9"/>
  <c r="FG12" i="9"/>
  <c r="FF12" i="9"/>
  <c r="FE12" i="9"/>
  <c r="FD12" i="9"/>
  <c r="FC12" i="9"/>
  <c r="FB12" i="9"/>
  <c r="FA12" i="9"/>
  <c r="EZ12" i="9"/>
  <c r="EY12" i="9"/>
  <c r="EX12" i="9"/>
  <c r="EW12" i="9"/>
  <c r="EV12" i="9"/>
  <c r="EU12" i="9"/>
  <c r="ET12" i="9"/>
  <c r="ES12" i="9"/>
  <c r="ER12" i="9"/>
  <c r="EQ12" i="9"/>
  <c r="EP12" i="9"/>
  <c r="EO12" i="9"/>
  <c r="EN12" i="9"/>
  <c r="EM12" i="9"/>
  <c r="EL12" i="9"/>
  <c r="EK12" i="9"/>
  <c r="EJ12" i="9"/>
  <c r="EI12" i="9"/>
  <c r="EH12" i="9"/>
  <c r="EG12" i="9"/>
  <c r="EF12" i="9"/>
  <c r="EE12" i="9"/>
  <c r="ED12" i="9"/>
  <c r="EC12" i="9"/>
  <c r="EB12" i="9"/>
  <c r="EA12" i="9"/>
  <c r="DZ12" i="9"/>
  <c r="DY12" i="9"/>
  <c r="DX12" i="9"/>
  <c r="DW12" i="9"/>
  <c r="DV12" i="9"/>
  <c r="DU12" i="9"/>
  <c r="DT12" i="9"/>
  <c r="DS12" i="9"/>
  <c r="DR12" i="9"/>
  <c r="DQ12" i="9"/>
  <c r="DP12" i="9"/>
  <c r="DO12" i="9"/>
  <c r="DN12" i="9"/>
  <c r="DM12" i="9"/>
  <c r="DL12" i="9"/>
  <c r="DK12" i="9"/>
  <c r="DJ12" i="9"/>
  <c r="DI12" i="9"/>
  <c r="DH12" i="9"/>
  <c r="DG12" i="9"/>
  <c r="DF12" i="9"/>
  <c r="DE12" i="9"/>
  <c r="DD12" i="9"/>
  <c r="DC12" i="9"/>
  <c r="DB12" i="9"/>
  <c r="DA12" i="9"/>
  <c r="CZ12" i="9"/>
  <c r="CY12" i="9"/>
  <c r="CX12" i="9"/>
  <c r="CW12" i="9"/>
  <c r="CV12" i="9"/>
  <c r="CU12" i="9"/>
  <c r="CT12" i="9"/>
  <c r="CS12" i="9"/>
  <c r="CR12" i="9"/>
  <c r="CQ12" i="9"/>
  <c r="CP12" i="9"/>
  <c r="CO12" i="9"/>
  <c r="CN12" i="9"/>
  <c r="CM12" i="9"/>
  <c r="CL12" i="9"/>
  <c r="CK12" i="9"/>
  <c r="CJ12" i="9"/>
  <c r="CI12" i="9"/>
  <c r="CH12" i="9"/>
  <c r="CG12" i="9"/>
  <c r="CF12" i="9"/>
  <c r="CE12" i="9"/>
  <c r="CD12" i="9"/>
  <c r="CC12" i="9"/>
  <c r="CB12" i="9"/>
  <c r="CA12" i="9"/>
  <c r="BZ12" i="9"/>
  <c r="BY12" i="9"/>
  <c r="BX12" i="9"/>
  <c r="BW12" i="9"/>
  <c r="BV12" i="9"/>
  <c r="BU12" i="9"/>
  <c r="BT12" i="9"/>
  <c r="BS12" i="9"/>
  <c r="BR12" i="9"/>
  <c r="BQ12" i="9"/>
  <c r="BP12" i="9"/>
  <c r="BO12" i="9"/>
  <c r="BN12" i="9"/>
  <c r="BM12" i="9"/>
  <c r="BL12" i="9"/>
  <c r="BK12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GP11" i="9"/>
  <c r="GO11" i="9"/>
  <c r="GN11" i="9"/>
  <c r="GM11" i="9"/>
  <c r="GL11" i="9"/>
  <c r="GK11" i="9"/>
  <c r="GJ11" i="9"/>
  <c r="GI11" i="9"/>
  <c r="GH11" i="9"/>
  <c r="GG11" i="9"/>
  <c r="GF11" i="9"/>
  <c r="GE11" i="9"/>
  <c r="GD11" i="9"/>
  <c r="GC11" i="9"/>
  <c r="GB11" i="9"/>
  <c r="GA11" i="9"/>
  <c r="FZ11" i="9"/>
  <c r="FY11" i="9"/>
  <c r="FX11" i="9"/>
  <c r="FW11" i="9"/>
  <c r="FV11" i="9"/>
  <c r="FU11" i="9"/>
  <c r="FT11" i="9"/>
  <c r="FS11" i="9"/>
  <c r="FR11" i="9"/>
  <c r="FQ11" i="9"/>
  <c r="FP11" i="9"/>
  <c r="FO11" i="9"/>
  <c r="FN11" i="9"/>
  <c r="FM11" i="9"/>
  <c r="FL11" i="9"/>
  <c r="FK11" i="9"/>
  <c r="FJ11" i="9"/>
  <c r="FI11" i="9"/>
  <c r="FH11" i="9"/>
  <c r="FG11" i="9"/>
  <c r="FF11" i="9"/>
  <c r="FE11" i="9"/>
  <c r="FD11" i="9"/>
  <c r="FC11" i="9"/>
  <c r="FB11" i="9"/>
  <c r="FA11" i="9"/>
  <c r="EZ11" i="9"/>
  <c r="EY11" i="9"/>
  <c r="EX11" i="9"/>
  <c r="EW11" i="9"/>
  <c r="EV11" i="9"/>
  <c r="EU11" i="9"/>
  <c r="ET11" i="9"/>
  <c r="ES11" i="9"/>
  <c r="ER11" i="9"/>
  <c r="EQ11" i="9"/>
  <c r="EP11" i="9"/>
  <c r="EO11" i="9"/>
  <c r="EN11" i="9"/>
  <c r="EM11" i="9"/>
  <c r="EL11" i="9"/>
  <c r="EK11" i="9"/>
  <c r="EJ11" i="9"/>
  <c r="EI11" i="9"/>
  <c r="EH11" i="9"/>
  <c r="EG11" i="9"/>
  <c r="EF11" i="9"/>
  <c r="EE11" i="9"/>
  <c r="ED11" i="9"/>
  <c r="EC11" i="9"/>
  <c r="EB11" i="9"/>
  <c r="EA11" i="9"/>
  <c r="DZ11" i="9"/>
  <c r="DY11" i="9"/>
  <c r="DX11" i="9"/>
  <c r="DW11" i="9"/>
  <c r="DV11" i="9"/>
  <c r="DU11" i="9"/>
  <c r="DT11" i="9"/>
  <c r="DS11" i="9"/>
  <c r="DR11" i="9"/>
  <c r="DQ11" i="9"/>
  <c r="DP11" i="9"/>
  <c r="DO11" i="9"/>
  <c r="DN11" i="9"/>
  <c r="DM11" i="9"/>
  <c r="DL11" i="9"/>
  <c r="DK11" i="9"/>
  <c r="DJ11" i="9"/>
  <c r="DI11" i="9"/>
  <c r="DH11" i="9"/>
  <c r="DG11" i="9"/>
  <c r="DF11" i="9"/>
  <c r="DE11" i="9"/>
  <c r="DD11" i="9"/>
  <c r="DC11" i="9"/>
  <c r="DB11" i="9"/>
  <c r="DA11" i="9"/>
  <c r="CZ11" i="9"/>
  <c r="CY11" i="9"/>
  <c r="CX11" i="9"/>
  <c r="CW11" i="9"/>
  <c r="CV11" i="9"/>
  <c r="CU11" i="9"/>
  <c r="CT11" i="9"/>
  <c r="CS11" i="9"/>
  <c r="CR11" i="9"/>
  <c r="CQ11" i="9"/>
  <c r="CP11" i="9"/>
  <c r="CO11" i="9"/>
  <c r="CN11" i="9"/>
  <c r="CM11" i="9"/>
  <c r="CL11" i="9"/>
  <c r="CK11" i="9"/>
  <c r="CJ11" i="9"/>
  <c r="CI11" i="9"/>
  <c r="CH11" i="9"/>
  <c r="CG11" i="9"/>
  <c r="CF11" i="9"/>
  <c r="CE11" i="9"/>
  <c r="CD11" i="9"/>
  <c r="CC11" i="9"/>
  <c r="CB11" i="9"/>
  <c r="CA11" i="9"/>
  <c r="BZ11" i="9"/>
  <c r="BY11" i="9"/>
  <c r="BX11" i="9"/>
  <c r="BW11" i="9"/>
  <c r="BV11" i="9"/>
  <c r="BU11" i="9"/>
  <c r="BT11" i="9"/>
  <c r="BS11" i="9"/>
  <c r="BR11" i="9"/>
  <c r="BQ11" i="9"/>
  <c r="BP11" i="9"/>
  <c r="BO11" i="9"/>
  <c r="BN11" i="9"/>
  <c r="BM11" i="9"/>
  <c r="BL11" i="9"/>
  <c r="BK11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B11" i="9"/>
  <c r="GP10" i="9"/>
  <c r="GO10" i="9"/>
  <c r="GN10" i="9"/>
  <c r="GM10" i="9"/>
  <c r="GL10" i="9"/>
  <c r="GK10" i="9"/>
  <c r="GJ10" i="9"/>
  <c r="GI10" i="9"/>
  <c r="GH10" i="9"/>
  <c r="GG10" i="9"/>
  <c r="GF10" i="9"/>
  <c r="GE10" i="9"/>
  <c r="GD10" i="9"/>
  <c r="GC10" i="9"/>
  <c r="GB10" i="9"/>
  <c r="GA10" i="9"/>
  <c r="FZ10" i="9"/>
  <c r="FY10" i="9"/>
  <c r="FX10" i="9"/>
  <c r="FW10" i="9"/>
  <c r="FV10" i="9"/>
  <c r="FU10" i="9"/>
  <c r="FT10" i="9"/>
  <c r="FS10" i="9"/>
  <c r="FR10" i="9"/>
  <c r="FQ10" i="9"/>
  <c r="FP10" i="9"/>
  <c r="FO10" i="9"/>
  <c r="FN10" i="9"/>
  <c r="FM10" i="9"/>
  <c r="FL10" i="9"/>
  <c r="FK10" i="9"/>
  <c r="FJ10" i="9"/>
  <c r="FI10" i="9"/>
  <c r="FH10" i="9"/>
  <c r="FG10" i="9"/>
  <c r="FF10" i="9"/>
  <c r="FE10" i="9"/>
  <c r="FD10" i="9"/>
  <c r="FC10" i="9"/>
  <c r="FB10" i="9"/>
  <c r="FA10" i="9"/>
  <c r="EZ10" i="9"/>
  <c r="EY10" i="9"/>
  <c r="EX10" i="9"/>
  <c r="EW10" i="9"/>
  <c r="EV10" i="9"/>
  <c r="EU10" i="9"/>
  <c r="ET10" i="9"/>
  <c r="ES10" i="9"/>
  <c r="ER10" i="9"/>
  <c r="EQ10" i="9"/>
  <c r="EP10" i="9"/>
  <c r="EO10" i="9"/>
  <c r="EN10" i="9"/>
  <c r="EM10" i="9"/>
  <c r="EL10" i="9"/>
  <c r="EK10" i="9"/>
  <c r="EJ10" i="9"/>
  <c r="EI10" i="9"/>
  <c r="EH10" i="9"/>
  <c r="EG10" i="9"/>
  <c r="EF10" i="9"/>
  <c r="EE10" i="9"/>
  <c r="ED10" i="9"/>
  <c r="EC10" i="9"/>
  <c r="EB10" i="9"/>
  <c r="EA10" i="9"/>
  <c r="DZ10" i="9"/>
  <c r="DY10" i="9"/>
  <c r="DX10" i="9"/>
  <c r="DW10" i="9"/>
  <c r="DV10" i="9"/>
  <c r="DU10" i="9"/>
  <c r="DT10" i="9"/>
  <c r="DS10" i="9"/>
  <c r="DR10" i="9"/>
  <c r="DQ10" i="9"/>
  <c r="DP10" i="9"/>
  <c r="DO10" i="9"/>
  <c r="DN10" i="9"/>
  <c r="DM10" i="9"/>
  <c r="DL10" i="9"/>
  <c r="DK10" i="9"/>
  <c r="DJ10" i="9"/>
  <c r="DI10" i="9"/>
  <c r="DH10" i="9"/>
  <c r="DG10" i="9"/>
  <c r="DF10" i="9"/>
  <c r="DE10" i="9"/>
  <c r="DD10" i="9"/>
  <c r="DC10" i="9"/>
  <c r="DB10" i="9"/>
  <c r="DA10" i="9"/>
  <c r="CZ10" i="9"/>
  <c r="CY10" i="9"/>
  <c r="CX10" i="9"/>
  <c r="CW10" i="9"/>
  <c r="CV10" i="9"/>
  <c r="CU10" i="9"/>
  <c r="CT10" i="9"/>
  <c r="CS10" i="9"/>
  <c r="CR10" i="9"/>
  <c r="CQ10" i="9"/>
  <c r="CP10" i="9"/>
  <c r="CO10" i="9"/>
  <c r="CN10" i="9"/>
  <c r="CM10" i="9"/>
  <c r="CL10" i="9"/>
  <c r="CK10" i="9"/>
  <c r="CJ10" i="9"/>
  <c r="CI10" i="9"/>
  <c r="CH10" i="9"/>
  <c r="CG10" i="9"/>
  <c r="CF10" i="9"/>
  <c r="CE10" i="9"/>
  <c r="CD10" i="9"/>
  <c r="CC10" i="9"/>
  <c r="CB10" i="9"/>
  <c r="CA10" i="9"/>
  <c r="BZ10" i="9"/>
  <c r="BY10" i="9"/>
  <c r="BX10" i="9"/>
  <c r="BW10" i="9"/>
  <c r="BV10" i="9"/>
  <c r="BU10" i="9"/>
  <c r="BT10" i="9"/>
  <c r="BS10" i="9"/>
  <c r="BR10" i="9"/>
  <c r="BQ10" i="9"/>
  <c r="BP10" i="9"/>
  <c r="BO10" i="9"/>
  <c r="BN10" i="9"/>
  <c r="BM10" i="9"/>
  <c r="BL10" i="9"/>
  <c r="BK10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C10" i="9"/>
  <c r="B10" i="9"/>
  <c r="GP9" i="9"/>
  <c r="GO9" i="9"/>
  <c r="GN9" i="9"/>
  <c r="GM9" i="9"/>
  <c r="GL9" i="9"/>
  <c r="GK9" i="9"/>
  <c r="GJ9" i="9"/>
  <c r="GI9" i="9"/>
  <c r="GH9" i="9"/>
  <c r="GG9" i="9"/>
  <c r="GF9" i="9"/>
  <c r="GE9" i="9"/>
  <c r="GD9" i="9"/>
  <c r="GC9" i="9"/>
  <c r="GB9" i="9"/>
  <c r="GA9" i="9"/>
  <c r="FZ9" i="9"/>
  <c r="FY9" i="9"/>
  <c r="FX9" i="9"/>
  <c r="FW9" i="9"/>
  <c r="FV9" i="9"/>
  <c r="FU9" i="9"/>
  <c r="FT9" i="9"/>
  <c r="FS9" i="9"/>
  <c r="FR9" i="9"/>
  <c r="FQ9" i="9"/>
  <c r="FP9" i="9"/>
  <c r="FO9" i="9"/>
  <c r="FN9" i="9"/>
  <c r="FM9" i="9"/>
  <c r="FL9" i="9"/>
  <c r="FK9" i="9"/>
  <c r="FJ9" i="9"/>
  <c r="FI9" i="9"/>
  <c r="FH9" i="9"/>
  <c r="FG9" i="9"/>
  <c r="FF9" i="9"/>
  <c r="FE9" i="9"/>
  <c r="FD9" i="9"/>
  <c r="FC9" i="9"/>
  <c r="FB9" i="9"/>
  <c r="FA9" i="9"/>
  <c r="EZ9" i="9"/>
  <c r="EY9" i="9"/>
  <c r="EX9" i="9"/>
  <c r="EW9" i="9"/>
  <c r="EV9" i="9"/>
  <c r="EU9" i="9"/>
  <c r="ET9" i="9"/>
  <c r="ES9" i="9"/>
  <c r="ER9" i="9"/>
  <c r="EQ9" i="9"/>
  <c r="EP9" i="9"/>
  <c r="EO9" i="9"/>
  <c r="EN9" i="9"/>
  <c r="EM9" i="9"/>
  <c r="EL9" i="9"/>
  <c r="EK9" i="9"/>
  <c r="EJ9" i="9"/>
  <c r="EI9" i="9"/>
  <c r="EH9" i="9"/>
  <c r="EG9" i="9"/>
  <c r="EF9" i="9"/>
  <c r="EE9" i="9"/>
  <c r="ED9" i="9"/>
  <c r="EC9" i="9"/>
  <c r="EB9" i="9"/>
  <c r="EA9" i="9"/>
  <c r="DZ9" i="9"/>
  <c r="DY9" i="9"/>
  <c r="DX9" i="9"/>
  <c r="DW9" i="9"/>
  <c r="DV9" i="9"/>
  <c r="DU9" i="9"/>
  <c r="DT9" i="9"/>
  <c r="DS9" i="9"/>
  <c r="DR9" i="9"/>
  <c r="DQ9" i="9"/>
  <c r="DP9" i="9"/>
  <c r="DO9" i="9"/>
  <c r="DN9" i="9"/>
  <c r="DM9" i="9"/>
  <c r="DL9" i="9"/>
  <c r="DK9" i="9"/>
  <c r="DJ9" i="9"/>
  <c r="DI9" i="9"/>
  <c r="DH9" i="9"/>
  <c r="DG9" i="9"/>
  <c r="DF9" i="9"/>
  <c r="DE9" i="9"/>
  <c r="DD9" i="9"/>
  <c r="DC9" i="9"/>
  <c r="DB9" i="9"/>
  <c r="DA9" i="9"/>
  <c r="CZ9" i="9"/>
  <c r="CY9" i="9"/>
  <c r="CX9" i="9"/>
  <c r="CW9" i="9"/>
  <c r="CV9" i="9"/>
  <c r="CU9" i="9"/>
  <c r="CT9" i="9"/>
  <c r="CS9" i="9"/>
  <c r="CR9" i="9"/>
  <c r="CQ9" i="9"/>
  <c r="CP9" i="9"/>
  <c r="CO9" i="9"/>
  <c r="CN9" i="9"/>
  <c r="CM9" i="9"/>
  <c r="CL9" i="9"/>
  <c r="CK9" i="9"/>
  <c r="CJ9" i="9"/>
  <c r="CI9" i="9"/>
  <c r="CH9" i="9"/>
  <c r="CG9" i="9"/>
  <c r="CF9" i="9"/>
  <c r="CE9" i="9"/>
  <c r="CD9" i="9"/>
  <c r="CC9" i="9"/>
  <c r="CB9" i="9"/>
  <c r="CA9" i="9"/>
  <c r="BZ9" i="9"/>
  <c r="BY9" i="9"/>
  <c r="BX9" i="9"/>
  <c r="BW9" i="9"/>
  <c r="BV9" i="9"/>
  <c r="BU9" i="9"/>
  <c r="BT9" i="9"/>
  <c r="BS9" i="9"/>
  <c r="BR9" i="9"/>
  <c r="BQ9" i="9"/>
  <c r="BP9" i="9"/>
  <c r="BO9" i="9"/>
  <c r="BN9" i="9"/>
  <c r="BM9" i="9"/>
  <c r="BL9" i="9"/>
  <c r="BK9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B9" i="9"/>
  <c r="GP8" i="9"/>
  <c r="GO8" i="9"/>
  <c r="GN8" i="9"/>
  <c r="GM8" i="9"/>
  <c r="GL8" i="9"/>
  <c r="GK8" i="9"/>
  <c r="GJ8" i="9"/>
  <c r="GI8" i="9"/>
  <c r="GH8" i="9"/>
  <c r="GG8" i="9"/>
  <c r="GF8" i="9"/>
  <c r="GE8" i="9"/>
  <c r="GD8" i="9"/>
  <c r="GC8" i="9"/>
  <c r="GB8" i="9"/>
  <c r="GA8" i="9"/>
  <c r="FZ8" i="9"/>
  <c r="FY8" i="9"/>
  <c r="FX8" i="9"/>
  <c r="FW8" i="9"/>
  <c r="FV8" i="9"/>
  <c r="FU8" i="9"/>
  <c r="FT8" i="9"/>
  <c r="FS8" i="9"/>
  <c r="FR8" i="9"/>
  <c r="FQ8" i="9"/>
  <c r="FP8" i="9"/>
  <c r="FO8" i="9"/>
  <c r="FN8" i="9"/>
  <c r="FM8" i="9"/>
  <c r="FL8" i="9"/>
  <c r="FK8" i="9"/>
  <c r="FJ8" i="9"/>
  <c r="FI8" i="9"/>
  <c r="FH8" i="9"/>
  <c r="FG8" i="9"/>
  <c r="FF8" i="9"/>
  <c r="FE8" i="9"/>
  <c r="FD8" i="9"/>
  <c r="FC8" i="9"/>
  <c r="FB8" i="9"/>
  <c r="FA8" i="9"/>
  <c r="EZ8" i="9"/>
  <c r="EY8" i="9"/>
  <c r="EX8" i="9"/>
  <c r="EW8" i="9"/>
  <c r="EV8" i="9"/>
  <c r="EU8" i="9"/>
  <c r="ET8" i="9"/>
  <c r="ES8" i="9"/>
  <c r="ER8" i="9"/>
  <c r="EQ8" i="9"/>
  <c r="EP8" i="9"/>
  <c r="EO8" i="9"/>
  <c r="EN8" i="9"/>
  <c r="EM8" i="9"/>
  <c r="EL8" i="9"/>
  <c r="EK8" i="9"/>
  <c r="EJ8" i="9"/>
  <c r="EI8" i="9"/>
  <c r="EH8" i="9"/>
  <c r="EG8" i="9"/>
  <c r="EF8" i="9"/>
  <c r="EE8" i="9"/>
  <c r="ED8" i="9"/>
  <c r="EC8" i="9"/>
  <c r="EB8" i="9"/>
  <c r="EA8" i="9"/>
  <c r="DZ8" i="9"/>
  <c r="DY8" i="9"/>
  <c r="DX8" i="9"/>
  <c r="DW8" i="9"/>
  <c r="DV8" i="9"/>
  <c r="DU8" i="9"/>
  <c r="DT8" i="9"/>
  <c r="DS8" i="9"/>
  <c r="DR8" i="9"/>
  <c r="DQ8" i="9"/>
  <c r="DP8" i="9"/>
  <c r="DO8" i="9"/>
  <c r="DN8" i="9"/>
  <c r="DM8" i="9"/>
  <c r="DL8" i="9"/>
  <c r="DK8" i="9"/>
  <c r="DJ8" i="9"/>
  <c r="DI8" i="9"/>
  <c r="DH8" i="9"/>
  <c r="DG8" i="9"/>
  <c r="DF8" i="9"/>
  <c r="DE8" i="9"/>
  <c r="DD8" i="9"/>
  <c r="DC8" i="9"/>
  <c r="DB8" i="9"/>
  <c r="DA8" i="9"/>
  <c r="CZ8" i="9"/>
  <c r="CY8" i="9"/>
  <c r="CX8" i="9"/>
  <c r="CW8" i="9"/>
  <c r="CV8" i="9"/>
  <c r="CU8" i="9"/>
  <c r="CT8" i="9"/>
  <c r="CS8" i="9"/>
  <c r="CR8" i="9"/>
  <c r="CQ8" i="9"/>
  <c r="CP8" i="9"/>
  <c r="CO8" i="9"/>
  <c r="CN8" i="9"/>
  <c r="CM8" i="9"/>
  <c r="CL8" i="9"/>
  <c r="CK8" i="9"/>
  <c r="CJ8" i="9"/>
  <c r="CI8" i="9"/>
  <c r="CH8" i="9"/>
  <c r="CG8" i="9"/>
  <c r="CF8" i="9"/>
  <c r="CE8" i="9"/>
  <c r="CD8" i="9"/>
  <c r="CC8" i="9"/>
  <c r="CB8" i="9"/>
  <c r="CA8" i="9"/>
  <c r="BZ8" i="9"/>
  <c r="BY8" i="9"/>
  <c r="BX8" i="9"/>
  <c r="BW8" i="9"/>
  <c r="BV8" i="9"/>
  <c r="BU8" i="9"/>
  <c r="BT8" i="9"/>
  <c r="BS8" i="9"/>
  <c r="BR8" i="9"/>
  <c r="BQ8" i="9"/>
  <c r="BP8" i="9"/>
  <c r="BO8" i="9"/>
  <c r="BN8" i="9"/>
  <c r="BM8" i="9"/>
  <c r="BL8" i="9"/>
  <c r="BK8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GP7" i="9"/>
  <c r="GO7" i="9"/>
  <c r="GN7" i="9"/>
  <c r="GM7" i="9"/>
  <c r="GL7" i="9"/>
  <c r="GK7" i="9"/>
  <c r="GJ7" i="9"/>
  <c r="GI7" i="9"/>
  <c r="GH7" i="9"/>
  <c r="GG7" i="9"/>
  <c r="GF7" i="9"/>
  <c r="GE7" i="9"/>
  <c r="GD7" i="9"/>
  <c r="GC7" i="9"/>
  <c r="GB7" i="9"/>
  <c r="GA7" i="9"/>
  <c r="FZ7" i="9"/>
  <c r="FY7" i="9"/>
  <c r="FX7" i="9"/>
  <c r="FW7" i="9"/>
  <c r="FV7" i="9"/>
  <c r="FU7" i="9"/>
  <c r="FT7" i="9"/>
  <c r="FS7" i="9"/>
  <c r="FR7" i="9"/>
  <c r="FQ7" i="9"/>
  <c r="FP7" i="9"/>
  <c r="FO7" i="9"/>
  <c r="FN7" i="9"/>
  <c r="FM7" i="9"/>
  <c r="FL7" i="9"/>
  <c r="FK7" i="9"/>
  <c r="FJ7" i="9"/>
  <c r="FI7" i="9"/>
  <c r="FH7" i="9"/>
  <c r="FG7" i="9"/>
  <c r="FF7" i="9"/>
  <c r="FE7" i="9"/>
  <c r="FD7" i="9"/>
  <c r="FC7" i="9"/>
  <c r="FB7" i="9"/>
  <c r="FA7" i="9"/>
  <c r="EZ7" i="9"/>
  <c r="EY7" i="9"/>
  <c r="EX7" i="9"/>
  <c r="EW7" i="9"/>
  <c r="EV7" i="9"/>
  <c r="EU7" i="9"/>
  <c r="ET7" i="9"/>
  <c r="ES7" i="9"/>
  <c r="ER7" i="9"/>
  <c r="EQ7" i="9"/>
  <c r="EP7" i="9"/>
  <c r="EO7" i="9"/>
  <c r="EN7" i="9"/>
  <c r="EM7" i="9"/>
  <c r="EL7" i="9"/>
  <c r="EK7" i="9"/>
  <c r="EJ7" i="9"/>
  <c r="EI7" i="9"/>
  <c r="EH7" i="9"/>
  <c r="EG7" i="9"/>
  <c r="EF7" i="9"/>
  <c r="EE7" i="9"/>
  <c r="ED7" i="9"/>
  <c r="EC7" i="9"/>
  <c r="EB7" i="9"/>
  <c r="EA7" i="9"/>
  <c r="DZ7" i="9"/>
  <c r="DY7" i="9"/>
  <c r="DX7" i="9"/>
  <c r="DW7" i="9"/>
  <c r="DV7" i="9"/>
  <c r="DU7" i="9"/>
  <c r="DT7" i="9"/>
  <c r="DS7" i="9"/>
  <c r="DR7" i="9"/>
  <c r="DQ7" i="9"/>
  <c r="DP7" i="9"/>
  <c r="DO7" i="9"/>
  <c r="DN7" i="9"/>
  <c r="DM7" i="9"/>
  <c r="DL7" i="9"/>
  <c r="DK7" i="9"/>
  <c r="DJ7" i="9"/>
  <c r="DI7" i="9"/>
  <c r="DH7" i="9"/>
  <c r="DG7" i="9"/>
  <c r="DF7" i="9"/>
  <c r="DE7" i="9"/>
  <c r="DD7" i="9"/>
  <c r="DC7" i="9"/>
  <c r="DB7" i="9"/>
  <c r="DA7" i="9"/>
  <c r="CZ7" i="9"/>
  <c r="CY7" i="9"/>
  <c r="CX7" i="9"/>
  <c r="CW7" i="9"/>
  <c r="CV7" i="9"/>
  <c r="CU7" i="9"/>
  <c r="CT7" i="9"/>
  <c r="CS7" i="9"/>
  <c r="CR7" i="9"/>
  <c r="CQ7" i="9"/>
  <c r="CP7" i="9"/>
  <c r="CO7" i="9"/>
  <c r="CN7" i="9"/>
  <c r="CM7" i="9"/>
  <c r="CL7" i="9"/>
  <c r="CK7" i="9"/>
  <c r="CJ7" i="9"/>
  <c r="CI7" i="9"/>
  <c r="CH7" i="9"/>
  <c r="CG7" i="9"/>
  <c r="CF7" i="9"/>
  <c r="CE7" i="9"/>
  <c r="CD7" i="9"/>
  <c r="CC7" i="9"/>
  <c r="CB7" i="9"/>
  <c r="CA7" i="9"/>
  <c r="BZ7" i="9"/>
  <c r="BY7" i="9"/>
  <c r="BX7" i="9"/>
  <c r="BW7" i="9"/>
  <c r="BV7" i="9"/>
  <c r="BU7" i="9"/>
  <c r="BT7" i="9"/>
  <c r="BS7" i="9"/>
  <c r="BR7" i="9"/>
  <c r="BQ7" i="9"/>
  <c r="BP7" i="9"/>
  <c r="BO7" i="9"/>
  <c r="BN7" i="9"/>
  <c r="BM7" i="9"/>
  <c r="BL7" i="9"/>
  <c r="BK7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C7" i="9"/>
  <c r="B7" i="9"/>
  <c r="GP6" i="9"/>
  <c r="GO6" i="9"/>
  <c r="GN6" i="9"/>
  <c r="GM6" i="9"/>
  <c r="GL6" i="9"/>
  <c r="GK6" i="9"/>
  <c r="GJ6" i="9"/>
  <c r="GI6" i="9"/>
  <c r="GH6" i="9"/>
  <c r="GG6" i="9"/>
  <c r="GF6" i="9"/>
  <c r="GE6" i="9"/>
  <c r="GD6" i="9"/>
  <c r="GC6" i="9"/>
  <c r="GB6" i="9"/>
  <c r="GA6" i="9"/>
  <c r="FZ6" i="9"/>
  <c r="FY6" i="9"/>
  <c r="FX6" i="9"/>
  <c r="FW6" i="9"/>
  <c r="FV6" i="9"/>
  <c r="FU6" i="9"/>
  <c r="FT6" i="9"/>
  <c r="FS6" i="9"/>
  <c r="FR6" i="9"/>
  <c r="FQ6" i="9"/>
  <c r="FP6" i="9"/>
  <c r="FO6" i="9"/>
  <c r="FN6" i="9"/>
  <c r="FM6" i="9"/>
  <c r="FL6" i="9"/>
  <c r="FK6" i="9"/>
  <c r="FJ6" i="9"/>
  <c r="FI6" i="9"/>
  <c r="FH6" i="9"/>
  <c r="FG6" i="9"/>
  <c r="FF6" i="9"/>
  <c r="FE6" i="9"/>
  <c r="FD6" i="9"/>
  <c r="FC6" i="9"/>
  <c r="FB6" i="9"/>
  <c r="FA6" i="9"/>
  <c r="EZ6" i="9"/>
  <c r="EY6" i="9"/>
  <c r="EX6" i="9"/>
  <c r="EW6" i="9"/>
  <c r="EV6" i="9"/>
  <c r="EU6" i="9"/>
  <c r="ET6" i="9"/>
  <c r="ES6" i="9"/>
  <c r="ER6" i="9"/>
  <c r="EQ6" i="9"/>
  <c r="EP6" i="9"/>
  <c r="EO6" i="9"/>
  <c r="EN6" i="9"/>
  <c r="EM6" i="9"/>
  <c r="EL6" i="9"/>
  <c r="EK6" i="9"/>
  <c r="EJ6" i="9"/>
  <c r="EI6" i="9"/>
  <c r="EH6" i="9"/>
  <c r="EG6" i="9"/>
  <c r="EF6" i="9"/>
  <c r="EE6" i="9"/>
  <c r="ED6" i="9"/>
  <c r="EC6" i="9"/>
  <c r="EB6" i="9"/>
  <c r="EA6" i="9"/>
  <c r="DZ6" i="9"/>
  <c r="DY6" i="9"/>
  <c r="DX6" i="9"/>
  <c r="DW6" i="9"/>
  <c r="DV6" i="9"/>
  <c r="DU6" i="9"/>
  <c r="DT6" i="9"/>
  <c r="DS6" i="9"/>
  <c r="DR6" i="9"/>
  <c r="DQ6" i="9"/>
  <c r="DP6" i="9"/>
  <c r="DO6" i="9"/>
  <c r="DN6" i="9"/>
  <c r="DM6" i="9"/>
  <c r="DL6" i="9"/>
  <c r="DK6" i="9"/>
  <c r="DJ6" i="9"/>
  <c r="DI6" i="9"/>
  <c r="DH6" i="9"/>
  <c r="DG6" i="9"/>
  <c r="DF6" i="9"/>
  <c r="DE6" i="9"/>
  <c r="DD6" i="9"/>
  <c r="DC6" i="9"/>
  <c r="DB6" i="9"/>
  <c r="DA6" i="9"/>
  <c r="CZ6" i="9"/>
  <c r="CY6" i="9"/>
  <c r="CX6" i="9"/>
  <c r="CW6" i="9"/>
  <c r="CV6" i="9"/>
  <c r="CU6" i="9"/>
  <c r="CT6" i="9"/>
  <c r="CS6" i="9"/>
  <c r="CR6" i="9"/>
  <c r="CQ6" i="9"/>
  <c r="CP6" i="9"/>
  <c r="CO6" i="9"/>
  <c r="CN6" i="9"/>
  <c r="CM6" i="9"/>
  <c r="CL6" i="9"/>
  <c r="CK6" i="9"/>
  <c r="CJ6" i="9"/>
  <c r="CI6" i="9"/>
  <c r="CH6" i="9"/>
  <c r="CG6" i="9"/>
  <c r="CF6" i="9"/>
  <c r="CE6" i="9"/>
  <c r="CD6" i="9"/>
  <c r="CC6" i="9"/>
  <c r="CB6" i="9"/>
  <c r="CA6" i="9"/>
  <c r="BZ6" i="9"/>
  <c r="BY6" i="9"/>
  <c r="BX6" i="9"/>
  <c r="BW6" i="9"/>
  <c r="BV6" i="9"/>
  <c r="BU6" i="9"/>
  <c r="BT6" i="9"/>
  <c r="BS6" i="9"/>
  <c r="BR6" i="9"/>
  <c r="BQ6" i="9"/>
  <c r="BP6" i="9"/>
  <c r="BO6" i="9"/>
  <c r="BN6" i="9"/>
  <c r="BM6" i="9"/>
  <c r="BL6" i="9"/>
  <c r="BK6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GP5" i="9"/>
  <c r="GO5" i="9"/>
  <c r="GN5" i="9"/>
  <c r="GM5" i="9"/>
  <c r="GL5" i="9"/>
  <c r="GK5" i="9"/>
  <c r="GJ5" i="9"/>
  <c r="GI5" i="9"/>
  <c r="GH5" i="9"/>
  <c r="GG5" i="9"/>
  <c r="GF5" i="9"/>
  <c r="GE5" i="9"/>
  <c r="GD5" i="9"/>
  <c r="GC5" i="9"/>
  <c r="GB5" i="9"/>
  <c r="GA5" i="9"/>
  <c r="FZ5" i="9"/>
  <c r="FY5" i="9"/>
  <c r="FX5" i="9"/>
  <c r="FW5" i="9"/>
  <c r="FV5" i="9"/>
  <c r="FU5" i="9"/>
  <c r="FT5" i="9"/>
  <c r="FS5" i="9"/>
  <c r="FR5" i="9"/>
  <c r="FQ5" i="9"/>
  <c r="FP5" i="9"/>
  <c r="FO5" i="9"/>
  <c r="FN5" i="9"/>
  <c r="FM5" i="9"/>
  <c r="FL5" i="9"/>
  <c r="FK5" i="9"/>
  <c r="FJ5" i="9"/>
  <c r="FI5" i="9"/>
  <c r="FH5" i="9"/>
  <c r="FG5" i="9"/>
  <c r="FF5" i="9"/>
  <c r="FE5" i="9"/>
  <c r="FD5" i="9"/>
  <c r="FC5" i="9"/>
  <c r="FB5" i="9"/>
  <c r="FA5" i="9"/>
  <c r="EZ5" i="9"/>
  <c r="EY5" i="9"/>
  <c r="EX5" i="9"/>
  <c r="EW5" i="9"/>
  <c r="EV5" i="9"/>
  <c r="EU5" i="9"/>
  <c r="ET5" i="9"/>
  <c r="ES5" i="9"/>
  <c r="ER5" i="9"/>
  <c r="EQ5" i="9"/>
  <c r="EP5" i="9"/>
  <c r="EO5" i="9"/>
  <c r="EN5" i="9"/>
  <c r="EM5" i="9"/>
  <c r="EL5" i="9"/>
  <c r="EK5" i="9"/>
  <c r="EJ5" i="9"/>
  <c r="EI5" i="9"/>
  <c r="EH5" i="9"/>
  <c r="EG5" i="9"/>
  <c r="EF5" i="9"/>
  <c r="EE5" i="9"/>
  <c r="ED5" i="9"/>
  <c r="EC5" i="9"/>
  <c r="EB5" i="9"/>
  <c r="EA5" i="9"/>
  <c r="DZ5" i="9"/>
  <c r="DY5" i="9"/>
  <c r="DX5" i="9"/>
  <c r="DW5" i="9"/>
  <c r="DV5" i="9"/>
  <c r="DU5" i="9"/>
  <c r="DT5" i="9"/>
  <c r="DS5" i="9"/>
  <c r="DR5" i="9"/>
  <c r="DQ5" i="9"/>
  <c r="DP5" i="9"/>
  <c r="DO5" i="9"/>
  <c r="DN5" i="9"/>
  <c r="DM5" i="9"/>
  <c r="DL5" i="9"/>
  <c r="DK5" i="9"/>
  <c r="DJ5" i="9"/>
  <c r="DI5" i="9"/>
  <c r="DH5" i="9"/>
  <c r="DG5" i="9"/>
  <c r="DF5" i="9"/>
  <c r="DE5" i="9"/>
  <c r="DD5" i="9"/>
  <c r="DC5" i="9"/>
  <c r="DB5" i="9"/>
  <c r="DA5" i="9"/>
  <c r="CZ5" i="9"/>
  <c r="CY5" i="9"/>
  <c r="CX5" i="9"/>
  <c r="CW5" i="9"/>
  <c r="CV5" i="9"/>
  <c r="CU5" i="9"/>
  <c r="CT5" i="9"/>
  <c r="CS5" i="9"/>
  <c r="CR5" i="9"/>
  <c r="CQ5" i="9"/>
  <c r="CP5" i="9"/>
  <c r="CO5" i="9"/>
  <c r="CN5" i="9"/>
  <c r="CM5" i="9"/>
  <c r="CL5" i="9"/>
  <c r="CK5" i="9"/>
  <c r="CJ5" i="9"/>
  <c r="CI5" i="9"/>
  <c r="CH5" i="9"/>
  <c r="CG5" i="9"/>
  <c r="CF5" i="9"/>
  <c r="CE5" i="9"/>
  <c r="CD5" i="9"/>
  <c r="CC5" i="9"/>
  <c r="CB5" i="9"/>
  <c r="CA5" i="9"/>
  <c r="BZ5" i="9"/>
  <c r="BY5" i="9"/>
  <c r="BX5" i="9"/>
  <c r="BW5" i="9"/>
  <c r="BV5" i="9"/>
  <c r="BU5" i="9"/>
  <c r="BT5" i="9"/>
  <c r="BS5" i="9"/>
  <c r="BR5" i="9"/>
  <c r="BQ5" i="9"/>
  <c r="BP5" i="9"/>
  <c r="BO5" i="9"/>
  <c r="BN5" i="9"/>
  <c r="BM5" i="9"/>
  <c r="BL5" i="9"/>
  <c r="BK5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B5" i="9"/>
  <c r="GP4" i="9"/>
  <c r="GO4" i="9"/>
  <c r="GN4" i="9"/>
  <c r="GM4" i="9"/>
  <c r="GL4" i="9"/>
  <c r="GK4" i="9"/>
  <c r="GJ4" i="9"/>
  <c r="GI4" i="9"/>
  <c r="GH4" i="9"/>
  <c r="GG4" i="9"/>
  <c r="GF4" i="9"/>
  <c r="GE4" i="9"/>
  <c r="GD4" i="9"/>
  <c r="GC4" i="9"/>
  <c r="GB4" i="9"/>
  <c r="GA4" i="9"/>
  <c r="FZ4" i="9"/>
  <c r="FY4" i="9"/>
  <c r="FX4" i="9"/>
  <c r="FW4" i="9"/>
  <c r="FV4" i="9"/>
  <c r="FU4" i="9"/>
  <c r="FT4" i="9"/>
  <c r="FS4" i="9"/>
  <c r="FR4" i="9"/>
  <c r="FQ4" i="9"/>
  <c r="FP4" i="9"/>
  <c r="FO4" i="9"/>
  <c r="FN4" i="9"/>
  <c r="FM4" i="9"/>
  <c r="FL4" i="9"/>
  <c r="FK4" i="9"/>
  <c r="FJ4" i="9"/>
  <c r="FI4" i="9"/>
  <c r="FH4" i="9"/>
  <c r="FG4" i="9"/>
  <c r="FF4" i="9"/>
  <c r="FE4" i="9"/>
  <c r="FD4" i="9"/>
  <c r="FC4" i="9"/>
  <c r="FB4" i="9"/>
  <c r="FA4" i="9"/>
  <c r="EZ4" i="9"/>
  <c r="EY4" i="9"/>
  <c r="EX4" i="9"/>
  <c r="EW4" i="9"/>
  <c r="EV4" i="9"/>
  <c r="EU4" i="9"/>
  <c r="ET4" i="9"/>
  <c r="ES4" i="9"/>
  <c r="ER4" i="9"/>
  <c r="EQ4" i="9"/>
  <c r="EP4" i="9"/>
  <c r="EO4" i="9"/>
  <c r="EN4" i="9"/>
  <c r="EM4" i="9"/>
  <c r="EL4" i="9"/>
  <c r="EK4" i="9"/>
  <c r="EJ4" i="9"/>
  <c r="EI4" i="9"/>
  <c r="EH4" i="9"/>
  <c r="EG4" i="9"/>
  <c r="EF4" i="9"/>
  <c r="EE4" i="9"/>
  <c r="ED4" i="9"/>
  <c r="EC4" i="9"/>
  <c r="EB4" i="9"/>
  <c r="EA4" i="9"/>
  <c r="DZ4" i="9"/>
  <c r="DY4" i="9"/>
  <c r="DX4" i="9"/>
  <c r="DW4" i="9"/>
  <c r="DV4" i="9"/>
  <c r="DU4" i="9"/>
  <c r="DT4" i="9"/>
  <c r="DS4" i="9"/>
  <c r="DR4" i="9"/>
  <c r="DQ4" i="9"/>
  <c r="DP4" i="9"/>
  <c r="DO4" i="9"/>
  <c r="DN4" i="9"/>
  <c r="DM4" i="9"/>
  <c r="DL4" i="9"/>
  <c r="DK4" i="9"/>
  <c r="DJ4" i="9"/>
  <c r="DI4" i="9"/>
  <c r="DH4" i="9"/>
  <c r="DG4" i="9"/>
  <c r="DF4" i="9"/>
  <c r="DE4" i="9"/>
  <c r="DD4" i="9"/>
  <c r="DC4" i="9"/>
  <c r="DB4" i="9"/>
  <c r="DA4" i="9"/>
  <c r="CZ4" i="9"/>
  <c r="CY4" i="9"/>
  <c r="CX4" i="9"/>
  <c r="CW4" i="9"/>
  <c r="CV4" i="9"/>
  <c r="CU4" i="9"/>
  <c r="CT4" i="9"/>
  <c r="CS4" i="9"/>
  <c r="CR4" i="9"/>
  <c r="CQ4" i="9"/>
  <c r="CP4" i="9"/>
  <c r="CO4" i="9"/>
  <c r="CN4" i="9"/>
  <c r="CM4" i="9"/>
  <c r="CL4" i="9"/>
  <c r="CK4" i="9"/>
  <c r="CJ4" i="9"/>
  <c r="CI4" i="9"/>
  <c r="CH4" i="9"/>
  <c r="CG4" i="9"/>
  <c r="CF4" i="9"/>
  <c r="CE4" i="9"/>
  <c r="CD4" i="9"/>
  <c r="CC4" i="9"/>
  <c r="CB4" i="9"/>
  <c r="CA4" i="9"/>
  <c r="BZ4" i="9"/>
  <c r="BY4" i="9"/>
  <c r="BX4" i="9"/>
  <c r="BW4" i="9"/>
  <c r="BV4" i="9"/>
  <c r="BU4" i="9"/>
  <c r="BT4" i="9"/>
  <c r="BS4" i="9"/>
  <c r="BR4" i="9"/>
  <c r="BQ4" i="9"/>
  <c r="BP4" i="9"/>
  <c r="BO4" i="9"/>
  <c r="BN4" i="9"/>
  <c r="BM4" i="9"/>
  <c r="BL4" i="9"/>
  <c r="BK4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GP3" i="9"/>
  <c r="GO3" i="9"/>
  <c r="GN3" i="9"/>
  <c r="GM3" i="9"/>
  <c r="GL3" i="9"/>
  <c r="GK3" i="9"/>
  <c r="GJ3" i="9"/>
  <c r="GI3" i="9"/>
  <c r="GH3" i="9"/>
  <c r="GG3" i="9"/>
  <c r="GF3" i="9"/>
  <c r="GE3" i="9"/>
  <c r="GD3" i="9"/>
  <c r="GC3" i="9"/>
  <c r="GB3" i="9"/>
  <c r="GA3" i="9"/>
  <c r="FZ3" i="9"/>
  <c r="FY3" i="9"/>
  <c r="FX3" i="9"/>
  <c r="FW3" i="9"/>
  <c r="FV3" i="9"/>
  <c r="FU3" i="9"/>
  <c r="FT3" i="9"/>
  <c r="FS3" i="9"/>
  <c r="FR3" i="9"/>
  <c r="FQ3" i="9"/>
  <c r="FP3" i="9"/>
  <c r="FO3" i="9"/>
  <c r="FN3" i="9"/>
  <c r="FM3" i="9"/>
  <c r="FL3" i="9"/>
  <c r="FK3" i="9"/>
  <c r="FJ3" i="9"/>
  <c r="FI3" i="9"/>
  <c r="FH3" i="9"/>
  <c r="FG3" i="9"/>
  <c r="FF3" i="9"/>
  <c r="FE3" i="9"/>
  <c r="FD3" i="9"/>
  <c r="FC3" i="9"/>
  <c r="FB3" i="9"/>
  <c r="FA3" i="9"/>
  <c r="EZ3" i="9"/>
  <c r="EY3" i="9"/>
  <c r="EX3" i="9"/>
  <c r="EW3" i="9"/>
  <c r="EV3" i="9"/>
  <c r="EU3" i="9"/>
  <c r="ET3" i="9"/>
  <c r="ES3" i="9"/>
  <c r="ER3" i="9"/>
  <c r="EQ3" i="9"/>
  <c r="EP3" i="9"/>
  <c r="EO3" i="9"/>
  <c r="EN3" i="9"/>
  <c r="EM3" i="9"/>
  <c r="EL3" i="9"/>
  <c r="EK3" i="9"/>
  <c r="EJ3" i="9"/>
  <c r="EI3" i="9"/>
  <c r="EH3" i="9"/>
  <c r="EG3" i="9"/>
  <c r="EF3" i="9"/>
  <c r="EE3" i="9"/>
  <c r="ED3" i="9"/>
  <c r="EC3" i="9"/>
  <c r="EB3" i="9"/>
  <c r="EA3" i="9"/>
  <c r="DZ3" i="9"/>
  <c r="DY3" i="9"/>
  <c r="DX3" i="9"/>
  <c r="DW3" i="9"/>
  <c r="DV3" i="9"/>
  <c r="DU3" i="9"/>
  <c r="DT3" i="9"/>
  <c r="DS3" i="9"/>
  <c r="DR3" i="9"/>
  <c r="DQ3" i="9"/>
  <c r="DP3" i="9"/>
  <c r="DO3" i="9"/>
  <c r="DN3" i="9"/>
  <c r="DM3" i="9"/>
  <c r="DL3" i="9"/>
  <c r="DK3" i="9"/>
  <c r="DJ3" i="9"/>
  <c r="DI3" i="9"/>
  <c r="DH3" i="9"/>
  <c r="DG3" i="9"/>
  <c r="DF3" i="9"/>
  <c r="DE3" i="9"/>
  <c r="DD3" i="9"/>
  <c r="DC3" i="9"/>
  <c r="DB3" i="9"/>
  <c r="DA3" i="9"/>
  <c r="CZ3" i="9"/>
  <c r="CY3" i="9"/>
  <c r="CX3" i="9"/>
  <c r="CW3" i="9"/>
  <c r="CV3" i="9"/>
  <c r="CU3" i="9"/>
  <c r="CT3" i="9"/>
  <c r="CS3" i="9"/>
  <c r="CR3" i="9"/>
  <c r="CQ3" i="9"/>
  <c r="CP3" i="9"/>
  <c r="CO3" i="9"/>
  <c r="CN3" i="9"/>
  <c r="CM3" i="9"/>
  <c r="CL3" i="9"/>
  <c r="CK3" i="9"/>
  <c r="CJ3" i="9"/>
  <c r="CI3" i="9"/>
  <c r="CH3" i="9"/>
  <c r="CG3" i="9"/>
  <c r="CF3" i="9"/>
  <c r="CE3" i="9"/>
  <c r="CD3" i="9"/>
  <c r="CC3" i="9"/>
  <c r="CB3" i="9"/>
  <c r="CA3" i="9"/>
  <c r="BZ3" i="9"/>
  <c r="BY3" i="9"/>
  <c r="BX3" i="9"/>
  <c r="BW3" i="9"/>
  <c r="BV3" i="9"/>
  <c r="BU3" i="9"/>
  <c r="BT3" i="9"/>
  <c r="BS3" i="9"/>
  <c r="BR3" i="9"/>
  <c r="BQ3" i="9"/>
  <c r="BP3" i="9"/>
  <c r="BO3" i="9"/>
  <c r="BN3" i="9"/>
  <c r="BM3" i="9"/>
  <c r="BL3" i="9"/>
  <c r="BK3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D3" i="9"/>
  <c r="C3" i="9"/>
  <c r="B3" i="9"/>
  <c r="GP2" i="9"/>
  <c r="GO2" i="9"/>
  <c r="GN2" i="9"/>
  <c r="GM2" i="9"/>
  <c r="GL2" i="9"/>
  <c r="GK2" i="9"/>
  <c r="GJ2" i="9"/>
  <c r="GI2" i="9"/>
  <c r="GH2" i="9"/>
  <c r="GG2" i="9"/>
  <c r="GF2" i="9"/>
  <c r="GE2" i="9"/>
  <c r="GD2" i="9"/>
  <c r="GC2" i="9"/>
  <c r="GB2" i="9"/>
  <c r="GA2" i="9"/>
  <c r="FZ2" i="9"/>
  <c r="FY2" i="9"/>
  <c r="FX2" i="9"/>
  <c r="FW2" i="9"/>
  <c r="FV2" i="9"/>
  <c r="FU2" i="9"/>
  <c r="FT2" i="9"/>
  <c r="FS2" i="9"/>
  <c r="FR2" i="9"/>
  <c r="FQ2" i="9"/>
  <c r="FP2" i="9"/>
  <c r="FO2" i="9"/>
  <c r="FN2" i="9"/>
  <c r="FM2" i="9"/>
  <c r="FL2" i="9"/>
  <c r="FK2" i="9"/>
  <c r="FJ2" i="9"/>
  <c r="FI2" i="9"/>
  <c r="FH2" i="9"/>
  <c r="FG2" i="9"/>
  <c r="FF2" i="9"/>
  <c r="FE2" i="9"/>
  <c r="FD2" i="9"/>
  <c r="FC2" i="9"/>
  <c r="FB2" i="9"/>
  <c r="FA2" i="9"/>
  <c r="EZ2" i="9"/>
  <c r="EY2" i="9"/>
  <c r="EX2" i="9"/>
  <c r="EW2" i="9"/>
  <c r="EV2" i="9"/>
  <c r="EU2" i="9"/>
  <c r="ET2" i="9"/>
  <c r="ES2" i="9"/>
  <c r="ER2" i="9"/>
  <c r="EQ2" i="9"/>
  <c r="EP2" i="9"/>
  <c r="EO2" i="9"/>
  <c r="EN2" i="9"/>
  <c r="EM2" i="9"/>
  <c r="EL2" i="9"/>
  <c r="EK2" i="9"/>
  <c r="EJ2" i="9"/>
  <c r="EI2" i="9"/>
  <c r="EH2" i="9"/>
  <c r="EG2" i="9"/>
  <c r="EF2" i="9"/>
  <c r="EE2" i="9"/>
  <c r="ED2" i="9"/>
  <c r="EC2" i="9"/>
  <c r="EB2" i="9"/>
  <c r="EA2" i="9"/>
  <c r="DZ2" i="9"/>
  <c r="DY2" i="9"/>
  <c r="DX2" i="9"/>
  <c r="DW2" i="9"/>
  <c r="DV2" i="9"/>
  <c r="DU2" i="9"/>
  <c r="DT2" i="9"/>
  <c r="DS2" i="9"/>
  <c r="DR2" i="9"/>
  <c r="DQ2" i="9"/>
  <c r="DP2" i="9"/>
  <c r="DO2" i="9"/>
  <c r="DN2" i="9"/>
  <c r="DM2" i="9"/>
  <c r="DL2" i="9"/>
  <c r="DK2" i="9"/>
  <c r="DJ2" i="9"/>
  <c r="DI2" i="9"/>
  <c r="DH2" i="9"/>
  <c r="DG2" i="9"/>
  <c r="DF2" i="9"/>
  <c r="DE2" i="9"/>
  <c r="DD2" i="9"/>
  <c r="DC2" i="9"/>
  <c r="DB2" i="9"/>
  <c r="DA2" i="9"/>
  <c r="CZ2" i="9"/>
  <c r="CY2" i="9"/>
  <c r="CX2" i="9"/>
  <c r="CW2" i="9"/>
  <c r="CV2" i="9"/>
  <c r="CU2" i="9"/>
  <c r="CT2" i="9"/>
  <c r="CS2" i="9"/>
  <c r="CR2" i="9"/>
  <c r="CQ2" i="9"/>
  <c r="CP2" i="9"/>
  <c r="CO2" i="9"/>
  <c r="CN2" i="9"/>
  <c r="CM2" i="9"/>
  <c r="CL2" i="9"/>
  <c r="CK2" i="9"/>
  <c r="CJ2" i="9"/>
  <c r="CI2" i="9"/>
  <c r="CH2" i="9"/>
  <c r="CG2" i="9"/>
  <c r="CF2" i="9"/>
  <c r="CE2" i="9"/>
  <c r="CD2" i="9"/>
  <c r="CC2" i="9"/>
  <c r="CB2" i="9"/>
  <c r="CA2" i="9"/>
  <c r="BZ2" i="9"/>
  <c r="BY2" i="9"/>
  <c r="BX2" i="9"/>
  <c r="BW2" i="9"/>
  <c r="BV2" i="9"/>
  <c r="BU2" i="9"/>
  <c r="BT2" i="9"/>
  <c r="BS2" i="9"/>
  <c r="BR2" i="9"/>
  <c r="BQ2" i="9"/>
  <c r="BP2" i="9"/>
  <c r="BO2" i="9"/>
  <c r="BN2" i="9"/>
  <c r="BM2" i="9"/>
  <c r="BL2" i="9"/>
  <c r="BK2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H2" i="9"/>
  <c r="G2" i="9"/>
  <c r="F2" i="9"/>
  <c r="E2" i="9"/>
  <c r="D2" i="9"/>
  <c r="C2" i="9"/>
  <c r="B2" i="9"/>
  <c r="A2" i="9"/>
  <c r="C96" i="8"/>
  <c r="C95" i="8"/>
  <c r="X72" i="8"/>
  <c r="W72" i="8"/>
  <c r="V72" i="8"/>
  <c r="U72" i="8"/>
  <c r="T72" i="8"/>
  <c r="S72" i="8"/>
  <c r="R72" i="8"/>
  <c r="Q72" i="8"/>
  <c r="P72" i="8"/>
  <c r="O72" i="8"/>
  <c r="N72" i="8"/>
  <c r="M72" i="8"/>
  <c r="L72" i="8"/>
  <c r="K72" i="8"/>
  <c r="J72" i="8"/>
  <c r="I72" i="8"/>
  <c r="H72" i="8"/>
  <c r="G72" i="8"/>
  <c r="F72" i="8"/>
  <c r="E72" i="8"/>
  <c r="D72" i="8"/>
  <c r="C72" i="8"/>
  <c r="B72" i="8"/>
  <c r="X71" i="8"/>
  <c r="W71" i="8"/>
  <c r="V71" i="8"/>
  <c r="U71" i="8"/>
  <c r="T71" i="8"/>
  <c r="S71" i="8"/>
  <c r="R71" i="8"/>
  <c r="Q71" i="8"/>
  <c r="P71" i="8"/>
  <c r="O71" i="8"/>
  <c r="N71" i="8"/>
  <c r="M71" i="8"/>
  <c r="L71" i="8"/>
  <c r="K71" i="8"/>
  <c r="J71" i="8"/>
  <c r="I71" i="8"/>
  <c r="H71" i="8"/>
  <c r="G71" i="8"/>
  <c r="F71" i="8"/>
  <c r="E71" i="8"/>
  <c r="D71" i="8"/>
  <c r="C71" i="8"/>
  <c r="B71" i="8"/>
  <c r="X70" i="8"/>
  <c r="W70" i="8"/>
  <c r="V70" i="8"/>
  <c r="U70" i="8"/>
  <c r="T70" i="8"/>
  <c r="S70" i="8"/>
  <c r="R70" i="8"/>
  <c r="Q70" i="8"/>
  <c r="P70" i="8"/>
  <c r="O70" i="8"/>
  <c r="N70" i="8"/>
  <c r="M70" i="8"/>
  <c r="L70" i="8"/>
  <c r="K70" i="8"/>
  <c r="J70" i="8"/>
  <c r="I70" i="8"/>
  <c r="H70" i="8"/>
  <c r="G70" i="8"/>
  <c r="F70" i="8"/>
  <c r="E70" i="8"/>
  <c r="D70" i="8"/>
  <c r="C70" i="8"/>
  <c r="B70" i="8"/>
  <c r="X69" i="8"/>
  <c r="W69" i="8"/>
  <c r="V69" i="8"/>
  <c r="U69" i="8"/>
  <c r="T69" i="8"/>
  <c r="S69" i="8"/>
  <c r="R69" i="8"/>
  <c r="Q69" i="8"/>
  <c r="P69" i="8"/>
  <c r="O69" i="8"/>
  <c r="N69" i="8"/>
  <c r="M69" i="8"/>
  <c r="L69" i="8"/>
  <c r="K69" i="8"/>
  <c r="J69" i="8"/>
  <c r="I69" i="8"/>
  <c r="H69" i="8"/>
  <c r="G69" i="8"/>
  <c r="F69" i="8"/>
  <c r="E69" i="8"/>
  <c r="D69" i="8"/>
  <c r="C69" i="8"/>
  <c r="B69" i="8"/>
  <c r="X68" i="8"/>
  <c r="W68" i="8"/>
  <c r="V68" i="8"/>
  <c r="U68" i="8"/>
  <c r="T68" i="8"/>
  <c r="S68" i="8"/>
  <c r="R68" i="8"/>
  <c r="Q68" i="8"/>
  <c r="P68" i="8"/>
  <c r="O68" i="8"/>
  <c r="N68" i="8"/>
  <c r="M68" i="8"/>
  <c r="L68" i="8"/>
  <c r="K68" i="8"/>
  <c r="J68" i="8"/>
  <c r="I68" i="8"/>
  <c r="H68" i="8"/>
  <c r="G68" i="8"/>
  <c r="F68" i="8"/>
  <c r="E68" i="8"/>
  <c r="D68" i="8"/>
  <c r="C68" i="8"/>
  <c r="B68" i="8"/>
  <c r="X67" i="8"/>
  <c r="W67" i="8"/>
  <c r="V67" i="8"/>
  <c r="U67" i="8"/>
  <c r="T67" i="8"/>
  <c r="S67" i="8"/>
  <c r="R67" i="8"/>
  <c r="Q67" i="8"/>
  <c r="P67" i="8"/>
  <c r="O67" i="8"/>
  <c r="N67" i="8"/>
  <c r="M67" i="8"/>
  <c r="L67" i="8"/>
  <c r="K67" i="8"/>
  <c r="J67" i="8"/>
  <c r="I67" i="8"/>
  <c r="H67" i="8"/>
  <c r="G67" i="8"/>
  <c r="F67" i="8"/>
  <c r="E67" i="8"/>
  <c r="D67" i="8"/>
  <c r="C67" i="8"/>
  <c r="B67" i="8"/>
  <c r="X66" i="8"/>
  <c r="W66" i="8"/>
  <c r="V66" i="8"/>
  <c r="U66" i="8"/>
  <c r="T66" i="8"/>
  <c r="S66" i="8"/>
  <c r="R66" i="8"/>
  <c r="Q66" i="8"/>
  <c r="P66" i="8"/>
  <c r="O66" i="8"/>
  <c r="N66" i="8"/>
  <c r="M66" i="8"/>
  <c r="L66" i="8"/>
  <c r="K66" i="8"/>
  <c r="J66" i="8"/>
  <c r="I66" i="8"/>
  <c r="H66" i="8"/>
  <c r="G66" i="8"/>
  <c r="F66" i="8"/>
  <c r="E66" i="8"/>
  <c r="D66" i="8"/>
  <c r="C66" i="8"/>
  <c r="B66" i="8"/>
  <c r="A66" i="8"/>
  <c r="EO58" i="8"/>
  <c r="IA115" i="6" s="1"/>
  <c r="EL58" i="8"/>
  <c r="HV115" i="6" s="1"/>
  <c r="EI58" i="8"/>
  <c r="HQ115" i="6" s="1"/>
  <c r="EF58" i="8"/>
  <c r="HL115" i="6" s="1"/>
  <c r="EC58" i="8"/>
  <c r="HG115" i="6" s="1"/>
  <c r="DZ58" i="8"/>
  <c r="HB115" i="6" s="1"/>
  <c r="DW58" i="8"/>
  <c r="GW115" i="6" s="1"/>
  <c r="DT58" i="8"/>
  <c r="GR115" i="6" s="1"/>
  <c r="DQ58" i="8"/>
  <c r="GM115" i="6" s="1"/>
  <c r="DN58" i="8"/>
  <c r="GH115" i="6" s="1"/>
  <c r="DK58" i="8"/>
  <c r="GC115" i="6" s="1"/>
  <c r="DH58" i="8"/>
  <c r="FX115" i="6" s="1"/>
  <c r="DE58" i="8"/>
  <c r="FS115" i="6" s="1"/>
  <c r="DB58" i="8"/>
  <c r="FN115" i="6" s="1"/>
  <c r="CY58" i="8"/>
  <c r="FI115" i="6" s="1"/>
  <c r="CV58" i="8"/>
  <c r="FD115" i="6" s="1"/>
  <c r="CS58" i="8"/>
  <c r="EY115" i="6" s="1"/>
  <c r="CP58" i="8"/>
  <c r="ET115" i="6" s="1"/>
  <c r="CM58" i="8"/>
  <c r="EO115" i="6" s="1"/>
  <c r="CJ58" i="8"/>
  <c r="EJ115" i="6" s="1"/>
  <c r="CG58" i="8"/>
  <c r="EE115" i="6" s="1"/>
  <c r="CD58" i="8"/>
  <c r="DZ115" i="6" s="1"/>
  <c r="CA58" i="8"/>
  <c r="DU115" i="6" s="1"/>
  <c r="BX58" i="8"/>
  <c r="DP115" i="6" s="1"/>
  <c r="BU58" i="8"/>
  <c r="DK115" i="6" s="1"/>
  <c r="BR58" i="8"/>
  <c r="DF115" i="6" s="1"/>
  <c r="BO58" i="8"/>
  <c r="DA115" i="6" s="1"/>
  <c r="BL58" i="8"/>
  <c r="CV115" i="6" s="1"/>
  <c r="BI58" i="8"/>
  <c r="CQ115" i="6" s="1"/>
  <c r="BF58" i="8"/>
  <c r="CL115" i="6" s="1"/>
  <c r="BC58" i="8"/>
  <c r="CG115" i="6" s="1"/>
  <c r="AZ58" i="8"/>
  <c r="CB115" i="6" s="1"/>
  <c r="AW58" i="8"/>
  <c r="BW115" i="6" s="1"/>
  <c r="AT58" i="8"/>
  <c r="BR115" i="6" s="1"/>
  <c r="AQ58" i="8"/>
  <c r="BM115" i="6" s="1"/>
  <c r="AN58" i="8"/>
  <c r="BH115" i="6" s="1"/>
  <c r="AK58" i="8"/>
  <c r="BC115" i="6" s="1"/>
  <c r="AH58" i="8"/>
  <c r="AX115" i="6" s="1"/>
  <c r="AE58" i="8"/>
  <c r="AS115" i="6" s="1"/>
  <c r="AB58" i="8"/>
  <c r="AN115" i="6" s="1"/>
  <c r="Y58" i="8"/>
  <c r="AI115" i="6" s="1"/>
  <c r="V58" i="8"/>
  <c r="AD115" i="6" s="1"/>
  <c r="S58" i="8"/>
  <c r="Y115" i="6" s="1"/>
  <c r="P58" i="8"/>
  <c r="T115" i="6" s="1"/>
  <c r="M58" i="8"/>
  <c r="O115" i="6" s="1"/>
  <c r="J58" i="8"/>
  <c r="J115" i="6" s="1"/>
  <c r="I58" i="8"/>
  <c r="I115" i="6" s="1"/>
  <c r="H58" i="8"/>
  <c r="H115" i="6" s="1"/>
  <c r="G58" i="8"/>
  <c r="G115" i="6" s="1"/>
  <c r="F58" i="8"/>
  <c r="F115" i="6" s="1"/>
  <c r="E58" i="8"/>
  <c r="E115" i="6" s="1"/>
  <c r="D58" i="8"/>
  <c r="D115" i="6" s="1"/>
  <c r="C58" i="8"/>
  <c r="C115" i="6" s="1"/>
  <c r="B58" i="8"/>
  <c r="B115" i="6" s="1"/>
  <c r="EO57" i="8"/>
  <c r="IA114" i="6" s="1"/>
  <c r="EL57" i="8"/>
  <c r="HV114" i="6" s="1"/>
  <c r="EI57" i="8"/>
  <c r="HQ114" i="6" s="1"/>
  <c r="EF57" i="8"/>
  <c r="HL114" i="6" s="1"/>
  <c r="EC57" i="8"/>
  <c r="HG114" i="6" s="1"/>
  <c r="DZ57" i="8"/>
  <c r="HB114" i="6" s="1"/>
  <c r="DW57" i="8"/>
  <c r="GW114" i="6" s="1"/>
  <c r="DT57" i="8"/>
  <c r="GR114" i="6" s="1"/>
  <c r="DQ57" i="8"/>
  <c r="GM114" i="6" s="1"/>
  <c r="DN57" i="8"/>
  <c r="GH114" i="6" s="1"/>
  <c r="DK57" i="8"/>
  <c r="GC114" i="6" s="1"/>
  <c r="DH57" i="8"/>
  <c r="FX114" i="6" s="1"/>
  <c r="DE57" i="8"/>
  <c r="FS114" i="6" s="1"/>
  <c r="DB57" i="8"/>
  <c r="FN114" i="6" s="1"/>
  <c r="CY57" i="8"/>
  <c r="FI114" i="6" s="1"/>
  <c r="CV57" i="8"/>
  <c r="FD114" i="6" s="1"/>
  <c r="CS57" i="8"/>
  <c r="EY114" i="6" s="1"/>
  <c r="CP57" i="8"/>
  <c r="ET114" i="6" s="1"/>
  <c r="CM57" i="8"/>
  <c r="EO114" i="6" s="1"/>
  <c r="CJ57" i="8"/>
  <c r="EJ114" i="6" s="1"/>
  <c r="CG57" i="8"/>
  <c r="EE114" i="6" s="1"/>
  <c r="CD57" i="8"/>
  <c r="DZ114" i="6" s="1"/>
  <c r="CA57" i="8"/>
  <c r="DU114" i="6" s="1"/>
  <c r="BX57" i="8"/>
  <c r="DP114" i="6" s="1"/>
  <c r="BU57" i="8"/>
  <c r="DK114" i="6" s="1"/>
  <c r="BR57" i="8"/>
  <c r="DF114" i="6" s="1"/>
  <c r="BO57" i="8"/>
  <c r="DA114" i="6" s="1"/>
  <c r="BL57" i="8"/>
  <c r="CV114" i="6" s="1"/>
  <c r="BI57" i="8"/>
  <c r="CQ114" i="6" s="1"/>
  <c r="BF57" i="8"/>
  <c r="CL114" i="6" s="1"/>
  <c r="BC57" i="8"/>
  <c r="CG114" i="6" s="1"/>
  <c r="AZ57" i="8"/>
  <c r="CB114" i="6" s="1"/>
  <c r="AW57" i="8"/>
  <c r="BW114" i="6" s="1"/>
  <c r="AT57" i="8"/>
  <c r="BR114" i="6" s="1"/>
  <c r="AQ57" i="8"/>
  <c r="BM114" i="6" s="1"/>
  <c r="AN57" i="8"/>
  <c r="BH114" i="6" s="1"/>
  <c r="AK57" i="8"/>
  <c r="BC114" i="6" s="1"/>
  <c r="AH57" i="8"/>
  <c r="AX114" i="6" s="1"/>
  <c r="AE57" i="8"/>
  <c r="AS114" i="6" s="1"/>
  <c r="AB57" i="8"/>
  <c r="AN114" i="6" s="1"/>
  <c r="Y57" i="8"/>
  <c r="AI114" i="6" s="1"/>
  <c r="V57" i="8"/>
  <c r="AD114" i="6" s="1"/>
  <c r="S57" i="8"/>
  <c r="Y114" i="6" s="1"/>
  <c r="P57" i="8"/>
  <c r="T114" i="6" s="1"/>
  <c r="M57" i="8"/>
  <c r="O114" i="6" s="1"/>
  <c r="J57" i="8"/>
  <c r="J114" i="6" s="1"/>
  <c r="I57" i="8"/>
  <c r="I114" i="6" s="1"/>
  <c r="H57" i="8"/>
  <c r="H114" i="6" s="1"/>
  <c r="G57" i="8"/>
  <c r="G114" i="6" s="1"/>
  <c r="F57" i="8"/>
  <c r="F114" i="6" s="1"/>
  <c r="E57" i="8"/>
  <c r="E114" i="6" s="1"/>
  <c r="D57" i="8"/>
  <c r="D114" i="6" s="1"/>
  <c r="C57" i="8"/>
  <c r="C114" i="6" s="1"/>
  <c r="B57" i="8"/>
  <c r="B114" i="6" s="1"/>
  <c r="EO56" i="8"/>
  <c r="IA113" i="6" s="1"/>
  <c r="EL56" i="8"/>
  <c r="HV113" i="6" s="1"/>
  <c r="EI56" i="8"/>
  <c r="HQ113" i="6" s="1"/>
  <c r="EF56" i="8"/>
  <c r="HL113" i="6" s="1"/>
  <c r="EC56" i="8"/>
  <c r="HG113" i="6" s="1"/>
  <c r="DZ56" i="8"/>
  <c r="HB113" i="6" s="1"/>
  <c r="DW56" i="8"/>
  <c r="GW113" i="6" s="1"/>
  <c r="DT56" i="8"/>
  <c r="GR113" i="6" s="1"/>
  <c r="DQ56" i="8"/>
  <c r="GM113" i="6" s="1"/>
  <c r="DN56" i="8"/>
  <c r="GH113" i="6" s="1"/>
  <c r="DK56" i="8"/>
  <c r="GC113" i="6" s="1"/>
  <c r="DH56" i="8"/>
  <c r="FX113" i="6" s="1"/>
  <c r="DE56" i="8"/>
  <c r="FS113" i="6" s="1"/>
  <c r="DB56" i="8"/>
  <c r="FN113" i="6" s="1"/>
  <c r="CY56" i="8"/>
  <c r="FI113" i="6" s="1"/>
  <c r="CV56" i="8"/>
  <c r="FD113" i="6" s="1"/>
  <c r="CS56" i="8"/>
  <c r="EY113" i="6" s="1"/>
  <c r="CP56" i="8"/>
  <c r="ET113" i="6" s="1"/>
  <c r="CM56" i="8"/>
  <c r="EO113" i="6" s="1"/>
  <c r="CJ56" i="8"/>
  <c r="EJ113" i="6" s="1"/>
  <c r="CG56" i="8"/>
  <c r="EE113" i="6" s="1"/>
  <c r="CD56" i="8"/>
  <c r="DZ113" i="6" s="1"/>
  <c r="CA56" i="8"/>
  <c r="DU113" i="6" s="1"/>
  <c r="BX56" i="8"/>
  <c r="DP113" i="6" s="1"/>
  <c r="BU56" i="8"/>
  <c r="DK113" i="6" s="1"/>
  <c r="BR56" i="8"/>
  <c r="DF113" i="6" s="1"/>
  <c r="BO56" i="8"/>
  <c r="DA113" i="6" s="1"/>
  <c r="BL56" i="8"/>
  <c r="CV113" i="6" s="1"/>
  <c r="BI56" i="8"/>
  <c r="CQ113" i="6" s="1"/>
  <c r="BF56" i="8"/>
  <c r="CL113" i="6" s="1"/>
  <c r="BC56" i="8"/>
  <c r="CG113" i="6" s="1"/>
  <c r="AZ56" i="8"/>
  <c r="CB113" i="6" s="1"/>
  <c r="AW56" i="8"/>
  <c r="BW113" i="6" s="1"/>
  <c r="AT56" i="8"/>
  <c r="BR113" i="6" s="1"/>
  <c r="AQ56" i="8"/>
  <c r="BM113" i="6" s="1"/>
  <c r="AN56" i="8"/>
  <c r="BH113" i="6" s="1"/>
  <c r="AK56" i="8"/>
  <c r="BC113" i="6" s="1"/>
  <c r="AH56" i="8"/>
  <c r="AX113" i="6" s="1"/>
  <c r="AE56" i="8"/>
  <c r="AS113" i="6" s="1"/>
  <c r="AB56" i="8"/>
  <c r="AN113" i="6" s="1"/>
  <c r="Y56" i="8"/>
  <c r="AI113" i="6" s="1"/>
  <c r="V56" i="8"/>
  <c r="AD113" i="6" s="1"/>
  <c r="S56" i="8"/>
  <c r="Y113" i="6" s="1"/>
  <c r="P56" i="8"/>
  <c r="T113" i="6" s="1"/>
  <c r="M56" i="8"/>
  <c r="O113" i="6" s="1"/>
  <c r="J56" i="8"/>
  <c r="J113" i="6" s="1"/>
  <c r="I56" i="8"/>
  <c r="I113" i="6" s="1"/>
  <c r="H56" i="8"/>
  <c r="H113" i="6" s="1"/>
  <c r="G56" i="8"/>
  <c r="G113" i="6" s="1"/>
  <c r="F56" i="8"/>
  <c r="F113" i="6" s="1"/>
  <c r="E56" i="8"/>
  <c r="E113" i="6" s="1"/>
  <c r="D56" i="8"/>
  <c r="D113" i="6" s="1"/>
  <c r="C56" i="8"/>
  <c r="C113" i="6" s="1"/>
  <c r="B56" i="8"/>
  <c r="B113" i="6" s="1"/>
  <c r="EO55" i="8"/>
  <c r="IA112" i="6" s="1"/>
  <c r="EL55" i="8"/>
  <c r="HV112" i="6" s="1"/>
  <c r="EI55" i="8"/>
  <c r="HQ112" i="6" s="1"/>
  <c r="EF55" i="8"/>
  <c r="HL112" i="6" s="1"/>
  <c r="EC55" i="8"/>
  <c r="HG112" i="6" s="1"/>
  <c r="DZ55" i="8"/>
  <c r="HB112" i="6" s="1"/>
  <c r="DW55" i="8"/>
  <c r="GW112" i="6" s="1"/>
  <c r="DT55" i="8"/>
  <c r="GR112" i="6" s="1"/>
  <c r="DQ55" i="8"/>
  <c r="GM112" i="6" s="1"/>
  <c r="DN55" i="8"/>
  <c r="GH112" i="6" s="1"/>
  <c r="DK55" i="8"/>
  <c r="GC112" i="6" s="1"/>
  <c r="DH55" i="8"/>
  <c r="FX112" i="6" s="1"/>
  <c r="DE55" i="8"/>
  <c r="FS112" i="6" s="1"/>
  <c r="DB55" i="8"/>
  <c r="FN112" i="6" s="1"/>
  <c r="CY55" i="8"/>
  <c r="FI112" i="6" s="1"/>
  <c r="CV55" i="8"/>
  <c r="FD112" i="6" s="1"/>
  <c r="CS55" i="8"/>
  <c r="EY112" i="6" s="1"/>
  <c r="CP55" i="8"/>
  <c r="ET112" i="6" s="1"/>
  <c r="CM55" i="8"/>
  <c r="EO112" i="6" s="1"/>
  <c r="CJ55" i="8"/>
  <c r="EJ112" i="6" s="1"/>
  <c r="CG55" i="8"/>
  <c r="EE112" i="6" s="1"/>
  <c r="CD55" i="8"/>
  <c r="DZ112" i="6" s="1"/>
  <c r="CA55" i="8"/>
  <c r="DU112" i="6" s="1"/>
  <c r="BX55" i="8"/>
  <c r="DP112" i="6" s="1"/>
  <c r="BU55" i="8"/>
  <c r="DK112" i="6" s="1"/>
  <c r="BR55" i="8"/>
  <c r="DF112" i="6" s="1"/>
  <c r="BO55" i="8"/>
  <c r="DA112" i="6" s="1"/>
  <c r="BL55" i="8"/>
  <c r="CV112" i="6" s="1"/>
  <c r="BI55" i="8"/>
  <c r="CQ112" i="6" s="1"/>
  <c r="BF55" i="8"/>
  <c r="CL112" i="6" s="1"/>
  <c r="BC55" i="8"/>
  <c r="CG112" i="6" s="1"/>
  <c r="AZ55" i="8"/>
  <c r="CB112" i="6" s="1"/>
  <c r="AW55" i="8"/>
  <c r="BW112" i="6" s="1"/>
  <c r="AT55" i="8"/>
  <c r="BR112" i="6" s="1"/>
  <c r="AQ55" i="8"/>
  <c r="BM112" i="6" s="1"/>
  <c r="AN55" i="8"/>
  <c r="BH112" i="6" s="1"/>
  <c r="AK55" i="8"/>
  <c r="BC112" i="6" s="1"/>
  <c r="AH55" i="8"/>
  <c r="AX112" i="6" s="1"/>
  <c r="AE55" i="8"/>
  <c r="AS112" i="6" s="1"/>
  <c r="AB55" i="8"/>
  <c r="AN112" i="6" s="1"/>
  <c r="Y55" i="8"/>
  <c r="AI112" i="6" s="1"/>
  <c r="V55" i="8"/>
  <c r="AD112" i="6" s="1"/>
  <c r="S55" i="8"/>
  <c r="Y112" i="6" s="1"/>
  <c r="P55" i="8"/>
  <c r="T112" i="6" s="1"/>
  <c r="M55" i="8"/>
  <c r="O112" i="6" s="1"/>
  <c r="J55" i="8"/>
  <c r="J112" i="6" s="1"/>
  <c r="I55" i="8"/>
  <c r="I112" i="6" s="1"/>
  <c r="H55" i="8"/>
  <c r="H112" i="6" s="1"/>
  <c r="G55" i="8"/>
  <c r="G112" i="6" s="1"/>
  <c r="F55" i="8"/>
  <c r="F112" i="6" s="1"/>
  <c r="E55" i="8"/>
  <c r="E112" i="6" s="1"/>
  <c r="D55" i="8"/>
  <c r="D112" i="6" s="1"/>
  <c r="C55" i="8"/>
  <c r="C112" i="6" s="1"/>
  <c r="B55" i="8"/>
  <c r="B112" i="6" s="1"/>
  <c r="EO54" i="8"/>
  <c r="IA111" i="6" s="1"/>
  <c r="EL54" i="8"/>
  <c r="HV111" i="6" s="1"/>
  <c r="EI54" i="8"/>
  <c r="HQ111" i="6" s="1"/>
  <c r="EF54" i="8"/>
  <c r="HL111" i="6" s="1"/>
  <c r="EC54" i="8"/>
  <c r="HG111" i="6" s="1"/>
  <c r="DZ54" i="8"/>
  <c r="HB111" i="6" s="1"/>
  <c r="DW54" i="8"/>
  <c r="GW111" i="6" s="1"/>
  <c r="DT54" i="8"/>
  <c r="GR111" i="6" s="1"/>
  <c r="DQ54" i="8"/>
  <c r="GM111" i="6" s="1"/>
  <c r="DN54" i="8"/>
  <c r="GH111" i="6" s="1"/>
  <c r="DK54" i="8"/>
  <c r="GC111" i="6" s="1"/>
  <c r="DH54" i="8"/>
  <c r="FX111" i="6" s="1"/>
  <c r="DE54" i="8"/>
  <c r="FS111" i="6" s="1"/>
  <c r="DB54" i="8"/>
  <c r="FN111" i="6" s="1"/>
  <c r="CY54" i="8"/>
  <c r="FI111" i="6" s="1"/>
  <c r="CV54" i="8"/>
  <c r="FD111" i="6" s="1"/>
  <c r="CS54" i="8"/>
  <c r="EY111" i="6" s="1"/>
  <c r="CP54" i="8"/>
  <c r="ET111" i="6" s="1"/>
  <c r="CM54" i="8"/>
  <c r="EO111" i="6" s="1"/>
  <c r="CJ54" i="8"/>
  <c r="EJ111" i="6" s="1"/>
  <c r="CG54" i="8"/>
  <c r="EE111" i="6" s="1"/>
  <c r="CD54" i="8"/>
  <c r="DZ111" i="6" s="1"/>
  <c r="CA54" i="8"/>
  <c r="DU111" i="6" s="1"/>
  <c r="BX54" i="8"/>
  <c r="DP111" i="6" s="1"/>
  <c r="BU54" i="8"/>
  <c r="DK111" i="6" s="1"/>
  <c r="BR54" i="8"/>
  <c r="DF111" i="6" s="1"/>
  <c r="BO54" i="8"/>
  <c r="DA111" i="6" s="1"/>
  <c r="BL54" i="8"/>
  <c r="CV111" i="6" s="1"/>
  <c r="BI54" i="8"/>
  <c r="CQ111" i="6" s="1"/>
  <c r="BF54" i="8"/>
  <c r="CL111" i="6" s="1"/>
  <c r="BC54" i="8"/>
  <c r="CG111" i="6" s="1"/>
  <c r="AZ54" i="8"/>
  <c r="CB111" i="6" s="1"/>
  <c r="AW54" i="8"/>
  <c r="BW111" i="6" s="1"/>
  <c r="AT54" i="8"/>
  <c r="BR111" i="6" s="1"/>
  <c r="AQ54" i="8"/>
  <c r="BM111" i="6" s="1"/>
  <c r="AN54" i="8"/>
  <c r="BH111" i="6" s="1"/>
  <c r="AK54" i="8"/>
  <c r="BC111" i="6" s="1"/>
  <c r="AH54" i="8"/>
  <c r="AX111" i="6" s="1"/>
  <c r="AE54" i="8"/>
  <c r="AS111" i="6" s="1"/>
  <c r="AB54" i="8"/>
  <c r="AN111" i="6" s="1"/>
  <c r="Y54" i="8"/>
  <c r="AI111" i="6" s="1"/>
  <c r="V54" i="8"/>
  <c r="AD111" i="6" s="1"/>
  <c r="S54" i="8"/>
  <c r="Y111" i="6" s="1"/>
  <c r="P54" i="8"/>
  <c r="T111" i="6" s="1"/>
  <c r="M54" i="8"/>
  <c r="O111" i="6" s="1"/>
  <c r="J54" i="8"/>
  <c r="J111" i="6" s="1"/>
  <c r="I54" i="8"/>
  <c r="I111" i="6" s="1"/>
  <c r="H54" i="8"/>
  <c r="H111" i="6" s="1"/>
  <c r="G54" i="8"/>
  <c r="G111" i="6" s="1"/>
  <c r="F54" i="8"/>
  <c r="F111" i="6" s="1"/>
  <c r="E54" i="8"/>
  <c r="E111" i="6" s="1"/>
  <c r="D54" i="8"/>
  <c r="D111" i="6" s="1"/>
  <c r="C54" i="8"/>
  <c r="C111" i="6" s="1"/>
  <c r="B54" i="8"/>
  <c r="B111" i="6" s="1"/>
  <c r="EO53" i="8"/>
  <c r="EL53" i="8"/>
  <c r="EI53" i="8"/>
  <c r="EF53" i="8"/>
  <c r="EC53" i="8"/>
  <c r="DZ53" i="8"/>
  <c r="DW53" i="8"/>
  <c r="DT53" i="8"/>
  <c r="DQ53" i="8"/>
  <c r="DN53" i="8"/>
  <c r="DK53" i="8"/>
  <c r="DH53" i="8"/>
  <c r="DE53" i="8"/>
  <c r="DB53" i="8"/>
  <c r="DB61" i="8" s="1"/>
  <c r="CY53" i="8"/>
  <c r="CV53" i="8"/>
  <c r="CS53" i="8"/>
  <c r="CP53" i="8"/>
  <c r="CM53" i="8"/>
  <c r="CJ53" i="8"/>
  <c r="CG53" i="8"/>
  <c r="CD53" i="8"/>
  <c r="CA53" i="8"/>
  <c r="BX53" i="8"/>
  <c r="BX60" i="8" s="1"/>
  <c r="BU53" i="8"/>
  <c r="BR53" i="8"/>
  <c r="BO53" i="8"/>
  <c r="BL53" i="8"/>
  <c r="BI53" i="8"/>
  <c r="BF53" i="8"/>
  <c r="BF61" i="8" s="1"/>
  <c r="BC53" i="8"/>
  <c r="AZ53" i="8"/>
  <c r="AW53" i="8"/>
  <c r="AT53" i="8"/>
  <c r="AQ53" i="8"/>
  <c r="AN53" i="8"/>
  <c r="AK53" i="8"/>
  <c r="AH53" i="8"/>
  <c r="AE53" i="8"/>
  <c r="AB53" i="8"/>
  <c r="AB60" i="8" s="1"/>
  <c r="Y53" i="8"/>
  <c r="V53" i="8"/>
  <c r="S53" i="8"/>
  <c r="P53" i="8"/>
  <c r="M53" i="8"/>
  <c r="J53" i="8"/>
  <c r="J61" i="8" s="1"/>
  <c r="I53" i="8"/>
  <c r="I110" i="6" s="1"/>
  <c r="H53" i="8"/>
  <c r="H110" i="6" s="1"/>
  <c r="G53" i="8"/>
  <c r="G110" i="6" s="1"/>
  <c r="F53" i="8"/>
  <c r="F110" i="6" s="1"/>
  <c r="E53" i="8"/>
  <c r="E110" i="6" s="1"/>
  <c r="D53" i="8"/>
  <c r="D110" i="6" s="1"/>
  <c r="C53" i="8"/>
  <c r="C110" i="6" s="1"/>
  <c r="B53" i="8"/>
  <c r="B110" i="6" s="1"/>
  <c r="GJ48" i="8"/>
  <c r="GI48" i="8"/>
  <c r="BK48" i="8"/>
  <c r="CS61" i="6" s="1"/>
  <c r="BJ48" i="8"/>
  <c r="CR61" i="6" s="1"/>
  <c r="BH48" i="8"/>
  <c r="CN61" i="6" s="1"/>
  <c r="BG48" i="8"/>
  <c r="CM61" i="6" s="1"/>
  <c r="AY48" i="8"/>
  <c r="BY61" i="6" s="1"/>
  <c r="AX48" i="8"/>
  <c r="BX61" i="6" s="1"/>
  <c r="AV48" i="8"/>
  <c r="BT61" i="6" s="1"/>
  <c r="AU48" i="8"/>
  <c r="BS61" i="6" s="1"/>
  <c r="AM48" i="8"/>
  <c r="BE61" i="6" s="1"/>
  <c r="AL48" i="8"/>
  <c r="BD61" i="6" s="1"/>
  <c r="AJ48" i="8"/>
  <c r="AZ61" i="6" s="1"/>
  <c r="AI48" i="8"/>
  <c r="AY61" i="6" s="1"/>
  <c r="AA48" i="8"/>
  <c r="AK61" i="6" s="1"/>
  <c r="Z48" i="8"/>
  <c r="AJ61" i="6" s="1"/>
  <c r="X48" i="8"/>
  <c r="AF61" i="6" s="1"/>
  <c r="W48" i="8"/>
  <c r="AE61" i="6" s="1"/>
  <c r="O48" i="8"/>
  <c r="Q61" i="6" s="1"/>
  <c r="N48" i="8"/>
  <c r="P61" i="6" s="1"/>
  <c r="L48" i="8"/>
  <c r="L61" i="6" s="1"/>
  <c r="K48" i="8"/>
  <c r="K61" i="6" s="1"/>
  <c r="GP47" i="8"/>
  <c r="GO47" i="8"/>
  <c r="GN47" i="8"/>
  <c r="GM47" i="8"/>
  <c r="GL47" i="8"/>
  <c r="GK47" i="8"/>
  <c r="GJ47" i="8"/>
  <c r="GI47" i="8"/>
  <c r="GH47" i="8"/>
  <c r="GG47" i="8"/>
  <c r="GF47" i="8"/>
  <c r="GE47" i="8"/>
  <c r="GD47" i="8"/>
  <c r="GC47" i="8"/>
  <c r="GB47" i="8"/>
  <c r="GA47" i="8"/>
  <c r="FZ47" i="8"/>
  <c r="FY47" i="8"/>
  <c r="FX47" i="8"/>
  <c r="FW47" i="8"/>
  <c r="FV47" i="8"/>
  <c r="FU47" i="8"/>
  <c r="FT47" i="8"/>
  <c r="FS47" i="8"/>
  <c r="FR47" i="8"/>
  <c r="FQ47" i="8"/>
  <c r="FP47" i="8"/>
  <c r="FO47" i="8"/>
  <c r="FN47" i="8"/>
  <c r="FM47" i="8"/>
  <c r="FL47" i="8"/>
  <c r="FK47" i="8"/>
  <c r="FJ47" i="8"/>
  <c r="FI47" i="8"/>
  <c r="FH47" i="8"/>
  <c r="FG47" i="8"/>
  <c r="FF47" i="8"/>
  <c r="FE47" i="8"/>
  <c r="FD47" i="8"/>
  <c r="FC47" i="8"/>
  <c r="FB47" i="8"/>
  <c r="FA47" i="8"/>
  <c r="EZ47" i="8"/>
  <c r="EY47" i="8"/>
  <c r="EX47" i="8"/>
  <c r="EW47" i="8"/>
  <c r="EV47" i="8"/>
  <c r="EU47" i="8"/>
  <c r="ET47" i="8"/>
  <c r="ES47" i="8"/>
  <c r="ER47" i="8"/>
  <c r="EQ47" i="8"/>
  <c r="IC67" i="6" s="1"/>
  <c r="EP47" i="8"/>
  <c r="IB67" i="6" s="1"/>
  <c r="EO47" i="8"/>
  <c r="IA67" i="6" s="1"/>
  <c r="EN47" i="8"/>
  <c r="HX67" i="6" s="1"/>
  <c r="EM47" i="8"/>
  <c r="HW67" i="6" s="1"/>
  <c r="EL47" i="8"/>
  <c r="HV67" i="6" s="1"/>
  <c r="EK47" i="8"/>
  <c r="HS67" i="6" s="1"/>
  <c r="EJ47" i="8"/>
  <c r="HR67" i="6" s="1"/>
  <c r="EI47" i="8"/>
  <c r="HQ67" i="6" s="1"/>
  <c r="EH47" i="8"/>
  <c r="HN67" i="6" s="1"/>
  <c r="EG47" i="8"/>
  <c r="HM67" i="6" s="1"/>
  <c r="EF47" i="8"/>
  <c r="HL67" i="6" s="1"/>
  <c r="EE47" i="8"/>
  <c r="HI67" i="6" s="1"/>
  <c r="ED47" i="8"/>
  <c r="HH67" i="6" s="1"/>
  <c r="EC47" i="8"/>
  <c r="HG67" i="6" s="1"/>
  <c r="EB47" i="8"/>
  <c r="HD67" i="6" s="1"/>
  <c r="EA47" i="8"/>
  <c r="HC67" i="6" s="1"/>
  <c r="DZ47" i="8"/>
  <c r="HB67" i="6" s="1"/>
  <c r="DY47" i="8"/>
  <c r="GY67" i="6" s="1"/>
  <c r="DX47" i="8"/>
  <c r="GX67" i="6" s="1"/>
  <c r="DW47" i="8"/>
  <c r="GW67" i="6" s="1"/>
  <c r="DV47" i="8"/>
  <c r="GT67" i="6" s="1"/>
  <c r="DU47" i="8"/>
  <c r="GS67" i="6" s="1"/>
  <c r="DT47" i="8"/>
  <c r="GR67" i="6" s="1"/>
  <c r="DS47" i="8"/>
  <c r="GO67" i="6" s="1"/>
  <c r="DR47" i="8"/>
  <c r="GN67" i="6" s="1"/>
  <c r="DQ47" i="8"/>
  <c r="GM67" i="6" s="1"/>
  <c r="DP47" i="8"/>
  <c r="GJ67" i="6" s="1"/>
  <c r="DO47" i="8"/>
  <c r="GI67" i="6" s="1"/>
  <c r="DN47" i="8"/>
  <c r="GH67" i="6" s="1"/>
  <c r="DM47" i="8"/>
  <c r="GE67" i="6" s="1"/>
  <c r="DL47" i="8"/>
  <c r="GD67" i="6" s="1"/>
  <c r="DK47" i="8"/>
  <c r="GC67" i="6" s="1"/>
  <c r="DJ47" i="8"/>
  <c r="FZ67" i="6" s="1"/>
  <c r="DI47" i="8"/>
  <c r="FY67" i="6" s="1"/>
  <c r="DH47" i="8"/>
  <c r="FX67" i="6" s="1"/>
  <c r="DG47" i="8"/>
  <c r="FU67" i="6" s="1"/>
  <c r="DF47" i="8"/>
  <c r="FT67" i="6" s="1"/>
  <c r="DE47" i="8"/>
  <c r="FS67" i="6" s="1"/>
  <c r="DD47" i="8"/>
  <c r="FP67" i="6" s="1"/>
  <c r="DC47" i="8"/>
  <c r="FO67" i="6" s="1"/>
  <c r="DB47" i="8"/>
  <c r="FN67" i="6" s="1"/>
  <c r="DA47" i="8"/>
  <c r="FK67" i="6" s="1"/>
  <c r="CZ47" i="8"/>
  <c r="FJ67" i="6" s="1"/>
  <c r="CY47" i="8"/>
  <c r="FI67" i="6" s="1"/>
  <c r="CX47" i="8"/>
  <c r="FF67" i="6" s="1"/>
  <c r="CW47" i="8"/>
  <c r="FE67" i="6" s="1"/>
  <c r="CV47" i="8"/>
  <c r="FD67" i="6" s="1"/>
  <c r="CU47" i="8"/>
  <c r="FA67" i="6" s="1"/>
  <c r="CT47" i="8"/>
  <c r="EZ67" i="6" s="1"/>
  <c r="CS47" i="8"/>
  <c r="EY67" i="6" s="1"/>
  <c r="CR47" i="8"/>
  <c r="EV67" i="6" s="1"/>
  <c r="CQ47" i="8"/>
  <c r="EU67" i="6" s="1"/>
  <c r="CP47" i="8"/>
  <c r="ET67" i="6" s="1"/>
  <c r="CO47" i="8"/>
  <c r="EQ67" i="6" s="1"/>
  <c r="CN47" i="8"/>
  <c r="EP67" i="6" s="1"/>
  <c r="CM47" i="8"/>
  <c r="EO67" i="6" s="1"/>
  <c r="CL47" i="8"/>
  <c r="EL67" i="6" s="1"/>
  <c r="CK47" i="8"/>
  <c r="EK67" i="6" s="1"/>
  <c r="CJ47" i="8"/>
  <c r="EJ67" i="6" s="1"/>
  <c r="CI47" i="8"/>
  <c r="EG67" i="6" s="1"/>
  <c r="CH47" i="8"/>
  <c r="EF67" i="6" s="1"/>
  <c r="CG47" i="8"/>
  <c r="EE67" i="6" s="1"/>
  <c r="CF47" i="8"/>
  <c r="EB67" i="6" s="1"/>
  <c r="CE47" i="8"/>
  <c r="EA67" i="6" s="1"/>
  <c r="CD47" i="8"/>
  <c r="DZ67" i="6" s="1"/>
  <c r="CC47" i="8"/>
  <c r="DW67" i="6" s="1"/>
  <c r="CB47" i="8"/>
  <c r="DV67" i="6" s="1"/>
  <c r="CA47" i="8"/>
  <c r="DU67" i="6" s="1"/>
  <c r="BZ47" i="8"/>
  <c r="DR67" i="6" s="1"/>
  <c r="BY47" i="8"/>
  <c r="DQ67" i="6" s="1"/>
  <c r="BX47" i="8"/>
  <c r="DP67" i="6" s="1"/>
  <c r="BW47" i="8"/>
  <c r="DM67" i="6" s="1"/>
  <c r="BV47" i="8"/>
  <c r="DL67" i="6" s="1"/>
  <c r="BU47" i="8"/>
  <c r="DK67" i="6" s="1"/>
  <c r="BT47" i="8"/>
  <c r="DH67" i="6" s="1"/>
  <c r="BS47" i="8"/>
  <c r="DG67" i="6" s="1"/>
  <c r="BR47" i="8"/>
  <c r="DF67" i="6" s="1"/>
  <c r="BQ47" i="8"/>
  <c r="DC67" i="6" s="1"/>
  <c r="BP47" i="8"/>
  <c r="DB67" i="6" s="1"/>
  <c r="BO47" i="8"/>
  <c r="DA67" i="6" s="1"/>
  <c r="BN47" i="8"/>
  <c r="CX67" i="6" s="1"/>
  <c r="BM47" i="8"/>
  <c r="CW67" i="6" s="1"/>
  <c r="BL47" i="8"/>
  <c r="CV67" i="6" s="1"/>
  <c r="BK47" i="8"/>
  <c r="CS67" i="6" s="1"/>
  <c r="BJ47" i="8"/>
  <c r="CR67" i="6" s="1"/>
  <c r="BI47" i="8"/>
  <c r="CQ67" i="6" s="1"/>
  <c r="BH47" i="8"/>
  <c r="CN67" i="6" s="1"/>
  <c r="BG47" i="8"/>
  <c r="CM67" i="6" s="1"/>
  <c r="BF47" i="8"/>
  <c r="CL67" i="6" s="1"/>
  <c r="BE47" i="8"/>
  <c r="CI67" i="6" s="1"/>
  <c r="BD47" i="8"/>
  <c r="CH67" i="6" s="1"/>
  <c r="BC47" i="8"/>
  <c r="CG67" i="6" s="1"/>
  <c r="BB47" i="8"/>
  <c r="CD67" i="6" s="1"/>
  <c r="BA47" i="8"/>
  <c r="CC67" i="6" s="1"/>
  <c r="AZ47" i="8"/>
  <c r="CB67" i="6" s="1"/>
  <c r="AY47" i="8"/>
  <c r="BY67" i="6" s="1"/>
  <c r="AX47" i="8"/>
  <c r="BX67" i="6" s="1"/>
  <c r="AW47" i="8"/>
  <c r="BW67" i="6" s="1"/>
  <c r="AV47" i="8"/>
  <c r="BT67" i="6" s="1"/>
  <c r="AU47" i="8"/>
  <c r="BS67" i="6" s="1"/>
  <c r="AT47" i="8"/>
  <c r="BR67" i="6" s="1"/>
  <c r="AS47" i="8"/>
  <c r="BO67" i="6" s="1"/>
  <c r="AR47" i="8"/>
  <c r="BN67" i="6" s="1"/>
  <c r="AQ47" i="8"/>
  <c r="BM67" i="6" s="1"/>
  <c r="AP47" i="8"/>
  <c r="BJ67" i="6" s="1"/>
  <c r="AO47" i="8"/>
  <c r="BI67" i="6" s="1"/>
  <c r="AN47" i="8"/>
  <c r="BH67" i="6" s="1"/>
  <c r="AM47" i="8"/>
  <c r="BE67" i="6" s="1"/>
  <c r="AL47" i="8"/>
  <c r="BD67" i="6" s="1"/>
  <c r="AK47" i="8"/>
  <c r="BC67" i="6" s="1"/>
  <c r="AJ47" i="8"/>
  <c r="AZ67" i="6" s="1"/>
  <c r="AI47" i="8"/>
  <c r="AY67" i="6" s="1"/>
  <c r="AH47" i="8"/>
  <c r="AX67" i="6" s="1"/>
  <c r="AG47" i="8"/>
  <c r="AU67" i="6" s="1"/>
  <c r="AF47" i="8"/>
  <c r="AT67" i="6" s="1"/>
  <c r="AE47" i="8"/>
  <c r="AS67" i="6" s="1"/>
  <c r="AD47" i="8"/>
  <c r="AP67" i="6" s="1"/>
  <c r="AC47" i="8"/>
  <c r="AO67" i="6" s="1"/>
  <c r="AB47" i="8"/>
  <c r="AN67" i="6" s="1"/>
  <c r="AA47" i="8"/>
  <c r="AK67" i="6" s="1"/>
  <c r="Z47" i="8"/>
  <c r="AJ67" i="6" s="1"/>
  <c r="Y47" i="8"/>
  <c r="AI67" i="6" s="1"/>
  <c r="X47" i="8"/>
  <c r="AF67" i="6" s="1"/>
  <c r="W47" i="8"/>
  <c r="AE67" i="6" s="1"/>
  <c r="V47" i="8"/>
  <c r="AD67" i="6" s="1"/>
  <c r="U47" i="8"/>
  <c r="AA67" i="6" s="1"/>
  <c r="T47" i="8"/>
  <c r="Z67" i="6" s="1"/>
  <c r="S47" i="8"/>
  <c r="Y67" i="6" s="1"/>
  <c r="R47" i="8"/>
  <c r="V67" i="6" s="1"/>
  <c r="Q47" i="8"/>
  <c r="U67" i="6" s="1"/>
  <c r="P47" i="8"/>
  <c r="T67" i="6" s="1"/>
  <c r="O47" i="8"/>
  <c r="Q67" i="6" s="1"/>
  <c r="N47" i="8"/>
  <c r="P67" i="6" s="1"/>
  <c r="M47" i="8"/>
  <c r="O67" i="6" s="1"/>
  <c r="L47" i="8"/>
  <c r="L67" i="6" s="1"/>
  <c r="K47" i="8"/>
  <c r="K67" i="6" s="1"/>
  <c r="J47" i="8"/>
  <c r="J67" i="6" s="1"/>
  <c r="I47" i="8"/>
  <c r="I67" i="6" s="1"/>
  <c r="H47" i="8"/>
  <c r="H67" i="6" s="1"/>
  <c r="G47" i="8"/>
  <c r="G67" i="6" s="1"/>
  <c r="F47" i="8"/>
  <c r="F67" i="6" s="1"/>
  <c r="E47" i="8"/>
  <c r="E67" i="6" s="1"/>
  <c r="D47" i="8"/>
  <c r="D67" i="6" s="1"/>
  <c r="C47" i="8"/>
  <c r="C67" i="6" s="1"/>
  <c r="B47" i="8"/>
  <c r="B67" i="6" s="1"/>
  <c r="GP46" i="8"/>
  <c r="GO46" i="8"/>
  <c r="GN46" i="8"/>
  <c r="GM46" i="8"/>
  <c r="GL46" i="8"/>
  <c r="GK46" i="8"/>
  <c r="GJ46" i="8"/>
  <c r="GI46" i="8"/>
  <c r="GH46" i="8"/>
  <c r="GG46" i="8"/>
  <c r="GF46" i="8"/>
  <c r="GE46" i="8"/>
  <c r="GD46" i="8"/>
  <c r="GC46" i="8"/>
  <c r="GB46" i="8"/>
  <c r="GA46" i="8"/>
  <c r="FZ46" i="8"/>
  <c r="FY46" i="8"/>
  <c r="FX46" i="8"/>
  <c r="FW46" i="8"/>
  <c r="FV46" i="8"/>
  <c r="FU46" i="8"/>
  <c r="FT46" i="8"/>
  <c r="FS46" i="8"/>
  <c r="FR46" i="8"/>
  <c r="FQ46" i="8"/>
  <c r="FP46" i="8"/>
  <c r="FO46" i="8"/>
  <c r="FN46" i="8"/>
  <c r="FM46" i="8"/>
  <c r="FL46" i="8"/>
  <c r="FK46" i="8"/>
  <c r="FJ46" i="8"/>
  <c r="FI46" i="8"/>
  <c r="FH46" i="8"/>
  <c r="FG46" i="8"/>
  <c r="FF46" i="8"/>
  <c r="FE46" i="8"/>
  <c r="FD46" i="8"/>
  <c r="FC46" i="8"/>
  <c r="FB46" i="8"/>
  <c r="FA46" i="8"/>
  <c r="EZ46" i="8"/>
  <c r="EY46" i="8"/>
  <c r="EX46" i="8"/>
  <c r="EW46" i="8"/>
  <c r="EV46" i="8"/>
  <c r="EU46" i="8"/>
  <c r="ET46" i="8"/>
  <c r="ES46" i="8"/>
  <c r="ER46" i="8"/>
  <c r="EQ46" i="8"/>
  <c r="IC66" i="6" s="1"/>
  <c r="EP46" i="8"/>
  <c r="IB66" i="6" s="1"/>
  <c r="EO46" i="8"/>
  <c r="IA66" i="6" s="1"/>
  <c r="EN46" i="8"/>
  <c r="HX66" i="6" s="1"/>
  <c r="EM46" i="8"/>
  <c r="HW66" i="6" s="1"/>
  <c r="EL46" i="8"/>
  <c r="HV66" i="6" s="1"/>
  <c r="EK46" i="8"/>
  <c r="HS66" i="6" s="1"/>
  <c r="EJ46" i="8"/>
  <c r="HR66" i="6" s="1"/>
  <c r="EI46" i="8"/>
  <c r="HQ66" i="6" s="1"/>
  <c r="EH46" i="8"/>
  <c r="HN66" i="6" s="1"/>
  <c r="EG46" i="8"/>
  <c r="HM66" i="6" s="1"/>
  <c r="EF46" i="8"/>
  <c r="HL66" i="6" s="1"/>
  <c r="EE46" i="8"/>
  <c r="HI66" i="6" s="1"/>
  <c r="ED46" i="8"/>
  <c r="HH66" i="6" s="1"/>
  <c r="EC46" i="8"/>
  <c r="HG66" i="6" s="1"/>
  <c r="EB46" i="8"/>
  <c r="HD66" i="6" s="1"/>
  <c r="EA46" i="8"/>
  <c r="HC66" i="6" s="1"/>
  <c r="DZ46" i="8"/>
  <c r="HB66" i="6" s="1"/>
  <c r="DY46" i="8"/>
  <c r="GY66" i="6" s="1"/>
  <c r="DX46" i="8"/>
  <c r="GX66" i="6" s="1"/>
  <c r="DW46" i="8"/>
  <c r="GW66" i="6" s="1"/>
  <c r="DV46" i="8"/>
  <c r="GT66" i="6" s="1"/>
  <c r="DU46" i="8"/>
  <c r="GS66" i="6" s="1"/>
  <c r="DT46" i="8"/>
  <c r="GR66" i="6" s="1"/>
  <c r="DS46" i="8"/>
  <c r="GO66" i="6" s="1"/>
  <c r="DR46" i="8"/>
  <c r="GN66" i="6" s="1"/>
  <c r="DQ46" i="8"/>
  <c r="GM66" i="6" s="1"/>
  <c r="DP46" i="8"/>
  <c r="GJ66" i="6" s="1"/>
  <c r="DO46" i="8"/>
  <c r="GI66" i="6" s="1"/>
  <c r="DN46" i="8"/>
  <c r="GH66" i="6" s="1"/>
  <c r="DM46" i="8"/>
  <c r="GE66" i="6" s="1"/>
  <c r="DL46" i="8"/>
  <c r="GD66" i="6" s="1"/>
  <c r="DK46" i="8"/>
  <c r="GC66" i="6" s="1"/>
  <c r="DJ46" i="8"/>
  <c r="FZ66" i="6" s="1"/>
  <c r="DI46" i="8"/>
  <c r="FY66" i="6" s="1"/>
  <c r="DH46" i="8"/>
  <c r="FX66" i="6" s="1"/>
  <c r="DG46" i="8"/>
  <c r="FU66" i="6" s="1"/>
  <c r="DF46" i="8"/>
  <c r="FT66" i="6" s="1"/>
  <c r="DE46" i="8"/>
  <c r="FS66" i="6" s="1"/>
  <c r="DD46" i="8"/>
  <c r="FP66" i="6" s="1"/>
  <c r="DC46" i="8"/>
  <c r="FO66" i="6" s="1"/>
  <c r="DB46" i="8"/>
  <c r="FN66" i="6" s="1"/>
  <c r="DA46" i="8"/>
  <c r="FK66" i="6" s="1"/>
  <c r="CZ46" i="8"/>
  <c r="FJ66" i="6" s="1"/>
  <c r="CY46" i="8"/>
  <c r="FI66" i="6" s="1"/>
  <c r="CX46" i="8"/>
  <c r="FF66" i="6" s="1"/>
  <c r="CW46" i="8"/>
  <c r="FE66" i="6" s="1"/>
  <c r="CV46" i="8"/>
  <c r="FD66" i="6" s="1"/>
  <c r="CU46" i="8"/>
  <c r="FA66" i="6" s="1"/>
  <c r="CT46" i="8"/>
  <c r="EZ66" i="6" s="1"/>
  <c r="CS46" i="8"/>
  <c r="EY66" i="6" s="1"/>
  <c r="CR46" i="8"/>
  <c r="EV66" i="6" s="1"/>
  <c r="CQ46" i="8"/>
  <c r="EU66" i="6" s="1"/>
  <c r="CP46" i="8"/>
  <c r="ET66" i="6" s="1"/>
  <c r="CO46" i="8"/>
  <c r="EQ66" i="6" s="1"/>
  <c r="CN46" i="8"/>
  <c r="EP66" i="6" s="1"/>
  <c r="CM46" i="8"/>
  <c r="EO66" i="6" s="1"/>
  <c r="CL46" i="8"/>
  <c r="EL66" i="6" s="1"/>
  <c r="CK46" i="8"/>
  <c r="EK66" i="6" s="1"/>
  <c r="CJ46" i="8"/>
  <c r="EJ66" i="6" s="1"/>
  <c r="CI46" i="8"/>
  <c r="EG66" i="6" s="1"/>
  <c r="CH46" i="8"/>
  <c r="EF66" i="6" s="1"/>
  <c r="CG46" i="8"/>
  <c r="EE66" i="6" s="1"/>
  <c r="CF46" i="8"/>
  <c r="EB66" i="6" s="1"/>
  <c r="CE46" i="8"/>
  <c r="EA66" i="6" s="1"/>
  <c r="CD46" i="8"/>
  <c r="DZ66" i="6" s="1"/>
  <c r="CC46" i="8"/>
  <c r="DW66" i="6" s="1"/>
  <c r="CB46" i="8"/>
  <c r="DV66" i="6" s="1"/>
  <c r="CA46" i="8"/>
  <c r="DU66" i="6" s="1"/>
  <c r="BZ46" i="8"/>
  <c r="DR66" i="6" s="1"/>
  <c r="BY46" i="8"/>
  <c r="DQ66" i="6" s="1"/>
  <c r="BX46" i="8"/>
  <c r="DP66" i="6" s="1"/>
  <c r="BW46" i="8"/>
  <c r="DM66" i="6" s="1"/>
  <c r="BV46" i="8"/>
  <c r="DL66" i="6" s="1"/>
  <c r="BU46" i="8"/>
  <c r="DK66" i="6" s="1"/>
  <c r="BT46" i="8"/>
  <c r="DH66" i="6" s="1"/>
  <c r="BS46" i="8"/>
  <c r="DG66" i="6" s="1"/>
  <c r="BR46" i="8"/>
  <c r="DF66" i="6" s="1"/>
  <c r="BQ46" i="8"/>
  <c r="DC66" i="6" s="1"/>
  <c r="BP46" i="8"/>
  <c r="DB66" i="6" s="1"/>
  <c r="BO46" i="8"/>
  <c r="DA66" i="6" s="1"/>
  <c r="BN46" i="8"/>
  <c r="CX66" i="6" s="1"/>
  <c r="BM46" i="8"/>
  <c r="CW66" i="6" s="1"/>
  <c r="BL46" i="8"/>
  <c r="CV66" i="6" s="1"/>
  <c r="BK46" i="8"/>
  <c r="CS66" i="6" s="1"/>
  <c r="BJ46" i="8"/>
  <c r="CR66" i="6" s="1"/>
  <c r="BI46" i="8"/>
  <c r="CQ66" i="6" s="1"/>
  <c r="BH46" i="8"/>
  <c r="CN66" i="6" s="1"/>
  <c r="BG46" i="8"/>
  <c r="CM66" i="6" s="1"/>
  <c r="BF46" i="8"/>
  <c r="CL66" i="6" s="1"/>
  <c r="BE46" i="8"/>
  <c r="CI66" i="6" s="1"/>
  <c r="BD46" i="8"/>
  <c r="CH66" i="6" s="1"/>
  <c r="BC46" i="8"/>
  <c r="CG66" i="6" s="1"/>
  <c r="BB46" i="8"/>
  <c r="CD66" i="6" s="1"/>
  <c r="BA46" i="8"/>
  <c r="CC66" i="6" s="1"/>
  <c r="AZ46" i="8"/>
  <c r="CB66" i="6" s="1"/>
  <c r="AY46" i="8"/>
  <c r="BY66" i="6" s="1"/>
  <c r="AX46" i="8"/>
  <c r="BX66" i="6" s="1"/>
  <c r="AW46" i="8"/>
  <c r="BW66" i="6" s="1"/>
  <c r="AV46" i="8"/>
  <c r="BT66" i="6" s="1"/>
  <c r="AU46" i="8"/>
  <c r="BS66" i="6" s="1"/>
  <c r="AT46" i="8"/>
  <c r="BR66" i="6" s="1"/>
  <c r="AS46" i="8"/>
  <c r="BO66" i="6" s="1"/>
  <c r="AR46" i="8"/>
  <c r="BN66" i="6" s="1"/>
  <c r="AQ46" i="8"/>
  <c r="BM66" i="6" s="1"/>
  <c r="AP46" i="8"/>
  <c r="BJ66" i="6" s="1"/>
  <c r="AO46" i="8"/>
  <c r="BI66" i="6" s="1"/>
  <c r="AN46" i="8"/>
  <c r="BH66" i="6" s="1"/>
  <c r="AM46" i="8"/>
  <c r="BE66" i="6" s="1"/>
  <c r="AL46" i="8"/>
  <c r="BD66" i="6" s="1"/>
  <c r="AK46" i="8"/>
  <c r="BC66" i="6" s="1"/>
  <c r="AJ46" i="8"/>
  <c r="AZ66" i="6" s="1"/>
  <c r="AI46" i="8"/>
  <c r="AY66" i="6" s="1"/>
  <c r="AH46" i="8"/>
  <c r="AX66" i="6" s="1"/>
  <c r="AG46" i="8"/>
  <c r="AU66" i="6" s="1"/>
  <c r="AF46" i="8"/>
  <c r="AT66" i="6" s="1"/>
  <c r="AE46" i="8"/>
  <c r="AS66" i="6" s="1"/>
  <c r="AD46" i="8"/>
  <c r="AP66" i="6" s="1"/>
  <c r="AC46" i="8"/>
  <c r="AO66" i="6" s="1"/>
  <c r="AB46" i="8"/>
  <c r="AN66" i="6" s="1"/>
  <c r="AA46" i="8"/>
  <c r="AK66" i="6" s="1"/>
  <c r="Z46" i="8"/>
  <c r="AJ66" i="6" s="1"/>
  <c r="Y46" i="8"/>
  <c r="AI66" i="6" s="1"/>
  <c r="X46" i="8"/>
  <c r="AF66" i="6" s="1"/>
  <c r="W46" i="8"/>
  <c r="AE66" i="6" s="1"/>
  <c r="V46" i="8"/>
  <c r="AD66" i="6" s="1"/>
  <c r="U46" i="8"/>
  <c r="AA66" i="6" s="1"/>
  <c r="T46" i="8"/>
  <c r="Z66" i="6" s="1"/>
  <c r="S46" i="8"/>
  <c r="Y66" i="6" s="1"/>
  <c r="R46" i="8"/>
  <c r="V66" i="6" s="1"/>
  <c r="Q46" i="8"/>
  <c r="U66" i="6" s="1"/>
  <c r="P46" i="8"/>
  <c r="T66" i="6" s="1"/>
  <c r="O46" i="8"/>
  <c r="Q66" i="6" s="1"/>
  <c r="N46" i="8"/>
  <c r="P66" i="6" s="1"/>
  <c r="M46" i="8"/>
  <c r="O66" i="6" s="1"/>
  <c r="L46" i="8"/>
  <c r="L66" i="6" s="1"/>
  <c r="K46" i="8"/>
  <c r="K66" i="6" s="1"/>
  <c r="J46" i="8"/>
  <c r="J66" i="6" s="1"/>
  <c r="I46" i="8"/>
  <c r="I66" i="6" s="1"/>
  <c r="H46" i="8"/>
  <c r="H66" i="6" s="1"/>
  <c r="G46" i="8"/>
  <c r="G66" i="6" s="1"/>
  <c r="F46" i="8"/>
  <c r="F66" i="6" s="1"/>
  <c r="E46" i="8"/>
  <c r="E66" i="6" s="1"/>
  <c r="D46" i="8"/>
  <c r="D66" i="6" s="1"/>
  <c r="C46" i="8"/>
  <c r="C66" i="6" s="1"/>
  <c r="B46" i="8"/>
  <c r="B66" i="6" s="1"/>
  <c r="GP45" i="8"/>
  <c r="GO45" i="8"/>
  <c r="GN45" i="8"/>
  <c r="GM45" i="8"/>
  <c r="GL45" i="8"/>
  <c r="GK45" i="8"/>
  <c r="GJ45" i="8"/>
  <c r="GI45" i="8"/>
  <c r="GH45" i="8"/>
  <c r="GG45" i="8"/>
  <c r="GF45" i="8"/>
  <c r="GE45" i="8"/>
  <c r="GD45" i="8"/>
  <c r="GC45" i="8"/>
  <c r="GB45" i="8"/>
  <c r="GA45" i="8"/>
  <c r="FZ45" i="8"/>
  <c r="FY45" i="8"/>
  <c r="FX45" i="8"/>
  <c r="FW45" i="8"/>
  <c r="FV45" i="8"/>
  <c r="FU45" i="8"/>
  <c r="FT45" i="8"/>
  <c r="FS45" i="8"/>
  <c r="FR45" i="8"/>
  <c r="FQ45" i="8"/>
  <c r="FP45" i="8"/>
  <c r="FO45" i="8"/>
  <c r="FN45" i="8"/>
  <c r="FM45" i="8"/>
  <c r="FL45" i="8"/>
  <c r="FK45" i="8"/>
  <c r="FJ45" i="8"/>
  <c r="FI45" i="8"/>
  <c r="FH45" i="8"/>
  <c r="FG45" i="8"/>
  <c r="FF45" i="8"/>
  <c r="FE45" i="8"/>
  <c r="FD45" i="8"/>
  <c r="FC45" i="8"/>
  <c r="FB45" i="8"/>
  <c r="FA45" i="8"/>
  <c r="EZ45" i="8"/>
  <c r="EY45" i="8"/>
  <c r="EX45" i="8"/>
  <c r="EW45" i="8"/>
  <c r="EV45" i="8"/>
  <c r="EU45" i="8"/>
  <c r="ET45" i="8"/>
  <c r="ES45" i="8"/>
  <c r="ER45" i="8"/>
  <c r="EQ45" i="8"/>
  <c r="IC65" i="6" s="1"/>
  <c r="EP45" i="8"/>
  <c r="IB65" i="6" s="1"/>
  <c r="EO45" i="8"/>
  <c r="IA65" i="6" s="1"/>
  <c r="EN45" i="8"/>
  <c r="HX65" i="6" s="1"/>
  <c r="EM45" i="8"/>
  <c r="HW65" i="6" s="1"/>
  <c r="EL45" i="8"/>
  <c r="HV65" i="6" s="1"/>
  <c r="EK45" i="8"/>
  <c r="HS65" i="6" s="1"/>
  <c r="EJ45" i="8"/>
  <c r="HR65" i="6" s="1"/>
  <c r="EI45" i="8"/>
  <c r="HQ65" i="6" s="1"/>
  <c r="EH45" i="8"/>
  <c r="HN65" i="6" s="1"/>
  <c r="EG45" i="8"/>
  <c r="HM65" i="6" s="1"/>
  <c r="EF45" i="8"/>
  <c r="HL65" i="6" s="1"/>
  <c r="EE45" i="8"/>
  <c r="HI65" i="6" s="1"/>
  <c r="ED45" i="8"/>
  <c r="HH65" i="6" s="1"/>
  <c r="EC45" i="8"/>
  <c r="HG65" i="6" s="1"/>
  <c r="EB45" i="8"/>
  <c r="HD65" i="6" s="1"/>
  <c r="EA45" i="8"/>
  <c r="HC65" i="6" s="1"/>
  <c r="DZ45" i="8"/>
  <c r="HB65" i="6" s="1"/>
  <c r="DY45" i="8"/>
  <c r="GY65" i="6" s="1"/>
  <c r="DX45" i="8"/>
  <c r="GX65" i="6" s="1"/>
  <c r="DW45" i="8"/>
  <c r="GW65" i="6" s="1"/>
  <c r="DV45" i="8"/>
  <c r="GT65" i="6" s="1"/>
  <c r="DU45" i="8"/>
  <c r="GS65" i="6" s="1"/>
  <c r="DT45" i="8"/>
  <c r="GR65" i="6" s="1"/>
  <c r="DS45" i="8"/>
  <c r="GO65" i="6" s="1"/>
  <c r="DR45" i="8"/>
  <c r="GN65" i="6" s="1"/>
  <c r="DQ45" i="8"/>
  <c r="GM65" i="6" s="1"/>
  <c r="DP45" i="8"/>
  <c r="GJ65" i="6" s="1"/>
  <c r="DO45" i="8"/>
  <c r="GI65" i="6" s="1"/>
  <c r="DN45" i="8"/>
  <c r="GH65" i="6" s="1"/>
  <c r="DM45" i="8"/>
  <c r="GE65" i="6" s="1"/>
  <c r="DL45" i="8"/>
  <c r="GD65" i="6" s="1"/>
  <c r="DK45" i="8"/>
  <c r="GC65" i="6" s="1"/>
  <c r="DJ45" i="8"/>
  <c r="FZ65" i="6" s="1"/>
  <c r="DI45" i="8"/>
  <c r="FY65" i="6" s="1"/>
  <c r="DH45" i="8"/>
  <c r="FX65" i="6" s="1"/>
  <c r="DG45" i="8"/>
  <c r="FU65" i="6" s="1"/>
  <c r="DF45" i="8"/>
  <c r="FT65" i="6" s="1"/>
  <c r="DE45" i="8"/>
  <c r="FS65" i="6" s="1"/>
  <c r="DD45" i="8"/>
  <c r="FP65" i="6" s="1"/>
  <c r="DC45" i="8"/>
  <c r="FO65" i="6" s="1"/>
  <c r="DB45" i="8"/>
  <c r="FN65" i="6" s="1"/>
  <c r="DA45" i="8"/>
  <c r="FK65" i="6" s="1"/>
  <c r="CZ45" i="8"/>
  <c r="FJ65" i="6" s="1"/>
  <c r="CY45" i="8"/>
  <c r="FI65" i="6" s="1"/>
  <c r="CX45" i="8"/>
  <c r="FF65" i="6" s="1"/>
  <c r="CW45" i="8"/>
  <c r="FE65" i="6" s="1"/>
  <c r="CV45" i="8"/>
  <c r="FD65" i="6" s="1"/>
  <c r="CU45" i="8"/>
  <c r="FA65" i="6" s="1"/>
  <c r="CT45" i="8"/>
  <c r="EZ65" i="6" s="1"/>
  <c r="CS45" i="8"/>
  <c r="EY65" i="6" s="1"/>
  <c r="CR45" i="8"/>
  <c r="EV65" i="6" s="1"/>
  <c r="CQ45" i="8"/>
  <c r="EU65" i="6" s="1"/>
  <c r="CP45" i="8"/>
  <c r="ET65" i="6" s="1"/>
  <c r="CO45" i="8"/>
  <c r="EQ65" i="6" s="1"/>
  <c r="CN45" i="8"/>
  <c r="EP65" i="6" s="1"/>
  <c r="CM45" i="8"/>
  <c r="EO65" i="6" s="1"/>
  <c r="CL45" i="8"/>
  <c r="EL65" i="6" s="1"/>
  <c r="CK45" i="8"/>
  <c r="EK65" i="6" s="1"/>
  <c r="CJ45" i="8"/>
  <c r="EJ65" i="6" s="1"/>
  <c r="CI45" i="8"/>
  <c r="EG65" i="6" s="1"/>
  <c r="CH45" i="8"/>
  <c r="EF65" i="6" s="1"/>
  <c r="CG45" i="8"/>
  <c r="EE65" i="6" s="1"/>
  <c r="CF45" i="8"/>
  <c r="EB65" i="6" s="1"/>
  <c r="CE45" i="8"/>
  <c r="EA65" i="6" s="1"/>
  <c r="CD45" i="8"/>
  <c r="DZ65" i="6" s="1"/>
  <c r="CC45" i="8"/>
  <c r="DW65" i="6" s="1"/>
  <c r="CB45" i="8"/>
  <c r="DV65" i="6" s="1"/>
  <c r="CA45" i="8"/>
  <c r="DU65" i="6" s="1"/>
  <c r="BZ45" i="8"/>
  <c r="DR65" i="6" s="1"/>
  <c r="BY45" i="8"/>
  <c r="DQ65" i="6" s="1"/>
  <c r="BX45" i="8"/>
  <c r="DP65" i="6" s="1"/>
  <c r="BW45" i="8"/>
  <c r="DM65" i="6" s="1"/>
  <c r="BV45" i="8"/>
  <c r="DL65" i="6" s="1"/>
  <c r="BU45" i="8"/>
  <c r="DK65" i="6" s="1"/>
  <c r="BT45" i="8"/>
  <c r="DH65" i="6" s="1"/>
  <c r="BS45" i="8"/>
  <c r="DG65" i="6" s="1"/>
  <c r="BR45" i="8"/>
  <c r="DF65" i="6" s="1"/>
  <c r="BQ45" i="8"/>
  <c r="DC65" i="6" s="1"/>
  <c r="BP45" i="8"/>
  <c r="DB65" i="6" s="1"/>
  <c r="BO45" i="8"/>
  <c r="DA65" i="6" s="1"/>
  <c r="BN45" i="8"/>
  <c r="CX65" i="6" s="1"/>
  <c r="BM45" i="8"/>
  <c r="CW65" i="6" s="1"/>
  <c r="BL45" i="8"/>
  <c r="CV65" i="6" s="1"/>
  <c r="BK45" i="8"/>
  <c r="CS65" i="6" s="1"/>
  <c r="BJ45" i="8"/>
  <c r="CR65" i="6" s="1"/>
  <c r="BI45" i="8"/>
  <c r="CQ65" i="6" s="1"/>
  <c r="BH45" i="8"/>
  <c r="CN65" i="6" s="1"/>
  <c r="BG45" i="8"/>
  <c r="CM65" i="6" s="1"/>
  <c r="BF45" i="8"/>
  <c r="CL65" i="6" s="1"/>
  <c r="BE45" i="8"/>
  <c r="CI65" i="6" s="1"/>
  <c r="BD45" i="8"/>
  <c r="CH65" i="6" s="1"/>
  <c r="BC45" i="8"/>
  <c r="CG65" i="6" s="1"/>
  <c r="BB45" i="8"/>
  <c r="CD65" i="6" s="1"/>
  <c r="BA45" i="8"/>
  <c r="CC65" i="6" s="1"/>
  <c r="AZ45" i="8"/>
  <c r="CB65" i="6" s="1"/>
  <c r="AY45" i="8"/>
  <c r="BY65" i="6" s="1"/>
  <c r="AX45" i="8"/>
  <c r="BX65" i="6" s="1"/>
  <c r="AW45" i="8"/>
  <c r="BW65" i="6" s="1"/>
  <c r="AV45" i="8"/>
  <c r="BT65" i="6" s="1"/>
  <c r="AU45" i="8"/>
  <c r="BS65" i="6" s="1"/>
  <c r="AT45" i="8"/>
  <c r="BR65" i="6" s="1"/>
  <c r="AS45" i="8"/>
  <c r="BO65" i="6" s="1"/>
  <c r="AR45" i="8"/>
  <c r="BN65" i="6" s="1"/>
  <c r="AQ45" i="8"/>
  <c r="BM65" i="6" s="1"/>
  <c r="AP45" i="8"/>
  <c r="BJ65" i="6" s="1"/>
  <c r="AO45" i="8"/>
  <c r="BI65" i="6" s="1"/>
  <c r="AN45" i="8"/>
  <c r="BH65" i="6" s="1"/>
  <c r="AM45" i="8"/>
  <c r="BE65" i="6" s="1"/>
  <c r="AL45" i="8"/>
  <c r="BD65" i="6" s="1"/>
  <c r="AK45" i="8"/>
  <c r="BC65" i="6" s="1"/>
  <c r="AJ45" i="8"/>
  <c r="AZ65" i="6" s="1"/>
  <c r="AI45" i="8"/>
  <c r="AY65" i="6" s="1"/>
  <c r="AH45" i="8"/>
  <c r="AX65" i="6" s="1"/>
  <c r="AG45" i="8"/>
  <c r="AU65" i="6" s="1"/>
  <c r="AF45" i="8"/>
  <c r="AT65" i="6" s="1"/>
  <c r="AE45" i="8"/>
  <c r="AS65" i="6" s="1"/>
  <c r="AD45" i="8"/>
  <c r="AP65" i="6" s="1"/>
  <c r="AC45" i="8"/>
  <c r="AO65" i="6" s="1"/>
  <c r="AB45" i="8"/>
  <c r="AN65" i="6" s="1"/>
  <c r="AA45" i="8"/>
  <c r="AK65" i="6" s="1"/>
  <c r="Z45" i="8"/>
  <c r="AJ65" i="6" s="1"/>
  <c r="Y45" i="8"/>
  <c r="AI65" i="6" s="1"/>
  <c r="X45" i="8"/>
  <c r="AF65" i="6" s="1"/>
  <c r="W45" i="8"/>
  <c r="AE65" i="6" s="1"/>
  <c r="V45" i="8"/>
  <c r="AD65" i="6" s="1"/>
  <c r="U45" i="8"/>
  <c r="AA65" i="6" s="1"/>
  <c r="T45" i="8"/>
  <c r="Z65" i="6" s="1"/>
  <c r="S45" i="8"/>
  <c r="Y65" i="6" s="1"/>
  <c r="R45" i="8"/>
  <c r="V65" i="6" s="1"/>
  <c r="Q45" i="8"/>
  <c r="U65" i="6" s="1"/>
  <c r="P45" i="8"/>
  <c r="T65" i="6" s="1"/>
  <c r="O45" i="8"/>
  <c r="Q65" i="6" s="1"/>
  <c r="N45" i="8"/>
  <c r="P65" i="6" s="1"/>
  <c r="M45" i="8"/>
  <c r="O65" i="6" s="1"/>
  <c r="L45" i="8"/>
  <c r="L65" i="6" s="1"/>
  <c r="K45" i="8"/>
  <c r="K65" i="6" s="1"/>
  <c r="J45" i="8"/>
  <c r="J65" i="6" s="1"/>
  <c r="I45" i="8"/>
  <c r="I65" i="6" s="1"/>
  <c r="H45" i="8"/>
  <c r="H65" i="6" s="1"/>
  <c r="G45" i="8"/>
  <c r="G65" i="6" s="1"/>
  <c r="F45" i="8"/>
  <c r="F65" i="6" s="1"/>
  <c r="E45" i="8"/>
  <c r="E65" i="6" s="1"/>
  <c r="D45" i="8"/>
  <c r="D65" i="6" s="1"/>
  <c r="C45" i="8"/>
  <c r="C65" i="6" s="1"/>
  <c r="B45" i="8"/>
  <c r="B65" i="6" s="1"/>
  <c r="GP44" i="8"/>
  <c r="GO44" i="8"/>
  <c r="GN44" i="8"/>
  <c r="GM44" i="8"/>
  <c r="GL44" i="8"/>
  <c r="GK44" i="8"/>
  <c r="GJ44" i="8"/>
  <c r="GI44" i="8"/>
  <c r="GH44" i="8"/>
  <c r="GG44" i="8"/>
  <c r="GF44" i="8"/>
  <c r="GE44" i="8"/>
  <c r="GD44" i="8"/>
  <c r="GC44" i="8"/>
  <c r="GB44" i="8"/>
  <c r="GA44" i="8"/>
  <c r="FZ44" i="8"/>
  <c r="FY44" i="8"/>
  <c r="FX44" i="8"/>
  <c r="FW44" i="8"/>
  <c r="FV44" i="8"/>
  <c r="FU44" i="8"/>
  <c r="FT44" i="8"/>
  <c r="FS44" i="8"/>
  <c r="FR44" i="8"/>
  <c r="FQ44" i="8"/>
  <c r="FP44" i="8"/>
  <c r="FO44" i="8"/>
  <c r="FN44" i="8"/>
  <c r="FM44" i="8"/>
  <c r="FL44" i="8"/>
  <c r="FK44" i="8"/>
  <c r="FJ44" i="8"/>
  <c r="FI44" i="8"/>
  <c r="FH44" i="8"/>
  <c r="FG44" i="8"/>
  <c r="FF44" i="8"/>
  <c r="FE44" i="8"/>
  <c r="FD44" i="8"/>
  <c r="FC44" i="8"/>
  <c r="FB44" i="8"/>
  <c r="FA44" i="8"/>
  <c r="EZ44" i="8"/>
  <c r="EY44" i="8"/>
  <c r="EX44" i="8"/>
  <c r="EW44" i="8"/>
  <c r="EV44" i="8"/>
  <c r="EU44" i="8"/>
  <c r="ET44" i="8"/>
  <c r="ES44" i="8"/>
  <c r="ER44" i="8"/>
  <c r="EQ44" i="8"/>
  <c r="IC64" i="6" s="1"/>
  <c r="EP44" i="8"/>
  <c r="IB64" i="6" s="1"/>
  <c r="EO44" i="8"/>
  <c r="IA64" i="6" s="1"/>
  <c r="EN44" i="8"/>
  <c r="HX64" i="6" s="1"/>
  <c r="EM44" i="8"/>
  <c r="HW64" i="6" s="1"/>
  <c r="EL44" i="8"/>
  <c r="HV64" i="6" s="1"/>
  <c r="EK44" i="8"/>
  <c r="HS64" i="6" s="1"/>
  <c r="EJ44" i="8"/>
  <c r="HR64" i="6" s="1"/>
  <c r="EI44" i="8"/>
  <c r="HQ64" i="6" s="1"/>
  <c r="EH44" i="8"/>
  <c r="HN64" i="6" s="1"/>
  <c r="EG44" i="8"/>
  <c r="HM64" i="6" s="1"/>
  <c r="EF44" i="8"/>
  <c r="HL64" i="6" s="1"/>
  <c r="EE44" i="8"/>
  <c r="HI64" i="6" s="1"/>
  <c r="ED44" i="8"/>
  <c r="HH64" i="6" s="1"/>
  <c r="EC44" i="8"/>
  <c r="HG64" i="6" s="1"/>
  <c r="EB44" i="8"/>
  <c r="HD64" i="6" s="1"/>
  <c r="EA44" i="8"/>
  <c r="HC64" i="6" s="1"/>
  <c r="DZ44" i="8"/>
  <c r="HB64" i="6" s="1"/>
  <c r="DY44" i="8"/>
  <c r="GY64" i="6" s="1"/>
  <c r="DX44" i="8"/>
  <c r="GX64" i="6" s="1"/>
  <c r="DW44" i="8"/>
  <c r="GW64" i="6" s="1"/>
  <c r="DV44" i="8"/>
  <c r="GT64" i="6" s="1"/>
  <c r="DU44" i="8"/>
  <c r="GS64" i="6" s="1"/>
  <c r="DT44" i="8"/>
  <c r="GR64" i="6" s="1"/>
  <c r="DS44" i="8"/>
  <c r="GO64" i="6" s="1"/>
  <c r="DR44" i="8"/>
  <c r="GN64" i="6" s="1"/>
  <c r="DQ44" i="8"/>
  <c r="GM64" i="6" s="1"/>
  <c r="DP44" i="8"/>
  <c r="GJ64" i="6" s="1"/>
  <c r="DO44" i="8"/>
  <c r="GI64" i="6" s="1"/>
  <c r="DN44" i="8"/>
  <c r="GH64" i="6" s="1"/>
  <c r="DM44" i="8"/>
  <c r="GE64" i="6" s="1"/>
  <c r="DL44" i="8"/>
  <c r="GD64" i="6" s="1"/>
  <c r="DK44" i="8"/>
  <c r="GC64" i="6" s="1"/>
  <c r="DJ44" i="8"/>
  <c r="FZ64" i="6" s="1"/>
  <c r="DI44" i="8"/>
  <c r="FY64" i="6" s="1"/>
  <c r="DH44" i="8"/>
  <c r="FX64" i="6" s="1"/>
  <c r="DG44" i="8"/>
  <c r="FU64" i="6" s="1"/>
  <c r="DF44" i="8"/>
  <c r="FT64" i="6" s="1"/>
  <c r="DE44" i="8"/>
  <c r="FS64" i="6" s="1"/>
  <c r="DD44" i="8"/>
  <c r="FP64" i="6" s="1"/>
  <c r="DC44" i="8"/>
  <c r="FO64" i="6" s="1"/>
  <c r="DB44" i="8"/>
  <c r="FN64" i="6" s="1"/>
  <c r="DA44" i="8"/>
  <c r="FK64" i="6" s="1"/>
  <c r="CZ44" i="8"/>
  <c r="FJ64" i="6" s="1"/>
  <c r="CY44" i="8"/>
  <c r="FI64" i="6" s="1"/>
  <c r="CX44" i="8"/>
  <c r="FF64" i="6" s="1"/>
  <c r="CW44" i="8"/>
  <c r="FE64" i="6" s="1"/>
  <c r="CV44" i="8"/>
  <c r="FD64" i="6" s="1"/>
  <c r="CU44" i="8"/>
  <c r="FA64" i="6" s="1"/>
  <c r="CT44" i="8"/>
  <c r="EZ64" i="6" s="1"/>
  <c r="CS44" i="8"/>
  <c r="EY64" i="6" s="1"/>
  <c r="CR44" i="8"/>
  <c r="EV64" i="6" s="1"/>
  <c r="CQ44" i="8"/>
  <c r="EU64" i="6" s="1"/>
  <c r="CP44" i="8"/>
  <c r="ET64" i="6" s="1"/>
  <c r="CO44" i="8"/>
  <c r="EQ64" i="6" s="1"/>
  <c r="CN44" i="8"/>
  <c r="EP64" i="6" s="1"/>
  <c r="CM44" i="8"/>
  <c r="EO64" i="6" s="1"/>
  <c r="CL44" i="8"/>
  <c r="EL64" i="6" s="1"/>
  <c r="CK44" i="8"/>
  <c r="EK64" i="6" s="1"/>
  <c r="CJ44" i="8"/>
  <c r="EJ64" i="6" s="1"/>
  <c r="CI44" i="8"/>
  <c r="EG64" i="6" s="1"/>
  <c r="CH44" i="8"/>
  <c r="EF64" i="6" s="1"/>
  <c r="CG44" i="8"/>
  <c r="EE64" i="6" s="1"/>
  <c r="CF44" i="8"/>
  <c r="EB64" i="6" s="1"/>
  <c r="CE44" i="8"/>
  <c r="EA64" i="6" s="1"/>
  <c r="CD44" i="8"/>
  <c r="DZ64" i="6" s="1"/>
  <c r="CC44" i="8"/>
  <c r="DW64" i="6" s="1"/>
  <c r="CB44" i="8"/>
  <c r="DV64" i="6" s="1"/>
  <c r="CA44" i="8"/>
  <c r="DU64" i="6" s="1"/>
  <c r="BZ44" i="8"/>
  <c r="DR64" i="6" s="1"/>
  <c r="BY44" i="8"/>
  <c r="DQ64" i="6" s="1"/>
  <c r="BX44" i="8"/>
  <c r="DP64" i="6" s="1"/>
  <c r="BW44" i="8"/>
  <c r="DM64" i="6" s="1"/>
  <c r="BV44" i="8"/>
  <c r="DL64" i="6" s="1"/>
  <c r="BU44" i="8"/>
  <c r="DK64" i="6" s="1"/>
  <c r="BT44" i="8"/>
  <c r="DH64" i="6" s="1"/>
  <c r="BS44" i="8"/>
  <c r="DG64" i="6" s="1"/>
  <c r="BR44" i="8"/>
  <c r="DF64" i="6" s="1"/>
  <c r="BQ44" i="8"/>
  <c r="DC64" i="6" s="1"/>
  <c r="BP44" i="8"/>
  <c r="DB64" i="6" s="1"/>
  <c r="BO44" i="8"/>
  <c r="DA64" i="6" s="1"/>
  <c r="BN44" i="8"/>
  <c r="CX64" i="6" s="1"/>
  <c r="BM44" i="8"/>
  <c r="CW64" i="6" s="1"/>
  <c r="BL44" i="8"/>
  <c r="CV64" i="6" s="1"/>
  <c r="BK44" i="8"/>
  <c r="CS64" i="6" s="1"/>
  <c r="BJ44" i="8"/>
  <c r="CR64" i="6" s="1"/>
  <c r="BI44" i="8"/>
  <c r="CQ64" i="6" s="1"/>
  <c r="BH44" i="8"/>
  <c r="CN64" i="6" s="1"/>
  <c r="BG44" i="8"/>
  <c r="CM64" i="6" s="1"/>
  <c r="BF44" i="8"/>
  <c r="CL64" i="6" s="1"/>
  <c r="BE44" i="8"/>
  <c r="CI64" i="6" s="1"/>
  <c r="BD44" i="8"/>
  <c r="CH64" i="6" s="1"/>
  <c r="BC44" i="8"/>
  <c r="CG64" i="6" s="1"/>
  <c r="BB44" i="8"/>
  <c r="CD64" i="6" s="1"/>
  <c r="BA44" i="8"/>
  <c r="CC64" i="6" s="1"/>
  <c r="AZ44" i="8"/>
  <c r="CB64" i="6" s="1"/>
  <c r="AY44" i="8"/>
  <c r="BY64" i="6" s="1"/>
  <c r="AX44" i="8"/>
  <c r="BX64" i="6" s="1"/>
  <c r="AW44" i="8"/>
  <c r="BW64" i="6" s="1"/>
  <c r="AV44" i="8"/>
  <c r="BT64" i="6" s="1"/>
  <c r="AU44" i="8"/>
  <c r="BS64" i="6" s="1"/>
  <c r="AT44" i="8"/>
  <c r="BR64" i="6" s="1"/>
  <c r="AS44" i="8"/>
  <c r="BO64" i="6" s="1"/>
  <c r="AR44" i="8"/>
  <c r="BN64" i="6" s="1"/>
  <c r="AQ44" i="8"/>
  <c r="BM64" i="6" s="1"/>
  <c r="AP44" i="8"/>
  <c r="BJ64" i="6" s="1"/>
  <c r="AO44" i="8"/>
  <c r="BI64" i="6" s="1"/>
  <c r="AN44" i="8"/>
  <c r="BH64" i="6" s="1"/>
  <c r="AM44" i="8"/>
  <c r="BE64" i="6" s="1"/>
  <c r="AL44" i="8"/>
  <c r="BD64" i="6" s="1"/>
  <c r="AK44" i="8"/>
  <c r="BC64" i="6" s="1"/>
  <c r="AJ44" i="8"/>
  <c r="AZ64" i="6" s="1"/>
  <c r="AI44" i="8"/>
  <c r="AY64" i="6" s="1"/>
  <c r="AH44" i="8"/>
  <c r="AX64" i="6" s="1"/>
  <c r="AG44" i="8"/>
  <c r="AU64" i="6" s="1"/>
  <c r="AF44" i="8"/>
  <c r="AT64" i="6" s="1"/>
  <c r="AE44" i="8"/>
  <c r="AS64" i="6" s="1"/>
  <c r="AD44" i="8"/>
  <c r="AP64" i="6" s="1"/>
  <c r="AC44" i="8"/>
  <c r="AO64" i="6" s="1"/>
  <c r="AB44" i="8"/>
  <c r="AN64" i="6" s="1"/>
  <c r="AA44" i="8"/>
  <c r="AK64" i="6" s="1"/>
  <c r="Z44" i="8"/>
  <c r="AJ64" i="6" s="1"/>
  <c r="Y44" i="8"/>
  <c r="AI64" i="6" s="1"/>
  <c r="X44" i="8"/>
  <c r="AF64" i="6" s="1"/>
  <c r="W44" i="8"/>
  <c r="AE64" i="6" s="1"/>
  <c r="V44" i="8"/>
  <c r="AD64" i="6" s="1"/>
  <c r="U44" i="8"/>
  <c r="AA64" i="6" s="1"/>
  <c r="T44" i="8"/>
  <c r="Z64" i="6" s="1"/>
  <c r="S44" i="8"/>
  <c r="Y64" i="6" s="1"/>
  <c r="R44" i="8"/>
  <c r="V64" i="6" s="1"/>
  <c r="Q44" i="8"/>
  <c r="U64" i="6" s="1"/>
  <c r="P44" i="8"/>
  <c r="T64" i="6" s="1"/>
  <c r="O44" i="8"/>
  <c r="Q64" i="6" s="1"/>
  <c r="N44" i="8"/>
  <c r="P64" i="6" s="1"/>
  <c r="M44" i="8"/>
  <c r="O64" i="6" s="1"/>
  <c r="L44" i="8"/>
  <c r="L64" i="6" s="1"/>
  <c r="K44" i="8"/>
  <c r="K64" i="6" s="1"/>
  <c r="J44" i="8"/>
  <c r="J64" i="6" s="1"/>
  <c r="I44" i="8"/>
  <c r="I64" i="6" s="1"/>
  <c r="H44" i="8"/>
  <c r="H64" i="6" s="1"/>
  <c r="G44" i="8"/>
  <c r="G64" i="6" s="1"/>
  <c r="F44" i="8"/>
  <c r="F64" i="6" s="1"/>
  <c r="E44" i="8"/>
  <c r="E64" i="6" s="1"/>
  <c r="D44" i="8"/>
  <c r="D64" i="6" s="1"/>
  <c r="C44" i="8"/>
  <c r="C64" i="6" s="1"/>
  <c r="B44" i="8"/>
  <c r="B64" i="6" s="1"/>
  <c r="GP43" i="8"/>
  <c r="GO43" i="8"/>
  <c r="GN43" i="8"/>
  <c r="GM43" i="8"/>
  <c r="GL43" i="8"/>
  <c r="GK43" i="8"/>
  <c r="GJ43" i="8"/>
  <c r="GI43" i="8"/>
  <c r="GJ50" i="8" s="1"/>
  <c r="GH43" i="8"/>
  <c r="GG43" i="8"/>
  <c r="GF43" i="8"/>
  <c r="GE43" i="8"/>
  <c r="GD43" i="8"/>
  <c r="GE50" i="8" s="1"/>
  <c r="GC43" i="8"/>
  <c r="GB43" i="8"/>
  <c r="GA43" i="8"/>
  <c r="FZ43" i="8"/>
  <c r="FZ49" i="8" s="1"/>
  <c r="FY43" i="8"/>
  <c r="FX43" i="8"/>
  <c r="FW43" i="8"/>
  <c r="FV43" i="8"/>
  <c r="FV49" i="8" s="1"/>
  <c r="FU43" i="8"/>
  <c r="FT43" i="8"/>
  <c r="FS43" i="8"/>
  <c r="FR43" i="8"/>
  <c r="FS50" i="8" s="1"/>
  <c r="FQ43" i="8"/>
  <c r="FP43" i="8"/>
  <c r="FO43" i="8"/>
  <c r="FN43" i="8"/>
  <c r="FO50" i="8" s="1"/>
  <c r="FM43" i="8"/>
  <c r="FL43" i="8"/>
  <c r="FK43" i="8"/>
  <c r="FJ43" i="8"/>
  <c r="FJ49" i="8" s="1"/>
  <c r="FI43" i="8"/>
  <c r="FH43" i="8"/>
  <c r="FG43" i="8"/>
  <c r="FF43" i="8"/>
  <c r="FF49" i="8" s="1"/>
  <c r="FE43" i="8"/>
  <c r="FD43" i="8"/>
  <c r="FC43" i="8"/>
  <c r="FB43" i="8"/>
  <c r="FC50" i="8" s="1"/>
  <c r="FA43" i="8"/>
  <c r="EZ43" i="8"/>
  <c r="EY43" i="8"/>
  <c r="EX43" i="8"/>
  <c r="EY50" i="8" s="1"/>
  <c r="EW43" i="8"/>
  <c r="EV43" i="8"/>
  <c r="EU43" i="8"/>
  <c r="ET43" i="8"/>
  <c r="ET49" i="8" s="1"/>
  <c r="ES43" i="8"/>
  <c r="ER43" i="8"/>
  <c r="EQ43" i="8"/>
  <c r="IC63" i="6" s="1"/>
  <c r="EP43" i="8"/>
  <c r="EO43" i="8"/>
  <c r="IA63" i="6" s="1"/>
  <c r="EN43" i="8"/>
  <c r="HX63" i="6" s="1"/>
  <c r="EM43" i="8"/>
  <c r="HW63" i="6" s="1"/>
  <c r="EL43" i="8"/>
  <c r="HV63" i="6" s="1"/>
  <c r="EK43" i="8"/>
  <c r="HS63" i="6" s="1"/>
  <c r="EJ43" i="8"/>
  <c r="EJ49" i="8" s="1"/>
  <c r="EI43" i="8"/>
  <c r="HQ63" i="6" s="1"/>
  <c r="EH43" i="8"/>
  <c r="HN63" i="6" s="1"/>
  <c r="EG43" i="8"/>
  <c r="HM63" i="6" s="1"/>
  <c r="EF43" i="8"/>
  <c r="HL63" i="6" s="1"/>
  <c r="EE43" i="8"/>
  <c r="HI63" i="6" s="1"/>
  <c r="ED43" i="8"/>
  <c r="EC43" i="8"/>
  <c r="HG63" i="6" s="1"/>
  <c r="EB43" i="8"/>
  <c r="HD63" i="6" s="1"/>
  <c r="EA43" i="8"/>
  <c r="HC63" i="6" s="1"/>
  <c r="DZ43" i="8"/>
  <c r="HB63" i="6" s="1"/>
  <c r="DY43" i="8"/>
  <c r="GY63" i="6" s="1"/>
  <c r="DX43" i="8"/>
  <c r="DY50" i="8" s="1"/>
  <c r="DW43" i="8"/>
  <c r="GW63" i="6" s="1"/>
  <c r="DV43" i="8"/>
  <c r="GT63" i="6" s="1"/>
  <c r="DU43" i="8"/>
  <c r="GS63" i="6" s="1"/>
  <c r="DT43" i="8"/>
  <c r="GR63" i="6" s="1"/>
  <c r="DS43" i="8"/>
  <c r="GO63" i="6" s="1"/>
  <c r="DR43" i="8"/>
  <c r="DQ43" i="8"/>
  <c r="GM63" i="6" s="1"/>
  <c r="DP43" i="8"/>
  <c r="GJ63" i="6" s="1"/>
  <c r="DO43" i="8"/>
  <c r="GI63" i="6" s="1"/>
  <c r="DN43" i="8"/>
  <c r="GH63" i="6" s="1"/>
  <c r="DM43" i="8"/>
  <c r="GE63" i="6" s="1"/>
  <c r="DL43" i="8"/>
  <c r="DK43" i="8"/>
  <c r="GC63" i="6" s="1"/>
  <c r="DJ43" i="8"/>
  <c r="FZ63" i="6" s="1"/>
  <c r="DI43" i="8"/>
  <c r="FY63" i="6" s="1"/>
  <c r="DH43" i="8"/>
  <c r="FX63" i="6" s="1"/>
  <c r="DG43" i="8"/>
  <c r="FU63" i="6" s="1"/>
  <c r="DF43" i="8"/>
  <c r="DE43" i="8"/>
  <c r="FS63" i="6" s="1"/>
  <c r="DD43" i="8"/>
  <c r="FP63" i="6" s="1"/>
  <c r="DC43" i="8"/>
  <c r="FO63" i="6" s="1"/>
  <c r="DB43" i="8"/>
  <c r="FN63" i="6" s="1"/>
  <c r="DA43" i="8"/>
  <c r="FK63" i="6" s="1"/>
  <c r="CZ43" i="8"/>
  <c r="CY43" i="8"/>
  <c r="FI63" i="6" s="1"/>
  <c r="CX43" i="8"/>
  <c r="FF63" i="6" s="1"/>
  <c r="CW43" i="8"/>
  <c r="FE63" i="6" s="1"/>
  <c r="CV43" i="8"/>
  <c r="FD63" i="6" s="1"/>
  <c r="CU43" i="8"/>
  <c r="FA63" i="6" s="1"/>
  <c r="CT43" i="8"/>
  <c r="CS43" i="8"/>
  <c r="EY63" i="6" s="1"/>
  <c r="CR43" i="8"/>
  <c r="CQ43" i="8"/>
  <c r="EU63" i="6" s="1"/>
  <c r="CP43" i="8"/>
  <c r="ET63" i="6" s="1"/>
  <c r="CO43" i="8"/>
  <c r="EQ63" i="6" s="1"/>
  <c r="CN43" i="8"/>
  <c r="EP63" i="6" s="1"/>
  <c r="CM43" i="8"/>
  <c r="EO63" i="6" s="1"/>
  <c r="CL43" i="8"/>
  <c r="CK43" i="8"/>
  <c r="EK63" i="6" s="1"/>
  <c r="CJ43" i="8"/>
  <c r="EJ63" i="6" s="1"/>
  <c r="CI43" i="8"/>
  <c r="EG63" i="6" s="1"/>
  <c r="CH43" i="8"/>
  <c r="CG43" i="8"/>
  <c r="EE63" i="6" s="1"/>
  <c r="CF43" i="8"/>
  <c r="CE43" i="8"/>
  <c r="EA63" i="6" s="1"/>
  <c r="CD43" i="8"/>
  <c r="DZ63" i="6" s="1"/>
  <c r="CC43" i="8"/>
  <c r="DW63" i="6" s="1"/>
  <c r="CB43" i="8"/>
  <c r="CA43" i="8"/>
  <c r="DU63" i="6" s="1"/>
  <c r="BZ43" i="8"/>
  <c r="BY43" i="8"/>
  <c r="DQ63" i="6" s="1"/>
  <c r="BX43" i="8"/>
  <c r="DP63" i="6" s="1"/>
  <c r="BW43" i="8"/>
  <c r="DM63" i="6" s="1"/>
  <c r="BV43" i="8"/>
  <c r="BU43" i="8"/>
  <c r="DK63" i="6" s="1"/>
  <c r="BT43" i="8"/>
  <c r="BS43" i="8"/>
  <c r="DG63" i="6" s="1"/>
  <c r="BR43" i="8"/>
  <c r="DF63" i="6" s="1"/>
  <c r="BQ43" i="8"/>
  <c r="DC63" i="6" s="1"/>
  <c r="BP43" i="8"/>
  <c r="DB63" i="6" s="1"/>
  <c r="BO43" i="8"/>
  <c r="DA63" i="6" s="1"/>
  <c r="BN43" i="8"/>
  <c r="BM43" i="8"/>
  <c r="CW63" i="6" s="1"/>
  <c r="BL43" i="8"/>
  <c r="CV63" i="6" s="1"/>
  <c r="BK43" i="8"/>
  <c r="CS63" i="6" s="1"/>
  <c r="BJ43" i="8"/>
  <c r="BI43" i="8"/>
  <c r="CQ63" i="6" s="1"/>
  <c r="BH43" i="8"/>
  <c r="BG43" i="8"/>
  <c r="BF43" i="8"/>
  <c r="CL63" i="6" s="1"/>
  <c r="BE43" i="8"/>
  <c r="CI63" i="6" s="1"/>
  <c r="BD43" i="8"/>
  <c r="BC43" i="8"/>
  <c r="CG63" i="6" s="1"/>
  <c r="BB43" i="8"/>
  <c r="BA43" i="8"/>
  <c r="BA49" i="8" s="1"/>
  <c r="AZ43" i="8"/>
  <c r="CB63" i="6" s="1"/>
  <c r="AY43" i="8"/>
  <c r="BY63" i="6" s="1"/>
  <c r="AX43" i="8"/>
  <c r="AW43" i="8"/>
  <c r="BW63" i="6" s="1"/>
  <c r="AV43" i="8"/>
  <c r="BT63" i="6" s="1"/>
  <c r="AU43" i="8"/>
  <c r="AT43" i="8"/>
  <c r="BR63" i="6" s="1"/>
  <c r="AS43" i="8"/>
  <c r="AR43" i="8"/>
  <c r="BN63" i="6" s="1"/>
  <c r="AQ43" i="8"/>
  <c r="BM63" i="6" s="1"/>
  <c r="AP43" i="8"/>
  <c r="AO43" i="8"/>
  <c r="AN43" i="8"/>
  <c r="BH63" i="6" s="1"/>
  <c r="AM43" i="8"/>
  <c r="AM49" i="8" s="1"/>
  <c r="AL43" i="8"/>
  <c r="AK43" i="8"/>
  <c r="BC63" i="6" s="1"/>
  <c r="AJ43" i="8"/>
  <c r="AZ63" i="6" s="1"/>
  <c r="AI43" i="8"/>
  <c r="AH43" i="8"/>
  <c r="AX63" i="6" s="1"/>
  <c r="AG43" i="8"/>
  <c r="AF43" i="8"/>
  <c r="AG50" i="8" s="1"/>
  <c r="AE43" i="8"/>
  <c r="AS63" i="6" s="1"/>
  <c r="AD43" i="8"/>
  <c r="AC43" i="8"/>
  <c r="AB43" i="8"/>
  <c r="AN63" i="6" s="1"/>
  <c r="AA43" i="8"/>
  <c r="Z43" i="8"/>
  <c r="Y43" i="8"/>
  <c r="AI63" i="6" s="1"/>
  <c r="X43" i="8"/>
  <c r="AF63" i="6" s="1"/>
  <c r="W43" i="8"/>
  <c r="V43" i="8"/>
  <c r="AD63" i="6" s="1"/>
  <c r="U43" i="8"/>
  <c r="T43" i="8"/>
  <c r="Z63" i="6" s="1"/>
  <c r="S43" i="8"/>
  <c r="Y63" i="6" s="1"/>
  <c r="R43" i="8"/>
  <c r="Q43" i="8"/>
  <c r="P43" i="8"/>
  <c r="T63" i="6" s="1"/>
  <c r="O43" i="8"/>
  <c r="O49" i="8" s="1"/>
  <c r="N43" i="8"/>
  <c r="M43" i="8"/>
  <c r="O63" i="6" s="1"/>
  <c r="L43" i="8"/>
  <c r="L63" i="6" s="1"/>
  <c r="K43" i="8"/>
  <c r="J43" i="8"/>
  <c r="J63" i="6" s="1"/>
  <c r="I43" i="8"/>
  <c r="I63" i="6" s="1"/>
  <c r="H43" i="8"/>
  <c r="H63" i="6" s="1"/>
  <c r="G43" i="8"/>
  <c r="G63" i="6" s="1"/>
  <c r="F43" i="8"/>
  <c r="F63" i="6" s="1"/>
  <c r="E43" i="8"/>
  <c r="E63" i="6" s="1"/>
  <c r="D43" i="8"/>
  <c r="D63" i="6" s="1"/>
  <c r="C43" i="8"/>
  <c r="C63" i="6" s="1"/>
  <c r="B43" i="8"/>
  <c r="B63" i="6" s="1"/>
  <c r="GP42" i="8"/>
  <c r="GO42" i="8"/>
  <c r="GN42" i="8"/>
  <c r="GM42" i="8"/>
  <c r="GL42" i="8"/>
  <c r="GK42" i="8"/>
  <c r="GJ42" i="8"/>
  <c r="GI42" i="8"/>
  <c r="GH42" i="8"/>
  <c r="GG42" i="8"/>
  <c r="GF42" i="8"/>
  <c r="GE42" i="8"/>
  <c r="GD42" i="8"/>
  <c r="GC42" i="8"/>
  <c r="GB42" i="8"/>
  <c r="GA42" i="8"/>
  <c r="FZ42" i="8"/>
  <c r="FY42" i="8"/>
  <c r="FX42" i="8"/>
  <c r="FW42" i="8"/>
  <c r="FV42" i="8"/>
  <c r="FU42" i="8"/>
  <c r="FT42" i="8"/>
  <c r="FS42" i="8"/>
  <c r="FR42" i="8"/>
  <c r="FQ42" i="8"/>
  <c r="FP42" i="8"/>
  <c r="FO42" i="8"/>
  <c r="FN42" i="8"/>
  <c r="FM42" i="8"/>
  <c r="FL42" i="8"/>
  <c r="FK42" i="8"/>
  <c r="FJ42" i="8"/>
  <c r="FI42" i="8"/>
  <c r="FH42" i="8"/>
  <c r="FG42" i="8"/>
  <c r="FF42" i="8"/>
  <c r="FE42" i="8"/>
  <c r="FD42" i="8"/>
  <c r="FC42" i="8"/>
  <c r="FB42" i="8"/>
  <c r="FA42" i="8"/>
  <c r="EZ42" i="8"/>
  <c r="EY42" i="8"/>
  <c r="EX42" i="8"/>
  <c r="EW42" i="8"/>
  <c r="EV42" i="8"/>
  <c r="EU42" i="8"/>
  <c r="ET42" i="8"/>
  <c r="ES42" i="8"/>
  <c r="ER42" i="8"/>
  <c r="EQ42" i="8"/>
  <c r="IC62" i="6" s="1"/>
  <c r="EP42" i="8"/>
  <c r="IB62" i="6" s="1"/>
  <c r="EO42" i="8"/>
  <c r="IA62" i="6" s="1"/>
  <c r="EN42" i="8"/>
  <c r="HX62" i="6" s="1"/>
  <c r="EM42" i="8"/>
  <c r="HW62" i="6" s="1"/>
  <c r="EL42" i="8"/>
  <c r="HV62" i="6" s="1"/>
  <c r="EK42" i="8"/>
  <c r="HS62" i="6" s="1"/>
  <c r="EJ42" i="8"/>
  <c r="HR62" i="6" s="1"/>
  <c r="EI42" i="8"/>
  <c r="HQ62" i="6" s="1"/>
  <c r="EH42" i="8"/>
  <c r="HN62" i="6" s="1"/>
  <c r="EG42" i="8"/>
  <c r="HM62" i="6" s="1"/>
  <c r="EF42" i="8"/>
  <c r="HL62" i="6" s="1"/>
  <c r="EE42" i="8"/>
  <c r="HI62" i="6" s="1"/>
  <c r="ED42" i="8"/>
  <c r="HH62" i="6" s="1"/>
  <c r="EC42" i="8"/>
  <c r="HG62" i="6" s="1"/>
  <c r="EB42" i="8"/>
  <c r="HD62" i="6" s="1"/>
  <c r="EA42" i="8"/>
  <c r="HC62" i="6" s="1"/>
  <c r="DZ42" i="8"/>
  <c r="HB62" i="6" s="1"/>
  <c r="DY42" i="8"/>
  <c r="GY62" i="6" s="1"/>
  <c r="DX42" i="8"/>
  <c r="GX62" i="6" s="1"/>
  <c r="DW42" i="8"/>
  <c r="GW62" i="6" s="1"/>
  <c r="DV42" i="8"/>
  <c r="GT62" i="6" s="1"/>
  <c r="DU42" i="8"/>
  <c r="GS62" i="6" s="1"/>
  <c r="DT42" i="8"/>
  <c r="GR62" i="6" s="1"/>
  <c r="DS42" i="8"/>
  <c r="GO62" i="6" s="1"/>
  <c r="DR42" i="8"/>
  <c r="GN62" i="6" s="1"/>
  <c r="DQ42" i="8"/>
  <c r="GM62" i="6" s="1"/>
  <c r="DP42" i="8"/>
  <c r="GJ62" i="6" s="1"/>
  <c r="DO42" i="8"/>
  <c r="GI62" i="6" s="1"/>
  <c r="DN42" i="8"/>
  <c r="GH62" i="6" s="1"/>
  <c r="DM42" i="8"/>
  <c r="GE62" i="6" s="1"/>
  <c r="DL42" i="8"/>
  <c r="GD62" i="6" s="1"/>
  <c r="DK42" i="8"/>
  <c r="GC62" i="6" s="1"/>
  <c r="DJ42" i="8"/>
  <c r="FZ62" i="6" s="1"/>
  <c r="DI42" i="8"/>
  <c r="FY62" i="6" s="1"/>
  <c r="DH42" i="8"/>
  <c r="FX62" i="6" s="1"/>
  <c r="DG42" i="8"/>
  <c r="FU62" i="6" s="1"/>
  <c r="DF42" i="8"/>
  <c r="FT62" i="6" s="1"/>
  <c r="DE42" i="8"/>
  <c r="FS62" i="6" s="1"/>
  <c r="DD42" i="8"/>
  <c r="FP62" i="6" s="1"/>
  <c r="DC42" i="8"/>
  <c r="FO62" i="6" s="1"/>
  <c r="DB42" i="8"/>
  <c r="FN62" i="6" s="1"/>
  <c r="DA42" i="8"/>
  <c r="FK62" i="6" s="1"/>
  <c r="CZ42" i="8"/>
  <c r="FJ62" i="6" s="1"/>
  <c r="CY42" i="8"/>
  <c r="FI62" i="6" s="1"/>
  <c r="CX42" i="8"/>
  <c r="FF62" i="6" s="1"/>
  <c r="CW42" i="8"/>
  <c r="FE62" i="6" s="1"/>
  <c r="CV42" i="8"/>
  <c r="FD62" i="6" s="1"/>
  <c r="CU42" i="8"/>
  <c r="FA62" i="6" s="1"/>
  <c r="CT42" i="8"/>
  <c r="EZ62" i="6" s="1"/>
  <c r="CS42" i="8"/>
  <c r="EY62" i="6" s="1"/>
  <c r="CR42" i="8"/>
  <c r="EV62" i="6" s="1"/>
  <c r="CQ42" i="8"/>
  <c r="EU62" i="6" s="1"/>
  <c r="CP42" i="8"/>
  <c r="ET62" i="6" s="1"/>
  <c r="CO42" i="8"/>
  <c r="EQ62" i="6" s="1"/>
  <c r="CN42" i="8"/>
  <c r="EP62" i="6" s="1"/>
  <c r="CM42" i="8"/>
  <c r="EO62" i="6" s="1"/>
  <c r="CL42" i="8"/>
  <c r="EL62" i="6" s="1"/>
  <c r="CK42" i="8"/>
  <c r="EK62" i="6" s="1"/>
  <c r="CJ42" i="8"/>
  <c r="EJ62" i="6" s="1"/>
  <c r="CI42" i="8"/>
  <c r="EG62" i="6" s="1"/>
  <c r="CH42" i="8"/>
  <c r="EF62" i="6" s="1"/>
  <c r="CG42" i="8"/>
  <c r="EE62" i="6" s="1"/>
  <c r="CF42" i="8"/>
  <c r="EB62" i="6" s="1"/>
  <c r="CE42" i="8"/>
  <c r="EA62" i="6" s="1"/>
  <c r="CD42" i="8"/>
  <c r="DZ62" i="6" s="1"/>
  <c r="CC42" i="8"/>
  <c r="DW62" i="6" s="1"/>
  <c r="CB42" i="8"/>
  <c r="DV62" i="6" s="1"/>
  <c r="CA42" i="8"/>
  <c r="DU62" i="6" s="1"/>
  <c r="BZ42" i="8"/>
  <c r="DR62" i="6" s="1"/>
  <c r="BY42" i="8"/>
  <c r="DQ62" i="6" s="1"/>
  <c r="BX42" i="8"/>
  <c r="DP62" i="6" s="1"/>
  <c r="BW42" i="8"/>
  <c r="DM62" i="6" s="1"/>
  <c r="BV42" i="8"/>
  <c r="DL62" i="6" s="1"/>
  <c r="BU42" i="8"/>
  <c r="DK62" i="6" s="1"/>
  <c r="BT42" i="8"/>
  <c r="DH62" i="6" s="1"/>
  <c r="BS42" i="8"/>
  <c r="DG62" i="6" s="1"/>
  <c r="BR42" i="8"/>
  <c r="DF62" i="6" s="1"/>
  <c r="BQ42" i="8"/>
  <c r="DC62" i="6" s="1"/>
  <c r="BP42" i="8"/>
  <c r="DB62" i="6" s="1"/>
  <c r="BO42" i="8"/>
  <c r="DA62" i="6" s="1"/>
  <c r="BN42" i="8"/>
  <c r="CX62" i="6" s="1"/>
  <c r="BM42" i="8"/>
  <c r="CW62" i="6" s="1"/>
  <c r="BL42" i="8"/>
  <c r="CV62" i="6" s="1"/>
  <c r="BK42" i="8"/>
  <c r="CS62" i="6" s="1"/>
  <c r="BJ42" i="8"/>
  <c r="CR62" i="6" s="1"/>
  <c r="BI42" i="8"/>
  <c r="CQ62" i="6" s="1"/>
  <c r="BH42" i="8"/>
  <c r="CN62" i="6" s="1"/>
  <c r="BG42" i="8"/>
  <c r="CM62" i="6" s="1"/>
  <c r="BF42" i="8"/>
  <c r="CL62" i="6" s="1"/>
  <c r="BE42" i="8"/>
  <c r="CI62" i="6" s="1"/>
  <c r="BD42" i="8"/>
  <c r="CH62" i="6" s="1"/>
  <c r="BC42" i="8"/>
  <c r="CG62" i="6" s="1"/>
  <c r="BB42" i="8"/>
  <c r="CD62" i="6" s="1"/>
  <c r="BA42" i="8"/>
  <c r="CC62" i="6" s="1"/>
  <c r="AZ42" i="8"/>
  <c r="CB62" i="6" s="1"/>
  <c r="AY42" i="8"/>
  <c r="BY62" i="6" s="1"/>
  <c r="AX42" i="8"/>
  <c r="BX62" i="6" s="1"/>
  <c r="AW42" i="8"/>
  <c r="BW62" i="6" s="1"/>
  <c r="AV42" i="8"/>
  <c r="BT62" i="6" s="1"/>
  <c r="AU42" i="8"/>
  <c r="BS62" i="6" s="1"/>
  <c r="AT42" i="8"/>
  <c r="BR62" i="6" s="1"/>
  <c r="AS42" i="8"/>
  <c r="BO62" i="6" s="1"/>
  <c r="AR42" i="8"/>
  <c r="BN62" i="6" s="1"/>
  <c r="AQ42" i="8"/>
  <c r="BM62" i="6" s="1"/>
  <c r="AP42" i="8"/>
  <c r="BJ62" i="6" s="1"/>
  <c r="AO42" i="8"/>
  <c r="BI62" i="6" s="1"/>
  <c r="AN42" i="8"/>
  <c r="BH62" i="6" s="1"/>
  <c r="AM42" i="8"/>
  <c r="BE62" i="6" s="1"/>
  <c r="AL42" i="8"/>
  <c r="BD62" i="6" s="1"/>
  <c r="AK42" i="8"/>
  <c r="BC62" i="6" s="1"/>
  <c r="AJ42" i="8"/>
  <c r="AZ62" i="6" s="1"/>
  <c r="AI42" i="8"/>
  <c r="AY62" i="6" s="1"/>
  <c r="AH42" i="8"/>
  <c r="AX62" i="6" s="1"/>
  <c r="AG42" i="8"/>
  <c r="AU62" i="6" s="1"/>
  <c r="AF42" i="8"/>
  <c r="AT62" i="6" s="1"/>
  <c r="AE42" i="8"/>
  <c r="AS62" i="6" s="1"/>
  <c r="AD42" i="8"/>
  <c r="AP62" i="6" s="1"/>
  <c r="AC42" i="8"/>
  <c r="AO62" i="6" s="1"/>
  <c r="AB42" i="8"/>
  <c r="AN62" i="6" s="1"/>
  <c r="AA42" i="8"/>
  <c r="AK62" i="6" s="1"/>
  <c r="Z42" i="8"/>
  <c r="AJ62" i="6" s="1"/>
  <c r="Y42" i="8"/>
  <c r="AI62" i="6" s="1"/>
  <c r="X42" i="8"/>
  <c r="AF62" i="6" s="1"/>
  <c r="W42" i="8"/>
  <c r="AE62" i="6" s="1"/>
  <c r="V42" i="8"/>
  <c r="AD62" i="6" s="1"/>
  <c r="U42" i="8"/>
  <c r="AA62" i="6" s="1"/>
  <c r="T42" i="8"/>
  <c r="Z62" i="6" s="1"/>
  <c r="S42" i="8"/>
  <c r="Y62" i="6" s="1"/>
  <c r="R42" i="8"/>
  <c r="V62" i="6" s="1"/>
  <c r="Q42" i="8"/>
  <c r="U62" i="6" s="1"/>
  <c r="P42" i="8"/>
  <c r="T62" i="6" s="1"/>
  <c r="O42" i="8"/>
  <c r="Q62" i="6" s="1"/>
  <c r="N42" i="8"/>
  <c r="P62" i="6" s="1"/>
  <c r="M42" i="8"/>
  <c r="O62" i="6" s="1"/>
  <c r="L42" i="8"/>
  <c r="L62" i="6" s="1"/>
  <c r="K42" i="8"/>
  <c r="K62" i="6" s="1"/>
  <c r="J42" i="8"/>
  <c r="J62" i="6" s="1"/>
  <c r="I42" i="8"/>
  <c r="I62" i="6" s="1"/>
  <c r="H42" i="8"/>
  <c r="H62" i="6" s="1"/>
  <c r="G42" i="8"/>
  <c r="G62" i="6" s="1"/>
  <c r="F42" i="8"/>
  <c r="F62" i="6" s="1"/>
  <c r="E42" i="8"/>
  <c r="E62" i="6" s="1"/>
  <c r="D42" i="8"/>
  <c r="D62" i="6" s="1"/>
  <c r="C42" i="8"/>
  <c r="C62" i="6" s="1"/>
  <c r="B42" i="8"/>
  <c r="B62" i="6" s="1"/>
  <c r="AA40" i="8"/>
  <c r="GJ37" i="8"/>
  <c r="GI37" i="8"/>
  <c r="EQ37" i="8"/>
  <c r="IC14" i="6" s="1"/>
  <c r="EP37" i="8"/>
  <c r="IB14" i="6" s="1"/>
  <c r="DV37" i="8"/>
  <c r="GT14" i="6" s="1"/>
  <c r="DU37" i="8"/>
  <c r="GS14" i="6" s="1"/>
  <c r="DS37" i="8"/>
  <c r="GO14" i="6" s="1"/>
  <c r="DR37" i="8"/>
  <c r="GN14" i="6" s="1"/>
  <c r="DP37" i="8"/>
  <c r="GJ14" i="6" s="1"/>
  <c r="DO37" i="8"/>
  <c r="GI14" i="6" s="1"/>
  <c r="DM37" i="8"/>
  <c r="GE14" i="6" s="1"/>
  <c r="DL37" i="8"/>
  <c r="GD14" i="6" s="1"/>
  <c r="DJ37" i="8"/>
  <c r="FZ14" i="6" s="1"/>
  <c r="DI37" i="8"/>
  <c r="FY14" i="6" s="1"/>
  <c r="DD37" i="8"/>
  <c r="FP14" i="6" s="1"/>
  <c r="DC37" i="8"/>
  <c r="FO14" i="6" s="1"/>
  <c r="DA37" i="8"/>
  <c r="FK14" i="6" s="1"/>
  <c r="CZ37" i="8"/>
  <c r="FJ14" i="6" s="1"/>
  <c r="CX37" i="8"/>
  <c r="FF14" i="6" s="1"/>
  <c r="CW37" i="8"/>
  <c r="FE14" i="6" s="1"/>
  <c r="CU37" i="8"/>
  <c r="FA14" i="6" s="1"/>
  <c r="CT37" i="8"/>
  <c r="EZ14" i="6" s="1"/>
  <c r="CR37" i="8"/>
  <c r="EV14" i="6" s="1"/>
  <c r="CQ37" i="8"/>
  <c r="EU14" i="6" s="1"/>
  <c r="CO37" i="8"/>
  <c r="EQ14" i="6" s="1"/>
  <c r="CN37" i="8"/>
  <c r="EP14" i="6" s="1"/>
  <c r="CL37" i="8"/>
  <c r="EL14" i="6" s="1"/>
  <c r="CK37" i="8"/>
  <c r="EK14" i="6" s="1"/>
  <c r="CI37" i="8"/>
  <c r="EG14" i="6" s="1"/>
  <c r="CH37" i="8"/>
  <c r="EF14" i="6" s="1"/>
  <c r="CF37" i="8"/>
  <c r="EB14" i="6" s="1"/>
  <c r="CE37" i="8"/>
  <c r="EA14" i="6" s="1"/>
  <c r="CC37" i="8"/>
  <c r="DW14" i="6" s="1"/>
  <c r="CB37" i="8"/>
  <c r="DV14" i="6" s="1"/>
  <c r="BZ37" i="8"/>
  <c r="DR14" i="6" s="1"/>
  <c r="BY37" i="8"/>
  <c r="DQ14" i="6" s="1"/>
  <c r="BW37" i="8"/>
  <c r="DM14" i="6" s="1"/>
  <c r="BV37" i="8"/>
  <c r="DL14" i="6" s="1"/>
  <c r="BT37" i="8"/>
  <c r="DH14" i="6" s="1"/>
  <c r="BS37" i="8"/>
  <c r="DG14" i="6" s="1"/>
  <c r="BQ37" i="8"/>
  <c r="DC14" i="6" s="1"/>
  <c r="BP37" i="8"/>
  <c r="DB14" i="6" s="1"/>
  <c r="BN37" i="8"/>
  <c r="CX14" i="6" s="1"/>
  <c r="BM37" i="8"/>
  <c r="CW14" i="6" s="1"/>
  <c r="BK37" i="8"/>
  <c r="CS14" i="6" s="1"/>
  <c r="BJ37" i="8"/>
  <c r="CR14" i="6" s="1"/>
  <c r="BH37" i="8"/>
  <c r="CN14" i="6" s="1"/>
  <c r="BG37" i="8"/>
  <c r="CM14" i="6" s="1"/>
  <c r="AY37" i="8"/>
  <c r="BY14" i="6" s="1"/>
  <c r="AX37" i="8"/>
  <c r="BX14" i="6" s="1"/>
  <c r="AV37" i="8"/>
  <c r="BT14" i="6" s="1"/>
  <c r="AU37" i="8"/>
  <c r="BS14" i="6" s="1"/>
  <c r="AM37" i="8"/>
  <c r="BE14" i="6" s="1"/>
  <c r="AL37" i="8"/>
  <c r="BD14" i="6" s="1"/>
  <c r="AJ37" i="8"/>
  <c r="AZ14" i="6" s="1"/>
  <c r="AI37" i="8"/>
  <c r="AY14" i="6" s="1"/>
  <c r="AA37" i="8"/>
  <c r="AK14" i="6" s="1"/>
  <c r="Z37" i="8"/>
  <c r="AJ14" i="6" s="1"/>
  <c r="X37" i="8"/>
  <c r="AF14" i="6" s="1"/>
  <c r="W37" i="8"/>
  <c r="AE14" i="6" s="1"/>
  <c r="O37" i="8"/>
  <c r="Q14" i="6" s="1"/>
  <c r="N37" i="8"/>
  <c r="P14" i="6" s="1"/>
  <c r="M37" i="8"/>
  <c r="O14" i="6" s="1"/>
  <c r="L37" i="8"/>
  <c r="L14" i="6" s="1"/>
  <c r="K37" i="8"/>
  <c r="K14" i="6" s="1"/>
  <c r="J37" i="8"/>
  <c r="J14" i="6" s="1"/>
  <c r="GP36" i="8"/>
  <c r="GO36" i="8"/>
  <c r="GN36" i="8"/>
  <c r="GM36" i="8"/>
  <c r="GL36" i="8"/>
  <c r="GK36" i="8"/>
  <c r="GJ36" i="8"/>
  <c r="GI36" i="8"/>
  <c r="GH36" i="8"/>
  <c r="GG36" i="8"/>
  <c r="GF36" i="8"/>
  <c r="GE36" i="8"/>
  <c r="GD36" i="8"/>
  <c r="GC36" i="8"/>
  <c r="GB36" i="8"/>
  <c r="GA36" i="8"/>
  <c r="FZ36" i="8"/>
  <c r="FY36" i="8"/>
  <c r="FX36" i="8"/>
  <c r="FW36" i="8"/>
  <c r="FV36" i="8"/>
  <c r="FU36" i="8"/>
  <c r="FT36" i="8"/>
  <c r="FS36" i="8"/>
  <c r="FR36" i="8"/>
  <c r="FQ36" i="8"/>
  <c r="FP36" i="8"/>
  <c r="FO36" i="8"/>
  <c r="FN36" i="8"/>
  <c r="FM36" i="8"/>
  <c r="FL36" i="8"/>
  <c r="FK36" i="8"/>
  <c r="FJ36" i="8"/>
  <c r="FI36" i="8"/>
  <c r="FH36" i="8"/>
  <c r="FG36" i="8"/>
  <c r="FF36" i="8"/>
  <c r="FE36" i="8"/>
  <c r="FD36" i="8"/>
  <c r="FC36" i="8"/>
  <c r="FB36" i="8"/>
  <c r="FA36" i="8"/>
  <c r="EZ36" i="8"/>
  <c r="EY36" i="8"/>
  <c r="EX36" i="8"/>
  <c r="EW36" i="8"/>
  <c r="EV36" i="8"/>
  <c r="EU36" i="8"/>
  <c r="ET36" i="8"/>
  <c r="ES36" i="8"/>
  <c r="ER36" i="8"/>
  <c r="EQ36" i="8"/>
  <c r="IC20" i="6" s="1"/>
  <c r="EP36" i="8"/>
  <c r="IB20" i="6" s="1"/>
  <c r="EO36" i="8"/>
  <c r="IA20" i="6" s="1"/>
  <c r="EN36" i="8"/>
  <c r="HX20" i="6" s="1"/>
  <c r="EM36" i="8"/>
  <c r="HW20" i="6" s="1"/>
  <c r="EL36" i="8"/>
  <c r="HV20" i="6" s="1"/>
  <c r="EK36" i="8"/>
  <c r="HS20" i="6" s="1"/>
  <c r="EJ36" i="8"/>
  <c r="HR20" i="6" s="1"/>
  <c r="EI36" i="8"/>
  <c r="HQ20" i="6" s="1"/>
  <c r="EH36" i="8"/>
  <c r="HN20" i="6" s="1"/>
  <c r="EG36" i="8"/>
  <c r="HM20" i="6" s="1"/>
  <c r="EF36" i="8"/>
  <c r="HL20" i="6" s="1"/>
  <c r="EE36" i="8"/>
  <c r="HI20" i="6" s="1"/>
  <c r="ED36" i="8"/>
  <c r="HH20" i="6" s="1"/>
  <c r="EC36" i="8"/>
  <c r="HG20" i="6" s="1"/>
  <c r="EB36" i="8"/>
  <c r="HD20" i="6" s="1"/>
  <c r="EA36" i="8"/>
  <c r="HC20" i="6" s="1"/>
  <c r="DZ36" i="8"/>
  <c r="HB20" i="6" s="1"/>
  <c r="DY36" i="8"/>
  <c r="GY20" i="6" s="1"/>
  <c r="DX36" i="8"/>
  <c r="GX20" i="6" s="1"/>
  <c r="DW36" i="8"/>
  <c r="GW20" i="6" s="1"/>
  <c r="DV36" i="8"/>
  <c r="GT20" i="6" s="1"/>
  <c r="DU36" i="8"/>
  <c r="GS20" i="6" s="1"/>
  <c r="DT36" i="8"/>
  <c r="GR20" i="6" s="1"/>
  <c r="DS36" i="8"/>
  <c r="GO20" i="6" s="1"/>
  <c r="DR36" i="8"/>
  <c r="GN20" i="6" s="1"/>
  <c r="DQ36" i="8"/>
  <c r="GM20" i="6" s="1"/>
  <c r="DP36" i="8"/>
  <c r="GJ20" i="6" s="1"/>
  <c r="DO36" i="8"/>
  <c r="GI20" i="6" s="1"/>
  <c r="DN36" i="8"/>
  <c r="GH20" i="6" s="1"/>
  <c r="DM36" i="8"/>
  <c r="GE20" i="6" s="1"/>
  <c r="DL36" i="8"/>
  <c r="GD20" i="6" s="1"/>
  <c r="DK36" i="8"/>
  <c r="GC20" i="6" s="1"/>
  <c r="DJ36" i="8"/>
  <c r="FZ20" i="6" s="1"/>
  <c r="DI36" i="8"/>
  <c r="FY20" i="6" s="1"/>
  <c r="DH36" i="8"/>
  <c r="FX20" i="6" s="1"/>
  <c r="DG36" i="8"/>
  <c r="FU20" i="6" s="1"/>
  <c r="DF36" i="8"/>
  <c r="FT20" i="6" s="1"/>
  <c r="DE36" i="8"/>
  <c r="FS20" i="6" s="1"/>
  <c r="DD36" i="8"/>
  <c r="FP20" i="6" s="1"/>
  <c r="DC36" i="8"/>
  <c r="FO20" i="6" s="1"/>
  <c r="DB36" i="8"/>
  <c r="FN20" i="6" s="1"/>
  <c r="DA36" i="8"/>
  <c r="FK20" i="6" s="1"/>
  <c r="CZ36" i="8"/>
  <c r="FJ20" i="6" s="1"/>
  <c r="CY36" i="8"/>
  <c r="FI20" i="6" s="1"/>
  <c r="CX36" i="8"/>
  <c r="FF20" i="6" s="1"/>
  <c r="CW36" i="8"/>
  <c r="FE20" i="6" s="1"/>
  <c r="CV36" i="8"/>
  <c r="FD20" i="6" s="1"/>
  <c r="CU36" i="8"/>
  <c r="FA20" i="6" s="1"/>
  <c r="CT36" i="8"/>
  <c r="EZ20" i="6" s="1"/>
  <c r="CS36" i="8"/>
  <c r="EY20" i="6" s="1"/>
  <c r="CR36" i="8"/>
  <c r="EV20" i="6" s="1"/>
  <c r="CQ36" i="8"/>
  <c r="EU20" i="6" s="1"/>
  <c r="CP36" i="8"/>
  <c r="ET20" i="6" s="1"/>
  <c r="CO36" i="8"/>
  <c r="EQ20" i="6" s="1"/>
  <c r="CN36" i="8"/>
  <c r="EP20" i="6" s="1"/>
  <c r="CM36" i="8"/>
  <c r="EO20" i="6" s="1"/>
  <c r="CL36" i="8"/>
  <c r="EL20" i="6" s="1"/>
  <c r="CK36" i="8"/>
  <c r="EK20" i="6" s="1"/>
  <c r="CJ36" i="8"/>
  <c r="EJ20" i="6" s="1"/>
  <c r="CI36" i="8"/>
  <c r="EG20" i="6" s="1"/>
  <c r="CH36" i="8"/>
  <c r="EF20" i="6" s="1"/>
  <c r="CG36" i="8"/>
  <c r="EE20" i="6" s="1"/>
  <c r="CF36" i="8"/>
  <c r="EB20" i="6" s="1"/>
  <c r="CE36" i="8"/>
  <c r="EA20" i="6" s="1"/>
  <c r="CD36" i="8"/>
  <c r="DZ20" i="6" s="1"/>
  <c r="CC36" i="8"/>
  <c r="DW20" i="6" s="1"/>
  <c r="CB36" i="8"/>
  <c r="DV20" i="6" s="1"/>
  <c r="CA36" i="8"/>
  <c r="DU20" i="6" s="1"/>
  <c r="BZ36" i="8"/>
  <c r="DR20" i="6" s="1"/>
  <c r="BY36" i="8"/>
  <c r="DQ20" i="6" s="1"/>
  <c r="BX36" i="8"/>
  <c r="DP20" i="6" s="1"/>
  <c r="BW36" i="8"/>
  <c r="DM20" i="6" s="1"/>
  <c r="BV36" i="8"/>
  <c r="DL20" i="6" s="1"/>
  <c r="BU36" i="8"/>
  <c r="DK20" i="6" s="1"/>
  <c r="BT36" i="8"/>
  <c r="DH20" i="6" s="1"/>
  <c r="BS36" i="8"/>
  <c r="DG20" i="6" s="1"/>
  <c r="BR36" i="8"/>
  <c r="DF20" i="6" s="1"/>
  <c r="BQ36" i="8"/>
  <c r="DC20" i="6" s="1"/>
  <c r="BP36" i="8"/>
  <c r="DB20" i="6" s="1"/>
  <c r="BO36" i="8"/>
  <c r="DA20" i="6" s="1"/>
  <c r="BN36" i="8"/>
  <c r="CX20" i="6" s="1"/>
  <c r="BM36" i="8"/>
  <c r="CW20" i="6" s="1"/>
  <c r="BL36" i="8"/>
  <c r="CV20" i="6" s="1"/>
  <c r="BK36" i="8"/>
  <c r="CS20" i="6" s="1"/>
  <c r="BJ36" i="8"/>
  <c r="CR20" i="6" s="1"/>
  <c r="BI36" i="8"/>
  <c r="CQ20" i="6" s="1"/>
  <c r="BH36" i="8"/>
  <c r="CN20" i="6" s="1"/>
  <c r="BG36" i="8"/>
  <c r="CM20" i="6" s="1"/>
  <c r="BF36" i="8"/>
  <c r="CL20" i="6" s="1"/>
  <c r="BE36" i="8"/>
  <c r="CI20" i="6" s="1"/>
  <c r="BD36" i="8"/>
  <c r="CH20" i="6" s="1"/>
  <c r="BC36" i="8"/>
  <c r="CG20" i="6" s="1"/>
  <c r="BB36" i="8"/>
  <c r="CD20" i="6" s="1"/>
  <c r="BA36" i="8"/>
  <c r="CC20" i="6" s="1"/>
  <c r="AZ36" i="8"/>
  <c r="CB20" i="6" s="1"/>
  <c r="AY36" i="8"/>
  <c r="BY20" i="6" s="1"/>
  <c r="AX36" i="8"/>
  <c r="BX20" i="6" s="1"/>
  <c r="AW36" i="8"/>
  <c r="BW20" i="6" s="1"/>
  <c r="AV36" i="8"/>
  <c r="BT20" i="6" s="1"/>
  <c r="AU36" i="8"/>
  <c r="BS20" i="6" s="1"/>
  <c r="AT36" i="8"/>
  <c r="BR20" i="6" s="1"/>
  <c r="AS36" i="8"/>
  <c r="BO20" i="6" s="1"/>
  <c r="AR36" i="8"/>
  <c r="BN20" i="6" s="1"/>
  <c r="AQ36" i="8"/>
  <c r="BM20" i="6" s="1"/>
  <c r="AP36" i="8"/>
  <c r="BJ20" i="6" s="1"/>
  <c r="AO36" i="8"/>
  <c r="BI20" i="6" s="1"/>
  <c r="AN36" i="8"/>
  <c r="BH20" i="6" s="1"/>
  <c r="AM36" i="8"/>
  <c r="BE20" i="6" s="1"/>
  <c r="AL36" i="8"/>
  <c r="BD20" i="6" s="1"/>
  <c r="AK36" i="8"/>
  <c r="BC20" i="6" s="1"/>
  <c r="AJ36" i="8"/>
  <c r="AZ20" i="6" s="1"/>
  <c r="AI36" i="8"/>
  <c r="AY20" i="6" s="1"/>
  <c r="AH36" i="8"/>
  <c r="AX20" i="6" s="1"/>
  <c r="AG36" i="8"/>
  <c r="AU20" i="6" s="1"/>
  <c r="AF36" i="8"/>
  <c r="AT20" i="6" s="1"/>
  <c r="AE36" i="8"/>
  <c r="AS20" i="6" s="1"/>
  <c r="AD36" i="8"/>
  <c r="AP20" i="6" s="1"/>
  <c r="AC36" i="8"/>
  <c r="AO20" i="6" s="1"/>
  <c r="AB36" i="8"/>
  <c r="AN20" i="6" s="1"/>
  <c r="AA36" i="8"/>
  <c r="AK20" i="6" s="1"/>
  <c r="Z36" i="8"/>
  <c r="AJ20" i="6" s="1"/>
  <c r="Y36" i="8"/>
  <c r="AI20" i="6" s="1"/>
  <c r="X36" i="8"/>
  <c r="AF20" i="6" s="1"/>
  <c r="W36" i="8"/>
  <c r="AE20" i="6" s="1"/>
  <c r="V36" i="8"/>
  <c r="AD20" i="6" s="1"/>
  <c r="U36" i="8"/>
  <c r="AA20" i="6" s="1"/>
  <c r="T36" i="8"/>
  <c r="Z20" i="6" s="1"/>
  <c r="S36" i="8"/>
  <c r="Y20" i="6" s="1"/>
  <c r="R36" i="8"/>
  <c r="V20" i="6" s="1"/>
  <c r="Q36" i="8"/>
  <c r="U20" i="6" s="1"/>
  <c r="P36" i="8"/>
  <c r="T20" i="6" s="1"/>
  <c r="O36" i="8"/>
  <c r="Q20" i="6" s="1"/>
  <c r="N36" i="8"/>
  <c r="P20" i="6" s="1"/>
  <c r="M36" i="8"/>
  <c r="O20" i="6" s="1"/>
  <c r="L36" i="8"/>
  <c r="L20" i="6" s="1"/>
  <c r="K36" i="8"/>
  <c r="K20" i="6" s="1"/>
  <c r="J36" i="8"/>
  <c r="J20" i="6" s="1"/>
  <c r="I36" i="8"/>
  <c r="I20" i="6" s="1"/>
  <c r="H36" i="8"/>
  <c r="H20" i="6" s="1"/>
  <c r="G36" i="8"/>
  <c r="G20" i="6" s="1"/>
  <c r="F36" i="8"/>
  <c r="F20" i="6" s="1"/>
  <c r="E36" i="8"/>
  <c r="E20" i="6" s="1"/>
  <c r="D36" i="8"/>
  <c r="D20" i="6" s="1"/>
  <c r="C36" i="8"/>
  <c r="C20" i="6" s="1"/>
  <c r="B36" i="8"/>
  <c r="B20" i="6" s="1"/>
  <c r="GP35" i="8"/>
  <c r="GO35" i="8"/>
  <c r="GN35" i="8"/>
  <c r="GM35" i="8"/>
  <c r="GL35" i="8"/>
  <c r="GK35" i="8"/>
  <c r="GJ35" i="8"/>
  <c r="GI35" i="8"/>
  <c r="GH35" i="8"/>
  <c r="GG35" i="8"/>
  <c r="GF35" i="8"/>
  <c r="GE35" i="8"/>
  <c r="GD35" i="8"/>
  <c r="GC35" i="8"/>
  <c r="GB35" i="8"/>
  <c r="GA35" i="8"/>
  <c r="FZ35" i="8"/>
  <c r="FY35" i="8"/>
  <c r="FX35" i="8"/>
  <c r="FW35" i="8"/>
  <c r="FV35" i="8"/>
  <c r="FU35" i="8"/>
  <c r="FT35" i="8"/>
  <c r="FS35" i="8"/>
  <c r="FR35" i="8"/>
  <c r="FQ35" i="8"/>
  <c r="FP35" i="8"/>
  <c r="FO35" i="8"/>
  <c r="FN35" i="8"/>
  <c r="FM35" i="8"/>
  <c r="FL35" i="8"/>
  <c r="FK35" i="8"/>
  <c r="FJ35" i="8"/>
  <c r="FI35" i="8"/>
  <c r="FH35" i="8"/>
  <c r="FG35" i="8"/>
  <c r="FF35" i="8"/>
  <c r="FE35" i="8"/>
  <c r="FD35" i="8"/>
  <c r="FC35" i="8"/>
  <c r="FB35" i="8"/>
  <c r="FA35" i="8"/>
  <c r="EZ35" i="8"/>
  <c r="EY35" i="8"/>
  <c r="EX35" i="8"/>
  <c r="EW35" i="8"/>
  <c r="EV35" i="8"/>
  <c r="EU35" i="8"/>
  <c r="ET35" i="8"/>
  <c r="ES35" i="8"/>
  <c r="ER35" i="8"/>
  <c r="EQ35" i="8"/>
  <c r="IC19" i="6" s="1"/>
  <c r="EP35" i="8"/>
  <c r="IB19" i="6" s="1"/>
  <c r="EO35" i="8"/>
  <c r="IA19" i="6" s="1"/>
  <c r="EN35" i="8"/>
  <c r="HX19" i="6" s="1"/>
  <c r="EM35" i="8"/>
  <c r="HW19" i="6" s="1"/>
  <c r="EL35" i="8"/>
  <c r="HV19" i="6" s="1"/>
  <c r="EK35" i="8"/>
  <c r="HS19" i="6" s="1"/>
  <c r="EJ35" i="8"/>
  <c r="HR19" i="6" s="1"/>
  <c r="EI35" i="8"/>
  <c r="HQ19" i="6" s="1"/>
  <c r="EH35" i="8"/>
  <c r="HN19" i="6" s="1"/>
  <c r="EG35" i="8"/>
  <c r="HM19" i="6" s="1"/>
  <c r="EF35" i="8"/>
  <c r="HL19" i="6" s="1"/>
  <c r="EE35" i="8"/>
  <c r="HI19" i="6" s="1"/>
  <c r="ED35" i="8"/>
  <c r="HH19" i="6" s="1"/>
  <c r="EC35" i="8"/>
  <c r="HG19" i="6" s="1"/>
  <c r="EB35" i="8"/>
  <c r="HD19" i="6" s="1"/>
  <c r="EA35" i="8"/>
  <c r="HC19" i="6" s="1"/>
  <c r="DZ35" i="8"/>
  <c r="HB19" i="6" s="1"/>
  <c r="DY35" i="8"/>
  <c r="GY19" i="6" s="1"/>
  <c r="DX35" i="8"/>
  <c r="GX19" i="6" s="1"/>
  <c r="DW35" i="8"/>
  <c r="GW19" i="6" s="1"/>
  <c r="DV35" i="8"/>
  <c r="GT19" i="6" s="1"/>
  <c r="DU35" i="8"/>
  <c r="GS19" i="6" s="1"/>
  <c r="DT35" i="8"/>
  <c r="GR19" i="6" s="1"/>
  <c r="DS35" i="8"/>
  <c r="GO19" i="6" s="1"/>
  <c r="DR35" i="8"/>
  <c r="GN19" i="6" s="1"/>
  <c r="DQ35" i="8"/>
  <c r="GM19" i="6" s="1"/>
  <c r="DP35" i="8"/>
  <c r="GJ19" i="6" s="1"/>
  <c r="DO35" i="8"/>
  <c r="GI19" i="6" s="1"/>
  <c r="DN35" i="8"/>
  <c r="GH19" i="6" s="1"/>
  <c r="DM35" i="8"/>
  <c r="GE19" i="6" s="1"/>
  <c r="DL35" i="8"/>
  <c r="GD19" i="6" s="1"/>
  <c r="DK35" i="8"/>
  <c r="GC19" i="6" s="1"/>
  <c r="DJ35" i="8"/>
  <c r="FZ19" i="6" s="1"/>
  <c r="DI35" i="8"/>
  <c r="FY19" i="6" s="1"/>
  <c r="DH35" i="8"/>
  <c r="FX19" i="6" s="1"/>
  <c r="DG35" i="8"/>
  <c r="FU19" i="6" s="1"/>
  <c r="DF35" i="8"/>
  <c r="FT19" i="6" s="1"/>
  <c r="DE35" i="8"/>
  <c r="FS19" i="6" s="1"/>
  <c r="DD35" i="8"/>
  <c r="FP19" i="6" s="1"/>
  <c r="DC35" i="8"/>
  <c r="FO19" i="6" s="1"/>
  <c r="DB35" i="8"/>
  <c r="FN19" i="6" s="1"/>
  <c r="DA35" i="8"/>
  <c r="FK19" i="6" s="1"/>
  <c r="CZ35" i="8"/>
  <c r="FJ19" i="6" s="1"/>
  <c r="CY35" i="8"/>
  <c r="FI19" i="6" s="1"/>
  <c r="CX35" i="8"/>
  <c r="FF19" i="6" s="1"/>
  <c r="CW35" i="8"/>
  <c r="FE19" i="6" s="1"/>
  <c r="CV35" i="8"/>
  <c r="FD19" i="6" s="1"/>
  <c r="CU35" i="8"/>
  <c r="FA19" i="6" s="1"/>
  <c r="CT35" i="8"/>
  <c r="EZ19" i="6" s="1"/>
  <c r="CS35" i="8"/>
  <c r="EY19" i="6" s="1"/>
  <c r="CR35" i="8"/>
  <c r="EV19" i="6" s="1"/>
  <c r="CQ35" i="8"/>
  <c r="EU19" i="6" s="1"/>
  <c r="CP35" i="8"/>
  <c r="ET19" i="6" s="1"/>
  <c r="CO35" i="8"/>
  <c r="EQ19" i="6" s="1"/>
  <c r="CN35" i="8"/>
  <c r="EP19" i="6" s="1"/>
  <c r="CM35" i="8"/>
  <c r="EO19" i="6" s="1"/>
  <c r="CL35" i="8"/>
  <c r="EL19" i="6" s="1"/>
  <c r="CK35" i="8"/>
  <c r="EK19" i="6" s="1"/>
  <c r="CJ35" i="8"/>
  <c r="EJ19" i="6" s="1"/>
  <c r="CI35" i="8"/>
  <c r="EG19" i="6" s="1"/>
  <c r="CH35" i="8"/>
  <c r="EF19" i="6" s="1"/>
  <c r="CG35" i="8"/>
  <c r="EE19" i="6" s="1"/>
  <c r="CF35" i="8"/>
  <c r="EB19" i="6" s="1"/>
  <c r="CE35" i="8"/>
  <c r="EA19" i="6" s="1"/>
  <c r="CD35" i="8"/>
  <c r="DZ19" i="6" s="1"/>
  <c r="CC35" i="8"/>
  <c r="DW19" i="6" s="1"/>
  <c r="CB35" i="8"/>
  <c r="DV19" i="6" s="1"/>
  <c r="CA35" i="8"/>
  <c r="DU19" i="6" s="1"/>
  <c r="BZ35" i="8"/>
  <c r="DR19" i="6" s="1"/>
  <c r="BY35" i="8"/>
  <c r="DQ19" i="6" s="1"/>
  <c r="BX35" i="8"/>
  <c r="DP19" i="6" s="1"/>
  <c r="BW35" i="8"/>
  <c r="DM19" i="6" s="1"/>
  <c r="BV35" i="8"/>
  <c r="DL19" i="6" s="1"/>
  <c r="BU35" i="8"/>
  <c r="DK19" i="6" s="1"/>
  <c r="BT35" i="8"/>
  <c r="DH19" i="6" s="1"/>
  <c r="BS35" i="8"/>
  <c r="DG19" i="6" s="1"/>
  <c r="BR35" i="8"/>
  <c r="DF19" i="6" s="1"/>
  <c r="BQ35" i="8"/>
  <c r="DC19" i="6" s="1"/>
  <c r="BP35" i="8"/>
  <c r="DB19" i="6" s="1"/>
  <c r="BO35" i="8"/>
  <c r="DA19" i="6" s="1"/>
  <c r="BN35" i="8"/>
  <c r="CX19" i="6" s="1"/>
  <c r="BM35" i="8"/>
  <c r="CW19" i="6" s="1"/>
  <c r="BL35" i="8"/>
  <c r="CV19" i="6" s="1"/>
  <c r="BK35" i="8"/>
  <c r="CS19" i="6" s="1"/>
  <c r="BJ35" i="8"/>
  <c r="CR19" i="6" s="1"/>
  <c r="BI35" i="8"/>
  <c r="CQ19" i="6" s="1"/>
  <c r="BH35" i="8"/>
  <c r="CN19" i="6" s="1"/>
  <c r="BG35" i="8"/>
  <c r="CM19" i="6" s="1"/>
  <c r="BF35" i="8"/>
  <c r="CL19" i="6" s="1"/>
  <c r="BE35" i="8"/>
  <c r="CI19" i="6" s="1"/>
  <c r="BD35" i="8"/>
  <c r="CH19" i="6" s="1"/>
  <c r="BC35" i="8"/>
  <c r="CG19" i="6" s="1"/>
  <c r="BB35" i="8"/>
  <c r="CD19" i="6" s="1"/>
  <c r="BA35" i="8"/>
  <c r="CC19" i="6" s="1"/>
  <c r="AZ35" i="8"/>
  <c r="CB19" i="6" s="1"/>
  <c r="AY35" i="8"/>
  <c r="BY19" i="6" s="1"/>
  <c r="AX35" i="8"/>
  <c r="BX19" i="6" s="1"/>
  <c r="AW35" i="8"/>
  <c r="BW19" i="6" s="1"/>
  <c r="AV35" i="8"/>
  <c r="BT19" i="6" s="1"/>
  <c r="AU35" i="8"/>
  <c r="BS19" i="6" s="1"/>
  <c r="AT35" i="8"/>
  <c r="BR19" i="6" s="1"/>
  <c r="AS35" i="8"/>
  <c r="BO19" i="6" s="1"/>
  <c r="AR35" i="8"/>
  <c r="BN19" i="6" s="1"/>
  <c r="AQ35" i="8"/>
  <c r="BM19" i="6" s="1"/>
  <c r="AP35" i="8"/>
  <c r="BJ19" i="6" s="1"/>
  <c r="AO35" i="8"/>
  <c r="BI19" i="6" s="1"/>
  <c r="AN35" i="8"/>
  <c r="BH19" i="6" s="1"/>
  <c r="AM35" i="8"/>
  <c r="BE19" i="6" s="1"/>
  <c r="AL35" i="8"/>
  <c r="BD19" i="6" s="1"/>
  <c r="AK35" i="8"/>
  <c r="BC19" i="6" s="1"/>
  <c r="AJ35" i="8"/>
  <c r="AZ19" i="6" s="1"/>
  <c r="AI35" i="8"/>
  <c r="AY19" i="6" s="1"/>
  <c r="AH35" i="8"/>
  <c r="AX19" i="6" s="1"/>
  <c r="AG35" i="8"/>
  <c r="AU19" i="6" s="1"/>
  <c r="AF35" i="8"/>
  <c r="AT19" i="6" s="1"/>
  <c r="AE35" i="8"/>
  <c r="AS19" i="6" s="1"/>
  <c r="AD35" i="8"/>
  <c r="AP19" i="6" s="1"/>
  <c r="AC35" i="8"/>
  <c r="AO19" i="6" s="1"/>
  <c r="AB35" i="8"/>
  <c r="AN19" i="6" s="1"/>
  <c r="AA35" i="8"/>
  <c r="AK19" i="6" s="1"/>
  <c r="Z35" i="8"/>
  <c r="AJ19" i="6" s="1"/>
  <c r="Y35" i="8"/>
  <c r="AI19" i="6" s="1"/>
  <c r="X35" i="8"/>
  <c r="AF19" i="6" s="1"/>
  <c r="W35" i="8"/>
  <c r="AE19" i="6" s="1"/>
  <c r="V35" i="8"/>
  <c r="AD19" i="6" s="1"/>
  <c r="U35" i="8"/>
  <c r="AA19" i="6" s="1"/>
  <c r="T35" i="8"/>
  <c r="Z19" i="6" s="1"/>
  <c r="S35" i="8"/>
  <c r="Y19" i="6" s="1"/>
  <c r="R35" i="8"/>
  <c r="V19" i="6" s="1"/>
  <c r="Q35" i="8"/>
  <c r="U19" i="6" s="1"/>
  <c r="P35" i="8"/>
  <c r="T19" i="6" s="1"/>
  <c r="O35" i="8"/>
  <c r="Q19" i="6" s="1"/>
  <c r="N35" i="8"/>
  <c r="P19" i="6" s="1"/>
  <c r="M35" i="8"/>
  <c r="O19" i="6" s="1"/>
  <c r="L35" i="8"/>
  <c r="L19" i="6" s="1"/>
  <c r="K35" i="8"/>
  <c r="K19" i="6" s="1"/>
  <c r="J35" i="8"/>
  <c r="J19" i="6" s="1"/>
  <c r="I35" i="8"/>
  <c r="I19" i="6" s="1"/>
  <c r="H35" i="8"/>
  <c r="H19" i="6" s="1"/>
  <c r="G35" i="8"/>
  <c r="G19" i="6" s="1"/>
  <c r="F35" i="8"/>
  <c r="F19" i="6" s="1"/>
  <c r="E35" i="8"/>
  <c r="E19" i="6" s="1"/>
  <c r="D35" i="8"/>
  <c r="D19" i="6" s="1"/>
  <c r="C35" i="8"/>
  <c r="C19" i="6" s="1"/>
  <c r="B35" i="8"/>
  <c r="B19" i="6" s="1"/>
  <c r="GP34" i="8"/>
  <c r="GO34" i="8"/>
  <c r="GN34" i="8"/>
  <c r="GM34" i="8"/>
  <c r="GL34" i="8"/>
  <c r="GK34" i="8"/>
  <c r="GJ34" i="8"/>
  <c r="GI34" i="8"/>
  <c r="GH34" i="8"/>
  <c r="GG34" i="8"/>
  <c r="GF34" i="8"/>
  <c r="GE34" i="8"/>
  <c r="GD34" i="8"/>
  <c r="GC34" i="8"/>
  <c r="GB34" i="8"/>
  <c r="GA34" i="8"/>
  <c r="FZ34" i="8"/>
  <c r="FY34" i="8"/>
  <c r="FX34" i="8"/>
  <c r="FW34" i="8"/>
  <c r="FV34" i="8"/>
  <c r="FU34" i="8"/>
  <c r="FT34" i="8"/>
  <c r="FS34" i="8"/>
  <c r="FR34" i="8"/>
  <c r="FQ34" i="8"/>
  <c r="FP34" i="8"/>
  <c r="FO34" i="8"/>
  <c r="FN34" i="8"/>
  <c r="FM34" i="8"/>
  <c r="FL34" i="8"/>
  <c r="FK34" i="8"/>
  <c r="FJ34" i="8"/>
  <c r="FI34" i="8"/>
  <c r="FH34" i="8"/>
  <c r="FG34" i="8"/>
  <c r="FF34" i="8"/>
  <c r="FE34" i="8"/>
  <c r="FD34" i="8"/>
  <c r="FC34" i="8"/>
  <c r="FB34" i="8"/>
  <c r="FA34" i="8"/>
  <c r="EZ34" i="8"/>
  <c r="EY34" i="8"/>
  <c r="EX34" i="8"/>
  <c r="EW34" i="8"/>
  <c r="EV34" i="8"/>
  <c r="EU34" i="8"/>
  <c r="ET34" i="8"/>
  <c r="ES34" i="8"/>
  <c r="ER34" i="8"/>
  <c r="EQ34" i="8"/>
  <c r="IC18" i="6" s="1"/>
  <c r="EP34" i="8"/>
  <c r="IB18" i="6" s="1"/>
  <c r="EO34" i="8"/>
  <c r="IA18" i="6" s="1"/>
  <c r="EN34" i="8"/>
  <c r="HX18" i="6" s="1"/>
  <c r="EM34" i="8"/>
  <c r="HW18" i="6" s="1"/>
  <c r="EL34" i="8"/>
  <c r="HV18" i="6" s="1"/>
  <c r="EK34" i="8"/>
  <c r="HS18" i="6" s="1"/>
  <c r="EJ34" i="8"/>
  <c r="HR18" i="6" s="1"/>
  <c r="EI34" i="8"/>
  <c r="HQ18" i="6" s="1"/>
  <c r="EH34" i="8"/>
  <c r="HN18" i="6" s="1"/>
  <c r="EG34" i="8"/>
  <c r="HM18" i="6" s="1"/>
  <c r="EF34" i="8"/>
  <c r="HL18" i="6" s="1"/>
  <c r="EE34" i="8"/>
  <c r="HI18" i="6" s="1"/>
  <c r="ED34" i="8"/>
  <c r="HH18" i="6" s="1"/>
  <c r="EC34" i="8"/>
  <c r="HG18" i="6" s="1"/>
  <c r="EB34" i="8"/>
  <c r="HD18" i="6" s="1"/>
  <c r="EA34" i="8"/>
  <c r="HC18" i="6" s="1"/>
  <c r="DZ34" i="8"/>
  <c r="HB18" i="6" s="1"/>
  <c r="DY34" i="8"/>
  <c r="GY18" i="6" s="1"/>
  <c r="DX34" i="8"/>
  <c r="GX18" i="6" s="1"/>
  <c r="DW34" i="8"/>
  <c r="GW18" i="6" s="1"/>
  <c r="DV34" i="8"/>
  <c r="GT18" i="6" s="1"/>
  <c r="DU34" i="8"/>
  <c r="GS18" i="6" s="1"/>
  <c r="DT34" i="8"/>
  <c r="GR18" i="6" s="1"/>
  <c r="DS34" i="8"/>
  <c r="GO18" i="6" s="1"/>
  <c r="DR34" i="8"/>
  <c r="GN18" i="6" s="1"/>
  <c r="DQ34" i="8"/>
  <c r="GM18" i="6" s="1"/>
  <c r="DP34" i="8"/>
  <c r="GJ18" i="6" s="1"/>
  <c r="DO34" i="8"/>
  <c r="GI18" i="6" s="1"/>
  <c r="DN34" i="8"/>
  <c r="GH18" i="6" s="1"/>
  <c r="DM34" i="8"/>
  <c r="GE18" i="6" s="1"/>
  <c r="DL34" i="8"/>
  <c r="GD18" i="6" s="1"/>
  <c r="DK34" i="8"/>
  <c r="GC18" i="6" s="1"/>
  <c r="DJ34" i="8"/>
  <c r="FZ18" i="6" s="1"/>
  <c r="DI34" i="8"/>
  <c r="FY18" i="6" s="1"/>
  <c r="DH34" i="8"/>
  <c r="FX18" i="6" s="1"/>
  <c r="DG34" i="8"/>
  <c r="FU18" i="6" s="1"/>
  <c r="DF34" i="8"/>
  <c r="FT18" i="6" s="1"/>
  <c r="DE34" i="8"/>
  <c r="FS18" i="6" s="1"/>
  <c r="DD34" i="8"/>
  <c r="FP18" i="6" s="1"/>
  <c r="DC34" i="8"/>
  <c r="FO18" i="6" s="1"/>
  <c r="DB34" i="8"/>
  <c r="FN18" i="6" s="1"/>
  <c r="DA34" i="8"/>
  <c r="FK18" i="6" s="1"/>
  <c r="CZ34" i="8"/>
  <c r="FJ18" i="6" s="1"/>
  <c r="CY34" i="8"/>
  <c r="FI18" i="6" s="1"/>
  <c r="CX34" i="8"/>
  <c r="FF18" i="6" s="1"/>
  <c r="CW34" i="8"/>
  <c r="FE18" i="6" s="1"/>
  <c r="CV34" i="8"/>
  <c r="FD18" i="6" s="1"/>
  <c r="CU34" i="8"/>
  <c r="FA18" i="6" s="1"/>
  <c r="CT34" i="8"/>
  <c r="EZ18" i="6" s="1"/>
  <c r="CS34" i="8"/>
  <c r="EY18" i="6" s="1"/>
  <c r="CR34" i="8"/>
  <c r="EV18" i="6" s="1"/>
  <c r="CQ34" i="8"/>
  <c r="EU18" i="6" s="1"/>
  <c r="CP34" i="8"/>
  <c r="ET18" i="6" s="1"/>
  <c r="CO34" i="8"/>
  <c r="EQ18" i="6" s="1"/>
  <c r="CN34" i="8"/>
  <c r="EP18" i="6" s="1"/>
  <c r="CM34" i="8"/>
  <c r="EO18" i="6" s="1"/>
  <c r="CL34" i="8"/>
  <c r="EL18" i="6" s="1"/>
  <c r="CK34" i="8"/>
  <c r="EK18" i="6" s="1"/>
  <c r="CJ34" i="8"/>
  <c r="EJ18" i="6" s="1"/>
  <c r="CI34" i="8"/>
  <c r="EG18" i="6" s="1"/>
  <c r="CH34" i="8"/>
  <c r="EF18" i="6" s="1"/>
  <c r="CG34" i="8"/>
  <c r="EE18" i="6" s="1"/>
  <c r="CF34" i="8"/>
  <c r="EB18" i="6" s="1"/>
  <c r="CE34" i="8"/>
  <c r="EA18" i="6" s="1"/>
  <c r="CD34" i="8"/>
  <c r="DZ18" i="6" s="1"/>
  <c r="CC34" i="8"/>
  <c r="DW18" i="6" s="1"/>
  <c r="CB34" i="8"/>
  <c r="DV18" i="6" s="1"/>
  <c r="CA34" i="8"/>
  <c r="DU18" i="6" s="1"/>
  <c r="BZ34" i="8"/>
  <c r="DR18" i="6" s="1"/>
  <c r="BY34" i="8"/>
  <c r="DQ18" i="6" s="1"/>
  <c r="BX34" i="8"/>
  <c r="DP18" i="6" s="1"/>
  <c r="BW34" i="8"/>
  <c r="DM18" i="6" s="1"/>
  <c r="BV34" i="8"/>
  <c r="DL18" i="6" s="1"/>
  <c r="BU34" i="8"/>
  <c r="DK18" i="6" s="1"/>
  <c r="BT34" i="8"/>
  <c r="DH18" i="6" s="1"/>
  <c r="BS34" i="8"/>
  <c r="DG18" i="6" s="1"/>
  <c r="BR34" i="8"/>
  <c r="DF18" i="6" s="1"/>
  <c r="BQ34" i="8"/>
  <c r="DC18" i="6" s="1"/>
  <c r="BP34" i="8"/>
  <c r="DB18" i="6" s="1"/>
  <c r="BO34" i="8"/>
  <c r="DA18" i="6" s="1"/>
  <c r="BN34" i="8"/>
  <c r="CX18" i="6" s="1"/>
  <c r="BM34" i="8"/>
  <c r="CW18" i="6" s="1"/>
  <c r="BL34" i="8"/>
  <c r="CV18" i="6" s="1"/>
  <c r="BK34" i="8"/>
  <c r="CS18" i="6" s="1"/>
  <c r="BJ34" i="8"/>
  <c r="CR18" i="6" s="1"/>
  <c r="BI34" i="8"/>
  <c r="CQ18" i="6" s="1"/>
  <c r="BH34" i="8"/>
  <c r="CN18" i="6" s="1"/>
  <c r="BG34" i="8"/>
  <c r="CM18" i="6" s="1"/>
  <c r="BF34" i="8"/>
  <c r="CL18" i="6" s="1"/>
  <c r="BE34" i="8"/>
  <c r="CI18" i="6" s="1"/>
  <c r="BD34" i="8"/>
  <c r="CH18" i="6" s="1"/>
  <c r="BC34" i="8"/>
  <c r="CG18" i="6" s="1"/>
  <c r="BB34" i="8"/>
  <c r="CD18" i="6" s="1"/>
  <c r="BA34" i="8"/>
  <c r="CC18" i="6" s="1"/>
  <c r="AZ34" i="8"/>
  <c r="CB18" i="6" s="1"/>
  <c r="AY34" i="8"/>
  <c r="BY18" i="6" s="1"/>
  <c r="AX34" i="8"/>
  <c r="BX18" i="6" s="1"/>
  <c r="AW34" i="8"/>
  <c r="BW18" i="6" s="1"/>
  <c r="AV34" i="8"/>
  <c r="BT18" i="6" s="1"/>
  <c r="AU34" i="8"/>
  <c r="BS18" i="6" s="1"/>
  <c r="AT34" i="8"/>
  <c r="BR18" i="6" s="1"/>
  <c r="AS34" i="8"/>
  <c r="BO18" i="6" s="1"/>
  <c r="AR34" i="8"/>
  <c r="BN18" i="6" s="1"/>
  <c r="AQ34" i="8"/>
  <c r="BM18" i="6" s="1"/>
  <c r="AP34" i="8"/>
  <c r="BJ18" i="6" s="1"/>
  <c r="AO34" i="8"/>
  <c r="BI18" i="6" s="1"/>
  <c r="AN34" i="8"/>
  <c r="BH18" i="6" s="1"/>
  <c r="AM34" i="8"/>
  <c r="BE18" i="6" s="1"/>
  <c r="AL34" i="8"/>
  <c r="BD18" i="6" s="1"/>
  <c r="AK34" i="8"/>
  <c r="BC18" i="6" s="1"/>
  <c r="AJ34" i="8"/>
  <c r="AZ18" i="6" s="1"/>
  <c r="AI34" i="8"/>
  <c r="AY18" i="6" s="1"/>
  <c r="AH34" i="8"/>
  <c r="AX18" i="6" s="1"/>
  <c r="AG34" i="8"/>
  <c r="AU18" i="6" s="1"/>
  <c r="AF34" i="8"/>
  <c r="AT18" i="6" s="1"/>
  <c r="AE34" i="8"/>
  <c r="AS18" i="6" s="1"/>
  <c r="AD34" i="8"/>
  <c r="AP18" i="6" s="1"/>
  <c r="AC34" i="8"/>
  <c r="AO18" i="6" s="1"/>
  <c r="AB34" i="8"/>
  <c r="AN18" i="6" s="1"/>
  <c r="AA34" i="8"/>
  <c r="AK18" i="6" s="1"/>
  <c r="Z34" i="8"/>
  <c r="AJ18" i="6" s="1"/>
  <c r="Y34" i="8"/>
  <c r="AI18" i="6" s="1"/>
  <c r="X34" i="8"/>
  <c r="AF18" i="6" s="1"/>
  <c r="W34" i="8"/>
  <c r="AE18" i="6" s="1"/>
  <c r="V34" i="8"/>
  <c r="AD18" i="6" s="1"/>
  <c r="U34" i="8"/>
  <c r="AA18" i="6" s="1"/>
  <c r="T34" i="8"/>
  <c r="Z18" i="6" s="1"/>
  <c r="S34" i="8"/>
  <c r="Y18" i="6" s="1"/>
  <c r="R34" i="8"/>
  <c r="V18" i="6" s="1"/>
  <c r="Q34" i="8"/>
  <c r="U18" i="6" s="1"/>
  <c r="P34" i="8"/>
  <c r="T18" i="6" s="1"/>
  <c r="O34" i="8"/>
  <c r="Q18" i="6" s="1"/>
  <c r="N34" i="8"/>
  <c r="P18" i="6" s="1"/>
  <c r="M34" i="8"/>
  <c r="O18" i="6" s="1"/>
  <c r="L34" i="8"/>
  <c r="L18" i="6" s="1"/>
  <c r="K34" i="8"/>
  <c r="K18" i="6" s="1"/>
  <c r="J34" i="8"/>
  <c r="J18" i="6" s="1"/>
  <c r="I34" i="8"/>
  <c r="I18" i="6" s="1"/>
  <c r="H34" i="8"/>
  <c r="H18" i="6" s="1"/>
  <c r="G34" i="8"/>
  <c r="G18" i="6" s="1"/>
  <c r="F34" i="8"/>
  <c r="F18" i="6" s="1"/>
  <c r="E34" i="8"/>
  <c r="E18" i="6" s="1"/>
  <c r="D34" i="8"/>
  <c r="D18" i="6" s="1"/>
  <c r="C34" i="8"/>
  <c r="C18" i="6" s="1"/>
  <c r="B34" i="8"/>
  <c r="B18" i="6" s="1"/>
  <c r="GP33" i="8"/>
  <c r="GO33" i="8"/>
  <c r="GN33" i="8"/>
  <c r="GM33" i="8"/>
  <c r="GL33" i="8"/>
  <c r="GK33" i="8"/>
  <c r="GJ33" i="8"/>
  <c r="GI33" i="8"/>
  <c r="GH33" i="8"/>
  <c r="GG33" i="8"/>
  <c r="GF33" i="8"/>
  <c r="GE33" i="8"/>
  <c r="GD33" i="8"/>
  <c r="GC33" i="8"/>
  <c r="GB33" i="8"/>
  <c r="GA33" i="8"/>
  <c r="FZ33" i="8"/>
  <c r="FY33" i="8"/>
  <c r="FX33" i="8"/>
  <c r="FW33" i="8"/>
  <c r="FV33" i="8"/>
  <c r="FU33" i="8"/>
  <c r="FT33" i="8"/>
  <c r="FS33" i="8"/>
  <c r="FR33" i="8"/>
  <c r="FQ33" i="8"/>
  <c r="FP33" i="8"/>
  <c r="FO33" i="8"/>
  <c r="FN33" i="8"/>
  <c r="FM33" i="8"/>
  <c r="FL33" i="8"/>
  <c r="FK33" i="8"/>
  <c r="FJ33" i="8"/>
  <c r="FI33" i="8"/>
  <c r="FH33" i="8"/>
  <c r="FG33" i="8"/>
  <c r="FF33" i="8"/>
  <c r="FE33" i="8"/>
  <c r="FD33" i="8"/>
  <c r="FC33" i="8"/>
  <c r="FB33" i="8"/>
  <c r="FA33" i="8"/>
  <c r="EZ33" i="8"/>
  <c r="EY33" i="8"/>
  <c r="EX33" i="8"/>
  <c r="EW33" i="8"/>
  <c r="EV33" i="8"/>
  <c r="EU33" i="8"/>
  <c r="ET33" i="8"/>
  <c r="ES33" i="8"/>
  <c r="ER33" i="8"/>
  <c r="EQ33" i="8"/>
  <c r="IC17" i="6" s="1"/>
  <c r="EP33" i="8"/>
  <c r="IB17" i="6" s="1"/>
  <c r="EO33" i="8"/>
  <c r="IA17" i="6" s="1"/>
  <c r="EN33" i="8"/>
  <c r="HX17" i="6" s="1"/>
  <c r="EM33" i="8"/>
  <c r="HW17" i="6" s="1"/>
  <c r="EL33" i="8"/>
  <c r="HV17" i="6" s="1"/>
  <c r="EK33" i="8"/>
  <c r="HS17" i="6" s="1"/>
  <c r="EJ33" i="8"/>
  <c r="HR17" i="6" s="1"/>
  <c r="EI33" i="8"/>
  <c r="HQ17" i="6" s="1"/>
  <c r="EH33" i="8"/>
  <c r="HN17" i="6" s="1"/>
  <c r="EG33" i="8"/>
  <c r="HM17" i="6" s="1"/>
  <c r="EF33" i="8"/>
  <c r="HL17" i="6" s="1"/>
  <c r="EE33" i="8"/>
  <c r="HI17" i="6" s="1"/>
  <c r="ED33" i="8"/>
  <c r="HH17" i="6" s="1"/>
  <c r="EC33" i="8"/>
  <c r="HG17" i="6" s="1"/>
  <c r="EB33" i="8"/>
  <c r="HD17" i="6" s="1"/>
  <c r="EA33" i="8"/>
  <c r="HC17" i="6" s="1"/>
  <c r="DZ33" i="8"/>
  <c r="HB17" i="6" s="1"/>
  <c r="DY33" i="8"/>
  <c r="GY17" i="6" s="1"/>
  <c r="DX33" i="8"/>
  <c r="GX17" i="6" s="1"/>
  <c r="DW33" i="8"/>
  <c r="GW17" i="6" s="1"/>
  <c r="DV33" i="8"/>
  <c r="GT17" i="6" s="1"/>
  <c r="DU33" i="8"/>
  <c r="GS17" i="6" s="1"/>
  <c r="DT33" i="8"/>
  <c r="GR17" i="6" s="1"/>
  <c r="DS33" i="8"/>
  <c r="GO17" i="6" s="1"/>
  <c r="DR33" i="8"/>
  <c r="GN17" i="6" s="1"/>
  <c r="DQ33" i="8"/>
  <c r="GM17" i="6" s="1"/>
  <c r="DP33" i="8"/>
  <c r="GJ17" i="6" s="1"/>
  <c r="DO33" i="8"/>
  <c r="GI17" i="6" s="1"/>
  <c r="DN33" i="8"/>
  <c r="GH17" i="6" s="1"/>
  <c r="DM33" i="8"/>
  <c r="GE17" i="6" s="1"/>
  <c r="DL33" i="8"/>
  <c r="GD17" i="6" s="1"/>
  <c r="DK33" i="8"/>
  <c r="GC17" i="6" s="1"/>
  <c r="DJ33" i="8"/>
  <c r="FZ17" i="6" s="1"/>
  <c r="DI33" i="8"/>
  <c r="FY17" i="6" s="1"/>
  <c r="DH33" i="8"/>
  <c r="FX17" i="6" s="1"/>
  <c r="DG33" i="8"/>
  <c r="FU17" i="6" s="1"/>
  <c r="DF33" i="8"/>
  <c r="FT17" i="6" s="1"/>
  <c r="DE33" i="8"/>
  <c r="FS17" i="6" s="1"/>
  <c r="DD33" i="8"/>
  <c r="FP17" i="6" s="1"/>
  <c r="DC33" i="8"/>
  <c r="FO17" i="6" s="1"/>
  <c r="DB33" i="8"/>
  <c r="FN17" i="6" s="1"/>
  <c r="DA33" i="8"/>
  <c r="FK17" i="6" s="1"/>
  <c r="CZ33" i="8"/>
  <c r="FJ17" i="6" s="1"/>
  <c r="CY33" i="8"/>
  <c r="FI17" i="6" s="1"/>
  <c r="CX33" i="8"/>
  <c r="FF17" i="6" s="1"/>
  <c r="CW33" i="8"/>
  <c r="FE17" i="6" s="1"/>
  <c r="CV33" i="8"/>
  <c r="FD17" i="6" s="1"/>
  <c r="CU33" i="8"/>
  <c r="FA17" i="6" s="1"/>
  <c r="CT33" i="8"/>
  <c r="EZ17" i="6" s="1"/>
  <c r="CS33" i="8"/>
  <c r="EY17" i="6" s="1"/>
  <c r="CR33" i="8"/>
  <c r="EV17" i="6" s="1"/>
  <c r="CQ33" i="8"/>
  <c r="EU17" i="6" s="1"/>
  <c r="CP33" i="8"/>
  <c r="ET17" i="6" s="1"/>
  <c r="CO33" i="8"/>
  <c r="EQ17" i="6" s="1"/>
  <c r="CN33" i="8"/>
  <c r="EP17" i="6" s="1"/>
  <c r="CM33" i="8"/>
  <c r="EO17" i="6" s="1"/>
  <c r="CL33" i="8"/>
  <c r="EL17" i="6" s="1"/>
  <c r="CK33" i="8"/>
  <c r="EK17" i="6" s="1"/>
  <c r="CJ33" i="8"/>
  <c r="EJ17" i="6" s="1"/>
  <c r="CI33" i="8"/>
  <c r="EG17" i="6" s="1"/>
  <c r="CH33" i="8"/>
  <c r="EF17" i="6" s="1"/>
  <c r="CG33" i="8"/>
  <c r="EE17" i="6" s="1"/>
  <c r="CF33" i="8"/>
  <c r="EB17" i="6" s="1"/>
  <c r="CE33" i="8"/>
  <c r="EA17" i="6" s="1"/>
  <c r="CD33" i="8"/>
  <c r="DZ17" i="6" s="1"/>
  <c r="CC33" i="8"/>
  <c r="DW17" i="6" s="1"/>
  <c r="CB33" i="8"/>
  <c r="DV17" i="6" s="1"/>
  <c r="CA33" i="8"/>
  <c r="DU17" i="6" s="1"/>
  <c r="BZ33" i="8"/>
  <c r="DR17" i="6" s="1"/>
  <c r="BY33" i="8"/>
  <c r="DQ17" i="6" s="1"/>
  <c r="BX33" i="8"/>
  <c r="DP17" i="6" s="1"/>
  <c r="BW33" i="8"/>
  <c r="DM17" i="6" s="1"/>
  <c r="BV33" i="8"/>
  <c r="DL17" i="6" s="1"/>
  <c r="BU33" i="8"/>
  <c r="DK17" i="6" s="1"/>
  <c r="BT33" i="8"/>
  <c r="DH17" i="6" s="1"/>
  <c r="BS33" i="8"/>
  <c r="DG17" i="6" s="1"/>
  <c r="BR33" i="8"/>
  <c r="DF17" i="6" s="1"/>
  <c r="BQ33" i="8"/>
  <c r="DC17" i="6" s="1"/>
  <c r="BP33" i="8"/>
  <c r="DB17" i="6" s="1"/>
  <c r="BO33" i="8"/>
  <c r="DA17" i="6" s="1"/>
  <c r="BN33" i="8"/>
  <c r="CX17" i="6" s="1"/>
  <c r="BM33" i="8"/>
  <c r="CW17" i="6" s="1"/>
  <c r="BL33" i="8"/>
  <c r="CV17" i="6" s="1"/>
  <c r="BK33" i="8"/>
  <c r="CS17" i="6" s="1"/>
  <c r="BJ33" i="8"/>
  <c r="CR17" i="6" s="1"/>
  <c r="BI33" i="8"/>
  <c r="CQ17" i="6" s="1"/>
  <c r="BH33" i="8"/>
  <c r="CN17" i="6" s="1"/>
  <c r="BG33" i="8"/>
  <c r="CM17" i="6" s="1"/>
  <c r="BF33" i="8"/>
  <c r="CL17" i="6" s="1"/>
  <c r="BE33" i="8"/>
  <c r="CI17" i="6" s="1"/>
  <c r="BD33" i="8"/>
  <c r="CH17" i="6" s="1"/>
  <c r="BC33" i="8"/>
  <c r="CG17" i="6" s="1"/>
  <c r="BB33" i="8"/>
  <c r="CD17" i="6" s="1"/>
  <c r="BA33" i="8"/>
  <c r="CC17" i="6" s="1"/>
  <c r="AZ33" i="8"/>
  <c r="CB17" i="6" s="1"/>
  <c r="AY33" i="8"/>
  <c r="BY17" i="6" s="1"/>
  <c r="AX33" i="8"/>
  <c r="BX17" i="6" s="1"/>
  <c r="AW33" i="8"/>
  <c r="BW17" i="6" s="1"/>
  <c r="AV33" i="8"/>
  <c r="BT17" i="6" s="1"/>
  <c r="AU33" i="8"/>
  <c r="BS17" i="6" s="1"/>
  <c r="AT33" i="8"/>
  <c r="BR17" i="6" s="1"/>
  <c r="AS33" i="8"/>
  <c r="BO17" i="6" s="1"/>
  <c r="AR33" i="8"/>
  <c r="BN17" i="6" s="1"/>
  <c r="AQ33" i="8"/>
  <c r="BM17" i="6" s="1"/>
  <c r="AP33" i="8"/>
  <c r="BJ17" i="6" s="1"/>
  <c r="AO33" i="8"/>
  <c r="BI17" i="6" s="1"/>
  <c r="AN33" i="8"/>
  <c r="BH17" i="6" s="1"/>
  <c r="AM33" i="8"/>
  <c r="BE17" i="6" s="1"/>
  <c r="AL33" i="8"/>
  <c r="BD17" i="6" s="1"/>
  <c r="AK33" i="8"/>
  <c r="BC17" i="6" s="1"/>
  <c r="AJ33" i="8"/>
  <c r="AZ17" i="6" s="1"/>
  <c r="AI33" i="8"/>
  <c r="AY17" i="6" s="1"/>
  <c r="AH33" i="8"/>
  <c r="AX17" i="6" s="1"/>
  <c r="AG33" i="8"/>
  <c r="AU17" i="6" s="1"/>
  <c r="AF33" i="8"/>
  <c r="AT17" i="6" s="1"/>
  <c r="AE33" i="8"/>
  <c r="AS17" i="6" s="1"/>
  <c r="AD33" i="8"/>
  <c r="AP17" i="6" s="1"/>
  <c r="AC33" i="8"/>
  <c r="AO17" i="6" s="1"/>
  <c r="AB33" i="8"/>
  <c r="AN17" i="6" s="1"/>
  <c r="AA33" i="8"/>
  <c r="AK17" i="6" s="1"/>
  <c r="Z33" i="8"/>
  <c r="AJ17" i="6" s="1"/>
  <c r="Y33" i="8"/>
  <c r="AI17" i="6" s="1"/>
  <c r="X33" i="8"/>
  <c r="AF17" i="6" s="1"/>
  <c r="W33" i="8"/>
  <c r="AE17" i="6" s="1"/>
  <c r="V33" i="8"/>
  <c r="AD17" i="6" s="1"/>
  <c r="U33" i="8"/>
  <c r="AA17" i="6" s="1"/>
  <c r="T33" i="8"/>
  <c r="Z17" i="6" s="1"/>
  <c r="S33" i="8"/>
  <c r="Y17" i="6" s="1"/>
  <c r="R33" i="8"/>
  <c r="V17" i="6" s="1"/>
  <c r="Q33" i="8"/>
  <c r="U17" i="6" s="1"/>
  <c r="P33" i="8"/>
  <c r="T17" i="6" s="1"/>
  <c r="O33" i="8"/>
  <c r="Q17" i="6" s="1"/>
  <c r="N33" i="8"/>
  <c r="P17" i="6" s="1"/>
  <c r="M33" i="8"/>
  <c r="O17" i="6" s="1"/>
  <c r="L33" i="8"/>
  <c r="L17" i="6" s="1"/>
  <c r="K33" i="8"/>
  <c r="K17" i="6" s="1"/>
  <c r="J33" i="8"/>
  <c r="J17" i="6" s="1"/>
  <c r="I33" i="8"/>
  <c r="I17" i="6" s="1"/>
  <c r="H33" i="8"/>
  <c r="H17" i="6" s="1"/>
  <c r="G33" i="8"/>
  <c r="G17" i="6" s="1"/>
  <c r="F33" i="8"/>
  <c r="F17" i="6" s="1"/>
  <c r="E33" i="8"/>
  <c r="E17" i="6" s="1"/>
  <c r="D33" i="8"/>
  <c r="D17" i="6" s="1"/>
  <c r="C33" i="8"/>
  <c r="C17" i="6" s="1"/>
  <c r="B33" i="8"/>
  <c r="B17" i="6" s="1"/>
  <c r="GP32" i="8"/>
  <c r="GO32" i="8"/>
  <c r="GN32" i="8"/>
  <c r="GM32" i="8"/>
  <c r="GL32" i="8"/>
  <c r="GK32" i="8"/>
  <c r="GJ32" i="8"/>
  <c r="GI32" i="8"/>
  <c r="GH32" i="8"/>
  <c r="GG32" i="8"/>
  <c r="GF32" i="8"/>
  <c r="GE32" i="8"/>
  <c r="GD32" i="8"/>
  <c r="GC32" i="8"/>
  <c r="GB32" i="8"/>
  <c r="GA32" i="8"/>
  <c r="FZ32" i="8"/>
  <c r="FY32" i="8"/>
  <c r="FX32" i="8"/>
  <c r="FW32" i="8"/>
  <c r="FV32" i="8"/>
  <c r="FU32" i="8"/>
  <c r="FT32" i="8"/>
  <c r="FS32" i="8"/>
  <c r="FR32" i="8"/>
  <c r="FQ32" i="8"/>
  <c r="FP32" i="8"/>
  <c r="FO32" i="8"/>
  <c r="FN32" i="8"/>
  <c r="FM32" i="8"/>
  <c r="FL32" i="8"/>
  <c r="FK32" i="8"/>
  <c r="FJ32" i="8"/>
  <c r="FI32" i="8"/>
  <c r="FH32" i="8"/>
  <c r="FG32" i="8"/>
  <c r="FF32" i="8"/>
  <c r="FE32" i="8"/>
  <c r="FD32" i="8"/>
  <c r="FC32" i="8"/>
  <c r="FB32" i="8"/>
  <c r="FA32" i="8"/>
  <c r="EZ32" i="8"/>
  <c r="EY32" i="8"/>
  <c r="EX32" i="8"/>
  <c r="EW32" i="8"/>
  <c r="EV32" i="8"/>
  <c r="EU32" i="8"/>
  <c r="ET32" i="8"/>
  <c r="ES32" i="8"/>
  <c r="ER32" i="8"/>
  <c r="EQ32" i="8"/>
  <c r="IC16" i="6" s="1"/>
  <c r="EP32" i="8"/>
  <c r="IB16" i="6" s="1"/>
  <c r="EO32" i="8"/>
  <c r="IA16" i="6" s="1"/>
  <c r="EN32" i="8"/>
  <c r="HX16" i="6" s="1"/>
  <c r="EM32" i="8"/>
  <c r="HW16" i="6" s="1"/>
  <c r="EL32" i="8"/>
  <c r="HV16" i="6" s="1"/>
  <c r="EK32" i="8"/>
  <c r="HS16" i="6" s="1"/>
  <c r="EJ32" i="8"/>
  <c r="HR16" i="6" s="1"/>
  <c r="EI32" i="8"/>
  <c r="HQ16" i="6" s="1"/>
  <c r="EH32" i="8"/>
  <c r="HN16" i="6" s="1"/>
  <c r="EG32" i="8"/>
  <c r="HM16" i="6" s="1"/>
  <c r="EF32" i="8"/>
  <c r="HL16" i="6" s="1"/>
  <c r="EE32" i="8"/>
  <c r="HI16" i="6" s="1"/>
  <c r="ED32" i="8"/>
  <c r="HH16" i="6" s="1"/>
  <c r="EC32" i="8"/>
  <c r="HG16" i="6" s="1"/>
  <c r="EB32" i="8"/>
  <c r="HD16" i="6" s="1"/>
  <c r="EA32" i="8"/>
  <c r="HC16" i="6" s="1"/>
  <c r="DZ32" i="8"/>
  <c r="HB16" i="6" s="1"/>
  <c r="DY32" i="8"/>
  <c r="GY16" i="6" s="1"/>
  <c r="DX32" i="8"/>
  <c r="GX16" i="6" s="1"/>
  <c r="DW32" i="8"/>
  <c r="GW16" i="6" s="1"/>
  <c r="DV32" i="8"/>
  <c r="GT16" i="6" s="1"/>
  <c r="DU32" i="8"/>
  <c r="GS16" i="6" s="1"/>
  <c r="DT32" i="8"/>
  <c r="GR16" i="6" s="1"/>
  <c r="DS32" i="8"/>
  <c r="GO16" i="6" s="1"/>
  <c r="DR32" i="8"/>
  <c r="GN16" i="6" s="1"/>
  <c r="DQ32" i="8"/>
  <c r="GM16" i="6" s="1"/>
  <c r="DP32" i="8"/>
  <c r="GJ16" i="6" s="1"/>
  <c r="DO32" i="8"/>
  <c r="GI16" i="6" s="1"/>
  <c r="DN32" i="8"/>
  <c r="GH16" i="6" s="1"/>
  <c r="DM32" i="8"/>
  <c r="GE16" i="6" s="1"/>
  <c r="DL32" i="8"/>
  <c r="GD16" i="6" s="1"/>
  <c r="DK32" i="8"/>
  <c r="GC16" i="6" s="1"/>
  <c r="DJ32" i="8"/>
  <c r="FZ16" i="6" s="1"/>
  <c r="DI32" i="8"/>
  <c r="FY16" i="6" s="1"/>
  <c r="DH32" i="8"/>
  <c r="FX16" i="6" s="1"/>
  <c r="DG32" i="8"/>
  <c r="FU16" i="6" s="1"/>
  <c r="DF32" i="8"/>
  <c r="FT16" i="6" s="1"/>
  <c r="DE32" i="8"/>
  <c r="FS16" i="6" s="1"/>
  <c r="DD32" i="8"/>
  <c r="FP16" i="6" s="1"/>
  <c r="DC32" i="8"/>
  <c r="FO16" i="6" s="1"/>
  <c r="DB32" i="8"/>
  <c r="FN16" i="6" s="1"/>
  <c r="DA32" i="8"/>
  <c r="FK16" i="6" s="1"/>
  <c r="CZ32" i="8"/>
  <c r="FJ16" i="6" s="1"/>
  <c r="CY32" i="8"/>
  <c r="FI16" i="6" s="1"/>
  <c r="CX32" i="8"/>
  <c r="FF16" i="6" s="1"/>
  <c r="CW32" i="8"/>
  <c r="FE16" i="6" s="1"/>
  <c r="CV32" i="8"/>
  <c r="FD16" i="6" s="1"/>
  <c r="CU32" i="8"/>
  <c r="FA16" i="6" s="1"/>
  <c r="CT32" i="8"/>
  <c r="EZ16" i="6" s="1"/>
  <c r="CS32" i="8"/>
  <c r="EY16" i="6" s="1"/>
  <c r="CR32" i="8"/>
  <c r="EV16" i="6" s="1"/>
  <c r="CQ32" i="8"/>
  <c r="EU16" i="6" s="1"/>
  <c r="CP32" i="8"/>
  <c r="ET16" i="6" s="1"/>
  <c r="CO32" i="8"/>
  <c r="EQ16" i="6" s="1"/>
  <c r="CN32" i="8"/>
  <c r="EP16" i="6" s="1"/>
  <c r="CM32" i="8"/>
  <c r="EO16" i="6" s="1"/>
  <c r="CL32" i="8"/>
  <c r="EL16" i="6" s="1"/>
  <c r="CK32" i="8"/>
  <c r="EK16" i="6" s="1"/>
  <c r="CJ32" i="8"/>
  <c r="EJ16" i="6" s="1"/>
  <c r="CI32" i="8"/>
  <c r="EG16" i="6" s="1"/>
  <c r="CH32" i="8"/>
  <c r="EF16" i="6" s="1"/>
  <c r="CG32" i="8"/>
  <c r="EE16" i="6" s="1"/>
  <c r="CF32" i="8"/>
  <c r="EB16" i="6" s="1"/>
  <c r="CE32" i="8"/>
  <c r="EA16" i="6" s="1"/>
  <c r="CD32" i="8"/>
  <c r="DZ16" i="6" s="1"/>
  <c r="CC32" i="8"/>
  <c r="DW16" i="6" s="1"/>
  <c r="CB32" i="8"/>
  <c r="DV16" i="6" s="1"/>
  <c r="CA32" i="8"/>
  <c r="DU16" i="6" s="1"/>
  <c r="BZ32" i="8"/>
  <c r="DR16" i="6" s="1"/>
  <c r="BY32" i="8"/>
  <c r="DQ16" i="6" s="1"/>
  <c r="BX32" i="8"/>
  <c r="DP16" i="6" s="1"/>
  <c r="BW32" i="8"/>
  <c r="DM16" i="6" s="1"/>
  <c r="BV32" i="8"/>
  <c r="DL16" i="6" s="1"/>
  <c r="BU32" i="8"/>
  <c r="DK16" i="6" s="1"/>
  <c r="BT32" i="8"/>
  <c r="DH16" i="6" s="1"/>
  <c r="BS32" i="8"/>
  <c r="DG16" i="6" s="1"/>
  <c r="BR32" i="8"/>
  <c r="DF16" i="6" s="1"/>
  <c r="BQ32" i="8"/>
  <c r="DC16" i="6" s="1"/>
  <c r="BP32" i="8"/>
  <c r="DB16" i="6" s="1"/>
  <c r="BO32" i="8"/>
  <c r="DA16" i="6" s="1"/>
  <c r="BN32" i="8"/>
  <c r="CX16" i="6" s="1"/>
  <c r="BM32" i="8"/>
  <c r="CW16" i="6" s="1"/>
  <c r="BL32" i="8"/>
  <c r="CV16" i="6" s="1"/>
  <c r="BK32" i="8"/>
  <c r="CS16" i="6" s="1"/>
  <c r="BJ32" i="8"/>
  <c r="CR16" i="6" s="1"/>
  <c r="BI32" i="8"/>
  <c r="CQ16" i="6" s="1"/>
  <c r="BH32" i="8"/>
  <c r="CN16" i="6" s="1"/>
  <c r="BG32" i="8"/>
  <c r="CM16" i="6" s="1"/>
  <c r="BF32" i="8"/>
  <c r="CL16" i="6" s="1"/>
  <c r="BE32" i="8"/>
  <c r="CI16" i="6" s="1"/>
  <c r="BD32" i="8"/>
  <c r="CH16" i="6" s="1"/>
  <c r="BC32" i="8"/>
  <c r="CG16" i="6" s="1"/>
  <c r="BB32" i="8"/>
  <c r="CD16" i="6" s="1"/>
  <c r="BA32" i="8"/>
  <c r="CC16" i="6" s="1"/>
  <c r="AZ32" i="8"/>
  <c r="CB16" i="6" s="1"/>
  <c r="AY32" i="8"/>
  <c r="BY16" i="6" s="1"/>
  <c r="AX32" i="8"/>
  <c r="BX16" i="6" s="1"/>
  <c r="AW32" i="8"/>
  <c r="BW16" i="6" s="1"/>
  <c r="AV32" i="8"/>
  <c r="BT16" i="6" s="1"/>
  <c r="AU32" i="8"/>
  <c r="BS16" i="6" s="1"/>
  <c r="AT32" i="8"/>
  <c r="BR16" i="6" s="1"/>
  <c r="AS32" i="8"/>
  <c r="BO16" i="6" s="1"/>
  <c r="AR32" i="8"/>
  <c r="BN16" i="6" s="1"/>
  <c r="AQ32" i="8"/>
  <c r="BM16" i="6" s="1"/>
  <c r="AP32" i="8"/>
  <c r="BJ16" i="6" s="1"/>
  <c r="AO32" i="8"/>
  <c r="BI16" i="6" s="1"/>
  <c r="AN32" i="8"/>
  <c r="BH16" i="6" s="1"/>
  <c r="AM32" i="8"/>
  <c r="BE16" i="6" s="1"/>
  <c r="AL32" i="8"/>
  <c r="BD16" i="6" s="1"/>
  <c r="AK32" i="8"/>
  <c r="BC16" i="6" s="1"/>
  <c r="AJ32" i="8"/>
  <c r="AZ16" i="6" s="1"/>
  <c r="AI32" i="8"/>
  <c r="AY16" i="6" s="1"/>
  <c r="AH32" i="8"/>
  <c r="AX16" i="6" s="1"/>
  <c r="AG32" i="8"/>
  <c r="AU16" i="6" s="1"/>
  <c r="AF32" i="8"/>
  <c r="AT16" i="6" s="1"/>
  <c r="AE32" i="8"/>
  <c r="AS16" i="6" s="1"/>
  <c r="AD32" i="8"/>
  <c r="AP16" i="6" s="1"/>
  <c r="AC32" i="8"/>
  <c r="AO16" i="6" s="1"/>
  <c r="AB32" i="8"/>
  <c r="AN16" i="6" s="1"/>
  <c r="AA32" i="8"/>
  <c r="AK16" i="6" s="1"/>
  <c r="Z32" i="8"/>
  <c r="AJ16" i="6" s="1"/>
  <c r="Y32" i="8"/>
  <c r="AI16" i="6" s="1"/>
  <c r="X32" i="8"/>
  <c r="AF16" i="6" s="1"/>
  <c r="W32" i="8"/>
  <c r="AE16" i="6" s="1"/>
  <c r="V32" i="8"/>
  <c r="AD16" i="6" s="1"/>
  <c r="U32" i="8"/>
  <c r="AA16" i="6" s="1"/>
  <c r="T32" i="8"/>
  <c r="Z16" i="6" s="1"/>
  <c r="S32" i="8"/>
  <c r="Y16" i="6" s="1"/>
  <c r="R32" i="8"/>
  <c r="V16" i="6" s="1"/>
  <c r="Q32" i="8"/>
  <c r="U16" i="6" s="1"/>
  <c r="P32" i="8"/>
  <c r="T16" i="6" s="1"/>
  <c r="O32" i="8"/>
  <c r="Q16" i="6" s="1"/>
  <c r="N32" i="8"/>
  <c r="P16" i="6" s="1"/>
  <c r="M32" i="8"/>
  <c r="O16" i="6" s="1"/>
  <c r="L32" i="8"/>
  <c r="L16" i="6" s="1"/>
  <c r="K32" i="8"/>
  <c r="K16" i="6" s="1"/>
  <c r="J32" i="8"/>
  <c r="J16" i="6" s="1"/>
  <c r="I32" i="8"/>
  <c r="I16" i="6" s="1"/>
  <c r="H32" i="8"/>
  <c r="H16" i="6" s="1"/>
  <c r="G32" i="8"/>
  <c r="G16" i="6" s="1"/>
  <c r="F32" i="8"/>
  <c r="F16" i="6" s="1"/>
  <c r="E32" i="8"/>
  <c r="E16" i="6" s="1"/>
  <c r="D32" i="8"/>
  <c r="D16" i="6" s="1"/>
  <c r="C32" i="8"/>
  <c r="C16" i="6" s="1"/>
  <c r="B32" i="8"/>
  <c r="B16" i="6" s="1"/>
  <c r="GP31" i="8"/>
  <c r="GO31" i="8"/>
  <c r="GN31" i="8"/>
  <c r="GM31" i="8"/>
  <c r="GL31" i="8"/>
  <c r="GK31" i="8"/>
  <c r="GJ31" i="8"/>
  <c r="GI31" i="8"/>
  <c r="GH31" i="8"/>
  <c r="GG31" i="8"/>
  <c r="GG39" i="8" s="1"/>
  <c r="GF31" i="8"/>
  <c r="GF39" i="8" s="1"/>
  <c r="GE31" i="8"/>
  <c r="GD31" i="8"/>
  <c r="GC31" i="8"/>
  <c r="GC38" i="8" s="1"/>
  <c r="GB31" i="8"/>
  <c r="GB39" i="8" s="1"/>
  <c r="GA31" i="8"/>
  <c r="FZ31" i="8"/>
  <c r="FY31" i="8"/>
  <c r="FY39" i="8" s="1"/>
  <c r="FX31" i="8"/>
  <c r="FX39" i="8" s="1"/>
  <c r="FW31" i="8"/>
  <c r="FV31" i="8"/>
  <c r="FU31" i="8"/>
  <c r="FU39" i="8" s="1"/>
  <c r="FT31" i="8"/>
  <c r="FT39" i="8" s="1"/>
  <c r="FS31" i="8"/>
  <c r="FR31" i="8"/>
  <c r="FQ31" i="8"/>
  <c r="FQ39" i="8" s="1"/>
  <c r="FP31" i="8"/>
  <c r="FP39" i="8" s="1"/>
  <c r="FO31" i="8"/>
  <c r="FN31" i="8"/>
  <c r="FM31" i="8"/>
  <c r="FM38" i="8" s="1"/>
  <c r="FL31" i="8"/>
  <c r="FL39" i="8" s="1"/>
  <c r="FK31" i="8"/>
  <c r="FJ31" i="8"/>
  <c r="FI31" i="8"/>
  <c r="FI39" i="8" s="1"/>
  <c r="FH31" i="8"/>
  <c r="FH39" i="8" s="1"/>
  <c r="FG31" i="8"/>
  <c r="FF31" i="8"/>
  <c r="FE31" i="8"/>
  <c r="FE39" i="8" s="1"/>
  <c r="FD31" i="8"/>
  <c r="FD39" i="8" s="1"/>
  <c r="FC31" i="8"/>
  <c r="FB31" i="8"/>
  <c r="FB39" i="8" s="1"/>
  <c r="FA31" i="8"/>
  <c r="FA39" i="8" s="1"/>
  <c r="EZ31" i="8"/>
  <c r="EZ39" i="8" s="1"/>
  <c r="EY31" i="8"/>
  <c r="EX31" i="8"/>
  <c r="EX39" i="8" s="1"/>
  <c r="EW31" i="8"/>
  <c r="EW38" i="8" s="1"/>
  <c r="EV31" i="8"/>
  <c r="EV38" i="8" s="1"/>
  <c r="EU31" i="8"/>
  <c r="ET31" i="8"/>
  <c r="ET39" i="8" s="1"/>
  <c r="ES31" i="8"/>
  <c r="ES39" i="8" s="1"/>
  <c r="ER31" i="8"/>
  <c r="ER38" i="8" s="1"/>
  <c r="EQ31" i="8"/>
  <c r="IC15" i="6" s="1"/>
  <c r="EP31" i="8"/>
  <c r="EO31" i="8"/>
  <c r="IA15" i="6" s="1"/>
  <c r="EN31" i="8"/>
  <c r="EM31" i="8"/>
  <c r="EL31" i="8"/>
  <c r="HV15" i="6" s="1"/>
  <c r="EK31" i="8"/>
  <c r="HS15" i="6" s="1"/>
  <c r="EJ31" i="8"/>
  <c r="EI31" i="8"/>
  <c r="HQ15" i="6" s="1"/>
  <c r="EH31" i="8"/>
  <c r="EG31" i="8"/>
  <c r="EG38" i="8" s="1"/>
  <c r="EF31" i="8"/>
  <c r="HL15" i="6" s="1"/>
  <c r="EE31" i="8"/>
  <c r="HI15" i="6" s="1"/>
  <c r="ED31" i="8"/>
  <c r="EC31" i="8"/>
  <c r="HG15" i="6" s="1"/>
  <c r="EB31" i="8"/>
  <c r="EA31" i="8"/>
  <c r="DZ31" i="8"/>
  <c r="HB15" i="6" s="1"/>
  <c r="DY31" i="8"/>
  <c r="GY15" i="6" s="1"/>
  <c r="DX31" i="8"/>
  <c r="DW31" i="8"/>
  <c r="GW15" i="6" s="1"/>
  <c r="DV31" i="8"/>
  <c r="DU31" i="8"/>
  <c r="DT31" i="8"/>
  <c r="GR15" i="6" s="1"/>
  <c r="DS31" i="8"/>
  <c r="DR31" i="8"/>
  <c r="DQ31" i="8"/>
  <c r="GM15" i="6" s="1"/>
  <c r="DP31" i="8"/>
  <c r="DO31" i="8"/>
  <c r="DN31" i="8"/>
  <c r="GH15" i="6" s="1"/>
  <c r="DM31" i="8"/>
  <c r="DL31" i="8"/>
  <c r="DK31" i="8"/>
  <c r="GC15" i="6" s="1"/>
  <c r="DJ31" i="8"/>
  <c r="DI31" i="8"/>
  <c r="DH31" i="8"/>
  <c r="FX15" i="6" s="1"/>
  <c r="DG31" i="8"/>
  <c r="DF31" i="8"/>
  <c r="DF38" i="8" s="1"/>
  <c r="DE31" i="8"/>
  <c r="FS15" i="6" s="1"/>
  <c r="DD31" i="8"/>
  <c r="DC31" i="8"/>
  <c r="DB31" i="8"/>
  <c r="FN15" i="6" s="1"/>
  <c r="DA31" i="8"/>
  <c r="CZ31" i="8"/>
  <c r="CY31" i="8"/>
  <c r="FI15" i="6" s="1"/>
  <c r="CX31" i="8"/>
  <c r="CW31" i="8"/>
  <c r="CV31" i="8"/>
  <c r="FD15" i="6" s="1"/>
  <c r="CU31" i="8"/>
  <c r="CT31" i="8"/>
  <c r="CS31" i="8"/>
  <c r="EY15" i="6" s="1"/>
  <c r="CR31" i="8"/>
  <c r="CQ31" i="8"/>
  <c r="CP31" i="8"/>
  <c r="ET15" i="6" s="1"/>
  <c r="CO31" i="8"/>
  <c r="CN31" i="8"/>
  <c r="CM31" i="8"/>
  <c r="EO15" i="6" s="1"/>
  <c r="CL31" i="8"/>
  <c r="CK31" i="8"/>
  <c r="CJ31" i="8"/>
  <c r="EJ15" i="6" s="1"/>
  <c r="CI31" i="8"/>
  <c r="CH31" i="8"/>
  <c r="CH38" i="8" s="1"/>
  <c r="CG31" i="8"/>
  <c r="EE15" i="6" s="1"/>
  <c r="CF31" i="8"/>
  <c r="CE31" i="8"/>
  <c r="CD31" i="8"/>
  <c r="DZ15" i="6" s="1"/>
  <c r="CC31" i="8"/>
  <c r="CB31" i="8"/>
  <c r="CA31" i="8"/>
  <c r="DU15" i="6" s="1"/>
  <c r="BZ31" i="8"/>
  <c r="BY31" i="8"/>
  <c r="BX31" i="8"/>
  <c r="DP15" i="6" s="1"/>
  <c r="BW31" i="8"/>
  <c r="BV31" i="8"/>
  <c r="BU31" i="8"/>
  <c r="DK15" i="6" s="1"/>
  <c r="BT31" i="8"/>
  <c r="BS31" i="8"/>
  <c r="BR31" i="8"/>
  <c r="DF15" i="6" s="1"/>
  <c r="BQ31" i="8"/>
  <c r="BP31" i="8"/>
  <c r="BO31" i="8"/>
  <c r="DA15" i="6" s="1"/>
  <c r="BN31" i="8"/>
  <c r="BM31" i="8"/>
  <c r="BL31" i="8"/>
  <c r="CV15" i="6" s="1"/>
  <c r="BK31" i="8"/>
  <c r="BJ31" i="8"/>
  <c r="BI31" i="8"/>
  <c r="CQ15" i="6" s="1"/>
  <c r="BH31" i="8"/>
  <c r="BG31" i="8"/>
  <c r="BF31" i="8"/>
  <c r="CL15" i="6" s="1"/>
  <c r="BE31" i="8"/>
  <c r="BD31" i="8"/>
  <c r="BC31" i="8"/>
  <c r="CG15" i="6" s="1"/>
  <c r="BB31" i="8"/>
  <c r="BA31" i="8"/>
  <c r="AZ31" i="8"/>
  <c r="CB15" i="6" s="1"/>
  <c r="AY31" i="8"/>
  <c r="AX31" i="8"/>
  <c r="AW31" i="8"/>
  <c r="BW15" i="6" s="1"/>
  <c r="AV31" i="8"/>
  <c r="AU31" i="8"/>
  <c r="AT31" i="8"/>
  <c r="BR15" i="6" s="1"/>
  <c r="AS31" i="8"/>
  <c r="AR31" i="8"/>
  <c r="AQ31" i="8"/>
  <c r="BM15" i="6" s="1"/>
  <c r="AP31" i="8"/>
  <c r="AO31" i="8"/>
  <c r="AN31" i="8"/>
  <c r="BH15" i="6" s="1"/>
  <c r="AM31" i="8"/>
  <c r="AL31" i="8"/>
  <c r="AL38" i="8" s="1"/>
  <c r="AK31" i="8"/>
  <c r="BC15" i="6" s="1"/>
  <c r="AJ31" i="8"/>
  <c r="AI31" i="8"/>
  <c r="AH31" i="8"/>
  <c r="AX15" i="6" s="1"/>
  <c r="AG31" i="8"/>
  <c r="AF31" i="8"/>
  <c r="AE31" i="8"/>
  <c r="AS15" i="6" s="1"/>
  <c r="AD31" i="8"/>
  <c r="AC31" i="8"/>
  <c r="AB31" i="8"/>
  <c r="AN15" i="6" s="1"/>
  <c r="AA31" i="8"/>
  <c r="Z31" i="8"/>
  <c r="Y31" i="8"/>
  <c r="AI15" i="6" s="1"/>
  <c r="X31" i="8"/>
  <c r="W31" i="8"/>
  <c r="V31" i="8"/>
  <c r="AD15" i="6" s="1"/>
  <c r="U31" i="8"/>
  <c r="T31" i="8"/>
  <c r="S31" i="8"/>
  <c r="Y15" i="6" s="1"/>
  <c r="R31" i="8"/>
  <c r="Q31" i="8"/>
  <c r="P31" i="8"/>
  <c r="T15" i="6" s="1"/>
  <c r="O31" i="8"/>
  <c r="N31" i="8"/>
  <c r="M31" i="8"/>
  <c r="O15" i="6" s="1"/>
  <c r="L31" i="8"/>
  <c r="K31" i="8"/>
  <c r="J31" i="8"/>
  <c r="J15" i="6" s="1"/>
  <c r="I31" i="8"/>
  <c r="I15" i="6" s="1"/>
  <c r="H31" i="8"/>
  <c r="H15" i="6" s="1"/>
  <c r="G31" i="8"/>
  <c r="G15" i="6" s="1"/>
  <c r="F31" i="8"/>
  <c r="F15" i="6" s="1"/>
  <c r="E31" i="8"/>
  <c r="E15" i="6" s="1"/>
  <c r="D31" i="8"/>
  <c r="D15" i="6" s="1"/>
  <c r="C31" i="8"/>
  <c r="C15" i="6" s="1"/>
  <c r="B31" i="8"/>
  <c r="B15" i="6" s="1"/>
  <c r="GP14" i="8"/>
  <c r="GO14" i="8"/>
  <c r="GN14" i="8"/>
  <c r="GM14" i="8"/>
  <c r="GL14" i="8"/>
  <c r="GK14" i="8"/>
  <c r="GJ14" i="8"/>
  <c r="GI14" i="8"/>
  <c r="GH14" i="8"/>
  <c r="GG14" i="8"/>
  <c r="GF14" i="8"/>
  <c r="GE14" i="8"/>
  <c r="GD14" i="8"/>
  <c r="GC14" i="8"/>
  <c r="GB14" i="8"/>
  <c r="GA14" i="8"/>
  <c r="FZ14" i="8"/>
  <c r="FY14" i="8"/>
  <c r="FX14" i="8"/>
  <c r="FW14" i="8"/>
  <c r="FV14" i="8"/>
  <c r="FU14" i="8"/>
  <c r="FT14" i="8"/>
  <c r="FS14" i="8"/>
  <c r="FR14" i="8"/>
  <c r="FQ14" i="8"/>
  <c r="FP14" i="8"/>
  <c r="FO14" i="8"/>
  <c r="FN14" i="8"/>
  <c r="FM14" i="8"/>
  <c r="FL14" i="8"/>
  <c r="FK14" i="8"/>
  <c r="FJ14" i="8"/>
  <c r="FI14" i="8"/>
  <c r="FH14" i="8"/>
  <c r="FG14" i="8"/>
  <c r="FF14" i="8"/>
  <c r="FE14" i="8"/>
  <c r="FD14" i="8"/>
  <c r="FC14" i="8"/>
  <c r="FB14" i="8"/>
  <c r="FA14" i="8"/>
  <c r="EZ14" i="8"/>
  <c r="EY14" i="8"/>
  <c r="EX14" i="8"/>
  <c r="EW14" i="8"/>
  <c r="EV14" i="8"/>
  <c r="EU14" i="8"/>
  <c r="ET14" i="8"/>
  <c r="ES14" i="8"/>
  <c r="ER14" i="8"/>
  <c r="EQ14" i="8"/>
  <c r="EP14" i="8"/>
  <c r="EO14" i="8"/>
  <c r="EN14" i="8"/>
  <c r="EM14" i="8"/>
  <c r="EL14" i="8"/>
  <c r="EK14" i="8"/>
  <c r="EJ14" i="8"/>
  <c r="EI14" i="8"/>
  <c r="EH14" i="8"/>
  <c r="EG14" i="8"/>
  <c r="EF14" i="8"/>
  <c r="EE14" i="8"/>
  <c r="ED14" i="8"/>
  <c r="EC14" i="8"/>
  <c r="EB14" i="8"/>
  <c r="EA14" i="8"/>
  <c r="DZ14" i="8"/>
  <c r="DY14" i="8"/>
  <c r="DX14" i="8"/>
  <c r="DW14" i="8"/>
  <c r="DV14" i="8"/>
  <c r="DU14" i="8"/>
  <c r="DT14" i="8"/>
  <c r="DS14" i="8"/>
  <c r="DR14" i="8"/>
  <c r="DQ14" i="8"/>
  <c r="DP14" i="8"/>
  <c r="DO14" i="8"/>
  <c r="DN14" i="8"/>
  <c r="DM14" i="8"/>
  <c r="DL14" i="8"/>
  <c r="DK14" i="8"/>
  <c r="DJ14" i="8"/>
  <c r="DI14" i="8"/>
  <c r="DH14" i="8"/>
  <c r="DG14" i="8"/>
  <c r="DF14" i="8"/>
  <c r="DE14" i="8"/>
  <c r="DD14" i="8"/>
  <c r="DC14" i="8"/>
  <c r="DB14" i="8"/>
  <c r="DA14" i="8"/>
  <c r="CZ14" i="8"/>
  <c r="CY14" i="8"/>
  <c r="CX14" i="8"/>
  <c r="CW14" i="8"/>
  <c r="CV14" i="8"/>
  <c r="CU14" i="8"/>
  <c r="CT14" i="8"/>
  <c r="CS14" i="8"/>
  <c r="CR14" i="8"/>
  <c r="CQ14" i="8"/>
  <c r="CP14" i="8"/>
  <c r="CO14" i="8"/>
  <c r="CN14" i="8"/>
  <c r="CM14" i="8"/>
  <c r="CL14" i="8"/>
  <c r="CK14" i="8"/>
  <c r="CJ14" i="8"/>
  <c r="CI14" i="8"/>
  <c r="CH14" i="8"/>
  <c r="CG14" i="8"/>
  <c r="CF14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GP13" i="8"/>
  <c r="GO13" i="8"/>
  <c r="GN13" i="8"/>
  <c r="GM13" i="8"/>
  <c r="GL13" i="8"/>
  <c r="GK13" i="8"/>
  <c r="GJ13" i="8"/>
  <c r="GI13" i="8"/>
  <c r="GH13" i="8"/>
  <c r="GG13" i="8"/>
  <c r="GF13" i="8"/>
  <c r="GE13" i="8"/>
  <c r="GD13" i="8"/>
  <c r="GC13" i="8"/>
  <c r="GB13" i="8"/>
  <c r="GA13" i="8"/>
  <c r="FZ13" i="8"/>
  <c r="FY13" i="8"/>
  <c r="FX13" i="8"/>
  <c r="FW13" i="8"/>
  <c r="FV13" i="8"/>
  <c r="FU13" i="8"/>
  <c r="FT13" i="8"/>
  <c r="FS13" i="8"/>
  <c r="FR13" i="8"/>
  <c r="FQ13" i="8"/>
  <c r="FP13" i="8"/>
  <c r="FO13" i="8"/>
  <c r="FN13" i="8"/>
  <c r="FM13" i="8"/>
  <c r="FL13" i="8"/>
  <c r="FK13" i="8"/>
  <c r="FJ13" i="8"/>
  <c r="FI13" i="8"/>
  <c r="FH13" i="8"/>
  <c r="FG13" i="8"/>
  <c r="FF13" i="8"/>
  <c r="FE13" i="8"/>
  <c r="FD13" i="8"/>
  <c r="FC13" i="8"/>
  <c r="FB13" i="8"/>
  <c r="FA13" i="8"/>
  <c r="EZ13" i="8"/>
  <c r="EY13" i="8"/>
  <c r="EX13" i="8"/>
  <c r="EW13" i="8"/>
  <c r="EV13" i="8"/>
  <c r="EU13" i="8"/>
  <c r="ET13" i="8"/>
  <c r="ES13" i="8"/>
  <c r="ER13" i="8"/>
  <c r="EQ13" i="8"/>
  <c r="EP13" i="8"/>
  <c r="EO13" i="8"/>
  <c r="EN13" i="8"/>
  <c r="EM13" i="8"/>
  <c r="EL13" i="8"/>
  <c r="EK13" i="8"/>
  <c r="EJ13" i="8"/>
  <c r="EI13" i="8"/>
  <c r="EH13" i="8"/>
  <c r="EG13" i="8"/>
  <c r="EF13" i="8"/>
  <c r="EE13" i="8"/>
  <c r="ED13" i="8"/>
  <c r="EC13" i="8"/>
  <c r="EB13" i="8"/>
  <c r="EA13" i="8"/>
  <c r="DZ13" i="8"/>
  <c r="DY13" i="8"/>
  <c r="DX13" i="8"/>
  <c r="DW13" i="8"/>
  <c r="DV13" i="8"/>
  <c r="DU13" i="8"/>
  <c r="DT13" i="8"/>
  <c r="DS13" i="8"/>
  <c r="DR13" i="8"/>
  <c r="DQ13" i="8"/>
  <c r="DP13" i="8"/>
  <c r="DO13" i="8"/>
  <c r="DN13" i="8"/>
  <c r="DM13" i="8"/>
  <c r="DL13" i="8"/>
  <c r="DK13" i="8"/>
  <c r="DJ13" i="8"/>
  <c r="DI13" i="8"/>
  <c r="DH13" i="8"/>
  <c r="DG13" i="8"/>
  <c r="DF13" i="8"/>
  <c r="DE13" i="8"/>
  <c r="DD13" i="8"/>
  <c r="DC13" i="8"/>
  <c r="DB13" i="8"/>
  <c r="DA13" i="8"/>
  <c r="CZ13" i="8"/>
  <c r="CY13" i="8"/>
  <c r="CX13" i="8"/>
  <c r="CW13" i="8"/>
  <c r="CV13" i="8"/>
  <c r="CU13" i="8"/>
  <c r="CT13" i="8"/>
  <c r="CS13" i="8"/>
  <c r="CR13" i="8"/>
  <c r="CQ13" i="8"/>
  <c r="CP13" i="8"/>
  <c r="CO13" i="8"/>
  <c r="CN13" i="8"/>
  <c r="CM13" i="8"/>
  <c r="CL13" i="8"/>
  <c r="CK13" i="8"/>
  <c r="CJ13" i="8"/>
  <c r="CI13" i="8"/>
  <c r="CH13" i="8"/>
  <c r="CG13" i="8"/>
  <c r="CF13" i="8"/>
  <c r="CE13" i="8"/>
  <c r="CD13" i="8"/>
  <c r="CC13" i="8"/>
  <c r="CB13" i="8"/>
  <c r="CA13" i="8"/>
  <c r="BZ13" i="8"/>
  <c r="BY13" i="8"/>
  <c r="BX13" i="8"/>
  <c r="BW13" i="8"/>
  <c r="BV13" i="8"/>
  <c r="BU13" i="8"/>
  <c r="BT13" i="8"/>
  <c r="BS13" i="8"/>
  <c r="BR13" i="8"/>
  <c r="BQ13" i="8"/>
  <c r="BP13" i="8"/>
  <c r="BO13" i="8"/>
  <c r="BN13" i="8"/>
  <c r="BM13" i="8"/>
  <c r="BL13" i="8"/>
  <c r="BK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GP12" i="8"/>
  <c r="GO12" i="8"/>
  <c r="GN12" i="8"/>
  <c r="GM12" i="8"/>
  <c r="GL12" i="8"/>
  <c r="GK12" i="8"/>
  <c r="GJ12" i="8"/>
  <c r="GI12" i="8"/>
  <c r="GH12" i="8"/>
  <c r="GG12" i="8"/>
  <c r="GF12" i="8"/>
  <c r="GE12" i="8"/>
  <c r="GD12" i="8"/>
  <c r="GC12" i="8"/>
  <c r="GB12" i="8"/>
  <c r="GA12" i="8"/>
  <c r="FZ12" i="8"/>
  <c r="FY12" i="8"/>
  <c r="FX12" i="8"/>
  <c r="FW12" i="8"/>
  <c r="FV12" i="8"/>
  <c r="FU12" i="8"/>
  <c r="FT12" i="8"/>
  <c r="FS12" i="8"/>
  <c r="FR12" i="8"/>
  <c r="FQ12" i="8"/>
  <c r="FP12" i="8"/>
  <c r="FO12" i="8"/>
  <c r="FN12" i="8"/>
  <c r="FM12" i="8"/>
  <c r="FL12" i="8"/>
  <c r="FK12" i="8"/>
  <c r="FJ12" i="8"/>
  <c r="FI12" i="8"/>
  <c r="FH12" i="8"/>
  <c r="FG12" i="8"/>
  <c r="FF12" i="8"/>
  <c r="FE12" i="8"/>
  <c r="FD12" i="8"/>
  <c r="FC12" i="8"/>
  <c r="FB12" i="8"/>
  <c r="FA12" i="8"/>
  <c r="EZ12" i="8"/>
  <c r="EY12" i="8"/>
  <c r="EX12" i="8"/>
  <c r="EW12" i="8"/>
  <c r="EV12" i="8"/>
  <c r="EU12" i="8"/>
  <c r="ET12" i="8"/>
  <c r="ES12" i="8"/>
  <c r="ER12" i="8"/>
  <c r="EQ12" i="8"/>
  <c r="EP12" i="8"/>
  <c r="EO12" i="8"/>
  <c r="EN12" i="8"/>
  <c r="EM12" i="8"/>
  <c r="EL12" i="8"/>
  <c r="EK12" i="8"/>
  <c r="EJ12" i="8"/>
  <c r="EI12" i="8"/>
  <c r="EH12" i="8"/>
  <c r="EG12" i="8"/>
  <c r="EF12" i="8"/>
  <c r="EE12" i="8"/>
  <c r="ED12" i="8"/>
  <c r="EC12" i="8"/>
  <c r="EB12" i="8"/>
  <c r="EA12" i="8"/>
  <c r="DZ12" i="8"/>
  <c r="DY12" i="8"/>
  <c r="DX12" i="8"/>
  <c r="DW12" i="8"/>
  <c r="DV12" i="8"/>
  <c r="DU12" i="8"/>
  <c r="DT12" i="8"/>
  <c r="DS12" i="8"/>
  <c r="DR12" i="8"/>
  <c r="DQ12" i="8"/>
  <c r="DP12" i="8"/>
  <c r="DO12" i="8"/>
  <c r="DN12" i="8"/>
  <c r="DM12" i="8"/>
  <c r="DL12" i="8"/>
  <c r="DK12" i="8"/>
  <c r="DJ12" i="8"/>
  <c r="DI12" i="8"/>
  <c r="DH12" i="8"/>
  <c r="DG12" i="8"/>
  <c r="DF12" i="8"/>
  <c r="DE12" i="8"/>
  <c r="DD12" i="8"/>
  <c r="DC12" i="8"/>
  <c r="DB12" i="8"/>
  <c r="DA12" i="8"/>
  <c r="CZ12" i="8"/>
  <c r="CY12" i="8"/>
  <c r="CX12" i="8"/>
  <c r="CW12" i="8"/>
  <c r="CV12" i="8"/>
  <c r="CU12" i="8"/>
  <c r="CT12" i="8"/>
  <c r="CS12" i="8"/>
  <c r="CR12" i="8"/>
  <c r="CQ12" i="8"/>
  <c r="CP12" i="8"/>
  <c r="CO12" i="8"/>
  <c r="CN12" i="8"/>
  <c r="CM12" i="8"/>
  <c r="CL12" i="8"/>
  <c r="CK12" i="8"/>
  <c r="CJ12" i="8"/>
  <c r="CI12" i="8"/>
  <c r="CH12" i="8"/>
  <c r="CG12" i="8"/>
  <c r="CF12" i="8"/>
  <c r="CE12" i="8"/>
  <c r="CD12" i="8"/>
  <c r="CC12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BM12" i="8"/>
  <c r="BL12" i="8"/>
  <c r="BK12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GP11" i="8"/>
  <c r="GO11" i="8"/>
  <c r="GN11" i="8"/>
  <c r="GM11" i="8"/>
  <c r="GL11" i="8"/>
  <c r="GK11" i="8"/>
  <c r="GJ11" i="8"/>
  <c r="GI11" i="8"/>
  <c r="GH11" i="8"/>
  <c r="GG11" i="8"/>
  <c r="GF11" i="8"/>
  <c r="GE11" i="8"/>
  <c r="GD11" i="8"/>
  <c r="GC11" i="8"/>
  <c r="GB11" i="8"/>
  <c r="GA11" i="8"/>
  <c r="FZ11" i="8"/>
  <c r="FY11" i="8"/>
  <c r="FX11" i="8"/>
  <c r="FW11" i="8"/>
  <c r="FV11" i="8"/>
  <c r="FU11" i="8"/>
  <c r="FT11" i="8"/>
  <c r="FS11" i="8"/>
  <c r="FR11" i="8"/>
  <c r="FQ11" i="8"/>
  <c r="FP11" i="8"/>
  <c r="FO11" i="8"/>
  <c r="FN11" i="8"/>
  <c r="FM11" i="8"/>
  <c r="FL11" i="8"/>
  <c r="FK11" i="8"/>
  <c r="FJ11" i="8"/>
  <c r="FI11" i="8"/>
  <c r="FH11" i="8"/>
  <c r="FG11" i="8"/>
  <c r="FF11" i="8"/>
  <c r="FE11" i="8"/>
  <c r="FD11" i="8"/>
  <c r="FC11" i="8"/>
  <c r="FB11" i="8"/>
  <c r="FA11" i="8"/>
  <c r="EZ11" i="8"/>
  <c r="EY11" i="8"/>
  <c r="EX11" i="8"/>
  <c r="EW11" i="8"/>
  <c r="EV11" i="8"/>
  <c r="EU11" i="8"/>
  <c r="ET11" i="8"/>
  <c r="ES11" i="8"/>
  <c r="ER11" i="8"/>
  <c r="EQ11" i="8"/>
  <c r="EP11" i="8"/>
  <c r="EO11" i="8"/>
  <c r="EN11" i="8"/>
  <c r="EM11" i="8"/>
  <c r="EL11" i="8"/>
  <c r="EK11" i="8"/>
  <c r="EJ11" i="8"/>
  <c r="EI11" i="8"/>
  <c r="EH11" i="8"/>
  <c r="EG11" i="8"/>
  <c r="EF11" i="8"/>
  <c r="EE11" i="8"/>
  <c r="ED11" i="8"/>
  <c r="EC11" i="8"/>
  <c r="EB11" i="8"/>
  <c r="EA11" i="8"/>
  <c r="DZ11" i="8"/>
  <c r="DY11" i="8"/>
  <c r="DX11" i="8"/>
  <c r="DW11" i="8"/>
  <c r="DV11" i="8"/>
  <c r="DU11" i="8"/>
  <c r="DT11" i="8"/>
  <c r="DS11" i="8"/>
  <c r="DR11" i="8"/>
  <c r="DQ11" i="8"/>
  <c r="DP11" i="8"/>
  <c r="DO11" i="8"/>
  <c r="DN11" i="8"/>
  <c r="DM11" i="8"/>
  <c r="DL11" i="8"/>
  <c r="DK11" i="8"/>
  <c r="DJ11" i="8"/>
  <c r="DI11" i="8"/>
  <c r="DH11" i="8"/>
  <c r="DG11" i="8"/>
  <c r="DF11" i="8"/>
  <c r="DE11" i="8"/>
  <c r="DD11" i="8"/>
  <c r="DC11" i="8"/>
  <c r="DB11" i="8"/>
  <c r="DA11" i="8"/>
  <c r="CZ11" i="8"/>
  <c r="CY11" i="8"/>
  <c r="CX11" i="8"/>
  <c r="CW11" i="8"/>
  <c r="CV11" i="8"/>
  <c r="CU11" i="8"/>
  <c r="CT11" i="8"/>
  <c r="CS11" i="8"/>
  <c r="CR11" i="8"/>
  <c r="CQ11" i="8"/>
  <c r="CP11" i="8"/>
  <c r="CO11" i="8"/>
  <c r="CN11" i="8"/>
  <c r="CM11" i="8"/>
  <c r="CL11" i="8"/>
  <c r="CK11" i="8"/>
  <c r="CJ11" i="8"/>
  <c r="CI11" i="8"/>
  <c r="CH11" i="8"/>
  <c r="CG11" i="8"/>
  <c r="CF11" i="8"/>
  <c r="CE11" i="8"/>
  <c r="CD11" i="8"/>
  <c r="CC11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BM11" i="8"/>
  <c r="BL11" i="8"/>
  <c r="BK11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GP10" i="8"/>
  <c r="GO10" i="8"/>
  <c r="GN10" i="8"/>
  <c r="GM10" i="8"/>
  <c r="GL10" i="8"/>
  <c r="GK10" i="8"/>
  <c r="GJ10" i="8"/>
  <c r="GI10" i="8"/>
  <c r="GH10" i="8"/>
  <c r="GG10" i="8"/>
  <c r="GF10" i="8"/>
  <c r="GE10" i="8"/>
  <c r="GD10" i="8"/>
  <c r="GC10" i="8"/>
  <c r="GB10" i="8"/>
  <c r="GA10" i="8"/>
  <c r="FZ10" i="8"/>
  <c r="FY10" i="8"/>
  <c r="FX10" i="8"/>
  <c r="FW10" i="8"/>
  <c r="FV10" i="8"/>
  <c r="FU10" i="8"/>
  <c r="FT10" i="8"/>
  <c r="FS10" i="8"/>
  <c r="FR10" i="8"/>
  <c r="FQ10" i="8"/>
  <c r="FP10" i="8"/>
  <c r="FO10" i="8"/>
  <c r="FN10" i="8"/>
  <c r="FM10" i="8"/>
  <c r="FL10" i="8"/>
  <c r="FK10" i="8"/>
  <c r="FJ10" i="8"/>
  <c r="FI10" i="8"/>
  <c r="FH10" i="8"/>
  <c r="FG10" i="8"/>
  <c r="FF10" i="8"/>
  <c r="FE10" i="8"/>
  <c r="FD10" i="8"/>
  <c r="FC10" i="8"/>
  <c r="FB10" i="8"/>
  <c r="FA10" i="8"/>
  <c r="EZ10" i="8"/>
  <c r="EY10" i="8"/>
  <c r="EX10" i="8"/>
  <c r="EW10" i="8"/>
  <c r="EV10" i="8"/>
  <c r="EU10" i="8"/>
  <c r="ET10" i="8"/>
  <c r="ES10" i="8"/>
  <c r="ER10" i="8"/>
  <c r="EQ10" i="8"/>
  <c r="EP10" i="8"/>
  <c r="EO10" i="8"/>
  <c r="EN10" i="8"/>
  <c r="EM10" i="8"/>
  <c r="EL10" i="8"/>
  <c r="EK10" i="8"/>
  <c r="EJ10" i="8"/>
  <c r="EI10" i="8"/>
  <c r="EH10" i="8"/>
  <c r="EG10" i="8"/>
  <c r="EF10" i="8"/>
  <c r="EE10" i="8"/>
  <c r="ED10" i="8"/>
  <c r="EC10" i="8"/>
  <c r="EB10" i="8"/>
  <c r="EA10" i="8"/>
  <c r="DZ10" i="8"/>
  <c r="DY10" i="8"/>
  <c r="DX10" i="8"/>
  <c r="DW10" i="8"/>
  <c r="DV10" i="8"/>
  <c r="DU10" i="8"/>
  <c r="DT10" i="8"/>
  <c r="DS10" i="8"/>
  <c r="DR10" i="8"/>
  <c r="DQ10" i="8"/>
  <c r="DP10" i="8"/>
  <c r="DO10" i="8"/>
  <c r="DN10" i="8"/>
  <c r="DM10" i="8"/>
  <c r="DL10" i="8"/>
  <c r="DK10" i="8"/>
  <c r="DJ10" i="8"/>
  <c r="DI10" i="8"/>
  <c r="DH10" i="8"/>
  <c r="DG10" i="8"/>
  <c r="DF10" i="8"/>
  <c r="DE10" i="8"/>
  <c r="DD10" i="8"/>
  <c r="DC10" i="8"/>
  <c r="DB10" i="8"/>
  <c r="DA10" i="8"/>
  <c r="CZ10" i="8"/>
  <c r="CY10" i="8"/>
  <c r="CX10" i="8"/>
  <c r="CW10" i="8"/>
  <c r="CV10" i="8"/>
  <c r="CU10" i="8"/>
  <c r="CT10" i="8"/>
  <c r="CS10" i="8"/>
  <c r="CR10" i="8"/>
  <c r="CQ10" i="8"/>
  <c r="CP10" i="8"/>
  <c r="CO10" i="8"/>
  <c r="CN10" i="8"/>
  <c r="CM10" i="8"/>
  <c r="CL10" i="8"/>
  <c r="CK10" i="8"/>
  <c r="CJ10" i="8"/>
  <c r="CI10" i="8"/>
  <c r="CH10" i="8"/>
  <c r="CG10" i="8"/>
  <c r="CF10" i="8"/>
  <c r="CE10" i="8"/>
  <c r="CD10" i="8"/>
  <c r="CC10" i="8"/>
  <c r="CB10" i="8"/>
  <c r="CA10" i="8"/>
  <c r="BZ10" i="8"/>
  <c r="BY10" i="8"/>
  <c r="BX10" i="8"/>
  <c r="BW10" i="8"/>
  <c r="BV10" i="8"/>
  <c r="BU10" i="8"/>
  <c r="BT10" i="8"/>
  <c r="BS10" i="8"/>
  <c r="BR10" i="8"/>
  <c r="BQ10" i="8"/>
  <c r="BP10" i="8"/>
  <c r="BO10" i="8"/>
  <c r="BN10" i="8"/>
  <c r="BM10" i="8"/>
  <c r="BL10" i="8"/>
  <c r="BK10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GP9" i="8"/>
  <c r="GO9" i="8"/>
  <c r="GN9" i="8"/>
  <c r="GM9" i="8"/>
  <c r="GL9" i="8"/>
  <c r="GK9" i="8"/>
  <c r="GJ9" i="8"/>
  <c r="GI9" i="8"/>
  <c r="GH9" i="8"/>
  <c r="GG9" i="8"/>
  <c r="GF9" i="8"/>
  <c r="GE9" i="8"/>
  <c r="GD9" i="8"/>
  <c r="GC9" i="8"/>
  <c r="GB9" i="8"/>
  <c r="GA9" i="8"/>
  <c r="FZ9" i="8"/>
  <c r="FY9" i="8"/>
  <c r="FX9" i="8"/>
  <c r="FW9" i="8"/>
  <c r="FV9" i="8"/>
  <c r="FU9" i="8"/>
  <c r="FT9" i="8"/>
  <c r="FS9" i="8"/>
  <c r="FR9" i="8"/>
  <c r="FQ9" i="8"/>
  <c r="FP9" i="8"/>
  <c r="FO9" i="8"/>
  <c r="FN9" i="8"/>
  <c r="FM9" i="8"/>
  <c r="FL9" i="8"/>
  <c r="FK9" i="8"/>
  <c r="FJ9" i="8"/>
  <c r="FI9" i="8"/>
  <c r="FH9" i="8"/>
  <c r="FG9" i="8"/>
  <c r="FF9" i="8"/>
  <c r="FE9" i="8"/>
  <c r="FD9" i="8"/>
  <c r="FC9" i="8"/>
  <c r="FB9" i="8"/>
  <c r="FA9" i="8"/>
  <c r="EZ9" i="8"/>
  <c r="EY9" i="8"/>
  <c r="EX9" i="8"/>
  <c r="EW9" i="8"/>
  <c r="EV9" i="8"/>
  <c r="EU9" i="8"/>
  <c r="ET9" i="8"/>
  <c r="ES9" i="8"/>
  <c r="ER9" i="8"/>
  <c r="EQ9" i="8"/>
  <c r="EP9" i="8"/>
  <c r="EO9" i="8"/>
  <c r="EN9" i="8"/>
  <c r="EM9" i="8"/>
  <c r="EL9" i="8"/>
  <c r="EK9" i="8"/>
  <c r="EJ9" i="8"/>
  <c r="EI9" i="8"/>
  <c r="EH9" i="8"/>
  <c r="EG9" i="8"/>
  <c r="EF9" i="8"/>
  <c r="EE9" i="8"/>
  <c r="ED9" i="8"/>
  <c r="EC9" i="8"/>
  <c r="EB9" i="8"/>
  <c r="EA9" i="8"/>
  <c r="DZ9" i="8"/>
  <c r="DY9" i="8"/>
  <c r="DX9" i="8"/>
  <c r="DW9" i="8"/>
  <c r="DV9" i="8"/>
  <c r="DU9" i="8"/>
  <c r="DT9" i="8"/>
  <c r="DS9" i="8"/>
  <c r="DR9" i="8"/>
  <c r="DQ9" i="8"/>
  <c r="DP9" i="8"/>
  <c r="DO9" i="8"/>
  <c r="DN9" i="8"/>
  <c r="DM9" i="8"/>
  <c r="DL9" i="8"/>
  <c r="DK9" i="8"/>
  <c r="DJ9" i="8"/>
  <c r="DI9" i="8"/>
  <c r="DH9" i="8"/>
  <c r="DG9" i="8"/>
  <c r="DF9" i="8"/>
  <c r="DE9" i="8"/>
  <c r="DD9" i="8"/>
  <c r="DC9" i="8"/>
  <c r="DB9" i="8"/>
  <c r="DA9" i="8"/>
  <c r="CZ9" i="8"/>
  <c r="CY9" i="8"/>
  <c r="CX9" i="8"/>
  <c r="CW9" i="8"/>
  <c r="CV9" i="8"/>
  <c r="CU9" i="8"/>
  <c r="CT9" i="8"/>
  <c r="CS9" i="8"/>
  <c r="CR9" i="8"/>
  <c r="CQ9" i="8"/>
  <c r="CP9" i="8"/>
  <c r="CO9" i="8"/>
  <c r="CN9" i="8"/>
  <c r="CM9" i="8"/>
  <c r="CL9" i="8"/>
  <c r="CK9" i="8"/>
  <c r="CJ9" i="8"/>
  <c r="CI9" i="8"/>
  <c r="CH9" i="8"/>
  <c r="CG9" i="8"/>
  <c r="CF9" i="8"/>
  <c r="CE9" i="8"/>
  <c r="CD9" i="8"/>
  <c r="CC9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N9" i="8"/>
  <c r="BM9" i="8"/>
  <c r="BL9" i="8"/>
  <c r="BK9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GP8" i="8"/>
  <c r="GO8" i="8"/>
  <c r="GN8" i="8"/>
  <c r="GM8" i="8"/>
  <c r="GL8" i="8"/>
  <c r="GK8" i="8"/>
  <c r="GJ8" i="8"/>
  <c r="GI8" i="8"/>
  <c r="GH8" i="8"/>
  <c r="GG8" i="8"/>
  <c r="GF8" i="8"/>
  <c r="GE8" i="8"/>
  <c r="GD8" i="8"/>
  <c r="GC8" i="8"/>
  <c r="GB8" i="8"/>
  <c r="GA8" i="8"/>
  <c r="FZ8" i="8"/>
  <c r="FY8" i="8"/>
  <c r="FX8" i="8"/>
  <c r="FW8" i="8"/>
  <c r="FV8" i="8"/>
  <c r="FU8" i="8"/>
  <c r="FT8" i="8"/>
  <c r="FS8" i="8"/>
  <c r="FR8" i="8"/>
  <c r="FQ8" i="8"/>
  <c r="FP8" i="8"/>
  <c r="FO8" i="8"/>
  <c r="FN8" i="8"/>
  <c r="FM8" i="8"/>
  <c r="FL8" i="8"/>
  <c r="FK8" i="8"/>
  <c r="FJ8" i="8"/>
  <c r="FI8" i="8"/>
  <c r="FH8" i="8"/>
  <c r="FG8" i="8"/>
  <c r="FF8" i="8"/>
  <c r="FE8" i="8"/>
  <c r="FD8" i="8"/>
  <c r="FC8" i="8"/>
  <c r="FB8" i="8"/>
  <c r="FA8" i="8"/>
  <c r="EZ8" i="8"/>
  <c r="EY8" i="8"/>
  <c r="EX8" i="8"/>
  <c r="EW8" i="8"/>
  <c r="EV8" i="8"/>
  <c r="EU8" i="8"/>
  <c r="ET8" i="8"/>
  <c r="ES8" i="8"/>
  <c r="ER8" i="8"/>
  <c r="EQ8" i="8"/>
  <c r="EP8" i="8"/>
  <c r="EO8" i="8"/>
  <c r="EN8" i="8"/>
  <c r="EM8" i="8"/>
  <c r="EL8" i="8"/>
  <c r="EK8" i="8"/>
  <c r="EJ8" i="8"/>
  <c r="EI8" i="8"/>
  <c r="EH8" i="8"/>
  <c r="EG8" i="8"/>
  <c r="EF8" i="8"/>
  <c r="EE8" i="8"/>
  <c r="ED8" i="8"/>
  <c r="EC8" i="8"/>
  <c r="EB8" i="8"/>
  <c r="EA8" i="8"/>
  <c r="DZ8" i="8"/>
  <c r="DY8" i="8"/>
  <c r="DX8" i="8"/>
  <c r="DW8" i="8"/>
  <c r="DV8" i="8"/>
  <c r="DU8" i="8"/>
  <c r="DT8" i="8"/>
  <c r="DS8" i="8"/>
  <c r="DR8" i="8"/>
  <c r="DQ8" i="8"/>
  <c r="DP8" i="8"/>
  <c r="DO8" i="8"/>
  <c r="DN8" i="8"/>
  <c r="DM8" i="8"/>
  <c r="DL8" i="8"/>
  <c r="DK8" i="8"/>
  <c r="DJ8" i="8"/>
  <c r="DI8" i="8"/>
  <c r="DH8" i="8"/>
  <c r="DG8" i="8"/>
  <c r="DF8" i="8"/>
  <c r="DE8" i="8"/>
  <c r="DD8" i="8"/>
  <c r="DC8" i="8"/>
  <c r="DB8" i="8"/>
  <c r="DA8" i="8"/>
  <c r="CZ8" i="8"/>
  <c r="CY8" i="8"/>
  <c r="CX8" i="8"/>
  <c r="CW8" i="8"/>
  <c r="CV8" i="8"/>
  <c r="CU8" i="8"/>
  <c r="CT8" i="8"/>
  <c r="CS8" i="8"/>
  <c r="CR8" i="8"/>
  <c r="CQ8" i="8"/>
  <c r="CP8" i="8"/>
  <c r="CO8" i="8"/>
  <c r="CN8" i="8"/>
  <c r="CM8" i="8"/>
  <c r="CL8" i="8"/>
  <c r="CK8" i="8"/>
  <c r="CJ8" i="8"/>
  <c r="CI8" i="8"/>
  <c r="CH8" i="8"/>
  <c r="CG8" i="8"/>
  <c r="CF8" i="8"/>
  <c r="CE8" i="8"/>
  <c r="CD8" i="8"/>
  <c r="CC8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N8" i="8"/>
  <c r="BM8" i="8"/>
  <c r="BL8" i="8"/>
  <c r="BK8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GP7" i="8"/>
  <c r="GO7" i="8"/>
  <c r="GN7" i="8"/>
  <c r="GM7" i="8"/>
  <c r="GL7" i="8"/>
  <c r="GK7" i="8"/>
  <c r="GJ7" i="8"/>
  <c r="GI7" i="8"/>
  <c r="GH7" i="8"/>
  <c r="GG7" i="8"/>
  <c r="GF7" i="8"/>
  <c r="GE7" i="8"/>
  <c r="GD7" i="8"/>
  <c r="GC7" i="8"/>
  <c r="GB7" i="8"/>
  <c r="GA7" i="8"/>
  <c r="FZ7" i="8"/>
  <c r="FY7" i="8"/>
  <c r="FX7" i="8"/>
  <c r="FW7" i="8"/>
  <c r="FV7" i="8"/>
  <c r="FU7" i="8"/>
  <c r="FT7" i="8"/>
  <c r="FS7" i="8"/>
  <c r="FR7" i="8"/>
  <c r="FQ7" i="8"/>
  <c r="FP7" i="8"/>
  <c r="FO7" i="8"/>
  <c r="FN7" i="8"/>
  <c r="FM7" i="8"/>
  <c r="FL7" i="8"/>
  <c r="FK7" i="8"/>
  <c r="FJ7" i="8"/>
  <c r="FI7" i="8"/>
  <c r="FH7" i="8"/>
  <c r="FG7" i="8"/>
  <c r="FF7" i="8"/>
  <c r="FE7" i="8"/>
  <c r="FD7" i="8"/>
  <c r="FC7" i="8"/>
  <c r="FB7" i="8"/>
  <c r="FA7" i="8"/>
  <c r="EZ7" i="8"/>
  <c r="EY7" i="8"/>
  <c r="EX7" i="8"/>
  <c r="EW7" i="8"/>
  <c r="EV7" i="8"/>
  <c r="EU7" i="8"/>
  <c r="ET7" i="8"/>
  <c r="ES7" i="8"/>
  <c r="ER7" i="8"/>
  <c r="EQ7" i="8"/>
  <c r="EP7" i="8"/>
  <c r="EO7" i="8"/>
  <c r="EN7" i="8"/>
  <c r="EM7" i="8"/>
  <c r="EL7" i="8"/>
  <c r="EK7" i="8"/>
  <c r="EJ7" i="8"/>
  <c r="EI7" i="8"/>
  <c r="EH7" i="8"/>
  <c r="EG7" i="8"/>
  <c r="EF7" i="8"/>
  <c r="EE7" i="8"/>
  <c r="ED7" i="8"/>
  <c r="EC7" i="8"/>
  <c r="EB7" i="8"/>
  <c r="EA7" i="8"/>
  <c r="DZ7" i="8"/>
  <c r="DY7" i="8"/>
  <c r="DX7" i="8"/>
  <c r="DW7" i="8"/>
  <c r="DV7" i="8"/>
  <c r="DU7" i="8"/>
  <c r="DT7" i="8"/>
  <c r="DS7" i="8"/>
  <c r="DR7" i="8"/>
  <c r="DQ7" i="8"/>
  <c r="DP7" i="8"/>
  <c r="DO7" i="8"/>
  <c r="DN7" i="8"/>
  <c r="DM7" i="8"/>
  <c r="DL7" i="8"/>
  <c r="DK7" i="8"/>
  <c r="DJ7" i="8"/>
  <c r="DI7" i="8"/>
  <c r="DH7" i="8"/>
  <c r="DG7" i="8"/>
  <c r="DF7" i="8"/>
  <c r="DE7" i="8"/>
  <c r="DD7" i="8"/>
  <c r="DC7" i="8"/>
  <c r="DB7" i="8"/>
  <c r="DA7" i="8"/>
  <c r="CZ7" i="8"/>
  <c r="CY7" i="8"/>
  <c r="CX7" i="8"/>
  <c r="CW7" i="8"/>
  <c r="CV7" i="8"/>
  <c r="CU7" i="8"/>
  <c r="CT7" i="8"/>
  <c r="CS7" i="8"/>
  <c r="CR7" i="8"/>
  <c r="CQ7" i="8"/>
  <c r="CP7" i="8"/>
  <c r="CO7" i="8"/>
  <c r="CN7" i="8"/>
  <c r="CM7" i="8"/>
  <c r="CL7" i="8"/>
  <c r="CK7" i="8"/>
  <c r="CJ7" i="8"/>
  <c r="CI7" i="8"/>
  <c r="CH7" i="8"/>
  <c r="CG7" i="8"/>
  <c r="CF7" i="8"/>
  <c r="CE7" i="8"/>
  <c r="CD7" i="8"/>
  <c r="CC7" i="8"/>
  <c r="CB7" i="8"/>
  <c r="CA7" i="8"/>
  <c r="BZ7" i="8"/>
  <c r="BY7" i="8"/>
  <c r="BX7" i="8"/>
  <c r="BW7" i="8"/>
  <c r="BV7" i="8"/>
  <c r="BU7" i="8"/>
  <c r="BT7" i="8"/>
  <c r="BS7" i="8"/>
  <c r="BR7" i="8"/>
  <c r="BQ7" i="8"/>
  <c r="BP7" i="8"/>
  <c r="BO7" i="8"/>
  <c r="BN7" i="8"/>
  <c r="BM7" i="8"/>
  <c r="BL7" i="8"/>
  <c r="BK7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GP6" i="8"/>
  <c r="GO6" i="8"/>
  <c r="GN6" i="8"/>
  <c r="GM6" i="8"/>
  <c r="GL6" i="8"/>
  <c r="GK6" i="8"/>
  <c r="GJ6" i="8"/>
  <c r="GI6" i="8"/>
  <c r="GH6" i="8"/>
  <c r="GG6" i="8"/>
  <c r="GF6" i="8"/>
  <c r="GE6" i="8"/>
  <c r="GD6" i="8"/>
  <c r="GC6" i="8"/>
  <c r="GB6" i="8"/>
  <c r="GA6" i="8"/>
  <c r="FZ6" i="8"/>
  <c r="FY6" i="8"/>
  <c r="FX6" i="8"/>
  <c r="FW6" i="8"/>
  <c r="FV6" i="8"/>
  <c r="FU6" i="8"/>
  <c r="FT6" i="8"/>
  <c r="FS6" i="8"/>
  <c r="FR6" i="8"/>
  <c r="FQ6" i="8"/>
  <c r="FP6" i="8"/>
  <c r="FO6" i="8"/>
  <c r="FN6" i="8"/>
  <c r="FM6" i="8"/>
  <c r="FL6" i="8"/>
  <c r="FK6" i="8"/>
  <c r="FJ6" i="8"/>
  <c r="FI6" i="8"/>
  <c r="FH6" i="8"/>
  <c r="FG6" i="8"/>
  <c r="FF6" i="8"/>
  <c r="FE6" i="8"/>
  <c r="FD6" i="8"/>
  <c r="FC6" i="8"/>
  <c r="FB6" i="8"/>
  <c r="FA6" i="8"/>
  <c r="EZ6" i="8"/>
  <c r="EY6" i="8"/>
  <c r="EX6" i="8"/>
  <c r="EW6" i="8"/>
  <c r="EV6" i="8"/>
  <c r="EU6" i="8"/>
  <c r="ET6" i="8"/>
  <c r="ES6" i="8"/>
  <c r="ER6" i="8"/>
  <c r="EQ6" i="8"/>
  <c r="EP6" i="8"/>
  <c r="EO6" i="8"/>
  <c r="EN6" i="8"/>
  <c r="EM6" i="8"/>
  <c r="EL6" i="8"/>
  <c r="EK6" i="8"/>
  <c r="EJ6" i="8"/>
  <c r="EI6" i="8"/>
  <c r="EH6" i="8"/>
  <c r="EG6" i="8"/>
  <c r="EF6" i="8"/>
  <c r="EE6" i="8"/>
  <c r="ED6" i="8"/>
  <c r="EC6" i="8"/>
  <c r="EB6" i="8"/>
  <c r="EA6" i="8"/>
  <c r="DZ6" i="8"/>
  <c r="DY6" i="8"/>
  <c r="DX6" i="8"/>
  <c r="DW6" i="8"/>
  <c r="DV6" i="8"/>
  <c r="DU6" i="8"/>
  <c r="DT6" i="8"/>
  <c r="DS6" i="8"/>
  <c r="DR6" i="8"/>
  <c r="DQ6" i="8"/>
  <c r="DP6" i="8"/>
  <c r="DO6" i="8"/>
  <c r="DN6" i="8"/>
  <c r="DM6" i="8"/>
  <c r="DL6" i="8"/>
  <c r="DK6" i="8"/>
  <c r="DJ6" i="8"/>
  <c r="DI6" i="8"/>
  <c r="DH6" i="8"/>
  <c r="DG6" i="8"/>
  <c r="DF6" i="8"/>
  <c r="DE6" i="8"/>
  <c r="DD6" i="8"/>
  <c r="DC6" i="8"/>
  <c r="DB6" i="8"/>
  <c r="DA6" i="8"/>
  <c r="CZ6" i="8"/>
  <c r="CY6" i="8"/>
  <c r="CX6" i="8"/>
  <c r="CW6" i="8"/>
  <c r="CV6" i="8"/>
  <c r="CU6" i="8"/>
  <c r="CT6" i="8"/>
  <c r="CS6" i="8"/>
  <c r="CR6" i="8"/>
  <c r="CQ6" i="8"/>
  <c r="CP6" i="8"/>
  <c r="CO6" i="8"/>
  <c r="CN6" i="8"/>
  <c r="CM6" i="8"/>
  <c r="CL6" i="8"/>
  <c r="CK6" i="8"/>
  <c r="CJ6" i="8"/>
  <c r="CI6" i="8"/>
  <c r="CH6" i="8"/>
  <c r="CG6" i="8"/>
  <c r="CF6" i="8"/>
  <c r="CE6" i="8"/>
  <c r="CD6" i="8"/>
  <c r="CC6" i="8"/>
  <c r="CB6" i="8"/>
  <c r="CA6" i="8"/>
  <c r="BZ6" i="8"/>
  <c r="BY6" i="8"/>
  <c r="BX6" i="8"/>
  <c r="BW6" i="8"/>
  <c r="BV6" i="8"/>
  <c r="BU6" i="8"/>
  <c r="BT6" i="8"/>
  <c r="BS6" i="8"/>
  <c r="BR6" i="8"/>
  <c r="BQ6" i="8"/>
  <c r="BP6" i="8"/>
  <c r="BO6" i="8"/>
  <c r="BN6" i="8"/>
  <c r="BM6" i="8"/>
  <c r="BL6" i="8"/>
  <c r="BK6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GP5" i="8"/>
  <c r="GO5" i="8"/>
  <c r="GN5" i="8"/>
  <c r="GM5" i="8"/>
  <c r="GL5" i="8"/>
  <c r="GK5" i="8"/>
  <c r="GJ5" i="8"/>
  <c r="GI5" i="8"/>
  <c r="GH5" i="8"/>
  <c r="GG5" i="8"/>
  <c r="GF5" i="8"/>
  <c r="GE5" i="8"/>
  <c r="GD5" i="8"/>
  <c r="GC5" i="8"/>
  <c r="GB5" i="8"/>
  <c r="GA5" i="8"/>
  <c r="FZ5" i="8"/>
  <c r="FY5" i="8"/>
  <c r="FX5" i="8"/>
  <c r="FW5" i="8"/>
  <c r="FV5" i="8"/>
  <c r="FU5" i="8"/>
  <c r="FT5" i="8"/>
  <c r="FS5" i="8"/>
  <c r="FR5" i="8"/>
  <c r="FQ5" i="8"/>
  <c r="FP5" i="8"/>
  <c r="FO5" i="8"/>
  <c r="FN5" i="8"/>
  <c r="FM5" i="8"/>
  <c r="FL5" i="8"/>
  <c r="FK5" i="8"/>
  <c r="FJ5" i="8"/>
  <c r="FI5" i="8"/>
  <c r="FH5" i="8"/>
  <c r="FG5" i="8"/>
  <c r="FF5" i="8"/>
  <c r="FE5" i="8"/>
  <c r="FD5" i="8"/>
  <c r="FC5" i="8"/>
  <c r="FB5" i="8"/>
  <c r="FA5" i="8"/>
  <c r="EZ5" i="8"/>
  <c r="EY5" i="8"/>
  <c r="EX5" i="8"/>
  <c r="EW5" i="8"/>
  <c r="EV5" i="8"/>
  <c r="EU5" i="8"/>
  <c r="ET5" i="8"/>
  <c r="ES5" i="8"/>
  <c r="ER5" i="8"/>
  <c r="EQ5" i="8"/>
  <c r="EP5" i="8"/>
  <c r="EO5" i="8"/>
  <c r="EN5" i="8"/>
  <c r="EM5" i="8"/>
  <c r="EL5" i="8"/>
  <c r="EK5" i="8"/>
  <c r="EJ5" i="8"/>
  <c r="EI5" i="8"/>
  <c r="EH5" i="8"/>
  <c r="EG5" i="8"/>
  <c r="EF5" i="8"/>
  <c r="EE5" i="8"/>
  <c r="ED5" i="8"/>
  <c r="EC5" i="8"/>
  <c r="EB5" i="8"/>
  <c r="EA5" i="8"/>
  <c r="DZ5" i="8"/>
  <c r="DY5" i="8"/>
  <c r="DX5" i="8"/>
  <c r="DW5" i="8"/>
  <c r="DV5" i="8"/>
  <c r="DU5" i="8"/>
  <c r="DT5" i="8"/>
  <c r="DS5" i="8"/>
  <c r="DR5" i="8"/>
  <c r="DQ5" i="8"/>
  <c r="DP5" i="8"/>
  <c r="DO5" i="8"/>
  <c r="DN5" i="8"/>
  <c r="DM5" i="8"/>
  <c r="DL5" i="8"/>
  <c r="DK5" i="8"/>
  <c r="DJ5" i="8"/>
  <c r="DI5" i="8"/>
  <c r="DH5" i="8"/>
  <c r="DG5" i="8"/>
  <c r="DF5" i="8"/>
  <c r="DE5" i="8"/>
  <c r="DD5" i="8"/>
  <c r="DC5" i="8"/>
  <c r="DB5" i="8"/>
  <c r="DA5" i="8"/>
  <c r="CZ5" i="8"/>
  <c r="CY5" i="8"/>
  <c r="CX5" i="8"/>
  <c r="CW5" i="8"/>
  <c r="CV5" i="8"/>
  <c r="CU5" i="8"/>
  <c r="CT5" i="8"/>
  <c r="CS5" i="8"/>
  <c r="CR5" i="8"/>
  <c r="CQ5" i="8"/>
  <c r="CP5" i="8"/>
  <c r="CO5" i="8"/>
  <c r="CN5" i="8"/>
  <c r="CM5" i="8"/>
  <c r="CL5" i="8"/>
  <c r="CK5" i="8"/>
  <c r="CJ5" i="8"/>
  <c r="CI5" i="8"/>
  <c r="CH5" i="8"/>
  <c r="CG5" i="8"/>
  <c r="CF5" i="8"/>
  <c r="CE5" i="8"/>
  <c r="CD5" i="8"/>
  <c r="CC5" i="8"/>
  <c r="CB5" i="8"/>
  <c r="CA5" i="8"/>
  <c r="BZ5" i="8"/>
  <c r="BY5" i="8"/>
  <c r="BX5" i="8"/>
  <c r="BW5" i="8"/>
  <c r="BV5" i="8"/>
  <c r="BU5" i="8"/>
  <c r="BT5" i="8"/>
  <c r="BS5" i="8"/>
  <c r="BR5" i="8"/>
  <c r="BQ5" i="8"/>
  <c r="BP5" i="8"/>
  <c r="BO5" i="8"/>
  <c r="BN5" i="8"/>
  <c r="BM5" i="8"/>
  <c r="BL5" i="8"/>
  <c r="BK5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GP4" i="8"/>
  <c r="GO4" i="8"/>
  <c r="GN4" i="8"/>
  <c r="GM4" i="8"/>
  <c r="GL4" i="8"/>
  <c r="GK4" i="8"/>
  <c r="GJ4" i="8"/>
  <c r="GI4" i="8"/>
  <c r="GH4" i="8"/>
  <c r="GG4" i="8"/>
  <c r="GF4" i="8"/>
  <c r="GE4" i="8"/>
  <c r="GD4" i="8"/>
  <c r="GC4" i="8"/>
  <c r="GB4" i="8"/>
  <c r="GA4" i="8"/>
  <c r="FZ4" i="8"/>
  <c r="FY4" i="8"/>
  <c r="FX4" i="8"/>
  <c r="FW4" i="8"/>
  <c r="FV4" i="8"/>
  <c r="FU4" i="8"/>
  <c r="FT4" i="8"/>
  <c r="FS4" i="8"/>
  <c r="FR4" i="8"/>
  <c r="FQ4" i="8"/>
  <c r="FP4" i="8"/>
  <c r="FO4" i="8"/>
  <c r="FN4" i="8"/>
  <c r="FM4" i="8"/>
  <c r="FL4" i="8"/>
  <c r="FK4" i="8"/>
  <c r="FJ4" i="8"/>
  <c r="FI4" i="8"/>
  <c r="FH4" i="8"/>
  <c r="FG4" i="8"/>
  <c r="FF4" i="8"/>
  <c r="FE4" i="8"/>
  <c r="FD4" i="8"/>
  <c r="FC4" i="8"/>
  <c r="FB4" i="8"/>
  <c r="FA4" i="8"/>
  <c r="EZ4" i="8"/>
  <c r="EY4" i="8"/>
  <c r="EX4" i="8"/>
  <c r="EW4" i="8"/>
  <c r="EV4" i="8"/>
  <c r="EU4" i="8"/>
  <c r="ET4" i="8"/>
  <c r="ES4" i="8"/>
  <c r="ER4" i="8"/>
  <c r="EQ4" i="8"/>
  <c r="EP4" i="8"/>
  <c r="EO4" i="8"/>
  <c r="EN4" i="8"/>
  <c r="EM4" i="8"/>
  <c r="EL4" i="8"/>
  <c r="EK4" i="8"/>
  <c r="EJ4" i="8"/>
  <c r="EI4" i="8"/>
  <c r="EH4" i="8"/>
  <c r="EG4" i="8"/>
  <c r="EF4" i="8"/>
  <c r="EE4" i="8"/>
  <c r="ED4" i="8"/>
  <c r="EC4" i="8"/>
  <c r="EB4" i="8"/>
  <c r="EA4" i="8"/>
  <c r="DZ4" i="8"/>
  <c r="DY4" i="8"/>
  <c r="DX4" i="8"/>
  <c r="DW4" i="8"/>
  <c r="DV4" i="8"/>
  <c r="DU4" i="8"/>
  <c r="DT4" i="8"/>
  <c r="DS4" i="8"/>
  <c r="DR4" i="8"/>
  <c r="DQ4" i="8"/>
  <c r="DP4" i="8"/>
  <c r="DO4" i="8"/>
  <c r="DN4" i="8"/>
  <c r="DM4" i="8"/>
  <c r="DL4" i="8"/>
  <c r="DK4" i="8"/>
  <c r="DJ4" i="8"/>
  <c r="DI4" i="8"/>
  <c r="DH4" i="8"/>
  <c r="DG4" i="8"/>
  <c r="DF4" i="8"/>
  <c r="DE4" i="8"/>
  <c r="DD4" i="8"/>
  <c r="DC4" i="8"/>
  <c r="DB4" i="8"/>
  <c r="DA4" i="8"/>
  <c r="CZ4" i="8"/>
  <c r="CY4" i="8"/>
  <c r="CX4" i="8"/>
  <c r="CW4" i="8"/>
  <c r="CV4" i="8"/>
  <c r="CU4" i="8"/>
  <c r="CT4" i="8"/>
  <c r="CS4" i="8"/>
  <c r="CR4" i="8"/>
  <c r="CQ4" i="8"/>
  <c r="CP4" i="8"/>
  <c r="CO4" i="8"/>
  <c r="CN4" i="8"/>
  <c r="CM4" i="8"/>
  <c r="CL4" i="8"/>
  <c r="CK4" i="8"/>
  <c r="CJ4" i="8"/>
  <c r="CI4" i="8"/>
  <c r="CH4" i="8"/>
  <c r="CG4" i="8"/>
  <c r="CF4" i="8"/>
  <c r="CE4" i="8"/>
  <c r="CD4" i="8"/>
  <c r="CC4" i="8"/>
  <c r="CB4" i="8"/>
  <c r="CA4" i="8"/>
  <c r="BZ4" i="8"/>
  <c r="BY4" i="8"/>
  <c r="BX4" i="8"/>
  <c r="BW4" i="8"/>
  <c r="BV4" i="8"/>
  <c r="BU4" i="8"/>
  <c r="BT4" i="8"/>
  <c r="BS4" i="8"/>
  <c r="BR4" i="8"/>
  <c r="BQ4" i="8"/>
  <c r="BP4" i="8"/>
  <c r="BO4" i="8"/>
  <c r="BN4" i="8"/>
  <c r="BM4" i="8"/>
  <c r="BL4" i="8"/>
  <c r="BK4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GP3" i="8"/>
  <c r="GO3" i="8"/>
  <c r="GN3" i="8"/>
  <c r="GM3" i="8"/>
  <c r="GL3" i="8"/>
  <c r="GK3" i="8"/>
  <c r="GJ3" i="8"/>
  <c r="GI3" i="8"/>
  <c r="GH3" i="8"/>
  <c r="GG3" i="8"/>
  <c r="GF3" i="8"/>
  <c r="GE3" i="8"/>
  <c r="GD3" i="8"/>
  <c r="GC3" i="8"/>
  <c r="GB3" i="8"/>
  <c r="GA3" i="8"/>
  <c r="FZ3" i="8"/>
  <c r="FY3" i="8"/>
  <c r="FX3" i="8"/>
  <c r="FW3" i="8"/>
  <c r="FV3" i="8"/>
  <c r="FU3" i="8"/>
  <c r="FT3" i="8"/>
  <c r="FS3" i="8"/>
  <c r="FR3" i="8"/>
  <c r="FQ3" i="8"/>
  <c r="FP3" i="8"/>
  <c r="FO3" i="8"/>
  <c r="FN3" i="8"/>
  <c r="FM3" i="8"/>
  <c r="FL3" i="8"/>
  <c r="FK3" i="8"/>
  <c r="FJ3" i="8"/>
  <c r="FI3" i="8"/>
  <c r="FH3" i="8"/>
  <c r="FG3" i="8"/>
  <c r="FF3" i="8"/>
  <c r="FE3" i="8"/>
  <c r="FD3" i="8"/>
  <c r="FC3" i="8"/>
  <c r="FB3" i="8"/>
  <c r="FA3" i="8"/>
  <c r="EZ3" i="8"/>
  <c r="EY3" i="8"/>
  <c r="EX3" i="8"/>
  <c r="EW3" i="8"/>
  <c r="EV3" i="8"/>
  <c r="EU3" i="8"/>
  <c r="ET3" i="8"/>
  <c r="ES3" i="8"/>
  <c r="ER3" i="8"/>
  <c r="EQ3" i="8"/>
  <c r="EP3" i="8"/>
  <c r="EO3" i="8"/>
  <c r="EN3" i="8"/>
  <c r="EM3" i="8"/>
  <c r="EL3" i="8"/>
  <c r="EK3" i="8"/>
  <c r="EJ3" i="8"/>
  <c r="EI3" i="8"/>
  <c r="EH3" i="8"/>
  <c r="EG3" i="8"/>
  <c r="EF3" i="8"/>
  <c r="EE3" i="8"/>
  <c r="ED3" i="8"/>
  <c r="EC3" i="8"/>
  <c r="EB3" i="8"/>
  <c r="EA3" i="8"/>
  <c r="DZ3" i="8"/>
  <c r="DY3" i="8"/>
  <c r="DX3" i="8"/>
  <c r="DW3" i="8"/>
  <c r="DV3" i="8"/>
  <c r="DU3" i="8"/>
  <c r="DT3" i="8"/>
  <c r="DS3" i="8"/>
  <c r="DR3" i="8"/>
  <c r="DQ3" i="8"/>
  <c r="DP3" i="8"/>
  <c r="DO3" i="8"/>
  <c r="DN3" i="8"/>
  <c r="DM3" i="8"/>
  <c r="DL3" i="8"/>
  <c r="DK3" i="8"/>
  <c r="DJ3" i="8"/>
  <c r="DI3" i="8"/>
  <c r="DH3" i="8"/>
  <c r="DG3" i="8"/>
  <c r="DF3" i="8"/>
  <c r="DE3" i="8"/>
  <c r="DD3" i="8"/>
  <c r="DC3" i="8"/>
  <c r="DB3" i="8"/>
  <c r="DA3" i="8"/>
  <c r="CZ3" i="8"/>
  <c r="CY3" i="8"/>
  <c r="CX3" i="8"/>
  <c r="CW3" i="8"/>
  <c r="CV3" i="8"/>
  <c r="CU3" i="8"/>
  <c r="CT3" i="8"/>
  <c r="CS3" i="8"/>
  <c r="CR3" i="8"/>
  <c r="CQ3" i="8"/>
  <c r="CP3" i="8"/>
  <c r="CO3" i="8"/>
  <c r="CN3" i="8"/>
  <c r="CM3" i="8"/>
  <c r="CL3" i="8"/>
  <c r="CK3" i="8"/>
  <c r="CJ3" i="8"/>
  <c r="CI3" i="8"/>
  <c r="CH3" i="8"/>
  <c r="CG3" i="8"/>
  <c r="CF3" i="8"/>
  <c r="CE3" i="8"/>
  <c r="CD3" i="8"/>
  <c r="CC3" i="8"/>
  <c r="CB3" i="8"/>
  <c r="CA3" i="8"/>
  <c r="BZ3" i="8"/>
  <c r="BY3" i="8"/>
  <c r="BX3" i="8"/>
  <c r="BW3" i="8"/>
  <c r="BV3" i="8"/>
  <c r="BU3" i="8"/>
  <c r="BT3" i="8"/>
  <c r="BS3" i="8"/>
  <c r="BR3" i="8"/>
  <c r="BQ3" i="8"/>
  <c r="BP3" i="8"/>
  <c r="BO3" i="8"/>
  <c r="BN3" i="8"/>
  <c r="BM3" i="8"/>
  <c r="BL3" i="8"/>
  <c r="BK3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GP2" i="8"/>
  <c r="GO2" i="8"/>
  <c r="GN2" i="8"/>
  <c r="GM2" i="8"/>
  <c r="GL2" i="8"/>
  <c r="GK2" i="8"/>
  <c r="GJ2" i="8"/>
  <c r="GI2" i="8"/>
  <c r="GH2" i="8"/>
  <c r="GG2" i="8"/>
  <c r="GF2" i="8"/>
  <c r="GE2" i="8"/>
  <c r="GD2" i="8"/>
  <c r="GC2" i="8"/>
  <c r="GB2" i="8"/>
  <c r="GA2" i="8"/>
  <c r="FZ2" i="8"/>
  <c r="FY2" i="8"/>
  <c r="FX2" i="8"/>
  <c r="FW2" i="8"/>
  <c r="FV2" i="8"/>
  <c r="FU2" i="8"/>
  <c r="FT2" i="8"/>
  <c r="FS2" i="8"/>
  <c r="FR2" i="8"/>
  <c r="FQ2" i="8"/>
  <c r="FP2" i="8"/>
  <c r="FO2" i="8"/>
  <c r="FN2" i="8"/>
  <c r="FM2" i="8"/>
  <c r="FL2" i="8"/>
  <c r="FK2" i="8"/>
  <c r="FJ2" i="8"/>
  <c r="FI2" i="8"/>
  <c r="FH2" i="8"/>
  <c r="FG2" i="8"/>
  <c r="FF2" i="8"/>
  <c r="FE2" i="8"/>
  <c r="FD2" i="8"/>
  <c r="FC2" i="8"/>
  <c r="FB2" i="8"/>
  <c r="FA2" i="8"/>
  <c r="EZ2" i="8"/>
  <c r="EY2" i="8"/>
  <c r="EX2" i="8"/>
  <c r="EW2" i="8"/>
  <c r="EV2" i="8"/>
  <c r="EU2" i="8"/>
  <c r="ET2" i="8"/>
  <c r="ES2" i="8"/>
  <c r="ER2" i="8"/>
  <c r="EQ2" i="8"/>
  <c r="EP2" i="8"/>
  <c r="EO2" i="8"/>
  <c r="EN2" i="8"/>
  <c r="EM2" i="8"/>
  <c r="EL2" i="8"/>
  <c r="EK2" i="8"/>
  <c r="EJ2" i="8"/>
  <c r="EI2" i="8"/>
  <c r="EH2" i="8"/>
  <c r="EG2" i="8"/>
  <c r="EF2" i="8"/>
  <c r="EE2" i="8"/>
  <c r="ED2" i="8"/>
  <c r="EC2" i="8"/>
  <c r="EB2" i="8"/>
  <c r="EA2" i="8"/>
  <c r="DZ2" i="8"/>
  <c r="DY2" i="8"/>
  <c r="DX2" i="8"/>
  <c r="DW2" i="8"/>
  <c r="DV2" i="8"/>
  <c r="DU2" i="8"/>
  <c r="DT2" i="8"/>
  <c r="DS2" i="8"/>
  <c r="DR2" i="8"/>
  <c r="DQ2" i="8"/>
  <c r="DP2" i="8"/>
  <c r="DO2" i="8"/>
  <c r="DN2" i="8"/>
  <c r="DM2" i="8"/>
  <c r="DL2" i="8"/>
  <c r="DK2" i="8"/>
  <c r="DJ2" i="8"/>
  <c r="DI2" i="8"/>
  <c r="DH2" i="8"/>
  <c r="DG2" i="8"/>
  <c r="DF2" i="8"/>
  <c r="DE2" i="8"/>
  <c r="DD2" i="8"/>
  <c r="DC2" i="8"/>
  <c r="DB2" i="8"/>
  <c r="DA2" i="8"/>
  <c r="CZ2" i="8"/>
  <c r="CY2" i="8"/>
  <c r="CX2" i="8"/>
  <c r="CW2" i="8"/>
  <c r="CV2" i="8"/>
  <c r="CU2" i="8"/>
  <c r="CT2" i="8"/>
  <c r="CS2" i="8"/>
  <c r="CR2" i="8"/>
  <c r="CQ2" i="8"/>
  <c r="CP2" i="8"/>
  <c r="CO2" i="8"/>
  <c r="CN2" i="8"/>
  <c r="CM2" i="8"/>
  <c r="CL2" i="8"/>
  <c r="CK2" i="8"/>
  <c r="CJ2" i="8"/>
  <c r="CI2" i="8"/>
  <c r="CH2" i="8"/>
  <c r="CG2" i="8"/>
  <c r="CF2" i="8"/>
  <c r="CE2" i="8"/>
  <c r="CD2" i="8"/>
  <c r="CC2" i="8"/>
  <c r="CB2" i="8"/>
  <c r="CA2" i="8"/>
  <c r="BZ2" i="8"/>
  <c r="BY2" i="8"/>
  <c r="BX2" i="8"/>
  <c r="BW2" i="8"/>
  <c r="BV2" i="8"/>
  <c r="BU2" i="8"/>
  <c r="BT2" i="8"/>
  <c r="BS2" i="8"/>
  <c r="BR2" i="8"/>
  <c r="BQ2" i="8"/>
  <c r="BP2" i="8"/>
  <c r="BO2" i="8"/>
  <c r="BN2" i="8"/>
  <c r="BM2" i="8"/>
  <c r="BL2" i="8"/>
  <c r="BK2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A2" i="8"/>
  <c r="M37" i="10" l="1"/>
  <c r="O32" i="6" s="1"/>
  <c r="X37" i="10"/>
  <c r="AF32" i="6" s="1"/>
  <c r="AJ37" i="10"/>
  <c r="AZ32" i="6" s="1"/>
  <c r="AV37" i="10"/>
  <c r="BT32" i="6" s="1"/>
  <c r="BH37" i="10"/>
  <c r="CN32" i="6" s="1"/>
  <c r="EQ37" i="10"/>
  <c r="IC32" i="6" s="1"/>
  <c r="J37" i="10"/>
  <c r="J32" i="6" s="1"/>
  <c r="N37" i="10"/>
  <c r="P32" i="6" s="1"/>
  <c r="Z37" i="10"/>
  <c r="AJ32" i="6" s="1"/>
  <c r="AL37" i="10"/>
  <c r="BD32" i="6" s="1"/>
  <c r="AX37" i="10"/>
  <c r="BX32" i="6" s="1"/>
  <c r="BJ37" i="10"/>
  <c r="CR32" i="6" s="1"/>
  <c r="K37" i="10"/>
  <c r="K32" i="6" s="1"/>
  <c r="O37" i="10"/>
  <c r="Q32" i="6" s="1"/>
  <c r="AA37" i="10"/>
  <c r="AK32" i="6" s="1"/>
  <c r="AM37" i="10"/>
  <c r="BE32" i="6" s="1"/>
  <c r="AY37" i="10"/>
  <c r="BY32" i="6" s="1"/>
  <c r="FG49" i="9"/>
  <c r="M20" i="6"/>
  <c r="GA38" i="10"/>
  <c r="FU38" i="8"/>
  <c r="FC39" i="10"/>
  <c r="FS39" i="10"/>
  <c r="EU50" i="8"/>
  <c r="EU38" i="10"/>
  <c r="AA38" i="11"/>
  <c r="BW38" i="11"/>
  <c r="DS38" i="11"/>
  <c r="FW38" i="11"/>
  <c r="CQ39" i="11"/>
  <c r="FC39" i="11"/>
  <c r="O49" i="9"/>
  <c r="AI38" i="11"/>
  <c r="CE38" i="11"/>
  <c r="EA38" i="11"/>
  <c r="GI38" i="11"/>
  <c r="CU39" i="11"/>
  <c r="FG39" i="11"/>
  <c r="FG49" i="11"/>
  <c r="AY38" i="11"/>
  <c r="CU38" i="11"/>
  <c r="EQ38" i="11"/>
  <c r="AU39" i="11"/>
  <c r="EM39" i="11"/>
  <c r="FS39" i="11"/>
  <c r="FW49" i="9"/>
  <c r="FK39" i="10"/>
  <c r="K38" i="11"/>
  <c r="BG38" i="11"/>
  <c r="DC38" i="11"/>
  <c r="AY39" i="11"/>
  <c r="EQ39" i="11"/>
  <c r="EZ50" i="11"/>
  <c r="EW49" i="11"/>
  <c r="FF50" i="11"/>
  <c r="AO50" i="9"/>
  <c r="O38" i="11"/>
  <c r="AM38" i="11"/>
  <c r="BK38" i="11"/>
  <c r="CI38" i="11"/>
  <c r="DG38" i="11"/>
  <c r="EE38" i="11"/>
  <c r="U39" i="11"/>
  <c r="BQ39" i="11"/>
  <c r="DM39" i="11"/>
  <c r="EU39" i="11"/>
  <c r="FK39" i="11"/>
  <c r="GA39" i="11"/>
  <c r="FM49" i="11"/>
  <c r="FV50" i="11"/>
  <c r="EW39" i="8"/>
  <c r="FM39" i="8"/>
  <c r="GA50" i="8"/>
  <c r="EA38" i="9"/>
  <c r="EZ50" i="9"/>
  <c r="FE38" i="8"/>
  <c r="GC39" i="8"/>
  <c r="FR49" i="8"/>
  <c r="AM49" i="9"/>
  <c r="FP50" i="9"/>
  <c r="EK39" i="10"/>
  <c r="EW49" i="10"/>
  <c r="W38" i="11"/>
  <c r="AU38" i="11"/>
  <c r="BS38" i="11"/>
  <c r="CQ38" i="11"/>
  <c r="DO38" i="11"/>
  <c r="EM38" i="11"/>
  <c r="AI39" i="11"/>
  <c r="CE39" i="11"/>
  <c r="EA39" i="11"/>
  <c r="EY39" i="11"/>
  <c r="FO39" i="11"/>
  <c r="GE39" i="11"/>
  <c r="GC49" i="11"/>
  <c r="GF50" i="11"/>
  <c r="N39" i="8"/>
  <c r="P15" i="6"/>
  <c r="Z39" i="8"/>
  <c r="AJ15" i="6"/>
  <c r="AX39" i="8"/>
  <c r="BX15" i="6"/>
  <c r="BZ39" i="8"/>
  <c r="DR15" i="6"/>
  <c r="CL39" i="8"/>
  <c r="EL15" i="6"/>
  <c r="CT39" i="8"/>
  <c r="EZ15" i="6"/>
  <c r="DR39" i="8"/>
  <c r="GN15" i="6"/>
  <c r="DV39" i="8"/>
  <c r="GT15" i="6"/>
  <c r="ED39" i="8"/>
  <c r="HH15" i="6"/>
  <c r="N38" i="8"/>
  <c r="W50" i="8"/>
  <c r="AE63" i="6"/>
  <c r="AC50" i="8"/>
  <c r="AK63" i="6"/>
  <c r="AJ50" i="8"/>
  <c r="AY63" i="6"/>
  <c r="L39" i="8"/>
  <c r="L15" i="6"/>
  <c r="T39" i="8"/>
  <c r="Z15" i="6"/>
  <c r="X39" i="8"/>
  <c r="AF15" i="6"/>
  <c r="AF39" i="8"/>
  <c r="AT15" i="6"/>
  <c r="AJ39" i="8"/>
  <c r="AZ15" i="6"/>
  <c r="AR39" i="8"/>
  <c r="BN15" i="6"/>
  <c r="AV39" i="8"/>
  <c r="BT15" i="6"/>
  <c r="BD39" i="8"/>
  <c r="CH15" i="6"/>
  <c r="BH39" i="8"/>
  <c r="CN15" i="6"/>
  <c r="BP39" i="8"/>
  <c r="DB15" i="6"/>
  <c r="BT39" i="8"/>
  <c r="DH15" i="6"/>
  <c r="CB39" i="8"/>
  <c r="DV15" i="6"/>
  <c r="CF39" i="8"/>
  <c r="EB15" i="6"/>
  <c r="CN39" i="8"/>
  <c r="EP15" i="6"/>
  <c r="CR39" i="8"/>
  <c r="EV15" i="6"/>
  <c r="CZ39" i="8"/>
  <c r="FJ15" i="6"/>
  <c r="DD39" i="8"/>
  <c r="FP15" i="6"/>
  <c r="DL39" i="8"/>
  <c r="GD15" i="6"/>
  <c r="DP39" i="8"/>
  <c r="GJ15" i="6"/>
  <c r="DX39" i="8"/>
  <c r="GX15" i="6"/>
  <c r="EB38" i="8"/>
  <c r="HD15" i="6"/>
  <c r="EJ39" i="8"/>
  <c r="HR15" i="6"/>
  <c r="EN39" i="8"/>
  <c r="HX15" i="6"/>
  <c r="Q50" i="8"/>
  <c r="U63" i="6"/>
  <c r="U50" i="8"/>
  <c r="AA63" i="6"/>
  <c r="AD50" i="8"/>
  <c r="AO63" i="6"/>
  <c r="AI50" i="8"/>
  <c r="AU63" i="6"/>
  <c r="AP50" i="8"/>
  <c r="BI63" i="6"/>
  <c r="AU50" i="8"/>
  <c r="BO63" i="6"/>
  <c r="BB50" i="8"/>
  <c r="CC63" i="6"/>
  <c r="K39" i="9"/>
  <c r="K24" i="6"/>
  <c r="W38" i="9"/>
  <c r="AE24" i="6"/>
  <c r="AI39" i="9"/>
  <c r="AY24" i="6"/>
  <c r="AU38" i="9"/>
  <c r="BS24" i="6"/>
  <c r="BG39" i="9"/>
  <c r="CM24" i="6"/>
  <c r="BS38" i="9"/>
  <c r="DG24" i="6"/>
  <c r="CE39" i="9"/>
  <c r="EA24" i="6"/>
  <c r="CQ38" i="9"/>
  <c r="EU24" i="6"/>
  <c r="DC39" i="9"/>
  <c r="FO24" i="6"/>
  <c r="DO39" i="9"/>
  <c r="GI24" i="6"/>
  <c r="Q38" i="9"/>
  <c r="BY38" i="9"/>
  <c r="DO38" i="9"/>
  <c r="EM38" i="9"/>
  <c r="BA39" i="9"/>
  <c r="CW39" i="9"/>
  <c r="EG39" i="9"/>
  <c r="N50" i="9"/>
  <c r="P72" i="6"/>
  <c r="R50" i="9"/>
  <c r="V72" i="6"/>
  <c r="AA50" i="9"/>
  <c r="AJ72" i="6"/>
  <c r="AF50" i="9"/>
  <c r="AP72" i="6"/>
  <c r="AM50" i="9"/>
  <c r="BD72" i="6"/>
  <c r="AR50" i="9"/>
  <c r="BJ72" i="6"/>
  <c r="BD50" i="9"/>
  <c r="CD72" i="6"/>
  <c r="BP50" i="9"/>
  <c r="CX72" i="6"/>
  <c r="CB50" i="9"/>
  <c r="DR72" i="6"/>
  <c r="R39" i="10"/>
  <c r="V33" i="6"/>
  <c r="AD39" i="10"/>
  <c r="AP33" i="6"/>
  <c r="AP39" i="10"/>
  <c r="BJ33" i="6"/>
  <c r="BB39" i="10"/>
  <c r="CD33" i="6"/>
  <c r="BN39" i="10"/>
  <c r="CX33" i="6"/>
  <c r="BZ39" i="10"/>
  <c r="DR33" i="6"/>
  <c r="CL39" i="10"/>
  <c r="EL33" i="6"/>
  <c r="CX39" i="10"/>
  <c r="FF33" i="6"/>
  <c r="DJ39" i="10"/>
  <c r="FZ33" i="6"/>
  <c r="DV39" i="10"/>
  <c r="GT33" i="6"/>
  <c r="Q50" i="10"/>
  <c r="U81" i="6"/>
  <c r="U50" i="10"/>
  <c r="AA81" i="6"/>
  <c r="AD50" i="10"/>
  <c r="AO81" i="6"/>
  <c r="AI50" i="10"/>
  <c r="AU81" i="6"/>
  <c r="AP50" i="10"/>
  <c r="BI81" i="6"/>
  <c r="AU50" i="10"/>
  <c r="BO81" i="6"/>
  <c r="BG50" i="10"/>
  <c r="CI81" i="6"/>
  <c r="BS50" i="10"/>
  <c r="DC81" i="6"/>
  <c r="CE50" i="10"/>
  <c r="DW81" i="6"/>
  <c r="CQ50" i="10"/>
  <c r="EQ81" i="6"/>
  <c r="DC50" i="10"/>
  <c r="FK81" i="6"/>
  <c r="DO50" i="10"/>
  <c r="GE81" i="6"/>
  <c r="EA50" i="10"/>
  <c r="GY81" i="6"/>
  <c r="EM50" i="10"/>
  <c r="HS81" i="6"/>
  <c r="FM49" i="10"/>
  <c r="FF50" i="10"/>
  <c r="AL39" i="11"/>
  <c r="BD42" i="6"/>
  <c r="CH39" i="11"/>
  <c r="EF42" i="6"/>
  <c r="ED39" i="11"/>
  <c r="HH42" i="6"/>
  <c r="ET38" i="11"/>
  <c r="FJ38" i="11"/>
  <c r="FZ38" i="11"/>
  <c r="BJ39" i="11"/>
  <c r="BV39" i="11"/>
  <c r="L50" i="11"/>
  <c r="L90" i="6"/>
  <c r="T50" i="11"/>
  <c r="Z90" i="6"/>
  <c r="AL50" i="11"/>
  <c r="AZ90" i="6"/>
  <c r="AS50" i="11"/>
  <c r="BN90" i="6"/>
  <c r="AV49" i="11"/>
  <c r="BT90" i="6"/>
  <c r="BD49" i="11"/>
  <c r="CH90" i="6"/>
  <c r="BJ50" i="11"/>
  <c r="CN90" i="6"/>
  <c r="BQ50" i="11"/>
  <c r="DB90" i="6"/>
  <c r="BT49" i="11"/>
  <c r="DH90" i="6"/>
  <c r="CB49" i="11"/>
  <c r="DV90" i="6"/>
  <c r="CH50" i="11"/>
  <c r="EB90" i="6"/>
  <c r="CO50" i="11"/>
  <c r="EP90" i="6"/>
  <c r="CR49" i="11"/>
  <c r="EV90" i="6"/>
  <c r="CZ49" i="11"/>
  <c r="FJ90" i="6"/>
  <c r="DF50" i="11"/>
  <c r="FP90" i="6"/>
  <c r="DM50" i="11"/>
  <c r="GD90" i="6"/>
  <c r="DP49" i="11"/>
  <c r="GJ90" i="6"/>
  <c r="DX49" i="11"/>
  <c r="GX90" i="6"/>
  <c r="ED50" i="11"/>
  <c r="HD90" i="6"/>
  <c r="EK50" i="11"/>
  <c r="HR90" i="6"/>
  <c r="EN49" i="11"/>
  <c r="HX90" i="6"/>
  <c r="AF49" i="11"/>
  <c r="DL49" i="11"/>
  <c r="EJ49" i="11"/>
  <c r="FR49" i="11"/>
  <c r="BE50" i="11"/>
  <c r="CC50" i="11"/>
  <c r="DR50" i="11"/>
  <c r="EP50" i="11"/>
  <c r="Q38" i="8"/>
  <c r="U15" i="6"/>
  <c r="U39" i="8"/>
  <c r="AA15" i="6"/>
  <c r="AC38" i="8"/>
  <c r="AO15" i="6"/>
  <c r="AG39" i="8"/>
  <c r="AU15" i="6"/>
  <c r="AO38" i="8"/>
  <c r="BI15" i="6"/>
  <c r="AS39" i="8"/>
  <c r="BO15" i="6"/>
  <c r="BA38" i="8"/>
  <c r="CC15" i="6"/>
  <c r="BE39" i="8"/>
  <c r="CI15" i="6"/>
  <c r="BM38" i="8"/>
  <c r="CW15" i="6"/>
  <c r="BQ39" i="8"/>
  <c r="DC15" i="6"/>
  <c r="BY38" i="8"/>
  <c r="DQ15" i="6"/>
  <c r="CC39" i="8"/>
  <c r="DW15" i="6"/>
  <c r="CK38" i="8"/>
  <c r="EK15" i="6"/>
  <c r="CO39" i="8"/>
  <c r="EQ15" i="6"/>
  <c r="CW38" i="8"/>
  <c r="FE15" i="6"/>
  <c r="DA39" i="8"/>
  <c r="FK15" i="6"/>
  <c r="DI38" i="8"/>
  <c r="FY15" i="6"/>
  <c r="DM39" i="8"/>
  <c r="GE15" i="6"/>
  <c r="DU38" i="8"/>
  <c r="GS15" i="6"/>
  <c r="EG39" i="8"/>
  <c r="HM15" i="6"/>
  <c r="AX38" i="8"/>
  <c r="CT38" i="8"/>
  <c r="ET38" i="8"/>
  <c r="N50" i="8"/>
  <c r="P63" i="6"/>
  <c r="R50" i="8"/>
  <c r="V63" i="6"/>
  <c r="AA50" i="8"/>
  <c r="AJ63" i="6"/>
  <c r="AF50" i="8"/>
  <c r="AP63" i="6"/>
  <c r="AM50" i="8"/>
  <c r="BD63" i="6"/>
  <c r="AR50" i="8"/>
  <c r="BJ63" i="6"/>
  <c r="AY50" i="8"/>
  <c r="BX63" i="6"/>
  <c r="BD50" i="8"/>
  <c r="CD63" i="6"/>
  <c r="BK50" i="8"/>
  <c r="CR63" i="6"/>
  <c r="BP50" i="8"/>
  <c r="CX63" i="6"/>
  <c r="BV49" i="8"/>
  <c r="DL63" i="6"/>
  <c r="CB50" i="8"/>
  <c r="DR63" i="6"/>
  <c r="CI50" i="8"/>
  <c r="EF63" i="6"/>
  <c r="CN50" i="8"/>
  <c r="EL63" i="6"/>
  <c r="CT49" i="8"/>
  <c r="EZ63" i="6"/>
  <c r="DG50" i="8"/>
  <c r="FT63" i="6"/>
  <c r="DR49" i="8"/>
  <c r="GN63" i="6"/>
  <c r="EE50" i="8"/>
  <c r="HH63" i="6"/>
  <c r="EP49" i="8"/>
  <c r="IB63" i="6"/>
  <c r="U49" i="8"/>
  <c r="AS49" i="8"/>
  <c r="FB49" i="8"/>
  <c r="L39" i="9"/>
  <c r="L24" i="6"/>
  <c r="T39" i="9"/>
  <c r="Z24" i="6"/>
  <c r="X39" i="9"/>
  <c r="AF24" i="6"/>
  <c r="AF39" i="9"/>
  <c r="AT24" i="6"/>
  <c r="AJ39" i="9"/>
  <c r="AZ24" i="6"/>
  <c r="AR39" i="9"/>
  <c r="BN24" i="6"/>
  <c r="AV39" i="9"/>
  <c r="BT24" i="6"/>
  <c r="BD39" i="9"/>
  <c r="CH24" i="6"/>
  <c r="BH39" i="9"/>
  <c r="CN24" i="6"/>
  <c r="BP39" i="9"/>
  <c r="DB24" i="6"/>
  <c r="BT39" i="9"/>
  <c r="DH24" i="6"/>
  <c r="CB39" i="9"/>
  <c r="DV24" i="6"/>
  <c r="CF39" i="9"/>
  <c r="EB24" i="6"/>
  <c r="CN39" i="9"/>
  <c r="EP24" i="6"/>
  <c r="CR39" i="9"/>
  <c r="EV24" i="6"/>
  <c r="CZ39" i="9"/>
  <c r="FJ24" i="6"/>
  <c r="DD39" i="9"/>
  <c r="FP24" i="6"/>
  <c r="DP39" i="9"/>
  <c r="GJ24" i="6"/>
  <c r="EB39" i="9"/>
  <c r="HD24" i="6"/>
  <c r="EN39" i="9"/>
  <c r="HX24" i="6"/>
  <c r="AO38" i="9"/>
  <c r="CK38" i="9"/>
  <c r="DU38" i="9"/>
  <c r="Q39" i="9"/>
  <c r="BM39" i="9"/>
  <c r="DI39" i="9"/>
  <c r="EM39" i="9"/>
  <c r="K50" i="9"/>
  <c r="K72" i="6"/>
  <c r="W50" i="9"/>
  <c r="AE72" i="6"/>
  <c r="AC50" i="9"/>
  <c r="AK72" i="6"/>
  <c r="AJ50" i="9"/>
  <c r="AY72" i="6"/>
  <c r="BA50" i="9"/>
  <c r="BY72" i="6"/>
  <c r="BK49" i="9"/>
  <c r="CS72" i="6"/>
  <c r="BY50" i="9"/>
  <c r="DM72" i="6"/>
  <c r="CI49" i="9"/>
  <c r="EG72" i="6"/>
  <c r="CW50" i="9"/>
  <c r="FA72" i="6"/>
  <c r="DG49" i="9"/>
  <c r="FU72" i="6"/>
  <c r="DU50" i="9"/>
  <c r="GO72" i="6"/>
  <c r="EE49" i="9"/>
  <c r="HI72" i="6"/>
  <c r="ER50" i="9"/>
  <c r="IC72" i="6"/>
  <c r="AA49" i="9"/>
  <c r="DS49" i="9"/>
  <c r="O50" i="9"/>
  <c r="DI50" i="9"/>
  <c r="GF50" i="9"/>
  <c r="K39" i="10"/>
  <c r="K33" i="6"/>
  <c r="O39" i="10"/>
  <c r="Q33" i="6"/>
  <c r="W38" i="10"/>
  <c r="AE33" i="6"/>
  <c r="AA39" i="10"/>
  <c r="AK33" i="6"/>
  <c r="AI39" i="10"/>
  <c r="AY33" i="6"/>
  <c r="AM39" i="10"/>
  <c r="BE33" i="6"/>
  <c r="AU38" i="10"/>
  <c r="BS33" i="6"/>
  <c r="AY39" i="10"/>
  <c r="BY33" i="6"/>
  <c r="BG39" i="10"/>
  <c r="CM33" i="6"/>
  <c r="BK39" i="10"/>
  <c r="CS33" i="6"/>
  <c r="BS38" i="10"/>
  <c r="DG33" i="6"/>
  <c r="BW39" i="10"/>
  <c r="DM33" i="6"/>
  <c r="CE39" i="10"/>
  <c r="EA33" i="6"/>
  <c r="CI39" i="10"/>
  <c r="EG33" i="6"/>
  <c r="CQ38" i="10"/>
  <c r="EU33" i="6"/>
  <c r="CU39" i="10"/>
  <c r="FA33" i="6"/>
  <c r="DC39" i="10"/>
  <c r="FO33" i="6"/>
  <c r="DG39" i="10"/>
  <c r="FU33" i="6"/>
  <c r="DO38" i="10"/>
  <c r="GI33" i="6"/>
  <c r="DS39" i="10"/>
  <c r="GO33" i="6"/>
  <c r="EA39" i="10"/>
  <c r="HC33" i="6"/>
  <c r="EE39" i="10"/>
  <c r="HI33" i="6"/>
  <c r="EM39" i="10"/>
  <c r="HW33" i="6"/>
  <c r="EQ39" i="10"/>
  <c r="IC33" i="6"/>
  <c r="AA38" i="10"/>
  <c r="BW38" i="10"/>
  <c r="DS38" i="10"/>
  <c r="GJ38" i="10"/>
  <c r="N50" i="10"/>
  <c r="P81" i="6"/>
  <c r="R50" i="10"/>
  <c r="V81" i="6"/>
  <c r="AA50" i="10"/>
  <c r="AJ81" i="6"/>
  <c r="AF50" i="10"/>
  <c r="AP81" i="6"/>
  <c r="AM50" i="10"/>
  <c r="BD81" i="6"/>
  <c r="AR50" i="10"/>
  <c r="BJ81" i="6"/>
  <c r="AY50" i="10"/>
  <c r="BX81" i="6"/>
  <c r="BD50" i="10"/>
  <c r="CD81" i="6"/>
  <c r="BK50" i="10"/>
  <c r="CR81" i="6"/>
  <c r="BP50" i="10"/>
  <c r="CX81" i="6"/>
  <c r="BW50" i="10"/>
  <c r="DL81" i="6"/>
  <c r="CB50" i="10"/>
  <c r="DR81" i="6"/>
  <c r="CI50" i="10"/>
  <c r="EF81" i="6"/>
  <c r="CN50" i="10"/>
  <c r="EL81" i="6"/>
  <c r="CU50" i="10"/>
  <c r="EZ81" i="6"/>
  <c r="CZ50" i="10"/>
  <c r="FF81" i="6"/>
  <c r="DG50" i="10"/>
  <c r="FT81" i="6"/>
  <c r="DL50" i="10"/>
  <c r="FZ81" i="6"/>
  <c r="DS50" i="10"/>
  <c r="GN81" i="6"/>
  <c r="DX50" i="10"/>
  <c r="GT81" i="6"/>
  <c r="EE50" i="10"/>
  <c r="HH81" i="6"/>
  <c r="EJ50" i="10"/>
  <c r="HN81" i="6"/>
  <c r="EQ50" i="10"/>
  <c r="IB81" i="6"/>
  <c r="GC49" i="10"/>
  <c r="FV50" i="10"/>
  <c r="N38" i="11"/>
  <c r="Z38" i="11"/>
  <c r="AL38" i="11"/>
  <c r="AX38" i="11"/>
  <c r="BJ38" i="11"/>
  <c r="BV38" i="11"/>
  <c r="CH38" i="11"/>
  <c r="CT38" i="11"/>
  <c r="DF38" i="11"/>
  <c r="DR38" i="11"/>
  <c r="ED38" i="11"/>
  <c r="EP38" i="11"/>
  <c r="FF38" i="11"/>
  <c r="FV38" i="11"/>
  <c r="K39" i="11"/>
  <c r="W39" i="11"/>
  <c r="AX39" i="11"/>
  <c r="BK39" i="11"/>
  <c r="BW39" i="11"/>
  <c r="CI39" i="11"/>
  <c r="DC39" i="11"/>
  <c r="DO39" i="11"/>
  <c r="EP39" i="11"/>
  <c r="EX39" i="11"/>
  <c r="FN39" i="11"/>
  <c r="GD39" i="11"/>
  <c r="Q50" i="11"/>
  <c r="U90" i="6"/>
  <c r="U49" i="11"/>
  <c r="AA90" i="6"/>
  <c r="AD50" i="11"/>
  <c r="AO90" i="6"/>
  <c r="AI50" i="11"/>
  <c r="AU90" i="6"/>
  <c r="AP50" i="11"/>
  <c r="BI90" i="6"/>
  <c r="AS49" i="11"/>
  <c r="BO90" i="6"/>
  <c r="BG50" i="11"/>
  <c r="CI90" i="6"/>
  <c r="BQ49" i="11"/>
  <c r="DC90" i="6"/>
  <c r="CE50" i="11"/>
  <c r="DW90" i="6"/>
  <c r="CO49" i="11"/>
  <c r="EQ90" i="6"/>
  <c r="DC50" i="11"/>
  <c r="FK90" i="6"/>
  <c r="DM49" i="11"/>
  <c r="GE90" i="6"/>
  <c r="EA50" i="11"/>
  <c r="GY90" i="6"/>
  <c r="EK49" i="11"/>
  <c r="HS90" i="6"/>
  <c r="L49" i="11"/>
  <c r="AJ49" i="11"/>
  <c r="BH49" i="11"/>
  <c r="CC49" i="11"/>
  <c r="DA49" i="11"/>
  <c r="FK49" i="11"/>
  <c r="FV49" i="11"/>
  <c r="U50" i="11"/>
  <c r="AU50" i="11"/>
  <c r="DA50" i="11"/>
  <c r="DY50" i="11"/>
  <c r="ET50" i="11"/>
  <c r="FJ50" i="11"/>
  <c r="FZ50" i="11"/>
  <c r="R39" i="8"/>
  <c r="V15" i="6"/>
  <c r="AD39" i="8"/>
  <c r="AP15" i="6"/>
  <c r="AL39" i="8"/>
  <c r="BD15" i="6"/>
  <c r="AP39" i="8"/>
  <c r="BJ15" i="6"/>
  <c r="BB39" i="8"/>
  <c r="CD15" i="6"/>
  <c r="BJ39" i="8"/>
  <c r="CR15" i="6"/>
  <c r="BN39" i="8"/>
  <c r="CX15" i="6"/>
  <c r="BV39" i="8"/>
  <c r="DL15" i="6"/>
  <c r="CH39" i="8"/>
  <c r="EF15" i="6"/>
  <c r="CX39" i="8"/>
  <c r="FF15" i="6"/>
  <c r="DF39" i="8"/>
  <c r="FT15" i="6"/>
  <c r="DJ39" i="8"/>
  <c r="FZ15" i="6"/>
  <c r="EH39" i="8"/>
  <c r="HN15" i="6"/>
  <c r="EP39" i="8"/>
  <c r="IB15" i="6"/>
  <c r="BJ38" i="8"/>
  <c r="K50" i="8"/>
  <c r="K63" i="6"/>
  <c r="O50" i="8"/>
  <c r="Q63" i="6"/>
  <c r="AO50" i="8"/>
  <c r="BE63" i="6"/>
  <c r="AV50" i="8"/>
  <c r="BS63" i="6"/>
  <c r="BH50" i="8"/>
  <c r="CM63" i="6"/>
  <c r="AA49" i="8"/>
  <c r="AC38" i="9"/>
  <c r="AO24" i="6"/>
  <c r="BA38" i="9"/>
  <c r="CW38" i="9"/>
  <c r="AC39" i="9"/>
  <c r="BY39" i="9"/>
  <c r="DU39" i="9"/>
  <c r="L39" i="10"/>
  <c r="L33" i="6"/>
  <c r="X39" i="10"/>
  <c r="AF33" i="6"/>
  <c r="AJ39" i="10"/>
  <c r="AZ33" i="6"/>
  <c r="AV39" i="10"/>
  <c r="BT33" i="6"/>
  <c r="BH39" i="10"/>
  <c r="CN33" i="6"/>
  <c r="BT39" i="10"/>
  <c r="DH33" i="6"/>
  <c r="CF39" i="10"/>
  <c r="EB33" i="6"/>
  <c r="CR39" i="10"/>
  <c r="EV33" i="6"/>
  <c r="DD39" i="10"/>
  <c r="FP33" i="6"/>
  <c r="DP39" i="10"/>
  <c r="GJ33" i="6"/>
  <c r="EB39" i="10"/>
  <c r="HD33" i="6"/>
  <c r="BA50" i="10"/>
  <c r="BY81" i="6"/>
  <c r="BY50" i="10"/>
  <c r="DM81" i="6"/>
  <c r="CW50" i="10"/>
  <c r="FA81" i="6"/>
  <c r="DU50" i="10"/>
  <c r="GO81" i="6"/>
  <c r="ER50" i="10"/>
  <c r="IC81" i="6"/>
  <c r="T39" i="11"/>
  <c r="Z42" i="6"/>
  <c r="AF38" i="11"/>
  <c r="AT42" i="6"/>
  <c r="AR38" i="11"/>
  <c r="BN42" i="6"/>
  <c r="BD39" i="11"/>
  <c r="CH42" i="6"/>
  <c r="BP39" i="11"/>
  <c r="DB42" i="6"/>
  <c r="CB38" i="11"/>
  <c r="DV42" i="6"/>
  <c r="CN38" i="11"/>
  <c r="EP42" i="6"/>
  <c r="CZ39" i="11"/>
  <c r="FJ42" i="6"/>
  <c r="DL39" i="11"/>
  <c r="GD42" i="6"/>
  <c r="DX38" i="11"/>
  <c r="GX42" i="6"/>
  <c r="EJ39" i="11"/>
  <c r="HR42" i="6"/>
  <c r="N39" i="11"/>
  <c r="Z39" i="11"/>
  <c r="CB39" i="11"/>
  <c r="DF39" i="11"/>
  <c r="DR39" i="11"/>
  <c r="N49" i="11"/>
  <c r="P90" i="6"/>
  <c r="R50" i="11"/>
  <c r="V90" i="6"/>
  <c r="AA50" i="11"/>
  <c r="AJ90" i="6"/>
  <c r="AF50" i="11"/>
  <c r="AP90" i="6"/>
  <c r="AL49" i="11"/>
  <c r="BD90" i="6"/>
  <c r="AR50" i="11"/>
  <c r="BJ90" i="6"/>
  <c r="AY50" i="11"/>
  <c r="BX90" i="6"/>
  <c r="BB49" i="11"/>
  <c r="CD90" i="6"/>
  <c r="BJ49" i="11"/>
  <c r="CR90" i="6"/>
  <c r="BP50" i="11"/>
  <c r="CX90" i="6"/>
  <c r="BW50" i="11"/>
  <c r="DL90" i="6"/>
  <c r="BZ49" i="11"/>
  <c r="DR90" i="6"/>
  <c r="CH49" i="11"/>
  <c r="EF90" i="6"/>
  <c r="CN50" i="11"/>
  <c r="EL90" i="6"/>
  <c r="CU50" i="11"/>
  <c r="EZ90" i="6"/>
  <c r="CX49" i="11"/>
  <c r="FF90" i="6"/>
  <c r="DF49" i="11"/>
  <c r="FT90" i="6"/>
  <c r="DL50" i="11"/>
  <c r="FZ90" i="6"/>
  <c r="DS50" i="11"/>
  <c r="GN90" i="6"/>
  <c r="DV49" i="11"/>
  <c r="GT90" i="6"/>
  <c r="ED49" i="11"/>
  <c r="HH90" i="6"/>
  <c r="EJ50" i="11"/>
  <c r="HN90" i="6"/>
  <c r="EQ50" i="11"/>
  <c r="IB90" i="6"/>
  <c r="T49" i="11"/>
  <c r="AR49" i="11"/>
  <c r="BN49" i="11"/>
  <c r="CF49" i="11"/>
  <c r="DD49" i="11"/>
  <c r="X50" i="11"/>
  <c r="AX50" i="11"/>
  <c r="EE50" i="11"/>
  <c r="FK50" i="11"/>
  <c r="K38" i="8"/>
  <c r="K15" i="6"/>
  <c r="O39" i="8"/>
  <c r="Q15" i="6"/>
  <c r="W38" i="8"/>
  <c r="AE15" i="6"/>
  <c r="AA39" i="8"/>
  <c r="AK15" i="6"/>
  <c r="AI38" i="8"/>
  <c r="AY15" i="6"/>
  <c r="AM39" i="8"/>
  <c r="BE15" i="6"/>
  <c r="AU38" i="8"/>
  <c r="BS15" i="6"/>
  <c r="AY39" i="8"/>
  <c r="BY15" i="6"/>
  <c r="BG38" i="8"/>
  <c r="CM15" i="6"/>
  <c r="BK39" i="8"/>
  <c r="CS15" i="6"/>
  <c r="BS38" i="8"/>
  <c r="DG15" i="6"/>
  <c r="BW39" i="8"/>
  <c r="DM15" i="6"/>
  <c r="CE38" i="8"/>
  <c r="EA15" i="6"/>
  <c r="CI39" i="8"/>
  <c r="EG15" i="6"/>
  <c r="CQ38" i="8"/>
  <c r="EU15" i="6"/>
  <c r="CU39" i="8"/>
  <c r="FA15" i="6"/>
  <c r="DC38" i="8"/>
  <c r="FO15" i="6"/>
  <c r="DG39" i="8"/>
  <c r="FU15" i="6"/>
  <c r="DO38" i="8"/>
  <c r="GI15" i="6"/>
  <c r="DS39" i="8"/>
  <c r="GO15" i="6"/>
  <c r="EA38" i="8"/>
  <c r="HC15" i="6"/>
  <c r="EM39" i="8"/>
  <c r="HW15" i="6"/>
  <c r="Z38" i="8"/>
  <c r="BV38" i="8"/>
  <c r="DR38" i="8"/>
  <c r="AF49" i="8"/>
  <c r="AT63" i="6"/>
  <c r="BD49" i="8"/>
  <c r="CH63" i="6"/>
  <c r="BJ50" i="8"/>
  <c r="CN63" i="6"/>
  <c r="BV50" i="8"/>
  <c r="DH63" i="6"/>
  <c r="CB49" i="8"/>
  <c r="DV63" i="6"/>
  <c r="CH50" i="8"/>
  <c r="EB63" i="6"/>
  <c r="CT50" i="8"/>
  <c r="EV63" i="6"/>
  <c r="CZ49" i="8"/>
  <c r="FJ63" i="6"/>
  <c r="DM50" i="8"/>
  <c r="GD63" i="6"/>
  <c r="DX49" i="8"/>
  <c r="GX63" i="6"/>
  <c r="EK50" i="8"/>
  <c r="HR63" i="6"/>
  <c r="AG49" i="8"/>
  <c r="BT49" i="8"/>
  <c r="GI49" i="8"/>
  <c r="FK50" i="8"/>
  <c r="N39" i="9"/>
  <c r="P24" i="6"/>
  <c r="R39" i="9"/>
  <c r="V24" i="6"/>
  <c r="Z39" i="9"/>
  <c r="AJ24" i="6"/>
  <c r="AD38" i="9"/>
  <c r="AP24" i="6"/>
  <c r="AL39" i="9"/>
  <c r="BD24" i="6"/>
  <c r="AP39" i="9"/>
  <c r="BJ24" i="6"/>
  <c r="AX39" i="9"/>
  <c r="BX24" i="6"/>
  <c r="BB38" i="9"/>
  <c r="CD24" i="6"/>
  <c r="BJ39" i="9"/>
  <c r="CR24" i="6"/>
  <c r="BN39" i="9"/>
  <c r="CX24" i="6"/>
  <c r="BV39" i="9"/>
  <c r="DL24" i="6"/>
  <c r="BZ38" i="9"/>
  <c r="DR24" i="6"/>
  <c r="CH39" i="9"/>
  <c r="EF24" i="6"/>
  <c r="CL39" i="9"/>
  <c r="EL24" i="6"/>
  <c r="CT39" i="9"/>
  <c r="EZ24" i="6"/>
  <c r="CX38" i="9"/>
  <c r="FF24" i="6"/>
  <c r="DF39" i="9"/>
  <c r="FT24" i="6"/>
  <c r="DJ39" i="9"/>
  <c r="FZ24" i="6"/>
  <c r="DV39" i="9"/>
  <c r="GT24" i="6"/>
  <c r="EH39" i="9"/>
  <c r="HN24" i="6"/>
  <c r="BM38" i="9"/>
  <c r="DI38" i="9"/>
  <c r="EG38" i="9"/>
  <c r="AO39" i="9"/>
  <c r="CK39" i="9"/>
  <c r="EA39" i="9"/>
  <c r="Q50" i="9"/>
  <c r="U72" i="6"/>
  <c r="U50" i="9"/>
  <c r="AA72" i="6"/>
  <c r="AD50" i="9"/>
  <c r="AO72" i="6"/>
  <c r="AI50" i="9"/>
  <c r="AU72" i="6"/>
  <c r="AP50" i="9"/>
  <c r="BI72" i="6"/>
  <c r="AU50" i="9"/>
  <c r="BO72" i="6"/>
  <c r="BG50" i="9"/>
  <c r="CI72" i="6"/>
  <c r="BS50" i="9"/>
  <c r="DC72" i="6"/>
  <c r="CE50" i="9"/>
  <c r="DW72" i="6"/>
  <c r="CO49" i="9"/>
  <c r="EQ72" i="6"/>
  <c r="DC50" i="9"/>
  <c r="FK72" i="6"/>
  <c r="DM49" i="9"/>
  <c r="GE72" i="6"/>
  <c r="EA50" i="9"/>
  <c r="GY72" i="6"/>
  <c r="EK49" i="9"/>
  <c r="HS72" i="6"/>
  <c r="CC49" i="9"/>
  <c r="Q39" i="10"/>
  <c r="U33" i="6"/>
  <c r="U38" i="10"/>
  <c r="AA33" i="6"/>
  <c r="AC38" i="10"/>
  <c r="AO33" i="6"/>
  <c r="AG38" i="10"/>
  <c r="AU33" i="6"/>
  <c r="AO39" i="10"/>
  <c r="BI33" i="6"/>
  <c r="AS38" i="10"/>
  <c r="BO33" i="6"/>
  <c r="BA38" i="10"/>
  <c r="CC33" i="6"/>
  <c r="BE38" i="10"/>
  <c r="CI33" i="6"/>
  <c r="BM39" i="10"/>
  <c r="CW33" i="6"/>
  <c r="BQ38" i="10"/>
  <c r="DC33" i="6"/>
  <c r="BY38" i="10"/>
  <c r="DQ33" i="6"/>
  <c r="CC38" i="10"/>
  <c r="DW33" i="6"/>
  <c r="CK39" i="10"/>
  <c r="EK33" i="6"/>
  <c r="CO38" i="10"/>
  <c r="EQ33" i="6"/>
  <c r="CW38" i="10"/>
  <c r="FE33" i="6"/>
  <c r="DA38" i="10"/>
  <c r="FK33" i="6"/>
  <c r="DI39" i="10"/>
  <c r="FY33" i="6"/>
  <c r="DM38" i="10"/>
  <c r="GE33" i="6"/>
  <c r="DU38" i="10"/>
  <c r="GS33" i="6"/>
  <c r="DY38" i="10"/>
  <c r="GY33" i="6"/>
  <c r="EG39" i="10"/>
  <c r="HM33" i="6"/>
  <c r="EK38" i="10"/>
  <c r="AG39" i="10"/>
  <c r="CC39" i="10"/>
  <c r="DY39" i="10"/>
  <c r="L50" i="10"/>
  <c r="L81" i="6"/>
  <c r="T50" i="10"/>
  <c r="Z81" i="6"/>
  <c r="X49" i="10"/>
  <c r="AF81" i="6"/>
  <c r="AG50" i="10"/>
  <c r="AT81" i="6"/>
  <c r="AL50" i="10"/>
  <c r="AZ81" i="6"/>
  <c r="AS50" i="10"/>
  <c r="BN81" i="6"/>
  <c r="AV49" i="10"/>
  <c r="BT81" i="6"/>
  <c r="BE50" i="10"/>
  <c r="CH81" i="6"/>
  <c r="BJ50" i="10"/>
  <c r="CN81" i="6"/>
  <c r="BQ50" i="10"/>
  <c r="DB81" i="6"/>
  <c r="BT49" i="10"/>
  <c r="DH81" i="6"/>
  <c r="CC50" i="10"/>
  <c r="DV81" i="6"/>
  <c r="CH50" i="10"/>
  <c r="EB81" i="6"/>
  <c r="CO50" i="10"/>
  <c r="EP81" i="6"/>
  <c r="CR49" i="10"/>
  <c r="EV81" i="6"/>
  <c r="DA50" i="10"/>
  <c r="FJ81" i="6"/>
  <c r="DF50" i="10"/>
  <c r="FP81" i="6"/>
  <c r="DM50" i="10"/>
  <c r="GD81" i="6"/>
  <c r="DP49" i="10"/>
  <c r="GJ81" i="6"/>
  <c r="DY50" i="10"/>
  <c r="GX81" i="6"/>
  <c r="ED50" i="10"/>
  <c r="HD81" i="6"/>
  <c r="EK50" i="10"/>
  <c r="HR81" i="6"/>
  <c r="EN49" i="10"/>
  <c r="HX81" i="6"/>
  <c r="AF49" i="10"/>
  <c r="BP49" i="10"/>
  <c r="DL49" i="10"/>
  <c r="AX50" i="10"/>
  <c r="EP50" i="10"/>
  <c r="Q39" i="11"/>
  <c r="U42" i="6"/>
  <c r="AC39" i="11"/>
  <c r="AO42" i="6"/>
  <c r="AG38" i="11"/>
  <c r="AU42" i="6"/>
  <c r="AO39" i="11"/>
  <c r="BI42" i="6"/>
  <c r="AS39" i="11"/>
  <c r="BO42" i="6"/>
  <c r="BA39" i="11"/>
  <c r="CC42" i="6"/>
  <c r="BE38" i="11"/>
  <c r="CI42" i="6"/>
  <c r="BM39" i="11"/>
  <c r="CW42" i="6"/>
  <c r="BY39" i="11"/>
  <c r="DQ42" i="6"/>
  <c r="CC38" i="11"/>
  <c r="DW42" i="6"/>
  <c r="CK39" i="11"/>
  <c r="EK42" i="6"/>
  <c r="CO39" i="11"/>
  <c r="EQ42" i="6"/>
  <c r="CW39" i="11"/>
  <c r="FE42" i="6"/>
  <c r="DA38" i="11"/>
  <c r="FK42" i="6"/>
  <c r="DI39" i="11"/>
  <c r="FY42" i="6"/>
  <c r="DU39" i="11"/>
  <c r="GS42" i="6"/>
  <c r="DY38" i="11"/>
  <c r="GY42" i="6"/>
  <c r="EG39" i="11"/>
  <c r="HM42" i="6"/>
  <c r="EK39" i="11"/>
  <c r="HS42" i="6"/>
  <c r="U38" i="11"/>
  <c r="AC38" i="11"/>
  <c r="AS38" i="11"/>
  <c r="BA38" i="11"/>
  <c r="BQ38" i="11"/>
  <c r="BY38" i="11"/>
  <c r="CO38" i="11"/>
  <c r="CW38" i="11"/>
  <c r="DM38" i="11"/>
  <c r="DU38" i="11"/>
  <c r="EK38" i="11"/>
  <c r="ER38" i="11"/>
  <c r="FH38" i="11"/>
  <c r="FX38" i="11"/>
  <c r="O39" i="11"/>
  <c r="AA39" i="11"/>
  <c r="AM39" i="11"/>
  <c r="BG39" i="11"/>
  <c r="BS39" i="11"/>
  <c r="CC39" i="11"/>
  <c r="CT39" i="11"/>
  <c r="DG39" i="11"/>
  <c r="DS39" i="11"/>
  <c r="EE39" i="11"/>
  <c r="FB39" i="11"/>
  <c r="FR39" i="11"/>
  <c r="O49" i="11"/>
  <c r="Q90" i="6"/>
  <c r="AM49" i="11"/>
  <c r="BE90" i="6"/>
  <c r="BA50" i="11"/>
  <c r="BY90" i="6"/>
  <c r="BK49" i="11"/>
  <c r="CS90" i="6"/>
  <c r="BY50" i="11"/>
  <c r="DM90" i="6"/>
  <c r="CI49" i="11"/>
  <c r="EG90" i="6"/>
  <c r="CW50" i="11"/>
  <c r="FA90" i="6"/>
  <c r="DG49" i="11"/>
  <c r="FU90" i="6"/>
  <c r="DU50" i="11"/>
  <c r="GO90" i="6"/>
  <c r="EE49" i="11"/>
  <c r="HI90" i="6"/>
  <c r="ER50" i="11"/>
  <c r="IC90" i="6"/>
  <c r="X49" i="11"/>
  <c r="AX49" i="11"/>
  <c r="BP49" i="11"/>
  <c r="CN49" i="11"/>
  <c r="DJ49" i="11"/>
  <c r="EB49" i="11"/>
  <c r="FA49" i="11"/>
  <c r="FQ49" i="11"/>
  <c r="GG49" i="11"/>
  <c r="AG50" i="11"/>
  <c r="BD50" i="11"/>
  <c r="BV50" i="11"/>
  <c r="CT50" i="11"/>
  <c r="DO50" i="11"/>
  <c r="EM50" i="11"/>
  <c r="FD50" i="11"/>
  <c r="FO50" i="11"/>
  <c r="GK50" i="11"/>
  <c r="S60" i="8"/>
  <c r="Y110" i="6"/>
  <c r="AE60" i="8"/>
  <c r="AS110" i="6"/>
  <c r="AQ60" i="8"/>
  <c r="BM110" i="6"/>
  <c r="BC60" i="8"/>
  <c r="CG110" i="6"/>
  <c r="BO60" i="8"/>
  <c r="DA110" i="6"/>
  <c r="CA60" i="8"/>
  <c r="DU110" i="6"/>
  <c r="CM60" i="8"/>
  <c r="EO110" i="6"/>
  <c r="CY60" i="8"/>
  <c r="FI110" i="6"/>
  <c r="DK60" i="8"/>
  <c r="GC110" i="6"/>
  <c r="DW60" i="8"/>
  <c r="GW110" i="6"/>
  <c r="EI60" i="8"/>
  <c r="HQ110" i="6"/>
  <c r="J60" i="11"/>
  <c r="J137" i="6"/>
  <c r="J61" i="11"/>
  <c r="V60" i="11"/>
  <c r="AD137" i="6"/>
  <c r="V61" i="11"/>
  <c r="AH60" i="11"/>
  <c r="AX137" i="6"/>
  <c r="AH61" i="11"/>
  <c r="AT60" i="11"/>
  <c r="BR137" i="6"/>
  <c r="AT61" i="11"/>
  <c r="BF60" i="11"/>
  <c r="CL137" i="6"/>
  <c r="BF61" i="11"/>
  <c r="BR60" i="11"/>
  <c r="DF137" i="6"/>
  <c r="BR61" i="11"/>
  <c r="CD60" i="11"/>
  <c r="DZ137" i="6"/>
  <c r="CD61" i="11"/>
  <c r="CP60" i="11"/>
  <c r="ET137" i="6"/>
  <c r="CP61" i="11"/>
  <c r="DB60" i="11"/>
  <c r="FN137" i="6"/>
  <c r="DB61" i="11"/>
  <c r="DN60" i="11"/>
  <c r="GH137" i="6"/>
  <c r="DN61" i="11"/>
  <c r="DZ60" i="11"/>
  <c r="HB137" i="6"/>
  <c r="DZ61" i="11"/>
  <c r="EL60" i="11"/>
  <c r="HV137" i="6"/>
  <c r="EL61" i="11"/>
  <c r="J61" i="10"/>
  <c r="J128" i="6"/>
  <c r="V61" i="10"/>
  <c r="AD128" i="6"/>
  <c r="AH61" i="10"/>
  <c r="AX128" i="6"/>
  <c r="AT61" i="10"/>
  <c r="BR128" i="6"/>
  <c r="BF61" i="10"/>
  <c r="CL128" i="6"/>
  <c r="BR61" i="10"/>
  <c r="DF128" i="6"/>
  <c r="CD61" i="10"/>
  <c r="DZ128" i="6"/>
  <c r="CP61" i="10"/>
  <c r="ET128" i="6"/>
  <c r="DB61" i="10"/>
  <c r="FN128" i="6"/>
  <c r="DN61" i="10"/>
  <c r="GH128" i="6"/>
  <c r="DZ61" i="10"/>
  <c r="HB128" i="6"/>
  <c r="EL61" i="10"/>
  <c r="HV128" i="6"/>
  <c r="S61" i="9"/>
  <c r="Y119" i="6"/>
  <c r="AE61" i="9"/>
  <c r="AS119" i="6"/>
  <c r="AQ61" i="9"/>
  <c r="BM119" i="6"/>
  <c r="AQ60" i="9"/>
  <c r="BC61" i="9"/>
  <c r="CG119" i="6"/>
  <c r="BO61" i="9"/>
  <c r="DA119" i="6"/>
  <c r="CA61" i="9"/>
  <c r="DU119" i="6"/>
  <c r="CM61" i="9"/>
  <c r="EO119" i="6"/>
  <c r="CM60" i="9"/>
  <c r="CY61" i="9"/>
  <c r="FI119" i="6"/>
  <c r="DK61" i="9"/>
  <c r="GC119" i="6"/>
  <c r="DW61" i="9"/>
  <c r="GW119" i="6"/>
  <c r="EI61" i="9"/>
  <c r="HQ119" i="6"/>
  <c r="EI60" i="9"/>
  <c r="J60" i="8"/>
  <c r="J110" i="6"/>
  <c r="V60" i="8"/>
  <c r="AD110" i="6"/>
  <c r="AH60" i="8"/>
  <c r="AX110" i="6"/>
  <c r="AT60" i="8"/>
  <c r="BR110" i="6"/>
  <c r="BF60" i="8"/>
  <c r="CL110" i="6"/>
  <c r="BR60" i="8"/>
  <c r="DF110" i="6"/>
  <c r="CD60" i="8"/>
  <c r="DZ110" i="6"/>
  <c r="CP60" i="8"/>
  <c r="ET110" i="6"/>
  <c r="DB60" i="8"/>
  <c r="FN110" i="6"/>
  <c r="DN60" i="8"/>
  <c r="GH110" i="6"/>
  <c r="DZ60" i="8"/>
  <c r="HB110" i="6"/>
  <c r="EL60" i="8"/>
  <c r="HV110" i="6"/>
  <c r="V61" i="8"/>
  <c r="BR61" i="8"/>
  <c r="DN61" i="8"/>
  <c r="J61" i="9"/>
  <c r="J119" i="6"/>
  <c r="V61" i="9"/>
  <c r="AD119" i="6"/>
  <c r="AH61" i="9"/>
  <c r="AX119" i="6"/>
  <c r="AT61" i="9"/>
  <c r="BR119" i="6"/>
  <c r="BF61" i="9"/>
  <c r="CL119" i="6"/>
  <c r="BR61" i="9"/>
  <c r="DF119" i="6"/>
  <c r="CD61" i="9"/>
  <c r="DZ119" i="6"/>
  <c r="CP61" i="9"/>
  <c r="ET119" i="6"/>
  <c r="DB61" i="9"/>
  <c r="FN119" i="6"/>
  <c r="DN61" i="9"/>
  <c r="GH119" i="6"/>
  <c r="DZ61" i="9"/>
  <c r="HB119" i="6"/>
  <c r="EL61" i="9"/>
  <c r="HV119" i="6"/>
  <c r="M61" i="10"/>
  <c r="O128" i="6"/>
  <c r="Y61" i="10"/>
  <c r="AI128" i="6"/>
  <c r="AK61" i="10"/>
  <c r="BC128" i="6"/>
  <c r="AW61" i="10"/>
  <c r="BW128" i="6"/>
  <c r="BI61" i="10"/>
  <c r="CQ128" i="6"/>
  <c r="BU61" i="10"/>
  <c r="DK128" i="6"/>
  <c r="CG61" i="10"/>
  <c r="EE128" i="6"/>
  <c r="CS61" i="10"/>
  <c r="EY128" i="6"/>
  <c r="DE61" i="10"/>
  <c r="FS128" i="6"/>
  <c r="DQ61" i="10"/>
  <c r="GM128" i="6"/>
  <c r="EC61" i="10"/>
  <c r="HG128" i="6"/>
  <c r="EO61" i="10"/>
  <c r="IA128" i="6"/>
  <c r="BI60" i="10"/>
  <c r="M61" i="11"/>
  <c r="O137" i="6"/>
  <c r="Y61" i="11"/>
  <c r="AI137" i="6"/>
  <c r="AK61" i="11"/>
  <c r="BC137" i="6"/>
  <c r="AW61" i="11"/>
  <c r="BW137" i="6"/>
  <c r="BI61" i="11"/>
  <c r="CQ137" i="6"/>
  <c r="BU61" i="11"/>
  <c r="DK137" i="6"/>
  <c r="CG61" i="11"/>
  <c r="EE137" i="6"/>
  <c r="CS61" i="11"/>
  <c r="EY137" i="6"/>
  <c r="DE61" i="11"/>
  <c r="FS137" i="6"/>
  <c r="DQ61" i="11"/>
  <c r="GM137" i="6"/>
  <c r="EC61" i="11"/>
  <c r="HG137" i="6"/>
  <c r="EO61" i="11"/>
  <c r="IA137" i="6"/>
  <c r="M61" i="8"/>
  <c r="O110" i="6"/>
  <c r="Y61" i="8"/>
  <c r="AI110" i="6"/>
  <c r="AK61" i="8"/>
  <c r="BC110" i="6"/>
  <c r="AW61" i="8"/>
  <c r="BW110" i="6"/>
  <c r="BI61" i="8"/>
  <c r="CQ110" i="6"/>
  <c r="BU61" i="8"/>
  <c r="DK110" i="6"/>
  <c r="CG61" i="8"/>
  <c r="EE110" i="6"/>
  <c r="CS61" i="8"/>
  <c r="EY110" i="6"/>
  <c r="DE61" i="8"/>
  <c r="FS110" i="6"/>
  <c r="DQ61" i="8"/>
  <c r="GM110" i="6"/>
  <c r="EC61" i="8"/>
  <c r="HG110" i="6"/>
  <c r="EO61" i="8"/>
  <c r="IA110" i="6"/>
  <c r="AH61" i="8"/>
  <c r="CD61" i="8"/>
  <c r="DZ61" i="8"/>
  <c r="M60" i="9"/>
  <c r="O119" i="6"/>
  <c r="Y60" i="9"/>
  <c r="AI119" i="6"/>
  <c r="AK60" i="9"/>
  <c r="BC119" i="6"/>
  <c r="AW60" i="9"/>
  <c r="BW119" i="6"/>
  <c r="BI60" i="9"/>
  <c r="CQ119" i="6"/>
  <c r="BU60" i="9"/>
  <c r="DK119" i="6"/>
  <c r="CG60" i="9"/>
  <c r="EE119" i="6"/>
  <c r="CS60" i="9"/>
  <c r="EY119" i="6"/>
  <c r="DE60" i="9"/>
  <c r="FS119" i="6"/>
  <c r="DQ60" i="9"/>
  <c r="GM119" i="6"/>
  <c r="EC60" i="9"/>
  <c r="HG119" i="6"/>
  <c r="EO60" i="9"/>
  <c r="IA119" i="6"/>
  <c r="AK61" i="9"/>
  <c r="CG61" i="9"/>
  <c r="EC61" i="9"/>
  <c r="P60" i="10"/>
  <c r="T128" i="6"/>
  <c r="AB60" i="10"/>
  <c r="AN128" i="6"/>
  <c r="AN60" i="10"/>
  <c r="BH128" i="6"/>
  <c r="AZ60" i="10"/>
  <c r="CB128" i="6"/>
  <c r="BL60" i="10"/>
  <c r="CV128" i="6"/>
  <c r="BX60" i="10"/>
  <c r="DP128" i="6"/>
  <c r="CJ60" i="10"/>
  <c r="EJ128" i="6"/>
  <c r="CV60" i="10"/>
  <c r="FD128" i="6"/>
  <c r="DH60" i="10"/>
  <c r="FX128" i="6"/>
  <c r="DT60" i="10"/>
  <c r="GR128" i="6"/>
  <c r="EF60" i="10"/>
  <c r="HL128" i="6"/>
  <c r="DE60" i="10"/>
  <c r="P61" i="11"/>
  <c r="T137" i="6"/>
  <c r="AB61" i="11"/>
  <c r="AN137" i="6"/>
  <c r="AN61" i="11"/>
  <c r="BH137" i="6"/>
  <c r="AZ61" i="11"/>
  <c r="CB137" i="6"/>
  <c r="BL61" i="11"/>
  <c r="CV137" i="6"/>
  <c r="BX61" i="11"/>
  <c r="DP137" i="6"/>
  <c r="CJ61" i="11"/>
  <c r="EJ137" i="6"/>
  <c r="CV61" i="11"/>
  <c r="FD137" i="6"/>
  <c r="DH61" i="11"/>
  <c r="FX137" i="6"/>
  <c r="DT61" i="11"/>
  <c r="GR137" i="6"/>
  <c r="EF61" i="11"/>
  <c r="HL137" i="6"/>
  <c r="AK60" i="11"/>
  <c r="CG60" i="11"/>
  <c r="EC60" i="11"/>
  <c r="P61" i="8"/>
  <c r="T110" i="6"/>
  <c r="AB61" i="8"/>
  <c r="AN110" i="6"/>
  <c r="AN61" i="8"/>
  <c r="BH110" i="6"/>
  <c r="AZ61" i="8"/>
  <c r="CB110" i="6"/>
  <c r="BL61" i="8"/>
  <c r="CV110" i="6"/>
  <c r="BX61" i="8"/>
  <c r="DP110" i="6"/>
  <c r="CJ61" i="8"/>
  <c r="EJ110" i="6"/>
  <c r="CV61" i="8"/>
  <c r="FD110" i="6"/>
  <c r="DH61" i="8"/>
  <c r="FX110" i="6"/>
  <c r="DT61" i="8"/>
  <c r="GR110" i="6"/>
  <c r="EF61" i="8"/>
  <c r="HL110" i="6"/>
  <c r="DT60" i="8"/>
  <c r="AT61" i="8"/>
  <c r="CP61" i="8"/>
  <c r="EL61" i="8"/>
  <c r="P60" i="9"/>
  <c r="T119" i="6"/>
  <c r="AB60" i="9"/>
  <c r="AN119" i="6"/>
  <c r="AN60" i="9"/>
  <c r="BH119" i="6"/>
  <c r="AZ60" i="9"/>
  <c r="CB119" i="6"/>
  <c r="BL60" i="9"/>
  <c r="CV119" i="6"/>
  <c r="BX60" i="9"/>
  <c r="DP119" i="6"/>
  <c r="CJ60" i="9"/>
  <c r="EJ119" i="6"/>
  <c r="CV60" i="9"/>
  <c r="FD119" i="6"/>
  <c r="DH60" i="9"/>
  <c r="FX119" i="6"/>
  <c r="DT60" i="9"/>
  <c r="GR119" i="6"/>
  <c r="EF60" i="9"/>
  <c r="HL119" i="6"/>
  <c r="AW61" i="9"/>
  <c r="CS61" i="9"/>
  <c r="EO61" i="9"/>
  <c r="S60" i="10"/>
  <c r="Y128" i="6"/>
  <c r="AE60" i="10"/>
  <c r="AS128" i="6"/>
  <c r="AQ60" i="10"/>
  <c r="BM128" i="6"/>
  <c r="BC60" i="10"/>
  <c r="CG128" i="6"/>
  <c r="BO60" i="10"/>
  <c r="DA128" i="6"/>
  <c r="CA60" i="10"/>
  <c r="DU128" i="6"/>
  <c r="CM60" i="10"/>
  <c r="EO128" i="6"/>
  <c r="CY60" i="10"/>
  <c r="FI128" i="6"/>
  <c r="DK60" i="10"/>
  <c r="GC128" i="6"/>
  <c r="DW60" i="10"/>
  <c r="GW128" i="6"/>
  <c r="EI60" i="10"/>
  <c r="HQ128" i="6"/>
  <c r="S61" i="10"/>
  <c r="BO61" i="10"/>
  <c r="DK61" i="10"/>
  <c r="S60" i="11"/>
  <c r="Y137" i="6"/>
  <c r="AQ60" i="11"/>
  <c r="BM137" i="6"/>
  <c r="BO60" i="11"/>
  <c r="DA137" i="6"/>
  <c r="CM60" i="11"/>
  <c r="EO137" i="6"/>
  <c r="DK60" i="11"/>
  <c r="GC137" i="6"/>
  <c r="EI60" i="11"/>
  <c r="HQ137" i="6"/>
  <c r="AZ60" i="11"/>
  <c r="CV60" i="11"/>
  <c r="L39" i="11"/>
  <c r="L38" i="11"/>
  <c r="X39" i="11"/>
  <c r="X38" i="11"/>
  <c r="AJ39" i="11"/>
  <c r="AJ38" i="11"/>
  <c r="AV39" i="11"/>
  <c r="AV38" i="11"/>
  <c r="BH39" i="11"/>
  <c r="BH38" i="11"/>
  <c r="DD39" i="11"/>
  <c r="DD38" i="11"/>
  <c r="DP39" i="11"/>
  <c r="DP38" i="11"/>
  <c r="EB39" i="11"/>
  <c r="EB38" i="11"/>
  <c r="EN39" i="11"/>
  <c r="EN38" i="11"/>
  <c r="GF39" i="11"/>
  <c r="GF38" i="11"/>
  <c r="BD38" i="11"/>
  <c r="CZ38" i="11"/>
  <c r="FD38" i="11"/>
  <c r="FT38" i="11"/>
  <c r="AR39" i="11"/>
  <c r="CN39" i="11"/>
  <c r="AE60" i="11"/>
  <c r="AE61" i="11"/>
  <c r="DW60" i="11"/>
  <c r="DW61" i="11"/>
  <c r="AQ61" i="11"/>
  <c r="R39" i="11"/>
  <c r="R38" i="11"/>
  <c r="AD39" i="11"/>
  <c r="AD38" i="11"/>
  <c r="AP39" i="11"/>
  <c r="AP38" i="11"/>
  <c r="BB39" i="11"/>
  <c r="BB38" i="11"/>
  <c r="BN39" i="11"/>
  <c r="BN38" i="11"/>
  <c r="BZ39" i="11"/>
  <c r="BZ38" i="11"/>
  <c r="CL39" i="11"/>
  <c r="CL38" i="11"/>
  <c r="CX39" i="11"/>
  <c r="CX38" i="11"/>
  <c r="DJ39" i="11"/>
  <c r="DJ38" i="11"/>
  <c r="DV39" i="11"/>
  <c r="DV38" i="11"/>
  <c r="EH39" i="11"/>
  <c r="EH38" i="11"/>
  <c r="T38" i="11"/>
  <c r="BP38" i="11"/>
  <c r="DL38" i="11"/>
  <c r="EJ38" i="11"/>
  <c r="EV38" i="11"/>
  <c r="FL38" i="11"/>
  <c r="GB38" i="11"/>
  <c r="GJ38" i="11"/>
  <c r="BE39" i="11"/>
  <c r="DA39" i="11"/>
  <c r="K50" i="11"/>
  <c r="K49" i="11"/>
  <c r="W50" i="11"/>
  <c r="W49" i="11"/>
  <c r="AA49" i="11"/>
  <c r="AC50" i="11"/>
  <c r="AJ50" i="11"/>
  <c r="AI49" i="11"/>
  <c r="AV50" i="11"/>
  <c r="AU49" i="11"/>
  <c r="BH50" i="11"/>
  <c r="BG49" i="11"/>
  <c r="BT50" i="11"/>
  <c r="BS49" i="11"/>
  <c r="CF50" i="11"/>
  <c r="CE49" i="11"/>
  <c r="CR50" i="11"/>
  <c r="CQ49" i="11"/>
  <c r="DD50" i="11"/>
  <c r="DC49" i="11"/>
  <c r="DP50" i="11"/>
  <c r="DO49" i="11"/>
  <c r="EB50" i="11"/>
  <c r="EA49" i="11"/>
  <c r="EN50" i="11"/>
  <c r="EM49" i="11"/>
  <c r="R49" i="11"/>
  <c r="AD49" i="11"/>
  <c r="AP49" i="11"/>
  <c r="BV49" i="11"/>
  <c r="CL49" i="11"/>
  <c r="DR49" i="11"/>
  <c r="EH49" i="11"/>
  <c r="EU49" i="11"/>
  <c r="FF49" i="11"/>
  <c r="GA49" i="11"/>
  <c r="N50" i="11"/>
  <c r="BK50" i="11"/>
  <c r="CB50" i="11"/>
  <c r="DG50" i="11"/>
  <c r="DX50" i="11"/>
  <c r="EY50" i="11"/>
  <c r="FT50" i="11"/>
  <c r="GE50" i="11"/>
  <c r="CM61" i="11"/>
  <c r="BT39" i="11"/>
  <c r="BT38" i="11"/>
  <c r="CF39" i="11"/>
  <c r="CF38" i="11"/>
  <c r="CR39" i="11"/>
  <c r="CR38" i="11"/>
  <c r="BC60" i="11"/>
  <c r="BC61" i="11"/>
  <c r="CA60" i="11"/>
  <c r="CA61" i="11"/>
  <c r="CY60" i="11"/>
  <c r="CY61" i="11"/>
  <c r="EI61" i="11"/>
  <c r="ES39" i="11"/>
  <c r="ES38" i="11"/>
  <c r="EW39" i="11"/>
  <c r="EW38" i="11"/>
  <c r="FA39" i="11"/>
  <c r="FA38" i="11"/>
  <c r="FE39" i="11"/>
  <c r="FE38" i="11"/>
  <c r="FI39" i="11"/>
  <c r="FI38" i="11"/>
  <c r="FM39" i="11"/>
  <c r="FM38" i="11"/>
  <c r="FQ39" i="11"/>
  <c r="FQ38" i="11"/>
  <c r="FU39" i="11"/>
  <c r="FU38" i="11"/>
  <c r="FY39" i="11"/>
  <c r="FY38" i="11"/>
  <c r="GC39" i="11"/>
  <c r="GC38" i="11"/>
  <c r="GG39" i="11"/>
  <c r="GG38" i="11"/>
  <c r="Q38" i="11"/>
  <c r="AO38" i="11"/>
  <c r="BM38" i="11"/>
  <c r="CK38" i="11"/>
  <c r="DI38" i="11"/>
  <c r="EG38" i="11"/>
  <c r="EZ38" i="11"/>
  <c r="FP38" i="11"/>
  <c r="Z49" i="11"/>
  <c r="AY49" i="11"/>
  <c r="CU49" i="11"/>
  <c r="EQ49" i="11"/>
  <c r="FB49" i="11"/>
  <c r="FW49" i="11"/>
  <c r="GI49" i="11"/>
  <c r="AO50" i="11"/>
  <c r="CK50" i="11"/>
  <c r="EG50" i="11"/>
  <c r="EU50" i="11"/>
  <c r="FP50" i="11"/>
  <c r="GA50" i="11"/>
  <c r="S61" i="11"/>
  <c r="DK61" i="11"/>
  <c r="BB50" i="11"/>
  <c r="BA49" i="11"/>
  <c r="BN50" i="11"/>
  <c r="BM49" i="11"/>
  <c r="BZ50" i="11"/>
  <c r="BY49" i="11"/>
  <c r="CL50" i="11"/>
  <c r="CK49" i="11"/>
  <c r="CX50" i="11"/>
  <c r="CW49" i="11"/>
  <c r="DJ50" i="11"/>
  <c r="DI49" i="11"/>
  <c r="DV50" i="11"/>
  <c r="DU49" i="11"/>
  <c r="EH50" i="11"/>
  <c r="EG49" i="11"/>
  <c r="Q49" i="11"/>
  <c r="AC49" i="11"/>
  <c r="AO49" i="11"/>
  <c r="Y60" i="11"/>
  <c r="AW60" i="11"/>
  <c r="BU60" i="11"/>
  <c r="CS60" i="11"/>
  <c r="DQ60" i="11"/>
  <c r="EO60" i="11"/>
  <c r="ES50" i="11"/>
  <c r="ER49" i="11"/>
  <c r="EW50" i="11"/>
  <c r="EV49" i="11"/>
  <c r="FA50" i="11"/>
  <c r="EZ49" i="11"/>
  <c r="FE50" i="11"/>
  <c r="FD49" i="11"/>
  <c r="FI50" i="11"/>
  <c r="FH49" i="11"/>
  <c r="FM50" i="11"/>
  <c r="FL49" i="11"/>
  <c r="FQ50" i="11"/>
  <c r="FP49" i="11"/>
  <c r="FU50" i="11"/>
  <c r="FT49" i="11"/>
  <c r="FY50" i="11"/>
  <c r="FX49" i="11"/>
  <c r="GC50" i="11"/>
  <c r="GB49" i="11"/>
  <c r="GG50" i="11"/>
  <c r="GF49" i="11"/>
  <c r="AG49" i="11"/>
  <c r="P60" i="11"/>
  <c r="AN60" i="11"/>
  <c r="BL60" i="11"/>
  <c r="CJ60" i="11"/>
  <c r="DH60" i="11"/>
  <c r="EF60" i="11"/>
  <c r="AX39" i="10"/>
  <c r="AX38" i="10"/>
  <c r="CT39" i="10"/>
  <c r="CT38" i="10"/>
  <c r="DR39" i="10"/>
  <c r="DR38" i="10"/>
  <c r="ED39" i="10"/>
  <c r="ED38" i="10"/>
  <c r="EP39" i="10"/>
  <c r="EP38" i="10"/>
  <c r="FB39" i="10"/>
  <c r="FB38" i="10"/>
  <c r="FJ39" i="10"/>
  <c r="FJ38" i="10"/>
  <c r="FV39" i="10"/>
  <c r="FV38" i="10"/>
  <c r="R38" i="10"/>
  <c r="K50" i="10"/>
  <c r="K49" i="10"/>
  <c r="AC50" i="10"/>
  <c r="AA49" i="10"/>
  <c r="EG50" i="10"/>
  <c r="EE49" i="10"/>
  <c r="EV50" i="10"/>
  <c r="EU49" i="10"/>
  <c r="FD50" i="10"/>
  <c r="FC49" i="10"/>
  <c r="FT50" i="10"/>
  <c r="FS49" i="10"/>
  <c r="GF50" i="10"/>
  <c r="GE49" i="10"/>
  <c r="ES39" i="10"/>
  <c r="ES38" i="10"/>
  <c r="EW39" i="10"/>
  <c r="EW38" i="10"/>
  <c r="FA39" i="10"/>
  <c r="FA38" i="10"/>
  <c r="FE39" i="10"/>
  <c r="FE38" i="10"/>
  <c r="FI39" i="10"/>
  <c r="FI38" i="10"/>
  <c r="FM39" i="10"/>
  <c r="FM38" i="10"/>
  <c r="FQ39" i="10"/>
  <c r="FQ38" i="10"/>
  <c r="FU39" i="10"/>
  <c r="FU38" i="10"/>
  <c r="FY39" i="10"/>
  <c r="FY38" i="10"/>
  <c r="GC39" i="10"/>
  <c r="GC38" i="10"/>
  <c r="GG39" i="10"/>
  <c r="GG38" i="10"/>
  <c r="Q38" i="10"/>
  <c r="X38" i="10"/>
  <c r="AO38" i="10"/>
  <c r="AV38" i="10"/>
  <c r="BM38" i="10"/>
  <c r="BT38" i="10"/>
  <c r="CK38" i="10"/>
  <c r="CR38" i="10"/>
  <c r="DI38" i="10"/>
  <c r="DP38" i="10"/>
  <c r="EG38" i="10"/>
  <c r="ER38" i="10"/>
  <c r="EZ38" i="10"/>
  <c r="FH38" i="10"/>
  <c r="FP38" i="10"/>
  <c r="FX38" i="10"/>
  <c r="GF38" i="10"/>
  <c r="AC39" i="10"/>
  <c r="BA39" i="10"/>
  <c r="BY39" i="10"/>
  <c r="CW39" i="10"/>
  <c r="DU39" i="10"/>
  <c r="BW49" i="10"/>
  <c r="BN38" i="10"/>
  <c r="AJ50" i="10"/>
  <c r="AI49" i="10"/>
  <c r="AV50" i="10"/>
  <c r="AU49" i="10"/>
  <c r="DD50" i="10"/>
  <c r="DC49" i="10"/>
  <c r="DP50" i="10"/>
  <c r="DO49" i="10"/>
  <c r="FL50" i="10"/>
  <c r="FK49" i="10"/>
  <c r="Z39" i="10"/>
  <c r="Z38" i="10"/>
  <c r="BV39" i="10"/>
  <c r="BV38" i="10"/>
  <c r="CH39" i="10"/>
  <c r="CH38" i="10"/>
  <c r="EX39" i="10"/>
  <c r="EX38" i="10"/>
  <c r="FN39" i="10"/>
  <c r="FN38" i="10"/>
  <c r="FZ39" i="10"/>
  <c r="FZ38" i="10"/>
  <c r="CL38" i="10"/>
  <c r="DJ38" i="10"/>
  <c r="W50" i="10"/>
  <c r="W49" i="10"/>
  <c r="AO50" i="10"/>
  <c r="AM49" i="10"/>
  <c r="BH50" i="10"/>
  <c r="BG49" i="10"/>
  <c r="BT50" i="10"/>
  <c r="BS49" i="10"/>
  <c r="CK50" i="10"/>
  <c r="CI49" i="10"/>
  <c r="EB50" i="10"/>
  <c r="EA49" i="10"/>
  <c r="EN50" i="10"/>
  <c r="EM49" i="10"/>
  <c r="EZ50" i="10"/>
  <c r="EY49" i="10"/>
  <c r="FP50" i="10"/>
  <c r="FO49" i="10"/>
  <c r="GB50" i="10"/>
  <c r="GA49" i="10"/>
  <c r="AY49" i="10"/>
  <c r="EQ49" i="10"/>
  <c r="GI39" i="10"/>
  <c r="GI38" i="10"/>
  <c r="L38" i="10"/>
  <c r="AJ38" i="10"/>
  <c r="BH38" i="10"/>
  <c r="CF38" i="10"/>
  <c r="DD38" i="10"/>
  <c r="EB38" i="10"/>
  <c r="EM38" i="10"/>
  <c r="EV38" i="10"/>
  <c r="FD38" i="10"/>
  <c r="FL38" i="10"/>
  <c r="FT38" i="10"/>
  <c r="GB38" i="10"/>
  <c r="W39" i="10"/>
  <c r="AU39" i="10"/>
  <c r="BS39" i="10"/>
  <c r="CQ39" i="10"/>
  <c r="DO39" i="10"/>
  <c r="DS49" i="10"/>
  <c r="N39" i="10"/>
  <c r="N38" i="10"/>
  <c r="AL39" i="10"/>
  <c r="AL38" i="10"/>
  <c r="BJ39" i="10"/>
  <c r="BJ38" i="10"/>
  <c r="DF39" i="10"/>
  <c r="DF38" i="10"/>
  <c r="EH39" i="10"/>
  <c r="EH38" i="10"/>
  <c r="ET39" i="10"/>
  <c r="ET38" i="10"/>
  <c r="FF39" i="10"/>
  <c r="FF38" i="10"/>
  <c r="FR39" i="10"/>
  <c r="FR38" i="10"/>
  <c r="GD39" i="10"/>
  <c r="GD38" i="10"/>
  <c r="AP38" i="10"/>
  <c r="O50" i="10"/>
  <c r="O49" i="10"/>
  <c r="BM50" i="10"/>
  <c r="BK49" i="10"/>
  <c r="CF50" i="10"/>
  <c r="CE49" i="10"/>
  <c r="CR50" i="10"/>
  <c r="CQ49" i="10"/>
  <c r="DI50" i="10"/>
  <c r="DG49" i="10"/>
  <c r="FH50" i="10"/>
  <c r="FG49" i="10"/>
  <c r="FX50" i="10"/>
  <c r="FW49" i="10"/>
  <c r="GJ50" i="10"/>
  <c r="GI49" i="10"/>
  <c r="T39" i="10"/>
  <c r="T38" i="10"/>
  <c r="AF39" i="10"/>
  <c r="AF38" i="10"/>
  <c r="AR39" i="10"/>
  <c r="AR38" i="10"/>
  <c r="BD39" i="10"/>
  <c r="BD38" i="10"/>
  <c r="BP39" i="10"/>
  <c r="BP38" i="10"/>
  <c r="CB39" i="10"/>
  <c r="CB38" i="10"/>
  <c r="CN39" i="10"/>
  <c r="CN38" i="10"/>
  <c r="CZ39" i="10"/>
  <c r="CZ38" i="10"/>
  <c r="DL39" i="10"/>
  <c r="DL38" i="10"/>
  <c r="DX39" i="10"/>
  <c r="DX38" i="10"/>
  <c r="EJ39" i="10"/>
  <c r="EJ38" i="10"/>
  <c r="EN39" i="10"/>
  <c r="EN38" i="10"/>
  <c r="O38" i="10"/>
  <c r="AD38" i="10"/>
  <c r="AM38" i="10"/>
  <c r="BB38" i="10"/>
  <c r="BK38" i="10"/>
  <c r="BZ38" i="10"/>
  <c r="CI38" i="10"/>
  <c r="CX38" i="10"/>
  <c r="DG38" i="10"/>
  <c r="DV38" i="10"/>
  <c r="EE38" i="10"/>
  <c r="EQ38" i="10"/>
  <c r="EY38" i="10"/>
  <c r="FG38" i="10"/>
  <c r="FO38" i="10"/>
  <c r="FW38" i="10"/>
  <c r="GE38" i="10"/>
  <c r="CU49" i="10"/>
  <c r="EY50" i="10"/>
  <c r="EX49" i="10"/>
  <c r="FC50" i="10"/>
  <c r="FB49" i="10"/>
  <c r="FG50" i="10"/>
  <c r="FF49" i="10"/>
  <c r="FK50" i="10"/>
  <c r="FJ49" i="10"/>
  <c r="FO50" i="10"/>
  <c r="FN49" i="10"/>
  <c r="FS50" i="10"/>
  <c r="FR49" i="10"/>
  <c r="FW50" i="10"/>
  <c r="FV49" i="10"/>
  <c r="GA50" i="10"/>
  <c r="FZ49" i="10"/>
  <c r="GE50" i="10"/>
  <c r="GD49" i="10"/>
  <c r="L49" i="10"/>
  <c r="R49" i="10"/>
  <c r="AD49" i="10"/>
  <c r="AJ49" i="10"/>
  <c r="AP49" i="10"/>
  <c r="AX49" i="10"/>
  <c r="BE49" i="10"/>
  <c r="BN49" i="10"/>
  <c r="BV49" i="10"/>
  <c r="CC49" i="10"/>
  <c r="CL49" i="10"/>
  <c r="CT49" i="10"/>
  <c r="DA49" i="10"/>
  <c r="DJ49" i="10"/>
  <c r="DR49" i="10"/>
  <c r="DY49" i="10"/>
  <c r="EH49" i="10"/>
  <c r="EP49" i="10"/>
  <c r="FY49" i="10"/>
  <c r="FB50" i="10"/>
  <c r="FR50" i="10"/>
  <c r="GI50" i="10"/>
  <c r="AW60" i="10"/>
  <c r="CS60" i="10"/>
  <c r="EO60" i="10"/>
  <c r="ES50" i="10"/>
  <c r="ER49" i="10"/>
  <c r="EW50" i="10"/>
  <c r="EV49" i="10"/>
  <c r="FA50" i="10"/>
  <c r="EZ49" i="10"/>
  <c r="FE50" i="10"/>
  <c r="FD49" i="10"/>
  <c r="FI50" i="10"/>
  <c r="FH49" i="10"/>
  <c r="FM50" i="10"/>
  <c r="FL49" i="10"/>
  <c r="FQ50" i="10"/>
  <c r="FP49" i="10"/>
  <c r="FU50" i="10"/>
  <c r="FT49" i="10"/>
  <c r="FY50" i="10"/>
  <c r="FX49" i="10"/>
  <c r="GC50" i="10"/>
  <c r="GB49" i="10"/>
  <c r="GG50" i="10"/>
  <c r="GF49" i="10"/>
  <c r="GK50" i="10"/>
  <c r="GJ49" i="10"/>
  <c r="U49" i="10"/>
  <c r="AG49" i="10"/>
  <c r="AS49" i="10"/>
  <c r="BB49" i="10"/>
  <c r="BJ49" i="10"/>
  <c r="BQ49" i="10"/>
  <c r="BZ49" i="10"/>
  <c r="CH49" i="10"/>
  <c r="CO49" i="10"/>
  <c r="CX49" i="10"/>
  <c r="DF49" i="10"/>
  <c r="DM49" i="10"/>
  <c r="DV49" i="10"/>
  <c r="ED49" i="10"/>
  <c r="EK49" i="10"/>
  <c r="ES49" i="10"/>
  <c r="FJ50" i="10"/>
  <c r="Y60" i="10"/>
  <c r="BU60" i="10"/>
  <c r="DQ60" i="10"/>
  <c r="BB50" i="10"/>
  <c r="BA49" i="10"/>
  <c r="BN50" i="10"/>
  <c r="BM49" i="10"/>
  <c r="BZ50" i="10"/>
  <c r="BY49" i="10"/>
  <c r="CL50" i="10"/>
  <c r="CK49" i="10"/>
  <c r="CX50" i="10"/>
  <c r="CW49" i="10"/>
  <c r="DJ50" i="10"/>
  <c r="DI49" i="10"/>
  <c r="DV50" i="10"/>
  <c r="DU49" i="10"/>
  <c r="EH50" i="10"/>
  <c r="EG49" i="10"/>
  <c r="Q49" i="10"/>
  <c r="AC49" i="10"/>
  <c r="AO49" i="10"/>
  <c r="BD49" i="10"/>
  <c r="CB49" i="10"/>
  <c r="CZ49" i="10"/>
  <c r="DX49" i="10"/>
  <c r="ET49" i="10"/>
  <c r="AK60" i="10"/>
  <c r="CG60" i="10"/>
  <c r="EC60" i="10"/>
  <c r="J60" i="10"/>
  <c r="V60" i="10"/>
  <c r="AH60" i="10"/>
  <c r="AT60" i="10"/>
  <c r="BF60" i="10"/>
  <c r="BR60" i="10"/>
  <c r="CD60" i="10"/>
  <c r="CP60" i="10"/>
  <c r="DB60" i="10"/>
  <c r="DN60" i="10"/>
  <c r="DZ60" i="10"/>
  <c r="EL60" i="10"/>
  <c r="P61" i="10"/>
  <c r="AB61" i="10"/>
  <c r="AN61" i="10"/>
  <c r="AZ61" i="10"/>
  <c r="BL61" i="10"/>
  <c r="BX61" i="10"/>
  <c r="CJ61" i="10"/>
  <c r="CV61" i="10"/>
  <c r="DH61" i="10"/>
  <c r="DT61" i="10"/>
  <c r="EF61" i="10"/>
  <c r="X38" i="9"/>
  <c r="AF38" i="9"/>
  <c r="AV38" i="9"/>
  <c r="BD38" i="9"/>
  <c r="BT38" i="9"/>
  <c r="CB38" i="9"/>
  <c r="CR38" i="9"/>
  <c r="CZ38" i="9"/>
  <c r="ER38" i="9"/>
  <c r="EZ38" i="9"/>
  <c r="FH38" i="9"/>
  <c r="FP38" i="9"/>
  <c r="FX38" i="9"/>
  <c r="GF38" i="9"/>
  <c r="BK37" i="9"/>
  <c r="CS23" i="6" s="1"/>
  <c r="AY37" i="9"/>
  <c r="BY23" i="6" s="1"/>
  <c r="AM37" i="9"/>
  <c r="BE23" i="6" s="1"/>
  <c r="AA37" i="9"/>
  <c r="AK23" i="6" s="1"/>
  <c r="O37" i="9"/>
  <c r="Q23" i="6" s="1"/>
  <c r="U39" i="9"/>
  <c r="U38" i="9"/>
  <c r="AG39" i="9"/>
  <c r="AG38" i="9"/>
  <c r="AS39" i="9"/>
  <c r="AS38" i="9"/>
  <c r="BE39" i="9"/>
  <c r="BE38" i="9"/>
  <c r="BQ39" i="9"/>
  <c r="BQ38" i="9"/>
  <c r="CC39" i="9"/>
  <c r="CC38" i="9"/>
  <c r="CO39" i="9"/>
  <c r="CO38" i="9"/>
  <c r="DA39" i="9"/>
  <c r="DA38" i="9"/>
  <c r="DM39" i="9"/>
  <c r="DM38" i="9"/>
  <c r="DY39" i="9"/>
  <c r="DY38" i="9"/>
  <c r="EK39" i="9"/>
  <c r="EK38" i="9"/>
  <c r="K37" i="9"/>
  <c r="K23" i="6" s="1"/>
  <c r="W37" i="9"/>
  <c r="AE23" i="6" s="1"/>
  <c r="AJ37" i="9"/>
  <c r="AZ23" i="6" s="1"/>
  <c r="AX37" i="9"/>
  <c r="BX23" i="6" s="1"/>
  <c r="EP37" i="9"/>
  <c r="IB23" i="6" s="1"/>
  <c r="K38" i="9"/>
  <c r="R38" i="9"/>
  <c r="Z38" i="9"/>
  <c r="AI38" i="9"/>
  <c r="AP38" i="9"/>
  <c r="AX38" i="9"/>
  <c r="BG38" i="9"/>
  <c r="BN38" i="9"/>
  <c r="BV38" i="9"/>
  <c r="CE38" i="9"/>
  <c r="CL38" i="9"/>
  <c r="CT38" i="9"/>
  <c r="DC38" i="9"/>
  <c r="DJ38" i="9"/>
  <c r="DV38" i="9"/>
  <c r="EH38" i="9"/>
  <c r="ES38" i="9"/>
  <c r="FA38" i="9"/>
  <c r="FI38" i="9"/>
  <c r="FQ38" i="9"/>
  <c r="FY38" i="9"/>
  <c r="GG38" i="9"/>
  <c r="AD39" i="9"/>
  <c r="BB39" i="9"/>
  <c r="BZ39" i="9"/>
  <c r="CX39" i="9"/>
  <c r="DL39" i="9"/>
  <c r="DL38" i="9"/>
  <c r="GJ39" i="9"/>
  <c r="GJ38" i="9"/>
  <c r="DR39" i="9"/>
  <c r="DR38" i="9"/>
  <c r="ED39" i="9"/>
  <c r="ED38" i="9"/>
  <c r="EP39" i="9"/>
  <c r="EP38" i="9"/>
  <c r="ET39" i="9"/>
  <c r="ET38" i="9"/>
  <c r="EX39" i="9"/>
  <c r="EX38" i="9"/>
  <c r="FB39" i="9"/>
  <c r="FB38" i="9"/>
  <c r="FF39" i="9"/>
  <c r="FF38" i="9"/>
  <c r="FJ39" i="9"/>
  <c r="FJ38" i="9"/>
  <c r="FN39" i="9"/>
  <c r="FN38" i="9"/>
  <c r="FR39" i="9"/>
  <c r="FR38" i="9"/>
  <c r="FV39" i="9"/>
  <c r="FV38" i="9"/>
  <c r="FZ39" i="9"/>
  <c r="FZ38" i="9"/>
  <c r="GD39" i="9"/>
  <c r="GD38" i="9"/>
  <c r="L37" i="9"/>
  <c r="L23" i="6" s="1"/>
  <c r="X37" i="9"/>
  <c r="AF23" i="6" s="1"/>
  <c r="AL37" i="9"/>
  <c r="BD23" i="6" s="1"/>
  <c r="BG37" i="9"/>
  <c r="CM23" i="6" s="1"/>
  <c r="EQ37" i="9"/>
  <c r="IC23" i="6" s="1"/>
  <c r="L38" i="9"/>
  <c r="T38" i="9"/>
  <c r="AJ38" i="9"/>
  <c r="AR38" i="9"/>
  <c r="BH38" i="9"/>
  <c r="BP38" i="9"/>
  <c r="CF38" i="9"/>
  <c r="CN38" i="9"/>
  <c r="DD38" i="9"/>
  <c r="EV38" i="9"/>
  <c r="FD38" i="9"/>
  <c r="FL38" i="9"/>
  <c r="FT38" i="9"/>
  <c r="GB38" i="9"/>
  <c r="W39" i="9"/>
  <c r="AU39" i="9"/>
  <c r="BS39" i="9"/>
  <c r="CQ39" i="9"/>
  <c r="L50" i="9"/>
  <c r="L49" i="9"/>
  <c r="T50" i="9"/>
  <c r="T49" i="9"/>
  <c r="X50" i="9"/>
  <c r="X49" i="9"/>
  <c r="AG50" i="9"/>
  <c r="AF49" i="9"/>
  <c r="AL50" i="9"/>
  <c r="AJ49" i="9"/>
  <c r="AS50" i="9"/>
  <c r="AR49" i="9"/>
  <c r="AX50" i="9"/>
  <c r="AV49" i="9"/>
  <c r="BE50" i="9"/>
  <c r="BD49" i="9"/>
  <c r="BJ50" i="9"/>
  <c r="BH49" i="9"/>
  <c r="BQ50" i="9"/>
  <c r="BP49" i="9"/>
  <c r="BV50" i="9"/>
  <c r="BT49" i="9"/>
  <c r="CC50" i="9"/>
  <c r="CB49" i="9"/>
  <c r="CH50" i="9"/>
  <c r="CF49" i="9"/>
  <c r="CO50" i="9"/>
  <c r="CN49" i="9"/>
  <c r="CT50" i="9"/>
  <c r="CR49" i="9"/>
  <c r="DA50" i="9"/>
  <c r="CZ49" i="9"/>
  <c r="DF50" i="9"/>
  <c r="DD49" i="9"/>
  <c r="DM50" i="9"/>
  <c r="DL49" i="9"/>
  <c r="DR50" i="9"/>
  <c r="DP49" i="9"/>
  <c r="DY50" i="9"/>
  <c r="DX49" i="9"/>
  <c r="ED50" i="9"/>
  <c r="EB49" i="9"/>
  <c r="EK50" i="9"/>
  <c r="EJ49" i="9"/>
  <c r="EP50" i="9"/>
  <c r="EN49" i="9"/>
  <c r="ES50" i="9"/>
  <c r="ER49" i="9"/>
  <c r="EW50" i="9"/>
  <c r="EV49" i="9"/>
  <c r="FA50" i="9"/>
  <c r="EZ49" i="9"/>
  <c r="FE50" i="9"/>
  <c r="FD49" i="9"/>
  <c r="FI50" i="9"/>
  <c r="FH49" i="9"/>
  <c r="FM50" i="9"/>
  <c r="FL49" i="9"/>
  <c r="FQ50" i="9"/>
  <c r="FP49" i="9"/>
  <c r="FU50" i="9"/>
  <c r="FT49" i="9"/>
  <c r="FY50" i="9"/>
  <c r="FX49" i="9"/>
  <c r="GC50" i="9"/>
  <c r="GB49" i="9"/>
  <c r="GG50" i="9"/>
  <c r="GF49" i="9"/>
  <c r="GJ49" i="9"/>
  <c r="GK50" i="9"/>
  <c r="DX39" i="9"/>
  <c r="DX38" i="9"/>
  <c r="O39" i="9"/>
  <c r="O38" i="9"/>
  <c r="AA39" i="9"/>
  <c r="AA38" i="9"/>
  <c r="AM39" i="9"/>
  <c r="AM38" i="9"/>
  <c r="AY39" i="9"/>
  <c r="AY38" i="9"/>
  <c r="BK39" i="9"/>
  <c r="BK38" i="9"/>
  <c r="BW39" i="9"/>
  <c r="BW38" i="9"/>
  <c r="CI39" i="9"/>
  <c r="CI38" i="9"/>
  <c r="CU39" i="9"/>
  <c r="CU38" i="9"/>
  <c r="DG39" i="9"/>
  <c r="DG38" i="9"/>
  <c r="DS39" i="9"/>
  <c r="DS38" i="9"/>
  <c r="EE39" i="9"/>
  <c r="EE38" i="9"/>
  <c r="EQ39" i="9"/>
  <c r="EQ38" i="9"/>
  <c r="EU39" i="9"/>
  <c r="EU38" i="9"/>
  <c r="EY39" i="9"/>
  <c r="EY38" i="9"/>
  <c r="FC39" i="9"/>
  <c r="FC38" i="9"/>
  <c r="FG39" i="9"/>
  <c r="FG38" i="9"/>
  <c r="FK39" i="9"/>
  <c r="FK38" i="9"/>
  <c r="FO39" i="9"/>
  <c r="FO38" i="9"/>
  <c r="FS39" i="9"/>
  <c r="FS38" i="9"/>
  <c r="FW39" i="9"/>
  <c r="FW38" i="9"/>
  <c r="GA39" i="9"/>
  <c r="GA38" i="9"/>
  <c r="GE39" i="9"/>
  <c r="GE38" i="9"/>
  <c r="GI39" i="9"/>
  <c r="GI38" i="9"/>
  <c r="M37" i="9"/>
  <c r="O23" i="6" s="1"/>
  <c r="Z37" i="9"/>
  <c r="AJ23" i="6" s="1"/>
  <c r="AU37" i="9"/>
  <c r="BS23" i="6" s="1"/>
  <c r="BH37" i="9"/>
  <c r="CN23" i="6" s="1"/>
  <c r="N38" i="9"/>
  <c r="AL38" i="9"/>
  <c r="BJ38" i="9"/>
  <c r="CH38" i="9"/>
  <c r="DF38" i="9"/>
  <c r="DP38" i="9"/>
  <c r="EB38" i="9"/>
  <c r="EN38" i="9"/>
  <c r="EW38" i="9"/>
  <c r="FE38" i="9"/>
  <c r="FM38" i="9"/>
  <c r="FU38" i="9"/>
  <c r="GC38" i="9"/>
  <c r="EJ39" i="9"/>
  <c r="EJ38" i="9"/>
  <c r="BB50" i="9"/>
  <c r="BA49" i="9"/>
  <c r="BN50" i="9"/>
  <c r="BM49" i="9"/>
  <c r="BZ50" i="9"/>
  <c r="BY49" i="9"/>
  <c r="CL50" i="9"/>
  <c r="CK49" i="9"/>
  <c r="CX50" i="9"/>
  <c r="CW49" i="9"/>
  <c r="DJ50" i="9"/>
  <c r="DI49" i="9"/>
  <c r="DV50" i="9"/>
  <c r="DU49" i="9"/>
  <c r="EH50" i="9"/>
  <c r="EG49" i="9"/>
  <c r="ET50" i="9"/>
  <c r="ES49" i="9"/>
  <c r="EX50" i="9"/>
  <c r="EW49" i="9"/>
  <c r="FB50" i="9"/>
  <c r="FA49" i="9"/>
  <c r="FF50" i="9"/>
  <c r="FE49" i="9"/>
  <c r="FJ50" i="9"/>
  <c r="FI49" i="9"/>
  <c r="FN50" i="9"/>
  <c r="FM49" i="9"/>
  <c r="FR50" i="9"/>
  <c r="FQ49" i="9"/>
  <c r="FV50" i="9"/>
  <c r="FU49" i="9"/>
  <c r="FZ50" i="9"/>
  <c r="FY49" i="9"/>
  <c r="GD50" i="9"/>
  <c r="GC49" i="9"/>
  <c r="GI50" i="9"/>
  <c r="GG49" i="9"/>
  <c r="K49" i="9"/>
  <c r="Q49" i="9"/>
  <c r="W49" i="9"/>
  <c r="AC49" i="9"/>
  <c r="AI49" i="9"/>
  <c r="AO49" i="9"/>
  <c r="DA49" i="9"/>
  <c r="DY49" i="9"/>
  <c r="EU49" i="9"/>
  <c r="FK49" i="9"/>
  <c r="GA49" i="9"/>
  <c r="CQ50" i="9"/>
  <c r="DO50" i="9"/>
  <c r="EM50" i="9"/>
  <c r="FD50" i="9"/>
  <c r="FT50" i="9"/>
  <c r="BC60" i="9"/>
  <c r="CY60" i="9"/>
  <c r="AY50" i="9"/>
  <c r="AX49" i="9"/>
  <c r="BK50" i="9"/>
  <c r="BJ49" i="9"/>
  <c r="BW50" i="9"/>
  <c r="BV49" i="9"/>
  <c r="CI50" i="9"/>
  <c r="CH49" i="9"/>
  <c r="CN50" i="9"/>
  <c r="CL49" i="9"/>
  <c r="CU50" i="9"/>
  <c r="CT49" i="9"/>
  <c r="CZ50" i="9"/>
  <c r="CX49" i="9"/>
  <c r="DG50" i="9"/>
  <c r="DF49" i="9"/>
  <c r="DL50" i="9"/>
  <c r="DJ49" i="9"/>
  <c r="DS50" i="9"/>
  <c r="DR49" i="9"/>
  <c r="DX50" i="9"/>
  <c r="DV49" i="9"/>
  <c r="EE50" i="9"/>
  <c r="ED49" i="9"/>
  <c r="EJ50" i="9"/>
  <c r="EH49" i="9"/>
  <c r="EQ50" i="9"/>
  <c r="EP49" i="9"/>
  <c r="EU50" i="9"/>
  <c r="ET49" i="9"/>
  <c r="EY50" i="9"/>
  <c r="EX49" i="9"/>
  <c r="FC50" i="9"/>
  <c r="FB49" i="9"/>
  <c r="FG50" i="9"/>
  <c r="FF49" i="9"/>
  <c r="FK50" i="9"/>
  <c r="FJ49" i="9"/>
  <c r="FO50" i="9"/>
  <c r="FN49" i="9"/>
  <c r="FS50" i="9"/>
  <c r="FR49" i="9"/>
  <c r="FW50" i="9"/>
  <c r="FV49" i="9"/>
  <c r="GA50" i="9"/>
  <c r="FZ49" i="9"/>
  <c r="GE50" i="9"/>
  <c r="GD49" i="9"/>
  <c r="R49" i="9"/>
  <c r="AD49" i="9"/>
  <c r="AP49" i="9"/>
  <c r="AY49" i="9"/>
  <c r="BW49" i="9"/>
  <c r="S60" i="9"/>
  <c r="BO60" i="9"/>
  <c r="DK60" i="9"/>
  <c r="AV50" i="9"/>
  <c r="AU49" i="9"/>
  <c r="BH50" i="9"/>
  <c r="BG49" i="9"/>
  <c r="BT50" i="9"/>
  <c r="BS49" i="9"/>
  <c r="CF50" i="9"/>
  <c r="CE49" i="9"/>
  <c r="CR50" i="9"/>
  <c r="CQ49" i="9"/>
  <c r="DD50" i="9"/>
  <c r="DC49" i="9"/>
  <c r="DP50" i="9"/>
  <c r="DO49" i="9"/>
  <c r="EB50" i="9"/>
  <c r="EA49" i="9"/>
  <c r="EN50" i="9"/>
  <c r="EM49" i="9"/>
  <c r="GJ50" i="9"/>
  <c r="GI49" i="9"/>
  <c r="N49" i="9"/>
  <c r="Z49" i="9"/>
  <c r="AL49" i="9"/>
  <c r="BB49" i="9"/>
  <c r="BN49" i="9"/>
  <c r="BZ49" i="9"/>
  <c r="AE60" i="9"/>
  <c r="CA60" i="9"/>
  <c r="DW60" i="9"/>
  <c r="J60" i="9"/>
  <c r="V60" i="9"/>
  <c r="AH60" i="9"/>
  <c r="AT60" i="9"/>
  <c r="BF60" i="9"/>
  <c r="BR60" i="9"/>
  <c r="CD60" i="9"/>
  <c r="CP60" i="9"/>
  <c r="DB60" i="9"/>
  <c r="DN60" i="9"/>
  <c r="DZ60" i="9"/>
  <c r="EL60" i="9"/>
  <c r="P61" i="9"/>
  <c r="AB61" i="9"/>
  <c r="AN61" i="9"/>
  <c r="AZ61" i="9"/>
  <c r="BL61" i="9"/>
  <c r="BX61" i="9"/>
  <c r="CJ61" i="9"/>
  <c r="CV61" i="9"/>
  <c r="DH61" i="9"/>
  <c r="DT61" i="9"/>
  <c r="EF61" i="9"/>
  <c r="EE39" i="8"/>
  <c r="EE38" i="8"/>
  <c r="EQ39" i="8"/>
  <c r="EQ38" i="8"/>
  <c r="EU39" i="8"/>
  <c r="EU38" i="8"/>
  <c r="EY39" i="8"/>
  <c r="EY38" i="8"/>
  <c r="FC39" i="8"/>
  <c r="FC38" i="8"/>
  <c r="FG39" i="8"/>
  <c r="FG38" i="8"/>
  <c r="FK39" i="8"/>
  <c r="FK38" i="8"/>
  <c r="FO39" i="8"/>
  <c r="FO38" i="8"/>
  <c r="FS39" i="8"/>
  <c r="FS38" i="8"/>
  <c r="FW39" i="8"/>
  <c r="FW38" i="8"/>
  <c r="GA39" i="8"/>
  <c r="GA38" i="8"/>
  <c r="GE39" i="8"/>
  <c r="GE38" i="8"/>
  <c r="GI39" i="8"/>
  <c r="GI38" i="8"/>
  <c r="L38" i="8"/>
  <c r="R38" i="8"/>
  <c r="X38" i="8"/>
  <c r="AD38" i="8"/>
  <c r="AJ38" i="8"/>
  <c r="AP38" i="8"/>
  <c r="AV38" i="8"/>
  <c r="BB38" i="8"/>
  <c r="BH38" i="8"/>
  <c r="BN38" i="8"/>
  <c r="BT38" i="8"/>
  <c r="BZ38" i="8"/>
  <c r="CF38" i="8"/>
  <c r="CL38" i="8"/>
  <c r="CR38" i="8"/>
  <c r="CX38" i="8"/>
  <c r="DD38" i="8"/>
  <c r="DJ38" i="8"/>
  <c r="DP38" i="8"/>
  <c r="DV38" i="8"/>
  <c r="ED38" i="8"/>
  <c r="EM38" i="8"/>
  <c r="ES38" i="8"/>
  <c r="EX38" i="8"/>
  <c r="FD38" i="8"/>
  <c r="FL38" i="8"/>
  <c r="FT38" i="8"/>
  <c r="GB38" i="8"/>
  <c r="K39" i="8"/>
  <c r="W39" i="8"/>
  <c r="AI39" i="8"/>
  <c r="AU39" i="8"/>
  <c r="BG39" i="8"/>
  <c r="BS39" i="8"/>
  <c r="CE39" i="8"/>
  <c r="CQ39" i="8"/>
  <c r="DC39" i="8"/>
  <c r="DO39" i="8"/>
  <c r="EA39" i="8"/>
  <c r="EV39" i="8"/>
  <c r="L50" i="8"/>
  <c r="L49" i="8"/>
  <c r="T49" i="8"/>
  <c r="T50" i="8"/>
  <c r="X50" i="8"/>
  <c r="X49" i="8"/>
  <c r="AL50" i="8"/>
  <c r="AJ49" i="8"/>
  <c r="AR49" i="8"/>
  <c r="AS50" i="8"/>
  <c r="AX50" i="8"/>
  <c r="AV49" i="8"/>
  <c r="BP49" i="8"/>
  <c r="BQ50" i="8"/>
  <c r="CN49" i="8"/>
  <c r="CO50" i="8"/>
  <c r="DF50" i="8"/>
  <c r="DD49" i="8"/>
  <c r="DR50" i="8"/>
  <c r="DP49" i="8"/>
  <c r="ED50" i="8"/>
  <c r="EB49" i="8"/>
  <c r="EP50" i="8"/>
  <c r="EN49" i="8"/>
  <c r="ES50" i="8"/>
  <c r="ER49" i="8"/>
  <c r="EW50" i="8"/>
  <c r="EV49" i="8"/>
  <c r="FA50" i="8"/>
  <c r="EZ49" i="8"/>
  <c r="FE50" i="8"/>
  <c r="FD49" i="8"/>
  <c r="FI50" i="8"/>
  <c r="FH49" i="8"/>
  <c r="FM50" i="8"/>
  <c r="FL49" i="8"/>
  <c r="FQ50" i="8"/>
  <c r="FP49" i="8"/>
  <c r="FU50" i="8"/>
  <c r="FT49" i="8"/>
  <c r="FY50" i="8"/>
  <c r="FX49" i="8"/>
  <c r="GC50" i="8"/>
  <c r="GB49" i="8"/>
  <c r="GG50" i="8"/>
  <c r="GF49" i="8"/>
  <c r="GK50" i="8"/>
  <c r="GJ49" i="8"/>
  <c r="BH49" i="8"/>
  <c r="DL49" i="8"/>
  <c r="DA50" i="8"/>
  <c r="GJ39" i="8"/>
  <c r="GJ38" i="8"/>
  <c r="AF38" i="8"/>
  <c r="BP38" i="8"/>
  <c r="CN38" i="8"/>
  <c r="CZ38" i="8"/>
  <c r="DL38" i="8"/>
  <c r="DX38" i="8"/>
  <c r="EN38" i="8"/>
  <c r="EZ38" i="8"/>
  <c r="DY39" i="8"/>
  <c r="DY38" i="8"/>
  <c r="EK39" i="8"/>
  <c r="EK38" i="8"/>
  <c r="O38" i="8"/>
  <c r="U38" i="8"/>
  <c r="AA38" i="8"/>
  <c r="AG38" i="8"/>
  <c r="AM38" i="8"/>
  <c r="AS38" i="8"/>
  <c r="AY38" i="8"/>
  <c r="BE38" i="8"/>
  <c r="BK38" i="8"/>
  <c r="BQ38" i="8"/>
  <c r="BW38" i="8"/>
  <c r="CC38" i="8"/>
  <c r="CI38" i="8"/>
  <c r="CO38" i="8"/>
  <c r="CU38" i="8"/>
  <c r="DA38" i="8"/>
  <c r="DG38" i="8"/>
  <c r="DM38" i="8"/>
  <c r="DS38" i="8"/>
  <c r="EH38" i="8"/>
  <c r="EP38" i="8"/>
  <c r="FA38" i="8"/>
  <c r="FH38" i="8"/>
  <c r="FP38" i="8"/>
  <c r="FX38" i="8"/>
  <c r="GF38" i="8"/>
  <c r="Q39" i="8"/>
  <c r="AC39" i="8"/>
  <c r="AO39" i="8"/>
  <c r="BA39" i="8"/>
  <c r="BM39" i="8"/>
  <c r="BY39" i="8"/>
  <c r="CK39" i="8"/>
  <c r="CW39" i="8"/>
  <c r="DI39" i="8"/>
  <c r="DU39" i="8"/>
  <c r="ER39" i="8"/>
  <c r="CF49" i="8"/>
  <c r="BE50" i="8"/>
  <c r="T38" i="8"/>
  <c r="AR38" i="8"/>
  <c r="BD38" i="8"/>
  <c r="CB38" i="8"/>
  <c r="EB39" i="8"/>
  <c r="FF39" i="8"/>
  <c r="FF38" i="8"/>
  <c r="FJ39" i="8"/>
  <c r="FJ38" i="8"/>
  <c r="FN39" i="8"/>
  <c r="FN38" i="8"/>
  <c r="FR39" i="8"/>
  <c r="FR38" i="8"/>
  <c r="FV39" i="8"/>
  <c r="FV38" i="8"/>
  <c r="FZ39" i="8"/>
  <c r="FZ38" i="8"/>
  <c r="GD39" i="8"/>
  <c r="GD38" i="8"/>
  <c r="EJ38" i="8"/>
  <c r="FB38" i="8"/>
  <c r="FI38" i="8"/>
  <c r="FQ38" i="8"/>
  <c r="FY38" i="8"/>
  <c r="GG38" i="8"/>
  <c r="CR49" i="8"/>
  <c r="CC50" i="8"/>
  <c r="CZ50" i="8"/>
  <c r="CX49" i="8"/>
  <c r="DL50" i="8"/>
  <c r="DJ49" i="8"/>
  <c r="DX50" i="8"/>
  <c r="DV49" i="8"/>
  <c r="EJ50" i="8"/>
  <c r="EH49" i="8"/>
  <c r="R49" i="8"/>
  <c r="AD49" i="8"/>
  <c r="AP49" i="8"/>
  <c r="BN49" i="8"/>
  <c r="BZ49" i="8"/>
  <c r="CL49" i="8"/>
  <c r="AZ60" i="8"/>
  <c r="CV60" i="8"/>
  <c r="BA50" i="8"/>
  <c r="AY49" i="8"/>
  <c r="BM50" i="8"/>
  <c r="BK49" i="8"/>
  <c r="BT50" i="8"/>
  <c r="BS49" i="8"/>
  <c r="BY50" i="8"/>
  <c r="BW49" i="8"/>
  <c r="CF50" i="8"/>
  <c r="CE49" i="8"/>
  <c r="CK50" i="8"/>
  <c r="CI49" i="8"/>
  <c r="CR50" i="8"/>
  <c r="CQ49" i="8"/>
  <c r="CW50" i="8"/>
  <c r="CU49" i="8"/>
  <c r="DD50" i="8"/>
  <c r="DC49" i="8"/>
  <c r="DI50" i="8"/>
  <c r="DG49" i="8"/>
  <c r="DP50" i="8"/>
  <c r="DO49" i="8"/>
  <c r="DU50" i="8"/>
  <c r="DS49" i="8"/>
  <c r="EB50" i="8"/>
  <c r="EA49" i="8"/>
  <c r="EG50" i="8"/>
  <c r="EE49" i="8"/>
  <c r="EN50" i="8"/>
  <c r="EM49" i="8"/>
  <c r="ER50" i="8"/>
  <c r="EQ49" i="8"/>
  <c r="EV50" i="8"/>
  <c r="EU49" i="8"/>
  <c r="EZ50" i="8"/>
  <c r="EY49" i="8"/>
  <c r="FD50" i="8"/>
  <c r="FC49" i="8"/>
  <c r="FH50" i="8"/>
  <c r="FG49" i="8"/>
  <c r="FL50" i="8"/>
  <c r="FK49" i="8"/>
  <c r="FP50" i="8"/>
  <c r="FO49" i="8"/>
  <c r="FT50" i="8"/>
  <c r="FS49" i="8"/>
  <c r="FX50" i="8"/>
  <c r="FW49" i="8"/>
  <c r="GB50" i="8"/>
  <c r="GA49" i="8"/>
  <c r="GF50" i="8"/>
  <c r="GE49" i="8"/>
  <c r="N49" i="8"/>
  <c r="Z49" i="8"/>
  <c r="AL49" i="8"/>
  <c r="AX49" i="8"/>
  <c r="BG49" i="8"/>
  <c r="DF49" i="8"/>
  <c r="ED49" i="8"/>
  <c r="EX49" i="8"/>
  <c r="FN49" i="8"/>
  <c r="GD49" i="8"/>
  <c r="BW50" i="8"/>
  <c r="CU50" i="8"/>
  <c r="DS50" i="8"/>
  <c r="EQ50" i="8"/>
  <c r="FG50" i="8"/>
  <c r="FW50" i="8"/>
  <c r="P60" i="8"/>
  <c r="BL60" i="8"/>
  <c r="DH60" i="8"/>
  <c r="BG50" i="8"/>
  <c r="BE49" i="8"/>
  <c r="BN50" i="8"/>
  <c r="BM49" i="8"/>
  <c r="BS50" i="8"/>
  <c r="BQ49" i="8"/>
  <c r="BZ50" i="8"/>
  <c r="BY49" i="8"/>
  <c r="CE50" i="8"/>
  <c r="CC49" i="8"/>
  <c r="CL50" i="8"/>
  <c r="CK49" i="8"/>
  <c r="CQ50" i="8"/>
  <c r="CO49" i="8"/>
  <c r="CX50" i="8"/>
  <c r="CW49" i="8"/>
  <c r="DC50" i="8"/>
  <c r="DA49" i="8"/>
  <c r="DJ50" i="8"/>
  <c r="DI49" i="8"/>
  <c r="DO50" i="8"/>
  <c r="DM49" i="8"/>
  <c r="DV50" i="8"/>
  <c r="DU49" i="8"/>
  <c r="EA50" i="8"/>
  <c r="DY49" i="8"/>
  <c r="EH50" i="8"/>
  <c r="EG49" i="8"/>
  <c r="EM50" i="8"/>
  <c r="EK49" i="8"/>
  <c r="ET50" i="8"/>
  <c r="ES49" i="8"/>
  <c r="EX50" i="8"/>
  <c r="EW49" i="8"/>
  <c r="FB50" i="8"/>
  <c r="FA49" i="8"/>
  <c r="FF50" i="8"/>
  <c r="FE49" i="8"/>
  <c r="FJ50" i="8"/>
  <c r="FI49" i="8"/>
  <c r="FN50" i="8"/>
  <c r="FM49" i="8"/>
  <c r="FR50" i="8"/>
  <c r="FQ49" i="8"/>
  <c r="FV50" i="8"/>
  <c r="FU49" i="8"/>
  <c r="FZ50" i="8"/>
  <c r="FY49" i="8"/>
  <c r="GD50" i="8"/>
  <c r="GC49" i="8"/>
  <c r="GI50" i="8"/>
  <c r="GG49" i="8"/>
  <c r="K49" i="8"/>
  <c r="Q49" i="8"/>
  <c r="W49" i="8"/>
  <c r="AC49" i="8"/>
  <c r="AI49" i="8"/>
  <c r="AO49" i="8"/>
  <c r="AU49" i="8"/>
  <c r="BB49" i="8"/>
  <c r="BJ49" i="8"/>
  <c r="CH49" i="8"/>
  <c r="AN60" i="8"/>
  <c r="CJ60" i="8"/>
  <c r="EF60" i="8"/>
  <c r="M60" i="8"/>
  <c r="Y60" i="8"/>
  <c r="AK60" i="8"/>
  <c r="AW60" i="8"/>
  <c r="BI60" i="8"/>
  <c r="BU60" i="8"/>
  <c r="CG60" i="8"/>
  <c r="CS60" i="8"/>
  <c r="DE60" i="8"/>
  <c r="DQ60" i="8"/>
  <c r="EC60" i="8"/>
  <c r="EO60" i="8"/>
  <c r="S61" i="8"/>
  <c r="AE61" i="8"/>
  <c r="AQ61" i="8"/>
  <c r="BC61" i="8"/>
  <c r="BO61" i="8"/>
  <c r="CA61" i="8"/>
  <c r="CM61" i="8"/>
  <c r="CY61" i="8"/>
  <c r="DK61" i="8"/>
  <c r="DW61" i="8"/>
  <c r="EI61" i="8"/>
  <c r="C96" i="7"/>
  <c r="O37" i="7" s="1"/>
  <c r="C95" i="7"/>
  <c r="X72" i="7"/>
  <c r="W72" i="7"/>
  <c r="V72" i="7"/>
  <c r="U72" i="7"/>
  <c r="T72" i="7"/>
  <c r="S72" i="7"/>
  <c r="R72" i="7"/>
  <c r="Q72" i="7"/>
  <c r="P72" i="7"/>
  <c r="N72" i="7"/>
  <c r="M72" i="7"/>
  <c r="J72" i="7"/>
  <c r="I72" i="7"/>
  <c r="H72" i="7"/>
  <c r="G72" i="7"/>
  <c r="F72" i="7"/>
  <c r="E72" i="7"/>
  <c r="D72" i="7"/>
  <c r="C72" i="7"/>
  <c r="B72" i="7"/>
  <c r="O72" i="7" s="1"/>
  <c r="X71" i="7"/>
  <c r="W71" i="7"/>
  <c r="V71" i="7"/>
  <c r="U71" i="7"/>
  <c r="T71" i="7"/>
  <c r="S71" i="7"/>
  <c r="R71" i="7"/>
  <c r="Q71" i="7"/>
  <c r="P71" i="7"/>
  <c r="N71" i="7"/>
  <c r="M71" i="7"/>
  <c r="J71" i="7"/>
  <c r="I71" i="7"/>
  <c r="H71" i="7"/>
  <c r="G71" i="7"/>
  <c r="F71" i="7"/>
  <c r="E71" i="7"/>
  <c r="D71" i="7"/>
  <c r="C71" i="7"/>
  <c r="B71" i="7"/>
  <c r="O71" i="7" s="1"/>
  <c r="X70" i="7"/>
  <c r="W70" i="7"/>
  <c r="V70" i="7"/>
  <c r="U70" i="7"/>
  <c r="T70" i="7"/>
  <c r="S70" i="7"/>
  <c r="R70" i="7"/>
  <c r="Q70" i="7"/>
  <c r="P70" i="7"/>
  <c r="N70" i="7"/>
  <c r="M70" i="7"/>
  <c r="J70" i="7"/>
  <c r="I70" i="7"/>
  <c r="H70" i="7"/>
  <c r="G70" i="7"/>
  <c r="F70" i="7"/>
  <c r="E70" i="7"/>
  <c r="D70" i="7"/>
  <c r="C70" i="7"/>
  <c r="B70" i="7"/>
  <c r="O70" i="7" s="1"/>
  <c r="X69" i="7"/>
  <c r="W69" i="7"/>
  <c r="V69" i="7"/>
  <c r="U69" i="7"/>
  <c r="T69" i="7"/>
  <c r="S69" i="7"/>
  <c r="R69" i="7"/>
  <c r="Q69" i="7"/>
  <c r="P69" i="7"/>
  <c r="N69" i="7"/>
  <c r="M69" i="7"/>
  <c r="J69" i="7"/>
  <c r="I69" i="7"/>
  <c r="H69" i="7"/>
  <c r="G69" i="7"/>
  <c r="F69" i="7"/>
  <c r="E69" i="7"/>
  <c r="D69" i="7"/>
  <c r="C69" i="7"/>
  <c r="B69" i="7"/>
  <c r="O69" i="7" s="1"/>
  <c r="X68" i="7"/>
  <c r="W68" i="7"/>
  <c r="V68" i="7"/>
  <c r="U68" i="7"/>
  <c r="T68" i="7"/>
  <c r="S68" i="7"/>
  <c r="R68" i="7"/>
  <c r="Q68" i="7"/>
  <c r="P68" i="7"/>
  <c r="N68" i="7"/>
  <c r="M68" i="7"/>
  <c r="J68" i="7"/>
  <c r="I68" i="7"/>
  <c r="H68" i="7"/>
  <c r="G68" i="7"/>
  <c r="F68" i="7"/>
  <c r="E68" i="7"/>
  <c r="D68" i="7"/>
  <c r="C68" i="7"/>
  <c r="B68" i="7"/>
  <c r="O68" i="7" s="1"/>
  <c r="X67" i="7"/>
  <c r="W67" i="7"/>
  <c r="V67" i="7"/>
  <c r="U67" i="7"/>
  <c r="T67" i="7"/>
  <c r="S67" i="7"/>
  <c r="R67" i="7"/>
  <c r="Q67" i="7"/>
  <c r="P67" i="7"/>
  <c r="N67" i="7"/>
  <c r="M67" i="7"/>
  <c r="J67" i="7"/>
  <c r="I67" i="7"/>
  <c r="H67" i="7"/>
  <c r="G67" i="7"/>
  <c r="F67" i="7"/>
  <c r="E67" i="7"/>
  <c r="D67" i="7"/>
  <c r="C67" i="7"/>
  <c r="B67" i="7"/>
  <c r="O67" i="7" s="1"/>
  <c r="X66" i="7"/>
  <c r="W66" i="7"/>
  <c r="V66" i="7"/>
  <c r="U66" i="7"/>
  <c r="T66" i="7"/>
  <c r="S66" i="7"/>
  <c r="R66" i="7"/>
  <c r="Q66" i="7"/>
  <c r="P66" i="7"/>
  <c r="N66" i="7"/>
  <c r="M66" i="7"/>
  <c r="J66" i="7"/>
  <c r="I66" i="7"/>
  <c r="H66" i="7"/>
  <c r="G66" i="7"/>
  <c r="F66" i="7"/>
  <c r="E66" i="7"/>
  <c r="D66" i="7"/>
  <c r="C66" i="7"/>
  <c r="B66" i="7"/>
  <c r="A66" i="7"/>
  <c r="EO58" i="7"/>
  <c r="IA106" i="6" s="1"/>
  <c r="EL58" i="7"/>
  <c r="HV106" i="6" s="1"/>
  <c r="EI58" i="7"/>
  <c r="HQ106" i="6" s="1"/>
  <c r="EF58" i="7"/>
  <c r="HL106" i="6" s="1"/>
  <c r="EC58" i="7"/>
  <c r="HG106" i="6" s="1"/>
  <c r="DZ58" i="7"/>
  <c r="HB106" i="6" s="1"/>
  <c r="DW58" i="7"/>
  <c r="GW106" i="6" s="1"/>
  <c r="DT58" i="7"/>
  <c r="GR106" i="6" s="1"/>
  <c r="DQ58" i="7"/>
  <c r="GM106" i="6" s="1"/>
  <c r="DN58" i="7"/>
  <c r="GH106" i="6" s="1"/>
  <c r="DK58" i="7"/>
  <c r="GC106" i="6" s="1"/>
  <c r="DH58" i="7"/>
  <c r="FX106" i="6" s="1"/>
  <c r="DE58" i="7"/>
  <c r="FS106" i="6" s="1"/>
  <c r="DB58" i="7"/>
  <c r="FN106" i="6" s="1"/>
  <c r="CY58" i="7"/>
  <c r="FI106" i="6" s="1"/>
  <c r="CV58" i="7"/>
  <c r="FD106" i="6" s="1"/>
  <c r="CS58" i="7"/>
  <c r="EY106" i="6" s="1"/>
  <c r="CP58" i="7"/>
  <c r="ET106" i="6" s="1"/>
  <c r="CM58" i="7"/>
  <c r="EO106" i="6" s="1"/>
  <c r="CJ58" i="7"/>
  <c r="EJ106" i="6" s="1"/>
  <c r="CG58" i="7"/>
  <c r="EE106" i="6" s="1"/>
  <c r="CD58" i="7"/>
  <c r="DZ106" i="6" s="1"/>
  <c r="CA58" i="7"/>
  <c r="DU106" i="6" s="1"/>
  <c r="BX58" i="7"/>
  <c r="DP106" i="6" s="1"/>
  <c r="BU58" i="7"/>
  <c r="DK106" i="6" s="1"/>
  <c r="BR58" i="7"/>
  <c r="DF106" i="6" s="1"/>
  <c r="BO58" i="7"/>
  <c r="DA106" i="6" s="1"/>
  <c r="BL58" i="7"/>
  <c r="CV106" i="6" s="1"/>
  <c r="BI58" i="7"/>
  <c r="CQ106" i="6" s="1"/>
  <c r="BF58" i="7"/>
  <c r="CL106" i="6" s="1"/>
  <c r="BC58" i="7"/>
  <c r="CG106" i="6" s="1"/>
  <c r="AZ58" i="7"/>
  <c r="CB106" i="6" s="1"/>
  <c r="AW58" i="7"/>
  <c r="BW106" i="6" s="1"/>
  <c r="AT58" i="7"/>
  <c r="BR106" i="6" s="1"/>
  <c r="AQ58" i="7"/>
  <c r="BM106" i="6" s="1"/>
  <c r="AN58" i="7"/>
  <c r="BH106" i="6" s="1"/>
  <c r="AK58" i="7"/>
  <c r="BC106" i="6" s="1"/>
  <c r="AH58" i="7"/>
  <c r="AX106" i="6" s="1"/>
  <c r="AE58" i="7"/>
  <c r="AS106" i="6" s="1"/>
  <c r="AB58" i="7"/>
  <c r="AN106" i="6" s="1"/>
  <c r="AI106" i="6"/>
  <c r="AD106" i="6"/>
  <c r="Y106" i="6"/>
  <c r="P58" i="7"/>
  <c r="T106" i="6" s="1"/>
  <c r="M58" i="7"/>
  <c r="O106" i="6" s="1"/>
  <c r="J106" i="6"/>
  <c r="I58" i="7"/>
  <c r="I106" i="6" s="1"/>
  <c r="H58" i="7"/>
  <c r="H106" i="6" s="1"/>
  <c r="G58" i="7"/>
  <c r="G106" i="6" s="1"/>
  <c r="F58" i="7"/>
  <c r="F106" i="6" s="1"/>
  <c r="E58" i="7"/>
  <c r="E106" i="6" s="1"/>
  <c r="D58" i="7"/>
  <c r="D106" i="6" s="1"/>
  <c r="C58" i="7"/>
  <c r="C106" i="6" s="1"/>
  <c r="B58" i="7"/>
  <c r="B106" i="6" s="1"/>
  <c r="EO57" i="7"/>
  <c r="IA105" i="6" s="1"/>
  <c r="EL57" i="7"/>
  <c r="HV105" i="6" s="1"/>
  <c r="EI57" i="7"/>
  <c r="HQ105" i="6" s="1"/>
  <c r="EF57" i="7"/>
  <c r="HL105" i="6" s="1"/>
  <c r="EC57" i="7"/>
  <c r="HG105" i="6" s="1"/>
  <c r="DZ57" i="7"/>
  <c r="HB105" i="6" s="1"/>
  <c r="DW57" i="7"/>
  <c r="GW105" i="6" s="1"/>
  <c r="DT57" i="7"/>
  <c r="GR105" i="6" s="1"/>
  <c r="DQ57" i="7"/>
  <c r="GM105" i="6" s="1"/>
  <c r="DN57" i="7"/>
  <c r="GH105" i="6" s="1"/>
  <c r="DK57" i="7"/>
  <c r="GC105" i="6" s="1"/>
  <c r="DH57" i="7"/>
  <c r="FX105" i="6" s="1"/>
  <c r="DE57" i="7"/>
  <c r="FS105" i="6" s="1"/>
  <c r="DB57" i="7"/>
  <c r="FN105" i="6" s="1"/>
  <c r="CY57" i="7"/>
  <c r="FI105" i="6" s="1"/>
  <c r="CV57" i="7"/>
  <c r="FD105" i="6" s="1"/>
  <c r="CS57" i="7"/>
  <c r="EY105" i="6" s="1"/>
  <c r="CP57" i="7"/>
  <c r="ET105" i="6" s="1"/>
  <c r="CM57" i="7"/>
  <c r="EO105" i="6" s="1"/>
  <c r="CJ57" i="7"/>
  <c r="EJ105" i="6" s="1"/>
  <c r="CG57" i="7"/>
  <c r="EE105" i="6" s="1"/>
  <c r="CD57" i="7"/>
  <c r="DZ105" i="6" s="1"/>
  <c r="CA57" i="7"/>
  <c r="DU105" i="6" s="1"/>
  <c r="BX57" i="7"/>
  <c r="DP105" i="6" s="1"/>
  <c r="BU57" i="7"/>
  <c r="DK105" i="6" s="1"/>
  <c r="BR57" i="7"/>
  <c r="DF105" i="6" s="1"/>
  <c r="BO57" i="7"/>
  <c r="DA105" i="6" s="1"/>
  <c r="BL57" i="7"/>
  <c r="CV105" i="6" s="1"/>
  <c r="BI57" i="7"/>
  <c r="CQ105" i="6" s="1"/>
  <c r="BF57" i="7"/>
  <c r="CL105" i="6" s="1"/>
  <c r="BC57" i="7"/>
  <c r="CG105" i="6" s="1"/>
  <c r="AZ57" i="7"/>
  <c r="CB105" i="6" s="1"/>
  <c r="AW57" i="7"/>
  <c r="BW105" i="6" s="1"/>
  <c r="AT57" i="7"/>
  <c r="BR105" i="6" s="1"/>
  <c r="AQ57" i="7"/>
  <c r="BM105" i="6" s="1"/>
  <c r="AN57" i="7"/>
  <c r="BH105" i="6" s="1"/>
  <c r="AK57" i="7"/>
  <c r="BC105" i="6" s="1"/>
  <c r="AH57" i="7"/>
  <c r="AX105" i="6" s="1"/>
  <c r="AE57" i="7"/>
  <c r="AS105" i="6" s="1"/>
  <c r="AB57" i="7"/>
  <c r="AN105" i="6" s="1"/>
  <c r="AI105" i="6"/>
  <c r="AD105" i="6"/>
  <c r="Y105" i="6"/>
  <c r="P57" i="7"/>
  <c r="T105" i="6" s="1"/>
  <c r="M57" i="7"/>
  <c r="O105" i="6" s="1"/>
  <c r="J105" i="6"/>
  <c r="I57" i="7"/>
  <c r="I105" i="6" s="1"/>
  <c r="H57" i="7"/>
  <c r="H105" i="6" s="1"/>
  <c r="G57" i="7"/>
  <c r="G105" i="6" s="1"/>
  <c r="F57" i="7"/>
  <c r="F105" i="6" s="1"/>
  <c r="E57" i="7"/>
  <c r="E105" i="6" s="1"/>
  <c r="D57" i="7"/>
  <c r="D105" i="6" s="1"/>
  <c r="C57" i="7"/>
  <c r="C105" i="6" s="1"/>
  <c r="B57" i="7"/>
  <c r="B105" i="6" s="1"/>
  <c r="EO56" i="7"/>
  <c r="IA104" i="6" s="1"/>
  <c r="EL56" i="7"/>
  <c r="HV104" i="6" s="1"/>
  <c r="EI56" i="7"/>
  <c r="HQ104" i="6" s="1"/>
  <c r="EF56" i="7"/>
  <c r="HL104" i="6" s="1"/>
  <c r="EC56" i="7"/>
  <c r="HG104" i="6" s="1"/>
  <c r="DZ56" i="7"/>
  <c r="HB104" i="6" s="1"/>
  <c r="DW56" i="7"/>
  <c r="GW104" i="6" s="1"/>
  <c r="DT56" i="7"/>
  <c r="GR104" i="6" s="1"/>
  <c r="DQ56" i="7"/>
  <c r="GM104" i="6" s="1"/>
  <c r="DN56" i="7"/>
  <c r="GH104" i="6" s="1"/>
  <c r="DK56" i="7"/>
  <c r="GC104" i="6" s="1"/>
  <c r="DH56" i="7"/>
  <c r="FX104" i="6" s="1"/>
  <c r="DE56" i="7"/>
  <c r="FS104" i="6" s="1"/>
  <c r="DB56" i="7"/>
  <c r="FN104" i="6" s="1"/>
  <c r="CY56" i="7"/>
  <c r="FI104" i="6" s="1"/>
  <c r="CV56" i="7"/>
  <c r="FD104" i="6" s="1"/>
  <c r="CS56" i="7"/>
  <c r="EY104" i="6" s="1"/>
  <c r="CP56" i="7"/>
  <c r="ET104" i="6" s="1"/>
  <c r="CM56" i="7"/>
  <c r="EO104" i="6" s="1"/>
  <c r="CJ56" i="7"/>
  <c r="EJ104" i="6" s="1"/>
  <c r="CG56" i="7"/>
  <c r="EE104" i="6" s="1"/>
  <c r="CD56" i="7"/>
  <c r="DZ104" i="6" s="1"/>
  <c r="CA56" i="7"/>
  <c r="DU104" i="6" s="1"/>
  <c r="BX56" i="7"/>
  <c r="DP104" i="6" s="1"/>
  <c r="BU56" i="7"/>
  <c r="DK104" i="6" s="1"/>
  <c r="BR56" i="7"/>
  <c r="DF104" i="6" s="1"/>
  <c r="BO56" i="7"/>
  <c r="DA104" i="6" s="1"/>
  <c r="BL56" i="7"/>
  <c r="CV104" i="6" s="1"/>
  <c r="BI56" i="7"/>
  <c r="CQ104" i="6" s="1"/>
  <c r="BF56" i="7"/>
  <c r="CL104" i="6" s="1"/>
  <c r="BC56" i="7"/>
  <c r="CG104" i="6" s="1"/>
  <c r="AZ56" i="7"/>
  <c r="CB104" i="6" s="1"/>
  <c r="AW56" i="7"/>
  <c r="BW104" i="6" s="1"/>
  <c r="AT56" i="7"/>
  <c r="BR104" i="6" s="1"/>
  <c r="AQ56" i="7"/>
  <c r="BM104" i="6" s="1"/>
  <c r="AN56" i="7"/>
  <c r="BH104" i="6" s="1"/>
  <c r="AK56" i="7"/>
  <c r="BC104" i="6" s="1"/>
  <c r="AH56" i="7"/>
  <c r="AX104" i="6" s="1"/>
  <c r="AE56" i="7"/>
  <c r="AS104" i="6" s="1"/>
  <c r="AB56" i="7"/>
  <c r="AN104" i="6" s="1"/>
  <c r="AI104" i="6"/>
  <c r="AD104" i="6"/>
  <c r="Y104" i="6"/>
  <c r="P56" i="7"/>
  <c r="T104" i="6" s="1"/>
  <c r="M56" i="7"/>
  <c r="O104" i="6" s="1"/>
  <c r="J104" i="6"/>
  <c r="I56" i="7"/>
  <c r="I104" i="6" s="1"/>
  <c r="H56" i="7"/>
  <c r="H104" i="6" s="1"/>
  <c r="G56" i="7"/>
  <c r="G104" i="6" s="1"/>
  <c r="F56" i="7"/>
  <c r="F104" i="6" s="1"/>
  <c r="E56" i="7"/>
  <c r="E104" i="6" s="1"/>
  <c r="D56" i="7"/>
  <c r="D104" i="6" s="1"/>
  <c r="C56" i="7"/>
  <c r="C104" i="6" s="1"/>
  <c r="B56" i="7"/>
  <c r="B104" i="6" s="1"/>
  <c r="EO55" i="7"/>
  <c r="IA103" i="6" s="1"/>
  <c r="EL55" i="7"/>
  <c r="HV103" i="6" s="1"/>
  <c r="EI55" i="7"/>
  <c r="HQ103" i="6" s="1"/>
  <c r="EF55" i="7"/>
  <c r="HL103" i="6" s="1"/>
  <c r="EC55" i="7"/>
  <c r="HG103" i="6" s="1"/>
  <c r="DZ55" i="7"/>
  <c r="HB103" i="6" s="1"/>
  <c r="DW55" i="7"/>
  <c r="GW103" i="6" s="1"/>
  <c r="DT55" i="7"/>
  <c r="GR103" i="6" s="1"/>
  <c r="DQ55" i="7"/>
  <c r="GM103" i="6" s="1"/>
  <c r="DN55" i="7"/>
  <c r="GH103" i="6" s="1"/>
  <c r="DK55" i="7"/>
  <c r="GC103" i="6" s="1"/>
  <c r="DH55" i="7"/>
  <c r="FX103" i="6" s="1"/>
  <c r="DE55" i="7"/>
  <c r="FS103" i="6" s="1"/>
  <c r="DB55" i="7"/>
  <c r="FN103" i="6" s="1"/>
  <c r="CY55" i="7"/>
  <c r="FI103" i="6" s="1"/>
  <c r="CV55" i="7"/>
  <c r="FD103" i="6" s="1"/>
  <c r="CS55" i="7"/>
  <c r="EY103" i="6" s="1"/>
  <c r="CP55" i="7"/>
  <c r="ET103" i="6" s="1"/>
  <c r="CM55" i="7"/>
  <c r="EO103" i="6" s="1"/>
  <c r="CJ55" i="7"/>
  <c r="EJ103" i="6" s="1"/>
  <c r="CG55" i="7"/>
  <c r="EE103" i="6" s="1"/>
  <c r="CD55" i="7"/>
  <c r="DZ103" i="6" s="1"/>
  <c r="CA55" i="7"/>
  <c r="DU103" i="6" s="1"/>
  <c r="BX55" i="7"/>
  <c r="DP103" i="6" s="1"/>
  <c r="BU55" i="7"/>
  <c r="DK103" i="6" s="1"/>
  <c r="BR55" i="7"/>
  <c r="DF103" i="6" s="1"/>
  <c r="BO55" i="7"/>
  <c r="DA103" i="6" s="1"/>
  <c r="BL55" i="7"/>
  <c r="CV103" i="6" s="1"/>
  <c r="BI55" i="7"/>
  <c r="CQ103" i="6" s="1"/>
  <c r="BF55" i="7"/>
  <c r="CL103" i="6" s="1"/>
  <c r="BC55" i="7"/>
  <c r="CG103" i="6" s="1"/>
  <c r="AZ55" i="7"/>
  <c r="CB103" i="6" s="1"/>
  <c r="AW55" i="7"/>
  <c r="BW103" i="6" s="1"/>
  <c r="AT55" i="7"/>
  <c r="BR103" i="6" s="1"/>
  <c r="AQ55" i="7"/>
  <c r="BM103" i="6" s="1"/>
  <c r="AN55" i="7"/>
  <c r="BH103" i="6" s="1"/>
  <c r="AK55" i="7"/>
  <c r="BC103" i="6" s="1"/>
  <c r="AH55" i="7"/>
  <c r="AX103" i="6" s="1"/>
  <c r="AE55" i="7"/>
  <c r="AS103" i="6" s="1"/>
  <c r="AB55" i="7"/>
  <c r="AN103" i="6" s="1"/>
  <c r="AI103" i="6"/>
  <c r="AD103" i="6"/>
  <c r="Y103" i="6"/>
  <c r="P55" i="7"/>
  <c r="T103" i="6" s="1"/>
  <c r="M55" i="7"/>
  <c r="O103" i="6" s="1"/>
  <c r="J103" i="6"/>
  <c r="I55" i="7"/>
  <c r="I103" i="6" s="1"/>
  <c r="H55" i="7"/>
  <c r="H103" i="6" s="1"/>
  <c r="G55" i="7"/>
  <c r="G103" i="6" s="1"/>
  <c r="F55" i="7"/>
  <c r="F103" i="6" s="1"/>
  <c r="E55" i="7"/>
  <c r="E103" i="6" s="1"/>
  <c r="D55" i="7"/>
  <c r="D103" i="6" s="1"/>
  <c r="C55" i="7"/>
  <c r="C103" i="6" s="1"/>
  <c r="B55" i="7"/>
  <c r="B103" i="6" s="1"/>
  <c r="EO54" i="7"/>
  <c r="IA102" i="6" s="1"/>
  <c r="EL54" i="7"/>
  <c r="HV102" i="6" s="1"/>
  <c r="EI54" i="7"/>
  <c r="HQ102" i="6" s="1"/>
  <c r="EF54" i="7"/>
  <c r="HL102" i="6" s="1"/>
  <c r="EC54" i="7"/>
  <c r="HG102" i="6" s="1"/>
  <c r="DZ54" i="7"/>
  <c r="HB102" i="6" s="1"/>
  <c r="DW54" i="7"/>
  <c r="GW102" i="6" s="1"/>
  <c r="DT54" i="7"/>
  <c r="GR102" i="6" s="1"/>
  <c r="DQ54" i="7"/>
  <c r="GM102" i="6" s="1"/>
  <c r="DN54" i="7"/>
  <c r="GH102" i="6" s="1"/>
  <c r="DK54" i="7"/>
  <c r="GC102" i="6" s="1"/>
  <c r="DH54" i="7"/>
  <c r="FX102" i="6" s="1"/>
  <c r="DE54" i="7"/>
  <c r="FS102" i="6" s="1"/>
  <c r="DB54" i="7"/>
  <c r="FN102" i="6" s="1"/>
  <c r="CY54" i="7"/>
  <c r="FI102" i="6" s="1"/>
  <c r="CV54" i="7"/>
  <c r="FD102" i="6" s="1"/>
  <c r="CS54" i="7"/>
  <c r="EY102" i="6" s="1"/>
  <c r="CP54" i="7"/>
  <c r="ET102" i="6" s="1"/>
  <c r="CM54" i="7"/>
  <c r="EO102" i="6" s="1"/>
  <c r="CJ54" i="7"/>
  <c r="EJ102" i="6" s="1"/>
  <c r="CG54" i="7"/>
  <c r="EE102" i="6" s="1"/>
  <c r="CD54" i="7"/>
  <c r="DZ102" i="6" s="1"/>
  <c r="CA54" i="7"/>
  <c r="DU102" i="6" s="1"/>
  <c r="BX54" i="7"/>
  <c r="DP102" i="6" s="1"/>
  <c r="BU54" i="7"/>
  <c r="DK102" i="6" s="1"/>
  <c r="BR54" i="7"/>
  <c r="DF102" i="6" s="1"/>
  <c r="BO54" i="7"/>
  <c r="DA102" i="6" s="1"/>
  <c r="BL54" i="7"/>
  <c r="CV102" i="6" s="1"/>
  <c r="BI54" i="7"/>
  <c r="CQ102" i="6" s="1"/>
  <c r="BF54" i="7"/>
  <c r="CL102" i="6" s="1"/>
  <c r="BC54" i="7"/>
  <c r="CG102" i="6" s="1"/>
  <c r="AZ54" i="7"/>
  <c r="CB102" i="6" s="1"/>
  <c r="AW54" i="7"/>
  <c r="BW102" i="6" s="1"/>
  <c r="AT54" i="7"/>
  <c r="BR102" i="6" s="1"/>
  <c r="AQ54" i="7"/>
  <c r="BM102" i="6" s="1"/>
  <c r="AN54" i="7"/>
  <c r="BH102" i="6" s="1"/>
  <c r="AK54" i="7"/>
  <c r="BC102" i="6" s="1"/>
  <c r="AH54" i="7"/>
  <c r="AX102" i="6" s="1"/>
  <c r="AE54" i="7"/>
  <c r="AS102" i="6" s="1"/>
  <c r="AB54" i="7"/>
  <c r="AN102" i="6" s="1"/>
  <c r="AI102" i="6"/>
  <c r="AD102" i="6"/>
  <c r="Y102" i="6"/>
  <c r="P54" i="7"/>
  <c r="T102" i="6" s="1"/>
  <c r="M54" i="7"/>
  <c r="O102" i="6" s="1"/>
  <c r="J102" i="6"/>
  <c r="I54" i="7"/>
  <c r="I102" i="6" s="1"/>
  <c r="H54" i="7"/>
  <c r="H102" i="6" s="1"/>
  <c r="G54" i="7"/>
  <c r="G102" i="6" s="1"/>
  <c r="F54" i="7"/>
  <c r="F102" i="6" s="1"/>
  <c r="E54" i="7"/>
  <c r="E102" i="6" s="1"/>
  <c r="D54" i="7"/>
  <c r="D102" i="6" s="1"/>
  <c r="C54" i="7"/>
  <c r="C102" i="6" s="1"/>
  <c r="B54" i="7"/>
  <c r="B102" i="6" s="1"/>
  <c r="EO53" i="7"/>
  <c r="EL53" i="7"/>
  <c r="EI53" i="7"/>
  <c r="EF53" i="7"/>
  <c r="EC53" i="7"/>
  <c r="HG101" i="6" s="1"/>
  <c r="DZ53" i="7"/>
  <c r="DW53" i="7"/>
  <c r="DT53" i="7"/>
  <c r="DQ53" i="7"/>
  <c r="DN53" i="7"/>
  <c r="DK53" i="7"/>
  <c r="DH53" i="7"/>
  <c r="DE53" i="7"/>
  <c r="FS101" i="6" s="1"/>
  <c r="DB53" i="7"/>
  <c r="CY53" i="7"/>
  <c r="CV53" i="7"/>
  <c r="CS53" i="7"/>
  <c r="CP53" i="7"/>
  <c r="CM53" i="7"/>
  <c r="CJ53" i="7"/>
  <c r="CG53" i="7"/>
  <c r="EE101" i="6" s="1"/>
  <c r="CD53" i="7"/>
  <c r="CA53" i="7"/>
  <c r="BX53" i="7"/>
  <c r="BU53" i="7"/>
  <c r="BR53" i="7"/>
  <c r="BO53" i="7"/>
  <c r="BL53" i="7"/>
  <c r="BI53" i="7"/>
  <c r="CQ101" i="6" s="1"/>
  <c r="BF53" i="7"/>
  <c r="BC53" i="7"/>
  <c r="AZ53" i="7"/>
  <c r="AW53" i="7"/>
  <c r="AT53" i="7"/>
  <c r="AQ53" i="7"/>
  <c r="AN53" i="7"/>
  <c r="AK53" i="7"/>
  <c r="BC101" i="6" s="1"/>
  <c r="AH53" i="7"/>
  <c r="AE53" i="7"/>
  <c r="AB53" i="7"/>
  <c r="O101" i="6"/>
  <c r="I53" i="7"/>
  <c r="I101" i="6" s="1"/>
  <c r="H53" i="7"/>
  <c r="H101" i="6" s="1"/>
  <c r="G53" i="7"/>
  <c r="G101" i="6" s="1"/>
  <c r="F53" i="7"/>
  <c r="F101" i="6" s="1"/>
  <c r="E53" i="7"/>
  <c r="E101" i="6" s="1"/>
  <c r="D101" i="6"/>
  <c r="C53" i="7"/>
  <c r="C101" i="6" s="1"/>
  <c r="B53" i="7"/>
  <c r="B101" i="6" s="1"/>
  <c r="GJ48" i="7"/>
  <c r="GI48" i="7"/>
  <c r="BK48" i="7"/>
  <c r="CS52" i="6" s="1"/>
  <c r="BJ48" i="7"/>
  <c r="CR52" i="6" s="1"/>
  <c r="BH48" i="7"/>
  <c r="CN52" i="6" s="1"/>
  <c r="BG48" i="7"/>
  <c r="CM52" i="6" s="1"/>
  <c r="AY48" i="7"/>
  <c r="BY52" i="6" s="1"/>
  <c r="AX48" i="7"/>
  <c r="BX52" i="6" s="1"/>
  <c r="AV48" i="7"/>
  <c r="BT52" i="6" s="1"/>
  <c r="AU48" i="7"/>
  <c r="BS52" i="6" s="1"/>
  <c r="AM48" i="7"/>
  <c r="BE52" i="6" s="1"/>
  <c r="AL48" i="7"/>
  <c r="BD52" i="6" s="1"/>
  <c r="AJ48" i="7"/>
  <c r="AZ52" i="6" s="1"/>
  <c r="AI48" i="7"/>
  <c r="AY52" i="6" s="1"/>
  <c r="AA48" i="7"/>
  <c r="AK52" i="6" s="1"/>
  <c r="Z48" i="7"/>
  <c r="AJ52" i="6" s="1"/>
  <c r="X48" i="7"/>
  <c r="AF52" i="6" s="1"/>
  <c r="W48" i="7"/>
  <c r="AE52" i="6" s="1"/>
  <c r="Q52" i="6"/>
  <c r="N48" i="7"/>
  <c r="P52" i="6" s="1"/>
  <c r="K52" i="6"/>
  <c r="GP47" i="7"/>
  <c r="GO47" i="7"/>
  <c r="GN47" i="7"/>
  <c r="GM47" i="7"/>
  <c r="GL47" i="7"/>
  <c r="GK47" i="7"/>
  <c r="GJ47" i="7"/>
  <c r="GI47" i="7"/>
  <c r="GH47" i="7"/>
  <c r="GG47" i="7"/>
  <c r="GF47" i="7"/>
  <c r="GE47" i="7"/>
  <c r="GD47" i="7"/>
  <c r="GC47" i="7"/>
  <c r="GB47" i="7"/>
  <c r="GA47" i="7"/>
  <c r="FZ47" i="7"/>
  <c r="FY47" i="7"/>
  <c r="FX47" i="7"/>
  <c r="FW47" i="7"/>
  <c r="FV47" i="7"/>
  <c r="FU47" i="7"/>
  <c r="FT47" i="7"/>
  <c r="FS47" i="7"/>
  <c r="FR47" i="7"/>
  <c r="FQ47" i="7"/>
  <c r="FP47" i="7"/>
  <c r="FO47" i="7"/>
  <c r="FN47" i="7"/>
  <c r="FM47" i="7"/>
  <c r="FL47" i="7"/>
  <c r="FK47" i="7"/>
  <c r="FJ47" i="7"/>
  <c r="FI47" i="7"/>
  <c r="FH47" i="7"/>
  <c r="FG47" i="7"/>
  <c r="FF47" i="7"/>
  <c r="FE47" i="7"/>
  <c r="FD47" i="7"/>
  <c r="FC47" i="7"/>
  <c r="FB47" i="7"/>
  <c r="FA47" i="7"/>
  <c r="EZ47" i="7"/>
  <c r="EY47" i="7"/>
  <c r="EX47" i="7"/>
  <c r="EW47" i="7"/>
  <c r="EV47" i="7"/>
  <c r="EU47" i="7"/>
  <c r="ET47" i="7"/>
  <c r="ES47" i="7"/>
  <c r="ER47" i="7"/>
  <c r="EQ47" i="7"/>
  <c r="IC58" i="6" s="1"/>
  <c r="EP47" i="7"/>
  <c r="IB58" i="6" s="1"/>
  <c r="EO47" i="7"/>
  <c r="IA58" i="6" s="1"/>
  <c r="EN47" i="7"/>
  <c r="HX58" i="6" s="1"/>
  <c r="EM47" i="7"/>
  <c r="HW58" i="6" s="1"/>
  <c r="EL47" i="7"/>
  <c r="HV58" i="6" s="1"/>
  <c r="EK47" i="7"/>
  <c r="HS58" i="6" s="1"/>
  <c r="EJ47" i="7"/>
  <c r="HR58" i="6" s="1"/>
  <c r="EI47" i="7"/>
  <c r="HQ58" i="6" s="1"/>
  <c r="EH47" i="7"/>
  <c r="HN58" i="6" s="1"/>
  <c r="EG47" i="7"/>
  <c r="HM58" i="6" s="1"/>
  <c r="EF47" i="7"/>
  <c r="HL58" i="6" s="1"/>
  <c r="EE47" i="7"/>
  <c r="HI58" i="6" s="1"/>
  <c r="ED47" i="7"/>
  <c r="HH58" i="6" s="1"/>
  <c r="EC47" i="7"/>
  <c r="HG58" i="6" s="1"/>
  <c r="EB47" i="7"/>
  <c r="HD58" i="6" s="1"/>
  <c r="EA47" i="7"/>
  <c r="HC58" i="6" s="1"/>
  <c r="DZ47" i="7"/>
  <c r="HB58" i="6" s="1"/>
  <c r="DY47" i="7"/>
  <c r="GY58" i="6" s="1"/>
  <c r="DX47" i="7"/>
  <c r="GX58" i="6" s="1"/>
  <c r="DW47" i="7"/>
  <c r="GW58" i="6" s="1"/>
  <c r="DV47" i="7"/>
  <c r="GT58" i="6" s="1"/>
  <c r="DU47" i="7"/>
  <c r="GS58" i="6" s="1"/>
  <c r="DT47" i="7"/>
  <c r="GR58" i="6" s="1"/>
  <c r="DS47" i="7"/>
  <c r="GO58" i="6" s="1"/>
  <c r="DR47" i="7"/>
  <c r="GN58" i="6" s="1"/>
  <c r="DQ47" i="7"/>
  <c r="GM58" i="6" s="1"/>
  <c r="DP47" i="7"/>
  <c r="GJ58" i="6" s="1"/>
  <c r="DO47" i="7"/>
  <c r="GI58" i="6" s="1"/>
  <c r="DN47" i="7"/>
  <c r="GH58" i="6" s="1"/>
  <c r="DM47" i="7"/>
  <c r="GE58" i="6" s="1"/>
  <c r="DL47" i="7"/>
  <c r="GD58" i="6" s="1"/>
  <c r="DK47" i="7"/>
  <c r="GC58" i="6" s="1"/>
  <c r="DJ47" i="7"/>
  <c r="FZ58" i="6" s="1"/>
  <c r="DI47" i="7"/>
  <c r="FY58" i="6" s="1"/>
  <c r="DH47" i="7"/>
  <c r="FX58" i="6" s="1"/>
  <c r="DG47" i="7"/>
  <c r="FU58" i="6" s="1"/>
  <c r="DF47" i="7"/>
  <c r="FT58" i="6" s="1"/>
  <c r="DE47" i="7"/>
  <c r="FS58" i="6" s="1"/>
  <c r="DD47" i="7"/>
  <c r="FP58" i="6" s="1"/>
  <c r="DC47" i="7"/>
  <c r="FO58" i="6" s="1"/>
  <c r="DB47" i="7"/>
  <c r="FN58" i="6" s="1"/>
  <c r="DA47" i="7"/>
  <c r="FK58" i="6" s="1"/>
  <c r="CZ47" i="7"/>
  <c r="FJ58" i="6" s="1"/>
  <c r="CY47" i="7"/>
  <c r="FI58" i="6" s="1"/>
  <c r="CX47" i="7"/>
  <c r="FF58" i="6" s="1"/>
  <c r="CW47" i="7"/>
  <c r="FE58" i="6" s="1"/>
  <c r="CV47" i="7"/>
  <c r="FD58" i="6" s="1"/>
  <c r="CU47" i="7"/>
  <c r="FA58" i="6" s="1"/>
  <c r="CT47" i="7"/>
  <c r="EZ58" i="6" s="1"/>
  <c r="CS47" i="7"/>
  <c r="EY58" i="6" s="1"/>
  <c r="CR47" i="7"/>
  <c r="EV58" i="6" s="1"/>
  <c r="CQ47" i="7"/>
  <c r="EU58" i="6" s="1"/>
  <c r="CP47" i="7"/>
  <c r="ET58" i="6" s="1"/>
  <c r="CO47" i="7"/>
  <c r="EQ58" i="6" s="1"/>
  <c r="CN47" i="7"/>
  <c r="EP58" i="6" s="1"/>
  <c r="CM47" i="7"/>
  <c r="EO58" i="6" s="1"/>
  <c r="CL47" i="7"/>
  <c r="EL58" i="6" s="1"/>
  <c r="CK47" i="7"/>
  <c r="EK58" i="6" s="1"/>
  <c r="CJ47" i="7"/>
  <c r="EJ58" i="6" s="1"/>
  <c r="CI47" i="7"/>
  <c r="EG58" i="6" s="1"/>
  <c r="CH47" i="7"/>
  <c r="EF58" i="6" s="1"/>
  <c r="CG47" i="7"/>
  <c r="EE58" i="6" s="1"/>
  <c r="CF47" i="7"/>
  <c r="EB58" i="6" s="1"/>
  <c r="CE47" i="7"/>
  <c r="EA58" i="6" s="1"/>
  <c r="CD47" i="7"/>
  <c r="DZ58" i="6" s="1"/>
  <c r="CC47" i="7"/>
  <c r="DW58" i="6" s="1"/>
  <c r="CB47" i="7"/>
  <c r="DV58" i="6" s="1"/>
  <c r="CA47" i="7"/>
  <c r="DU58" i="6" s="1"/>
  <c r="BZ47" i="7"/>
  <c r="DR58" i="6" s="1"/>
  <c r="BY47" i="7"/>
  <c r="DQ58" i="6" s="1"/>
  <c r="BX47" i="7"/>
  <c r="DP58" i="6" s="1"/>
  <c r="BW47" i="7"/>
  <c r="DM58" i="6" s="1"/>
  <c r="BV47" i="7"/>
  <c r="DL58" i="6" s="1"/>
  <c r="BU47" i="7"/>
  <c r="DK58" i="6" s="1"/>
  <c r="BT47" i="7"/>
  <c r="DH58" i="6" s="1"/>
  <c r="BS47" i="7"/>
  <c r="DG58" i="6" s="1"/>
  <c r="BR47" i="7"/>
  <c r="DF58" i="6" s="1"/>
  <c r="BQ47" i="7"/>
  <c r="DC58" i="6" s="1"/>
  <c r="BP47" i="7"/>
  <c r="DB58" i="6" s="1"/>
  <c r="BO47" i="7"/>
  <c r="DA58" i="6" s="1"/>
  <c r="BN47" i="7"/>
  <c r="CX58" i="6" s="1"/>
  <c r="BM47" i="7"/>
  <c r="CW58" i="6" s="1"/>
  <c r="BL47" i="7"/>
  <c r="CV58" i="6" s="1"/>
  <c r="BK47" i="7"/>
  <c r="CS58" i="6" s="1"/>
  <c r="BJ47" i="7"/>
  <c r="CR58" i="6" s="1"/>
  <c r="BI47" i="7"/>
  <c r="CQ58" i="6" s="1"/>
  <c r="BH47" i="7"/>
  <c r="CN58" i="6" s="1"/>
  <c r="BG47" i="7"/>
  <c r="CM58" i="6" s="1"/>
  <c r="BF47" i="7"/>
  <c r="CL58" i="6" s="1"/>
  <c r="BE47" i="7"/>
  <c r="CI58" i="6" s="1"/>
  <c r="BD47" i="7"/>
  <c r="CH58" i="6" s="1"/>
  <c r="BC47" i="7"/>
  <c r="CG58" i="6" s="1"/>
  <c r="BB47" i="7"/>
  <c r="CD58" i="6" s="1"/>
  <c r="BA47" i="7"/>
  <c r="CC58" i="6" s="1"/>
  <c r="AZ47" i="7"/>
  <c r="CB58" i="6" s="1"/>
  <c r="AY47" i="7"/>
  <c r="BY58" i="6" s="1"/>
  <c r="AX47" i="7"/>
  <c r="BX58" i="6" s="1"/>
  <c r="AW47" i="7"/>
  <c r="BW58" i="6" s="1"/>
  <c r="AV47" i="7"/>
  <c r="BT58" i="6" s="1"/>
  <c r="AU47" i="7"/>
  <c r="BS58" i="6" s="1"/>
  <c r="AT47" i="7"/>
  <c r="BR58" i="6" s="1"/>
  <c r="AS47" i="7"/>
  <c r="BO58" i="6" s="1"/>
  <c r="AR47" i="7"/>
  <c r="BN58" i="6" s="1"/>
  <c r="AQ47" i="7"/>
  <c r="BM58" i="6" s="1"/>
  <c r="AP47" i="7"/>
  <c r="BJ58" i="6" s="1"/>
  <c r="AO47" i="7"/>
  <c r="BI58" i="6" s="1"/>
  <c r="AN47" i="7"/>
  <c r="BH58" i="6" s="1"/>
  <c r="AM47" i="7"/>
  <c r="BE58" i="6" s="1"/>
  <c r="AL47" i="7"/>
  <c r="BD58" i="6" s="1"/>
  <c r="AK47" i="7"/>
  <c r="BC58" i="6" s="1"/>
  <c r="AJ47" i="7"/>
  <c r="AZ58" i="6" s="1"/>
  <c r="AI47" i="7"/>
  <c r="AY58" i="6" s="1"/>
  <c r="AH47" i="7"/>
  <c r="AX58" i="6" s="1"/>
  <c r="AG47" i="7"/>
  <c r="AU58" i="6" s="1"/>
  <c r="AF47" i="7"/>
  <c r="AT58" i="6" s="1"/>
  <c r="AE47" i="7"/>
  <c r="AS58" i="6" s="1"/>
  <c r="AD47" i="7"/>
  <c r="AP58" i="6" s="1"/>
  <c r="AC47" i="7"/>
  <c r="AO58" i="6" s="1"/>
  <c r="AB47" i="7"/>
  <c r="AN58" i="6" s="1"/>
  <c r="AA47" i="7"/>
  <c r="AK58" i="6" s="1"/>
  <c r="Z47" i="7"/>
  <c r="AJ58" i="6" s="1"/>
  <c r="Y47" i="7"/>
  <c r="AI58" i="6" s="1"/>
  <c r="X47" i="7"/>
  <c r="AF58" i="6" s="1"/>
  <c r="W47" i="7"/>
  <c r="AE58" i="6" s="1"/>
  <c r="V47" i="7"/>
  <c r="AD58" i="6" s="1"/>
  <c r="U47" i="7"/>
  <c r="AA58" i="6" s="1"/>
  <c r="T47" i="7"/>
  <c r="Z58" i="6" s="1"/>
  <c r="S47" i="7"/>
  <c r="Y58" i="6" s="1"/>
  <c r="R47" i="7"/>
  <c r="V58" i="6" s="1"/>
  <c r="Q47" i="7"/>
  <c r="U58" i="6" s="1"/>
  <c r="P47" i="7"/>
  <c r="T58" i="6" s="1"/>
  <c r="Q58" i="6"/>
  <c r="N47" i="7"/>
  <c r="P58" i="6" s="1"/>
  <c r="M47" i="7"/>
  <c r="O58" i="6" s="1"/>
  <c r="L58" i="6"/>
  <c r="K58" i="6"/>
  <c r="J47" i="7"/>
  <c r="J58" i="6" s="1"/>
  <c r="I47" i="7"/>
  <c r="I58" i="6" s="1"/>
  <c r="H47" i="7"/>
  <c r="H58" i="6" s="1"/>
  <c r="G47" i="7"/>
  <c r="G58" i="6" s="1"/>
  <c r="F47" i="7"/>
  <c r="F58" i="6" s="1"/>
  <c r="E47" i="7"/>
  <c r="E58" i="6" s="1"/>
  <c r="D47" i="7"/>
  <c r="D58" i="6" s="1"/>
  <c r="C47" i="7"/>
  <c r="C58" i="6" s="1"/>
  <c r="B47" i="7"/>
  <c r="O47" i="7" s="1"/>
  <c r="GP46" i="7"/>
  <c r="GO46" i="7"/>
  <c r="GN46" i="7"/>
  <c r="GM46" i="7"/>
  <c r="GL46" i="7"/>
  <c r="GK46" i="7"/>
  <c r="GJ46" i="7"/>
  <c r="GI46" i="7"/>
  <c r="GH46" i="7"/>
  <c r="GG46" i="7"/>
  <c r="GF46" i="7"/>
  <c r="GE46" i="7"/>
  <c r="GD46" i="7"/>
  <c r="GC46" i="7"/>
  <c r="GB46" i="7"/>
  <c r="GA46" i="7"/>
  <c r="FZ46" i="7"/>
  <c r="FY46" i="7"/>
  <c r="FX46" i="7"/>
  <c r="FW46" i="7"/>
  <c r="FV46" i="7"/>
  <c r="FU46" i="7"/>
  <c r="FT46" i="7"/>
  <c r="FS46" i="7"/>
  <c r="FR46" i="7"/>
  <c r="FQ46" i="7"/>
  <c r="FP46" i="7"/>
  <c r="FO46" i="7"/>
  <c r="FN46" i="7"/>
  <c r="FM46" i="7"/>
  <c r="FL46" i="7"/>
  <c r="FK46" i="7"/>
  <c r="FJ46" i="7"/>
  <c r="FI46" i="7"/>
  <c r="FH46" i="7"/>
  <c r="FG46" i="7"/>
  <c r="FF46" i="7"/>
  <c r="FE46" i="7"/>
  <c r="FD46" i="7"/>
  <c r="FC46" i="7"/>
  <c r="FB46" i="7"/>
  <c r="FA46" i="7"/>
  <c r="EZ46" i="7"/>
  <c r="EY46" i="7"/>
  <c r="EX46" i="7"/>
  <c r="EW46" i="7"/>
  <c r="EV46" i="7"/>
  <c r="EU46" i="7"/>
  <c r="ET46" i="7"/>
  <c r="ES46" i="7"/>
  <c r="ER46" i="7"/>
  <c r="EQ46" i="7"/>
  <c r="IC57" i="6" s="1"/>
  <c r="EP46" i="7"/>
  <c r="IB57" i="6" s="1"/>
  <c r="EO46" i="7"/>
  <c r="IA57" i="6" s="1"/>
  <c r="EN46" i="7"/>
  <c r="HX57" i="6" s="1"/>
  <c r="EM46" i="7"/>
  <c r="HW57" i="6" s="1"/>
  <c r="EL46" i="7"/>
  <c r="HV57" i="6" s="1"/>
  <c r="EK46" i="7"/>
  <c r="HS57" i="6" s="1"/>
  <c r="EJ46" i="7"/>
  <c r="HR57" i="6" s="1"/>
  <c r="EI46" i="7"/>
  <c r="HQ57" i="6" s="1"/>
  <c r="EH46" i="7"/>
  <c r="HN57" i="6" s="1"/>
  <c r="EG46" i="7"/>
  <c r="HM57" i="6" s="1"/>
  <c r="EF46" i="7"/>
  <c r="HL57" i="6" s="1"/>
  <c r="EE46" i="7"/>
  <c r="HI57" i="6" s="1"/>
  <c r="ED46" i="7"/>
  <c r="HH57" i="6" s="1"/>
  <c r="EC46" i="7"/>
  <c r="HG57" i="6" s="1"/>
  <c r="EB46" i="7"/>
  <c r="HD57" i="6" s="1"/>
  <c r="EA46" i="7"/>
  <c r="HC57" i="6" s="1"/>
  <c r="DZ46" i="7"/>
  <c r="HB57" i="6" s="1"/>
  <c r="DY46" i="7"/>
  <c r="GY57" i="6" s="1"/>
  <c r="DX46" i="7"/>
  <c r="GX57" i="6" s="1"/>
  <c r="DW46" i="7"/>
  <c r="GW57" i="6" s="1"/>
  <c r="DV46" i="7"/>
  <c r="GT57" i="6" s="1"/>
  <c r="DU46" i="7"/>
  <c r="GS57" i="6" s="1"/>
  <c r="DT46" i="7"/>
  <c r="GR57" i="6" s="1"/>
  <c r="DS46" i="7"/>
  <c r="GO57" i="6" s="1"/>
  <c r="DR46" i="7"/>
  <c r="GN57" i="6" s="1"/>
  <c r="DQ46" i="7"/>
  <c r="GM57" i="6" s="1"/>
  <c r="DP46" i="7"/>
  <c r="GJ57" i="6" s="1"/>
  <c r="DO46" i="7"/>
  <c r="GI57" i="6" s="1"/>
  <c r="DN46" i="7"/>
  <c r="GH57" i="6" s="1"/>
  <c r="DM46" i="7"/>
  <c r="GE57" i="6" s="1"/>
  <c r="DL46" i="7"/>
  <c r="GD57" i="6" s="1"/>
  <c r="DK46" i="7"/>
  <c r="GC57" i="6" s="1"/>
  <c r="DJ46" i="7"/>
  <c r="FZ57" i="6" s="1"/>
  <c r="DI46" i="7"/>
  <c r="FY57" i="6" s="1"/>
  <c r="DH46" i="7"/>
  <c r="FX57" i="6" s="1"/>
  <c r="DG46" i="7"/>
  <c r="FU57" i="6" s="1"/>
  <c r="DF46" i="7"/>
  <c r="FT57" i="6" s="1"/>
  <c r="DE46" i="7"/>
  <c r="FS57" i="6" s="1"/>
  <c r="DD46" i="7"/>
  <c r="FP57" i="6" s="1"/>
  <c r="DC46" i="7"/>
  <c r="FO57" i="6" s="1"/>
  <c r="DB46" i="7"/>
  <c r="FN57" i="6" s="1"/>
  <c r="DA46" i="7"/>
  <c r="FK57" i="6" s="1"/>
  <c r="CZ46" i="7"/>
  <c r="FJ57" i="6" s="1"/>
  <c r="CY46" i="7"/>
  <c r="FI57" i="6" s="1"/>
  <c r="CX46" i="7"/>
  <c r="FF57" i="6" s="1"/>
  <c r="CW46" i="7"/>
  <c r="FE57" i="6" s="1"/>
  <c r="CV46" i="7"/>
  <c r="FD57" i="6" s="1"/>
  <c r="CU46" i="7"/>
  <c r="FA57" i="6" s="1"/>
  <c r="CT46" i="7"/>
  <c r="EZ57" i="6" s="1"/>
  <c r="CS46" i="7"/>
  <c r="EY57" i="6" s="1"/>
  <c r="CR46" i="7"/>
  <c r="EV57" i="6" s="1"/>
  <c r="CQ46" i="7"/>
  <c r="EU57" i="6" s="1"/>
  <c r="CP46" i="7"/>
  <c r="ET57" i="6" s="1"/>
  <c r="CO46" i="7"/>
  <c r="EQ57" i="6" s="1"/>
  <c r="CN46" i="7"/>
  <c r="EP57" i="6" s="1"/>
  <c r="CM46" i="7"/>
  <c r="EO57" i="6" s="1"/>
  <c r="CL46" i="7"/>
  <c r="EL57" i="6" s="1"/>
  <c r="CK46" i="7"/>
  <c r="EK57" i="6" s="1"/>
  <c r="CJ46" i="7"/>
  <c r="EJ57" i="6" s="1"/>
  <c r="CI46" i="7"/>
  <c r="EG57" i="6" s="1"/>
  <c r="CH46" i="7"/>
  <c r="EF57" i="6" s="1"/>
  <c r="CG46" i="7"/>
  <c r="EE57" i="6" s="1"/>
  <c r="CF46" i="7"/>
  <c r="EB57" i="6" s="1"/>
  <c r="CE46" i="7"/>
  <c r="EA57" i="6" s="1"/>
  <c r="CD46" i="7"/>
  <c r="DZ57" i="6" s="1"/>
  <c r="CC46" i="7"/>
  <c r="DW57" i="6" s="1"/>
  <c r="CB46" i="7"/>
  <c r="DV57" i="6" s="1"/>
  <c r="CA46" i="7"/>
  <c r="DU57" i="6" s="1"/>
  <c r="BZ46" i="7"/>
  <c r="DR57" i="6" s="1"/>
  <c r="BY46" i="7"/>
  <c r="DQ57" i="6" s="1"/>
  <c r="BX46" i="7"/>
  <c r="DP57" i="6" s="1"/>
  <c r="BW46" i="7"/>
  <c r="DM57" i="6" s="1"/>
  <c r="BV46" i="7"/>
  <c r="DL57" i="6" s="1"/>
  <c r="BU46" i="7"/>
  <c r="DK57" i="6" s="1"/>
  <c r="BT46" i="7"/>
  <c r="DH57" i="6" s="1"/>
  <c r="BS46" i="7"/>
  <c r="DG57" i="6" s="1"/>
  <c r="BR46" i="7"/>
  <c r="DF57" i="6" s="1"/>
  <c r="BQ46" i="7"/>
  <c r="DC57" i="6" s="1"/>
  <c r="BP46" i="7"/>
  <c r="DB57" i="6" s="1"/>
  <c r="BO46" i="7"/>
  <c r="DA57" i="6" s="1"/>
  <c r="BN46" i="7"/>
  <c r="CX57" i="6" s="1"/>
  <c r="BM46" i="7"/>
  <c r="CW57" i="6" s="1"/>
  <c r="BL46" i="7"/>
  <c r="CV57" i="6" s="1"/>
  <c r="BK46" i="7"/>
  <c r="CS57" i="6" s="1"/>
  <c r="BJ46" i="7"/>
  <c r="CR57" i="6" s="1"/>
  <c r="BI46" i="7"/>
  <c r="CQ57" i="6" s="1"/>
  <c r="BH46" i="7"/>
  <c r="CN57" i="6" s="1"/>
  <c r="BG46" i="7"/>
  <c r="CM57" i="6" s="1"/>
  <c r="BF46" i="7"/>
  <c r="CL57" i="6" s="1"/>
  <c r="BE46" i="7"/>
  <c r="CI57" i="6" s="1"/>
  <c r="BD46" i="7"/>
  <c r="CH57" i="6" s="1"/>
  <c r="BC46" i="7"/>
  <c r="CG57" i="6" s="1"/>
  <c r="BB46" i="7"/>
  <c r="CD57" i="6" s="1"/>
  <c r="BA46" i="7"/>
  <c r="CC57" i="6" s="1"/>
  <c r="AZ46" i="7"/>
  <c r="CB57" i="6" s="1"/>
  <c r="AY46" i="7"/>
  <c r="BY57" i="6" s="1"/>
  <c r="AX46" i="7"/>
  <c r="BX57" i="6" s="1"/>
  <c r="AW46" i="7"/>
  <c r="BW57" i="6" s="1"/>
  <c r="AV46" i="7"/>
  <c r="BT57" i="6" s="1"/>
  <c r="AU46" i="7"/>
  <c r="BS57" i="6" s="1"/>
  <c r="AT46" i="7"/>
  <c r="BR57" i="6" s="1"/>
  <c r="AS46" i="7"/>
  <c r="BO57" i="6" s="1"/>
  <c r="AR46" i="7"/>
  <c r="BN57" i="6" s="1"/>
  <c r="AQ46" i="7"/>
  <c r="BM57" i="6" s="1"/>
  <c r="AP46" i="7"/>
  <c r="BJ57" i="6" s="1"/>
  <c r="AO46" i="7"/>
  <c r="BI57" i="6" s="1"/>
  <c r="AN46" i="7"/>
  <c r="BH57" i="6" s="1"/>
  <c r="AM46" i="7"/>
  <c r="BE57" i="6" s="1"/>
  <c r="AL46" i="7"/>
  <c r="BD57" i="6" s="1"/>
  <c r="AK46" i="7"/>
  <c r="BC57" i="6" s="1"/>
  <c r="AJ46" i="7"/>
  <c r="AZ57" i="6" s="1"/>
  <c r="AI46" i="7"/>
  <c r="AY57" i="6" s="1"/>
  <c r="AH46" i="7"/>
  <c r="AX57" i="6" s="1"/>
  <c r="AG46" i="7"/>
  <c r="AU57" i="6" s="1"/>
  <c r="AF46" i="7"/>
  <c r="AT57" i="6" s="1"/>
  <c r="AE46" i="7"/>
  <c r="AS57" i="6" s="1"/>
  <c r="AD46" i="7"/>
  <c r="AP57" i="6" s="1"/>
  <c r="AC46" i="7"/>
  <c r="AO57" i="6" s="1"/>
  <c r="AB46" i="7"/>
  <c r="AN57" i="6" s="1"/>
  <c r="AA46" i="7"/>
  <c r="AK57" i="6" s="1"/>
  <c r="Z46" i="7"/>
  <c r="AJ57" i="6" s="1"/>
  <c r="Y46" i="7"/>
  <c r="AI57" i="6" s="1"/>
  <c r="X46" i="7"/>
  <c r="AF57" i="6" s="1"/>
  <c r="W46" i="7"/>
  <c r="AE57" i="6" s="1"/>
  <c r="V46" i="7"/>
  <c r="AD57" i="6" s="1"/>
  <c r="U46" i="7"/>
  <c r="AA57" i="6" s="1"/>
  <c r="T46" i="7"/>
  <c r="Z57" i="6" s="1"/>
  <c r="S46" i="7"/>
  <c r="Y57" i="6" s="1"/>
  <c r="R46" i="7"/>
  <c r="V57" i="6" s="1"/>
  <c r="Q46" i="7"/>
  <c r="U57" i="6" s="1"/>
  <c r="P46" i="7"/>
  <c r="T57" i="6" s="1"/>
  <c r="Q57" i="6"/>
  <c r="N46" i="7"/>
  <c r="P57" i="6" s="1"/>
  <c r="M46" i="7"/>
  <c r="O57" i="6" s="1"/>
  <c r="L57" i="6"/>
  <c r="K57" i="6"/>
  <c r="J46" i="7"/>
  <c r="J57" i="6" s="1"/>
  <c r="I46" i="7"/>
  <c r="I57" i="6" s="1"/>
  <c r="H46" i="7"/>
  <c r="H57" i="6" s="1"/>
  <c r="G46" i="7"/>
  <c r="G57" i="6" s="1"/>
  <c r="F46" i="7"/>
  <c r="F57" i="6" s="1"/>
  <c r="E46" i="7"/>
  <c r="E57" i="6" s="1"/>
  <c r="D46" i="7"/>
  <c r="D57" i="6" s="1"/>
  <c r="C46" i="7"/>
  <c r="C57" i="6" s="1"/>
  <c r="B46" i="7"/>
  <c r="O46" i="7" s="1"/>
  <c r="GP45" i="7"/>
  <c r="GO45" i="7"/>
  <c r="GN45" i="7"/>
  <c r="GM45" i="7"/>
  <c r="GL45" i="7"/>
  <c r="GK45" i="7"/>
  <c r="GJ45" i="7"/>
  <c r="GI45" i="7"/>
  <c r="GH45" i="7"/>
  <c r="GG45" i="7"/>
  <c r="GF45" i="7"/>
  <c r="GE45" i="7"/>
  <c r="GD45" i="7"/>
  <c r="GC45" i="7"/>
  <c r="GB45" i="7"/>
  <c r="GA45" i="7"/>
  <c r="FZ45" i="7"/>
  <c r="FY45" i="7"/>
  <c r="FX45" i="7"/>
  <c r="FW45" i="7"/>
  <c r="FV45" i="7"/>
  <c r="FU45" i="7"/>
  <c r="FT45" i="7"/>
  <c r="FS45" i="7"/>
  <c r="FR45" i="7"/>
  <c r="FQ45" i="7"/>
  <c r="FP45" i="7"/>
  <c r="FO45" i="7"/>
  <c r="FN45" i="7"/>
  <c r="FM45" i="7"/>
  <c r="FL45" i="7"/>
  <c r="FK45" i="7"/>
  <c r="FJ45" i="7"/>
  <c r="FI45" i="7"/>
  <c r="FH45" i="7"/>
  <c r="FG45" i="7"/>
  <c r="FF45" i="7"/>
  <c r="FE45" i="7"/>
  <c r="FD45" i="7"/>
  <c r="FC45" i="7"/>
  <c r="FB45" i="7"/>
  <c r="FA45" i="7"/>
  <c r="EZ45" i="7"/>
  <c r="EY45" i="7"/>
  <c r="EX45" i="7"/>
  <c r="EW45" i="7"/>
  <c r="EV45" i="7"/>
  <c r="EU45" i="7"/>
  <c r="ET45" i="7"/>
  <c r="ES45" i="7"/>
  <c r="ER45" i="7"/>
  <c r="EQ45" i="7"/>
  <c r="IC56" i="6" s="1"/>
  <c r="EP45" i="7"/>
  <c r="IB56" i="6" s="1"/>
  <c r="EO45" i="7"/>
  <c r="IA56" i="6" s="1"/>
  <c r="EN45" i="7"/>
  <c r="HX56" i="6" s="1"/>
  <c r="EM45" i="7"/>
  <c r="HW56" i="6" s="1"/>
  <c r="EL45" i="7"/>
  <c r="HV56" i="6" s="1"/>
  <c r="EK45" i="7"/>
  <c r="HS56" i="6" s="1"/>
  <c r="EJ45" i="7"/>
  <c r="HR56" i="6" s="1"/>
  <c r="EI45" i="7"/>
  <c r="HQ56" i="6" s="1"/>
  <c r="EH45" i="7"/>
  <c r="HN56" i="6" s="1"/>
  <c r="EG45" i="7"/>
  <c r="HM56" i="6" s="1"/>
  <c r="EF45" i="7"/>
  <c r="HL56" i="6" s="1"/>
  <c r="EE45" i="7"/>
  <c r="HI56" i="6" s="1"/>
  <c r="ED45" i="7"/>
  <c r="HH56" i="6" s="1"/>
  <c r="EC45" i="7"/>
  <c r="HG56" i="6" s="1"/>
  <c r="EB45" i="7"/>
  <c r="HD56" i="6" s="1"/>
  <c r="EA45" i="7"/>
  <c r="HC56" i="6" s="1"/>
  <c r="DZ45" i="7"/>
  <c r="HB56" i="6" s="1"/>
  <c r="DY45" i="7"/>
  <c r="GY56" i="6" s="1"/>
  <c r="DX45" i="7"/>
  <c r="GX56" i="6" s="1"/>
  <c r="DW45" i="7"/>
  <c r="GW56" i="6" s="1"/>
  <c r="DV45" i="7"/>
  <c r="GT56" i="6" s="1"/>
  <c r="DU45" i="7"/>
  <c r="GS56" i="6" s="1"/>
  <c r="DT45" i="7"/>
  <c r="GR56" i="6" s="1"/>
  <c r="DS45" i="7"/>
  <c r="GO56" i="6" s="1"/>
  <c r="DR45" i="7"/>
  <c r="GN56" i="6" s="1"/>
  <c r="DQ45" i="7"/>
  <c r="GM56" i="6" s="1"/>
  <c r="DP45" i="7"/>
  <c r="GJ56" i="6" s="1"/>
  <c r="DO45" i="7"/>
  <c r="GI56" i="6" s="1"/>
  <c r="DN45" i="7"/>
  <c r="GH56" i="6" s="1"/>
  <c r="DM45" i="7"/>
  <c r="GE56" i="6" s="1"/>
  <c r="DL45" i="7"/>
  <c r="GD56" i="6" s="1"/>
  <c r="DK45" i="7"/>
  <c r="GC56" i="6" s="1"/>
  <c r="DJ45" i="7"/>
  <c r="FZ56" i="6" s="1"/>
  <c r="DI45" i="7"/>
  <c r="FY56" i="6" s="1"/>
  <c r="DH45" i="7"/>
  <c r="FX56" i="6" s="1"/>
  <c r="DG45" i="7"/>
  <c r="FU56" i="6" s="1"/>
  <c r="DF45" i="7"/>
  <c r="FT56" i="6" s="1"/>
  <c r="DE45" i="7"/>
  <c r="FS56" i="6" s="1"/>
  <c r="DD45" i="7"/>
  <c r="FP56" i="6" s="1"/>
  <c r="DC45" i="7"/>
  <c r="FO56" i="6" s="1"/>
  <c r="DB45" i="7"/>
  <c r="FN56" i="6" s="1"/>
  <c r="DA45" i="7"/>
  <c r="FK56" i="6" s="1"/>
  <c r="CZ45" i="7"/>
  <c r="FJ56" i="6" s="1"/>
  <c r="CY45" i="7"/>
  <c r="FI56" i="6" s="1"/>
  <c r="CX45" i="7"/>
  <c r="FF56" i="6" s="1"/>
  <c r="CW45" i="7"/>
  <c r="FE56" i="6" s="1"/>
  <c r="CV45" i="7"/>
  <c r="FD56" i="6" s="1"/>
  <c r="CU45" i="7"/>
  <c r="FA56" i="6" s="1"/>
  <c r="CT45" i="7"/>
  <c r="EZ56" i="6" s="1"/>
  <c r="CS45" i="7"/>
  <c r="EY56" i="6" s="1"/>
  <c r="CR45" i="7"/>
  <c r="EV56" i="6" s="1"/>
  <c r="CQ45" i="7"/>
  <c r="EU56" i="6" s="1"/>
  <c r="CP45" i="7"/>
  <c r="ET56" i="6" s="1"/>
  <c r="CO45" i="7"/>
  <c r="EQ56" i="6" s="1"/>
  <c r="CN45" i="7"/>
  <c r="EP56" i="6" s="1"/>
  <c r="CM45" i="7"/>
  <c r="EO56" i="6" s="1"/>
  <c r="CL45" i="7"/>
  <c r="EL56" i="6" s="1"/>
  <c r="CK45" i="7"/>
  <c r="EK56" i="6" s="1"/>
  <c r="CJ45" i="7"/>
  <c r="EJ56" i="6" s="1"/>
  <c r="CI45" i="7"/>
  <c r="EG56" i="6" s="1"/>
  <c r="CH45" i="7"/>
  <c r="EF56" i="6" s="1"/>
  <c r="CG45" i="7"/>
  <c r="EE56" i="6" s="1"/>
  <c r="CF45" i="7"/>
  <c r="EB56" i="6" s="1"/>
  <c r="CE45" i="7"/>
  <c r="EA56" i="6" s="1"/>
  <c r="CD45" i="7"/>
  <c r="DZ56" i="6" s="1"/>
  <c r="CC45" i="7"/>
  <c r="DW56" i="6" s="1"/>
  <c r="CB45" i="7"/>
  <c r="DV56" i="6" s="1"/>
  <c r="CA45" i="7"/>
  <c r="DU56" i="6" s="1"/>
  <c r="BZ45" i="7"/>
  <c r="DR56" i="6" s="1"/>
  <c r="BY45" i="7"/>
  <c r="DQ56" i="6" s="1"/>
  <c r="BX45" i="7"/>
  <c r="DP56" i="6" s="1"/>
  <c r="BW45" i="7"/>
  <c r="DM56" i="6" s="1"/>
  <c r="BV45" i="7"/>
  <c r="DL56" i="6" s="1"/>
  <c r="BU45" i="7"/>
  <c r="DK56" i="6" s="1"/>
  <c r="BT45" i="7"/>
  <c r="DH56" i="6" s="1"/>
  <c r="BS45" i="7"/>
  <c r="DG56" i="6" s="1"/>
  <c r="BR45" i="7"/>
  <c r="DF56" i="6" s="1"/>
  <c r="BQ45" i="7"/>
  <c r="DC56" i="6" s="1"/>
  <c r="BP45" i="7"/>
  <c r="DB56" i="6" s="1"/>
  <c r="BO45" i="7"/>
  <c r="DA56" i="6" s="1"/>
  <c r="BN45" i="7"/>
  <c r="CX56" i="6" s="1"/>
  <c r="BM45" i="7"/>
  <c r="CW56" i="6" s="1"/>
  <c r="BL45" i="7"/>
  <c r="CV56" i="6" s="1"/>
  <c r="BK45" i="7"/>
  <c r="CS56" i="6" s="1"/>
  <c r="BJ45" i="7"/>
  <c r="CR56" i="6" s="1"/>
  <c r="BI45" i="7"/>
  <c r="CQ56" i="6" s="1"/>
  <c r="BH45" i="7"/>
  <c r="CN56" i="6" s="1"/>
  <c r="BG45" i="7"/>
  <c r="CM56" i="6" s="1"/>
  <c r="BF45" i="7"/>
  <c r="CL56" i="6" s="1"/>
  <c r="BE45" i="7"/>
  <c r="CI56" i="6" s="1"/>
  <c r="BD45" i="7"/>
  <c r="CH56" i="6" s="1"/>
  <c r="BC45" i="7"/>
  <c r="CG56" i="6" s="1"/>
  <c r="BB45" i="7"/>
  <c r="CD56" i="6" s="1"/>
  <c r="BA45" i="7"/>
  <c r="CC56" i="6" s="1"/>
  <c r="AZ45" i="7"/>
  <c r="CB56" i="6" s="1"/>
  <c r="AY45" i="7"/>
  <c r="BY56" i="6" s="1"/>
  <c r="AX45" i="7"/>
  <c r="BX56" i="6" s="1"/>
  <c r="AW45" i="7"/>
  <c r="BW56" i="6" s="1"/>
  <c r="AV45" i="7"/>
  <c r="BT56" i="6" s="1"/>
  <c r="AU45" i="7"/>
  <c r="BS56" i="6" s="1"/>
  <c r="AT45" i="7"/>
  <c r="BR56" i="6" s="1"/>
  <c r="AS45" i="7"/>
  <c r="BO56" i="6" s="1"/>
  <c r="AR45" i="7"/>
  <c r="BN56" i="6" s="1"/>
  <c r="AQ45" i="7"/>
  <c r="BM56" i="6" s="1"/>
  <c r="AP45" i="7"/>
  <c r="BJ56" i="6" s="1"/>
  <c r="AO45" i="7"/>
  <c r="BI56" i="6" s="1"/>
  <c r="AN45" i="7"/>
  <c r="BH56" i="6" s="1"/>
  <c r="AM45" i="7"/>
  <c r="BE56" i="6" s="1"/>
  <c r="AL45" i="7"/>
  <c r="BD56" i="6" s="1"/>
  <c r="AK45" i="7"/>
  <c r="BC56" i="6" s="1"/>
  <c r="AJ45" i="7"/>
  <c r="AZ56" i="6" s="1"/>
  <c r="AI45" i="7"/>
  <c r="AY56" i="6" s="1"/>
  <c r="AH45" i="7"/>
  <c r="AX56" i="6" s="1"/>
  <c r="AG45" i="7"/>
  <c r="AU56" i="6" s="1"/>
  <c r="AF45" i="7"/>
  <c r="AT56" i="6" s="1"/>
  <c r="AE45" i="7"/>
  <c r="AS56" i="6" s="1"/>
  <c r="AD45" i="7"/>
  <c r="AP56" i="6" s="1"/>
  <c r="AC45" i="7"/>
  <c r="AO56" i="6" s="1"/>
  <c r="AB45" i="7"/>
  <c r="AN56" i="6" s="1"/>
  <c r="AA45" i="7"/>
  <c r="AK56" i="6" s="1"/>
  <c r="Z45" i="7"/>
  <c r="AJ56" i="6" s="1"/>
  <c r="Y45" i="7"/>
  <c r="AI56" i="6" s="1"/>
  <c r="X45" i="7"/>
  <c r="AF56" i="6" s="1"/>
  <c r="W45" i="7"/>
  <c r="AE56" i="6" s="1"/>
  <c r="V45" i="7"/>
  <c r="AD56" i="6" s="1"/>
  <c r="U45" i="7"/>
  <c r="AA56" i="6" s="1"/>
  <c r="T45" i="7"/>
  <c r="Z56" i="6" s="1"/>
  <c r="S45" i="7"/>
  <c r="Y56" i="6" s="1"/>
  <c r="R45" i="7"/>
  <c r="V56" i="6" s="1"/>
  <c r="Q45" i="7"/>
  <c r="U56" i="6" s="1"/>
  <c r="P45" i="7"/>
  <c r="T56" i="6" s="1"/>
  <c r="Q56" i="6"/>
  <c r="N45" i="7"/>
  <c r="P56" i="6" s="1"/>
  <c r="M45" i="7"/>
  <c r="O56" i="6" s="1"/>
  <c r="L56" i="6"/>
  <c r="K56" i="6"/>
  <c r="J45" i="7"/>
  <c r="J56" i="6" s="1"/>
  <c r="I45" i="7"/>
  <c r="I56" i="6" s="1"/>
  <c r="H45" i="7"/>
  <c r="H56" i="6" s="1"/>
  <c r="G45" i="7"/>
  <c r="G56" i="6" s="1"/>
  <c r="F45" i="7"/>
  <c r="F56" i="6" s="1"/>
  <c r="E45" i="7"/>
  <c r="E56" i="6" s="1"/>
  <c r="D45" i="7"/>
  <c r="D56" i="6" s="1"/>
  <c r="C45" i="7"/>
  <c r="C56" i="6" s="1"/>
  <c r="B45" i="7"/>
  <c r="O45" i="7" s="1"/>
  <c r="GP44" i="7"/>
  <c r="GO44" i="7"/>
  <c r="GN44" i="7"/>
  <c r="GM44" i="7"/>
  <c r="GL44" i="7"/>
  <c r="GK44" i="7"/>
  <c r="GJ44" i="7"/>
  <c r="GI44" i="7"/>
  <c r="GH44" i="7"/>
  <c r="GG44" i="7"/>
  <c r="GF44" i="7"/>
  <c r="GE44" i="7"/>
  <c r="GD44" i="7"/>
  <c r="GC44" i="7"/>
  <c r="GB44" i="7"/>
  <c r="GA44" i="7"/>
  <c r="FZ44" i="7"/>
  <c r="FY44" i="7"/>
  <c r="FX44" i="7"/>
  <c r="FW44" i="7"/>
  <c r="FV44" i="7"/>
  <c r="FU44" i="7"/>
  <c r="FT44" i="7"/>
  <c r="FS44" i="7"/>
  <c r="FR44" i="7"/>
  <c r="FQ44" i="7"/>
  <c r="FP44" i="7"/>
  <c r="FO44" i="7"/>
  <c r="FN44" i="7"/>
  <c r="FM44" i="7"/>
  <c r="FL44" i="7"/>
  <c r="FK44" i="7"/>
  <c r="FJ44" i="7"/>
  <c r="FI44" i="7"/>
  <c r="FH44" i="7"/>
  <c r="FG44" i="7"/>
  <c r="FF44" i="7"/>
  <c r="FE44" i="7"/>
  <c r="FD44" i="7"/>
  <c r="FC44" i="7"/>
  <c r="FB44" i="7"/>
  <c r="FA44" i="7"/>
  <c r="EZ44" i="7"/>
  <c r="EY44" i="7"/>
  <c r="EX44" i="7"/>
  <c r="EW44" i="7"/>
  <c r="EV44" i="7"/>
  <c r="EU44" i="7"/>
  <c r="ET44" i="7"/>
  <c r="ES44" i="7"/>
  <c r="ER44" i="7"/>
  <c r="EQ44" i="7"/>
  <c r="IC55" i="6" s="1"/>
  <c r="EP44" i="7"/>
  <c r="IB55" i="6" s="1"/>
  <c r="EO44" i="7"/>
  <c r="IA55" i="6" s="1"/>
  <c r="EN44" i="7"/>
  <c r="HX55" i="6" s="1"/>
  <c r="EM44" i="7"/>
  <c r="HW55" i="6" s="1"/>
  <c r="EL44" i="7"/>
  <c r="HV55" i="6" s="1"/>
  <c r="EK44" i="7"/>
  <c r="HS55" i="6" s="1"/>
  <c r="EJ44" i="7"/>
  <c r="HR55" i="6" s="1"/>
  <c r="EI44" i="7"/>
  <c r="HQ55" i="6" s="1"/>
  <c r="EH44" i="7"/>
  <c r="HN55" i="6" s="1"/>
  <c r="EG44" i="7"/>
  <c r="HM55" i="6" s="1"/>
  <c r="EF44" i="7"/>
  <c r="HL55" i="6" s="1"/>
  <c r="EE44" i="7"/>
  <c r="HI55" i="6" s="1"/>
  <c r="ED44" i="7"/>
  <c r="HH55" i="6" s="1"/>
  <c r="EC44" i="7"/>
  <c r="HG55" i="6" s="1"/>
  <c r="EB44" i="7"/>
  <c r="HD55" i="6" s="1"/>
  <c r="EA44" i="7"/>
  <c r="HC55" i="6" s="1"/>
  <c r="DZ44" i="7"/>
  <c r="HB55" i="6" s="1"/>
  <c r="DY44" i="7"/>
  <c r="GY55" i="6" s="1"/>
  <c r="DX44" i="7"/>
  <c r="GX55" i="6" s="1"/>
  <c r="DW44" i="7"/>
  <c r="GW55" i="6" s="1"/>
  <c r="DV44" i="7"/>
  <c r="GT55" i="6" s="1"/>
  <c r="DU44" i="7"/>
  <c r="GS55" i="6" s="1"/>
  <c r="DT44" i="7"/>
  <c r="GR55" i="6" s="1"/>
  <c r="DS44" i="7"/>
  <c r="GO55" i="6" s="1"/>
  <c r="DR44" i="7"/>
  <c r="GN55" i="6" s="1"/>
  <c r="DQ44" i="7"/>
  <c r="GM55" i="6" s="1"/>
  <c r="DP44" i="7"/>
  <c r="GJ55" i="6" s="1"/>
  <c r="DO44" i="7"/>
  <c r="GI55" i="6" s="1"/>
  <c r="DN44" i="7"/>
  <c r="GH55" i="6" s="1"/>
  <c r="DM44" i="7"/>
  <c r="GE55" i="6" s="1"/>
  <c r="DL44" i="7"/>
  <c r="GD55" i="6" s="1"/>
  <c r="DK44" i="7"/>
  <c r="GC55" i="6" s="1"/>
  <c r="DJ44" i="7"/>
  <c r="FZ55" i="6" s="1"/>
  <c r="DI44" i="7"/>
  <c r="FY55" i="6" s="1"/>
  <c r="DH44" i="7"/>
  <c r="FX55" i="6" s="1"/>
  <c r="DG44" i="7"/>
  <c r="FU55" i="6" s="1"/>
  <c r="DF44" i="7"/>
  <c r="FT55" i="6" s="1"/>
  <c r="DE44" i="7"/>
  <c r="FS55" i="6" s="1"/>
  <c r="DD44" i="7"/>
  <c r="FP55" i="6" s="1"/>
  <c r="DC44" i="7"/>
  <c r="FO55" i="6" s="1"/>
  <c r="DB44" i="7"/>
  <c r="FN55" i="6" s="1"/>
  <c r="DA44" i="7"/>
  <c r="FK55" i="6" s="1"/>
  <c r="CZ44" i="7"/>
  <c r="FJ55" i="6" s="1"/>
  <c r="CY44" i="7"/>
  <c r="FI55" i="6" s="1"/>
  <c r="CX44" i="7"/>
  <c r="FF55" i="6" s="1"/>
  <c r="CW44" i="7"/>
  <c r="FE55" i="6" s="1"/>
  <c r="CV44" i="7"/>
  <c r="FD55" i="6" s="1"/>
  <c r="CU44" i="7"/>
  <c r="FA55" i="6" s="1"/>
  <c r="CT44" i="7"/>
  <c r="EZ55" i="6" s="1"/>
  <c r="CS44" i="7"/>
  <c r="EY55" i="6" s="1"/>
  <c r="CR44" i="7"/>
  <c r="EV55" i="6" s="1"/>
  <c r="CQ44" i="7"/>
  <c r="EU55" i="6" s="1"/>
  <c r="CP44" i="7"/>
  <c r="ET55" i="6" s="1"/>
  <c r="CO44" i="7"/>
  <c r="EQ55" i="6" s="1"/>
  <c r="CN44" i="7"/>
  <c r="EP55" i="6" s="1"/>
  <c r="CM44" i="7"/>
  <c r="EO55" i="6" s="1"/>
  <c r="CL44" i="7"/>
  <c r="EL55" i="6" s="1"/>
  <c r="CK44" i="7"/>
  <c r="EK55" i="6" s="1"/>
  <c r="CJ44" i="7"/>
  <c r="EJ55" i="6" s="1"/>
  <c r="CI44" i="7"/>
  <c r="EG55" i="6" s="1"/>
  <c r="CH44" i="7"/>
  <c r="EF55" i="6" s="1"/>
  <c r="CG44" i="7"/>
  <c r="EE55" i="6" s="1"/>
  <c r="CF44" i="7"/>
  <c r="EB55" i="6" s="1"/>
  <c r="CE44" i="7"/>
  <c r="EA55" i="6" s="1"/>
  <c r="CD44" i="7"/>
  <c r="DZ55" i="6" s="1"/>
  <c r="CC44" i="7"/>
  <c r="DW55" i="6" s="1"/>
  <c r="CB44" i="7"/>
  <c r="DV55" i="6" s="1"/>
  <c r="CA44" i="7"/>
  <c r="DU55" i="6" s="1"/>
  <c r="BZ44" i="7"/>
  <c r="DR55" i="6" s="1"/>
  <c r="BY44" i="7"/>
  <c r="DQ55" i="6" s="1"/>
  <c r="BX44" i="7"/>
  <c r="DP55" i="6" s="1"/>
  <c r="BW44" i="7"/>
  <c r="DM55" i="6" s="1"/>
  <c r="BV44" i="7"/>
  <c r="DL55" i="6" s="1"/>
  <c r="BU44" i="7"/>
  <c r="DK55" i="6" s="1"/>
  <c r="BT44" i="7"/>
  <c r="DH55" i="6" s="1"/>
  <c r="BS44" i="7"/>
  <c r="DG55" i="6" s="1"/>
  <c r="BR44" i="7"/>
  <c r="DF55" i="6" s="1"/>
  <c r="BQ44" i="7"/>
  <c r="DC55" i="6" s="1"/>
  <c r="BP44" i="7"/>
  <c r="DB55" i="6" s="1"/>
  <c r="BO44" i="7"/>
  <c r="DA55" i="6" s="1"/>
  <c r="BN44" i="7"/>
  <c r="CX55" i="6" s="1"/>
  <c r="BM44" i="7"/>
  <c r="CW55" i="6" s="1"/>
  <c r="BL44" i="7"/>
  <c r="CV55" i="6" s="1"/>
  <c r="BK44" i="7"/>
  <c r="CS55" i="6" s="1"/>
  <c r="BJ44" i="7"/>
  <c r="CR55" i="6" s="1"/>
  <c r="BI44" i="7"/>
  <c r="CQ55" i="6" s="1"/>
  <c r="BH44" i="7"/>
  <c r="CN55" i="6" s="1"/>
  <c r="BG44" i="7"/>
  <c r="CM55" i="6" s="1"/>
  <c r="BF44" i="7"/>
  <c r="CL55" i="6" s="1"/>
  <c r="BE44" i="7"/>
  <c r="CI55" i="6" s="1"/>
  <c r="BD44" i="7"/>
  <c r="CH55" i="6" s="1"/>
  <c r="BC44" i="7"/>
  <c r="CG55" i="6" s="1"/>
  <c r="BB44" i="7"/>
  <c r="CD55" i="6" s="1"/>
  <c r="BA44" i="7"/>
  <c r="CC55" i="6" s="1"/>
  <c r="AZ44" i="7"/>
  <c r="CB55" i="6" s="1"/>
  <c r="AY44" i="7"/>
  <c r="BY55" i="6" s="1"/>
  <c r="AX44" i="7"/>
  <c r="BX55" i="6" s="1"/>
  <c r="AW44" i="7"/>
  <c r="BW55" i="6" s="1"/>
  <c r="AV44" i="7"/>
  <c r="BT55" i="6" s="1"/>
  <c r="AU44" i="7"/>
  <c r="BS55" i="6" s="1"/>
  <c r="AT44" i="7"/>
  <c r="BR55" i="6" s="1"/>
  <c r="AS44" i="7"/>
  <c r="BO55" i="6" s="1"/>
  <c r="AR44" i="7"/>
  <c r="BN55" i="6" s="1"/>
  <c r="AQ44" i="7"/>
  <c r="BM55" i="6" s="1"/>
  <c r="AP44" i="7"/>
  <c r="BJ55" i="6" s="1"/>
  <c r="AO44" i="7"/>
  <c r="BI55" i="6" s="1"/>
  <c r="AN44" i="7"/>
  <c r="BH55" i="6" s="1"/>
  <c r="AM44" i="7"/>
  <c r="BE55" i="6" s="1"/>
  <c r="AL44" i="7"/>
  <c r="BD55" i="6" s="1"/>
  <c r="AK44" i="7"/>
  <c r="BC55" i="6" s="1"/>
  <c r="AJ44" i="7"/>
  <c r="AZ55" i="6" s="1"/>
  <c r="AI44" i="7"/>
  <c r="AY55" i="6" s="1"/>
  <c r="AH44" i="7"/>
  <c r="AX55" i="6" s="1"/>
  <c r="AG44" i="7"/>
  <c r="AU55" i="6" s="1"/>
  <c r="AF44" i="7"/>
  <c r="AT55" i="6" s="1"/>
  <c r="AE44" i="7"/>
  <c r="AS55" i="6" s="1"/>
  <c r="AD44" i="7"/>
  <c r="AP55" i="6" s="1"/>
  <c r="AC44" i="7"/>
  <c r="AO55" i="6" s="1"/>
  <c r="AB44" i="7"/>
  <c r="AN55" i="6" s="1"/>
  <c r="AA44" i="7"/>
  <c r="AK55" i="6" s="1"/>
  <c r="Z44" i="7"/>
  <c r="AJ55" i="6" s="1"/>
  <c r="Y44" i="7"/>
  <c r="AI55" i="6" s="1"/>
  <c r="X44" i="7"/>
  <c r="AF55" i="6" s="1"/>
  <c r="W44" i="7"/>
  <c r="AE55" i="6" s="1"/>
  <c r="V44" i="7"/>
  <c r="AD55" i="6" s="1"/>
  <c r="U44" i="7"/>
  <c r="AA55" i="6" s="1"/>
  <c r="T44" i="7"/>
  <c r="Z55" i="6" s="1"/>
  <c r="S44" i="7"/>
  <c r="Y55" i="6" s="1"/>
  <c r="R44" i="7"/>
  <c r="V55" i="6" s="1"/>
  <c r="Q44" i="7"/>
  <c r="U55" i="6" s="1"/>
  <c r="P44" i="7"/>
  <c r="T55" i="6" s="1"/>
  <c r="Q55" i="6"/>
  <c r="N44" i="7"/>
  <c r="P55" i="6" s="1"/>
  <c r="M44" i="7"/>
  <c r="O55" i="6" s="1"/>
  <c r="L55" i="6"/>
  <c r="K55" i="6"/>
  <c r="J44" i="7"/>
  <c r="J55" i="6" s="1"/>
  <c r="I44" i="7"/>
  <c r="I55" i="6" s="1"/>
  <c r="H44" i="7"/>
  <c r="H55" i="6" s="1"/>
  <c r="G44" i="7"/>
  <c r="G55" i="6" s="1"/>
  <c r="F44" i="7"/>
  <c r="F55" i="6" s="1"/>
  <c r="E44" i="7"/>
  <c r="E55" i="6" s="1"/>
  <c r="D44" i="7"/>
  <c r="D55" i="6" s="1"/>
  <c r="C44" i="7"/>
  <c r="C55" i="6" s="1"/>
  <c r="B44" i="7"/>
  <c r="O44" i="7" s="1"/>
  <c r="GP43" i="7"/>
  <c r="GO43" i="7"/>
  <c r="GN43" i="7"/>
  <c r="GM43" i="7"/>
  <c r="GL43" i="7"/>
  <c r="GK43" i="7"/>
  <c r="GJ43" i="7"/>
  <c r="GK50" i="7" s="1"/>
  <c r="GI43" i="7"/>
  <c r="GH43" i="7"/>
  <c r="GG43" i="7"/>
  <c r="GG49" i="7" s="1"/>
  <c r="GF43" i="7"/>
  <c r="GF49" i="7" s="1"/>
  <c r="GE43" i="7"/>
  <c r="GF50" i="7" s="1"/>
  <c r="GD43" i="7"/>
  <c r="GC43" i="7"/>
  <c r="GD50" i="7" s="1"/>
  <c r="GB43" i="7"/>
  <c r="GB49" i="7" s="1"/>
  <c r="GA43" i="7"/>
  <c r="GA49" i="7" s="1"/>
  <c r="FZ43" i="7"/>
  <c r="FY43" i="7"/>
  <c r="FZ50" i="7" s="1"/>
  <c r="FX43" i="7"/>
  <c r="FY50" i="7" s="1"/>
  <c r="FW43" i="7"/>
  <c r="FW49" i="7" s="1"/>
  <c r="FV43" i="7"/>
  <c r="FU43" i="7"/>
  <c r="FU49" i="7" s="1"/>
  <c r="FT43" i="7"/>
  <c r="FU50" i="7" s="1"/>
  <c r="FS43" i="7"/>
  <c r="FT50" i="7" s="1"/>
  <c r="FR43" i="7"/>
  <c r="FQ43" i="7"/>
  <c r="FQ49" i="7" s="1"/>
  <c r="FP43" i="7"/>
  <c r="FP49" i="7" s="1"/>
  <c r="FO43" i="7"/>
  <c r="FP50" i="7" s="1"/>
  <c r="FN43" i="7"/>
  <c r="FM43" i="7"/>
  <c r="FN50" i="7" s="1"/>
  <c r="FL43" i="7"/>
  <c r="FL49" i="7" s="1"/>
  <c r="FK43" i="7"/>
  <c r="FK49" i="7" s="1"/>
  <c r="FJ43" i="7"/>
  <c r="FI43" i="7"/>
  <c r="FJ50" i="7" s="1"/>
  <c r="FH43" i="7"/>
  <c r="FI50" i="7" s="1"/>
  <c r="FG43" i="7"/>
  <c r="FG49" i="7" s="1"/>
  <c r="FF43" i="7"/>
  <c r="FE43" i="7"/>
  <c r="FE49" i="7" s="1"/>
  <c r="FD43" i="7"/>
  <c r="FE50" i="7" s="1"/>
  <c r="FC43" i="7"/>
  <c r="FD50" i="7" s="1"/>
  <c r="FB43" i="7"/>
  <c r="FA43" i="7"/>
  <c r="FA49" i="7" s="1"/>
  <c r="EZ43" i="7"/>
  <c r="EZ49" i="7" s="1"/>
  <c r="EY43" i="7"/>
  <c r="EZ50" i="7" s="1"/>
  <c r="EX43" i="7"/>
  <c r="EW43" i="7"/>
  <c r="EX50" i="7" s="1"/>
  <c r="EV43" i="7"/>
  <c r="EV49" i="7" s="1"/>
  <c r="EU43" i="7"/>
  <c r="EU49" i="7" s="1"/>
  <c r="ET43" i="7"/>
  <c r="ES43" i="7"/>
  <c r="ET50" i="7" s="1"/>
  <c r="ER43" i="7"/>
  <c r="ES50" i="7" s="1"/>
  <c r="EQ43" i="7"/>
  <c r="ER50" i="7" s="1"/>
  <c r="EP43" i="7"/>
  <c r="IB54" i="6" s="1"/>
  <c r="EO43" i="7"/>
  <c r="IA54" i="6" s="1"/>
  <c r="EN43" i="7"/>
  <c r="EM43" i="7"/>
  <c r="EM49" i="7" s="1"/>
  <c r="EL43" i="7"/>
  <c r="HV54" i="6" s="1"/>
  <c r="EK43" i="7"/>
  <c r="EJ43" i="7"/>
  <c r="HR54" i="6" s="1"/>
  <c r="EI43" i="7"/>
  <c r="HQ54" i="6" s="1"/>
  <c r="EH43" i="7"/>
  <c r="EJ50" i="7" s="1"/>
  <c r="EG43" i="7"/>
  <c r="EH50" i="7" s="1"/>
  <c r="EF43" i="7"/>
  <c r="HL54" i="6" s="1"/>
  <c r="EE43" i="7"/>
  <c r="ED43" i="7"/>
  <c r="HH54" i="6" s="1"/>
  <c r="EC43" i="7"/>
  <c r="HG54" i="6" s="1"/>
  <c r="EB43" i="7"/>
  <c r="EA43" i="7"/>
  <c r="DZ43" i="7"/>
  <c r="HB54" i="6" s="1"/>
  <c r="DY43" i="7"/>
  <c r="DX43" i="7"/>
  <c r="GX54" i="6" s="1"/>
  <c r="DW43" i="7"/>
  <c r="GW54" i="6" s="1"/>
  <c r="DV43" i="7"/>
  <c r="DV49" i="7" s="1"/>
  <c r="DU43" i="7"/>
  <c r="DT43" i="7"/>
  <c r="GR54" i="6" s="1"/>
  <c r="DS43" i="7"/>
  <c r="DU50" i="7" s="1"/>
  <c r="DR43" i="7"/>
  <c r="GN54" i="6" s="1"/>
  <c r="DQ43" i="7"/>
  <c r="GM54" i="6" s="1"/>
  <c r="DP43" i="7"/>
  <c r="DO43" i="7"/>
  <c r="DO49" i="7" s="1"/>
  <c r="DN43" i="7"/>
  <c r="GH54" i="6" s="1"/>
  <c r="DM43" i="7"/>
  <c r="DL43" i="7"/>
  <c r="GD54" i="6" s="1"/>
  <c r="DK43" i="7"/>
  <c r="GC54" i="6" s="1"/>
  <c r="DJ43" i="7"/>
  <c r="DL50" i="7" s="1"/>
  <c r="DI43" i="7"/>
  <c r="DH43" i="7"/>
  <c r="FX54" i="6" s="1"/>
  <c r="DG43" i="7"/>
  <c r="DG49" i="7" s="1"/>
  <c r="DF43" i="7"/>
  <c r="FT54" i="6" s="1"/>
  <c r="DE43" i="7"/>
  <c r="FS54" i="6" s="1"/>
  <c r="DD43" i="7"/>
  <c r="DC43" i="7"/>
  <c r="DB43" i="7"/>
  <c r="FN54" i="6" s="1"/>
  <c r="DA43" i="7"/>
  <c r="DC50" i="7" s="1"/>
  <c r="CZ43" i="7"/>
  <c r="FJ54" i="6" s="1"/>
  <c r="CY43" i="7"/>
  <c r="FI54" i="6" s="1"/>
  <c r="CX43" i="7"/>
  <c r="CX49" i="7" s="1"/>
  <c r="CW43" i="7"/>
  <c r="CW49" i="7" s="1"/>
  <c r="CV43" i="7"/>
  <c r="FD54" i="6" s="1"/>
  <c r="CU43" i="7"/>
  <c r="CW50" i="7" s="1"/>
  <c r="CT43" i="7"/>
  <c r="EZ54" i="6" s="1"/>
  <c r="CS43" i="7"/>
  <c r="EY54" i="6" s="1"/>
  <c r="CR43" i="7"/>
  <c r="CQ43" i="7"/>
  <c r="CP43" i="7"/>
  <c r="ET54" i="6" s="1"/>
  <c r="CO43" i="7"/>
  <c r="CN43" i="7"/>
  <c r="EP54" i="6" s="1"/>
  <c r="CM43" i="7"/>
  <c r="EO54" i="6" s="1"/>
  <c r="CL43" i="7"/>
  <c r="CN50" i="7" s="1"/>
  <c r="CK43" i="7"/>
  <c r="CJ43" i="7"/>
  <c r="EJ54" i="6" s="1"/>
  <c r="CI43" i="7"/>
  <c r="CI49" i="7" s="1"/>
  <c r="CH43" i="7"/>
  <c r="EF54" i="6" s="1"/>
  <c r="CG43" i="7"/>
  <c r="EE54" i="6" s="1"/>
  <c r="CF43" i="7"/>
  <c r="CE43" i="7"/>
  <c r="CF50" i="7" s="1"/>
  <c r="CD43" i="7"/>
  <c r="DZ54" i="6" s="1"/>
  <c r="CC43" i="7"/>
  <c r="CB43" i="7"/>
  <c r="DV54" i="6" s="1"/>
  <c r="CA43" i="7"/>
  <c r="DU54" i="6" s="1"/>
  <c r="BZ43" i="7"/>
  <c r="BZ49" i="7" s="1"/>
  <c r="BY43" i="7"/>
  <c r="BX43" i="7"/>
  <c r="DP54" i="6" s="1"/>
  <c r="BW43" i="7"/>
  <c r="BY50" i="7" s="1"/>
  <c r="BV43" i="7"/>
  <c r="DL54" i="6" s="1"/>
  <c r="BU43" i="7"/>
  <c r="DK54" i="6" s="1"/>
  <c r="BT43" i="7"/>
  <c r="BS43" i="7"/>
  <c r="BR43" i="7"/>
  <c r="DF54" i="6" s="1"/>
  <c r="BQ43" i="7"/>
  <c r="BQ49" i="7" s="1"/>
  <c r="BP43" i="7"/>
  <c r="DB54" i="6" s="1"/>
  <c r="BO43" i="7"/>
  <c r="DA54" i="6" s="1"/>
  <c r="BN43" i="7"/>
  <c r="BM43" i="7"/>
  <c r="BL43" i="7"/>
  <c r="CV54" i="6" s="1"/>
  <c r="BK43" i="7"/>
  <c r="BK49" i="7" s="1"/>
  <c r="BJ43" i="7"/>
  <c r="CR54" i="6" s="1"/>
  <c r="BI43" i="7"/>
  <c r="CQ54" i="6" s="1"/>
  <c r="BH43" i="7"/>
  <c r="BG43" i="7"/>
  <c r="BH50" i="7" s="1"/>
  <c r="BF43" i="7"/>
  <c r="CL54" i="6" s="1"/>
  <c r="BE43" i="7"/>
  <c r="BD43" i="7"/>
  <c r="CH54" i="6" s="1"/>
  <c r="BC43" i="7"/>
  <c r="CG54" i="6" s="1"/>
  <c r="BB43" i="7"/>
  <c r="BB49" i="7" s="1"/>
  <c r="BA43" i="7"/>
  <c r="AZ43" i="7"/>
  <c r="CB54" i="6" s="1"/>
  <c r="AY43" i="7"/>
  <c r="BA50" i="7" s="1"/>
  <c r="AX43" i="7"/>
  <c r="BX54" i="6" s="1"/>
  <c r="AW43" i="7"/>
  <c r="BW54" i="6" s="1"/>
  <c r="AV43" i="7"/>
  <c r="AU43" i="7"/>
  <c r="AU49" i="7" s="1"/>
  <c r="AT43" i="7"/>
  <c r="BR54" i="6" s="1"/>
  <c r="AS43" i="7"/>
  <c r="AR43" i="7"/>
  <c r="BN54" i="6" s="1"/>
  <c r="AQ43" i="7"/>
  <c r="BM54" i="6" s="1"/>
  <c r="AP43" i="7"/>
  <c r="AO43" i="7"/>
  <c r="BI54" i="6" s="1"/>
  <c r="AN43" i="7"/>
  <c r="BH54" i="6" s="1"/>
  <c r="AM43" i="7"/>
  <c r="AM49" i="7" s="1"/>
  <c r="AL43" i="7"/>
  <c r="AK43" i="7"/>
  <c r="BC54" i="6" s="1"/>
  <c r="AJ43" i="7"/>
  <c r="AZ54" i="6" s="1"/>
  <c r="AI43" i="7"/>
  <c r="AY54" i="6" s="1"/>
  <c r="AH43" i="7"/>
  <c r="AX54" i="6" s="1"/>
  <c r="AG43" i="7"/>
  <c r="AF43" i="7"/>
  <c r="AT54" i="6" s="1"/>
  <c r="AE43" i="7"/>
  <c r="AS54" i="6" s="1"/>
  <c r="AD43" i="7"/>
  <c r="AC43" i="7"/>
  <c r="AC49" i="7" s="1"/>
  <c r="AB43" i="7"/>
  <c r="AN54" i="6" s="1"/>
  <c r="AA43" i="7"/>
  <c r="AK54" i="6" s="1"/>
  <c r="Z43" i="7"/>
  <c r="Y43" i="7"/>
  <c r="AI54" i="6" s="1"/>
  <c r="X43" i="7"/>
  <c r="W43" i="7"/>
  <c r="W49" i="7" s="1"/>
  <c r="V43" i="7"/>
  <c r="AD54" i="6" s="1"/>
  <c r="U43" i="7"/>
  <c r="T43" i="7"/>
  <c r="Z54" i="6" s="1"/>
  <c r="S43" i="7"/>
  <c r="Y54" i="6" s="1"/>
  <c r="R43" i="7"/>
  <c r="Q43" i="7"/>
  <c r="P43" i="7"/>
  <c r="T54" i="6" s="1"/>
  <c r="N43" i="7"/>
  <c r="M43" i="7"/>
  <c r="O54" i="6" s="1"/>
  <c r="L54" i="6"/>
  <c r="K54" i="6"/>
  <c r="J43" i="7"/>
  <c r="J54" i="6" s="1"/>
  <c r="I43" i="7"/>
  <c r="I54" i="6" s="1"/>
  <c r="H43" i="7"/>
  <c r="H54" i="6" s="1"/>
  <c r="G43" i="7"/>
  <c r="G54" i="6" s="1"/>
  <c r="F43" i="7"/>
  <c r="F54" i="6" s="1"/>
  <c r="E43" i="7"/>
  <c r="E54" i="6" s="1"/>
  <c r="D43" i="7"/>
  <c r="D54" i="6" s="1"/>
  <c r="C43" i="7"/>
  <c r="C54" i="6" s="1"/>
  <c r="B43" i="7"/>
  <c r="O43" i="7" s="1"/>
  <c r="GP42" i="7"/>
  <c r="GO42" i="7"/>
  <c r="GN42" i="7"/>
  <c r="GM42" i="7"/>
  <c r="GL42" i="7"/>
  <c r="GK42" i="7"/>
  <c r="GJ42" i="7"/>
  <c r="GI42" i="7"/>
  <c r="GH42" i="7"/>
  <c r="GG42" i="7"/>
  <c r="GF42" i="7"/>
  <c r="GE42" i="7"/>
  <c r="GD42" i="7"/>
  <c r="GC42" i="7"/>
  <c r="GB42" i="7"/>
  <c r="GA42" i="7"/>
  <c r="FZ42" i="7"/>
  <c r="FY42" i="7"/>
  <c r="FX42" i="7"/>
  <c r="FW42" i="7"/>
  <c r="FV42" i="7"/>
  <c r="FU42" i="7"/>
  <c r="FT42" i="7"/>
  <c r="FS42" i="7"/>
  <c r="FR42" i="7"/>
  <c r="FQ42" i="7"/>
  <c r="FP42" i="7"/>
  <c r="FO42" i="7"/>
  <c r="FN42" i="7"/>
  <c r="FM42" i="7"/>
  <c r="FL42" i="7"/>
  <c r="FK42" i="7"/>
  <c r="FJ42" i="7"/>
  <c r="FI42" i="7"/>
  <c r="FH42" i="7"/>
  <c r="FG42" i="7"/>
  <c r="FF42" i="7"/>
  <c r="FE42" i="7"/>
  <c r="FD42" i="7"/>
  <c r="FC42" i="7"/>
  <c r="FB42" i="7"/>
  <c r="FA42" i="7"/>
  <c r="EZ42" i="7"/>
  <c r="EY42" i="7"/>
  <c r="EX42" i="7"/>
  <c r="EW42" i="7"/>
  <c r="EV42" i="7"/>
  <c r="EU42" i="7"/>
  <c r="ET42" i="7"/>
  <c r="ES42" i="7"/>
  <c r="ER42" i="7"/>
  <c r="EQ42" i="7"/>
  <c r="IC53" i="6" s="1"/>
  <c r="EP42" i="7"/>
  <c r="IB53" i="6" s="1"/>
  <c r="EO42" i="7"/>
  <c r="IA53" i="6" s="1"/>
  <c r="EN42" i="7"/>
  <c r="HX53" i="6" s="1"/>
  <c r="EM42" i="7"/>
  <c r="HW53" i="6" s="1"/>
  <c r="EL42" i="7"/>
  <c r="HV53" i="6" s="1"/>
  <c r="EK42" i="7"/>
  <c r="HS53" i="6" s="1"/>
  <c r="EJ42" i="7"/>
  <c r="HR53" i="6" s="1"/>
  <c r="EI42" i="7"/>
  <c r="HQ53" i="6" s="1"/>
  <c r="EH42" i="7"/>
  <c r="HN53" i="6" s="1"/>
  <c r="EG42" i="7"/>
  <c r="HM53" i="6" s="1"/>
  <c r="EF42" i="7"/>
  <c r="HL53" i="6" s="1"/>
  <c r="EE42" i="7"/>
  <c r="HI53" i="6" s="1"/>
  <c r="ED42" i="7"/>
  <c r="HH53" i="6" s="1"/>
  <c r="EC42" i="7"/>
  <c r="HG53" i="6" s="1"/>
  <c r="EB42" i="7"/>
  <c r="HD53" i="6" s="1"/>
  <c r="EA42" i="7"/>
  <c r="HC53" i="6" s="1"/>
  <c r="DZ42" i="7"/>
  <c r="HB53" i="6" s="1"/>
  <c r="DY42" i="7"/>
  <c r="GY53" i="6" s="1"/>
  <c r="DX42" i="7"/>
  <c r="GX53" i="6" s="1"/>
  <c r="DW42" i="7"/>
  <c r="GW53" i="6" s="1"/>
  <c r="DV42" i="7"/>
  <c r="GT53" i="6" s="1"/>
  <c r="DU42" i="7"/>
  <c r="GS53" i="6" s="1"/>
  <c r="DT42" i="7"/>
  <c r="GR53" i="6" s="1"/>
  <c r="DS42" i="7"/>
  <c r="GO53" i="6" s="1"/>
  <c r="DR42" i="7"/>
  <c r="GN53" i="6" s="1"/>
  <c r="DQ42" i="7"/>
  <c r="GM53" i="6" s="1"/>
  <c r="DP42" i="7"/>
  <c r="GJ53" i="6" s="1"/>
  <c r="DO42" i="7"/>
  <c r="GI53" i="6" s="1"/>
  <c r="DN42" i="7"/>
  <c r="GH53" i="6" s="1"/>
  <c r="DM42" i="7"/>
  <c r="GE53" i="6" s="1"/>
  <c r="DL42" i="7"/>
  <c r="GD53" i="6" s="1"/>
  <c r="DK42" i="7"/>
  <c r="GC53" i="6" s="1"/>
  <c r="DJ42" i="7"/>
  <c r="FZ53" i="6" s="1"/>
  <c r="DI42" i="7"/>
  <c r="FY53" i="6" s="1"/>
  <c r="DH42" i="7"/>
  <c r="FX53" i="6" s="1"/>
  <c r="DG42" i="7"/>
  <c r="FU53" i="6" s="1"/>
  <c r="DF42" i="7"/>
  <c r="FT53" i="6" s="1"/>
  <c r="DE42" i="7"/>
  <c r="FS53" i="6" s="1"/>
  <c r="DD42" i="7"/>
  <c r="FP53" i="6" s="1"/>
  <c r="DC42" i="7"/>
  <c r="FO53" i="6" s="1"/>
  <c r="DB42" i="7"/>
  <c r="FN53" i="6" s="1"/>
  <c r="DA42" i="7"/>
  <c r="FK53" i="6" s="1"/>
  <c r="CZ42" i="7"/>
  <c r="FJ53" i="6" s="1"/>
  <c r="CY42" i="7"/>
  <c r="FI53" i="6" s="1"/>
  <c r="CX42" i="7"/>
  <c r="FF53" i="6" s="1"/>
  <c r="CW42" i="7"/>
  <c r="FE53" i="6" s="1"/>
  <c r="CV42" i="7"/>
  <c r="FD53" i="6" s="1"/>
  <c r="CU42" i="7"/>
  <c r="FA53" i="6" s="1"/>
  <c r="CT42" i="7"/>
  <c r="EZ53" i="6" s="1"/>
  <c r="CS42" i="7"/>
  <c r="EY53" i="6" s="1"/>
  <c r="CR42" i="7"/>
  <c r="EV53" i="6" s="1"/>
  <c r="CQ42" i="7"/>
  <c r="EU53" i="6" s="1"/>
  <c r="CP42" i="7"/>
  <c r="ET53" i="6" s="1"/>
  <c r="CO42" i="7"/>
  <c r="EQ53" i="6" s="1"/>
  <c r="CN42" i="7"/>
  <c r="EP53" i="6" s="1"/>
  <c r="CM42" i="7"/>
  <c r="EO53" i="6" s="1"/>
  <c r="CL42" i="7"/>
  <c r="EL53" i="6" s="1"/>
  <c r="CK42" i="7"/>
  <c r="EK53" i="6" s="1"/>
  <c r="CJ42" i="7"/>
  <c r="EJ53" i="6" s="1"/>
  <c r="CI42" i="7"/>
  <c r="EG53" i="6" s="1"/>
  <c r="CH42" i="7"/>
  <c r="EF53" i="6" s="1"/>
  <c r="CG42" i="7"/>
  <c r="EE53" i="6" s="1"/>
  <c r="CF42" i="7"/>
  <c r="EB53" i="6" s="1"/>
  <c r="CE42" i="7"/>
  <c r="EA53" i="6" s="1"/>
  <c r="CD42" i="7"/>
  <c r="DZ53" i="6" s="1"/>
  <c r="CC42" i="7"/>
  <c r="DW53" i="6" s="1"/>
  <c r="CB42" i="7"/>
  <c r="DV53" i="6" s="1"/>
  <c r="CA42" i="7"/>
  <c r="DU53" i="6" s="1"/>
  <c r="BZ42" i="7"/>
  <c r="DR53" i="6" s="1"/>
  <c r="BY42" i="7"/>
  <c r="DQ53" i="6" s="1"/>
  <c r="BX42" i="7"/>
  <c r="DP53" i="6" s="1"/>
  <c r="BW42" i="7"/>
  <c r="DM53" i="6" s="1"/>
  <c r="BV42" i="7"/>
  <c r="DL53" i="6" s="1"/>
  <c r="BU42" i="7"/>
  <c r="DK53" i="6" s="1"/>
  <c r="BT42" i="7"/>
  <c r="DH53" i="6" s="1"/>
  <c r="BS42" i="7"/>
  <c r="DG53" i="6" s="1"/>
  <c r="BR42" i="7"/>
  <c r="DF53" i="6" s="1"/>
  <c r="BQ42" i="7"/>
  <c r="DC53" i="6" s="1"/>
  <c r="BP42" i="7"/>
  <c r="DB53" i="6" s="1"/>
  <c r="BO42" i="7"/>
  <c r="DA53" i="6" s="1"/>
  <c r="BN42" i="7"/>
  <c r="CX53" i="6" s="1"/>
  <c r="BM42" i="7"/>
  <c r="CW53" i="6" s="1"/>
  <c r="BL42" i="7"/>
  <c r="CV53" i="6" s="1"/>
  <c r="BK42" i="7"/>
  <c r="CS53" i="6" s="1"/>
  <c r="BJ42" i="7"/>
  <c r="CR53" i="6" s="1"/>
  <c r="BI42" i="7"/>
  <c r="CQ53" i="6" s="1"/>
  <c r="BH42" i="7"/>
  <c r="CN53" i="6" s="1"/>
  <c r="BG42" i="7"/>
  <c r="CM53" i="6" s="1"/>
  <c r="BF42" i="7"/>
  <c r="CL53" i="6" s="1"/>
  <c r="BE42" i="7"/>
  <c r="CI53" i="6" s="1"/>
  <c r="BD42" i="7"/>
  <c r="CH53" i="6" s="1"/>
  <c r="BC42" i="7"/>
  <c r="CG53" i="6" s="1"/>
  <c r="BB42" i="7"/>
  <c r="CD53" i="6" s="1"/>
  <c r="BA42" i="7"/>
  <c r="CC53" i="6" s="1"/>
  <c r="AZ42" i="7"/>
  <c r="CB53" i="6" s="1"/>
  <c r="AY42" i="7"/>
  <c r="BY53" i="6" s="1"/>
  <c r="AX42" i="7"/>
  <c r="BX53" i="6" s="1"/>
  <c r="AW42" i="7"/>
  <c r="BW53" i="6" s="1"/>
  <c r="AV42" i="7"/>
  <c r="BT53" i="6" s="1"/>
  <c r="AU42" i="7"/>
  <c r="BS53" i="6" s="1"/>
  <c r="AT42" i="7"/>
  <c r="BR53" i="6" s="1"/>
  <c r="AS42" i="7"/>
  <c r="BO53" i="6" s="1"/>
  <c r="AR42" i="7"/>
  <c r="BN53" i="6" s="1"/>
  <c r="AQ42" i="7"/>
  <c r="BM53" i="6" s="1"/>
  <c r="AP42" i="7"/>
  <c r="BJ53" i="6" s="1"/>
  <c r="AO42" i="7"/>
  <c r="BI53" i="6" s="1"/>
  <c r="AN42" i="7"/>
  <c r="BH53" i="6" s="1"/>
  <c r="AM42" i="7"/>
  <c r="BE53" i="6" s="1"/>
  <c r="AL42" i="7"/>
  <c r="BD53" i="6" s="1"/>
  <c r="AK42" i="7"/>
  <c r="BC53" i="6" s="1"/>
  <c r="AJ42" i="7"/>
  <c r="AZ53" i="6" s="1"/>
  <c r="AI42" i="7"/>
  <c r="AY53" i="6" s="1"/>
  <c r="AH42" i="7"/>
  <c r="AX53" i="6" s="1"/>
  <c r="AG42" i="7"/>
  <c r="AU53" i="6" s="1"/>
  <c r="AF42" i="7"/>
  <c r="AT53" i="6" s="1"/>
  <c r="AE42" i="7"/>
  <c r="AS53" i="6" s="1"/>
  <c r="AD42" i="7"/>
  <c r="AP53" i="6" s="1"/>
  <c r="AC42" i="7"/>
  <c r="AO53" i="6" s="1"/>
  <c r="AB42" i="7"/>
  <c r="AN53" i="6" s="1"/>
  <c r="AA42" i="7"/>
  <c r="AK53" i="6" s="1"/>
  <c r="Z42" i="7"/>
  <c r="AJ53" i="6" s="1"/>
  <c r="Y42" i="7"/>
  <c r="AI53" i="6" s="1"/>
  <c r="X42" i="7"/>
  <c r="AF53" i="6" s="1"/>
  <c r="W42" i="7"/>
  <c r="AE53" i="6" s="1"/>
  <c r="V42" i="7"/>
  <c r="AD53" i="6" s="1"/>
  <c r="U42" i="7"/>
  <c r="AA53" i="6" s="1"/>
  <c r="T42" i="7"/>
  <c r="Z53" i="6" s="1"/>
  <c r="S42" i="7"/>
  <c r="Y53" i="6" s="1"/>
  <c r="R42" i="7"/>
  <c r="V53" i="6" s="1"/>
  <c r="Q42" i="7"/>
  <c r="U53" i="6" s="1"/>
  <c r="P42" i="7"/>
  <c r="T53" i="6" s="1"/>
  <c r="Q53" i="6"/>
  <c r="N42" i="7"/>
  <c r="P53" i="6" s="1"/>
  <c r="M42" i="7"/>
  <c r="O53" i="6" s="1"/>
  <c r="L53" i="6"/>
  <c r="K53" i="6"/>
  <c r="J42" i="7"/>
  <c r="J53" i="6" s="1"/>
  <c r="I42" i="7"/>
  <c r="I53" i="6" s="1"/>
  <c r="H42" i="7"/>
  <c r="H53" i="6" s="1"/>
  <c r="G42" i="7"/>
  <c r="G53" i="6" s="1"/>
  <c r="F42" i="7"/>
  <c r="F53" i="6" s="1"/>
  <c r="E42" i="7"/>
  <c r="E53" i="6" s="1"/>
  <c r="D42" i="7"/>
  <c r="D53" i="6" s="1"/>
  <c r="C42" i="7"/>
  <c r="C53" i="6" s="1"/>
  <c r="B42" i="7"/>
  <c r="O42" i="7" s="1"/>
  <c r="AA40" i="7"/>
  <c r="GJ37" i="7"/>
  <c r="GI37" i="7"/>
  <c r="DV37" i="7"/>
  <c r="GT5" i="6" s="1"/>
  <c r="DU37" i="7"/>
  <c r="GS5" i="6" s="1"/>
  <c r="DS37" i="7"/>
  <c r="GO5" i="6" s="1"/>
  <c r="DR37" i="7"/>
  <c r="GN5" i="6" s="1"/>
  <c r="DP37" i="7"/>
  <c r="GJ5" i="6" s="1"/>
  <c r="DO37" i="7"/>
  <c r="GI5" i="6" s="1"/>
  <c r="DM37" i="7"/>
  <c r="GE5" i="6" s="1"/>
  <c r="DL37" i="7"/>
  <c r="GD5" i="6" s="1"/>
  <c r="DJ37" i="7"/>
  <c r="FZ5" i="6" s="1"/>
  <c r="DI37" i="7"/>
  <c r="FY5" i="6" s="1"/>
  <c r="DD37" i="7"/>
  <c r="FP5" i="6" s="1"/>
  <c r="DC37" i="7"/>
  <c r="FO5" i="6" s="1"/>
  <c r="DA37" i="7"/>
  <c r="FK5" i="6" s="1"/>
  <c r="CZ37" i="7"/>
  <c r="FJ5" i="6" s="1"/>
  <c r="CX37" i="7"/>
  <c r="FF5" i="6" s="1"/>
  <c r="CW37" i="7"/>
  <c r="FE5" i="6" s="1"/>
  <c r="CU37" i="7"/>
  <c r="FA5" i="6" s="1"/>
  <c r="CT37" i="7"/>
  <c r="EZ5" i="6" s="1"/>
  <c r="CR37" i="7"/>
  <c r="EV5" i="6" s="1"/>
  <c r="CQ37" i="7"/>
  <c r="EU5" i="6" s="1"/>
  <c r="CO37" i="7"/>
  <c r="EQ5" i="6" s="1"/>
  <c r="CN37" i="7"/>
  <c r="EP5" i="6" s="1"/>
  <c r="CL37" i="7"/>
  <c r="EL5" i="6" s="1"/>
  <c r="CK37" i="7"/>
  <c r="EK5" i="6" s="1"/>
  <c r="CI37" i="7"/>
  <c r="EG5" i="6" s="1"/>
  <c r="CH37" i="7"/>
  <c r="EF5" i="6" s="1"/>
  <c r="CF37" i="7"/>
  <c r="EB5" i="6" s="1"/>
  <c r="CE37" i="7"/>
  <c r="EA5" i="6" s="1"/>
  <c r="CC37" i="7"/>
  <c r="DW5" i="6" s="1"/>
  <c r="CB37" i="7"/>
  <c r="DV5" i="6" s="1"/>
  <c r="BZ37" i="7"/>
  <c r="DR5" i="6" s="1"/>
  <c r="BY37" i="7"/>
  <c r="DQ5" i="6" s="1"/>
  <c r="BW37" i="7"/>
  <c r="DM5" i="6" s="1"/>
  <c r="BV37" i="7"/>
  <c r="DL5" i="6" s="1"/>
  <c r="BT37" i="7"/>
  <c r="DH5" i="6" s="1"/>
  <c r="BS37" i="7"/>
  <c r="DG5" i="6" s="1"/>
  <c r="BQ37" i="7"/>
  <c r="DC5" i="6" s="1"/>
  <c r="BP37" i="7"/>
  <c r="DB5" i="6" s="1"/>
  <c r="BN37" i="7"/>
  <c r="CX5" i="6" s="1"/>
  <c r="BM37" i="7"/>
  <c r="CW5" i="6" s="1"/>
  <c r="N37" i="7"/>
  <c r="P5" i="6" s="1"/>
  <c r="GP36" i="7"/>
  <c r="GO36" i="7"/>
  <c r="GN36" i="7"/>
  <c r="GM36" i="7"/>
  <c r="GL36" i="7"/>
  <c r="GK36" i="7"/>
  <c r="GJ36" i="7"/>
  <c r="GI36" i="7"/>
  <c r="GH36" i="7"/>
  <c r="GG36" i="7"/>
  <c r="GF36" i="7"/>
  <c r="GE36" i="7"/>
  <c r="GD36" i="7"/>
  <c r="GC36" i="7"/>
  <c r="GB36" i="7"/>
  <c r="GA36" i="7"/>
  <c r="FZ36" i="7"/>
  <c r="FY36" i="7"/>
  <c r="FX36" i="7"/>
  <c r="FW36" i="7"/>
  <c r="FV36" i="7"/>
  <c r="FU36" i="7"/>
  <c r="FT36" i="7"/>
  <c r="FS36" i="7"/>
  <c r="FR36" i="7"/>
  <c r="FQ36" i="7"/>
  <c r="FP36" i="7"/>
  <c r="FO36" i="7"/>
  <c r="FN36" i="7"/>
  <c r="FM36" i="7"/>
  <c r="FL36" i="7"/>
  <c r="FK36" i="7"/>
  <c r="FJ36" i="7"/>
  <c r="FI36" i="7"/>
  <c r="FH36" i="7"/>
  <c r="FG36" i="7"/>
  <c r="FF36" i="7"/>
  <c r="FE36" i="7"/>
  <c r="FD36" i="7"/>
  <c r="FC36" i="7"/>
  <c r="FB36" i="7"/>
  <c r="FA36" i="7"/>
  <c r="EZ36" i="7"/>
  <c r="EY36" i="7"/>
  <c r="EX36" i="7"/>
  <c r="EW36" i="7"/>
  <c r="EV36" i="7"/>
  <c r="EU36" i="7"/>
  <c r="ET36" i="7"/>
  <c r="ES36" i="7"/>
  <c r="ER36" i="7"/>
  <c r="EQ36" i="7"/>
  <c r="IC11" i="6" s="1"/>
  <c r="EP36" i="7"/>
  <c r="IB11" i="6" s="1"/>
  <c r="EO36" i="7"/>
  <c r="IA11" i="6" s="1"/>
  <c r="EN36" i="7"/>
  <c r="HX11" i="6" s="1"/>
  <c r="EM36" i="7"/>
  <c r="HW11" i="6" s="1"/>
  <c r="EL36" i="7"/>
  <c r="HV11" i="6" s="1"/>
  <c r="EK36" i="7"/>
  <c r="HS11" i="6" s="1"/>
  <c r="EJ36" i="7"/>
  <c r="HR11" i="6" s="1"/>
  <c r="EI36" i="7"/>
  <c r="HQ11" i="6" s="1"/>
  <c r="EH36" i="7"/>
  <c r="HN11" i="6" s="1"/>
  <c r="EG36" i="7"/>
  <c r="HM11" i="6" s="1"/>
  <c r="EF36" i="7"/>
  <c r="HL11" i="6" s="1"/>
  <c r="EE36" i="7"/>
  <c r="HI11" i="6" s="1"/>
  <c r="ED36" i="7"/>
  <c r="HH11" i="6" s="1"/>
  <c r="EC36" i="7"/>
  <c r="HG11" i="6" s="1"/>
  <c r="EB36" i="7"/>
  <c r="HD11" i="6" s="1"/>
  <c r="EA36" i="7"/>
  <c r="HC11" i="6" s="1"/>
  <c r="DZ36" i="7"/>
  <c r="HB11" i="6" s="1"/>
  <c r="DY36" i="7"/>
  <c r="GY11" i="6" s="1"/>
  <c r="DX36" i="7"/>
  <c r="GX11" i="6" s="1"/>
  <c r="DW36" i="7"/>
  <c r="GW11" i="6" s="1"/>
  <c r="DV36" i="7"/>
  <c r="GT11" i="6" s="1"/>
  <c r="DU36" i="7"/>
  <c r="GS11" i="6" s="1"/>
  <c r="DT36" i="7"/>
  <c r="GR11" i="6" s="1"/>
  <c r="DS36" i="7"/>
  <c r="GO11" i="6" s="1"/>
  <c r="DR36" i="7"/>
  <c r="GN11" i="6" s="1"/>
  <c r="DQ36" i="7"/>
  <c r="GM11" i="6" s="1"/>
  <c r="DP36" i="7"/>
  <c r="GJ11" i="6" s="1"/>
  <c r="DO36" i="7"/>
  <c r="GI11" i="6" s="1"/>
  <c r="DN36" i="7"/>
  <c r="GH11" i="6" s="1"/>
  <c r="DM36" i="7"/>
  <c r="GE11" i="6" s="1"/>
  <c r="DL36" i="7"/>
  <c r="GD11" i="6" s="1"/>
  <c r="DK36" i="7"/>
  <c r="GC11" i="6" s="1"/>
  <c r="DJ36" i="7"/>
  <c r="FZ11" i="6" s="1"/>
  <c r="DI36" i="7"/>
  <c r="FY11" i="6" s="1"/>
  <c r="DH36" i="7"/>
  <c r="FX11" i="6" s="1"/>
  <c r="DG36" i="7"/>
  <c r="FU11" i="6" s="1"/>
  <c r="DF36" i="7"/>
  <c r="FT11" i="6" s="1"/>
  <c r="DE36" i="7"/>
  <c r="FS11" i="6" s="1"/>
  <c r="DD36" i="7"/>
  <c r="FP11" i="6" s="1"/>
  <c r="DC36" i="7"/>
  <c r="FO11" i="6" s="1"/>
  <c r="DB36" i="7"/>
  <c r="FN11" i="6" s="1"/>
  <c r="DA36" i="7"/>
  <c r="FK11" i="6" s="1"/>
  <c r="CZ36" i="7"/>
  <c r="FJ11" i="6" s="1"/>
  <c r="CY36" i="7"/>
  <c r="FI11" i="6" s="1"/>
  <c r="CX36" i="7"/>
  <c r="FF11" i="6" s="1"/>
  <c r="CW36" i="7"/>
  <c r="FE11" i="6" s="1"/>
  <c r="CV36" i="7"/>
  <c r="FD11" i="6" s="1"/>
  <c r="CU36" i="7"/>
  <c r="FA11" i="6" s="1"/>
  <c r="CT36" i="7"/>
  <c r="EZ11" i="6" s="1"/>
  <c r="CS36" i="7"/>
  <c r="EY11" i="6" s="1"/>
  <c r="CR36" i="7"/>
  <c r="EV11" i="6" s="1"/>
  <c r="CQ36" i="7"/>
  <c r="EU11" i="6" s="1"/>
  <c r="CP36" i="7"/>
  <c r="ET11" i="6" s="1"/>
  <c r="CO36" i="7"/>
  <c r="EQ11" i="6" s="1"/>
  <c r="CN36" i="7"/>
  <c r="EP11" i="6" s="1"/>
  <c r="CM36" i="7"/>
  <c r="EO11" i="6" s="1"/>
  <c r="CL36" i="7"/>
  <c r="EL11" i="6" s="1"/>
  <c r="CK36" i="7"/>
  <c r="EK11" i="6" s="1"/>
  <c r="CJ36" i="7"/>
  <c r="EJ11" i="6" s="1"/>
  <c r="CI36" i="7"/>
  <c r="EG11" i="6" s="1"/>
  <c r="CH36" i="7"/>
  <c r="EF11" i="6" s="1"/>
  <c r="CG36" i="7"/>
  <c r="EE11" i="6" s="1"/>
  <c r="CF36" i="7"/>
  <c r="EB11" i="6" s="1"/>
  <c r="CE36" i="7"/>
  <c r="EA11" i="6" s="1"/>
  <c r="CD36" i="7"/>
  <c r="DZ11" i="6" s="1"/>
  <c r="CC36" i="7"/>
  <c r="DW11" i="6" s="1"/>
  <c r="CB36" i="7"/>
  <c r="DV11" i="6" s="1"/>
  <c r="CA36" i="7"/>
  <c r="DU11" i="6" s="1"/>
  <c r="BZ36" i="7"/>
  <c r="DR11" i="6" s="1"/>
  <c r="BY36" i="7"/>
  <c r="DQ11" i="6" s="1"/>
  <c r="BX36" i="7"/>
  <c r="DP11" i="6" s="1"/>
  <c r="BW36" i="7"/>
  <c r="DM11" i="6" s="1"/>
  <c r="BV36" i="7"/>
  <c r="DL11" i="6" s="1"/>
  <c r="BU36" i="7"/>
  <c r="DK11" i="6" s="1"/>
  <c r="BT36" i="7"/>
  <c r="DH11" i="6" s="1"/>
  <c r="BS36" i="7"/>
  <c r="DG11" i="6" s="1"/>
  <c r="BR36" i="7"/>
  <c r="DF11" i="6" s="1"/>
  <c r="BQ36" i="7"/>
  <c r="DC11" i="6" s="1"/>
  <c r="BP36" i="7"/>
  <c r="DB11" i="6" s="1"/>
  <c r="BO36" i="7"/>
  <c r="DA11" i="6" s="1"/>
  <c r="BN36" i="7"/>
  <c r="CX11" i="6" s="1"/>
  <c r="BM36" i="7"/>
  <c r="CW11" i="6" s="1"/>
  <c r="BL36" i="7"/>
  <c r="CV11" i="6" s="1"/>
  <c r="BK36" i="7"/>
  <c r="CS11" i="6" s="1"/>
  <c r="BJ36" i="7"/>
  <c r="CR11" i="6" s="1"/>
  <c r="BI36" i="7"/>
  <c r="CQ11" i="6" s="1"/>
  <c r="BH36" i="7"/>
  <c r="CN11" i="6" s="1"/>
  <c r="BG36" i="7"/>
  <c r="CM11" i="6" s="1"/>
  <c r="BF36" i="7"/>
  <c r="CL11" i="6" s="1"/>
  <c r="BE36" i="7"/>
  <c r="CI11" i="6" s="1"/>
  <c r="BD36" i="7"/>
  <c r="CH11" i="6" s="1"/>
  <c r="BC36" i="7"/>
  <c r="CG11" i="6" s="1"/>
  <c r="BB36" i="7"/>
  <c r="CD11" i="6" s="1"/>
  <c r="BA36" i="7"/>
  <c r="CC11" i="6" s="1"/>
  <c r="AZ36" i="7"/>
  <c r="CB11" i="6" s="1"/>
  <c r="AY36" i="7"/>
  <c r="BY11" i="6" s="1"/>
  <c r="AX36" i="7"/>
  <c r="BX11" i="6" s="1"/>
  <c r="AW36" i="7"/>
  <c r="BW11" i="6" s="1"/>
  <c r="AV36" i="7"/>
  <c r="BT11" i="6" s="1"/>
  <c r="AU36" i="7"/>
  <c r="BS11" i="6" s="1"/>
  <c r="AT36" i="7"/>
  <c r="BR11" i="6" s="1"/>
  <c r="AS36" i="7"/>
  <c r="BO11" i="6" s="1"/>
  <c r="AR36" i="7"/>
  <c r="BN11" i="6" s="1"/>
  <c r="AQ36" i="7"/>
  <c r="BM11" i="6" s="1"/>
  <c r="AP36" i="7"/>
  <c r="BJ11" i="6" s="1"/>
  <c r="AO36" i="7"/>
  <c r="BI11" i="6" s="1"/>
  <c r="AN36" i="7"/>
  <c r="BH11" i="6" s="1"/>
  <c r="AM36" i="7"/>
  <c r="BE11" i="6" s="1"/>
  <c r="AL36" i="7"/>
  <c r="BD11" i="6" s="1"/>
  <c r="AK36" i="7"/>
  <c r="BC11" i="6" s="1"/>
  <c r="AJ36" i="7"/>
  <c r="AZ11" i="6" s="1"/>
  <c r="AI36" i="7"/>
  <c r="AY11" i="6" s="1"/>
  <c r="AH36" i="7"/>
  <c r="AX11" i="6" s="1"/>
  <c r="AG36" i="7"/>
  <c r="AU11" i="6" s="1"/>
  <c r="AF36" i="7"/>
  <c r="AT11" i="6" s="1"/>
  <c r="AE36" i="7"/>
  <c r="AS11" i="6" s="1"/>
  <c r="AD36" i="7"/>
  <c r="AP11" i="6" s="1"/>
  <c r="AC36" i="7"/>
  <c r="AO11" i="6" s="1"/>
  <c r="AB36" i="7"/>
  <c r="AN11" i="6" s="1"/>
  <c r="AA36" i="7"/>
  <c r="AK11" i="6" s="1"/>
  <c r="Z36" i="7"/>
  <c r="AJ11" i="6" s="1"/>
  <c r="Y36" i="7"/>
  <c r="AI11" i="6" s="1"/>
  <c r="X36" i="7"/>
  <c r="AF11" i="6" s="1"/>
  <c r="W36" i="7"/>
  <c r="AE11" i="6" s="1"/>
  <c r="V36" i="7"/>
  <c r="AD11" i="6" s="1"/>
  <c r="U36" i="7"/>
  <c r="AA11" i="6" s="1"/>
  <c r="T36" i="7"/>
  <c r="Z11" i="6" s="1"/>
  <c r="S36" i="7"/>
  <c r="Y11" i="6" s="1"/>
  <c r="R36" i="7"/>
  <c r="V11" i="6" s="1"/>
  <c r="Q36" i="7"/>
  <c r="U11" i="6" s="1"/>
  <c r="P36" i="7"/>
  <c r="T11" i="6" s="1"/>
  <c r="Q11" i="6"/>
  <c r="N36" i="7"/>
  <c r="P11" i="6" s="1"/>
  <c r="M36" i="7"/>
  <c r="O11" i="6" s="1"/>
  <c r="L11" i="6"/>
  <c r="K11" i="6"/>
  <c r="J36" i="7"/>
  <c r="J11" i="6" s="1"/>
  <c r="I36" i="7"/>
  <c r="I11" i="6" s="1"/>
  <c r="H36" i="7"/>
  <c r="H11" i="6" s="1"/>
  <c r="G36" i="7"/>
  <c r="G11" i="6" s="1"/>
  <c r="F36" i="7"/>
  <c r="F11" i="6" s="1"/>
  <c r="E36" i="7"/>
  <c r="E11" i="6" s="1"/>
  <c r="D36" i="7"/>
  <c r="D11" i="6" s="1"/>
  <c r="C36" i="7"/>
  <c r="C11" i="6" s="1"/>
  <c r="B36" i="7"/>
  <c r="O36" i="7" s="1"/>
  <c r="GP35" i="7"/>
  <c r="GO35" i="7"/>
  <c r="GN35" i="7"/>
  <c r="GM35" i="7"/>
  <c r="GL35" i="7"/>
  <c r="GK35" i="7"/>
  <c r="GJ35" i="7"/>
  <c r="GI35" i="7"/>
  <c r="GH35" i="7"/>
  <c r="GG35" i="7"/>
  <c r="GF35" i="7"/>
  <c r="GE35" i="7"/>
  <c r="GD35" i="7"/>
  <c r="GC35" i="7"/>
  <c r="GB35" i="7"/>
  <c r="GA35" i="7"/>
  <c r="FZ35" i="7"/>
  <c r="FY35" i="7"/>
  <c r="FX35" i="7"/>
  <c r="FW35" i="7"/>
  <c r="FV35" i="7"/>
  <c r="FU35" i="7"/>
  <c r="FT35" i="7"/>
  <c r="FS35" i="7"/>
  <c r="FR35" i="7"/>
  <c r="FQ35" i="7"/>
  <c r="FP35" i="7"/>
  <c r="FO35" i="7"/>
  <c r="FN35" i="7"/>
  <c r="FM35" i="7"/>
  <c r="FL35" i="7"/>
  <c r="FK35" i="7"/>
  <c r="FJ35" i="7"/>
  <c r="FI35" i="7"/>
  <c r="FH35" i="7"/>
  <c r="FG35" i="7"/>
  <c r="FF35" i="7"/>
  <c r="FE35" i="7"/>
  <c r="FD35" i="7"/>
  <c r="FC35" i="7"/>
  <c r="FB35" i="7"/>
  <c r="FA35" i="7"/>
  <c r="EZ35" i="7"/>
  <c r="EY35" i="7"/>
  <c r="EX35" i="7"/>
  <c r="EW35" i="7"/>
  <c r="EV35" i="7"/>
  <c r="EU35" i="7"/>
  <c r="ET35" i="7"/>
  <c r="ES35" i="7"/>
  <c r="ER35" i="7"/>
  <c r="EQ35" i="7"/>
  <c r="IC10" i="6" s="1"/>
  <c r="EP35" i="7"/>
  <c r="IB10" i="6" s="1"/>
  <c r="EO35" i="7"/>
  <c r="IA10" i="6" s="1"/>
  <c r="EN35" i="7"/>
  <c r="HX10" i="6" s="1"/>
  <c r="EM35" i="7"/>
  <c r="HW10" i="6" s="1"/>
  <c r="EL35" i="7"/>
  <c r="HV10" i="6" s="1"/>
  <c r="EK35" i="7"/>
  <c r="HS10" i="6" s="1"/>
  <c r="EJ35" i="7"/>
  <c r="HR10" i="6" s="1"/>
  <c r="EI35" i="7"/>
  <c r="HQ10" i="6" s="1"/>
  <c r="EH35" i="7"/>
  <c r="HN10" i="6" s="1"/>
  <c r="EG35" i="7"/>
  <c r="HM10" i="6" s="1"/>
  <c r="EF35" i="7"/>
  <c r="HL10" i="6" s="1"/>
  <c r="EE35" i="7"/>
  <c r="HI10" i="6" s="1"/>
  <c r="ED35" i="7"/>
  <c r="HH10" i="6" s="1"/>
  <c r="EC35" i="7"/>
  <c r="HG10" i="6" s="1"/>
  <c r="EB35" i="7"/>
  <c r="HD10" i="6" s="1"/>
  <c r="EA35" i="7"/>
  <c r="HC10" i="6" s="1"/>
  <c r="DZ35" i="7"/>
  <c r="HB10" i="6" s="1"/>
  <c r="DY35" i="7"/>
  <c r="GY10" i="6" s="1"/>
  <c r="DX35" i="7"/>
  <c r="GX10" i="6" s="1"/>
  <c r="DW35" i="7"/>
  <c r="GW10" i="6" s="1"/>
  <c r="DV35" i="7"/>
  <c r="GT10" i="6" s="1"/>
  <c r="DU35" i="7"/>
  <c r="GS10" i="6" s="1"/>
  <c r="DT35" i="7"/>
  <c r="GR10" i="6" s="1"/>
  <c r="DS35" i="7"/>
  <c r="GO10" i="6" s="1"/>
  <c r="DR35" i="7"/>
  <c r="GN10" i="6" s="1"/>
  <c r="DQ35" i="7"/>
  <c r="GM10" i="6" s="1"/>
  <c r="DP35" i="7"/>
  <c r="GJ10" i="6" s="1"/>
  <c r="DO35" i="7"/>
  <c r="GI10" i="6" s="1"/>
  <c r="DN35" i="7"/>
  <c r="GH10" i="6" s="1"/>
  <c r="DM35" i="7"/>
  <c r="GE10" i="6" s="1"/>
  <c r="DL35" i="7"/>
  <c r="GD10" i="6" s="1"/>
  <c r="DK35" i="7"/>
  <c r="GC10" i="6" s="1"/>
  <c r="DJ35" i="7"/>
  <c r="FZ10" i="6" s="1"/>
  <c r="DI35" i="7"/>
  <c r="FY10" i="6" s="1"/>
  <c r="DH35" i="7"/>
  <c r="FX10" i="6" s="1"/>
  <c r="DG35" i="7"/>
  <c r="FU10" i="6" s="1"/>
  <c r="DF35" i="7"/>
  <c r="FT10" i="6" s="1"/>
  <c r="DE35" i="7"/>
  <c r="FS10" i="6" s="1"/>
  <c r="DD35" i="7"/>
  <c r="FP10" i="6" s="1"/>
  <c r="DC35" i="7"/>
  <c r="FO10" i="6" s="1"/>
  <c r="DB35" i="7"/>
  <c r="FN10" i="6" s="1"/>
  <c r="DA35" i="7"/>
  <c r="FK10" i="6" s="1"/>
  <c r="CZ35" i="7"/>
  <c r="FJ10" i="6" s="1"/>
  <c r="CY35" i="7"/>
  <c r="FI10" i="6" s="1"/>
  <c r="CX35" i="7"/>
  <c r="FF10" i="6" s="1"/>
  <c r="CW35" i="7"/>
  <c r="FE10" i="6" s="1"/>
  <c r="CV35" i="7"/>
  <c r="FD10" i="6" s="1"/>
  <c r="CU35" i="7"/>
  <c r="FA10" i="6" s="1"/>
  <c r="CT35" i="7"/>
  <c r="EZ10" i="6" s="1"/>
  <c r="CS35" i="7"/>
  <c r="EY10" i="6" s="1"/>
  <c r="CR35" i="7"/>
  <c r="EV10" i="6" s="1"/>
  <c r="CQ35" i="7"/>
  <c r="EU10" i="6" s="1"/>
  <c r="CP35" i="7"/>
  <c r="ET10" i="6" s="1"/>
  <c r="CO35" i="7"/>
  <c r="EQ10" i="6" s="1"/>
  <c r="CN35" i="7"/>
  <c r="EP10" i="6" s="1"/>
  <c r="CM35" i="7"/>
  <c r="EO10" i="6" s="1"/>
  <c r="CL35" i="7"/>
  <c r="EL10" i="6" s="1"/>
  <c r="CK35" i="7"/>
  <c r="EK10" i="6" s="1"/>
  <c r="CJ35" i="7"/>
  <c r="EJ10" i="6" s="1"/>
  <c r="CI35" i="7"/>
  <c r="EG10" i="6" s="1"/>
  <c r="CH35" i="7"/>
  <c r="EF10" i="6" s="1"/>
  <c r="CG35" i="7"/>
  <c r="EE10" i="6" s="1"/>
  <c r="CF35" i="7"/>
  <c r="EB10" i="6" s="1"/>
  <c r="CE35" i="7"/>
  <c r="EA10" i="6" s="1"/>
  <c r="CD35" i="7"/>
  <c r="DZ10" i="6" s="1"/>
  <c r="CC35" i="7"/>
  <c r="DW10" i="6" s="1"/>
  <c r="CB35" i="7"/>
  <c r="DV10" i="6" s="1"/>
  <c r="CA35" i="7"/>
  <c r="DU10" i="6" s="1"/>
  <c r="BZ35" i="7"/>
  <c r="DR10" i="6" s="1"/>
  <c r="BY35" i="7"/>
  <c r="DQ10" i="6" s="1"/>
  <c r="BX35" i="7"/>
  <c r="DP10" i="6" s="1"/>
  <c r="BW35" i="7"/>
  <c r="DM10" i="6" s="1"/>
  <c r="BV35" i="7"/>
  <c r="DL10" i="6" s="1"/>
  <c r="BU35" i="7"/>
  <c r="DK10" i="6" s="1"/>
  <c r="BT35" i="7"/>
  <c r="DH10" i="6" s="1"/>
  <c r="BS35" i="7"/>
  <c r="DG10" i="6" s="1"/>
  <c r="BR35" i="7"/>
  <c r="DF10" i="6" s="1"/>
  <c r="BQ35" i="7"/>
  <c r="DC10" i="6" s="1"/>
  <c r="BP35" i="7"/>
  <c r="DB10" i="6" s="1"/>
  <c r="BO35" i="7"/>
  <c r="DA10" i="6" s="1"/>
  <c r="BN35" i="7"/>
  <c r="CX10" i="6" s="1"/>
  <c r="BM35" i="7"/>
  <c r="CW10" i="6" s="1"/>
  <c r="BL35" i="7"/>
  <c r="CV10" i="6" s="1"/>
  <c r="BK35" i="7"/>
  <c r="CS10" i="6" s="1"/>
  <c r="BJ35" i="7"/>
  <c r="CR10" i="6" s="1"/>
  <c r="BI35" i="7"/>
  <c r="CQ10" i="6" s="1"/>
  <c r="BH35" i="7"/>
  <c r="CN10" i="6" s="1"/>
  <c r="BG35" i="7"/>
  <c r="CM10" i="6" s="1"/>
  <c r="BF35" i="7"/>
  <c r="CL10" i="6" s="1"/>
  <c r="BE35" i="7"/>
  <c r="CI10" i="6" s="1"/>
  <c r="BD35" i="7"/>
  <c r="CH10" i="6" s="1"/>
  <c r="BC35" i="7"/>
  <c r="CG10" i="6" s="1"/>
  <c r="BB35" i="7"/>
  <c r="CD10" i="6" s="1"/>
  <c r="BA35" i="7"/>
  <c r="CC10" i="6" s="1"/>
  <c r="AZ35" i="7"/>
  <c r="CB10" i="6" s="1"/>
  <c r="AY35" i="7"/>
  <c r="BY10" i="6" s="1"/>
  <c r="AX35" i="7"/>
  <c r="BX10" i="6" s="1"/>
  <c r="AW35" i="7"/>
  <c r="BW10" i="6" s="1"/>
  <c r="AV35" i="7"/>
  <c r="BT10" i="6" s="1"/>
  <c r="AU35" i="7"/>
  <c r="BS10" i="6" s="1"/>
  <c r="AT35" i="7"/>
  <c r="BR10" i="6" s="1"/>
  <c r="AS35" i="7"/>
  <c r="BO10" i="6" s="1"/>
  <c r="AR35" i="7"/>
  <c r="BN10" i="6" s="1"/>
  <c r="AQ35" i="7"/>
  <c r="BM10" i="6" s="1"/>
  <c r="AP35" i="7"/>
  <c r="BJ10" i="6" s="1"/>
  <c r="AO35" i="7"/>
  <c r="BI10" i="6" s="1"/>
  <c r="AN35" i="7"/>
  <c r="BH10" i="6" s="1"/>
  <c r="AM35" i="7"/>
  <c r="BE10" i="6" s="1"/>
  <c r="AL35" i="7"/>
  <c r="BD10" i="6" s="1"/>
  <c r="AK35" i="7"/>
  <c r="BC10" i="6" s="1"/>
  <c r="AJ35" i="7"/>
  <c r="AZ10" i="6" s="1"/>
  <c r="AI35" i="7"/>
  <c r="AY10" i="6" s="1"/>
  <c r="AH35" i="7"/>
  <c r="AX10" i="6" s="1"/>
  <c r="AG35" i="7"/>
  <c r="AU10" i="6" s="1"/>
  <c r="AF35" i="7"/>
  <c r="AT10" i="6" s="1"/>
  <c r="AE35" i="7"/>
  <c r="AS10" i="6" s="1"/>
  <c r="AD35" i="7"/>
  <c r="AP10" i="6" s="1"/>
  <c r="AC35" i="7"/>
  <c r="AO10" i="6" s="1"/>
  <c r="AB35" i="7"/>
  <c r="AN10" i="6" s="1"/>
  <c r="AA35" i="7"/>
  <c r="AK10" i="6" s="1"/>
  <c r="Z35" i="7"/>
  <c r="AJ10" i="6" s="1"/>
  <c r="Y35" i="7"/>
  <c r="AI10" i="6" s="1"/>
  <c r="X35" i="7"/>
  <c r="AF10" i="6" s="1"/>
  <c r="W35" i="7"/>
  <c r="AE10" i="6" s="1"/>
  <c r="V35" i="7"/>
  <c r="AD10" i="6" s="1"/>
  <c r="U35" i="7"/>
  <c r="AA10" i="6" s="1"/>
  <c r="T35" i="7"/>
  <c r="Z10" i="6" s="1"/>
  <c r="S35" i="7"/>
  <c r="Y10" i="6" s="1"/>
  <c r="R35" i="7"/>
  <c r="V10" i="6" s="1"/>
  <c r="Q35" i="7"/>
  <c r="U10" i="6" s="1"/>
  <c r="P35" i="7"/>
  <c r="T10" i="6" s="1"/>
  <c r="Q10" i="6"/>
  <c r="N35" i="7"/>
  <c r="P10" i="6" s="1"/>
  <c r="M35" i="7"/>
  <c r="O10" i="6" s="1"/>
  <c r="L10" i="6"/>
  <c r="K10" i="6"/>
  <c r="J35" i="7"/>
  <c r="J10" i="6" s="1"/>
  <c r="I35" i="7"/>
  <c r="I10" i="6" s="1"/>
  <c r="H35" i="7"/>
  <c r="H10" i="6" s="1"/>
  <c r="G35" i="7"/>
  <c r="G10" i="6" s="1"/>
  <c r="F35" i="7"/>
  <c r="F10" i="6" s="1"/>
  <c r="E35" i="7"/>
  <c r="E10" i="6" s="1"/>
  <c r="D35" i="7"/>
  <c r="D10" i="6" s="1"/>
  <c r="C35" i="7"/>
  <c r="C10" i="6" s="1"/>
  <c r="B35" i="7"/>
  <c r="O35" i="7" s="1"/>
  <c r="GP34" i="7"/>
  <c r="GO34" i="7"/>
  <c r="GN34" i="7"/>
  <c r="GM34" i="7"/>
  <c r="GL34" i="7"/>
  <c r="GK34" i="7"/>
  <c r="GJ34" i="7"/>
  <c r="GI34" i="7"/>
  <c r="GH34" i="7"/>
  <c r="GG34" i="7"/>
  <c r="GF34" i="7"/>
  <c r="GE34" i="7"/>
  <c r="GD34" i="7"/>
  <c r="GC34" i="7"/>
  <c r="GB34" i="7"/>
  <c r="GA34" i="7"/>
  <c r="FZ34" i="7"/>
  <c r="FY34" i="7"/>
  <c r="FX34" i="7"/>
  <c r="FW34" i="7"/>
  <c r="FV34" i="7"/>
  <c r="FU34" i="7"/>
  <c r="FT34" i="7"/>
  <c r="FS34" i="7"/>
  <c r="FR34" i="7"/>
  <c r="FQ34" i="7"/>
  <c r="FP34" i="7"/>
  <c r="FO34" i="7"/>
  <c r="FN34" i="7"/>
  <c r="FM34" i="7"/>
  <c r="FL34" i="7"/>
  <c r="FK34" i="7"/>
  <c r="FJ34" i="7"/>
  <c r="FI34" i="7"/>
  <c r="FH34" i="7"/>
  <c r="FG34" i="7"/>
  <c r="FF34" i="7"/>
  <c r="FE34" i="7"/>
  <c r="FD34" i="7"/>
  <c r="FC34" i="7"/>
  <c r="FB34" i="7"/>
  <c r="FA34" i="7"/>
  <c r="EZ34" i="7"/>
  <c r="EY34" i="7"/>
  <c r="EX34" i="7"/>
  <c r="EW34" i="7"/>
  <c r="EV34" i="7"/>
  <c r="EU34" i="7"/>
  <c r="ET34" i="7"/>
  <c r="ES34" i="7"/>
  <c r="ER34" i="7"/>
  <c r="EQ34" i="7"/>
  <c r="IC9" i="6" s="1"/>
  <c r="EP34" i="7"/>
  <c r="IB9" i="6" s="1"/>
  <c r="EO34" i="7"/>
  <c r="IA9" i="6" s="1"/>
  <c r="EN34" i="7"/>
  <c r="HX9" i="6" s="1"/>
  <c r="EM34" i="7"/>
  <c r="HW9" i="6" s="1"/>
  <c r="EL34" i="7"/>
  <c r="HV9" i="6" s="1"/>
  <c r="EK34" i="7"/>
  <c r="HS9" i="6" s="1"/>
  <c r="EJ34" i="7"/>
  <c r="HR9" i="6" s="1"/>
  <c r="EI34" i="7"/>
  <c r="HQ9" i="6" s="1"/>
  <c r="EH34" i="7"/>
  <c r="HN9" i="6" s="1"/>
  <c r="EG34" i="7"/>
  <c r="HM9" i="6" s="1"/>
  <c r="EF34" i="7"/>
  <c r="HL9" i="6" s="1"/>
  <c r="EE34" i="7"/>
  <c r="HI9" i="6" s="1"/>
  <c r="ED34" i="7"/>
  <c r="HH9" i="6" s="1"/>
  <c r="EC34" i="7"/>
  <c r="HG9" i="6" s="1"/>
  <c r="EB34" i="7"/>
  <c r="HD9" i="6" s="1"/>
  <c r="EA34" i="7"/>
  <c r="HC9" i="6" s="1"/>
  <c r="DZ34" i="7"/>
  <c r="HB9" i="6" s="1"/>
  <c r="DY34" i="7"/>
  <c r="GY9" i="6" s="1"/>
  <c r="DX34" i="7"/>
  <c r="GX9" i="6" s="1"/>
  <c r="DW34" i="7"/>
  <c r="GW9" i="6" s="1"/>
  <c r="DV34" i="7"/>
  <c r="GT9" i="6" s="1"/>
  <c r="DU34" i="7"/>
  <c r="GS9" i="6" s="1"/>
  <c r="DT34" i="7"/>
  <c r="GR9" i="6" s="1"/>
  <c r="DS34" i="7"/>
  <c r="GO9" i="6" s="1"/>
  <c r="DR34" i="7"/>
  <c r="GN9" i="6" s="1"/>
  <c r="DQ34" i="7"/>
  <c r="GM9" i="6" s="1"/>
  <c r="DP34" i="7"/>
  <c r="GJ9" i="6" s="1"/>
  <c r="DO34" i="7"/>
  <c r="GI9" i="6" s="1"/>
  <c r="DN34" i="7"/>
  <c r="GH9" i="6" s="1"/>
  <c r="DM34" i="7"/>
  <c r="GE9" i="6" s="1"/>
  <c r="DL34" i="7"/>
  <c r="GD9" i="6" s="1"/>
  <c r="DK34" i="7"/>
  <c r="GC9" i="6" s="1"/>
  <c r="DJ34" i="7"/>
  <c r="FZ9" i="6" s="1"/>
  <c r="DI34" i="7"/>
  <c r="FY9" i="6" s="1"/>
  <c r="DH34" i="7"/>
  <c r="FX9" i="6" s="1"/>
  <c r="DG34" i="7"/>
  <c r="FU9" i="6" s="1"/>
  <c r="DF34" i="7"/>
  <c r="FT9" i="6" s="1"/>
  <c r="DE34" i="7"/>
  <c r="FS9" i="6" s="1"/>
  <c r="DD34" i="7"/>
  <c r="FP9" i="6" s="1"/>
  <c r="DC34" i="7"/>
  <c r="FO9" i="6" s="1"/>
  <c r="DB34" i="7"/>
  <c r="FN9" i="6" s="1"/>
  <c r="DA34" i="7"/>
  <c r="FK9" i="6" s="1"/>
  <c r="CZ34" i="7"/>
  <c r="FJ9" i="6" s="1"/>
  <c r="CY34" i="7"/>
  <c r="FI9" i="6" s="1"/>
  <c r="CX34" i="7"/>
  <c r="FF9" i="6" s="1"/>
  <c r="CW34" i="7"/>
  <c r="FE9" i="6" s="1"/>
  <c r="CV34" i="7"/>
  <c r="FD9" i="6" s="1"/>
  <c r="CU34" i="7"/>
  <c r="FA9" i="6" s="1"/>
  <c r="CT34" i="7"/>
  <c r="EZ9" i="6" s="1"/>
  <c r="CS34" i="7"/>
  <c r="EY9" i="6" s="1"/>
  <c r="CR34" i="7"/>
  <c r="EV9" i="6" s="1"/>
  <c r="CQ34" i="7"/>
  <c r="EU9" i="6" s="1"/>
  <c r="CP34" i="7"/>
  <c r="ET9" i="6" s="1"/>
  <c r="CO34" i="7"/>
  <c r="EQ9" i="6" s="1"/>
  <c r="CN34" i="7"/>
  <c r="EP9" i="6" s="1"/>
  <c r="CM34" i="7"/>
  <c r="EO9" i="6" s="1"/>
  <c r="CL34" i="7"/>
  <c r="EL9" i="6" s="1"/>
  <c r="CK34" i="7"/>
  <c r="EK9" i="6" s="1"/>
  <c r="CJ34" i="7"/>
  <c r="EJ9" i="6" s="1"/>
  <c r="CI34" i="7"/>
  <c r="EG9" i="6" s="1"/>
  <c r="CH34" i="7"/>
  <c r="EF9" i="6" s="1"/>
  <c r="CG34" i="7"/>
  <c r="EE9" i="6" s="1"/>
  <c r="CF34" i="7"/>
  <c r="EB9" i="6" s="1"/>
  <c r="CE34" i="7"/>
  <c r="EA9" i="6" s="1"/>
  <c r="CD34" i="7"/>
  <c r="DZ9" i="6" s="1"/>
  <c r="CC34" i="7"/>
  <c r="DW9" i="6" s="1"/>
  <c r="CB34" i="7"/>
  <c r="DV9" i="6" s="1"/>
  <c r="CA34" i="7"/>
  <c r="DU9" i="6" s="1"/>
  <c r="BZ34" i="7"/>
  <c r="DR9" i="6" s="1"/>
  <c r="BY34" i="7"/>
  <c r="DQ9" i="6" s="1"/>
  <c r="BX34" i="7"/>
  <c r="DP9" i="6" s="1"/>
  <c r="BW34" i="7"/>
  <c r="DM9" i="6" s="1"/>
  <c r="BV34" i="7"/>
  <c r="DL9" i="6" s="1"/>
  <c r="BU34" i="7"/>
  <c r="DK9" i="6" s="1"/>
  <c r="BT34" i="7"/>
  <c r="DH9" i="6" s="1"/>
  <c r="BS34" i="7"/>
  <c r="DG9" i="6" s="1"/>
  <c r="BR34" i="7"/>
  <c r="DF9" i="6" s="1"/>
  <c r="BQ34" i="7"/>
  <c r="DC9" i="6" s="1"/>
  <c r="BP34" i="7"/>
  <c r="DB9" i="6" s="1"/>
  <c r="BO34" i="7"/>
  <c r="DA9" i="6" s="1"/>
  <c r="BN34" i="7"/>
  <c r="CX9" i="6" s="1"/>
  <c r="BM34" i="7"/>
  <c r="CW9" i="6" s="1"/>
  <c r="BL34" i="7"/>
  <c r="CV9" i="6" s="1"/>
  <c r="BK34" i="7"/>
  <c r="CS9" i="6" s="1"/>
  <c r="BJ34" i="7"/>
  <c r="CR9" i="6" s="1"/>
  <c r="BI34" i="7"/>
  <c r="CQ9" i="6" s="1"/>
  <c r="BH34" i="7"/>
  <c r="CN9" i="6" s="1"/>
  <c r="BG34" i="7"/>
  <c r="CM9" i="6" s="1"/>
  <c r="BF34" i="7"/>
  <c r="CL9" i="6" s="1"/>
  <c r="BE34" i="7"/>
  <c r="CI9" i="6" s="1"/>
  <c r="BD34" i="7"/>
  <c r="CH9" i="6" s="1"/>
  <c r="BC34" i="7"/>
  <c r="CG9" i="6" s="1"/>
  <c r="BB34" i="7"/>
  <c r="CD9" i="6" s="1"/>
  <c r="BA34" i="7"/>
  <c r="CC9" i="6" s="1"/>
  <c r="AZ34" i="7"/>
  <c r="CB9" i="6" s="1"/>
  <c r="AY34" i="7"/>
  <c r="BY9" i="6" s="1"/>
  <c r="AX34" i="7"/>
  <c r="BX9" i="6" s="1"/>
  <c r="AW34" i="7"/>
  <c r="BW9" i="6" s="1"/>
  <c r="AV34" i="7"/>
  <c r="BT9" i="6" s="1"/>
  <c r="AU34" i="7"/>
  <c r="BS9" i="6" s="1"/>
  <c r="AT34" i="7"/>
  <c r="BR9" i="6" s="1"/>
  <c r="AS34" i="7"/>
  <c r="BO9" i="6" s="1"/>
  <c r="AR34" i="7"/>
  <c r="BN9" i="6" s="1"/>
  <c r="AQ34" i="7"/>
  <c r="BM9" i="6" s="1"/>
  <c r="AP34" i="7"/>
  <c r="BJ9" i="6" s="1"/>
  <c r="AO34" i="7"/>
  <c r="BI9" i="6" s="1"/>
  <c r="AN34" i="7"/>
  <c r="BH9" i="6" s="1"/>
  <c r="AM34" i="7"/>
  <c r="BE9" i="6" s="1"/>
  <c r="AL34" i="7"/>
  <c r="BD9" i="6" s="1"/>
  <c r="AK34" i="7"/>
  <c r="BC9" i="6" s="1"/>
  <c r="AJ34" i="7"/>
  <c r="AZ9" i="6" s="1"/>
  <c r="AI34" i="7"/>
  <c r="AY9" i="6" s="1"/>
  <c r="AH34" i="7"/>
  <c r="AX9" i="6" s="1"/>
  <c r="AG34" i="7"/>
  <c r="AU9" i="6" s="1"/>
  <c r="AF34" i="7"/>
  <c r="AT9" i="6" s="1"/>
  <c r="AE34" i="7"/>
  <c r="AS9" i="6" s="1"/>
  <c r="AD34" i="7"/>
  <c r="AP9" i="6" s="1"/>
  <c r="AC34" i="7"/>
  <c r="AO9" i="6" s="1"/>
  <c r="AB34" i="7"/>
  <c r="AN9" i="6" s="1"/>
  <c r="AA34" i="7"/>
  <c r="AK9" i="6" s="1"/>
  <c r="Z34" i="7"/>
  <c r="AJ9" i="6" s="1"/>
  <c r="Y34" i="7"/>
  <c r="AI9" i="6" s="1"/>
  <c r="X34" i="7"/>
  <c r="AF9" i="6" s="1"/>
  <c r="W34" i="7"/>
  <c r="AE9" i="6" s="1"/>
  <c r="V34" i="7"/>
  <c r="AD9" i="6" s="1"/>
  <c r="U34" i="7"/>
  <c r="AA9" i="6" s="1"/>
  <c r="T34" i="7"/>
  <c r="Z9" i="6" s="1"/>
  <c r="S34" i="7"/>
  <c r="Y9" i="6" s="1"/>
  <c r="R34" i="7"/>
  <c r="V9" i="6" s="1"/>
  <c r="Q34" i="7"/>
  <c r="U9" i="6" s="1"/>
  <c r="P34" i="7"/>
  <c r="T9" i="6" s="1"/>
  <c r="Q9" i="6"/>
  <c r="N34" i="7"/>
  <c r="P9" i="6" s="1"/>
  <c r="M34" i="7"/>
  <c r="O9" i="6" s="1"/>
  <c r="L9" i="6"/>
  <c r="K9" i="6"/>
  <c r="J34" i="7"/>
  <c r="J9" i="6" s="1"/>
  <c r="I34" i="7"/>
  <c r="I9" i="6" s="1"/>
  <c r="H34" i="7"/>
  <c r="H9" i="6" s="1"/>
  <c r="G34" i="7"/>
  <c r="G9" i="6" s="1"/>
  <c r="F34" i="7"/>
  <c r="F9" i="6" s="1"/>
  <c r="E34" i="7"/>
  <c r="E9" i="6" s="1"/>
  <c r="D34" i="7"/>
  <c r="D9" i="6" s="1"/>
  <c r="C34" i="7"/>
  <c r="C9" i="6" s="1"/>
  <c r="B34" i="7"/>
  <c r="O34" i="7" s="1"/>
  <c r="GP33" i="7"/>
  <c r="GO33" i="7"/>
  <c r="GN33" i="7"/>
  <c r="GM33" i="7"/>
  <c r="GL33" i="7"/>
  <c r="GK33" i="7"/>
  <c r="GJ33" i="7"/>
  <c r="GI33" i="7"/>
  <c r="GH33" i="7"/>
  <c r="GG33" i="7"/>
  <c r="GF33" i="7"/>
  <c r="GE33" i="7"/>
  <c r="GD33" i="7"/>
  <c r="GC33" i="7"/>
  <c r="GB33" i="7"/>
  <c r="GA33" i="7"/>
  <c r="FZ33" i="7"/>
  <c r="FY33" i="7"/>
  <c r="FX33" i="7"/>
  <c r="FW33" i="7"/>
  <c r="FV33" i="7"/>
  <c r="FU33" i="7"/>
  <c r="FT33" i="7"/>
  <c r="FS33" i="7"/>
  <c r="FR33" i="7"/>
  <c r="FQ33" i="7"/>
  <c r="FP33" i="7"/>
  <c r="FO33" i="7"/>
  <c r="FN33" i="7"/>
  <c r="FM33" i="7"/>
  <c r="FL33" i="7"/>
  <c r="FK33" i="7"/>
  <c r="FJ33" i="7"/>
  <c r="FI33" i="7"/>
  <c r="FH33" i="7"/>
  <c r="FG33" i="7"/>
  <c r="FF33" i="7"/>
  <c r="FE33" i="7"/>
  <c r="FD33" i="7"/>
  <c r="FC33" i="7"/>
  <c r="FB33" i="7"/>
  <c r="FA33" i="7"/>
  <c r="EZ33" i="7"/>
  <c r="EY33" i="7"/>
  <c r="EX33" i="7"/>
  <c r="EW33" i="7"/>
  <c r="EV33" i="7"/>
  <c r="EU33" i="7"/>
  <c r="ET33" i="7"/>
  <c r="ES33" i="7"/>
  <c r="ER33" i="7"/>
  <c r="EQ33" i="7"/>
  <c r="IC8" i="6" s="1"/>
  <c r="EP33" i="7"/>
  <c r="IB8" i="6" s="1"/>
  <c r="EO33" i="7"/>
  <c r="IA8" i="6" s="1"/>
  <c r="EN33" i="7"/>
  <c r="HX8" i="6" s="1"/>
  <c r="EM33" i="7"/>
  <c r="HW8" i="6" s="1"/>
  <c r="EL33" i="7"/>
  <c r="HV8" i="6" s="1"/>
  <c r="EK33" i="7"/>
  <c r="HS8" i="6" s="1"/>
  <c r="EJ33" i="7"/>
  <c r="HR8" i="6" s="1"/>
  <c r="EI33" i="7"/>
  <c r="HQ8" i="6" s="1"/>
  <c r="EH33" i="7"/>
  <c r="HN8" i="6" s="1"/>
  <c r="EG33" i="7"/>
  <c r="HM8" i="6" s="1"/>
  <c r="EF33" i="7"/>
  <c r="HL8" i="6" s="1"/>
  <c r="EE33" i="7"/>
  <c r="HI8" i="6" s="1"/>
  <c r="ED33" i="7"/>
  <c r="HH8" i="6" s="1"/>
  <c r="EC33" i="7"/>
  <c r="HG8" i="6" s="1"/>
  <c r="EB33" i="7"/>
  <c r="HD8" i="6" s="1"/>
  <c r="EA33" i="7"/>
  <c r="HC8" i="6" s="1"/>
  <c r="DZ33" i="7"/>
  <c r="HB8" i="6" s="1"/>
  <c r="DY33" i="7"/>
  <c r="GY8" i="6" s="1"/>
  <c r="DX33" i="7"/>
  <c r="GX8" i="6" s="1"/>
  <c r="DW33" i="7"/>
  <c r="GW8" i="6" s="1"/>
  <c r="DV33" i="7"/>
  <c r="GT8" i="6" s="1"/>
  <c r="DU33" i="7"/>
  <c r="GS8" i="6" s="1"/>
  <c r="DT33" i="7"/>
  <c r="GR8" i="6" s="1"/>
  <c r="DS33" i="7"/>
  <c r="GO8" i="6" s="1"/>
  <c r="DR33" i="7"/>
  <c r="GN8" i="6" s="1"/>
  <c r="DQ33" i="7"/>
  <c r="GM8" i="6" s="1"/>
  <c r="DP33" i="7"/>
  <c r="GJ8" i="6" s="1"/>
  <c r="DO33" i="7"/>
  <c r="GI8" i="6" s="1"/>
  <c r="DN33" i="7"/>
  <c r="GH8" i="6" s="1"/>
  <c r="DM33" i="7"/>
  <c r="GE8" i="6" s="1"/>
  <c r="DL33" i="7"/>
  <c r="GD8" i="6" s="1"/>
  <c r="DK33" i="7"/>
  <c r="GC8" i="6" s="1"/>
  <c r="DJ33" i="7"/>
  <c r="FZ8" i="6" s="1"/>
  <c r="DI33" i="7"/>
  <c r="FY8" i="6" s="1"/>
  <c r="DH33" i="7"/>
  <c r="FX8" i="6" s="1"/>
  <c r="DG33" i="7"/>
  <c r="FU8" i="6" s="1"/>
  <c r="DF33" i="7"/>
  <c r="FT8" i="6" s="1"/>
  <c r="DE33" i="7"/>
  <c r="FS8" i="6" s="1"/>
  <c r="DD33" i="7"/>
  <c r="FP8" i="6" s="1"/>
  <c r="DC33" i="7"/>
  <c r="FO8" i="6" s="1"/>
  <c r="DB33" i="7"/>
  <c r="FN8" i="6" s="1"/>
  <c r="DA33" i="7"/>
  <c r="FK8" i="6" s="1"/>
  <c r="CZ33" i="7"/>
  <c r="FJ8" i="6" s="1"/>
  <c r="CY33" i="7"/>
  <c r="FI8" i="6" s="1"/>
  <c r="CX33" i="7"/>
  <c r="FF8" i="6" s="1"/>
  <c r="CW33" i="7"/>
  <c r="FE8" i="6" s="1"/>
  <c r="CV33" i="7"/>
  <c r="FD8" i="6" s="1"/>
  <c r="CU33" i="7"/>
  <c r="FA8" i="6" s="1"/>
  <c r="CT33" i="7"/>
  <c r="EZ8" i="6" s="1"/>
  <c r="CS33" i="7"/>
  <c r="EY8" i="6" s="1"/>
  <c r="CR33" i="7"/>
  <c r="EV8" i="6" s="1"/>
  <c r="CQ33" i="7"/>
  <c r="EU8" i="6" s="1"/>
  <c r="CP33" i="7"/>
  <c r="ET8" i="6" s="1"/>
  <c r="CO33" i="7"/>
  <c r="EQ8" i="6" s="1"/>
  <c r="CN33" i="7"/>
  <c r="EP8" i="6" s="1"/>
  <c r="CM33" i="7"/>
  <c r="EO8" i="6" s="1"/>
  <c r="CL33" i="7"/>
  <c r="EL8" i="6" s="1"/>
  <c r="CK33" i="7"/>
  <c r="EK8" i="6" s="1"/>
  <c r="CJ33" i="7"/>
  <c r="EJ8" i="6" s="1"/>
  <c r="CI33" i="7"/>
  <c r="EG8" i="6" s="1"/>
  <c r="CH33" i="7"/>
  <c r="EF8" i="6" s="1"/>
  <c r="CG33" i="7"/>
  <c r="EE8" i="6" s="1"/>
  <c r="CF33" i="7"/>
  <c r="EB8" i="6" s="1"/>
  <c r="CE33" i="7"/>
  <c r="EA8" i="6" s="1"/>
  <c r="CD33" i="7"/>
  <c r="DZ8" i="6" s="1"/>
  <c r="CC33" i="7"/>
  <c r="DW8" i="6" s="1"/>
  <c r="CB33" i="7"/>
  <c r="DV8" i="6" s="1"/>
  <c r="CA33" i="7"/>
  <c r="DU8" i="6" s="1"/>
  <c r="BZ33" i="7"/>
  <c r="DR8" i="6" s="1"/>
  <c r="BY33" i="7"/>
  <c r="DQ8" i="6" s="1"/>
  <c r="BX33" i="7"/>
  <c r="DP8" i="6" s="1"/>
  <c r="BW33" i="7"/>
  <c r="DM8" i="6" s="1"/>
  <c r="BV33" i="7"/>
  <c r="DL8" i="6" s="1"/>
  <c r="BU33" i="7"/>
  <c r="DK8" i="6" s="1"/>
  <c r="BT33" i="7"/>
  <c r="DH8" i="6" s="1"/>
  <c r="BS33" i="7"/>
  <c r="DG8" i="6" s="1"/>
  <c r="BR33" i="7"/>
  <c r="DF8" i="6" s="1"/>
  <c r="BQ33" i="7"/>
  <c r="DC8" i="6" s="1"/>
  <c r="BP33" i="7"/>
  <c r="DB8" i="6" s="1"/>
  <c r="BO33" i="7"/>
  <c r="DA8" i="6" s="1"/>
  <c r="BN33" i="7"/>
  <c r="CX8" i="6" s="1"/>
  <c r="BM33" i="7"/>
  <c r="CW8" i="6" s="1"/>
  <c r="BL33" i="7"/>
  <c r="CV8" i="6" s="1"/>
  <c r="BK33" i="7"/>
  <c r="CS8" i="6" s="1"/>
  <c r="BJ33" i="7"/>
  <c r="CR8" i="6" s="1"/>
  <c r="BI33" i="7"/>
  <c r="CQ8" i="6" s="1"/>
  <c r="BH33" i="7"/>
  <c r="CN8" i="6" s="1"/>
  <c r="BG33" i="7"/>
  <c r="CM8" i="6" s="1"/>
  <c r="BF33" i="7"/>
  <c r="CL8" i="6" s="1"/>
  <c r="BE33" i="7"/>
  <c r="CI8" i="6" s="1"/>
  <c r="BD33" i="7"/>
  <c r="CH8" i="6" s="1"/>
  <c r="BC33" i="7"/>
  <c r="CG8" i="6" s="1"/>
  <c r="BB33" i="7"/>
  <c r="CD8" i="6" s="1"/>
  <c r="BA33" i="7"/>
  <c r="CC8" i="6" s="1"/>
  <c r="AZ33" i="7"/>
  <c r="CB8" i="6" s="1"/>
  <c r="AY33" i="7"/>
  <c r="BY8" i="6" s="1"/>
  <c r="AX33" i="7"/>
  <c r="BX8" i="6" s="1"/>
  <c r="AW33" i="7"/>
  <c r="BW8" i="6" s="1"/>
  <c r="AV33" i="7"/>
  <c r="BT8" i="6" s="1"/>
  <c r="AU33" i="7"/>
  <c r="BS8" i="6" s="1"/>
  <c r="AT33" i="7"/>
  <c r="BR8" i="6" s="1"/>
  <c r="AS33" i="7"/>
  <c r="BO8" i="6" s="1"/>
  <c r="AR33" i="7"/>
  <c r="BN8" i="6" s="1"/>
  <c r="AQ33" i="7"/>
  <c r="BM8" i="6" s="1"/>
  <c r="AP33" i="7"/>
  <c r="BJ8" i="6" s="1"/>
  <c r="AO33" i="7"/>
  <c r="BI8" i="6" s="1"/>
  <c r="AN33" i="7"/>
  <c r="BH8" i="6" s="1"/>
  <c r="AM33" i="7"/>
  <c r="BE8" i="6" s="1"/>
  <c r="AL33" i="7"/>
  <c r="BD8" i="6" s="1"/>
  <c r="AK33" i="7"/>
  <c r="BC8" i="6" s="1"/>
  <c r="AJ33" i="7"/>
  <c r="AZ8" i="6" s="1"/>
  <c r="AI33" i="7"/>
  <c r="AY8" i="6" s="1"/>
  <c r="AH33" i="7"/>
  <c r="AX8" i="6" s="1"/>
  <c r="AG33" i="7"/>
  <c r="AU8" i="6" s="1"/>
  <c r="AF33" i="7"/>
  <c r="AT8" i="6" s="1"/>
  <c r="AE33" i="7"/>
  <c r="AS8" i="6" s="1"/>
  <c r="AD33" i="7"/>
  <c r="AP8" i="6" s="1"/>
  <c r="AC33" i="7"/>
  <c r="AO8" i="6" s="1"/>
  <c r="AB33" i="7"/>
  <c r="AN8" i="6" s="1"/>
  <c r="AA33" i="7"/>
  <c r="AK8" i="6" s="1"/>
  <c r="Z33" i="7"/>
  <c r="AJ8" i="6" s="1"/>
  <c r="Y33" i="7"/>
  <c r="AI8" i="6" s="1"/>
  <c r="X33" i="7"/>
  <c r="AF8" i="6" s="1"/>
  <c r="W33" i="7"/>
  <c r="AE8" i="6" s="1"/>
  <c r="V33" i="7"/>
  <c r="AD8" i="6" s="1"/>
  <c r="U33" i="7"/>
  <c r="AA8" i="6" s="1"/>
  <c r="T33" i="7"/>
  <c r="Z8" i="6" s="1"/>
  <c r="S33" i="7"/>
  <c r="Y8" i="6" s="1"/>
  <c r="R33" i="7"/>
  <c r="V8" i="6" s="1"/>
  <c r="Q33" i="7"/>
  <c r="U8" i="6" s="1"/>
  <c r="P33" i="7"/>
  <c r="T8" i="6" s="1"/>
  <c r="Q8" i="6"/>
  <c r="N33" i="7"/>
  <c r="P8" i="6" s="1"/>
  <c r="M33" i="7"/>
  <c r="O8" i="6" s="1"/>
  <c r="L8" i="6"/>
  <c r="K8" i="6"/>
  <c r="J33" i="7"/>
  <c r="J8" i="6" s="1"/>
  <c r="I33" i="7"/>
  <c r="I8" i="6" s="1"/>
  <c r="H33" i="7"/>
  <c r="H8" i="6" s="1"/>
  <c r="G33" i="7"/>
  <c r="G8" i="6" s="1"/>
  <c r="F33" i="7"/>
  <c r="F8" i="6" s="1"/>
  <c r="E33" i="7"/>
  <c r="E8" i="6" s="1"/>
  <c r="D33" i="7"/>
  <c r="D8" i="6" s="1"/>
  <c r="C33" i="7"/>
  <c r="C8" i="6" s="1"/>
  <c r="B33" i="7"/>
  <c r="O33" i="7" s="1"/>
  <c r="GP32" i="7"/>
  <c r="GO32" i="7"/>
  <c r="GN32" i="7"/>
  <c r="GM32" i="7"/>
  <c r="GL32" i="7"/>
  <c r="GK32" i="7"/>
  <c r="GJ32" i="7"/>
  <c r="GI32" i="7"/>
  <c r="GH32" i="7"/>
  <c r="GG32" i="7"/>
  <c r="GF32" i="7"/>
  <c r="GE32" i="7"/>
  <c r="GD32" i="7"/>
  <c r="GC32" i="7"/>
  <c r="GB32" i="7"/>
  <c r="GA32" i="7"/>
  <c r="FZ32" i="7"/>
  <c r="FY32" i="7"/>
  <c r="FX32" i="7"/>
  <c r="FW32" i="7"/>
  <c r="FV32" i="7"/>
  <c r="FU32" i="7"/>
  <c r="FT32" i="7"/>
  <c r="FS32" i="7"/>
  <c r="FR32" i="7"/>
  <c r="FQ32" i="7"/>
  <c r="FP32" i="7"/>
  <c r="FO32" i="7"/>
  <c r="FN32" i="7"/>
  <c r="FM32" i="7"/>
  <c r="FL32" i="7"/>
  <c r="FK32" i="7"/>
  <c r="FJ32" i="7"/>
  <c r="FI32" i="7"/>
  <c r="FH32" i="7"/>
  <c r="FG32" i="7"/>
  <c r="FF32" i="7"/>
  <c r="FE32" i="7"/>
  <c r="FD32" i="7"/>
  <c r="FC32" i="7"/>
  <c r="FB32" i="7"/>
  <c r="FA32" i="7"/>
  <c r="EZ32" i="7"/>
  <c r="EY32" i="7"/>
  <c r="EX32" i="7"/>
  <c r="EW32" i="7"/>
  <c r="EV32" i="7"/>
  <c r="EU32" i="7"/>
  <c r="ET32" i="7"/>
  <c r="ES32" i="7"/>
  <c r="ER32" i="7"/>
  <c r="EQ32" i="7"/>
  <c r="IC7" i="6" s="1"/>
  <c r="EP32" i="7"/>
  <c r="IB7" i="6" s="1"/>
  <c r="EO32" i="7"/>
  <c r="IA7" i="6" s="1"/>
  <c r="EN32" i="7"/>
  <c r="HX7" i="6" s="1"/>
  <c r="EM32" i="7"/>
  <c r="HW7" i="6" s="1"/>
  <c r="EL32" i="7"/>
  <c r="HV7" i="6" s="1"/>
  <c r="EK32" i="7"/>
  <c r="HS7" i="6" s="1"/>
  <c r="EJ32" i="7"/>
  <c r="HR7" i="6" s="1"/>
  <c r="EI32" i="7"/>
  <c r="HQ7" i="6" s="1"/>
  <c r="EH32" i="7"/>
  <c r="HN7" i="6" s="1"/>
  <c r="EG32" i="7"/>
  <c r="HM7" i="6" s="1"/>
  <c r="EF32" i="7"/>
  <c r="HL7" i="6" s="1"/>
  <c r="EE32" i="7"/>
  <c r="HI7" i="6" s="1"/>
  <c r="ED32" i="7"/>
  <c r="HH7" i="6" s="1"/>
  <c r="EC32" i="7"/>
  <c r="HG7" i="6" s="1"/>
  <c r="EB32" i="7"/>
  <c r="HD7" i="6" s="1"/>
  <c r="EA32" i="7"/>
  <c r="HC7" i="6" s="1"/>
  <c r="DZ32" i="7"/>
  <c r="HB7" i="6" s="1"/>
  <c r="DY32" i="7"/>
  <c r="GY7" i="6" s="1"/>
  <c r="DX32" i="7"/>
  <c r="GX7" i="6" s="1"/>
  <c r="DW32" i="7"/>
  <c r="GW7" i="6" s="1"/>
  <c r="DV32" i="7"/>
  <c r="GT7" i="6" s="1"/>
  <c r="DU32" i="7"/>
  <c r="GS7" i="6" s="1"/>
  <c r="DT32" i="7"/>
  <c r="GR7" i="6" s="1"/>
  <c r="DS32" i="7"/>
  <c r="GO7" i="6" s="1"/>
  <c r="DR32" i="7"/>
  <c r="GN7" i="6" s="1"/>
  <c r="DQ32" i="7"/>
  <c r="GM7" i="6" s="1"/>
  <c r="DP32" i="7"/>
  <c r="GJ7" i="6" s="1"/>
  <c r="DO32" i="7"/>
  <c r="GI7" i="6" s="1"/>
  <c r="DN32" i="7"/>
  <c r="GH7" i="6" s="1"/>
  <c r="DM32" i="7"/>
  <c r="GE7" i="6" s="1"/>
  <c r="DL32" i="7"/>
  <c r="GD7" i="6" s="1"/>
  <c r="DK32" i="7"/>
  <c r="GC7" i="6" s="1"/>
  <c r="DJ32" i="7"/>
  <c r="FZ7" i="6" s="1"/>
  <c r="DI32" i="7"/>
  <c r="FY7" i="6" s="1"/>
  <c r="DH32" i="7"/>
  <c r="FX7" i="6" s="1"/>
  <c r="DG32" i="7"/>
  <c r="FU7" i="6" s="1"/>
  <c r="DF32" i="7"/>
  <c r="FT7" i="6" s="1"/>
  <c r="DE32" i="7"/>
  <c r="FS7" i="6" s="1"/>
  <c r="DD32" i="7"/>
  <c r="FP7" i="6" s="1"/>
  <c r="DC32" i="7"/>
  <c r="FO7" i="6" s="1"/>
  <c r="DB32" i="7"/>
  <c r="FN7" i="6" s="1"/>
  <c r="DA32" i="7"/>
  <c r="FK7" i="6" s="1"/>
  <c r="CZ32" i="7"/>
  <c r="FJ7" i="6" s="1"/>
  <c r="CY32" i="7"/>
  <c r="FI7" i="6" s="1"/>
  <c r="CX32" i="7"/>
  <c r="FF7" i="6" s="1"/>
  <c r="CW32" i="7"/>
  <c r="FE7" i="6" s="1"/>
  <c r="CV32" i="7"/>
  <c r="FD7" i="6" s="1"/>
  <c r="CU32" i="7"/>
  <c r="FA7" i="6" s="1"/>
  <c r="CT32" i="7"/>
  <c r="EZ7" i="6" s="1"/>
  <c r="CS32" i="7"/>
  <c r="EY7" i="6" s="1"/>
  <c r="CR32" i="7"/>
  <c r="EV7" i="6" s="1"/>
  <c r="CQ32" i="7"/>
  <c r="EU7" i="6" s="1"/>
  <c r="CP32" i="7"/>
  <c r="ET7" i="6" s="1"/>
  <c r="CO32" i="7"/>
  <c r="EQ7" i="6" s="1"/>
  <c r="CN32" i="7"/>
  <c r="EP7" i="6" s="1"/>
  <c r="CM32" i="7"/>
  <c r="EO7" i="6" s="1"/>
  <c r="CL32" i="7"/>
  <c r="EL7" i="6" s="1"/>
  <c r="CK32" i="7"/>
  <c r="EK7" i="6" s="1"/>
  <c r="CJ32" i="7"/>
  <c r="EJ7" i="6" s="1"/>
  <c r="CI32" i="7"/>
  <c r="EG7" i="6" s="1"/>
  <c r="CH32" i="7"/>
  <c r="EF7" i="6" s="1"/>
  <c r="CG32" i="7"/>
  <c r="EE7" i="6" s="1"/>
  <c r="CF32" i="7"/>
  <c r="EB7" i="6" s="1"/>
  <c r="CE32" i="7"/>
  <c r="EA7" i="6" s="1"/>
  <c r="CD32" i="7"/>
  <c r="DZ7" i="6" s="1"/>
  <c r="CC32" i="7"/>
  <c r="DW7" i="6" s="1"/>
  <c r="CB32" i="7"/>
  <c r="DV7" i="6" s="1"/>
  <c r="CA32" i="7"/>
  <c r="DU7" i="6" s="1"/>
  <c r="BZ32" i="7"/>
  <c r="DR7" i="6" s="1"/>
  <c r="BY32" i="7"/>
  <c r="DQ7" i="6" s="1"/>
  <c r="BX32" i="7"/>
  <c r="DP7" i="6" s="1"/>
  <c r="BW32" i="7"/>
  <c r="DM7" i="6" s="1"/>
  <c r="BV32" i="7"/>
  <c r="DL7" i="6" s="1"/>
  <c r="BU32" i="7"/>
  <c r="DK7" i="6" s="1"/>
  <c r="BT32" i="7"/>
  <c r="DH7" i="6" s="1"/>
  <c r="BS32" i="7"/>
  <c r="DG7" i="6" s="1"/>
  <c r="BR32" i="7"/>
  <c r="DF7" i="6" s="1"/>
  <c r="BQ32" i="7"/>
  <c r="DC7" i="6" s="1"/>
  <c r="BP32" i="7"/>
  <c r="DB7" i="6" s="1"/>
  <c r="BO32" i="7"/>
  <c r="DA7" i="6" s="1"/>
  <c r="BN32" i="7"/>
  <c r="CX7" i="6" s="1"/>
  <c r="BM32" i="7"/>
  <c r="CW7" i="6" s="1"/>
  <c r="BL32" i="7"/>
  <c r="CV7" i="6" s="1"/>
  <c r="BK32" i="7"/>
  <c r="CS7" i="6" s="1"/>
  <c r="BJ32" i="7"/>
  <c r="CR7" i="6" s="1"/>
  <c r="BI32" i="7"/>
  <c r="CQ7" i="6" s="1"/>
  <c r="BH32" i="7"/>
  <c r="CN7" i="6" s="1"/>
  <c r="BG32" i="7"/>
  <c r="CM7" i="6" s="1"/>
  <c r="BF32" i="7"/>
  <c r="CL7" i="6" s="1"/>
  <c r="BE32" i="7"/>
  <c r="CI7" i="6" s="1"/>
  <c r="BD32" i="7"/>
  <c r="CH7" i="6" s="1"/>
  <c r="BC32" i="7"/>
  <c r="CG7" i="6" s="1"/>
  <c r="BB32" i="7"/>
  <c r="CD7" i="6" s="1"/>
  <c r="BA32" i="7"/>
  <c r="CC7" i="6" s="1"/>
  <c r="AZ32" i="7"/>
  <c r="CB7" i="6" s="1"/>
  <c r="AY32" i="7"/>
  <c r="BY7" i="6" s="1"/>
  <c r="AX32" i="7"/>
  <c r="BX7" i="6" s="1"/>
  <c r="AW32" i="7"/>
  <c r="BW7" i="6" s="1"/>
  <c r="AV32" i="7"/>
  <c r="BT7" i="6" s="1"/>
  <c r="AU32" i="7"/>
  <c r="BS7" i="6" s="1"/>
  <c r="AT32" i="7"/>
  <c r="BR7" i="6" s="1"/>
  <c r="AS32" i="7"/>
  <c r="BO7" i="6" s="1"/>
  <c r="AR32" i="7"/>
  <c r="BN7" i="6" s="1"/>
  <c r="AQ32" i="7"/>
  <c r="BM7" i="6" s="1"/>
  <c r="AP32" i="7"/>
  <c r="BJ7" i="6" s="1"/>
  <c r="AO32" i="7"/>
  <c r="BI7" i="6" s="1"/>
  <c r="AN32" i="7"/>
  <c r="BH7" i="6" s="1"/>
  <c r="AM32" i="7"/>
  <c r="BE7" i="6" s="1"/>
  <c r="AL32" i="7"/>
  <c r="BD7" i="6" s="1"/>
  <c r="AK32" i="7"/>
  <c r="BC7" i="6" s="1"/>
  <c r="AJ32" i="7"/>
  <c r="AZ7" i="6" s="1"/>
  <c r="AI32" i="7"/>
  <c r="AY7" i="6" s="1"/>
  <c r="AH32" i="7"/>
  <c r="AX7" i="6" s="1"/>
  <c r="AG32" i="7"/>
  <c r="AU7" i="6" s="1"/>
  <c r="AF32" i="7"/>
  <c r="AT7" i="6" s="1"/>
  <c r="AE32" i="7"/>
  <c r="AS7" i="6" s="1"/>
  <c r="AD32" i="7"/>
  <c r="AP7" i="6" s="1"/>
  <c r="AC32" i="7"/>
  <c r="AO7" i="6" s="1"/>
  <c r="AB32" i="7"/>
  <c r="AN7" i="6" s="1"/>
  <c r="AA32" i="7"/>
  <c r="AK7" i="6" s="1"/>
  <c r="Z32" i="7"/>
  <c r="AJ7" i="6" s="1"/>
  <c r="Y32" i="7"/>
  <c r="AI7" i="6" s="1"/>
  <c r="X32" i="7"/>
  <c r="AF7" i="6" s="1"/>
  <c r="W32" i="7"/>
  <c r="AE7" i="6" s="1"/>
  <c r="V32" i="7"/>
  <c r="AD7" i="6" s="1"/>
  <c r="U32" i="7"/>
  <c r="AA7" i="6" s="1"/>
  <c r="T32" i="7"/>
  <c r="Z7" i="6" s="1"/>
  <c r="S32" i="7"/>
  <c r="Y7" i="6" s="1"/>
  <c r="R32" i="7"/>
  <c r="V7" i="6" s="1"/>
  <c r="Q32" i="7"/>
  <c r="U7" i="6" s="1"/>
  <c r="P32" i="7"/>
  <c r="T7" i="6" s="1"/>
  <c r="Q7" i="6"/>
  <c r="N32" i="7"/>
  <c r="P7" i="6" s="1"/>
  <c r="M32" i="7"/>
  <c r="O7" i="6" s="1"/>
  <c r="L7" i="6"/>
  <c r="K7" i="6"/>
  <c r="J32" i="7"/>
  <c r="J7" i="6" s="1"/>
  <c r="I32" i="7"/>
  <c r="I7" i="6" s="1"/>
  <c r="H32" i="7"/>
  <c r="H7" i="6" s="1"/>
  <c r="G32" i="7"/>
  <c r="G7" i="6" s="1"/>
  <c r="F32" i="7"/>
  <c r="F7" i="6" s="1"/>
  <c r="E32" i="7"/>
  <c r="E7" i="6" s="1"/>
  <c r="D32" i="7"/>
  <c r="D7" i="6" s="1"/>
  <c r="C32" i="7"/>
  <c r="C7" i="6" s="1"/>
  <c r="B32" i="7"/>
  <c r="O32" i="7" s="1"/>
  <c r="GP31" i="7"/>
  <c r="GO31" i="7"/>
  <c r="GN31" i="7"/>
  <c r="GM31" i="7"/>
  <c r="GL31" i="7"/>
  <c r="GK31" i="7"/>
  <c r="GJ31" i="7"/>
  <c r="GI31" i="7"/>
  <c r="GI39" i="7" s="1"/>
  <c r="GH31" i="7"/>
  <c r="GG31" i="7"/>
  <c r="GG39" i="7" s="1"/>
  <c r="GF31" i="7"/>
  <c r="GF39" i="7" s="1"/>
  <c r="GE31" i="7"/>
  <c r="GD31" i="7"/>
  <c r="GD39" i="7" s="1"/>
  <c r="GC31" i="7"/>
  <c r="GC39" i="7" s="1"/>
  <c r="GB31" i="7"/>
  <c r="GB38" i="7" s="1"/>
  <c r="GA31" i="7"/>
  <c r="FZ31" i="7"/>
  <c r="FZ39" i="7" s="1"/>
  <c r="FY31" i="7"/>
  <c r="FY39" i="7" s="1"/>
  <c r="FX31" i="7"/>
  <c r="FX38" i="7" s="1"/>
  <c r="FW31" i="7"/>
  <c r="FV31" i="7"/>
  <c r="FV39" i="7" s="1"/>
  <c r="FU31" i="7"/>
  <c r="FU38" i="7" s="1"/>
  <c r="FT31" i="7"/>
  <c r="FT38" i="7" s="1"/>
  <c r="FS31" i="7"/>
  <c r="FR31" i="7"/>
  <c r="FR39" i="7" s="1"/>
  <c r="FQ31" i="7"/>
  <c r="FQ39" i="7" s="1"/>
  <c r="FP31" i="7"/>
  <c r="FP38" i="7" s="1"/>
  <c r="FO31" i="7"/>
  <c r="FN31" i="7"/>
  <c r="FN39" i="7" s="1"/>
  <c r="FM31" i="7"/>
  <c r="FM39" i="7" s="1"/>
  <c r="FL31" i="7"/>
  <c r="FL38" i="7" s="1"/>
  <c r="FK31" i="7"/>
  <c r="FJ31" i="7"/>
  <c r="FJ39" i="7" s="1"/>
  <c r="FI31" i="7"/>
  <c r="FI39" i="7" s="1"/>
  <c r="FH31" i="7"/>
  <c r="FH38" i="7" s="1"/>
  <c r="FG31" i="7"/>
  <c r="FF31" i="7"/>
  <c r="FF39" i="7" s="1"/>
  <c r="FE31" i="7"/>
  <c r="FE38" i="7" s="1"/>
  <c r="FD31" i="7"/>
  <c r="FD38" i="7" s="1"/>
  <c r="FC31" i="7"/>
  <c r="FB31" i="7"/>
  <c r="FB39" i="7" s="1"/>
  <c r="FA31" i="7"/>
  <c r="FA39" i="7" s="1"/>
  <c r="EZ31" i="7"/>
  <c r="EZ39" i="7" s="1"/>
  <c r="EY31" i="7"/>
  <c r="EX31" i="7"/>
  <c r="EX39" i="7" s="1"/>
  <c r="EW31" i="7"/>
  <c r="EW39" i="7" s="1"/>
  <c r="EV31" i="7"/>
  <c r="EV38" i="7" s="1"/>
  <c r="EU31" i="7"/>
  <c r="ET31" i="7"/>
  <c r="ET39" i="7" s="1"/>
  <c r="ES31" i="7"/>
  <c r="ES39" i="7" s="1"/>
  <c r="ER31" i="7"/>
  <c r="ER38" i="7" s="1"/>
  <c r="EQ31" i="7"/>
  <c r="IC6" i="6" s="1"/>
  <c r="EP31" i="7"/>
  <c r="EO31" i="7"/>
  <c r="IA6" i="6" s="1"/>
  <c r="EN31" i="7"/>
  <c r="EN38" i="7" s="1"/>
  <c r="EM31" i="7"/>
  <c r="EL31" i="7"/>
  <c r="HV6" i="6" s="1"/>
  <c r="EK31" i="7"/>
  <c r="EJ31" i="7"/>
  <c r="EI31" i="7"/>
  <c r="HQ6" i="6" s="1"/>
  <c r="EH31" i="7"/>
  <c r="HN6" i="6" s="1"/>
  <c r="EG31" i="7"/>
  <c r="HM6" i="6" s="1"/>
  <c r="EF31" i="7"/>
  <c r="HL6" i="6" s="1"/>
  <c r="EE31" i="7"/>
  <c r="HI6" i="6" s="1"/>
  <c r="ED31" i="7"/>
  <c r="EC31" i="7"/>
  <c r="HG6" i="6" s="1"/>
  <c r="EB31" i="7"/>
  <c r="EA31" i="7"/>
  <c r="DZ31" i="7"/>
  <c r="HB6" i="6" s="1"/>
  <c r="DY31" i="7"/>
  <c r="DX31" i="7"/>
  <c r="DX38" i="7" s="1"/>
  <c r="DW31" i="7"/>
  <c r="GW6" i="6" s="1"/>
  <c r="DV31" i="7"/>
  <c r="DU31" i="7"/>
  <c r="GS6" i="6" s="1"/>
  <c r="DT31" i="7"/>
  <c r="GR6" i="6" s="1"/>
  <c r="DS31" i="7"/>
  <c r="GO6" i="6" s="1"/>
  <c r="DR31" i="7"/>
  <c r="DQ31" i="7"/>
  <c r="GM6" i="6" s="1"/>
  <c r="DP31" i="7"/>
  <c r="DO31" i="7"/>
  <c r="DN31" i="7"/>
  <c r="GH6" i="6" s="1"/>
  <c r="DM31" i="7"/>
  <c r="DL31" i="7"/>
  <c r="DK31" i="7"/>
  <c r="GC6" i="6" s="1"/>
  <c r="DJ31" i="7"/>
  <c r="DI31" i="7"/>
  <c r="FY6" i="6" s="1"/>
  <c r="DH31" i="7"/>
  <c r="FX6" i="6" s="1"/>
  <c r="DG31" i="7"/>
  <c r="FU6" i="6" s="1"/>
  <c r="DF31" i="7"/>
  <c r="DE31" i="7"/>
  <c r="FS6" i="6" s="1"/>
  <c r="DD31" i="7"/>
  <c r="DC31" i="7"/>
  <c r="DB31" i="7"/>
  <c r="FN6" i="6" s="1"/>
  <c r="DA31" i="7"/>
  <c r="CZ31" i="7"/>
  <c r="CY31" i="7"/>
  <c r="FI6" i="6" s="1"/>
  <c r="CX31" i="7"/>
  <c r="CW31" i="7"/>
  <c r="FE6" i="6" s="1"/>
  <c r="CV31" i="7"/>
  <c r="FD6" i="6" s="1"/>
  <c r="CU31" i="7"/>
  <c r="FA6" i="6" s="1"/>
  <c r="CT31" i="7"/>
  <c r="CS31" i="7"/>
  <c r="EY6" i="6" s="1"/>
  <c r="CR31" i="7"/>
  <c r="CR38" i="7" s="1"/>
  <c r="CQ31" i="7"/>
  <c r="CP31" i="7"/>
  <c r="ET6" i="6" s="1"/>
  <c r="CO31" i="7"/>
  <c r="CN31" i="7"/>
  <c r="CN39" i="7" s="1"/>
  <c r="CM31" i="7"/>
  <c r="EO6" i="6" s="1"/>
  <c r="CL31" i="7"/>
  <c r="CK31" i="7"/>
  <c r="EK6" i="6" s="1"/>
  <c r="CJ31" i="7"/>
  <c r="EJ6" i="6" s="1"/>
  <c r="CI31" i="7"/>
  <c r="EG6" i="6" s="1"/>
  <c r="CH31" i="7"/>
  <c r="CG31" i="7"/>
  <c r="EE6" i="6" s="1"/>
  <c r="CF31" i="7"/>
  <c r="CF39" i="7" s="1"/>
  <c r="CE31" i="7"/>
  <c r="CD31" i="7"/>
  <c r="DZ6" i="6" s="1"/>
  <c r="CC31" i="7"/>
  <c r="CB31" i="7"/>
  <c r="CB38" i="7" s="1"/>
  <c r="CA31" i="7"/>
  <c r="DU6" i="6" s="1"/>
  <c r="BZ31" i="7"/>
  <c r="BY31" i="7"/>
  <c r="DQ6" i="6" s="1"/>
  <c r="BX31" i="7"/>
  <c r="DP6" i="6" s="1"/>
  <c r="BW31" i="7"/>
  <c r="DM6" i="6" s="1"/>
  <c r="BV31" i="7"/>
  <c r="BU31" i="7"/>
  <c r="DK6" i="6" s="1"/>
  <c r="BT31" i="7"/>
  <c r="BS31" i="7"/>
  <c r="BR31" i="7"/>
  <c r="DF6" i="6" s="1"/>
  <c r="BQ31" i="7"/>
  <c r="BP31" i="7"/>
  <c r="BO31" i="7"/>
  <c r="DA6" i="6" s="1"/>
  <c r="BN31" i="7"/>
  <c r="CW6" i="6"/>
  <c r="BL31" i="7"/>
  <c r="CV6" i="6" s="1"/>
  <c r="BK31" i="7"/>
  <c r="CS6" i="6" s="1"/>
  <c r="BJ31" i="7"/>
  <c r="BI31" i="7"/>
  <c r="CQ6" i="6" s="1"/>
  <c r="BH31" i="7"/>
  <c r="BG31" i="7"/>
  <c r="BF31" i="7"/>
  <c r="CL6" i="6" s="1"/>
  <c r="BE31" i="7"/>
  <c r="BD31" i="7"/>
  <c r="BC31" i="7"/>
  <c r="CG6" i="6" s="1"/>
  <c r="BB31" i="7"/>
  <c r="BA31" i="7"/>
  <c r="CC6" i="6" s="1"/>
  <c r="AZ31" i="7"/>
  <c r="CB6" i="6" s="1"/>
  <c r="AY31" i="7"/>
  <c r="BY6" i="6" s="1"/>
  <c r="AX31" i="7"/>
  <c r="AW31" i="7"/>
  <c r="BW6" i="6" s="1"/>
  <c r="AV31" i="7"/>
  <c r="AV38" i="7" s="1"/>
  <c r="AU31" i="7"/>
  <c r="AT31" i="7"/>
  <c r="BR6" i="6" s="1"/>
  <c r="AS31" i="7"/>
  <c r="AR31" i="7"/>
  <c r="AR39" i="7" s="1"/>
  <c r="AQ31" i="7"/>
  <c r="BM6" i="6" s="1"/>
  <c r="AP31" i="7"/>
  <c r="AO31" i="7"/>
  <c r="BI6" i="6" s="1"/>
  <c r="AN31" i="7"/>
  <c r="BH6" i="6" s="1"/>
  <c r="AM31" i="7"/>
  <c r="BE6" i="6" s="1"/>
  <c r="AL31" i="7"/>
  <c r="AK31" i="7"/>
  <c r="BC6" i="6" s="1"/>
  <c r="AJ31" i="7"/>
  <c r="AJ39" i="7" s="1"/>
  <c r="AI31" i="7"/>
  <c r="AH31" i="7"/>
  <c r="AX6" i="6" s="1"/>
  <c r="AG31" i="7"/>
  <c r="AF31" i="7"/>
  <c r="AF38" i="7" s="1"/>
  <c r="AE31" i="7"/>
  <c r="AS6" i="6" s="1"/>
  <c r="AD31" i="7"/>
  <c r="AC31" i="7"/>
  <c r="AO6" i="6" s="1"/>
  <c r="AB31" i="7"/>
  <c r="AN6" i="6" s="1"/>
  <c r="AA31" i="7"/>
  <c r="AK6" i="6" s="1"/>
  <c r="Z31" i="7"/>
  <c r="Y31" i="7"/>
  <c r="AI6" i="6" s="1"/>
  <c r="X31" i="7"/>
  <c r="W31" i="7"/>
  <c r="V31" i="7"/>
  <c r="AD6" i="6" s="1"/>
  <c r="U31" i="7"/>
  <c r="T31" i="7"/>
  <c r="S31" i="7"/>
  <c r="Y6" i="6" s="1"/>
  <c r="R31" i="7"/>
  <c r="Q31" i="7"/>
  <c r="U6" i="6" s="1"/>
  <c r="P31" i="7"/>
  <c r="T6" i="6" s="1"/>
  <c r="Q6" i="6"/>
  <c r="N31" i="7"/>
  <c r="M31" i="7"/>
  <c r="O6" i="6" s="1"/>
  <c r="J31" i="7"/>
  <c r="J6" i="6" s="1"/>
  <c r="I31" i="7"/>
  <c r="I6" i="6" s="1"/>
  <c r="H31" i="7"/>
  <c r="H6" i="6" s="1"/>
  <c r="G31" i="7"/>
  <c r="G6" i="6" s="1"/>
  <c r="F31" i="7"/>
  <c r="F6" i="6" s="1"/>
  <c r="E31" i="7"/>
  <c r="E6" i="6" s="1"/>
  <c r="D31" i="7"/>
  <c r="D6" i="6" s="1"/>
  <c r="C31" i="7"/>
  <c r="C6" i="6" s="1"/>
  <c r="B31" i="7"/>
  <c r="O31" i="7" s="1"/>
  <c r="GP14" i="7"/>
  <c r="GO14" i="7"/>
  <c r="GN14" i="7"/>
  <c r="GM14" i="7"/>
  <c r="GL14" i="7"/>
  <c r="GK14" i="7"/>
  <c r="GJ14" i="7"/>
  <c r="GI14" i="7"/>
  <c r="GH14" i="7"/>
  <c r="GG14" i="7"/>
  <c r="GF14" i="7"/>
  <c r="GE14" i="7"/>
  <c r="GD14" i="7"/>
  <c r="GC14" i="7"/>
  <c r="GB14" i="7"/>
  <c r="GA14" i="7"/>
  <c r="FZ14" i="7"/>
  <c r="FY14" i="7"/>
  <c r="FX14" i="7"/>
  <c r="FW14" i="7"/>
  <c r="FV14" i="7"/>
  <c r="FU14" i="7"/>
  <c r="FT14" i="7"/>
  <c r="FS14" i="7"/>
  <c r="FR14" i="7"/>
  <c r="FQ14" i="7"/>
  <c r="FP14" i="7"/>
  <c r="FO14" i="7"/>
  <c r="FN14" i="7"/>
  <c r="FM14" i="7"/>
  <c r="FL14" i="7"/>
  <c r="FK14" i="7"/>
  <c r="FJ14" i="7"/>
  <c r="FI14" i="7"/>
  <c r="FH14" i="7"/>
  <c r="FG14" i="7"/>
  <c r="FF14" i="7"/>
  <c r="FE14" i="7"/>
  <c r="FD14" i="7"/>
  <c r="FC14" i="7"/>
  <c r="FB14" i="7"/>
  <c r="FA14" i="7"/>
  <c r="EZ14" i="7"/>
  <c r="EY14" i="7"/>
  <c r="EX14" i="7"/>
  <c r="EW14" i="7"/>
  <c r="EV14" i="7"/>
  <c r="EU14" i="7"/>
  <c r="ET14" i="7"/>
  <c r="ES14" i="7"/>
  <c r="ER14" i="7"/>
  <c r="EQ14" i="7"/>
  <c r="EP14" i="7"/>
  <c r="EO14" i="7"/>
  <c r="EN14" i="7"/>
  <c r="EM14" i="7"/>
  <c r="EL14" i="7"/>
  <c r="EK14" i="7"/>
  <c r="EJ14" i="7"/>
  <c r="EI14" i="7"/>
  <c r="EH14" i="7"/>
  <c r="EG14" i="7"/>
  <c r="EF14" i="7"/>
  <c r="EE14" i="7"/>
  <c r="ED14" i="7"/>
  <c r="EC14" i="7"/>
  <c r="EB14" i="7"/>
  <c r="EA14" i="7"/>
  <c r="DZ14" i="7"/>
  <c r="DY14" i="7"/>
  <c r="DX14" i="7"/>
  <c r="DW14" i="7"/>
  <c r="DV14" i="7"/>
  <c r="DU14" i="7"/>
  <c r="DT14" i="7"/>
  <c r="DS14" i="7"/>
  <c r="DR14" i="7"/>
  <c r="DQ14" i="7"/>
  <c r="DP14" i="7"/>
  <c r="DO14" i="7"/>
  <c r="DN14" i="7"/>
  <c r="DM14" i="7"/>
  <c r="DL14" i="7"/>
  <c r="DK14" i="7"/>
  <c r="DJ14" i="7"/>
  <c r="DI14" i="7"/>
  <c r="DH14" i="7"/>
  <c r="DG14" i="7"/>
  <c r="DF14" i="7"/>
  <c r="DE14" i="7"/>
  <c r="DD14" i="7"/>
  <c r="DC14" i="7"/>
  <c r="DB14" i="7"/>
  <c r="DA14" i="7"/>
  <c r="CZ14" i="7"/>
  <c r="CY14" i="7"/>
  <c r="CX14" i="7"/>
  <c r="CW14" i="7"/>
  <c r="CV14" i="7"/>
  <c r="CU14" i="7"/>
  <c r="CT14" i="7"/>
  <c r="CS14" i="7"/>
  <c r="CR14" i="7"/>
  <c r="CQ14" i="7"/>
  <c r="CP14" i="7"/>
  <c r="CO14" i="7"/>
  <c r="CN14" i="7"/>
  <c r="CM14" i="7"/>
  <c r="CL14" i="7"/>
  <c r="CK14" i="7"/>
  <c r="CJ14" i="7"/>
  <c r="CI14" i="7"/>
  <c r="CH14" i="7"/>
  <c r="CG14" i="7"/>
  <c r="CF14" i="7"/>
  <c r="CE14" i="7"/>
  <c r="CD14" i="7"/>
  <c r="CC14" i="7"/>
  <c r="CB14" i="7"/>
  <c r="CA14" i="7"/>
  <c r="BZ14" i="7"/>
  <c r="BY14" i="7"/>
  <c r="BX14" i="7"/>
  <c r="BW14" i="7"/>
  <c r="BV14" i="7"/>
  <c r="BU14" i="7"/>
  <c r="BT14" i="7"/>
  <c r="BS14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N14" i="7"/>
  <c r="M14" i="7"/>
  <c r="J14" i="7"/>
  <c r="I14" i="7"/>
  <c r="H14" i="7"/>
  <c r="G14" i="7"/>
  <c r="F14" i="7"/>
  <c r="E14" i="7"/>
  <c r="D14" i="7"/>
  <c r="C14" i="7"/>
  <c r="B14" i="7"/>
  <c r="O14" i="7" s="1"/>
  <c r="GP13" i="7"/>
  <c r="GO13" i="7"/>
  <c r="GN13" i="7"/>
  <c r="GM13" i="7"/>
  <c r="GL13" i="7"/>
  <c r="GK13" i="7"/>
  <c r="GJ13" i="7"/>
  <c r="GI13" i="7"/>
  <c r="GH13" i="7"/>
  <c r="GG13" i="7"/>
  <c r="GF13" i="7"/>
  <c r="GE13" i="7"/>
  <c r="GD13" i="7"/>
  <c r="GC13" i="7"/>
  <c r="GB13" i="7"/>
  <c r="GA13" i="7"/>
  <c r="FZ13" i="7"/>
  <c r="FY13" i="7"/>
  <c r="FX13" i="7"/>
  <c r="FW13" i="7"/>
  <c r="FV13" i="7"/>
  <c r="FU13" i="7"/>
  <c r="FT13" i="7"/>
  <c r="FS13" i="7"/>
  <c r="FR13" i="7"/>
  <c r="FQ13" i="7"/>
  <c r="FP13" i="7"/>
  <c r="FO13" i="7"/>
  <c r="FN13" i="7"/>
  <c r="FM13" i="7"/>
  <c r="FL13" i="7"/>
  <c r="FK13" i="7"/>
  <c r="FJ13" i="7"/>
  <c r="FI13" i="7"/>
  <c r="FH13" i="7"/>
  <c r="FG13" i="7"/>
  <c r="FF13" i="7"/>
  <c r="FE13" i="7"/>
  <c r="FD13" i="7"/>
  <c r="FC13" i="7"/>
  <c r="FB13" i="7"/>
  <c r="FA13" i="7"/>
  <c r="EZ13" i="7"/>
  <c r="EY13" i="7"/>
  <c r="EX13" i="7"/>
  <c r="EW13" i="7"/>
  <c r="EV13" i="7"/>
  <c r="EU13" i="7"/>
  <c r="ET13" i="7"/>
  <c r="ES13" i="7"/>
  <c r="ER13" i="7"/>
  <c r="EQ13" i="7"/>
  <c r="EP13" i="7"/>
  <c r="EO13" i="7"/>
  <c r="EN13" i="7"/>
  <c r="EM13" i="7"/>
  <c r="EL13" i="7"/>
  <c r="EK13" i="7"/>
  <c r="EJ13" i="7"/>
  <c r="EI13" i="7"/>
  <c r="EH13" i="7"/>
  <c r="EG13" i="7"/>
  <c r="EF13" i="7"/>
  <c r="EE13" i="7"/>
  <c r="ED13" i="7"/>
  <c r="EC13" i="7"/>
  <c r="EB13" i="7"/>
  <c r="EA13" i="7"/>
  <c r="DZ13" i="7"/>
  <c r="DY13" i="7"/>
  <c r="DX13" i="7"/>
  <c r="DW13" i="7"/>
  <c r="DV13" i="7"/>
  <c r="DU13" i="7"/>
  <c r="DT13" i="7"/>
  <c r="DS13" i="7"/>
  <c r="DR13" i="7"/>
  <c r="DQ13" i="7"/>
  <c r="DP13" i="7"/>
  <c r="DO13" i="7"/>
  <c r="DN13" i="7"/>
  <c r="DM13" i="7"/>
  <c r="DL13" i="7"/>
  <c r="DK13" i="7"/>
  <c r="DJ13" i="7"/>
  <c r="DI13" i="7"/>
  <c r="DH13" i="7"/>
  <c r="DG13" i="7"/>
  <c r="DF13" i="7"/>
  <c r="DE13" i="7"/>
  <c r="DD13" i="7"/>
  <c r="DC13" i="7"/>
  <c r="DB13" i="7"/>
  <c r="DA13" i="7"/>
  <c r="CZ13" i="7"/>
  <c r="CY13" i="7"/>
  <c r="CX13" i="7"/>
  <c r="CW13" i="7"/>
  <c r="CV13" i="7"/>
  <c r="CU13" i="7"/>
  <c r="CT13" i="7"/>
  <c r="CS13" i="7"/>
  <c r="CR13" i="7"/>
  <c r="CQ13" i="7"/>
  <c r="CP13" i="7"/>
  <c r="CO13" i="7"/>
  <c r="CN13" i="7"/>
  <c r="CM13" i="7"/>
  <c r="CL13" i="7"/>
  <c r="CK13" i="7"/>
  <c r="CJ13" i="7"/>
  <c r="CI13" i="7"/>
  <c r="CH13" i="7"/>
  <c r="CG13" i="7"/>
  <c r="CF13" i="7"/>
  <c r="CE13" i="7"/>
  <c r="CD13" i="7"/>
  <c r="CC13" i="7"/>
  <c r="CB13" i="7"/>
  <c r="CA13" i="7"/>
  <c r="BZ13" i="7"/>
  <c r="BY13" i="7"/>
  <c r="BX13" i="7"/>
  <c r="BW13" i="7"/>
  <c r="BV13" i="7"/>
  <c r="BU13" i="7"/>
  <c r="BT13" i="7"/>
  <c r="BS13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N13" i="7"/>
  <c r="M13" i="7"/>
  <c r="J13" i="7"/>
  <c r="I13" i="7"/>
  <c r="H13" i="7"/>
  <c r="G13" i="7"/>
  <c r="F13" i="7"/>
  <c r="E13" i="7"/>
  <c r="D13" i="7"/>
  <c r="C13" i="7"/>
  <c r="B13" i="7"/>
  <c r="O13" i="7" s="1"/>
  <c r="GP12" i="7"/>
  <c r="GO12" i="7"/>
  <c r="GN12" i="7"/>
  <c r="GM12" i="7"/>
  <c r="GL12" i="7"/>
  <c r="GK12" i="7"/>
  <c r="GJ12" i="7"/>
  <c r="GI12" i="7"/>
  <c r="GH12" i="7"/>
  <c r="GG12" i="7"/>
  <c r="GF12" i="7"/>
  <c r="GE12" i="7"/>
  <c r="GD12" i="7"/>
  <c r="GC12" i="7"/>
  <c r="GB12" i="7"/>
  <c r="GA12" i="7"/>
  <c r="FZ12" i="7"/>
  <c r="FY12" i="7"/>
  <c r="FX12" i="7"/>
  <c r="FW12" i="7"/>
  <c r="FV12" i="7"/>
  <c r="FU12" i="7"/>
  <c r="FT12" i="7"/>
  <c r="FS12" i="7"/>
  <c r="FR12" i="7"/>
  <c r="FQ12" i="7"/>
  <c r="FP12" i="7"/>
  <c r="FO12" i="7"/>
  <c r="FN12" i="7"/>
  <c r="FM12" i="7"/>
  <c r="FL12" i="7"/>
  <c r="FK12" i="7"/>
  <c r="FJ12" i="7"/>
  <c r="FI12" i="7"/>
  <c r="FH12" i="7"/>
  <c r="FG12" i="7"/>
  <c r="FF12" i="7"/>
  <c r="FE12" i="7"/>
  <c r="FD12" i="7"/>
  <c r="FC12" i="7"/>
  <c r="FB12" i="7"/>
  <c r="FA12" i="7"/>
  <c r="EZ12" i="7"/>
  <c r="EY12" i="7"/>
  <c r="EX12" i="7"/>
  <c r="EW12" i="7"/>
  <c r="EV12" i="7"/>
  <c r="EU12" i="7"/>
  <c r="ET12" i="7"/>
  <c r="ES12" i="7"/>
  <c r="ER12" i="7"/>
  <c r="EQ12" i="7"/>
  <c r="EP12" i="7"/>
  <c r="EO12" i="7"/>
  <c r="EN12" i="7"/>
  <c r="EM12" i="7"/>
  <c r="EL12" i="7"/>
  <c r="EK12" i="7"/>
  <c r="EJ12" i="7"/>
  <c r="EI12" i="7"/>
  <c r="EH12" i="7"/>
  <c r="EG12" i="7"/>
  <c r="EF12" i="7"/>
  <c r="EE12" i="7"/>
  <c r="ED12" i="7"/>
  <c r="EC12" i="7"/>
  <c r="EB12" i="7"/>
  <c r="EA12" i="7"/>
  <c r="DZ12" i="7"/>
  <c r="DY12" i="7"/>
  <c r="DX12" i="7"/>
  <c r="DW12" i="7"/>
  <c r="DV12" i="7"/>
  <c r="DU12" i="7"/>
  <c r="DT12" i="7"/>
  <c r="DS12" i="7"/>
  <c r="DR12" i="7"/>
  <c r="DQ12" i="7"/>
  <c r="DP12" i="7"/>
  <c r="DO12" i="7"/>
  <c r="DN12" i="7"/>
  <c r="DM12" i="7"/>
  <c r="DL12" i="7"/>
  <c r="DK12" i="7"/>
  <c r="DJ12" i="7"/>
  <c r="DI12" i="7"/>
  <c r="DH12" i="7"/>
  <c r="DG12" i="7"/>
  <c r="DF12" i="7"/>
  <c r="DE12" i="7"/>
  <c r="DD12" i="7"/>
  <c r="DC12" i="7"/>
  <c r="DB12" i="7"/>
  <c r="DA12" i="7"/>
  <c r="CZ12" i="7"/>
  <c r="CY12" i="7"/>
  <c r="CX12" i="7"/>
  <c r="CW12" i="7"/>
  <c r="CV12" i="7"/>
  <c r="CU12" i="7"/>
  <c r="CT12" i="7"/>
  <c r="CS12" i="7"/>
  <c r="CR12" i="7"/>
  <c r="CQ12" i="7"/>
  <c r="CP12" i="7"/>
  <c r="CO12" i="7"/>
  <c r="CN12" i="7"/>
  <c r="CM12" i="7"/>
  <c r="CL12" i="7"/>
  <c r="CK12" i="7"/>
  <c r="CJ12" i="7"/>
  <c r="CI12" i="7"/>
  <c r="CH12" i="7"/>
  <c r="CG12" i="7"/>
  <c r="CF12" i="7"/>
  <c r="CE12" i="7"/>
  <c r="CD12" i="7"/>
  <c r="CC12" i="7"/>
  <c r="CB12" i="7"/>
  <c r="CA12" i="7"/>
  <c r="BZ12" i="7"/>
  <c r="BY12" i="7"/>
  <c r="BX12" i="7"/>
  <c r="BW12" i="7"/>
  <c r="BV12" i="7"/>
  <c r="BU12" i="7"/>
  <c r="BT12" i="7"/>
  <c r="BS12" i="7"/>
  <c r="BR12" i="7"/>
  <c r="BQ12" i="7"/>
  <c r="BP12" i="7"/>
  <c r="BO12" i="7"/>
  <c r="BN12" i="7"/>
  <c r="BM12" i="7"/>
  <c r="BL12" i="7"/>
  <c r="BK12" i="7"/>
  <c r="BJ12" i="7"/>
  <c r="BI12" i="7"/>
  <c r="BH12" i="7"/>
  <c r="BG12" i="7"/>
  <c r="BF12" i="7"/>
  <c r="BE12" i="7"/>
  <c r="BD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N12" i="7"/>
  <c r="M12" i="7"/>
  <c r="J12" i="7"/>
  <c r="I12" i="7"/>
  <c r="H12" i="7"/>
  <c r="G12" i="7"/>
  <c r="F12" i="7"/>
  <c r="E12" i="7"/>
  <c r="D12" i="7"/>
  <c r="C12" i="7"/>
  <c r="B12" i="7"/>
  <c r="O12" i="7" s="1"/>
  <c r="GP11" i="7"/>
  <c r="GO11" i="7"/>
  <c r="GN11" i="7"/>
  <c r="GM11" i="7"/>
  <c r="GL11" i="7"/>
  <c r="GK11" i="7"/>
  <c r="GJ11" i="7"/>
  <c r="GI11" i="7"/>
  <c r="GH11" i="7"/>
  <c r="GG11" i="7"/>
  <c r="GF11" i="7"/>
  <c r="GE11" i="7"/>
  <c r="GD11" i="7"/>
  <c r="GC11" i="7"/>
  <c r="GB11" i="7"/>
  <c r="GA11" i="7"/>
  <c r="FZ11" i="7"/>
  <c r="FY11" i="7"/>
  <c r="FX11" i="7"/>
  <c r="FW11" i="7"/>
  <c r="FV11" i="7"/>
  <c r="FU11" i="7"/>
  <c r="FT11" i="7"/>
  <c r="FS11" i="7"/>
  <c r="FR11" i="7"/>
  <c r="FQ11" i="7"/>
  <c r="FP11" i="7"/>
  <c r="FO11" i="7"/>
  <c r="FN11" i="7"/>
  <c r="FM11" i="7"/>
  <c r="FL11" i="7"/>
  <c r="FK11" i="7"/>
  <c r="FJ11" i="7"/>
  <c r="FI11" i="7"/>
  <c r="FH11" i="7"/>
  <c r="FG11" i="7"/>
  <c r="FF11" i="7"/>
  <c r="FE11" i="7"/>
  <c r="FD11" i="7"/>
  <c r="FC11" i="7"/>
  <c r="FB11" i="7"/>
  <c r="FA11" i="7"/>
  <c r="EZ11" i="7"/>
  <c r="EY11" i="7"/>
  <c r="EX11" i="7"/>
  <c r="EW11" i="7"/>
  <c r="EV11" i="7"/>
  <c r="EU11" i="7"/>
  <c r="ET11" i="7"/>
  <c r="ES11" i="7"/>
  <c r="ER11" i="7"/>
  <c r="EQ11" i="7"/>
  <c r="EP11" i="7"/>
  <c r="EO11" i="7"/>
  <c r="EN11" i="7"/>
  <c r="EM11" i="7"/>
  <c r="EL11" i="7"/>
  <c r="EK11" i="7"/>
  <c r="EJ11" i="7"/>
  <c r="EI11" i="7"/>
  <c r="EH11" i="7"/>
  <c r="EG11" i="7"/>
  <c r="EF11" i="7"/>
  <c r="EE11" i="7"/>
  <c r="ED11" i="7"/>
  <c r="EC11" i="7"/>
  <c r="EB11" i="7"/>
  <c r="EA11" i="7"/>
  <c r="DZ11" i="7"/>
  <c r="DY11" i="7"/>
  <c r="DX11" i="7"/>
  <c r="DW11" i="7"/>
  <c r="DV11" i="7"/>
  <c r="DU11" i="7"/>
  <c r="DT11" i="7"/>
  <c r="DS11" i="7"/>
  <c r="DR11" i="7"/>
  <c r="DQ11" i="7"/>
  <c r="DP11" i="7"/>
  <c r="DO11" i="7"/>
  <c r="DN11" i="7"/>
  <c r="DM11" i="7"/>
  <c r="DL11" i="7"/>
  <c r="DK11" i="7"/>
  <c r="DJ11" i="7"/>
  <c r="DI11" i="7"/>
  <c r="DH11" i="7"/>
  <c r="DG11" i="7"/>
  <c r="DF11" i="7"/>
  <c r="DE11" i="7"/>
  <c r="DD11" i="7"/>
  <c r="DC11" i="7"/>
  <c r="DB11" i="7"/>
  <c r="DA11" i="7"/>
  <c r="CZ11" i="7"/>
  <c r="CY11" i="7"/>
  <c r="CX11" i="7"/>
  <c r="CW11" i="7"/>
  <c r="CV11" i="7"/>
  <c r="CU11" i="7"/>
  <c r="CT11" i="7"/>
  <c r="CS11" i="7"/>
  <c r="CR11" i="7"/>
  <c r="CQ11" i="7"/>
  <c r="CP11" i="7"/>
  <c r="CO11" i="7"/>
  <c r="CN11" i="7"/>
  <c r="CM11" i="7"/>
  <c r="CL11" i="7"/>
  <c r="CK11" i="7"/>
  <c r="CJ11" i="7"/>
  <c r="CI11" i="7"/>
  <c r="CH11" i="7"/>
  <c r="CG11" i="7"/>
  <c r="CF11" i="7"/>
  <c r="CE11" i="7"/>
  <c r="CD11" i="7"/>
  <c r="CC11" i="7"/>
  <c r="CB11" i="7"/>
  <c r="CA11" i="7"/>
  <c r="BZ11" i="7"/>
  <c r="BY11" i="7"/>
  <c r="BX11" i="7"/>
  <c r="BW11" i="7"/>
  <c r="BV11" i="7"/>
  <c r="BU11" i="7"/>
  <c r="BT11" i="7"/>
  <c r="BS11" i="7"/>
  <c r="BR11" i="7"/>
  <c r="BQ11" i="7"/>
  <c r="BP11" i="7"/>
  <c r="BO11" i="7"/>
  <c r="BN11" i="7"/>
  <c r="BM11" i="7"/>
  <c r="BL11" i="7"/>
  <c r="BK11" i="7"/>
  <c r="BJ11" i="7"/>
  <c r="BI11" i="7"/>
  <c r="BH11" i="7"/>
  <c r="BG11" i="7"/>
  <c r="BF11" i="7"/>
  <c r="BE11" i="7"/>
  <c r="BD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N11" i="7"/>
  <c r="M11" i="7"/>
  <c r="J11" i="7"/>
  <c r="I11" i="7"/>
  <c r="H11" i="7"/>
  <c r="G11" i="7"/>
  <c r="F11" i="7"/>
  <c r="E11" i="7"/>
  <c r="D11" i="7"/>
  <c r="C11" i="7"/>
  <c r="B11" i="7"/>
  <c r="O11" i="7" s="1"/>
  <c r="GP10" i="7"/>
  <c r="GO10" i="7"/>
  <c r="GN10" i="7"/>
  <c r="GM10" i="7"/>
  <c r="GL10" i="7"/>
  <c r="GK10" i="7"/>
  <c r="GJ10" i="7"/>
  <c r="GI10" i="7"/>
  <c r="GH10" i="7"/>
  <c r="GG10" i="7"/>
  <c r="GF10" i="7"/>
  <c r="GE10" i="7"/>
  <c r="GD10" i="7"/>
  <c r="GC10" i="7"/>
  <c r="GB10" i="7"/>
  <c r="GA10" i="7"/>
  <c r="FZ10" i="7"/>
  <c r="FY10" i="7"/>
  <c r="FX10" i="7"/>
  <c r="FW10" i="7"/>
  <c r="FV10" i="7"/>
  <c r="FU10" i="7"/>
  <c r="FT10" i="7"/>
  <c r="FS10" i="7"/>
  <c r="FR10" i="7"/>
  <c r="FQ10" i="7"/>
  <c r="FP10" i="7"/>
  <c r="FO10" i="7"/>
  <c r="FN10" i="7"/>
  <c r="FM10" i="7"/>
  <c r="FL10" i="7"/>
  <c r="FK10" i="7"/>
  <c r="FJ10" i="7"/>
  <c r="FI10" i="7"/>
  <c r="FH10" i="7"/>
  <c r="FG10" i="7"/>
  <c r="FF10" i="7"/>
  <c r="FE10" i="7"/>
  <c r="FD10" i="7"/>
  <c r="FC10" i="7"/>
  <c r="FB10" i="7"/>
  <c r="FA10" i="7"/>
  <c r="EZ10" i="7"/>
  <c r="EY10" i="7"/>
  <c r="EX10" i="7"/>
  <c r="EW10" i="7"/>
  <c r="EV10" i="7"/>
  <c r="EU10" i="7"/>
  <c r="ET10" i="7"/>
  <c r="ES10" i="7"/>
  <c r="ER10" i="7"/>
  <c r="EQ10" i="7"/>
  <c r="EP10" i="7"/>
  <c r="EO10" i="7"/>
  <c r="EN10" i="7"/>
  <c r="EM10" i="7"/>
  <c r="EL10" i="7"/>
  <c r="EK10" i="7"/>
  <c r="EJ10" i="7"/>
  <c r="EI10" i="7"/>
  <c r="EH10" i="7"/>
  <c r="EG10" i="7"/>
  <c r="EF10" i="7"/>
  <c r="EE10" i="7"/>
  <c r="ED10" i="7"/>
  <c r="EC10" i="7"/>
  <c r="EB10" i="7"/>
  <c r="EA10" i="7"/>
  <c r="DZ10" i="7"/>
  <c r="DY10" i="7"/>
  <c r="DX10" i="7"/>
  <c r="DW10" i="7"/>
  <c r="DV10" i="7"/>
  <c r="DU10" i="7"/>
  <c r="DT10" i="7"/>
  <c r="DS10" i="7"/>
  <c r="DR10" i="7"/>
  <c r="DQ10" i="7"/>
  <c r="DP10" i="7"/>
  <c r="DO10" i="7"/>
  <c r="DN10" i="7"/>
  <c r="DM10" i="7"/>
  <c r="DL10" i="7"/>
  <c r="DK10" i="7"/>
  <c r="DJ10" i="7"/>
  <c r="DI10" i="7"/>
  <c r="DH10" i="7"/>
  <c r="DG10" i="7"/>
  <c r="DF10" i="7"/>
  <c r="DE10" i="7"/>
  <c r="DD10" i="7"/>
  <c r="DC10" i="7"/>
  <c r="DB10" i="7"/>
  <c r="DA10" i="7"/>
  <c r="CZ10" i="7"/>
  <c r="CY10" i="7"/>
  <c r="CX10" i="7"/>
  <c r="CW10" i="7"/>
  <c r="CV10" i="7"/>
  <c r="CU10" i="7"/>
  <c r="CT10" i="7"/>
  <c r="CS10" i="7"/>
  <c r="CR10" i="7"/>
  <c r="CQ10" i="7"/>
  <c r="CP10" i="7"/>
  <c r="CO10" i="7"/>
  <c r="CN10" i="7"/>
  <c r="CM10" i="7"/>
  <c r="CL10" i="7"/>
  <c r="CK10" i="7"/>
  <c r="CJ10" i="7"/>
  <c r="CI10" i="7"/>
  <c r="CH10" i="7"/>
  <c r="CG10" i="7"/>
  <c r="CF10" i="7"/>
  <c r="CE10" i="7"/>
  <c r="CD10" i="7"/>
  <c r="CC10" i="7"/>
  <c r="CB10" i="7"/>
  <c r="CA10" i="7"/>
  <c r="BZ10" i="7"/>
  <c r="BY10" i="7"/>
  <c r="BX10" i="7"/>
  <c r="BW10" i="7"/>
  <c r="BV10" i="7"/>
  <c r="BU10" i="7"/>
  <c r="BT10" i="7"/>
  <c r="BS10" i="7"/>
  <c r="BR10" i="7"/>
  <c r="BQ10" i="7"/>
  <c r="BP10" i="7"/>
  <c r="BO10" i="7"/>
  <c r="BN10" i="7"/>
  <c r="BM10" i="7"/>
  <c r="BL10" i="7"/>
  <c r="BK10" i="7"/>
  <c r="BJ10" i="7"/>
  <c r="BI10" i="7"/>
  <c r="BH10" i="7"/>
  <c r="BG10" i="7"/>
  <c r="BF10" i="7"/>
  <c r="BE10" i="7"/>
  <c r="BD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N10" i="7"/>
  <c r="M10" i="7"/>
  <c r="J10" i="7"/>
  <c r="I10" i="7"/>
  <c r="H10" i="7"/>
  <c r="G10" i="7"/>
  <c r="F10" i="7"/>
  <c r="E10" i="7"/>
  <c r="D10" i="7"/>
  <c r="C10" i="7"/>
  <c r="B10" i="7"/>
  <c r="O10" i="7" s="1"/>
  <c r="GP9" i="7"/>
  <c r="GO9" i="7"/>
  <c r="GN9" i="7"/>
  <c r="GM9" i="7"/>
  <c r="GL9" i="7"/>
  <c r="GK9" i="7"/>
  <c r="GJ9" i="7"/>
  <c r="GI9" i="7"/>
  <c r="GH9" i="7"/>
  <c r="GG9" i="7"/>
  <c r="GF9" i="7"/>
  <c r="GE9" i="7"/>
  <c r="GD9" i="7"/>
  <c r="GC9" i="7"/>
  <c r="GB9" i="7"/>
  <c r="GA9" i="7"/>
  <c r="FZ9" i="7"/>
  <c r="FY9" i="7"/>
  <c r="FX9" i="7"/>
  <c r="FW9" i="7"/>
  <c r="FV9" i="7"/>
  <c r="FU9" i="7"/>
  <c r="FT9" i="7"/>
  <c r="FS9" i="7"/>
  <c r="FR9" i="7"/>
  <c r="FQ9" i="7"/>
  <c r="FP9" i="7"/>
  <c r="FO9" i="7"/>
  <c r="FN9" i="7"/>
  <c r="FM9" i="7"/>
  <c r="FL9" i="7"/>
  <c r="FK9" i="7"/>
  <c r="FJ9" i="7"/>
  <c r="FI9" i="7"/>
  <c r="FH9" i="7"/>
  <c r="FG9" i="7"/>
  <c r="FF9" i="7"/>
  <c r="FE9" i="7"/>
  <c r="FD9" i="7"/>
  <c r="FC9" i="7"/>
  <c r="FB9" i="7"/>
  <c r="FA9" i="7"/>
  <c r="EZ9" i="7"/>
  <c r="EY9" i="7"/>
  <c r="EX9" i="7"/>
  <c r="EW9" i="7"/>
  <c r="EV9" i="7"/>
  <c r="EU9" i="7"/>
  <c r="ET9" i="7"/>
  <c r="ES9" i="7"/>
  <c r="ER9" i="7"/>
  <c r="EQ9" i="7"/>
  <c r="EP9" i="7"/>
  <c r="EO9" i="7"/>
  <c r="EN9" i="7"/>
  <c r="EM9" i="7"/>
  <c r="EL9" i="7"/>
  <c r="EK9" i="7"/>
  <c r="EJ9" i="7"/>
  <c r="EI9" i="7"/>
  <c r="EH9" i="7"/>
  <c r="EG9" i="7"/>
  <c r="EF9" i="7"/>
  <c r="EE9" i="7"/>
  <c r="ED9" i="7"/>
  <c r="EC9" i="7"/>
  <c r="EB9" i="7"/>
  <c r="EA9" i="7"/>
  <c r="DZ9" i="7"/>
  <c r="DY9" i="7"/>
  <c r="DX9" i="7"/>
  <c r="DW9" i="7"/>
  <c r="DV9" i="7"/>
  <c r="DU9" i="7"/>
  <c r="DT9" i="7"/>
  <c r="DS9" i="7"/>
  <c r="DR9" i="7"/>
  <c r="DQ9" i="7"/>
  <c r="DP9" i="7"/>
  <c r="DO9" i="7"/>
  <c r="DN9" i="7"/>
  <c r="DM9" i="7"/>
  <c r="DL9" i="7"/>
  <c r="DK9" i="7"/>
  <c r="DJ9" i="7"/>
  <c r="DI9" i="7"/>
  <c r="DH9" i="7"/>
  <c r="DG9" i="7"/>
  <c r="DF9" i="7"/>
  <c r="DE9" i="7"/>
  <c r="DD9" i="7"/>
  <c r="DC9" i="7"/>
  <c r="DB9" i="7"/>
  <c r="DA9" i="7"/>
  <c r="CZ9" i="7"/>
  <c r="CY9" i="7"/>
  <c r="CX9" i="7"/>
  <c r="CW9" i="7"/>
  <c r="CV9" i="7"/>
  <c r="CU9" i="7"/>
  <c r="CT9" i="7"/>
  <c r="CS9" i="7"/>
  <c r="CR9" i="7"/>
  <c r="CQ9" i="7"/>
  <c r="CP9" i="7"/>
  <c r="CO9" i="7"/>
  <c r="CN9" i="7"/>
  <c r="CM9" i="7"/>
  <c r="CL9" i="7"/>
  <c r="CK9" i="7"/>
  <c r="CJ9" i="7"/>
  <c r="CI9" i="7"/>
  <c r="CH9" i="7"/>
  <c r="CG9" i="7"/>
  <c r="CF9" i="7"/>
  <c r="CE9" i="7"/>
  <c r="CD9" i="7"/>
  <c r="CC9" i="7"/>
  <c r="CB9" i="7"/>
  <c r="CA9" i="7"/>
  <c r="BZ9" i="7"/>
  <c r="BY9" i="7"/>
  <c r="BX9" i="7"/>
  <c r="BW9" i="7"/>
  <c r="BV9" i="7"/>
  <c r="BU9" i="7"/>
  <c r="BT9" i="7"/>
  <c r="BS9" i="7"/>
  <c r="BR9" i="7"/>
  <c r="BQ9" i="7"/>
  <c r="BP9" i="7"/>
  <c r="BO9" i="7"/>
  <c r="BN9" i="7"/>
  <c r="BM9" i="7"/>
  <c r="BL9" i="7"/>
  <c r="BK9" i="7"/>
  <c r="BJ9" i="7"/>
  <c r="BI9" i="7"/>
  <c r="BH9" i="7"/>
  <c r="BG9" i="7"/>
  <c r="BF9" i="7"/>
  <c r="BE9" i="7"/>
  <c r="BD9" i="7"/>
  <c r="BC9" i="7"/>
  <c r="BB9" i="7"/>
  <c r="BA9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N9" i="7"/>
  <c r="M9" i="7"/>
  <c r="J9" i="7"/>
  <c r="I9" i="7"/>
  <c r="H9" i="7"/>
  <c r="G9" i="7"/>
  <c r="F9" i="7"/>
  <c r="E9" i="7"/>
  <c r="D9" i="7"/>
  <c r="C9" i="7"/>
  <c r="B9" i="7"/>
  <c r="O9" i="7" s="1"/>
  <c r="GP8" i="7"/>
  <c r="GO8" i="7"/>
  <c r="GN8" i="7"/>
  <c r="GM8" i="7"/>
  <c r="GL8" i="7"/>
  <c r="GK8" i="7"/>
  <c r="GJ8" i="7"/>
  <c r="GI8" i="7"/>
  <c r="GH8" i="7"/>
  <c r="GG8" i="7"/>
  <c r="GF8" i="7"/>
  <c r="GE8" i="7"/>
  <c r="GD8" i="7"/>
  <c r="GC8" i="7"/>
  <c r="GB8" i="7"/>
  <c r="GA8" i="7"/>
  <c r="FZ8" i="7"/>
  <c r="FY8" i="7"/>
  <c r="FX8" i="7"/>
  <c r="FW8" i="7"/>
  <c r="FV8" i="7"/>
  <c r="FU8" i="7"/>
  <c r="FT8" i="7"/>
  <c r="FS8" i="7"/>
  <c r="FR8" i="7"/>
  <c r="FQ8" i="7"/>
  <c r="FP8" i="7"/>
  <c r="FO8" i="7"/>
  <c r="FN8" i="7"/>
  <c r="FM8" i="7"/>
  <c r="FL8" i="7"/>
  <c r="FK8" i="7"/>
  <c r="FJ8" i="7"/>
  <c r="FI8" i="7"/>
  <c r="FH8" i="7"/>
  <c r="FG8" i="7"/>
  <c r="FF8" i="7"/>
  <c r="FE8" i="7"/>
  <c r="FD8" i="7"/>
  <c r="FC8" i="7"/>
  <c r="FB8" i="7"/>
  <c r="FA8" i="7"/>
  <c r="EZ8" i="7"/>
  <c r="EY8" i="7"/>
  <c r="EX8" i="7"/>
  <c r="EW8" i="7"/>
  <c r="EV8" i="7"/>
  <c r="EU8" i="7"/>
  <c r="ET8" i="7"/>
  <c r="ES8" i="7"/>
  <c r="ER8" i="7"/>
  <c r="EQ8" i="7"/>
  <c r="EP8" i="7"/>
  <c r="EO8" i="7"/>
  <c r="EN8" i="7"/>
  <c r="EM8" i="7"/>
  <c r="EL8" i="7"/>
  <c r="EK8" i="7"/>
  <c r="EJ8" i="7"/>
  <c r="EI8" i="7"/>
  <c r="EH8" i="7"/>
  <c r="EG8" i="7"/>
  <c r="EF8" i="7"/>
  <c r="EE8" i="7"/>
  <c r="ED8" i="7"/>
  <c r="EC8" i="7"/>
  <c r="EB8" i="7"/>
  <c r="EA8" i="7"/>
  <c r="DZ8" i="7"/>
  <c r="DY8" i="7"/>
  <c r="DX8" i="7"/>
  <c r="DW8" i="7"/>
  <c r="DV8" i="7"/>
  <c r="DU8" i="7"/>
  <c r="DT8" i="7"/>
  <c r="DS8" i="7"/>
  <c r="DR8" i="7"/>
  <c r="DQ8" i="7"/>
  <c r="DP8" i="7"/>
  <c r="DO8" i="7"/>
  <c r="DN8" i="7"/>
  <c r="DM8" i="7"/>
  <c r="DL8" i="7"/>
  <c r="DK8" i="7"/>
  <c r="DJ8" i="7"/>
  <c r="DI8" i="7"/>
  <c r="DH8" i="7"/>
  <c r="DG8" i="7"/>
  <c r="DF8" i="7"/>
  <c r="DE8" i="7"/>
  <c r="DD8" i="7"/>
  <c r="DC8" i="7"/>
  <c r="DB8" i="7"/>
  <c r="DA8" i="7"/>
  <c r="CZ8" i="7"/>
  <c r="CY8" i="7"/>
  <c r="CX8" i="7"/>
  <c r="CW8" i="7"/>
  <c r="CV8" i="7"/>
  <c r="CU8" i="7"/>
  <c r="CT8" i="7"/>
  <c r="CS8" i="7"/>
  <c r="CR8" i="7"/>
  <c r="CQ8" i="7"/>
  <c r="CP8" i="7"/>
  <c r="CO8" i="7"/>
  <c r="CN8" i="7"/>
  <c r="CM8" i="7"/>
  <c r="CL8" i="7"/>
  <c r="CK8" i="7"/>
  <c r="CJ8" i="7"/>
  <c r="CI8" i="7"/>
  <c r="CH8" i="7"/>
  <c r="CG8" i="7"/>
  <c r="CF8" i="7"/>
  <c r="CE8" i="7"/>
  <c r="CD8" i="7"/>
  <c r="CC8" i="7"/>
  <c r="CB8" i="7"/>
  <c r="CA8" i="7"/>
  <c r="BZ8" i="7"/>
  <c r="BY8" i="7"/>
  <c r="BX8" i="7"/>
  <c r="BW8" i="7"/>
  <c r="BV8" i="7"/>
  <c r="BU8" i="7"/>
  <c r="BT8" i="7"/>
  <c r="BS8" i="7"/>
  <c r="BR8" i="7"/>
  <c r="BQ8" i="7"/>
  <c r="BP8" i="7"/>
  <c r="BO8" i="7"/>
  <c r="BN8" i="7"/>
  <c r="BM8" i="7"/>
  <c r="BL8" i="7"/>
  <c r="BK8" i="7"/>
  <c r="BJ8" i="7"/>
  <c r="BI8" i="7"/>
  <c r="BH8" i="7"/>
  <c r="BG8" i="7"/>
  <c r="BF8" i="7"/>
  <c r="BE8" i="7"/>
  <c r="BD8" i="7"/>
  <c r="BC8" i="7"/>
  <c r="BB8" i="7"/>
  <c r="BA8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N8" i="7"/>
  <c r="M8" i="7"/>
  <c r="J8" i="7"/>
  <c r="I8" i="7"/>
  <c r="H8" i="7"/>
  <c r="G8" i="7"/>
  <c r="F8" i="7"/>
  <c r="E8" i="7"/>
  <c r="D8" i="7"/>
  <c r="C8" i="7"/>
  <c r="B8" i="7"/>
  <c r="O8" i="7" s="1"/>
  <c r="GP7" i="7"/>
  <c r="GO7" i="7"/>
  <c r="GN7" i="7"/>
  <c r="GM7" i="7"/>
  <c r="GL7" i="7"/>
  <c r="GK7" i="7"/>
  <c r="GJ7" i="7"/>
  <c r="GI7" i="7"/>
  <c r="GH7" i="7"/>
  <c r="GG7" i="7"/>
  <c r="GF7" i="7"/>
  <c r="GE7" i="7"/>
  <c r="GD7" i="7"/>
  <c r="GC7" i="7"/>
  <c r="GB7" i="7"/>
  <c r="GA7" i="7"/>
  <c r="FZ7" i="7"/>
  <c r="FY7" i="7"/>
  <c r="FX7" i="7"/>
  <c r="FW7" i="7"/>
  <c r="FV7" i="7"/>
  <c r="FU7" i="7"/>
  <c r="FT7" i="7"/>
  <c r="FS7" i="7"/>
  <c r="FR7" i="7"/>
  <c r="FQ7" i="7"/>
  <c r="FP7" i="7"/>
  <c r="FO7" i="7"/>
  <c r="FN7" i="7"/>
  <c r="FM7" i="7"/>
  <c r="FL7" i="7"/>
  <c r="FK7" i="7"/>
  <c r="FJ7" i="7"/>
  <c r="FI7" i="7"/>
  <c r="FH7" i="7"/>
  <c r="FG7" i="7"/>
  <c r="FF7" i="7"/>
  <c r="FE7" i="7"/>
  <c r="FD7" i="7"/>
  <c r="FC7" i="7"/>
  <c r="FB7" i="7"/>
  <c r="FA7" i="7"/>
  <c r="EZ7" i="7"/>
  <c r="EY7" i="7"/>
  <c r="EX7" i="7"/>
  <c r="EW7" i="7"/>
  <c r="EV7" i="7"/>
  <c r="EU7" i="7"/>
  <c r="ET7" i="7"/>
  <c r="ES7" i="7"/>
  <c r="ER7" i="7"/>
  <c r="EQ7" i="7"/>
  <c r="EP7" i="7"/>
  <c r="EO7" i="7"/>
  <c r="EN7" i="7"/>
  <c r="EM7" i="7"/>
  <c r="EL7" i="7"/>
  <c r="EK7" i="7"/>
  <c r="EJ7" i="7"/>
  <c r="EI7" i="7"/>
  <c r="EH7" i="7"/>
  <c r="EG7" i="7"/>
  <c r="EF7" i="7"/>
  <c r="EE7" i="7"/>
  <c r="ED7" i="7"/>
  <c r="EC7" i="7"/>
  <c r="EB7" i="7"/>
  <c r="EA7" i="7"/>
  <c r="DZ7" i="7"/>
  <c r="DY7" i="7"/>
  <c r="DX7" i="7"/>
  <c r="DW7" i="7"/>
  <c r="DV7" i="7"/>
  <c r="DU7" i="7"/>
  <c r="DT7" i="7"/>
  <c r="DS7" i="7"/>
  <c r="DR7" i="7"/>
  <c r="DQ7" i="7"/>
  <c r="DP7" i="7"/>
  <c r="DO7" i="7"/>
  <c r="DN7" i="7"/>
  <c r="DM7" i="7"/>
  <c r="DL7" i="7"/>
  <c r="DK7" i="7"/>
  <c r="DJ7" i="7"/>
  <c r="DI7" i="7"/>
  <c r="DH7" i="7"/>
  <c r="DG7" i="7"/>
  <c r="DF7" i="7"/>
  <c r="DE7" i="7"/>
  <c r="DD7" i="7"/>
  <c r="DC7" i="7"/>
  <c r="DB7" i="7"/>
  <c r="DA7" i="7"/>
  <c r="CZ7" i="7"/>
  <c r="CY7" i="7"/>
  <c r="CX7" i="7"/>
  <c r="CW7" i="7"/>
  <c r="CV7" i="7"/>
  <c r="CU7" i="7"/>
  <c r="CT7" i="7"/>
  <c r="CS7" i="7"/>
  <c r="CR7" i="7"/>
  <c r="CQ7" i="7"/>
  <c r="CP7" i="7"/>
  <c r="CO7" i="7"/>
  <c r="CN7" i="7"/>
  <c r="CM7" i="7"/>
  <c r="CL7" i="7"/>
  <c r="CK7" i="7"/>
  <c r="CJ7" i="7"/>
  <c r="CI7" i="7"/>
  <c r="CH7" i="7"/>
  <c r="CG7" i="7"/>
  <c r="CF7" i="7"/>
  <c r="CE7" i="7"/>
  <c r="CD7" i="7"/>
  <c r="CC7" i="7"/>
  <c r="CB7" i="7"/>
  <c r="CA7" i="7"/>
  <c r="BZ7" i="7"/>
  <c r="BY7" i="7"/>
  <c r="BX7" i="7"/>
  <c r="BW7" i="7"/>
  <c r="BV7" i="7"/>
  <c r="BU7" i="7"/>
  <c r="BT7" i="7"/>
  <c r="BS7" i="7"/>
  <c r="BR7" i="7"/>
  <c r="BQ7" i="7"/>
  <c r="BP7" i="7"/>
  <c r="BO7" i="7"/>
  <c r="BN7" i="7"/>
  <c r="BM7" i="7"/>
  <c r="BL7" i="7"/>
  <c r="BK7" i="7"/>
  <c r="BJ7" i="7"/>
  <c r="BI7" i="7"/>
  <c r="BH7" i="7"/>
  <c r="BG7" i="7"/>
  <c r="BF7" i="7"/>
  <c r="BE7" i="7"/>
  <c r="BD7" i="7"/>
  <c r="BC7" i="7"/>
  <c r="BB7" i="7"/>
  <c r="BA7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N7" i="7"/>
  <c r="M7" i="7"/>
  <c r="J7" i="7"/>
  <c r="I7" i="7"/>
  <c r="H7" i="7"/>
  <c r="G7" i="7"/>
  <c r="F7" i="7"/>
  <c r="E7" i="7"/>
  <c r="D7" i="7"/>
  <c r="C7" i="7"/>
  <c r="B7" i="7"/>
  <c r="O7" i="7" s="1"/>
  <c r="GP6" i="7"/>
  <c r="GO6" i="7"/>
  <c r="GN6" i="7"/>
  <c r="GM6" i="7"/>
  <c r="GL6" i="7"/>
  <c r="GK6" i="7"/>
  <c r="GJ6" i="7"/>
  <c r="GI6" i="7"/>
  <c r="GH6" i="7"/>
  <c r="GG6" i="7"/>
  <c r="GF6" i="7"/>
  <c r="GE6" i="7"/>
  <c r="GD6" i="7"/>
  <c r="GC6" i="7"/>
  <c r="GB6" i="7"/>
  <c r="GA6" i="7"/>
  <c r="FZ6" i="7"/>
  <c r="FY6" i="7"/>
  <c r="FX6" i="7"/>
  <c r="FW6" i="7"/>
  <c r="FV6" i="7"/>
  <c r="FU6" i="7"/>
  <c r="FT6" i="7"/>
  <c r="FS6" i="7"/>
  <c r="FR6" i="7"/>
  <c r="FQ6" i="7"/>
  <c r="FP6" i="7"/>
  <c r="FO6" i="7"/>
  <c r="FN6" i="7"/>
  <c r="FM6" i="7"/>
  <c r="FL6" i="7"/>
  <c r="FK6" i="7"/>
  <c r="FJ6" i="7"/>
  <c r="FI6" i="7"/>
  <c r="FH6" i="7"/>
  <c r="FG6" i="7"/>
  <c r="FF6" i="7"/>
  <c r="FE6" i="7"/>
  <c r="FD6" i="7"/>
  <c r="FC6" i="7"/>
  <c r="FB6" i="7"/>
  <c r="FA6" i="7"/>
  <c r="EZ6" i="7"/>
  <c r="EY6" i="7"/>
  <c r="EX6" i="7"/>
  <c r="EW6" i="7"/>
  <c r="EV6" i="7"/>
  <c r="EU6" i="7"/>
  <c r="ET6" i="7"/>
  <c r="ES6" i="7"/>
  <c r="ER6" i="7"/>
  <c r="EQ6" i="7"/>
  <c r="EP6" i="7"/>
  <c r="EO6" i="7"/>
  <c r="EN6" i="7"/>
  <c r="EM6" i="7"/>
  <c r="EL6" i="7"/>
  <c r="EK6" i="7"/>
  <c r="EJ6" i="7"/>
  <c r="EI6" i="7"/>
  <c r="EH6" i="7"/>
  <c r="EG6" i="7"/>
  <c r="EF6" i="7"/>
  <c r="EE6" i="7"/>
  <c r="ED6" i="7"/>
  <c r="EC6" i="7"/>
  <c r="EB6" i="7"/>
  <c r="EA6" i="7"/>
  <c r="DZ6" i="7"/>
  <c r="DY6" i="7"/>
  <c r="DX6" i="7"/>
  <c r="DW6" i="7"/>
  <c r="DV6" i="7"/>
  <c r="DU6" i="7"/>
  <c r="DT6" i="7"/>
  <c r="DS6" i="7"/>
  <c r="DR6" i="7"/>
  <c r="DQ6" i="7"/>
  <c r="DP6" i="7"/>
  <c r="DO6" i="7"/>
  <c r="DN6" i="7"/>
  <c r="DM6" i="7"/>
  <c r="DL6" i="7"/>
  <c r="DK6" i="7"/>
  <c r="DJ6" i="7"/>
  <c r="DI6" i="7"/>
  <c r="DH6" i="7"/>
  <c r="DG6" i="7"/>
  <c r="DF6" i="7"/>
  <c r="DE6" i="7"/>
  <c r="DD6" i="7"/>
  <c r="DC6" i="7"/>
  <c r="DB6" i="7"/>
  <c r="DA6" i="7"/>
  <c r="CZ6" i="7"/>
  <c r="CY6" i="7"/>
  <c r="CX6" i="7"/>
  <c r="CW6" i="7"/>
  <c r="CV6" i="7"/>
  <c r="CU6" i="7"/>
  <c r="CT6" i="7"/>
  <c r="CS6" i="7"/>
  <c r="CR6" i="7"/>
  <c r="CQ6" i="7"/>
  <c r="CP6" i="7"/>
  <c r="CO6" i="7"/>
  <c r="CN6" i="7"/>
  <c r="CM6" i="7"/>
  <c r="CL6" i="7"/>
  <c r="CK6" i="7"/>
  <c r="CJ6" i="7"/>
  <c r="CI6" i="7"/>
  <c r="CH6" i="7"/>
  <c r="CG6" i="7"/>
  <c r="CF6" i="7"/>
  <c r="CE6" i="7"/>
  <c r="CD6" i="7"/>
  <c r="CC6" i="7"/>
  <c r="CB6" i="7"/>
  <c r="CA6" i="7"/>
  <c r="BZ6" i="7"/>
  <c r="BY6" i="7"/>
  <c r="BX6" i="7"/>
  <c r="BW6" i="7"/>
  <c r="BV6" i="7"/>
  <c r="BU6" i="7"/>
  <c r="BT6" i="7"/>
  <c r="BS6" i="7"/>
  <c r="BR6" i="7"/>
  <c r="BQ6" i="7"/>
  <c r="BP6" i="7"/>
  <c r="BO6" i="7"/>
  <c r="BN6" i="7"/>
  <c r="BM6" i="7"/>
  <c r="BL6" i="7"/>
  <c r="BK6" i="7"/>
  <c r="BJ6" i="7"/>
  <c r="BI6" i="7"/>
  <c r="BH6" i="7"/>
  <c r="BG6" i="7"/>
  <c r="BF6" i="7"/>
  <c r="BE6" i="7"/>
  <c r="BD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N6" i="7"/>
  <c r="M6" i="7"/>
  <c r="J6" i="7"/>
  <c r="I6" i="7"/>
  <c r="H6" i="7"/>
  <c r="G6" i="7"/>
  <c r="F6" i="7"/>
  <c r="E6" i="7"/>
  <c r="D6" i="7"/>
  <c r="C6" i="7"/>
  <c r="B6" i="7"/>
  <c r="O6" i="7" s="1"/>
  <c r="GP5" i="7"/>
  <c r="GO5" i="7"/>
  <c r="GN5" i="7"/>
  <c r="GM5" i="7"/>
  <c r="GL5" i="7"/>
  <c r="GK5" i="7"/>
  <c r="GJ5" i="7"/>
  <c r="GI5" i="7"/>
  <c r="GH5" i="7"/>
  <c r="GG5" i="7"/>
  <c r="GF5" i="7"/>
  <c r="GE5" i="7"/>
  <c r="GD5" i="7"/>
  <c r="GC5" i="7"/>
  <c r="GB5" i="7"/>
  <c r="GA5" i="7"/>
  <c r="FZ5" i="7"/>
  <c r="FY5" i="7"/>
  <c r="FX5" i="7"/>
  <c r="FW5" i="7"/>
  <c r="FV5" i="7"/>
  <c r="FU5" i="7"/>
  <c r="FT5" i="7"/>
  <c r="FS5" i="7"/>
  <c r="FR5" i="7"/>
  <c r="FQ5" i="7"/>
  <c r="FP5" i="7"/>
  <c r="FO5" i="7"/>
  <c r="FN5" i="7"/>
  <c r="FM5" i="7"/>
  <c r="FL5" i="7"/>
  <c r="FK5" i="7"/>
  <c r="FJ5" i="7"/>
  <c r="FI5" i="7"/>
  <c r="FH5" i="7"/>
  <c r="FG5" i="7"/>
  <c r="FF5" i="7"/>
  <c r="FE5" i="7"/>
  <c r="FD5" i="7"/>
  <c r="FC5" i="7"/>
  <c r="FB5" i="7"/>
  <c r="FA5" i="7"/>
  <c r="EZ5" i="7"/>
  <c r="EY5" i="7"/>
  <c r="EX5" i="7"/>
  <c r="EW5" i="7"/>
  <c r="EV5" i="7"/>
  <c r="EU5" i="7"/>
  <c r="ET5" i="7"/>
  <c r="ES5" i="7"/>
  <c r="ER5" i="7"/>
  <c r="EQ5" i="7"/>
  <c r="EP5" i="7"/>
  <c r="EO5" i="7"/>
  <c r="EN5" i="7"/>
  <c r="EM5" i="7"/>
  <c r="EL5" i="7"/>
  <c r="EK5" i="7"/>
  <c r="EJ5" i="7"/>
  <c r="EI5" i="7"/>
  <c r="EH5" i="7"/>
  <c r="EG5" i="7"/>
  <c r="EF5" i="7"/>
  <c r="EE5" i="7"/>
  <c r="ED5" i="7"/>
  <c r="EC5" i="7"/>
  <c r="EB5" i="7"/>
  <c r="EA5" i="7"/>
  <c r="DZ5" i="7"/>
  <c r="DY5" i="7"/>
  <c r="DX5" i="7"/>
  <c r="DW5" i="7"/>
  <c r="DV5" i="7"/>
  <c r="DU5" i="7"/>
  <c r="DT5" i="7"/>
  <c r="DS5" i="7"/>
  <c r="DR5" i="7"/>
  <c r="DQ5" i="7"/>
  <c r="DP5" i="7"/>
  <c r="DO5" i="7"/>
  <c r="DN5" i="7"/>
  <c r="DM5" i="7"/>
  <c r="DL5" i="7"/>
  <c r="DK5" i="7"/>
  <c r="DJ5" i="7"/>
  <c r="DI5" i="7"/>
  <c r="DH5" i="7"/>
  <c r="DG5" i="7"/>
  <c r="DF5" i="7"/>
  <c r="DE5" i="7"/>
  <c r="DD5" i="7"/>
  <c r="DC5" i="7"/>
  <c r="DB5" i="7"/>
  <c r="DA5" i="7"/>
  <c r="CZ5" i="7"/>
  <c r="CY5" i="7"/>
  <c r="CX5" i="7"/>
  <c r="CW5" i="7"/>
  <c r="CV5" i="7"/>
  <c r="CU5" i="7"/>
  <c r="CT5" i="7"/>
  <c r="CS5" i="7"/>
  <c r="CR5" i="7"/>
  <c r="CQ5" i="7"/>
  <c r="CP5" i="7"/>
  <c r="CO5" i="7"/>
  <c r="CN5" i="7"/>
  <c r="CM5" i="7"/>
  <c r="CL5" i="7"/>
  <c r="CK5" i="7"/>
  <c r="CJ5" i="7"/>
  <c r="CI5" i="7"/>
  <c r="CH5" i="7"/>
  <c r="CG5" i="7"/>
  <c r="CF5" i="7"/>
  <c r="CE5" i="7"/>
  <c r="CD5" i="7"/>
  <c r="CC5" i="7"/>
  <c r="CB5" i="7"/>
  <c r="CA5" i="7"/>
  <c r="BZ5" i="7"/>
  <c r="BY5" i="7"/>
  <c r="BX5" i="7"/>
  <c r="BW5" i="7"/>
  <c r="BV5" i="7"/>
  <c r="BU5" i="7"/>
  <c r="BT5" i="7"/>
  <c r="BS5" i="7"/>
  <c r="BR5" i="7"/>
  <c r="BQ5" i="7"/>
  <c r="BP5" i="7"/>
  <c r="BO5" i="7"/>
  <c r="BN5" i="7"/>
  <c r="BM5" i="7"/>
  <c r="BL5" i="7"/>
  <c r="BK5" i="7"/>
  <c r="BJ5" i="7"/>
  <c r="BI5" i="7"/>
  <c r="BH5" i="7"/>
  <c r="BG5" i="7"/>
  <c r="BF5" i="7"/>
  <c r="BE5" i="7"/>
  <c r="BD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N5" i="7"/>
  <c r="M5" i="7"/>
  <c r="J5" i="7"/>
  <c r="I5" i="7"/>
  <c r="H5" i="7"/>
  <c r="G5" i="7"/>
  <c r="F5" i="7"/>
  <c r="E5" i="7"/>
  <c r="D5" i="7"/>
  <c r="C5" i="7"/>
  <c r="B5" i="7"/>
  <c r="O5" i="7" s="1"/>
  <c r="GP4" i="7"/>
  <c r="GO4" i="7"/>
  <c r="GN4" i="7"/>
  <c r="GM4" i="7"/>
  <c r="GL4" i="7"/>
  <c r="GK4" i="7"/>
  <c r="GJ4" i="7"/>
  <c r="GI4" i="7"/>
  <c r="GH4" i="7"/>
  <c r="GG4" i="7"/>
  <c r="GF4" i="7"/>
  <c r="GE4" i="7"/>
  <c r="GD4" i="7"/>
  <c r="GC4" i="7"/>
  <c r="GB4" i="7"/>
  <c r="GA4" i="7"/>
  <c r="FZ4" i="7"/>
  <c r="FY4" i="7"/>
  <c r="FX4" i="7"/>
  <c r="FW4" i="7"/>
  <c r="FV4" i="7"/>
  <c r="FU4" i="7"/>
  <c r="FT4" i="7"/>
  <c r="FS4" i="7"/>
  <c r="FR4" i="7"/>
  <c r="FQ4" i="7"/>
  <c r="FP4" i="7"/>
  <c r="FO4" i="7"/>
  <c r="FN4" i="7"/>
  <c r="FM4" i="7"/>
  <c r="FL4" i="7"/>
  <c r="FK4" i="7"/>
  <c r="FJ4" i="7"/>
  <c r="FI4" i="7"/>
  <c r="FH4" i="7"/>
  <c r="FG4" i="7"/>
  <c r="FF4" i="7"/>
  <c r="FE4" i="7"/>
  <c r="FD4" i="7"/>
  <c r="FC4" i="7"/>
  <c r="FB4" i="7"/>
  <c r="FA4" i="7"/>
  <c r="EZ4" i="7"/>
  <c r="EY4" i="7"/>
  <c r="EX4" i="7"/>
  <c r="EW4" i="7"/>
  <c r="EV4" i="7"/>
  <c r="EU4" i="7"/>
  <c r="ET4" i="7"/>
  <c r="ES4" i="7"/>
  <c r="ER4" i="7"/>
  <c r="EQ4" i="7"/>
  <c r="EP4" i="7"/>
  <c r="EO4" i="7"/>
  <c r="EN4" i="7"/>
  <c r="EM4" i="7"/>
  <c r="EL4" i="7"/>
  <c r="EK4" i="7"/>
  <c r="EJ4" i="7"/>
  <c r="EI4" i="7"/>
  <c r="EH4" i="7"/>
  <c r="EG4" i="7"/>
  <c r="EF4" i="7"/>
  <c r="EE4" i="7"/>
  <c r="ED4" i="7"/>
  <c r="EC4" i="7"/>
  <c r="EB4" i="7"/>
  <c r="EA4" i="7"/>
  <c r="DZ4" i="7"/>
  <c r="DY4" i="7"/>
  <c r="DX4" i="7"/>
  <c r="DW4" i="7"/>
  <c r="DV4" i="7"/>
  <c r="DU4" i="7"/>
  <c r="DT4" i="7"/>
  <c r="DS4" i="7"/>
  <c r="DR4" i="7"/>
  <c r="DQ4" i="7"/>
  <c r="DP4" i="7"/>
  <c r="DO4" i="7"/>
  <c r="DN4" i="7"/>
  <c r="DM4" i="7"/>
  <c r="DL4" i="7"/>
  <c r="DK4" i="7"/>
  <c r="DJ4" i="7"/>
  <c r="DI4" i="7"/>
  <c r="DH4" i="7"/>
  <c r="DG4" i="7"/>
  <c r="DF4" i="7"/>
  <c r="DE4" i="7"/>
  <c r="DD4" i="7"/>
  <c r="DC4" i="7"/>
  <c r="DB4" i="7"/>
  <c r="DA4" i="7"/>
  <c r="CZ4" i="7"/>
  <c r="CY4" i="7"/>
  <c r="CX4" i="7"/>
  <c r="CW4" i="7"/>
  <c r="CV4" i="7"/>
  <c r="CU4" i="7"/>
  <c r="CT4" i="7"/>
  <c r="CS4" i="7"/>
  <c r="CR4" i="7"/>
  <c r="CQ4" i="7"/>
  <c r="CP4" i="7"/>
  <c r="CO4" i="7"/>
  <c r="CN4" i="7"/>
  <c r="CM4" i="7"/>
  <c r="CL4" i="7"/>
  <c r="CK4" i="7"/>
  <c r="CJ4" i="7"/>
  <c r="CI4" i="7"/>
  <c r="CH4" i="7"/>
  <c r="CG4" i="7"/>
  <c r="CF4" i="7"/>
  <c r="CE4" i="7"/>
  <c r="CD4" i="7"/>
  <c r="CC4" i="7"/>
  <c r="CB4" i="7"/>
  <c r="CA4" i="7"/>
  <c r="BZ4" i="7"/>
  <c r="BY4" i="7"/>
  <c r="BX4" i="7"/>
  <c r="BW4" i="7"/>
  <c r="BV4" i="7"/>
  <c r="BU4" i="7"/>
  <c r="BT4" i="7"/>
  <c r="BS4" i="7"/>
  <c r="BR4" i="7"/>
  <c r="BQ4" i="7"/>
  <c r="BP4" i="7"/>
  <c r="BO4" i="7"/>
  <c r="BN4" i="7"/>
  <c r="BM4" i="7"/>
  <c r="BL4" i="7"/>
  <c r="BK4" i="7"/>
  <c r="BJ4" i="7"/>
  <c r="BI4" i="7"/>
  <c r="BH4" i="7"/>
  <c r="BG4" i="7"/>
  <c r="BF4" i="7"/>
  <c r="BE4" i="7"/>
  <c r="BD4" i="7"/>
  <c r="BC4" i="7"/>
  <c r="BB4" i="7"/>
  <c r="BA4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N4" i="7"/>
  <c r="M4" i="7"/>
  <c r="J4" i="7"/>
  <c r="I4" i="7"/>
  <c r="H4" i="7"/>
  <c r="G4" i="7"/>
  <c r="F4" i="7"/>
  <c r="E4" i="7"/>
  <c r="D4" i="7"/>
  <c r="C4" i="7"/>
  <c r="B4" i="7"/>
  <c r="O4" i="7" s="1"/>
  <c r="GP3" i="7"/>
  <c r="GO3" i="7"/>
  <c r="GN3" i="7"/>
  <c r="GM3" i="7"/>
  <c r="GL3" i="7"/>
  <c r="GK3" i="7"/>
  <c r="GJ3" i="7"/>
  <c r="GI3" i="7"/>
  <c r="GH3" i="7"/>
  <c r="GG3" i="7"/>
  <c r="GF3" i="7"/>
  <c r="GE3" i="7"/>
  <c r="GD3" i="7"/>
  <c r="GC3" i="7"/>
  <c r="GB3" i="7"/>
  <c r="GA3" i="7"/>
  <c r="FZ3" i="7"/>
  <c r="FY3" i="7"/>
  <c r="FX3" i="7"/>
  <c r="FW3" i="7"/>
  <c r="FV3" i="7"/>
  <c r="FU3" i="7"/>
  <c r="FT3" i="7"/>
  <c r="FS3" i="7"/>
  <c r="FR3" i="7"/>
  <c r="FQ3" i="7"/>
  <c r="FP3" i="7"/>
  <c r="FO3" i="7"/>
  <c r="FN3" i="7"/>
  <c r="FM3" i="7"/>
  <c r="FL3" i="7"/>
  <c r="FK3" i="7"/>
  <c r="FJ3" i="7"/>
  <c r="FI3" i="7"/>
  <c r="FH3" i="7"/>
  <c r="FG3" i="7"/>
  <c r="FF3" i="7"/>
  <c r="FE3" i="7"/>
  <c r="FD3" i="7"/>
  <c r="FC3" i="7"/>
  <c r="FB3" i="7"/>
  <c r="FA3" i="7"/>
  <c r="EZ3" i="7"/>
  <c r="EY3" i="7"/>
  <c r="EX3" i="7"/>
  <c r="EW3" i="7"/>
  <c r="EV3" i="7"/>
  <c r="EU3" i="7"/>
  <c r="ET3" i="7"/>
  <c r="ES3" i="7"/>
  <c r="ER3" i="7"/>
  <c r="EQ3" i="7"/>
  <c r="EP3" i="7"/>
  <c r="EO3" i="7"/>
  <c r="EN3" i="7"/>
  <c r="EM3" i="7"/>
  <c r="EL3" i="7"/>
  <c r="EK3" i="7"/>
  <c r="EJ3" i="7"/>
  <c r="EI3" i="7"/>
  <c r="EH3" i="7"/>
  <c r="EG3" i="7"/>
  <c r="EF3" i="7"/>
  <c r="EE3" i="7"/>
  <c r="ED3" i="7"/>
  <c r="EC3" i="7"/>
  <c r="EB3" i="7"/>
  <c r="EA3" i="7"/>
  <c r="DZ3" i="7"/>
  <c r="DY3" i="7"/>
  <c r="DX3" i="7"/>
  <c r="DW3" i="7"/>
  <c r="DV3" i="7"/>
  <c r="DU3" i="7"/>
  <c r="DT3" i="7"/>
  <c r="DS3" i="7"/>
  <c r="DR3" i="7"/>
  <c r="DQ3" i="7"/>
  <c r="DP3" i="7"/>
  <c r="DO3" i="7"/>
  <c r="DN3" i="7"/>
  <c r="DM3" i="7"/>
  <c r="DL3" i="7"/>
  <c r="DK3" i="7"/>
  <c r="DJ3" i="7"/>
  <c r="DI3" i="7"/>
  <c r="DH3" i="7"/>
  <c r="DG3" i="7"/>
  <c r="DF3" i="7"/>
  <c r="DE3" i="7"/>
  <c r="DD3" i="7"/>
  <c r="DC3" i="7"/>
  <c r="DB3" i="7"/>
  <c r="DA3" i="7"/>
  <c r="CZ3" i="7"/>
  <c r="CY3" i="7"/>
  <c r="CX3" i="7"/>
  <c r="CW3" i="7"/>
  <c r="CV3" i="7"/>
  <c r="CU3" i="7"/>
  <c r="CT3" i="7"/>
  <c r="CS3" i="7"/>
  <c r="CR3" i="7"/>
  <c r="CQ3" i="7"/>
  <c r="CP3" i="7"/>
  <c r="CO3" i="7"/>
  <c r="CN3" i="7"/>
  <c r="CM3" i="7"/>
  <c r="CL3" i="7"/>
  <c r="CK3" i="7"/>
  <c r="CJ3" i="7"/>
  <c r="CI3" i="7"/>
  <c r="CH3" i="7"/>
  <c r="CG3" i="7"/>
  <c r="CF3" i="7"/>
  <c r="CE3" i="7"/>
  <c r="CD3" i="7"/>
  <c r="CC3" i="7"/>
  <c r="CB3" i="7"/>
  <c r="CA3" i="7"/>
  <c r="BZ3" i="7"/>
  <c r="BY3" i="7"/>
  <c r="BX3" i="7"/>
  <c r="BW3" i="7"/>
  <c r="BV3" i="7"/>
  <c r="BU3" i="7"/>
  <c r="BT3" i="7"/>
  <c r="BS3" i="7"/>
  <c r="BR3" i="7"/>
  <c r="BQ3" i="7"/>
  <c r="BP3" i="7"/>
  <c r="BO3" i="7"/>
  <c r="BN3" i="7"/>
  <c r="BM3" i="7"/>
  <c r="BL3" i="7"/>
  <c r="BK3" i="7"/>
  <c r="BJ3" i="7"/>
  <c r="BI3" i="7"/>
  <c r="BH3" i="7"/>
  <c r="BG3" i="7"/>
  <c r="BF3" i="7"/>
  <c r="BE3" i="7"/>
  <c r="BD3" i="7"/>
  <c r="BC3" i="7"/>
  <c r="BB3" i="7"/>
  <c r="BA3" i="7"/>
  <c r="AZ3" i="7"/>
  <c r="AY3" i="7"/>
  <c r="AX3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N3" i="7"/>
  <c r="M3" i="7"/>
  <c r="J3" i="7"/>
  <c r="I3" i="7"/>
  <c r="H3" i="7"/>
  <c r="G3" i="7"/>
  <c r="F3" i="7"/>
  <c r="E3" i="7"/>
  <c r="D3" i="7"/>
  <c r="C3" i="7"/>
  <c r="B3" i="7"/>
  <c r="O3" i="7" s="1"/>
  <c r="GP2" i="7"/>
  <c r="GO2" i="7"/>
  <c r="GN2" i="7"/>
  <c r="GM2" i="7"/>
  <c r="GL2" i="7"/>
  <c r="GK2" i="7"/>
  <c r="GJ2" i="7"/>
  <c r="GI2" i="7"/>
  <c r="GH2" i="7"/>
  <c r="GG2" i="7"/>
  <c r="GF2" i="7"/>
  <c r="GE2" i="7"/>
  <c r="GD2" i="7"/>
  <c r="GC2" i="7"/>
  <c r="GB2" i="7"/>
  <c r="GA2" i="7"/>
  <c r="FZ2" i="7"/>
  <c r="FY2" i="7"/>
  <c r="FX2" i="7"/>
  <c r="FW2" i="7"/>
  <c r="FV2" i="7"/>
  <c r="FU2" i="7"/>
  <c r="FT2" i="7"/>
  <c r="FS2" i="7"/>
  <c r="FR2" i="7"/>
  <c r="FQ2" i="7"/>
  <c r="FP2" i="7"/>
  <c r="FO2" i="7"/>
  <c r="FN2" i="7"/>
  <c r="FM2" i="7"/>
  <c r="FL2" i="7"/>
  <c r="FK2" i="7"/>
  <c r="FJ2" i="7"/>
  <c r="FI2" i="7"/>
  <c r="FH2" i="7"/>
  <c r="FG2" i="7"/>
  <c r="FF2" i="7"/>
  <c r="FE2" i="7"/>
  <c r="FD2" i="7"/>
  <c r="FC2" i="7"/>
  <c r="FB2" i="7"/>
  <c r="FA2" i="7"/>
  <c r="EZ2" i="7"/>
  <c r="EY2" i="7"/>
  <c r="EX2" i="7"/>
  <c r="EW2" i="7"/>
  <c r="EV2" i="7"/>
  <c r="EU2" i="7"/>
  <c r="ET2" i="7"/>
  <c r="ES2" i="7"/>
  <c r="ER2" i="7"/>
  <c r="EQ2" i="7"/>
  <c r="EP2" i="7"/>
  <c r="EO2" i="7"/>
  <c r="EN2" i="7"/>
  <c r="EM2" i="7"/>
  <c r="EL2" i="7"/>
  <c r="EK2" i="7"/>
  <c r="EJ2" i="7"/>
  <c r="EI2" i="7"/>
  <c r="EH2" i="7"/>
  <c r="EG2" i="7"/>
  <c r="EF2" i="7"/>
  <c r="EE2" i="7"/>
  <c r="ED2" i="7"/>
  <c r="EC2" i="7"/>
  <c r="EB2" i="7"/>
  <c r="EA2" i="7"/>
  <c r="DZ2" i="7"/>
  <c r="DY2" i="7"/>
  <c r="DX2" i="7"/>
  <c r="DW2" i="7"/>
  <c r="DV2" i="7"/>
  <c r="DU2" i="7"/>
  <c r="DT2" i="7"/>
  <c r="DS2" i="7"/>
  <c r="DR2" i="7"/>
  <c r="DQ2" i="7"/>
  <c r="DP2" i="7"/>
  <c r="DO2" i="7"/>
  <c r="DN2" i="7"/>
  <c r="DM2" i="7"/>
  <c r="DL2" i="7"/>
  <c r="DK2" i="7"/>
  <c r="DJ2" i="7"/>
  <c r="DI2" i="7"/>
  <c r="DH2" i="7"/>
  <c r="DG2" i="7"/>
  <c r="DF2" i="7"/>
  <c r="DE2" i="7"/>
  <c r="DD2" i="7"/>
  <c r="DC2" i="7"/>
  <c r="DB2" i="7"/>
  <c r="DA2" i="7"/>
  <c r="CZ2" i="7"/>
  <c r="CY2" i="7"/>
  <c r="CX2" i="7"/>
  <c r="CW2" i="7"/>
  <c r="CV2" i="7"/>
  <c r="CU2" i="7"/>
  <c r="CT2" i="7"/>
  <c r="CS2" i="7"/>
  <c r="CR2" i="7"/>
  <c r="CQ2" i="7"/>
  <c r="CP2" i="7"/>
  <c r="CO2" i="7"/>
  <c r="CN2" i="7"/>
  <c r="CM2" i="7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N2" i="7"/>
  <c r="O2" i="7" s="1"/>
  <c r="M2" i="7"/>
  <c r="J2" i="7"/>
  <c r="I2" i="7"/>
  <c r="H2" i="7"/>
  <c r="G2" i="7"/>
  <c r="F2" i="7"/>
  <c r="E2" i="7"/>
  <c r="D2" i="7"/>
  <c r="C2" i="7"/>
  <c r="B2" i="7"/>
  <c r="A2" i="7"/>
  <c r="O50" i="7" l="1"/>
  <c r="O49" i="7"/>
  <c r="O39" i="7"/>
  <c r="O38" i="7"/>
  <c r="L33" i="7"/>
  <c r="L46" i="7"/>
  <c r="L67" i="7"/>
  <c r="L4" i="7"/>
  <c r="L8" i="7"/>
  <c r="L12" i="7"/>
  <c r="L32" i="7"/>
  <c r="L36" i="7"/>
  <c r="L45" i="7"/>
  <c r="L70" i="7"/>
  <c r="L3" i="7"/>
  <c r="L7" i="7"/>
  <c r="L11" i="7"/>
  <c r="L31" i="7"/>
  <c r="L38" i="7" s="1"/>
  <c r="L42" i="7"/>
  <c r="L71" i="7"/>
  <c r="L6" i="7"/>
  <c r="L10" i="7"/>
  <c r="L14" i="7"/>
  <c r="L34" i="7"/>
  <c r="L43" i="7"/>
  <c r="L49" i="7" s="1"/>
  <c r="L47" i="7"/>
  <c r="L68" i="7"/>
  <c r="L72" i="7"/>
  <c r="L5" i="7"/>
  <c r="L9" i="7"/>
  <c r="L13" i="7"/>
  <c r="L35" i="7"/>
  <c r="L44" i="7"/>
  <c r="L69" i="7"/>
  <c r="K37" i="7"/>
  <c r="K5" i="6" s="1"/>
  <c r="L37" i="7"/>
  <c r="AV37" i="7"/>
  <c r="BT5" i="6" s="1"/>
  <c r="AW61" i="7"/>
  <c r="EO61" i="7"/>
  <c r="P61" i="7"/>
  <c r="AB61" i="7"/>
  <c r="AZ61" i="7"/>
  <c r="BL61" i="7"/>
  <c r="CJ61" i="7"/>
  <c r="CV61" i="7"/>
  <c r="DH61" i="7"/>
  <c r="EF61" i="7"/>
  <c r="BJ37" i="7"/>
  <c r="CR5" i="6" s="1"/>
  <c r="AI37" i="7"/>
  <c r="AY5" i="6" s="1"/>
  <c r="FC49" i="7"/>
  <c r="AC50" i="7"/>
  <c r="FY49" i="7"/>
  <c r="ES49" i="7"/>
  <c r="FH50" i="7"/>
  <c r="B9" i="6"/>
  <c r="CW38" i="7"/>
  <c r="ES38" i="7"/>
  <c r="FI38" i="7"/>
  <c r="FY38" i="7"/>
  <c r="FE39" i="7"/>
  <c r="B6" i="6"/>
  <c r="B7" i="6"/>
  <c r="B11" i="6"/>
  <c r="AC38" i="7"/>
  <c r="BY38" i="7"/>
  <c r="DU38" i="7"/>
  <c r="FA38" i="7"/>
  <c r="FQ38" i="7"/>
  <c r="GG38" i="7"/>
  <c r="FU39" i="7"/>
  <c r="B54" i="6"/>
  <c r="B58" i="6"/>
  <c r="FM49" i="7"/>
  <c r="AP50" i="7"/>
  <c r="B8" i="6"/>
  <c r="AO38" i="7"/>
  <c r="CK38" i="7"/>
  <c r="EG38" i="7"/>
  <c r="B55" i="6"/>
  <c r="FS49" i="7"/>
  <c r="FX50" i="7"/>
  <c r="AT60" i="7"/>
  <c r="CP60" i="7"/>
  <c r="EL60" i="7"/>
  <c r="BA38" i="7"/>
  <c r="B56" i="6"/>
  <c r="B10" i="6"/>
  <c r="Q38" i="7"/>
  <c r="BM38" i="7"/>
  <c r="DI38" i="7"/>
  <c r="EW38" i="7"/>
  <c r="FM38" i="7"/>
  <c r="GC38" i="7"/>
  <c r="B53" i="6"/>
  <c r="B57" i="6"/>
  <c r="N38" i="7"/>
  <c r="P6" i="6"/>
  <c r="R39" i="7"/>
  <c r="V6" i="6"/>
  <c r="Z39" i="7"/>
  <c r="AJ6" i="6"/>
  <c r="AD38" i="7"/>
  <c r="AP6" i="6"/>
  <c r="AL38" i="7"/>
  <c r="BD6" i="6"/>
  <c r="AP39" i="7"/>
  <c r="BJ6" i="6"/>
  <c r="AX39" i="7"/>
  <c r="BX6" i="6"/>
  <c r="BB38" i="7"/>
  <c r="CD6" i="6"/>
  <c r="BJ38" i="7"/>
  <c r="CR6" i="6"/>
  <c r="BN39" i="7"/>
  <c r="CX6" i="6"/>
  <c r="BV39" i="7"/>
  <c r="DL6" i="6"/>
  <c r="BZ38" i="7"/>
  <c r="DR6" i="6"/>
  <c r="CH38" i="7"/>
  <c r="EF6" i="6"/>
  <c r="CL39" i="7"/>
  <c r="EL6" i="6"/>
  <c r="CT39" i="7"/>
  <c r="EZ6" i="6"/>
  <c r="CX38" i="7"/>
  <c r="FF6" i="6"/>
  <c r="DF38" i="7"/>
  <c r="FT6" i="6"/>
  <c r="DJ39" i="7"/>
  <c r="FZ6" i="6"/>
  <c r="DR39" i="7"/>
  <c r="GN6" i="6"/>
  <c r="DV38" i="7"/>
  <c r="GT6" i="6"/>
  <c r="ED39" i="7"/>
  <c r="HH6" i="6"/>
  <c r="EP39" i="7"/>
  <c r="IB6" i="6"/>
  <c r="N39" i="7"/>
  <c r="AD39" i="7"/>
  <c r="BJ39" i="7"/>
  <c r="BZ39" i="7"/>
  <c r="DF39" i="7"/>
  <c r="DV39" i="7"/>
  <c r="FP39" i="7"/>
  <c r="X49" i="7"/>
  <c r="AF54" i="6"/>
  <c r="AV49" i="7"/>
  <c r="BT54" i="6"/>
  <c r="BJ50" i="7"/>
  <c r="CN54" i="6"/>
  <c r="BT49" i="7"/>
  <c r="DH54" i="6"/>
  <c r="CH50" i="7"/>
  <c r="EB54" i="6"/>
  <c r="CR49" i="7"/>
  <c r="EV54" i="6"/>
  <c r="DF50" i="7"/>
  <c r="FP54" i="6"/>
  <c r="DP49" i="7"/>
  <c r="GJ54" i="6"/>
  <c r="ED50" i="7"/>
  <c r="HD54" i="6"/>
  <c r="EN49" i="7"/>
  <c r="HX54" i="6"/>
  <c r="GJ49" i="7"/>
  <c r="BV50" i="7"/>
  <c r="EW50" i="7"/>
  <c r="FQ50" i="7"/>
  <c r="GC50" i="7"/>
  <c r="K6" i="6"/>
  <c r="W38" i="7"/>
  <c r="AE6" i="6"/>
  <c r="AI39" i="7"/>
  <c r="AY6" i="6"/>
  <c r="AU38" i="7"/>
  <c r="BS6" i="6"/>
  <c r="BG39" i="7"/>
  <c r="CM6" i="6"/>
  <c r="BS38" i="7"/>
  <c r="DG6" i="6"/>
  <c r="CE39" i="7"/>
  <c r="EA6" i="6"/>
  <c r="CQ38" i="7"/>
  <c r="EU6" i="6"/>
  <c r="DC39" i="7"/>
  <c r="FO6" i="6"/>
  <c r="DO38" i="7"/>
  <c r="GI6" i="6"/>
  <c r="EA38" i="7"/>
  <c r="HC6" i="6"/>
  <c r="EM38" i="7"/>
  <c r="HW6" i="6"/>
  <c r="R38" i="7"/>
  <c r="AX38" i="7"/>
  <c r="BN38" i="7"/>
  <c r="CT38" i="7"/>
  <c r="DJ38" i="7"/>
  <c r="EP38" i="7"/>
  <c r="EZ38" i="7"/>
  <c r="FF38" i="7"/>
  <c r="FV38" i="7"/>
  <c r="GF38" i="7"/>
  <c r="Q39" i="7"/>
  <c r="BA39" i="7"/>
  <c r="BM39" i="7"/>
  <c r="CW39" i="7"/>
  <c r="DI39" i="7"/>
  <c r="EG39" i="7"/>
  <c r="FH39" i="7"/>
  <c r="Q50" i="7"/>
  <c r="U54" i="6"/>
  <c r="U50" i="7"/>
  <c r="AA54" i="6"/>
  <c r="AD50" i="7"/>
  <c r="AO54" i="6"/>
  <c r="AI50" i="7"/>
  <c r="AU54" i="6"/>
  <c r="AU50" i="7"/>
  <c r="BO54" i="6"/>
  <c r="BB50" i="7"/>
  <c r="CC54" i="6"/>
  <c r="BE49" i="7"/>
  <c r="CI54" i="6"/>
  <c r="BM49" i="7"/>
  <c r="CW54" i="6"/>
  <c r="BS50" i="7"/>
  <c r="DC54" i="6"/>
  <c r="BZ50" i="7"/>
  <c r="DQ54" i="6"/>
  <c r="CC49" i="7"/>
  <c r="DW54" i="6"/>
  <c r="CK49" i="7"/>
  <c r="EK54" i="6"/>
  <c r="CQ50" i="7"/>
  <c r="EQ54" i="6"/>
  <c r="CX50" i="7"/>
  <c r="FE54" i="6"/>
  <c r="DA49" i="7"/>
  <c r="FK54" i="6"/>
  <c r="DI49" i="7"/>
  <c r="FY54" i="6"/>
  <c r="DO50" i="7"/>
  <c r="GE54" i="6"/>
  <c r="DV50" i="7"/>
  <c r="GS54" i="6"/>
  <c r="DY49" i="7"/>
  <c r="GY54" i="6"/>
  <c r="EG49" i="7"/>
  <c r="HM54" i="6"/>
  <c r="EM50" i="7"/>
  <c r="HS54" i="6"/>
  <c r="AA49" i="7"/>
  <c r="AO49" i="7"/>
  <c r="CF49" i="7"/>
  <c r="ER49" i="7"/>
  <c r="FD49" i="7"/>
  <c r="FX49" i="7"/>
  <c r="AJ50" i="7"/>
  <c r="BG50" i="7"/>
  <c r="DR50" i="7"/>
  <c r="FF50" i="7"/>
  <c r="FR50" i="7"/>
  <c r="L6" i="6"/>
  <c r="T38" i="7"/>
  <c r="Z6" i="6"/>
  <c r="X39" i="7"/>
  <c r="AF6" i="6"/>
  <c r="AF39" i="7"/>
  <c r="AT6" i="6"/>
  <c r="AJ38" i="7"/>
  <c r="AZ6" i="6"/>
  <c r="AR38" i="7"/>
  <c r="BN6" i="6"/>
  <c r="AV39" i="7"/>
  <c r="BT6" i="6"/>
  <c r="BD39" i="7"/>
  <c r="CH6" i="6"/>
  <c r="BH38" i="7"/>
  <c r="CN6" i="6"/>
  <c r="BP38" i="7"/>
  <c r="DB6" i="6"/>
  <c r="BT39" i="7"/>
  <c r="DH6" i="6"/>
  <c r="CB39" i="7"/>
  <c r="DV6" i="6"/>
  <c r="CF38" i="7"/>
  <c r="EB6" i="6"/>
  <c r="CN38" i="7"/>
  <c r="EP6" i="6"/>
  <c r="CR39" i="7"/>
  <c r="EV6" i="6"/>
  <c r="CZ39" i="7"/>
  <c r="FJ6" i="6"/>
  <c r="DD38" i="7"/>
  <c r="FP6" i="6"/>
  <c r="DL38" i="7"/>
  <c r="GD6" i="6"/>
  <c r="DP39" i="7"/>
  <c r="GJ6" i="6"/>
  <c r="DX39" i="7"/>
  <c r="GX6" i="6"/>
  <c r="EB39" i="7"/>
  <c r="HD6" i="6"/>
  <c r="EJ39" i="7"/>
  <c r="HR6" i="6"/>
  <c r="EN39" i="7"/>
  <c r="HX6" i="6"/>
  <c r="X38" i="7"/>
  <c r="BT38" i="7"/>
  <c r="DP38" i="7"/>
  <c r="T39" i="7"/>
  <c r="AL39" i="7"/>
  <c r="BB39" i="7"/>
  <c r="BP39" i="7"/>
  <c r="CH39" i="7"/>
  <c r="CX39" i="7"/>
  <c r="DL39" i="7"/>
  <c r="EH39" i="7"/>
  <c r="N50" i="7"/>
  <c r="P54" i="6"/>
  <c r="R49" i="7"/>
  <c r="V54" i="6"/>
  <c r="AA50" i="7"/>
  <c r="AJ54" i="6"/>
  <c r="AF50" i="7"/>
  <c r="AP54" i="6"/>
  <c r="AM50" i="7"/>
  <c r="BD54" i="6"/>
  <c r="AP49" i="7"/>
  <c r="BJ54" i="6"/>
  <c r="BD50" i="7"/>
  <c r="CD54" i="6"/>
  <c r="BN49" i="7"/>
  <c r="CX54" i="6"/>
  <c r="CB50" i="7"/>
  <c r="DR54" i="6"/>
  <c r="CL49" i="7"/>
  <c r="EL54" i="6"/>
  <c r="CZ50" i="7"/>
  <c r="FF54" i="6"/>
  <c r="DJ49" i="7"/>
  <c r="FZ54" i="6"/>
  <c r="DX50" i="7"/>
  <c r="GT54" i="6"/>
  <c r="EH49" i="7"/>
  <c r="HN54" i="6"/>
  <c r="EB49" i="7"/>
  <c r="R50" i="7"/>
  <c r="U39" i="7"/>
  <c r="AA6" i="6"/>
  <c r="AG39" i="7"/>
  <c r="AU6" i="6"/>
  <c r="AS39" i="7"/>
  <c r="BO6" i="6"/>
  <c r="BE39" i="7"/>
  <c r="CI6" i="6"/>
  <c r="BQ39" i="7"/>
  <c r="DC6" i="6"/>
  <c r="CC39" i="7"/>
  <c r="DW6" i="6"/>
  <c r="CO39" i="7"/>
  <c r="EQ6" i="6"/>
  <c r="DA39" i="7"/>
  <c r="FK6" i="6"/>
  <c r="DM39" i="7"/>
  <c r="GE6" i="6"/>
  <c r="DY39" i="7"/>
  <c r="GY6" i="6"/>
  <c r="EK39" i="7"/>
  <c r="HS6" i="6"/>
  <c r="Z38" i="7"/>
  <c r="AP38" i="7"/>
  <c r="BD38" i="7"/>
  <c r="BV38" i="7"/>
  <c r="CL38" i="7"/>
  <c r="CZ38" i="7"/>
  <c r="DR38" i="7"/>
  <c r="EH38" i="7"/>
  <c r="ET38" i="7"/>
  <c r="FB38" i="7"/>
  <c r="FJ38" i="7"/>
  <c r="FR38" i="7"/>
  <c r="FZ38" i="7"/>
  <c r="AC39" i="7"/>
  <c r="AO39" i="7"/>
  <c r="BH39" i="7"/>
  <c r="BY39" i="7"/>
  <c r="CK39" i="7"/>
  <c r="DD39" i="7"/>
  <c r="DU39" i="7"/>
  <c r="ER39" i="7"/>
  <c r="FX39" i="7"/>
  <c r="Q54" i="6"/>
  <c r="W50" i="7"/>
  <c r="AE54" i="6"/>
  <c r="AO50" i="7"/>
  <c r="BE54" i="6"/>
  <c r="AV50" i="7"/>
  <c r="BS54" i="6"/>
  <c r="AY49" i="7"/>
  <c r="BY54" i="6"/>
  <c r="BG49" i="7"/>
  <c r="CM54" i="6"/>
  <c r="BM50" i="7"/>
  <c r="CS54" i="6"/>
  <c r="BT50" i="7"/>
  <c r="DG54" i="6"/>
  <c r="BW49" i="7"/>
  <c r="DM54" i="6"/>
  <c r="CE49" i="7"/>
  <c r="EA54" i="6"/>
  <c r="CK50" i="7"/>
  <c r="EG54" i="6"/>
  <c r="CR50" i="7"/>
  <c r="EU54" i="6"/>
  <c r="CU49" i="7"/>
  <c r="FA54" i="6"/>
  <c r="DC49" i="7"/>
  <c r="FO54" i="6"/>
  <c r="DI50" i="7"/>
  <c r="FU54" i="6"/>
  <c r="DP50" i="7"/>
  <c r="GI54" i="6"/>
  <c r="DS49" i="7"/>
  <c r="GO54" i="6"/>
  <c r="EA49" i="7"/>
  <c r="HC54" i="6"/>
  <c r="EG50" i="7"/>
  <c r="HI54" i="6"/>
  <c r="EN50" i="7"/>
  <c r="HW54" i="6"/>
  <c r="EQ49" i="7"/>
  <c r="IC54" i="6"/>
  <c r="Q49" i="7"/>
  <c r="AI49" i="7"/>
  <c r="BA49" i="7"/>
  <c r="BS49" i="7"/>
  <c r="CQ49" i="7"/>
  <c r="DM49" i="7"/>
  <c r="EE49" i="7"/>
  <c r="EY49" i="7"/>
  <c r="FO49" i="7"/>
  <c r="GE49" i="7"/>
  <c r="X50" i="7"/>
  <c r="AR50" i="7"/>
  <c r="BP50" i="7"/>
  <c r="CL50" i="7"/>
  <c r="DD50" i="7"/>
  <c r="EB50" i="7"/>
  <c r="EV50" i="7"/>
  <c r="FL50" i="7"/>
  <c r="GB50" i="7"/>
  <c r="S61" i="7"/>
  <c r="Y101" i="6"/>
  <c r="AE61" i="7"/>
  <c r="AS101" i="6"/>
  <c r="AQ61" i="7"/>
  <c r="BM101" i="6"/>
  <c r="BC61" i="7"/>
  <c r="CG101" i="6"/>
  <c r="BO61" i="7"/>
  <c r="DA101" i="6"/>
  <c r="CA61" i="7"/>
  <c r="DU101" i="6"/>
  <c r="CM61" i="7"/>
  <c r="EO101" i="6"/>
  <c r="CY61" i="7"/>
  <c r="FI101" i="6"/>
  <c r="DK61" i="7"/>
  <c r="GC101" i="6"/>
  <c r="DW61" i="7"/>
  <c r="GW101" i="6"/>
  <c r="EI61" i="7"/>
  <c r="HQ101" i="6"/>
  <c r="J61" i="7"/>
  <c r="J101" i="6"/>
  <c r="V61" i="7"/>
  <c r="AD101" i="6"/>
  <c r="AH61" i="7"/>
  <c r="AX101" i="6"/>
  <c r="AT61" i="7"/>
  <c r="BR101" i="6"/>
  <c r="BF61" i="7"/>
  <c r="CL101" i="6"/>
  <c r="BR61" i="7"/>
  <c r="DF101" i="6"/>
  <c r="CD61" i="7"/>
  <c r="DZ101" i="6"/>
  <c r="CP61" i="7"/>
  <c r="ET101" i="6"/>
  <c r="DB61" i="7"/>
  <c r="FN101" i="6"/>
  <c r="DN61" i="7"/>
  <c r="GH101" i="6"/>
  <c r="DZ61" i="7"/>
  <c r="HB101" i="6"/>
  <c r="EL61" i="7"/>
  <c r="HV101" i="6"/>
  <c r="S60" i="7"/>
  <c r="BO60" i="7"/>
  <c r="DK60" i="7"/>
  <c r="Y60" i="7"/>
  <c r="AI101" i="6"/>
  <c r="AW60" i="7"/>
  <c r="BW101" i="6"/>
  <c r="BU60" i="7"/>
  <c r="DK101" i="6"/>
  <c r="CS60" i="7"/>
  <c r="EY101" i="6"/>
  <c r="DQ60" i="7"/>
  <c r="GM101" i="6"/>
  <c r="EO60" i="7"/>
  <c r="IA101" i="6"/>
  <c r="V60" i="7"/>
  <c r="BR60" i="7"/>
  <c r="DN60" i="7"/>
  <c r="P60" i="7"/>
  <c r="T101" i="6"/>
  <c r="AB60" i="7"/>
  <c r="AN101" i="6"/>
  <c r="AN60" i="7"/>
  <c r="BH101" i="6"/>
  <c r="AZ60" i="7"/>
  <c r="CB101" i="6"/>
  <c r="BL60" i="7"/>
  <c r="CV101" i="6"/>
  <c r="BX60" i="7"/>
  <c r="DP101" i="6"/>
  <c r="CJ60" i="7"/>
  <c r="EJ101" i="6"/>
  <c r="CV60" i="7"/>
  <c r="FD101" i="6"/>
  <c r="DH60" i="7"/>
  <c r="FX101" i="6"/>
  <c r="DT60" i="7"/>
  <c r="GR101" i="6"/>
  <c r="EF60" i="7"/>
  <c r="HL101" i="6"/>
  <c r="AQ60" i="7"/>
  <c r="CM60" i="7"/>
  <c r="EI60" i="7"/>
  <c r="AN61" i="7"/>
  <c r="BX61" i="7"/>
  <c r="DT61" i="7"/>
  <c r="DG39" i="7"/>
  <c r="DG38" i="7"/>
  <c r="DS39" i="7"/>
  <c r="DS38" i="7"/>
  <c r="EE39" i="7"/>
  <c r="EE38" i="7"/>
  <c r="EQ39" i="7"/>
  <c r="EQ38" i="7"/>
  <c r="FC39" i="7"/>
  <c r="FC38" i="7"/>
  <c r="FS39" i="7"/>
  <c r="FS38" i="7"/>
  <c r="GE39" i="7"/>
  <c r="GE38" i="7"/>
  <c r="BK37" i="7"/>
  <c r="CS5" i="6" s="1"/>
  <c r="AY37" i="7"/>
  <c r="BY5" i="6" s="1"/>
  <c r="AM37" i="7"/>
  <c r="BE5" i="6" s="1"/>
  <c r="AA37" i="7"/>
  <c r="AK5" i="6" s="1"/>
  <c r="Q5" i="6"/>
  <c r="W37" i="7"/>
  <c r="AE5" i="6" s="1"/>
  <c r="AX37" i="7"/>
  <c r="BX5" i="6" s="1"/>
  <c r="AI38" i="7"/>
  <c r="BG38" i="7"/>
  <c r="CE38" i="7"/>
  <c r="M60" i="7"/>
  <c r="M61" i="7"/>
  <c r="EC60" i="7"/>
  <c r="EC61" i="7"/>
  <c r="Y61" i="7"/>
  <c r="DQ61" i="7"/>
  <c r="X37" i="7"/>
  <c r="AF5" i="6" s="1"/>
  <c r="AL37" i="7"/>
  <c r="BD5" i="6" s="1"/>
  <c r="BG37" i="7"/>
  <c r="CM5" i="6" s="1"/>
  <c r="EQ37" i="7"/>
  <c r="IC5" i="6" s="1"/>
  <c r="EB38" i="7"/>
  <c r="EJ38" i="7"/>
  <c r="GI38" i="7"/>
  <c r="EA39" i="7"/>
  <c r="EM39" i="7"/>
  <c r="EV39" i="7"/>
  <c r="FD39" i="7"/>
  <c r="FL39" i="7"/>
  <c r="FT39" i="7"/>
  <c r="GB39" i="7"/>
  <c r="T50" i="7"/>
  <c r="T49" i="7"/>
  <c r="AG50" i="7"/>
  <c r="AF49" i="7"/>
  <c r="AL50" i="7"/>
  <c r="AJ49" i="7"/>
  <c r="AS50" i="7"/>
  <c r="AR49" i="7"/>
  <c r="BE50" i="7"/>
  <c r="BD49" i="7"/>
  <c r="BQ50" i="7"/>
  <c r="BP49" i="7"/>
  <c r="CC50" i="7"/>
  <c r="CB49" i="7"/>
  <c r="CO50" i="7"/>
  <c r="CN49" i="7"/>
  <c r="DA50" i="7"/>
  <c r="CZ49" i="7"/>
  <c r="DM50" i="7"/>
  <c r="DL49" i="7"/>
  <c r="DY50" i="7"/>
  <c r="DX49" i="7"/>
  <c r="EK50" i="7"/>
  <c r="EJ49" i="7"/>
  <c r="U49" i="7"/>
  <c r="AG49" i="7"/>
  <c r="AS49" i="7"/>
  <c r="BH49" i="7"/>
  <c r="BY49" i="7"/>
  <c r="CO49" i="7"/>
  <c r="DD49" i="7"/>
  <c r="DU49" i="7"/>
  <c r="EK49" i="7"/>
  <c r="EW49" i="7"/>
  <c r="FH49" i="7"/>
  <c r="GC49" i="7"/>
  <c r="AX50" i="7"/>
  <c r="BN50" i="7"/>
  <c r="CE50" i="7"/>
  <c r="CT50" i="7"/>
  <c r="DJ50" i="7"/>
  <c r="EA50" i="7"/>
  <c r="EP50" i="7"/>
  <c r="FA50" i="7"/>
  <c r="FV50" i="7"/>
  <c r="GG50" i="7"/>
  <c r="CS61" i="7"/>
  <c r="AA39" i="7"/>
  <c r="AA38" i="7"/>
  <c r="AM39" i="7"/>
  <c r="AM38" i="7"/>
  <c r="AY39" i="7"/>
  <c r="AY38" i="7"/>
  <c r="BK39" i="7"/>
  <c r="BK38" i="7"/>
  <c r="BW39" i="7"/>
  <c r="BW38" i="7"/>
  <c r="CI39" i="7"/>
  <c r="CI38" i="7"/>
  <c r="CU39" i="7"/>
  <c r="CU38" i="7"/>
  <c r="EU39" i="7"/>
  <c r="EU38" i="7"/>
  <c r="EY39" i="7"/>
  <c r="EY38" i="7"/>
  <c r="FG39" i="7"/>
  <c r="FG38" i="7"/>
  <c r="FK39" i="7"/>
  <c r="FK38" i="7"/>
  <c r="FO39" i="7"/>
  <c r="FO38" i="7"/>
  <c r="FW39" i="7"/>
  <c r="FW38" i="7"/>
  <c r="GA39" i="7"/>
  <c r="GA38" i="7"/>
  <c r="GJ39" i="7"/>
  <c r="GJ38" i="7"/>
  <c r="J37" i="7"/>
  <c r="J5" i="6" s="1"/>
  <c r="AJ37" i="7"/>
  <c r="AZ5" i="6" s="1"/>
  <c r="EP37" i="7"/>
  <c r="IB5" i="6" s="1"/>
  <c r="DC38" i="7"/>
  <c r="W39" i="7"/>
  <c r="AU39" i="7"/>
  <c r="BS39" i="7"/>
  <c r="CQ39" i="7"/>
  <c r="DO39" i="7"/>
  <c r="AK60" i="7"/>
  <c r="AK61" i="7"/>
  <c r="BI60" i="7"/>
  <c r="BI61" i="7"/>
  <c r="CG60" i="7"/>
  <c r="CG61" i="7"/>
  <c r="DE60" i="7"/>
  <c r="DE61" i="7"/>
  <c r="M37" i="7"/>
  <c r="O5" i="6" s="1"/>
  <c r="Z37" i="7"/>
  <c r="AJ5" i="6" s="1"/>
  <c r="AU37" i="7"/>
  <c r="BS5" i="6" s="1"/>
  <c r="BH37" i="7"/>
  <c r="CN5" i="6" s="1"/>
  <c r="ED38" i="7"/>
  <c r="EX38" i="7"/>
  <c r="FN38" i="7"/>
  <c r="GD38" i="7"/>
  <c r="FI49" i="7"/>
  <c r="FT49" i="7"/>
  <c r="FB50" i="7"/>
  <c r="FM50" i="7"/>
  <c r="GI50" i="7"/>
  <c r="BU61" i="7"/>
  <c r="AY50" i="7"/>
  <c r="AX49" i="7"/>
  <c r="BK50" i="7"/>
  <c r="BJ49" i="7"/>
  <c r="BW50" i="7"/>
  <c r="BV49" i="7"/>
  <c r="CI50" i="7"/>
  <c r="CH49" i="7"/>
  <c r="CU50" i="7"/>
  <c r="CT49" i="7"/>
  <c r="DG50" i="7"/>
  <c r="DF49" i="7"/>
  <c r="DS50" i="7"/>
  <c r="DR49" i="7"/>
  <c r="EE50" i="7"/>
  <c r="ED49" i="7"/>
  <c r="EQ50" i="7"/>
  <c r="EP49" i="7"/>
  <c r="EU50" i="7"/>
  <c r="ET49" i="7"/>
  <c r="EY50" i="7"/>
  <c r="EX49" i="7"/>
  <c r="FC50" i="7"/>
  <c r="FB49" i="7"/>
  <c r="FG50" i="7"/>
  <c r="FF49" i="7"/>
  <c r="FK50" i="7"/>
  <c r="FJ49" i="7"/>
  <c r="FO50" i="7"/>
  <c r="FN49" i="7"/>
  <c r="FS50" i="7"/>
  <c r="FR49" i="7"/>
  <c r="FW50" i="7"/>
  <c r="FV49" i="7"/>
  <c r="GA50" i="7"/>
  <c r="FZ49" i="7"/>
  <c r="GE50" i="7"/>
  <c r="GD49" i="7"/>
  <c r="AD49" i="7"/>
  <c r="AE60" i="7"/>
  <c r="BC60" i="7"/>
  <c r="CA60" i="7"/>
  <c r="CY60" i="7"/>
  <c r="DW60" i="7"/>
  <c r="U38" i="7"/>
  <c r="AG38" i="7"/>
  <c r="AS38" i="7"/>
  <c r="BE38" i="7"/>
  <c r="BQ38" i="7"/>
  <c r="CC38" i="7"/>
  <c r="CO38" i="7"/>
  <c r="DA38" i="7"/>
  <c r="DM38" i="7"/>
  <c r="DY38" i="7"/>
  <c r="EK38" i="7"/>
  <c r="GJ50" i="7"/>
  <c r="GI49" i="7"/>
  <c r="N49" i="7"/>
  <c r="Z49" i="7"/>
  <c r="AL49" i="7"/>
  <c r="J60" i="7"/>
  <c r="AH60" i="7"/>
  <c r="BF60" i="7"/>
  <c r="CD60" i="7"/>
  <c r="DB60" i="7"/>
  <c r="DZ60" i="7"/>
  <c r="L50" i="7" l="1"/>
  <c r="L39" i="7"/>
  <c r="HY142" i="6"/>
  <c r="GK142" i="6"/>
  <c r="FB142" i="6"/>
  <c r="EW142" i="6"/>
  <c r="EM142" i="6"/>
  <c r="DT142" i="6"/>
  <c r="DO142" i="6"/>
  <c r="DN142" i="6"/>
  <c r="DI142" i="6"/>
  <c r="DE142" i="6"/>
  <c r="CZ142" i="6"/>
  <c r="CY142" i="6"/>
  <c r="CU142" i="6"/>
  <c r="CT142" i="6"/>
  <c r="CK142" i="6"/>
  <c r="BZ142" i="6"/>
  <c r="BU142" i="6"/>
  <c r="BP142" i="6"/>
  <c r="BK142" i="6"/>
  <c r="AG142" i="6"/>
  <c r="HZ141" i="6"/>
  <c r="HO141" i="6"/>
  <c r="HP141" i="6"/>
  <c r="HJ141" i="6"/>
  <c r="HF141" i="6"/>
  <c r="GV141" i="6"/>
  <c r="GA141" i="6"/>
  <c r="CY141" i="6"/>
  <c r="CU141" i="6"/>
  <c r="CA141" i="6"/>
  <c r="BV141" i="6"/>
  <c r="BU141" i="6"/>
  <c r="BL141" i="6"/>
  <c r="BF141" i="6"/>
  <c r="BB141" i="6"/>
  <c r="AR141" i="6"/>
  <c r="AG141" i="6"/>
  <c r="HT140" i="6"/>
  <c r="HF140" i="6"/>
  <c r="GF140" i="6"/>
  <c r="FR140" i="6"/>
  <c r="ER140" i="6"/>
  <c r="DY140" i="6"/>
  <c r="DO140" i="6"/>
  <c r="CK140" i="6"/>
  <c r="CA140" i="6"/>
  <c r="AW140" i="6"/>
  <c r="AM140" i="6"/>
  <c r="HY139" i="6"/>
  <c r="HE139" i="6"/>
  <c r="GQ139" i="6"/>
  <c r="GA139" i="6"/>
  <c r="FB139" i="6"/>
  <c r="DN139" i="6"/>
  <c r="DD139" i="6"/>
  <c r="CJ139" i="6"/>
  <c r="BZ139" i="6"/>
  <c r="BU139" i="6"/>
  <c r="BP139" i="6"/>
  <c r="AC139" i="6"/>
  <c r="GQ138" i="6"/>
  <c r="GG138" i="6"/>
  <c r="GA138" i="6"/>
  <c r="FV138" i="6"/>
  <c r="FR138" i="6"/>
  <c r="FB138" i="6"/>
  <c r="ED138" i="6"/>
  <c r="DN138" i="6"/>
  <c r="DI138" i="6"/>
  <c r="CY138" i="6"/>
  <c r="CO138" i="6"/>
  <c r="CE138" i="6"/>
  <c r="BF138" i="6"/>
  <c r="R138" i="6"/>
  <c r="GK137" i="6"/>
  <c r="GA137" i="6"/>
  <c r="FL137" i="6"/>
  <c r="FG137" i="6"/>
  <c r="ER137" i="6"/>
  <c r="DX137" i="6"/>
  <c r="DD137" i="6"/>
  <c r="HT136" i="6"/>
  <c r="EH136" i="6"/>
  <c r="W136" i="6"/>
  <c r="HT132" i="6"/>
  <c r="FR132" i="6"/>
  <c r="FQ132" i="6"/>
  <c r="ER132" i="6"/>
  <c r="ED132" i="6"/>
  <c r="DJ132" i="6"/>
  <c r="DI132" i="6"/>
  <c r="DE132" i="6"/>
  <c r="CJ132" i="6"/>
  <c r="BZ132" i="6"/>
  <c r="BA132" i="6"/>
  <c r="AL132" i="6"/>
  <c r="AG132" i="6"/>
  <c r="HF131" i="6"/>
  <c r="GQ131" i="6"/>
  <c r="GA131" i="6"/>
  <c r="FW131" i="6"/>
  <c r="FQ131" i="6"/>
  <c r="FH131" i="6"/>
  <c r="EX131" i="6"/>
  <c r="EW131" i="6"/>
  <c r="ER131" i="6"/>
  <c r="ED131" i="6"/>
  <c r="DX131" i="6"/>
  <c r="DT131" i="6"/>
  <c r="DN131" i="6"/>
  <c r="DJ131" i="6"/>
  <c r="DD131" i="6"/>
  <c r="CT131" i="6"/>
  <c r="CJ131" i="6"/>
  <c r="CF131" i="6"/>
  <c r="BZ131" i="6"/>
  <c r="BV131" i="6"/>
  <c r="BL131" i="6"/>
  <c r="BA131" i="6"/>
  <c r="AW131" i="6"/>
  <c r="M131" i="6"/>
  <c r="HZ130" i="6"/>
  <c r="HU130" i="6"/>
  <c r="HT130" i="6"/>
  <c r="GP130" i="6"/>
  <c r="GK130" i="6"/>
  <c r="GA130" i="6"/>
  <c r="FQ130" i="6"/>
  <c r="ER130" i="6"/>
  <c r="DY130" i="6"/>
  <c r="DO130" i="6"/>
  <c r="DI130" i="6"/>
  <c r="CY130" i="6"/>
  <c r="CT130" i="6"/>
  <c r="BF130" i="6"/>
  <c r="AL130" i="6"/>
  <c r="HP129" i="6"/>
  <c r="HO129" i="6"/>
  <c r="HK129" i="6"/>
  <c r="HE129" i="6"/>
  <c r="EN129" i="6"/>
  <c r="EM129" i="6"/>
  <c r="EI129" i="6"/>
  <c r="EC129" i="6"/>
  <c r="DJ129" i="6"/>
  <c r="CU129" i="6"/>
  <c r="CO129" i="6"/>
  <c r="N129" i="6"/>
  <c r="GB128" i="6"/>
  <c r="FV128" i="6"/>
  <c r="FG128" i="6"/>
  <c r="FB128" i="6"/>
  <c r="EW128" i="6"/>
  <c r="ER128" i="6"/>
  <c r="CT128" i="6"/>
  <c r="CF128" i="6"/>
  <c r="CE128" i="6"/>
  <c r="BQ128" i="6"/>
  <c r="BL128" i="6"/>
  <c r="BK128" i="6"/>
  <c r="BG128" i="6"/>
  <c r="AW128" i="6"/>
  <c r="AL128" i="6"/>
  <c r="M128" i="6"/>
  <c r="ID127" i="6"/>
  <c r="HZ127" i="6"/>
  <c r="HP127" i="6"/>
  <c r="HF127" i="6"/>
  <c r="HE127" i="6"/>
  <c r="HA127" i="6"/>
  <c r="GU127" i="6"/>
  <c r="GF127" i="6"/>
  <c r="GA127" i="6"/>
  <c r="ER127" i="6"/>
  <c r="DX127" i="6"/>
  <c r="DD127" i="6"/>
  <c r="BP127" i="6"/>
  <c r="AG127" i="6"/>
  <c r="R127" i="6"/>
  <c r="EN124" i="6"/>
  <c r="ED124" i="6"/>
  <c r="DX124" i="6"/>
  <c r="DT124" i="6"/>
  <c r="DJ124" i="6"/>
  <c r="DE124" i="6"/>
  <c r="DD124" i="6"/>
  <c r="CU124" i="6"/>
  <c r="CK124" i="6"/>
  <c r="BZ124" i="6"/>
  <c r="BV124" i="6"/>
  <c r="BQ124" i="6"/>
  <c r="BP124" i="6"/>
  <c r="HZ123" i="6"/>
  <c r="GQ123" i="6"/>
  <c r="GA123" i="6"/>
  <c r="FQ123" i="6"/>
  <c r="FB123" i="6"/>
  <c r="EM123" i="6"/>
  <c r="BK123" i="6"/>
  <c r="W123" i="6"/>
  <c r="ID122" i="6"/>
  <c r="HZ122" i="6"/>
  <c r="GP122" i="6"/>
  <c r="CP122" i="6"/>
  <c r="CO122" i="6"/>
  <c r="CF122" i="6"/>
  <c r="BU122" i="6"/>
  <c r="BA122" i="6"/>
  <c r="AG122" i="6"/>
  <c r="HY121" i="6"/>
  <c r="HT121" i="6"/>
  <c r="HP121" i="6"/>
  <c r="HF121" i="6"/>
  <c r="HE121" i="6"/>
  <c r="HA121" i="6"/>
  <c r="GQ121" i="6"/>
  <c r="GF121" i="6"/>
  <c r="GB121" i="6"/>
  <c r="FQ121" i="6"/>
  <c r="EW121" i="6"/>
  <c r="ER121" i="6"/>
  <c r="EN121" i="6"/>
  <c r="EC121" i="6"/>
  <c r="DT121" i="6"/>
  <c r="DI121" i="6"/>
  <c r="CK121" i="6"/>
  <c r="BP121" i="6"/>
  <c r="BL121" i="6"/>
  <c r="BB121" i="6"/>
  <c r="BA121" i="6"/>
  <c r="AW121" i="6"/>
  <c r="AM121" i="6"/>
  <c r="AB121" i="6"/>
  <c r="X121" i="6"/>
  <c r="M121" i="6"/>
  <c r="HZ120" i="6"/>
  <c r="HO120" i="6"/>
  <c r="CZ120" i="6"/>
  <c r="CP120" i="6"/>
  <c r="CF120" i="6"/>
  <c r="BV120" i="6"/>
  <c r="BK120" i="6"/>
  <c r="ID119" i="6"/>
  <c r="HP119" i="6"/>
  <c r="HO119" i="6"/>
  <c r="HK119" i="6"/>
  <c r="HJ119" i="6"/>
  <c r="HA119" i="6"/>
  <c r="GQ119" i="6"/>
  <c r="GG119" i="6"/>
  <c r="GA119" i="6"/>
  <c r="FV119" i="6"/>
  <c r="FC119" i="6"/>
  <c r="ES119" i="6"/>
  <c r="CO119" i="6"/>
  <c r="BG119" i="6"/>
  <c r="AW119" i="6"/>
  <c r="AL119" i="6"/>
  <c r="HY118" i="6"/>
  <c r="HJ118" i="6"/>
  <c r="GQ118" i="6"/>
  <c r="GP118" i="6"/>
  <c r="GB118" i="6"/>
  <c r="FV118" i="6"/>
  <c r="EW118" i="6"/>
  <c r="EN118" i="6"/>
  <c r="EC118" i="6"/>
  <c r="DO118" i="6"/>
  <c r="DN118" i="6"/>
  <c r="CT118" i="6"/>
  <c r="CO118" i="6"/>
  <c r="CJ118" i="6"/>
  <c r="BU118" i="6"/>
  <c r="BF118" i="6"/>
  <c r="BB118" i="6"/>
  <c r="BA118" i="6"/>
  <c r="M118" i="6"/>
  <c r="HO115" i="6"/>
  <c r="HK115" i="6"/>
  <c r="GZ115" i="6"/>
  <c r="GQ115" i="6"/>
  <c r="FV115" i="6"/>
  <c r="FL115" i="6"/>
  <c r="FG115" i="6"/>
  <c r="DX115" i="6"/>
  <c r="DE115" i="6"/>
  <c r="DD115" i="6"/>
  <c r="CK115" i="6"/>
  <c r="CJ115" i="6"/>
  <c r="BQ115" i="6"/>
  <c r="ID114" i="6"/>
  <c r="FW114" i="6"/>
  <c r="FQ114" i="6"/>
  <c r="FC114" i="6"/>
  <c r="EW114" i="6"/>
  <c r="BA114" i="6"/>
  <c r="M114" i="6"/>
  <c r="GZ113" i="6"/>
  <c r="GF113" i="6"/>
  <c r="FL113" i="6"/>
  <c r="DX113" i="6"/>
  <c r="BV113" i="6"/>
  <c r="BB113" i="6"/>
  <c r="AW113" i="6"/>
  <c r="AV113" i="6"/>
  <c r="AL113" i="6"/>
  <c r="AG113" i="6"/>
  <c r="R113" i="6"/>
  <c r="M113" i="6"/>
  <c r="HJ112" i="6"/>
  <c r="GV112" i="6"/>
  <c r="GU112" i="6"/>
  <c r="GL112" i="6"/>
  <c r="GA112" i="6"/>
  <c r="FQ112" i="6"/>
  <c r="FL112" i="6"/>
  <c r="EW112" i="6"/>
  <c r="DD112" i="6"/>
  <c r="AR112" i="6"/>
  <c r="AH112" i="6"/>
  <c r="AB112" i="6"/>
  <c r="HY111" i="6"/>
  <c r="GP111" i="6"/>
  <c r="GK111" i="6"/>
  <c r="GA111" i="6"/>
  <c r="FH111" i="6"/>
  <c r="FC111" i="6"/>
  <c r="FB111" i="6"/>
  <c r="ES111" i="6"/>
  <c r="EH111" i="6"/>
  <c r="DX111" i="6"/>
  <c r="DS111" i="6"/>
  <c r="DI111" i="6"/>
  <c r="DD111" i="6"/>
  <c r="BF111" i="6"/>
  <c r="AQ111" i="6"/>
  <c r="AG111" i="6"/>
  <c r="ID110" i="6"/>
  <c r="HO110" i="6"/>
  <c r="GA110" i="6"/>
  <c r="FV110" i="6"/>
  <c r="DO110" i="6"/>
  <c r="DI110" i="6"/>
  <c r="CT110" i="6"/>
  <c r="BG110" i="6"/>
  <c r="AV110" i="6"/>
  <c r="AM110" i="6"/>
  <c r="AG110" i="6"/>
  <c r="S110" i="6"/>
  <c r="R110" i="6"/>
  <c r="M110" i="6"/>
  <c r="AW109" i="6"/>
  <c r="AV109" i="6"/>
  <c r="W109" i="6"/>
  <c r="HU106" i="6"/>
  <c r="HP106" i="6"/>
  <c r="HO106" i="6"/>
  <c r="HF106" i="6"/>
  <c r="HA106" i="6"/>
  <c r="GU106" i="6"/>
  <c r="GP106" i="6"/>
  <c r="GG106" i="6"/>
  <c r="FM106" i="6"/>
  <c r="FG106" i="6"/>
  <c r="FB106" i="6"/>
  <c r="EX106" i="6"/>
  <c r="DN106" i="6"/>
  <c r="DD106" i="6"/>
  <c r="BU106" i="6"/>
  <c r="BF106" i="6"/>
  <c r="R106" i="6"/>
  <c r="M106" i="6"/>
  <c r="GF105" i="6"/>
  <c r="FV105" i="6"/>
  <c r="FG105" i="6"/>
  <c r="EC105" i="6"/>
  <c r="DS105" i="6"/>
  <c r="BB105" i="6"/>
  <c r="AV105" i="6"/>
  <c r="AG105" i="6"/>
  <c r="N105" i="6"/>
  <c r="GP104" i="6"/>
  <c r="GB104" i="6"/>
  <c r="GA104" i="6"/>
  <c r="FR104" i="6"/>
  <c r="FL104" i="6"/>
  <c r="FG104" i="6"/>
  <c r="FC104" i="6"/>
  <c r="DS104" i="6"/>
  <c r="CY104" i="6"/>
  <c r="CA104" i="6"/>
  <c r="W104" i="6"/>
  <c r="IE103" i="6"/>
  <c r="HU103" i="6"/>
  <c r="HP103" i="6"/>
  <c r="HJ103" i="6"/>
  <c r="HK103" i="6"/>
  <c r="HF103" i="6"/>
  <c r="GZ103" i="6"/>
  <c r="GU103" i="6"/>
  <c r="FW103" i="6"/>
  <c r="FM103" i="6"/>
  <c r="FG103" i="6"/>
  <c r="ER103" i="6"/>
  <c r="DX103" i="6"/>
  <c r="CO103" i="6"/>
  <c r="CJ103" i="6"/>
  <c r="BA103" i="6"/>
  <c r="AV103" i="6"/>
  <c r="S103" i="6"/>
  <c r="HT102" i="6"/>
  <c r="GK102" i="6"/>
  <c r="FV102" i="6"/>
  <c r="FC102" i="6"/>
  <c r="EI102" i="6"/>
  <c r="EC102" i="6"/>
  <c r="DO102" i="6"/>
  <c r="DN102" i="6"/>
  <c r="DI102" i="6"/>
  <c r="CO102" i="6"/>
  <c r="BU102" i="6"/>
  <c r="AG102" i="6"/>
  <c r="DE101" i="6"/>
  <c r="CA101" i="6"/>
  <c r="AW101" i="6"/>
  <c r="AM101" i="6"/>
  <c r="HO100" i="6"/>
  <c r="ID94" i="6"/>
  <c r="HZ94" i="6"/>
  <c r="HT94" i="6"/>
  <c r="HP94" i="6"/>
  <c r="HJ94" i="6"/>
  <c r="HK94" i="6"/>
  <c r="HF94" i="6"/>
  <c r="GZ94" i="6"/>
  <c r="GP94" i="6"/>
  <c r="GF94" i="6"/>
  <c r="GB94" i="6"/>
  <c r="FW94" i="6"/>
  <c r="FV94" i="6"/>
  <c r="FL94" i="6"/>
  <c r="FB94" i="6"/>
  <c r="ER94" i="6"/>
  <c r="EN94" i="6"/>
  <c r="EH94" i="6"/>
  <c r="EI94" i="6"/>
  <c r="ED94" i="6"/>
  <c r="DX94" i="6"/>
  <c r="DN94" i="6"/>
  <c r="DJ94" i="6"/>
  <c r="DD94" i="6"/>
  <c r="CZ94" i="6"/>
  <c r="CU94" i="6"/>
  <c r="CT94" i="6"/>
  <c r="CJ94" i="6"/>
  <c r="BZ94" i="6"/>
  <c r="BP94" i="6"/>
  <c r="BL94" i="6"/>
  <c r="BF94" i="6"/>
  <c r="BG94" i="6"/>
  <c r="BB94" i="6"/>
  <c r="AV94" i="6"/>
  <c r="AL94" i="6"/>
  <c r="AH94" i="6"/>
  <c r="AB94" i="6"/>
  <c r="X94" i="6"/>
  <c r="S94" i="6"/>
  <c r="R94" i="6"/>
  <c r="HY93" i="6"/>
  <c r="HE93" i="6"/>
  <c r="GK93" i="6"/>
  <c r="FQ93" i="6"/>
  <c r="EW93" i="6"/>
  <c r="EC93" i="6"/>
  <c r="DI93" i="6"/>
  <c r="CO93" i="6"/>
  <c r="BU93" i="6"/>
  <c r="BA93" i="6"/>
  <c r="AG93" i="6"/>
  <c r="M93" i="6"/>
  <c r="ID92" i="6"/>
  <c r="HF92" i="6"/>
  <c r="GP92" i="6"/>
  <c r="FR92" i="6"/>
  <c r="FM92" i="6"/>
  <c r="FL92" i="6"/>
  <c r="FC92" i="6"/>
  <c r="EX92" i="6"/>
  <c r="EW92" i="6"/>
  <c r="ER92" i="6"/>
  <c r="EI92" i="6"/>
  <c r="EC92" i="6"/>
  <c r="DY92" i="6"/>
  <c r="DT92" i="6"/>
  <c r="BG92" i="6"/>
  <c r="AW92" i="6"/>
  <c r="AR92" i="6"/>
  <c r="EC91" i="6"/>
  <c r="DN91" i="6"/>
  <c r="DI91" i="6"/>
  <c r="CT91" i="6"/>
  <c r="CE91" i="6"/>
  <c r="BU91" i="6"/>
  <c r="BF91" i="6"/>
  <c r="AV91" i="6"/>
  <c r="R91" i="6"/>
  <c r="ID90" i="6"/>
  <c r="HY90" i="6"/>
  <c r="HE90" i="6"/>
  <c r="GV90" i="6"/>
  <c r="FH90" i="6"/>
  <c r="EN90" i="6"/>
  <c r="BF90" i="6"/>
  <c r="AB90" i="6"/>
  <c r="X90" i="6"/>
  <c r="R90" i="6"/>
  <c r="IE89" i="6"/>
  <c r="HK89" i="6"/>
  <c r="HF89" i="6"/>
  <c r="GV89" i="6"/>
  <c r="GK89" i="6"/>
  <c r="FV89" i="6"/>
  <c r="ED89" i="6"/>
  <c r="DT89" i="6"/>
  <c r="DN89" i="6"/>
  <c r="DI89" i="6"/>
  <c r="CO89" i="6"/>
  <c r="BU89" i="6"/>
  <c r="BA89" i="6"/>
  <c r="HT88" i="6"/>
  <c r="GF88" i="6"/>
  <c r="FR88" i="6"/>
  <c r="FC88" i="6"/>
  <c r="EX88" i="6"/>
  <c r="ED88" i="6"/>
  <c r="DY88" i="6"/>
  <c r="DO88" i="6"/>
  <c r="DJ88" i="6"/>
  <c r="DD88" i="6"/>
  <c r="DE88" i="6"/>
  <c r="CZ88" i="6"/>
  <c r="CO88" i="6"/>
  <c r="CF88" i="6"/>
  <c r="CA88" i="6"/>
  <c r="BU88" i="6"/>
  <c r="BQ88" i="6"/>
  <c r="BL88" i="6"/>
  <c r="BA88" i="6"/>
  <c r="AW88" i="6"/>
  <c r="AR88" i="6"/>
  <c r="AM88" i="6"/>
  <c r="AG88" i="6"/>
  <c r="AB88" i="6"/>
  <c r="X88" i="6"/>
  <c r="W88" i="6"/>
  <c r="HT85" i="6"/>
  <c r="HJ85" i="6"/>
  <c r="GZ85" i="6"/>
  <c r="GU85" i="6"/>
  <c r="GP85" i="6"/>
  <c r="GF85" i="6"/>
  <c r="FV85" i="6"/>
  <c r="FL85" i="6"/>
  <c r="ER85" i="6"/>
  <c r="DX85" i="6"/>
  <c r="CO85" i="6"/>
  <c r="CK85" i="6"/>
  <c r="BF85" i="6"/>
  <c r="AL85" i="6"/>
  <c r="R85" i="6"/>
  <c r="M85" i="6"/>
  <c r="GZ84" i="6"/>
  <c r="GK84" i="6"/>
  <c r="GF84" i="6"/>
  <c r="FL84" i="6"/>
  <c r="DX84" i="6"/>
  <c r="DD84" i="6"/>
  <c r="CJ84" i="6"/>
  <c r="BV84" i="6"/>
  <c r="BB84" i="6"/>
  <c r="AV84" i="6"/>
  <c r="IE83" i="6"/>
  <c r="HO83" i="6"/>
  <c r="HK83" i="6"/>
  <c r="GQ83" i="6"/>
  <c r="FG83" i="6"/>
  <c r="FC83" i="6"/>
  <c r="EM83" i="6"/>
  <c r="EI83" i="6"/>
  <c r="DO83" i="6"/>
  <c r="DJ83" i="6"/>
  <c r="CY83" i="6"/>
  <c r="CU83" i="6"/>
  <c r="CA83" i="6"/>
  <c r="BK83" i="6"/>
  <c r="BG83" i="6"/>
  <c r="AM83" i="6"/>
  <c r="HP82" i="6"/>
  <c r="HK82" i="6"/>
  <c r="HJ82" i="6"/>
  <c r="HA82" i="6"/>
  <c r="GP82" i="6"/>
  <c r="GB82" i="6"/>
  <c r="FB82" i="6"/>
  <c r="DN82" i="6"/>
  <c r="CU82" i="6"/>
  <c r="BL82" i="6"/>
  <c r="BG82" i="6"/>
  <c r="BF82" i="6"/>
  <c r="BA82" i="6"/>
  <c r="AW82" i="6"/>
  <c r="AR82" i="6"/>
  <c r="AQ82" i="6"/>
  <c r="AG82" i="6"/>
  <c r="X82" i="6"/>
  <c r="W82" i="6"/>
  <c r="S82" i="6"/>
  <c r="M82" i="6"/>
  <c r="ID81" i="6"/>
  <c r="HT81" i="6"/>
  <c r="HO81" i="6"/>
  <c r="GP81" i="6"/>
  <c r="ER81" i="6"/>
  <c r="EC81" i="6"/>
  <c r="DX81" i="6"/>
  <c r="DN81" i="6"/>
  <c r="CO81" i="6"/>
  <c r="CK81" i="6"/>
  <c r="BU81" i="6"/>
  <c r="AG81" i="6"/>
  <c r="IE80" i="6"/>
  <c r="HT80" i="6"/>
  <c r="GZ80" i="6"/>
  <c r="GF80" i="6"/>
  <c r="FM80" i="6"/>
  <c r="FC80" i="6"/>
  <c r="ER80" i="6"/>
  <c r="EC80" i="6"/>
  <c r="CJ80" i="6"/>
  <c r="BU80" i="6"/>
  <c r="AV80" i="6"/>
  <c r="AG80" i="6"/>
  <c r="W80" i="6"/>
  <c r="HY79" i="6"/>
  <c r="HT79" i="6"/>
  <c r="FM79" i="6"/>
  <c r="ES79" i="6"/>
  <c r="EN79" i="6"/>
  <c r="EM79" i="6"/>
  <c r="CP79" i="6"/>
  <c r="CJ79" i="6"/>
  <c r="AL79" i="6"/>
  <c r="R79" i="6"/>
  <c r="HO76" i="6"/>
  <c r="HF76" i="6"/>
  <c r="HA76" i="6"/>
  <c r="GZ76" i="6"/>
  <c r="GK76" i="6"/>
  <c r="GA76" i="6"/>
  <c r="FR76" i="6"/>
  <c r="FM76" i="6"/>
  <c r="FG76" i="6"/>
  <c r="FC76" i="6"/>
  <c r="EX76" i="6"/>
  <c r="EW76" i="6"/>
  <c r="ER76" i="6"/>
  <c r="DX76" i="6"/>
  <c r="DT76" i="6"/>
  <c r="DJ76" i="6"/>
  <c r="CP76" i="6"/>
  <c r="BV76" i="6"/>
  <c r="BB76" i="6"/>
  <c r="AH76" i="6"/>
  <c r="N76" i="6"/>
  <c r="IE75" i="6"/>
  <c r="HO75" i="6"/>
  <c r="HE75" i="6"/>
  <c r="HA75" i="6"/>
  <c r="GZ75" i="6"/>
  <c r="GU75" i="6"/>
  <c r="GA75" i="6"/>
  <c r="FQ75" i="6"/>
  <c r="FM75" i="6"/>
  <c r="FL75" i="6"/>
  <c r="FH75" i="6"/>
  <c r="FG75" i="6"/>
  <c r="FC75" i="6"/>
  <c r="EM75" i="6"/>
  <c r="EC75" i="6"/>
  <c r="DX75" i="6"/>
  <c r="DT75" i="6"/>
  <c r="DS75" i="6"/>
  <c r="CY75" i="6"/>
  <c r="BU75" i="6"/>
  <c r="BK75" i="6"/>
  <c r="BG75" i="6"/>
  <c r="AW75" i="6"/>
  <c r="AM75" i="6"/>
  <c r="W75" i="6"/>
  <c r="IE74" i="6"/>
  <c r="HY74" i="6"/>
  <c r="HJ74" i="6"/>
  <c r="GK74" i="6"/>
  <c r="GG74" i="6"/>
  <c r="FV74" i="6"/>
  <c r="FL74" i="6"/>
  <c r="EW74" i="6"/>
  <c r="BU74" i="6"/>
  <c r="BG74" i="6"/>
  <c r="BF74" i="6"/>
  <c r="BB74" i="6"/>
  <c r="AR74" i="6"/>
  <c r="AM74" i="6"/>
  <c r="AL74" i="6"/>
  <c r="N74" i="6"/>
  <c r="HT73" i="6"/>
  <c r="HE73" i="6"/>
  <c r="HA73" i="6"/>
  <c r="GU73" i="6"/>
  <c r="GQ73" i="6"/>
  <c r="GA73" i="6"/>
  <c r="ER73" i="6"/>
  <c r="EM73" i="6"/>
  <c r="DS73" i="6"/>
  <c r="DD73" i="6"/>
  <c r="CO73" i="6"/>
  <c r="CJ73" i="6"/>
  <c r="AV73" i="6"/>
  <c r="AH73" i="6"/>
  <c r="AC73" i="6"/>
  <c r="S73" i="6"/>
  <c r="GU72" i="6"/>
  <c r="DS72" i="6"/>
  <c r="DD72" i="6"/>
  <c r="CY72" i="6"/>
  <c r="CE72" i="6"/>
  <c r="BK72" i="6"/>
  <c r="AQ72" i="6"/>
  <c r="ID71" i="6"/>
  <c r="HJ71" i="6"/>
  <c r="BZ71" i="6"/>
  <c r="BK71" i="6"/>
  <c r="AL71" i="6"/>
  <c r="HF70" i="6"/>
  <c r="HE70" i="6"/>
  <c r="GV70" i="6"/>
  <c r="GP70" i="6"/>
  <c r="GL70" i="6"/>
  <c r="GB70" i="6"/>
  <c r="FQ70" i="6"/>
  <c r="FB70" i="6"/>
  <c r="EC70" i="6"/>
  <c r="CJ70" i="6"/>
  <c r="CA70" i="6"/>
  <c r="BG70" i="6"/>
  <c r="AR70" i="6"/>
  <c r="HP67" i="6"/>
  <c r="GV67" i="6"/>
  <c r="GQ67" i="6"/>
  <c r="GG67" i="6"/>
  <c r="GB67" i="6"/>
  <c r="FV67" i="6"/>
  <c r="FW67" i="6"/>
  <c r="FM67" i="6"/>
  <c r="FG67" i="6"/>
  <c r="FB67" i="6"/>
  <c r="EH67" i="6"/>
  <c r="DN67" i="6"/>
  <c r="CT67" i="6"/>
  <c r="AM67" i="6"/>
  <c r="AC67" i="6"/>
  <c r="R67" i="6"/>
  <c r="IE66" i="6"/>
  <c r="HZ66" i="6"/>
  <c r="HY66" i="6"/>
  <c r="HP66" i="6"/>
  <c r="HJ66" i="6"/>
  <c r="HE66" i="6"/>
  <c r="GK66" i="6"/>
  <c r="FR66" i="6"/>
  <c r="FQ66" i="6"/>
  <c r="FH66" i="6"/>
  <c r="EW66" i="6"/>
  <c r="EC66" i="6"/>
  <c r="BA66" i="6"/>
  <c r="AG66" i="6"/>
  <c r="M66" i="6"/>
  <c r="HT65" i="6"/>
  <c r="HP65" i="6"/>
  <c r="GQ65" i="6"/>
  <c r="GF65" i="6"/>
  <c r="GB65" i="6"/>
  <c r="FH65" i="6"/>
  <c r="DT65" i="6"/>
  <c r="CK65" i="6"/>
  <c r="CJ65" i="6"/>
  <c r="CF65" i="6"/>
  <c r="CA65" i="6"/>
  <c r="BP65" i="6"/>
  <c r="BL65" i="6"/>
  <c r="AR65" i="6"/>
  <c r="AB65" i="6"/>
  <c r="X65" i="6"/>
  <c r="HO64" i="6"/>
  <c r="GV64" i="6"/>
  <c r="GL64" i="6"/>
  <c r="GA64" i="6"/>
  <c r="FG64" i="6"/>
  <c r="EM64" i="6"/>
  <c r="DS64" i="6"/>
  <c r="CE64" i="6"/>
  <c r="AC64" i="6"/>
  <c r="X64" i="6"/>
  <c r="N64" i="6"/>
  <c r="ID63" i="6"/>
  <c r="HJ63" i="6"/>
  <c r="GP63" i="6"/>
  <c r="EH63" i="6"/>
  <c r="DS63" i="6"/>
  <c r="BU63" i="6"/>
  <c r="AL63" i="6"/>
  <c r="W63" i="6"/>
  <c r="ID62" i="6"/>
  <c r="GZ62" i="6"/>
  <c r="FL62" i="6"/>
  <c r="FB62" i="6"/>
  <c r="EX62" i="6"/>
  <c r="EN62" i="6"/>
  <c r="EC62" i="6"/>
  <c r="CP62" i="6"/>
  <c r="CF62" i="6"/>
  <c r="BU62" i="6"/>
  <c r="N62" i="6"/>
  <c r="GZ61" i="6"/>
  <c r="GF61" i="6"/>
  <c r="FL61" i="6"/>
  <c r="EX61" i="6"/>
  <c r="ED61" i="6"/>
  <c r="DX61" i="6"/>
  <c r="DD61" i="6"/>
  <c r="CJ61" i="6"/>
  <c r="BV61" i="6"/>
  <c r="BB61" i="6"/>
  <c r="HK58" i="6"/>
  <c r="GQ58" i="6"/>
  <c r="GL58" i="6"/>
  <c r="GK58" i="6"/>
  <c r="FV58" i="6"/>
  <c r="FH58" i="6"/>
  <c r="FB58" i="6"/>
  <c r="ED58" i="6"/>
  <c r="DI58" i="6"/>
  <c r="DE58" i="6"/>
  <c r="CO58" i="6"/>
  <c r="CK58" i="6"/>
  <c r="BU58" i="6"/>
  <c r="AG58" i="6"/>
  <c r="M58" i="6"/>
  <c r="HT57" i="6"/>
  <c r="HO57" i="6"/>
  <c r="GG57" i="6"/>
  <c r="ED57" i="6"/>
  <c r="DY57" i="6"/>
  <c r="DJ57" i="6"/>
  <c r="DD57" i="6"/>
  <c r="CP57" i="6"/>
  <c r="CF57" i="6"/>
  <c r="BP57" i="6"/>
  <c r="BL57" i="6"/>
  <c r="AR57" i="6"/>
  <c r="AB57" i="6"/>
  <c r="ID56" i="6"/>
  <c r="HY56" i="6"/>
  <c r="HO56" i="6"/>
  <c r="HJ56" i="6"/>
  <c r="HE56" i="6"/>
  <c r="GA56" i="6"/>
  <c r="EW56" i="6"/>
  <c r="EH56" i="6"/>
  <c r="EC56" i="6"/>
  <c r="CO56" i="6"/>
  <c r="CA56" i="6"/>
  <c r="BZ56" i="6"/>
  <c r="BU56" i="6"/>
  <c r="BK56" i="6"/>
  <c r="BF56" i="6"/>
  <c r="BG56" i="6"/>
  <c r="BA56" i="6"/>
  <c r="AW56" i="6"/>
  <c r="AG56" i="6"/>
  <c r="X56" i="6"/>
  <c r="R56" i="6"/>
  <c r="GP55" i="6"/>
  <c r="FL55" i="6"/>
  <c r="FH55" i="6"/>
  <c r="FB55" i="6"/>
  <c r="EX55" i="6"/>
  <c r="DN55" i="6"/>
  <c r="X55" i="6"/>
  <c r="HZ54" i="6"/>
  <c r="HY54" i="6"/>
  <c r="HP54" i="6"/>
  <c r="GZ54" i="6"/>
  <c r="GK54" i="6"/>
  <c r="GG54" i="6"/>
  <c r="FG54" i="6"/>
  <c r="EW54" i="6"/>
  <c r="DO54" i="6"/>
  <c r="CZ54" i="6"/>
  <c r="CU54" i="6"/>
  <c r="CP54" i="6"/>
  <c r="CE54" i="6"/>
  <c r="CA54" i="6"/>
  <c r="BQ54" i="6"/>
  <c r="HF53" i="6"/>
  <c r="GQ53" i="6"/>
  <c r="GL53" i="6"/>
  <c r="GG53" i="6"/>
  <c r="FV53" i="6"/>
  <c r="FR53" i="6"/>
  <c r="FH53" i="6"/>
  <c r="CT53" i="6"/>
  <c r="CP53" i="6"/>
  <c r="BB53" i="6"/>
  <c r="AM53" i="6"/>
  <c r="AH53" i="6"/>
  <c r="AC53" i="6"/>
  <c r="R53" i="6"/>
  <c r="N53" i="6"/>
  <c r="HY52" i="6"/>
  <c r="HU52" i="6"/>
  <c r="HK52" i="6"/>
  <c r="EW52" i="6"/>
  <c r="ES52" i="6"/>
  <c r="DE52" i="6"/>
  <c r="CP52" i="6"/>
  <c r="CK52" i="6"/>
  <c r="CF52" i="6"/>
  <c r="BU52" i="6"/>
  <c r="BQ52" i="6"/>
  <c r="BG52" i="6"/>
  <c r="HJ47" i="6"/>
  <c r="HF47" i="6"/>
  <c r="FR47" i="6"/>
  <c r="FC47" i="6"/>
  <c r="EX47" i="6"/>
  <c r="ES47" i="6"/>
  <c r="EH47" i="6"/>
  <c r="ED47" i="6"/>
  <c r="DT47" i="6"/>
  <c r="BF47" i="6"/>
  <c r="BB47" i="6"/>
  <c r="N47" i="6"/>
  <c r="GK46" i="6"/>
  <c r="GG46" i="6"/>
  <c r="ES46" i="6"/>
  <c r="ED46" i="6"/>
  <c r="DY46" i="6"/>
  <c r="DT46" i="6"/>
  <c r="DI46" i="6"/>
  <c r="DE46" i="6"/>
  <c r="CU46" i="6"/>
  <c r="AG46" i="6"/>
  <c r="AC46" i="6"/>
  <c r="HT45" i="6"/>
  <c r="GZ45" i="6"/>
  <c r="GU45" i="6"/>
  <c r="GP45" i="6"/>
  <c r="GK45" i="6"/>
  <c r="FG45" i="6"/>
  <c r="FB45" i="6"/>
  <c r="EW45" i="6"/>
  <c r="EM45" i="6"/>
  <c r="DD45" i="6"/>
  <c r="CO45" i="6"/>
  <c r="CE45" i="6"/>
  <c r="BV45" i="6"/>
  <c r="BK45" i="6"/>
  <c r="BB45" i="6"/>
  <c r="AW45" i="6"/>
  <c r="AV45" i="6"/>
  <c r="AM45" i="6"/>
  <c r="AH45" i="6"/>
  <c r="AG45" i="6"/>
  <c r="AB45" i="6"/>
  <c r="HU44" i="6"/>
  <c r="HP44" i="6"/>
  <c r="GV44" i="6"/>
  <c r="GL44" i="6"/>
  <c r="GA44" i="6"/>
  <c r="FW44" i="6"/>
  <c r="FV44" i="6"/>
  <c r="FQ44" i="6"/>
  <c r="FB44" i="6"/>
  <c r="ER44" i="6"/>
  <c r="EH44" i="6"/>
  <c r="CY44" i="6"/>
  <c r="CU44" i="6"/>
  <c r="BV44" i="6"/>
  <c r="BP44" i="6"/>
  <c r="BK44" i="6"/>
  <c r="BG44" i="6"/>
  <c r="AQ44" i="6"/>
  <c r="AM44" i="6"/>
  <c r="W44" i="6"/>
  <c r="S44" i="6"/>
  <c r="ID43" i="6"/>
  <c r="HP43" i="6"/>
  <c r="HA43" i="6"/>
  <c r="GV43" i="6"/>
  <c r="GP43" i="6"/>
  <c r="GQ43" i="6"/>
  <c r="GL43" i="6"/>
  <c r="GA43" i="6"/>
  <c r="FW43" i="6"/>
  <c r="FR43" i="6"/>
  <c r="FM43" i="6"/>
  <c r="FG43" i="6"/>
  <c r="DY43" i="6"/>
  <c r="DS43" i="6"/>
  <c r="DN43" i="6"/>
  <c r="DJ43" i="6"/>
  <c r="CT43" i="6"/>
  <c r="CP43" i="6"/>
  <c r="BZ43" i="6"/>
  <c r="BV43" i="6"/>
  <c r="AW43" i="6"/>
  <c r="AL43" i="6"/>
  <c r="AH43" i="6"/>
  <c r="W43" i="6"/>
  <c r="N43" i="6"/>
  <c r="IE42" i="6"/>
  <c r="HT42" i="6"/>
  <c r="HK42" i="6"/>
  <c r="HF42" i="6"/>
  <c r="HE42" i="6"/>
  <c r="GZ42" i="6"/>
  <c r="GP42" i="6"/>
  <c r="GL42" i="6"/>
  <c r="GB42" i="6"/>
  <c r="FV42" i="6"/>
  <c r="FQ42" i="6"/>
  <c r="FM42" i="6"/>
  <c r="EW42" i="6"/>
  <c r="EC42" i="6"/>
  <c r="DI42" i="6"/>
  <c r="CO42" i="6"/>
  <c r="BB42" i="6"/>
  <c r="AH42" i="6"/>
  <c r="X42" i="6"/>
  <c r="M42" i="6"/>
  <c r="HZ41" i="6"/>
  <c r="HU41" i="6"/>
  <c r="HT41" i="6"/>
  <c r="HK41" i="6"/>
  <c r="HE41" i="6"/>
  <c r="GZ41" i="6"/>
  <c r="GF41" i="6"/>
  <c r="ER41" i="6"/>
  <c r="EC41" i="6"/>
  <c r="DS41" i="6"/>
  <c r="CY41" i="6"/>
  <c r="CP41" i="6"/>
  <c r="CE41" i="6"/>
  <c r="BV41" i="6"/>
  <c r="BP41" i="6"/>
  <c r="BA41" i="6"/>
  <c r="AV41" i="6"/>
  <c r="AB41" i="6"/>
  <c r="HZ38" i="6"/>
  <c r="HP38" i="6"/>
  <c r="HE38" i="6"/>
  <c r="GP38" i="6"/>
  <c r="GF38" i="6"/>
  <c r="FL38" i="6"/>
  <c r="ER38" i="6"/>
  <c r="ED38" i="6"/>
  <c r="EC38" i="6"/>
  <c r="DT38" i="6"/>
  <c r="DN38" i="6"/>
  <c r="DI38" i="6"/>
  <c r="CO38" i="6"/>
  <c r="BV38" i="6"/>
  <c r="BL38" i="6"/>
  <c r="BA38" i="6"/>
  <c r="AL38" i="6"/>
  <c r="AB38" i="6"/>
  <c r="IE37" i="6"/>
  <c r="HY37" i="6"/>
  <c r="HA37" i="6"/>
  <c r="GQ37" i="6"/>
  <c r="GK37" i="6"/>
  <c r="GF37" i="6"/>
  <c r="GA37" i="6"/>
  <c r="FR37" i="6"/>
  <c r="EM37" i="6"/>
  <c r="ED37" i="6"/>
  <c r="DD37" i="6"/>
  <c r="BU37" i="6"/>
  <c r="AG37" i="6"/>
  <c r="AB37" i="6"/>
  <c r="W37" i="6"/>
  <c r="N37" i="6"/>
  <c r="HT36" i="6"/>
  <c r="HO36" i="6"/>
  <c r="GU36" i="6"/>
  <c r="FG36" i="6"/>
  <c r="EM36" i="6"/>
  <c r="DS36" i="6"/>
  <c r="DE36" i="6"/>
  <c r="CK36" i="6"/>
  <c r="BK36" i="6"/>
  <c r="AV36" i="6"/>
  <c r="X36" i="6"/>
  <c r="N36" i="6"/>
  <c r="HY35" i="6"/>
  <c r="HE35" i="6"/>
  <c r="GP35" i="6"/>
  <c r="GA35" i="6"/>
  <c r="FV35" i="6"/>
  <c r="FB35" i="6"/>
  <c r="EI35" i="6"/>
  <c r="DY35" i="6"/>
  <c r="DN35" i="6"/>
  <c r="DD35" i="6"/>
  <c r="CY35" i="6"/>
  <c r="CO35" i="6"/>
  <c r="CJ35" i="6"/>
  <c r="BU35" i="6"/>
  <c r="BA35" i="6"/>
  <c r="AQ35" i="6"/>
  <c r="R35" i="6"/>
  <c r="HE34" i="6"/>
  <c r="GZ34" i="6"/>
  <c r="GP34" i="6"/>
  <c r="GF34" i="6"/>
  <c r="FW34" i="6"/>
  <c r="FQ34" i="6"/>
  <c r="FC34" i="6"/>
  <c r="FB34" i="6"/>
  <c r="EX34" i="6"/>
  <c r="EW34" i="6"/>
  <c r="EN34" i="6"/>
  <c r="EC34" i="6"/>
  <c r="DI34" i="6"/>
  <c r="CP34" i="6"/>
  <c r="CF34" i="6"/>
  <c r="BU34" i="6"/>
  <c r="BF34" i="6"/>
  <c r="AV34" i="6"/>
  <c r="AB34" i="6"/>
  <c r="M34" i="6"/>
  <c r="ID33" i="6"/>
  <c r="HE33" i="6"/>
  <c r="GU33" i="6"/>
  <c r="GP33" i="6"/>
  <c r="FG33" i="6"/>
  <c r="EM33" i="6"/>
  <c r="ED33" i="6"/>
  <c r="EC33" i="6"/>
  <c r="DX33" i="6"/>
  <c r="DD33" i="6"/>
  <c r="CJ33" i="6"/>
  <c r="CF33" i="6"/>
  <c r="BP33" i="6"/>
  <c r="AW33" i="6"/>
  <c r="S33" i="6"/>
  <c r="HO32" i="6"/>
  <c r="GA32" i="6"/>
  <c r="DY32" i="6"/>
  <c r="DE32" i="6"/>
  <c r="CZ32" i="6"/>
  <c r="CY32" i="6"/>
  <c r="CO32" i="6"/>
  <c r="CP32" i="6"/>
  <c r="CJ32" i="6"/>
  <c r="BU32" i="6"/>
  <c r="AR32" i="6"/>
  <c r="AH32" i="6"/>
  <c r="AB32" i="6"/>
  <c r="HO29" i="6"/>
  <c r="GU29" i="6"/>
  <c r="GL29" i="6"/>
  <c r="FR29" i="6"/>
  <c r="EX29" i="6"/>
  <c r="ED29" i="6"/>
  <c r="DJ29" i="6"/>
  <c r="CP29" i="6"/>
  <c r="BV29" i="6"/>
  <c r="BB29" i="6"/>
  <c r="AH29" i="6"/>
  <c r="N29" i="6"/>
  <c r="IE28" i="6"/>
  <c r="HK28" i="6"/>
  <c r="GZ28" i="6"/>
  <c r="GQ28" i="6"/>
  <c r="GG28" i="6"/>
  <c r="FM28" i="6"/>
  <c r="ES28" i="6"/>
  <c r="DY28" i="6"/>
  <c r="DX28" i="6"/>
  <c r="DT28" i="6"/>
  <c r="CP28" i="6"/>
  <c r="CK28" i="6"/>
  <c r="BZ28" i="6"/>
  <c r="BU28" i="6"/>
  <c r="BQ28" i="6"/>
  <c r="AL28" i="6"/>
  <c r="AC28" i="6"/>
  <c r="X28" i="6"/>
  <c r="W28" i="6"/>
  <c r="R28" i="6"/>
  <c r="N28" i="6"/>
  <c r="HZ27" i="6"/>
  <c r="HY27" i="6"/>
  <c r="HT27" i="6"/>
  <c r="HO27" i="6"/>
  <c r="HF27" i="6"/>
  <c r="HE27" i="6"/>
  <c r="GZ27" i="6"/>
  <c r="GU27" i="6"/>
  <c r="GL27" i="6"/>
  <c r="GK27" i="6"/>
  <c r="GF27" i="6"/>
  <c r="GA27" i="6"/>
  <c r="FR27" i="6"/>
  <c r="FQ27" i="6"/>
  <c r="FL27" i="6"/>
  <c r="FG27" i="6"/>
  <c r="EX27" i="6"/>
  <c r="EW27" i="6"/>
  <c r="ER27" i="6"/>
  <c r="EM27" i="6"/>
  <c r="ED27" i="6"/>
  <c r="EC27" i="6"/>
  <c r="DX27" i="6"/>
  <c r="DS27" i="6"/>
  <c r="DJ27" i="6"/>
  <c r="DI27" i="6"/>
  <c r="DD27" i="6"/>
  <c r="CY27" i="6"/>
  <c r="CP27" i="6"/>
  <c r="CO27" i="6"/>
  <c r="CJ27" i="6"/>
  <c r="CE27" i="6"/>
  <c r="BV27" i="6"/>
  <c r="BU27" i="6"/>
  <c r="BP27" i="6"/>
  <c r="BK27" i="6"/>
  <c r="BB27" i="6"/>
  <c r="BA27" i="6"/>
  <c r="AV27" i="6"/>
  <c r="AQ27" i="6"/>
  <c r="AH27" i="6"/>
  <c r="AG27" i="6"/>
  <c r="AB27" i="6"/>
  <c r="W27" i="6"/>
  <c r="N27" i="6"/>
  <c r="M27" i="6"/>
  <c r="IE26" i="6"/>
  <c r="HY26" i="6"/>
  <c r="HU26" i="6"/>
  <c r="HO26" i="6"/>
  <c r="HP26" i="6"/>
  <c r="HK26" i="6"/>
  <c r="HE26" i="6"/>
  <c r="HA26" i="6"/>
  <c r="GU26" i="6"/>
  <c r="GV26" i="6"/>
  <c r="GQ26" i="6"/>
  <c r="GK26" i="6"/>
  <c r="GG26" i="6"/>
  <c r="GA26" i="6"/>
  <c r="GB26" i="6"/>
  <c r="FW26" i="6"/>
  <c r="FQ26" i="6"/>
  <c r="FM26" i="6"/>
  <c r="FG26" i="6"/>
  <c r="FH26" i="6"/>
  <c r="FC26" i="6"/>
  <c r="EW26" i="6"/>
  <c r="ES26" i="6"/>
  <c r="EM26" i="6"/>
  <c r="EN26" i="6"/>
  <c r="EI26" i="6"/>
  <c r="EC26" i="6"/>
  <c r="DY26" i="6"/>
  <c r="DS26" i="6"/>
  <c r="DT26" i="6"/>
  <c r="DO26" i="6"/>
  <c r="DI26" i="6"/>
  <c r="DE26" i="6"/>
  <c r="CY26" i="6"/>
  <c r="CZ26" i="6"/>
  <c r="CU26" i="6"/>
  <c r="CO26" i="6"/>
  <c r="CK26" i="6"/>
  <c r="CE26" i="6"/>
  <c r="CF26" i="6"/>
  <c r="CA26" i="6"/>
  <c r="BU26" i="6"/>
  <c r="BQ26" i="6"/>
  <c r="BK26" i="6"/>
  <c r="BL26" i="6"/>
  <c r="BG26" i="6"/>
  <c r="BA26" i="6"/>
  <c r="AW26" i="6"/>
  <c r="AQ26" i="6"/>
  <c r="AR26" i="6"/>
  <c r="AM26" i="6"/>
  <c r="AG26" i="6"/>
  <c r="AC26" i="6"/>
  <c r="W26" i="6"/>
  <c r="X26" i="6"/>
  <c r="S26" i="6"/>
  <c r="M26" i="6"/>
  <c r="IE25" i="6"/>
  <c r="HZ25" i="6"/>
  <c r="HY25" i="6"/>
  <c r="HU25" i="6"/>
  <c r="HT25" i="6"/>
  <c r="HO25" i="6"/>
  <c r="HK25" i="6"/>
  <c r="HF25" i="6"/>
  <c r="HE25" i="6"/>
  <c r="HA25" i="6"/>
  <c r="GZ25" i="6"/>
  <c r="GK25" i="6"/>
  <c r="GF25" i="6"/>
  <c r="GA25" i="6"/>
  <c r="FG25" i="6"/>
  <c r="EW25" i="6"/>
  <c r="EM25" i="6"/>
  <c r="EC25" i="6"/>
  <c r="DS25" i="6"/>
  <c r="DN25" i="6"/>
  <c r="CY25" i="6"/>
  <c r="AQ25" i="6"/>
  <c r="AB25" i="6"/>
  <c r="X25" i="6"/>
  <c r="S25" i="6"/>
  <c r="N25" i="6"/>
  <c r="IE24" i="6"/>
  <c r="HY24" i="6"/>
  <c r="HU24" i="6"/>
  <c r="GA24" i="6"/>
  <c r="EW24" i="6"/>
  <c r="ES24" i="6"/>
  <c r="DI24" i="6"/>
  <c r="CY24" i="6"/>
  <c r="CK24" i="6"/>
  <c r="CA24" i="6"/>
  <c r="BU24" i="6"/>
  <c r="AG24" i="6"/>
  <c r="AC24" i="6"/>
  <c r="W24" i="6"/>
  <c r="X24" i="6"/>
  <c r="N24" i="6"/>
  <c r="HY23" i="6"/>
  <c r="HP23" i="6"/>
  <c r="HJ23" i="6"/>
  <c r="GU23" i="6"/>
  <c r="GK23" i="6"/>
  <c r="FV23" i="6"/>
  <c r="EH23" i="6"/>
  <c r="DX23" i="6"/>
  <c r="DE23" i="6"/>
  <c r="BU23" i="6"/>
  <c r="BQ23" i="6"/>
  <c r="BF23" i="6"/>
  <c r="BA23" i="6"/>
  <c r="EW20" i="6"/>
  <c r="DO20" i="6"/>
  <c r="DN20" i="6"/>
  <c r="CT20" i="6"/>
  <c r="BZ20" i="6"/>
  <c r="BP20" i="6"/>
  <c r="BF20" i="6"/>
  <c r="AC20" i="6"/>
  <c r="HZ19" i="6"/>
  <c r="GL19" i="6"/>
  <c r="GF19" i="6"/>
  <c r="EI19" i="6"/>
  <c r="DY19" i="6"/>
  <c r="DO19" i="6"/>
  <c r="DE19" i="6"/>
  <c r="CY19" i="6"/>
  <c r="CJ19" i="6"/>
  <c r="HY18" i="6"/>
  <c r="HE18" i="6"/>
  <c r="GV18" i="6"/>
  <c r="GK18" i="6"/>
  <c r="GB18" i="6"/>
  <c r="FQ18" i="6"/>
  <c r="FL18" i="6"/>
  <c r="ER18" i="6"/>
  <c r="DY18" i="6"/>
  <c r="DI18" i="6"/>
  <c r="BQ18" i="6"/>
  <c r="BB18" i="6"/>
  <c r="AW18" i="6"/>
  <c r="AR18" i="6"/>
  <c r="AH18" i="6"/>
  <c r="X18" i="6"/>
  <c r="M18" i="6"/>
  <c r="ID17" i="6"/>
  <c r="HY17" i="6"/>
  <c r="GU17" i="6"/>
  <c r="GF17" i="6"/>
  <c r="FV17" i="6"/>
  <c r="FB17" i="6"/>
  <c r="EM17" i="6"/>
  <c r="EH17" i="6"/>
  <c r="DX17" i="6"/>
  <c r="DS17" i="6"/>
  <c r="CY17" i="6"/>
  <c r="CT17" i="6"/>
  <c r="CO17" i="6"/>
  <c r="CJ17" i="6"/>
  <c r="BZ17" i="6"/>
  <c r="BF17" i="6"/>
  <c r="AV17" i="6"/>
  <c r="AL17" i="6"/>
  <c r="AB17" i="6"/>
  <c r="HO16" i="6"/>
  <c r="HJ16" i="6"/>
  <c r="GG16" i="6"/>
  <c r="FW16" i="6"/>
  <c r="FL16" i="6"/>
  <c r="EW16" i="6"/>
  <c r="ER16" i="6"/>
  <c r="DX16" i="6"/>
  <c r="DD16" i="6"/>
  <c r="BG16" i="6"/>
  <c r="AW16" i="6"/>
  <c r="AL16" i="6"/>
  <c r="W16" i="6"/>
  <c r="HY15" i="6"/>
  <c r="HE15" i="6"/>
  <c r="EM15" i="6"/>
  <c r="DX15" i="6"/>
  <c r="CU15" i="6"/>
  <c r="CK15" i="6"/>
  <c r="CA15" i="6"/>
  <c r="BQ15" i="6"/>
  <c r="BF15" i="6"/>
  <c r="AW15" i="6"/>
  <c r="AL15" i="6"/>
  <c r="AC15" i="6"/>
  <c r="R15" i="6"/>
  <c r="HZ14" i="6"/>
  <c r="HU14" i="6"/>
  <c r="HT14" i="6"/>
  <c r="HE14" i="6"/>
  <c r="GZ14" i="6"/>
  <c r="GF14" i="6"/>
  <c r="CZ14" i="6"/>
  <c r="AV14" i="6"/>
  <c r="GL11" i="6"/>
  <c r="FQ11" i="6"/>
  <c r="FB11" i="6"/>
  <c r="ES11" i="6"/>
  <c r="EH11" i="6"/>
  <c r="EC11" i="6"/>
  <c r="DT11" i="6"/>
  <c r="DI11" i="6"/>
  <c r="CY11" i="6"/>
  <c r="CJ11" i="6"/>
  <c r="CA11" i="6"/>
  <c r="BU11" i="6"/>
  <c r="BF11" i="6"/>
  <c r="BA11" i="6"/>
  <c r="M11" i="6"/>
  <c r="HZ10" i="6"/>
  <c r="HY10" i="6"/>
  <c r="HO10" i="6"/>
  <c r="HF10" i="6"/>
  <c r="GZ10" i="6"/>
  <c r="GF10" i="6"/>
  <c r="FW10" i="6"/>
  <c r="FV10" i="6"/>
  <c r="FQ10" i="6"/>
  <c r="FG10" i="6"/>
  <c r="FC10" i="6"/>
  <c r="FB10" i="6"/>
  <c r="EM10" i="6"/>
  <c r="EI10" i="6"/>
  <c r="EH10" i="6"/>
  <c r="DS10" i="6"/>
  <c r="DO10" i="6"/>
  <c r="CY10" i="6"/>
  <c r="CO10" i="6"/>
  <c r="CE10" i="6"/>
  <c r="BU10" i="6"/>
  <c r="BK10" i="6"/>
  <c r="BA10" i="6"/>
  <c r="AQ10" i="6"/>
  <c r="AH10" i="6"/>
  <c r="X10" i="6"/>
  <c r="M10" i="6"/>
  <c r="ID9" i="6"/>
  <c r="HU9" i="6"/>
  <c r="HP9" i="6"/>
  <c r="HO9" i="6"/>
  <c r="HJ9" i="6"/>
  <c r="HA9" i="6"/>
  <c r="GZ9" i="6"/>
  <c r="GV9" i="6"/>
  <c r="GU9" i="6"/>
  <c r="GP9" i="6"/>
  <c r="GG9" i="6"/>
  <c r="GF9" i="6"/>
  <c r="GB9" i="6"/>
  <c r="GA9" i="6"/>
  <c r="FV9" i="6"/>
  <c r="FM9" i="6"/>
  <c r="FL9" i="6"/>
  <c r="FH9" i="6"/>
  <c r="FG9" i="6"/>
  <c r="FB9" i="6"/>
  <c r="ES9" i="6"/>
  <c r="ER9" i="6"/>
  <c r="EN9" i="6"/>
  <c r="EM9" i="6"/>
  <c r="EH9" i="6"/>
  <c r="DY9" i="6"/>
  <c r="DX9" i="6"/>
  <c r="DT9" i="6"/>
  <c r="DS9" i="6"/>
  <c r="DN9" i="6"/>
  <c r="DE9" i="6"/>
  <c r="DD9" i="6"/>
  <c r="CZ9" i="6"/>
  <c r="CY9" i="6"/>
  <c r="CT9" i="6"/>
  <c r="CK9" i="6"/>
  <c r="CJ9" i="6"/>
  <c r="CF9" i="6"/>
  <c r="CE9" i="6"/>
  <c r="BZ9" i="6"/>
  <c r="BQ9" i="6"/>
  <c r="BP9" i="6"/>
  <c r="BL9" i="6"/>
  <c r="BK9" i="6"/>
  <c r="BF9" i="6"/>
  <c r="BB9" i="6"/>
  <c r="AW9" i="6"/>
  <c r="AV9" i="6"/>
  <c r="AR9" i="6"/>
  <c r="AQ9" i="6"/>
  <c r="AL9" i="6"/>
  <c r="AH9" i="6"/>
  <c r="AC9" i="6"/>
  <c r="AB9" i="6"/>
  <c r="X9" i="6"/>
  <c r="W9" i="6"/>
  <c r="R9" i="6"/>
  <c r="N9" i="6"/>
  <c r="HZ8" i="6"/>
  <c r="HO8" i="6"/>
  <c r="HF8" i="6"/>
  <c r="GU8" i="6"/>
  <c r="GL8" i="6"/>
  <c r="GA8" i="6"/>
  <c r="FR8" i="6"/>
  <c r="FG8" i="6"/>
  <c r="EX8" i="6"/>
  <c r="EM8" i="6"/>
  <c r="ED8" i="6"/>
  <c r="DS8" i="6"/>
  <c r="DJ8" i="6"/>
  <c r="CY8" i="6"/>
  <c r="CP8" i="6"/>
  <c r="CE8" i="6"/>
  <c r="BV8" i="6"/>
  <c r="BK8" i="6"/>
  <c r="BB8" i="6"/>
  <c r="AQ8" i="6"/>
  <c r="AH8" i="6"/>
  <c r="W8" i="6"/>
  <c r="N8" i="6"/>
  <c r="IE7" i="6"/>
  <c r="HT7" i="6"/>
  <c r="HK7" i="6"/>
  <c r="GZ7" i="6"/>
  <c r="GQ7" i="6"/>
  <c r="GF7" i="6"/>
  <c r="FW7" i="6"/>
  <c r="FL7" i="6"/>
  <c r="FC7" i="6"/>
  <c r="ER7" i="6"/>
  <c r="EI7" i="6"/>
  <c r="DX7" i="6"/>
  <c r="DO7" i="6"/>
  <c r="DD7" i="6"/>
  <c r="CU7" i="6"/>
  <c r="CJ7" i="6"/>
  <c r="CA7" i="6"/>
  <c r="BP7" i="6"/>
  <c r="BG7" i="6"/>
  <c r="AV7" i="6"/>
  <c r="AM7" i="6"/>
  <c r="AB7" i="6"/>
  <c r="S7" i="6"/>
  <c r="HY6" i="6"/>
  <c r="HP6" i="6"/>
  <c r="HF6" i="6"/>
  <c r="GL6" i="6"/>
  <c r="FR6" i="6"/>
  <c r="EX6" i="6"/>
  <c r="EW6" i="6"/>
  <c r="ES6" i="6"/>
  <c r="DJ6" i="6"/>
  <c r="CY6" i="6"/>
  <c r="CT6" i="6"/>
  <c r="CP6" i="6"/>
  <c r="BK6" i="6"/>
  <c r="BB6" i="6"/>
  <c r="AW6" i="6"/>
  <c r="AV6" i="6"/>
  <c r="AQ6" i="6"/>
  <c r="AH6" i="6"/>
  <c r="AC6" i="6"/>
  <c r="X6" i="6"/>
  <c r="HE5" i="6"/>
  <c r="GK5" i="6"/>
  <c r="EM5" i="6"/>
  <c r="EH5" i="6"/>
  <c r="EC5" i="6"/>
  <c r="DX5" i="6"/>
  <c r="DN5" i="6"/>
  <c r="DI5" i="6"/>
  <c r="DD5" i="6"/>
  <c r="CT5" i="6"/>
  <c r="CO5" i="6"/>
  <c r="CJ5" i="6"/>
  <c r="BZ5" i="6"/>
  <c r="BU5" i="6"/>
  <c r="BP5" i="6"/>
  <c r="BF5" i="6"/>
  <c r="BA5" i="6"/>
  <c r="AV5" i="6"/>
  <c r="AL5" i="6"/>
  <c r="AG5" i="6"/>
  <c r="AB5" i="6"/>
  <c r="R5" i="6"/>
  <c r="S5" i="6" l="1"/>
  <c r="AM5" i="6"/>
  <c r="BG5" i="6"/>
  <c r="CA5" i="6"/>
  <c r="CU5" i="6"/>
  <c r="DO5" i="6"/>
  <c r="EI5" i="6"/>
  <c r="BL6" i="6"/>
  <c r="CZ6" i="6"/>
  <c r="DT6" i="6"/>
  <c r="EN6" i="6"/>
  <c r="GG6" i="6"/>
  <c r="CA14" i="6"/>
  <c r="CK14" i="6"/>
  <c r="CU14" i="6"/>
  <c r="DE14" i="6"/>
  <c r="DO14" i="6"/>
  <c r="FH15" i="6"/>
  <c r="GB15" i="6"/>
  <c r="GV15" i="6"/>
  <c r="DY17" i="6"/>
  <c r="ES17" i="6"/>
  <c r="FM17" i="6"/>
  <c r="GB19" i="6"/>
  <c r="GV19" i="6"/>
  <c r="DT20" i="6"/>
  <c r="ED20" i="6"/>
  <c r="EN20" i="6"/>
  <c r="ED28" i="6"/>
  <c r="FH28" i="6"/>
  <c r="DJ32" i="6"/>
  <c r="DT32" i="6"/>
  <c r="CU33" i="6"/>
  <c r="DY33" i="6"/>
  <c r="X37" i="6"/>
  <c r="AR37" i="6"/>
  <c r="CF37" i="6"/>
  <c r="CZ37" i="6"/>
  <c r="GB37" i="6"/>
  <c r="GV37" i="6"/>
  <c r="FC41" i="6"/>
  <c r="FM41" i="6"/>
  <c r="S45" i="6"/>
  <c r="AC45" i="6"/>
  <c r="FC54" i="6"/>
  <c r="AC55" i="6"/>
  <c r="AM55" i="6"/>
  <c r="BG55" i="6"/>
  <c r="IE55" i="6"/>
  <c r="CF56" i="6"/>
  <c r="CZ56" i="6"/>
  <c r="EN56" i="6"/>
  <c r="CU57" i="6"/>
  <c r="DE57" i="6"/>
  <c r="ES58" i="6"/>
  <c r="FM58" i="6"/>
  <c r="GG58" i="6"/>
  <c r="GV58" i="6"/>
  <c r="HF58" i="6"/>
  <c r="S61" i="6"/>
  <c r="AW61" i="6"/>
  <c r="BB65" i="6"/>
  <c r="CP65" i="6"/>
  <c r="GV75" i="6"/>
  <c r="IE85" i="6"/>
  <c r="AR89" i="6"/>
  <c r="BB89" i="6"/>
  <c r="CK90" i="6"/>
  <c r="CU90" i="6"/>
  <c r="DO90" i="6"/>
  <c r="DY90" i="6"/>
  <c r="GG90" i="6"/>
  <c r="GQ90" i="6"/>
  <c r="HP90" i="6"/>
  <c r="S91" i="6"/>
  <c r="BG91" i="6"/>
  <c r="EX94" i="6"/>
  <c r="AR132" i="6"/>
  <c r="CF132" i="6"/>
  <c r="GG137" i="6"/>
  <c r="GV137" i="6"/>
  <c r="HF137" i="6"/>
  <c r="FH139" i="6"/>
  <c r="GB139" i="6"/>
  <c r="GV139" i="6"/>
  <c r="HP139" i="6"/>
  <c r="X5" i="6"/>
  <c r="AH5" i="6"/>
  <c r="AR5" i="6"/>
  <c r="BB5" i="6"/>
  <c r="BL5" i="6"/>
  <c r="BV5" i="6"/>
  <c r="CF5" i="6"/>
  <c r="CP5" i="6"/>
  <c r="CZ5" i="6"/>
  <c r="DJ5" i="6"/>
  <c r="DT5" i="6"/>
  <c r="ED5" i="6"/>
  <c r="EN5" i="6"/>
  <c r="ER5" i="6"/>
  <c r="FC5" i="6"/>
  <c r="FL5" i="6"/>
  <c r="FW5" i="6"/>
  <c r="GF5" i="6"/>
  <c r="CU6" i="6"/>
  <c r="GK6" i="6"/>
  <c r="DN11" i="6"/>
  <c r="DS11" i="6"/>
  <c r="DY11" i="6"/>
  <c r="EX11" i="6"/>
  <c r="FR11" i="6"/>
  <c r="FW11" i="6"/>
  <c r="GF11" i="6"/>
  <c r="GK11" i="6"/>
  <c r="GQ11" i="6"/>
  <c r="GZ11" i="6"/>
  <c r="HK11" i="6"/>
  <c r="HT11" i="6"/>
  <c r="AB14" i="6"/>
  <c r="BK14" i="6"/>
  <c r="CE14" i="6"/>
  <c r="DS14" i="6"/>
  <c r="BB15" i="6"/>
  <c r="BV15" i="6"/>
  <c r="CE15" i="6"/>
  <c r="CP15" i="6"/>
  <c r="CY15" i="6"/>
  <c r="DJ15" i="6"/>
  <c r="DS15" i="6"/>
  <c r="EC16" i="6"/>
  <c r="EH16" i="6"/>
  <c r="FC16" i="6"/>
  <c r="FM16" i="6"/>
  <c r="FR16" i="6"/>
  <c r="GB16" i="6"/>
  <c r="GF16" i="6"/>
  <c r="GL16" i="6"/>
  <c r="GU16" i="6"/>
  <c r="W17" i="6"/>
  <c r="BV17" i="6"/>
  <c r="CP17" i="6"/>
  <c r="CZ17" i="6"/>
  <c r="DD17" i="6"/>
  <c r="AH19" i="6"/>
  <c r="BB19" i="6"/>
  <c r="BL19" i="6"/>
  <c r="BV19" i="6"/>
  <c r="CF19" i="6"/>
  <c r="CE19" i="6"/>
  <c r="HA19" i="6"/>
  <c r="HK19" i="6"/>
  <c r="CA20" i="6"/>
  <c r="CA28" i="6"/>
  <c r="CU28" i="6"/>
  <c r="DO28" i="6"/>
  <c r="GB33" i="6"/>
  <c r="GV33" i="6"/>
  <c r="S34" i="6"/>
  <c r="GV35" i="6"/>
  <c r="HP35" i="6"/>
  <c r="BV36" i="6"/>
  <c r="CF36" i="6"/>
  <c r="EI38" i="6"/>
  <c r="FC38" i="6"/>
  <c r="HK45" i="6"/>
  <c r="HU45" i="6"/>
  <c r="AR46" i="6"/>
  <c r="BB46" i="6"/>
  <c r="GV46" i="6"/>
  <c r="HF46" i="6"/>
  <c r="BQ47" i="6"/>
  <c r="CA47" i="6"/>
  <c r="HU47" i="6"/>
  <c r="IE47" i="6"/>
  <c r="FH52" i="6"/>
  <c r="FR52" i="6"/>
  <c r="DE53" i="6"/>
  <c r="DO53" i="6"/>
  <c r="N54" i="6"/>
  <c r="X54" i="6"/>
  <c r="IE54" i="6"/>
  <c r="N55" i="6"/>
  <c r="ES63" i="6"/>
  <c r="FC63" i="6"/>
  <c r="DY65" i="6"/>
  <c r="IE65" i="6"/>
  <c r="ED72" i="6"/>
  <c r="EN72" i="6"/>
  <c r="FC74" i="6"/>
  <c r="FW74" i="6"/>
  <c r="BQ75" i="6"/>
  <c r="BG79" i="6"/>
  <c r="EI79" i="6"/>
  <c r="N80" i="6"/>
  <c r="AH80" i="6"/>
  <c r="CP80" i="6"/>
  <c r="BV94" i="6"/>
  <c r="GL94" i="6"/>
  <c r="AR102" i="6"/>
  <c r="BB102" i="6"/>
  <c r="CZ102" i="6"/>
  <c r="DJ102" i="6"/>
  <c r="GG104" i="6"/>
  <c r="HA104" i="6"/>
  <c r="IE104" i="6"/>
  <c r="EN105" i="6"/>
  <c r="GB105" i="6"/>
  <c r="GQ105" i="6"/>
  <c r="HU105" i="6"/>
  <c r="N110" i="6"/>
  <c r="AW112" i="6"/>
  <c r="HJ5" i="6"/>
  <c r="HO5" i="6"/>
  <c r="AG6" i="6"/>
  <c r="FG6" i="6"/>
  <c r="GA6" i="6"/>
  <c r="GU6" i="6"/>
  <c r="HO6" i="6"/>
  <c r="R8" i="6"/>
  <c r="AL8" i="6"/>
  <c r="BF8" i="6"/>
  <c r="BZ8" i="6"/>
  <c r="CT8" i="6"/>
  <c r="DN8" i="6"/>
  <c r="EH8" i="6"/>
  <c r="FB8" i="6"/>
  <c r="FV8" i="6"/>
  <c r="GP8" i="6"/>
  <c r="HJ8" i="6"/>
  <c r="ID8" i="6"/>
  <c r="DX10" i="6"/>
  <c r="FL10" i="6"/>
  <c r="GK10" i="6"/>
  <c r="AL11" i="6"/>
  <c r="DD11" i="6"/>
  <c r="DX11" i="6"/>
  <c r="FV11" i="6"/>
  <c r="ID11" i="6"/>
  <c r="BU14" i="6"/>
  <c r="BZ14" i="6"/>
  <c r="EH14" i="6"/>
  <c r="GK14" i="6"/>
  <c r="HJ15" i="6"/>
  <c r="R16" i="6"/>
  <c r="BK16" i="6"/>
  <c r="CE16" i="6"/>
  <c r="FQ16" i="6"/>
  <c r="BZ18" i="6"/>
  <c r="CT18" i="6"/>
  <c r="DS18" i="6"/>
  <c r="DX18" i="6"/>
  <c r="ED18" i="6"/>
  <c r="FG18" i="6"/>
  <c r="HO18" i="6"/>
  <c r="AL19" i="6"/>
  <c r="DX19" i="6"/>
  <c r="FL19" i="6"/>
  <c r="HJ19" i="6"/>
  <c r="HP19" i="6"/>
  <c r="EM20" i="6"/>
  <c r="ES20" i="6"/>
  <c r="FB20" i="6"/>
  <c r="FM20" i="6"/>
  <c r="FV20" i="6"/>
  <c r="GP20" i="6"/>
  <c r="HU20" i="6"/>
  <c r="ID20" i="6"/>
  <c r="X23" i="6"/>
  <c r="AG23" i="6"/>
  <c r="CE23" i="6"/>
  <c r="CY23" i="6"/>
  <c r="DJ23" i="6"/>
  <c r="EM23" i="6"/>
  <c r="EX23" i="6"/>
  <c r="FG23" i="6"/>
  <c r="HE23" i="6"/>
  <c r="HK23" i="6"/>
  <c r="CP24" i="6"/>
  <c r="CZ24" i="6"/>
  <c r="DE24" i="6"/>
  <c r="EM24" i="6"/>
  <c r="FC24" i="6"/>
  <c r="FM24" i="6"/>
  <c r="GK24" i="6"/>
  <c r="HF24" i="6"/>
  <c r="HP24" i="6"/>
  <c r="BA25" i="6"/>
  <c r="BU25" i="6"/>
  <c r="FL28" i="6"/>
  <c r="GZ29" i="6"/>
  <c r="HT29" i="6"/>
  <c r="W32" i="6"/>
  <c r="BK32" i="6"/>
  <c r="CE32" i="6"/>
  <c r="DD32" i="6"/>
  <c r="ER32" i="6"/>
  <c r="GF32" i="6"/>
  <c r="HY32" i="6"/>
  <c r="N33" i="6"/>
  <c r="AQ33" i="6"/>
  <c r="AV33" i="6"/>
  <c r="BB33" i="6"/>
  <c r="BK33" i="6"/>
  <c r="CE33" i="6"/>
  <c r="CO33" i="6"/>
  <c r="CZ33" i="6"/>
  <c r="DI33" i="6"/>
  <c r="DT33" i="6"/>
  <c r="EI33" i="6"/>
  <c r="HK33" i="6"/>
  <c r="BZ34" i="6"/>
  <c r="EH34" i="6"/>
  <c r="FH34" i="6"/>
  <c r="FR34" i="6"/>
  <c r="AL35" i="6"/>
  <c r="BZ35" i="6"/>
  <c r="CT35" i="6"/>
  <c r="DS35" i="6"/>
  <c r="FG35" i="6"/>
  <c r="GG35" i="6"/>
  <c r="GQ35" i="6"/>
  <c r="AQ36" i="6"/>
  <c r="BP36" i="6"/>
  <c r="FL36" i="6"/>
  <c r="GZ36" i="6"/>
  <c r="HE36" i="6"/>
  <c r="HZ36" i="6"/>
  <c r="AM37" i="6"/>
  <c r="AW37" i="6"/>
  <c r="CA37" i="6"/>
  <c r="CK37" i="6"/>
  <c r="HT37" i="6"/>
  <c r="GK38" i="6"/>
  <c r="HJ38" i="6"/>
  <c r="AG41" i="6"/>
  <c r="BG41" i="6"/>
  <c r="BQ41" i="6"/>
  <c r="AV42" i="6"/>
  <c r="BA42" i="6"/>
  <c r="BG42" i="6"/>
  <c r="BP42" i="6"/>
  <c r="CA42" i="6"/>
  <c r="CJ42" i="6"/>
  <c r="DX42" i="6"/>
  <c r="ER42" i="6"/>
  <c r="FL42" i="6"/>
  <c r="HY42" i="6"/>
  <c r="S43" i="6"/>
  <c r="AM43" i="6"/>
  <c r="AR43" i="6"/>
  <c r="BA43" i="6"/>
  <c r="BL43" i="6"/>
  <c r="BU43" i="6"/>
  <c r="DI43" i="6"/>
  <c r="FB43" i="6"/>
  <c r="FV43" i="6"/>
  <c r="GU43" i="6"/>
  <c r="R44" i="6"/>
  <c r="BF44" i="6"/>
  <c r="CE44" i="6"/>
  <c r="DS44" i="6"/>
  <c r="EM44" i="6"/>
  <c r="FG44" i="6"/>
  <c r="GF44" i="6"/>
  <c r="GZ44" i="6"/>
  <c r="DX45" i="6"/>
  <c r="GF45" i="6"/>
  <c r="HY45" i="6"/>
  <c r="S46" i="6"/>
  <c r="AB46" i="6"/>
  <c r="AL46" i="6"/>
  <c r="AW46" i="6"/>
  <c r="BQ46" i="6"/>
  <c r="EW46" i="6"/>
  <c r="FW46" i="6"/>
  <c r="GF46" i="6"/>
  <c r="GP46" i="6"/>
  <c r="HA46" i="6"/>
  <c r="HU46" i="6"/>
  <c r="R47" i="6"/>
  <c r="AR47" i="6"/>
  <c r="BA47" i="6"/>
  <c r="BK47" i="6"/>
  <c r="BV47" i="6"/>
  <c r="CP47" i="6"/>
  <c r="FV47" i="6"/>
  <c r="GV47" i="6"/>
  <c r="HE47" i="6"/>
  <c r="HO47" i="6"/>
  <c r="HZ47" i="6"/>
  <c r="AC52" i="6"/>
  <c r="DI52" i="6"/>
  <c r="EI52" i="6"/>
  <c r="ER52" i="6"/>
  <c r="FB52" i="6"/>
  <c r="FM52" i="6"/>
  <c r="GG52" i="6"/>
  <c r="BF53" i="6"/>
  <c r="CF53" i="6"/>
  <c r="CO53" i="6"/>
  <c r="CY53" i="6"/>
  <c r="DJ53" i="6"/>
  <c r="ED53" i="6"/>
  <c r="HJ53" i="6"/>
  <c r="S54" i="6"/>
  <c r="AM54" i="6"/>
  <c r="DS54" i="6"/>
  <c r="FL54" i="6"/>
  <c r="GF54" i="6"/>
  <c r="S55" i="6"/>
  <c r="AG55" i="6"/>
  <c r="AL55" i="6"/>
  <c r="AR55" i="6"/>
  <c r="BL55" i="6"/>
  <c r="BU55" i="6"/>
  <c r="CF55" i="6"/>
  <c r="CO55" i="6"/>
  <c r="CZ55" i="6"/>
  <c r="DI55" i="6"/>
  <c r="DT55" i="6"/>
  <c r="EC55" i="6"/>
  <c r="EN55" i="6"/>
  <c r="EW55" i="6"/>
  <c r="FM55" i="6"/>
  <c r="FQ55" i="6"/>
  <c r="GB55" i="6"/>
  <c r="GK55" i="6"/>
  <c r="GV55" i="6"/>
  <c r="HE55" i="6"/>
  <c r="HP55" i="6"/>
  <c r="HY55" i="6"/>
  <c r="ID55" i="6"/>
  <c r="EM56" i="6"/>
  <c r="FM56" i="6"/>
  <c r="GP56" i="6"/>
  <c r="HA56" i="6"/>
  <c r="HK56" i="6"/>
  <c r="HT56" i="6"/>
  <c r="IE56" i="6"/>
  <c r="AQ57" i="6"/>
  <c r="FL57" i="6"/>
  <c r="GF57" i="6"/>
  <c r="GZ57" i="6"/>
  <c r="AB58" i="6"/>
  <c r="AV58" i="6"/>
  <c r="BP58" i="6"/>
  <c r="CJ58" i="6"/>
  <c r="DD58" i="6"/>
  <c r="EW58" i="6"/>
  <c r="FQ58" i="6"/>
  <c r="GP58" i="6"/>
  <c r="HJ58" i="6"/>
  <c r="ID58" i="6"/>
  <c r="AG61" i="6"/>
  <c r="HE61" i="6"/>
  <c r="HY61" i="6"/>
  <c r="S62" i="6"/>
  <c r="AV62" i="6"/>
  <c r="BA62" i="6"/>
  <c r="CJ62" i="6"/>
  <c r="CO62" i="6"/>
  <c r="DX62" i="6"/>
  <c r="EW62" i="6"/>
  <c r="GK62" i="6"/>
  <c r="HE62" i="6"/>
  <c r="HY62" i="6"/>
  <c r="DY63" i="6"/>
  <c r="EI63" i="6"/>
  <c r="EN63" i="6"/>
  <c r="FV63" i="6"/>
  <c r="AV64" i="6"/>
  <c r="GZ64" i="6"/>
  <c r="HZ64" i="6"/>
  <c r="AM65" i="6"/>
  <c r="DD65" i="6"/>
  <c r="EN65" i="6"/>
  <c r="HF65" i="6"/>
  <c r="CJ66" i="6"/>
  <c r="AL67" i="6"/>
  <c r="AR67" i="6"/>
  <c r="BL67" i="6"/>
  <c r="BU67" i="6"/>
  <c r="DI67" i="6"/>
  <c r="EW67" i="6"/>
  <c r="GA67" i="6"/>
  <c r="AL70" i="6"/>
  <c r="DN70" i="6"/>
  <c r="EN70" i="6"/>
  <c r="EX70" i="6"/>
  <c r="GZ70" i="6"/>
  <c r="HK70" i="6"/>
  <c r="CK71" i="6"/>
  <c r="CU71" i="6"/>
  <c r="FM71" i="6"/>
  <c r="FW71" i="6"/>
  <c r="DJ73" i="6"/>
  <c r="ED73" i="6"/>
  <c r="DJ74" i="6"/>
  <c r="EX74" i="6"/>
  <c r="BL75" i="6"/>
  <c r="DY75" i="6"/>
  <c r="EI76" i="6"/>
  <c r="ES76" i="6"/>
  <c r="CU81" i="6"/>
  <c r="EI81" i="6"/>
  <c r="FC81" i="6"/>
  <c r="BV82" i="6"/>
  <c r="CP82" i="6"/>
  <c r="DJ82" i="6"/>
  <c r="ED82" i="6"/>
  <c r="GL82" i="6"/>
  <c r="HF82" i="6"/>
  <c r="HZ82" i="6"/>
  <c r="DY83" i="6"/>
  <c r="FM83" i="6"/>
  <c r="HK84" i="6"/>
  <c r="HU84" i="6"/>
  <c r="S90" i="6"/>
  <c r="BL91" i="6"/>
  <c r="CF91" i="6"/>
  <c r="CZ91" i="6"/>
  <c r="DT91" i="6"/>
  <c r="EN92" i="6"/>
  <c r="N94" i="6"/>
  <c r="CP94" i="6"/>
  <c r="FR94" i="6"/>
  <c r="AR118" i="6"/>
  <c r="CF118" i="6"/>
  <c r="DJ118" i="6"/>
  <c r="DE120" i="6"/>
  <c r="DY120" i="6"/>
  <c r="FC121" i="6"/>
  <c r="BA19" i="6"/>
  <c r="BP19" i="6"/>
  <c r="BU19" i="6"/>
  <c r="EM19" i="6"/>
  <c r="HT19" i="6"/>
  <c r="AL20" i="6"/>
  <c r="DD20" i="6"/>
  <c r="DX20" i="6"/>
  <c r="ER20" i="6"/>
  <c r="BZ23" i="6"/>
  <c r="BK24" i="6"/>
  <c r="AV25" i="6"/>
  <c r="CE25" i="6"/>
  <c r="ER25" i="6"/>
  <c r="GP25" i="6"/>
  <c r="R26" i="6"/>
  <c r="AB26" i="6"/>
  <c r="AL26" i="6"/>
  <c r="AV26" i="6"/>
  <c r="BF26" i="6"/>
  <c r="BP26" i="6"/>
  <c r="BZ26" i="6"/>
  <c r="CJ26" i="6"/>
  <c r="CT26" i="6"/>
  <c r="DD26" i="6"/>
  <c r="DN26" i="6"/>
  <c r="DX26" i="6"/>
  <c r="EH26" i="6"/>
  <c r="ER26" i="6"/>
  <c r="FB26" i="6"/>
  <c r="FL26" i="6"/>
  <c r="FV26" i="6"/>
  <c r="GF26" i="6"/>
  <c r="GP26" i="6"/>
  <c r="GZ26" i="6"/>
  <c r="HJ26" i="6"/>
  <c r="HT26" i="6"/>
  <c r="ID26" i="6"/>
  <c r="EH28" i="6"/>
  <c r="FB28" i="6"/>
  <c r="FV28" i="6"/>
  <c r="GP28" i="6"/>
  <c r="DS32" i="6"/>
  <c r="FG32" i="6"/>
  <c r="GP32" i="6"/>
  <c r="HJ32" i="6"/>
  <c r="ID32" i="6"/>
  <c r="M33" i="6"/>
  <c r="AG33" i="6"/>
  <c r="GF33" i="6"/>
  <c r="GZ33" i="6"/>
  <c r="HT33" i="6"/>
  <c r="HY34" i="6"/>
  <c r="ID35" i="6"/>
  <c r="CE36" i="6"/>
  <c r="CT36" i="6"/>
  <c r="DN36" i="6"/>
  <c r="EH36" i="6"/>
  <c r="GP36" i="6"/>
  <c r="HJ36" i="6"/>
  <c r="BP37" i="6"/>
  <c r="ER37" i="6"/>
  <c r="AG38" i="6"/>
  <c r="BF38" i="6"/>
  <c r="CT38" i="6"/>
  <c r="DX41" i="6"/>
  <c r="EW41" i="6"/>
  <c r="GK41" i="6"/>
  <c r="R42" i="6"/>
  <c r="AL42" i="6"/>
  <c r="EH42" i="6"/>
  <c r="FG42" i="6"/>
  <c r="R43" i="6"/>
  <c r="AQ43" i="6"/>
  <c r="CE43" i="6"/>
  <c r="CY43" i="6"/>
  <c r="DD43" i="6"/>
  <c r="HE43" i="6"/>
  <c r="HY43" i="6"/>
  <c r="AB44" i="6"/>
  <c r="AV44" i="6"/>
  <c r="BA44" i="6"/>
  <c r="HJ44" i="6"/>
  <c r="HO44" i="6"/>
  <c r="ID44" i="6"/>
  <c r="M45" i="6"/>
  <c r="BU46" i="6"/>
  <c r="DD46" i="6"/>
  <c r="DN46" i="6"/>
  <c r="HY46" i="6"/>
  <c r="CT47" i="6"/>
  <c r="EC47" i="6"/>
  <c r="EM47" i="6"/>
  <c r="AG52" i="6"/>
  <c r="BP52" i="6"/>
  <c r="BZ52" i="6"/>
  <c r="GK52" i="6"/>
  <c r="HT52" i="6"/>
  <c r="ID52" i="6"/>
  <c r="M53" i="6"/>
  <c r="W53" i="6"/>
  <c r="EH53" i="6"/>
  <c r="FQ53" i="6"/>
  <c r="GA53" i="6"/>
  <c r="AQ54" i="6"/>
  <c r="BZ54" i="6"/>
  <c r="CJ54" i="6"/>
  <c r="GA54" i="6"/>
  <c r="GU54" i="6"/>
  <c r="W56" i="6"/>
  <c r="AL56" i="6"/>
  <c r="BP56" i="6"/>
  <c r="CJ56" i="6"/>
  <c r="DD56" i="6"/>
  <c r="BF57" i="6"/>
  <c r="GZ58" i="6"/>
  <c r="HT58" i="6"/>
  <c r="W61" i="6"/>
  <c r="AQ61" i="6"/>
  <c r="AV61" i="6"/>
  <c r="BK61" i="6"/>
  <c r="CE61" i="6"/>
  <c r="CY61" i="6"/>
  <c r="DS61" i="6"/>
  <c r="EM61" i="6"/>
  <c r="FG61" i="6"/>
  <c r="GA61" i="6"/>
  <c r="GU61" i="6"/>
  <c r="AL62" i="6"/>
  <c r="BZ62" i="6"/>
  <c r="DN62" i="6"/>
  <c r="BF63" i="6"/>
  <c r="DN63" i="6"/>
  <c r="FG63" i="6"/>
  <c r="R64" i="6"/>
  <c r="W64" i="6"/>
  <c r="BF64" i="6"/>
  <c r="BK64" i="6"/>
  <c r="CT64" i="6"/>
  <c r="EH64" i="6"/>
  <c r="ER65" i="6"/>
  <c r="GP66" i="6"/>
  <c r="W67" i="6"/>
  <c r="EM67" i="6"/>
  <c r="GK67" i="6"/>
  <c r="GP67" i="6"/>
  <c r="HY67" i="6"/>
  <c r="BA70" i="6"/>
  <c r="BB70" i="6"/>
  <c r="HY70" i="6"/>
  <c r="S71" i="6"/>
  <c r="BQ71" i="6"/>
  <c r="CA71" i="6"/>
  <c r="CF71" i="6"/>
  <c r="CT71" i="6"/>
  <c r="CZ71" i="6"/>
  <c r="DI71" i="6"/>
  <c r="DT71" i="6"/>
  <c r="FV71" i="6"/>
  <c r="GB71" i="6"/>
  <c r="CJ72" i="6"/>
  <c r="DJ72" i="6"/>
  <c r="DT72" i="6"/>
  <c r="DY72" i="6"/>
  <c r="EH72" i="6"/>
  <c r="EM72" i="6"/>
  <c r="ES72" i="6"/>
  <c r="FV72" i="6"/>
  <c r="GA72" i="6"/>
  <c r="HJ72" i="6"/>
  <c r="M73" i="6"/>
  <c r="AR73" i="6"/>
  <c r="BA73" i="6"/>
  <c r="BL73" i="6"/>
  <c r="CF73" i="6"/>
  <c r="CU73" i="6"/>
  <c r="DE73" i="6"/>
  <c r="CT74" i="6"/>
  <c r="EH74" i="6"/>
  <c r="GF74" i="6"/>
  <c r="HZ74" i="6"/>
  <c r="R75" i="6"/>
  <c r="DI75" i="6"/>
  <c r="DO75" i="6"/>
  <c r="EH75" i="6"/>
  <c r="GF75" i="6"/>
  <c r="GK75" i="6"/>
  <c r="GQ75" i="6"/>
  <c r="HJ75" i="6"/>
  <c r="W79" i="6"/>
  <c r="AQ79" i="6"/>
  <c r="CE79" i="6"/>
  <c r="CY79" i="6"/>
  <c r="DS79" i="6"/>
  <c r="GA79" i="6"/>
  <c r="GU79" i="6"/>
  <c r="HO79" i="6"/>
  <c r="S80" i="6"/>
  <c r="AC80" i="6"/>
  <c r="CA80" i="6"/>
  <c r="CK80" i="6"/>
  <c r="AL81" i="6"/>
  <c r="AW81" i="6"/>
  <c r="BF81" i="6"/>
  <c r="BK81" i="6"/>
  <c r="CF81" i="6"/>
  <c r="CP81" i="6"/>
  <c r="ED81" i="6"/>
  <c r="BZ82" i="6"/>
  <c r="EX82" i="6"/>
  <c r="FM82" i="6"/>
  <c r="ID82" i="6"/>
  <c r="AR83" i="6"/>
  <c r="EX83" i="6"/>
  <c r="FH83" i="6"/>
  <c r="GV83" i="6"/>
  <c r="M84" i="6"/>
  <c r="EC84" i="6"/>
  <c r="FQ84" i="6"/>
  <c r="FV84" i="6"/>
  <c r="GQ84" i="6"/>
  <c r="HA84" i="6"/>
  <c r="HF84" i="6"/>
  <c r="HO84" i="6"/>
  <c r="HT84" i="6"/>
  <c r="HZ84" i="6"/>
  <c r="X85" i="6"/>
  <c r="AH85" i="6"/>
  <c r="BL85" i="6"/>
  <c r="BP88" i="6"/>
  <c r="CJ88" i="6"/>
  <c r="DI88" i="6"/>
  <c r="EC88" i="6"/>
  <c r="EW88" i="6"/>
  <c r="GV88" i="6"/>
  <c r="HJ88" i="6"/>
  <c r="HP88" i="6"/>
  <c r="ID88" i="6"/>
  <c r="M89" i="6"/>
  <c r="BG89" i="6"/>
  <c r="GP89" i="6"/>
  <c r="AH90" i="6"/>
  <c r="AR90" i="6"/>
  <c r="BB90" i="6"/>
  <c r="BV90" i="6"/>
  <c r="DJ90" i="6"/>
  <c r="ED90" i="6"/>
  <c r="FL90" i="6"/>
  <c r="AQ91" i="6"/>
  <c r="BP91" i="6"/>
  <c r="CJ91" i="6"/>
  <c r="CU91" i="6"/>
  <c r="DD91" i="6"/>
  <c r="AV92" i="6"/>
  <c r="BB92" i="6"/>
  <c r="BL92" i="6"/>
  <c r="BV92" i="6"/>
  <c r="CP92" i="6"/>
  <c r="N93" i="6"/>
  <c r="X93" i="6"/>
  <c r="AH93" i="6"/>
  <c r="AR93" i="6"/>
  <c r="BB93" i="6"/>
  <c r="BL93" i="6"/>
  <c r="BV93" i="6"/>
  <c r="CF93" i="6"/>
  <c r="CP93" i="6"/>
  <c r="CZ93" i="6"/>
  <c r="DJ93" i="6"/>
  <c r="DT93" i="6"/>
  <c r="ED93" i="6"/>
  <c r="EN93" i="6"/>
  <c r="EX93" i="6"/>
  <c r="FH93" i="6"/>
  <c r="FR93" i="6"/>
  <c r="GB93" i="6"/>
  <c r="GL93" i="6"/>
  <c r="GV93" i="6"/>
  <c r="HF93" i="6"/>
  <c r="HP93" i="6"/>
  <c r="HZ93" i="6"/>
  <c r="AM94" i="6"/>
  <c r="AR94" i="6"/>
  <c r="CA94" i="6"/>
  <c r="CF94" i="6"/>
  <c r="DO94" i="6"/>
  <c r="DT94" i="6"/>
  <c r="FC94" i="6"/>
  <c r="FH94" i="6"/>
  <c r="GQ94" i="6"/>
  <c r="GV94" i="6"/>
  <c r="IE94" i="6"/>
  <c r="M100" i="6"/>
  <c r="X103" i="6"/>
  <c r="AH104" i="6"/>
  <c r="AR104" i="6"/>
  <c r="CF104" i="6"/>
  <c r="CA106" i="6"/>
  <c r="X111" i="6"/>
  <c r="HA112" i="6"/>
  <c r="HU112" i="6"/>
  <c r="X113" i="6"/>
  <c r="AR113" i="6"/>
  <c r="BG113" i="6"/>
  <c r="BQ113" i="6"/>
  <c r="CU113" i="6"/>
  <c r="HK113" i="6"/>
  <c r="HU113" i="6"/>
  <c r="AR114" i="6"/>
  <c r="BL119" i="6"/>
  <c r="CF119" i="6"/>
  <c r="N120" i="6"/>
  <c r="X120" i="6"/>
  <c r="DE122" i="6"/>
  <c r="BF71" i="6"/>
  <c r="CE71" i="6"/>
  <c r="FG71" i="6"/>
  <c r="R72" i="6"/>
  <c r="W72" i="6"/>
  <c r="BF72" i="6"/>
  <c r="CT72" i="6"/>
  <c r="DX72" i="6"/>
  <c r="FL72" i="6"/>
  <c r="GZ72" i="6"/>
  <c r="AB73" i="6"/>
  <c r="AQ73" i="6"/>
  <c r="CE73" i="6"/>
  <c r="FQ73" i="6"/>
  <c r="AV74" i="6"/>
  <c r="AG75" i="6"/>
  <c r="BZ75" i="6"/>
  <c r="CT75" i="6"/>
  <c r="ER75" i="6"/>
  <c r="EW75" i="6"/>
  <c r="FV75" i="6"/>
  <c r="HT75" i="6"/>
  <c r="HY75" i="6"/>
  <c r="W76" i="6"/>
  <c r="AQ76" i="6"/>
  <c r="BK76" i="6"/>
  <c r="CE76" i="6"/>
  <c r="CY76" i="6"/>
  <c r="DS76" i="6"/>
  <c r="EC76" i="6"/>
  <c r="DD80" i="6"/>
  <c r="DX80" i="6"/>
  <c r="EW80" i="6"/>
  <c r="HY80" i="6"/>
  <c r="BP81" i="6"/>
  <c r="FQ81" i="6"/>
  <c r="GK81" i="6"/>
  <c r="HE81" i="6"/>
  <c r="HY81" i="6"/>
  <c r="W83" i="6"/>
  <c r="GA83" i="6"/>
  <c r="W84" i="6"/>
  <c r="AB84" i="6"/>
  <c r="BK84" i="6"/>
  <c r="CY84" i="6"/>
  <c r="GA84" i="6"/>
  <c r="HE84" i="6"/>
  <c r="BA85" i="6"/>
  <c r="BU85" i="6"/>
  <c r="EC85" i="6"/>
  <c r="EW85" i="6"/>
  <c r="FQ85" i="6"/>
  <c r="HE85" i="6"/>
  <c r="HY85" i="6"/>
  <c r="DS88" i="6"/>
  <c r="EM88" i="6"/>
  <c r="FG88" i="6"/>
  <c r="GA88" i="6"/>
  <c r="AL89" i="6"/>
  <c r="CT89" i="6"/>
  <c r="HE89" i="6"/>
  <c r="HT89" i="6"/>
  <c r="EH90" i="6"/>
  <c r="FQ90" i="6"/>
  <c r="DS91" i="6"/>
  <c r="BZ92" i="6"/>
  <c r="AG101" i="6"/>
  <c r="S100" i="6"/>
  <c r="AG100" i="6"/>
  <c r="AM100" i="6"/>
  <c r="BA100" i="6"/>
  <c r="BG100" i="6"/>
  <c r="BU100" i="6"/>
  <c r="CA100" i="6"/>
  <c r="CO100" i="6"/>
  <c r="CU100" i="6"/>
  <c r="DI100" i="6"/>
  <c r="DO100" i="6"/>
  <c r="EC100" i="6"/>
  <c r="EI100" i="6"/>
  <c r="EW100" i="6"/>
  <c r="FC100" i="6"/>
  <c r="FQ100" i="6"/>
  <c r="FW100" i="6"/>
  <c r="GK100" i="6"/>
  <c r="GQ100" i="6"/>
  <c r="HE100" i="6"/>
  <c r="HT100" i="6"/>
  <c r="HY100" i="6"/>
  <c r="N101" i="6"/>
  <c r="BK101" i="6"/>
  <c r="CE101" i="6"/>
  <c r="CY101" i="6"/>
  <c r="DJ101" i="6"/>
  <c r="DS101" i="6"/>
  <c r="ED101" i="6"/>
  <c r="EM101" i="6"/>
  <c r="EX101" i="6"/>
  <c r="FG101" i="6"/>
  <c r="FR101" i="6"/>
  <c r="HO101" i="6"/>
  <c r="AL102" i="6"/>
  <c r="AQ102" i="6"/>
  <c r="CE102" i="6"/>
  <c r="CT102" i="6"/>
  <c r="CY102" i="6"/>
  <c r="DT102" i="6"/>
  <c r="ED102" i="6"/>
  <c r="R103" i="6"/>
  <c r="BF103" i="6"/>
  <c r="BZ103" i="6"/>
  <c r="DN103" i="6"/>
  <c r="EH103" i="6"/>
  <c r="FB103" i="6"/>
  <c r="GP103" i="6"/>
  <c r="HO103" i="6"/>
  <c r="CE104" i="6"/>
  <c r="CK104" i="6"/>
  <c r="DN104" i="6"/>
  <c r="FB104" i="6"/>
  <c r="AM105" i="6"/>
  <c r="AW105" i="6"/>
  <c r="GG105" i="6"/>
  <c r="GL105" i="6"/>
  <c r="HT105" i="6"/>
  <c r="HZ105" i="6"/>
  <c r="X106" i="6"/>
  <c r="BL106" i="6"/>
  <c r="BV106" i="6"/>
  <c r="AQ109" i="6"/>
  <c r="BK109" i="6"/>
  <c r="BV109" i="6"/>
  <c r="CE109" i="6"/>
  <c r="CP109" i="6"/>
  <c r="CY109" i="6"/>
  <c r="DJ109" i="6"/>
  <c r="DS109" i="6"/>
  <c r="ED109" i="6"/>
  <c r="EM109" i="6"/>
  <c r="EX109" i="6"/>
  <c r="FG109" i="6"/>
  <c r="FR109" i="6"/>
  <c r="GA109" i="6"/>
  <c r="GL109" i="6"/>
  <c r="GU109" i="6"/>
  <c r="HF109" i="6"/>
  <c r="HO109" i="6"/>
  <c r="HZ109" i="6"/>
  <c r="X110" i="6"/>
  <c r="AH110" i="6"/>
  <c r="CZ110" i="6"/>
  <c r="DJ110" i="6"/>
  <c r="BZ111" i="6"/>
  <c r="EM111" i="6"/>
  <c r="FM111" i="6"/>
  <c r="FW111" i="6"/>
  <c r="AQ112" i="6"/>
  <c r="BK112" i="6"/>
  <c r="CE112" i="6"/>
  <c r="CY112" i="6"/>
  <c r="EM112" i="6"/>
  <c r="FG112" i="6"/>
  <c r="GF112" i="6"/>
  <c r="HF112" i="6"/>
  <c r="HP112" i="6"/>
  <c r="AB113" i="6"/>
  <c r="FB113" i="6"/>
  <c r="FV113" i="6"/>
  <c r="GB113" i="6"/>
  <c r="GP113" i="6"/>
  <c r="GV113" i="6"/>
  <c r="HE113" i="6"/>
  <c r="ID113" i="6"/>
  <c r="CO114" i="6"/>
  <c r="HY114" i="6"/>
  <c r="BG118" i="6"/>
  <c r="CA118" i="6"/>
  <c r="BF119" i="6"/>
  <c r="BK119" i="6"/>
  <c r="CE119" i="6"/>
  <c r="DN119" i="6"/>
  <c r="EH119" i="6"/>
  <c r="W120" i="6"/>
  <c r="BP120" i="6"/>
  <c r="CY120" i="6"/>
  <c r="DD120" i="6"/>
  <c r="DS120" i="6"/>
  <c r="DX120" i="6"/>
  <c r="EM120" i="6"/>
  <c r="ER120" i="6"/>
  <c r="FG120" i="6"/>
  <c r="GA120" i="6"/>
  <c r="N121" i="6"/>
  <c r="AR121" i="6"/>
  <c r="CF121" i="6"/>
  <c r="CZ121" i="6"/>
  <c r="FH121" i="6"/>
  <c r="FR121" i="6"/>
  <c r="GV121" i="6"/>
  <c r="GB122" i="6"/>
  <c r="HE122" i="6"/>
  <c r="AW123" i="6"/>
  <c r="BG123" i="6"/>
  <c r="CK123" i="6"/>
  <c r="CU123" i="6"/>
  <c r="DN123" i="6"/>
  <c r="BL124" i="6"/>
  <c r="CF124" i="6"/>
  <c r="GB124" i="6"/>
  <c r="CU127" i="6"/>
  <c r="HK127" i="6"/>
  <c r="AH128" i="6"/>
  <c r="EX128" i="6"/>
  <c r="HZ128" i="6"/>
  <c r="AC129" i="6"/>
  <c r="ES129" i="6"/>
  <c r="HU129" i="6"/>
  <c r="X130" i="6"/>
  <c r="BL130" i="6"/>
  <c r="CZ130" i="6"/>
  <c r="EN130" i="6"/>
  <c r="HP130" i="6"/>
  <c r="IE130" i="6"/>
  <c r="DO132" i="6"/>
  <c r="FW132" i="6"/>
  <c r="GG132" i="6"/>
  <c r="GV138" i="6"/>
  <c r="AM139" i="6"/>
  <c r="CA139" i="6"/>
  <c r="DO139" i="6"/>
  <c r="FC139" i="6"/>
  <c r="EH101" i="6"/>
  <c r="FB101" i="6"/>
  <c r="FV101" i="6"/>
  <c r="GP101" i="6"/>
  <c r="HE102" i="6"/>
  <c r="ID103" i="6"/>
  <c r="M104" i="6"/>
  <c r="AB104" i="6"/>
  <c r="AV104" i="6"/>
  <c r="BA104" i="6"/>
  <c r="DX104" i="6"/>
  <c r="BP105" i="6"/>
  <c r="CJ105" i="6"/>
  <c r="DD105" i="6"/>
  <c r="DX105" i="6"/>
  <c r="HE105" i="6"/>
  <c r="AG109" i="6"/>
  <c r="FQ110" i="6"/>
  <c r="HE110" i="6"/>
  <c r="HY110" i="6"/>
  <c r="AQ114" i="6"/>
  <c r="BZ114" i="6"/>
  <c r="CE114" i="6"/>
  <c r="DS114" i="6"/>
  <c r="EH114" i="6"/>
  <c r="EM114" i="6"/>
  <c r="EH115" i="6"/>
  <c r="HT115" i="6"/>
  <c r="DX118" i="6"/>
  <c r="AV121" i="6"/>
  <c r="CJ121" i="6"/>
  <c r="GZ121" i="6"/>
  <c r="M123" i="6"/>
  <c r="BV123" i="6"/>
  <c r="DJ123" i="6"/>
  <c r="GP123" i="6"/>
  <c r="HP123" i="6"/>
  <c r="AB124" i="6"/>
  <c r="HT124" i="6"/>
  <c r="EH128" i="6"/>
  <c r="FM128" i="6"/>
  <c r="FW128" i="6"/>
  <c r="CE129" i="6"/>
  <c r="CY129" i="6"/>
  <c r="FG129" i="6"/>
  <c r="GA129" i="6"/>
  <c r="GU129" i="6"/>
  <c r="HZ129" i="6"/>
  <c r="AB130" i="6"/>
  <c r="AV130" i="6"/>
  <c r="CJ130" i="6"/>
  <c r="DD130" i="6"/>
  <c r="FL130" i="6"/>
  <c r="AB131" i="6"/>
  <c r="HE131" i="6"/>
  <c r="AM132" i="6"/>
  <c r="CA132" i="6"/>
  <c r="FV132" i="6"/>
  <c r="GP132" i="6"/>
  <c r="HE132" i="6"/>
  <c r="S133" i="6"/>
  <c r="AM133" i="6"/>
  <c r="AW133" i="6"/>
  <c r="BG133" i="6"/>
  <c r="CK133" i="6"/>
  <c r="DY133" i="6"/>
  <c r="EI133" i="6"/>
  <c r="FC133" i="6"/>
  <c r="FM133" i="6"/>
  <c r="HA133" i="6"/>
  <c r="HK133" i="6"/>
  <c r="N136" i="6"/>
  <c r="AB136" i="6"/>
  <c r="AQ136" i="6"/>
  <c r="BK136" i="6"/>
  <c r="CY136" i="6"/>
  <c r="ED136" i="6"/>
  <c r="EM136" i="6"/>
  <c r="ER136" i="6"/>
  <c r="GL137" i="6"/>
  <c r="GQ137" i="6"/>
  <c r="HT137" i="6"/>
  <c r="W138" i="6"/>
  <c r="AB138" i="6"/>
  <c r="BB138" i="6"/>
  <c r="BQ138" i="6"/>
  <c r="CA138" i="6"/>
  <c r="CK138" i="6"/>
  <c r="FQ138" i="6"/>
  <c r="GP138" i="6"/>
  <c r="ID138" i="6"/>
  <c r="GP139" i="6"/>
  <c r="HO139" i="6"/>
  <c r="ID139" i="6"/>
  <c r="AG140" i="6"/>
  <c r="AL140" i="6"/>
  <c r="AR140" i="6"/>
  <c r="BU140" i="6"/>
  <c r="BZ140" i="6"/>
  <c r="CF140" i="6"/>
  <c r="DI140" i="6"/>
  <c r="DN140" i="6"/>
  <c r="DT140" i="6"/>
  <c r="EN140" i="6"/>
  <c r="GP140" i="6"/>
  <c r="ID140" i="6"/>
  <c r="GK141" i="6"/>
  <c r="HE141" i="6"/>
  <c r="FV142" i="6"/>
  <c r="HJ142" i="6"/>
  <c r="ID142" i="6"/>
  <c r="CE124" i="6"/>
  <c r="BA127" i="6"/>
  <c r="BU127" i="6"/>
  <c r="EC127" i="6"/>
  <c r="EW127" i="6"/>
  <c r="FQ127" i="6"/>
  <c r="GK127" i="6"/>
  <c r="GP128" i="6"/>
  <c r="HJ128" i="6"/>
  <c r="ID128" i="6"/>
  <c r="R131" i="6"/>
  <c r="W131" i="6"/>
  <c r="R132" i="6"/>
  <c r="R136" i="6"/>
  <c r="BA136" i="6"/>
  <c r="CO136" i="6"/>
  <c r="HJ136" i="6"/>
  <c r="M137" i="6"/>
  <c r="AG137" i="6"/>
  <c r="BA137" i="6"/>
  <c r="BU137" i="6"/>
  <c r="CO137" i="6"/>
  <c r="HJ137" i="6"/>
  <c r="ID137" i="6"/>
  <c r="M138" i="6"/>
  <c r="AG138" i="6"/>
  <c r="FL138" i="6"/>
  <c r="AQ139" i="6"/>
  <c r="BK139" i="6"/>
  <c r="CY139" i="6"/>
  <c r="EM139" i="6"/>
  <c r="FL139" i="6"/>
  <c r="GF139" i="6"/>
  <c r="AV140" i="6"/>
  <c r="CJ140" i="6"/>
  <c r="DX140" i="6"/>
  <c r="R141" i="6"/>
  <c r="BF142" i="6"/>
  <c r="CE142" i="6"/>
  <c r="M140" i="6"/>
  <c r="N140" i="6"/>
  <c r="R6" i="6"/>
  <c r="HK5" i="6"/>
  <c r="GB6" i="6"/>
  <c r="GQ6" i="6"/>
  <c r="HA6" i="6"/>
  <c r="DS7" i="6"/>
  <c r="FG7" i="6"/>
  <c r="GP5" i="6"/>
  <c r="GU5" i="6"/>
  <c r="HA5" i="6"/>
  <c r="HP5" i="6"/>
  <c r="HT5" i="6"/>
  <c r="IE5" i="6"/>
  <c r="N6" i="6"/>
  <c r="W6" i="6"/>
  <c r="BG6" i="6"/>
  <c r="BU6" i="6"/>
  <c r="CF6" i="6"/>
  <c r="DS6" i="6"/>
  <c r="ED6" i="6"/>
  <c r="EM6" i="6"/>
  <c r="FW6" i="6"/>
  <c r="HJ6" i="6"/>
  <c r="IE6" i="6"/>
  <c r="X7" i="6"/>
  <c r="AR7" i="6"/>
  <c r="BL7" i="6"/>
  <c r="CF7" i="6"/>
  <c r="CZ7" i="6"/>
  <c r="DT7" i="6"/>
  <c r="EN7" i="6"/>
  <c r="FH7" i="6"/>
  <c r="GB7" i="6"/>
  <c r="GV7" i="6"/>
  <c r="HP7" i="6"/>
  <c r="S8" i="6"/>
  <c r="AM8" i="6"/>
  <c r="BG8" i="6"/>
  <c r="CA8" i="6"/>
  <c r="CU8" i="6"/>
  <c r="DO8" i="6"/>
  <c r="EI8" i="6"/>
  <c r="FC8" i="6"/>
  <c r="FW8" i="6"/>
  <c r="GQ8" i="6"/>
  <c r="HK8" i="6"/>
  <c r="IE8" i="6"/>
  <c r="HZ9" i="6"/>
  <c r="AC10" i="6"/>
  <c r="AL10" i="6"/>
  <c r="AW10" i="6"/>
  <c r="BQ10" i="6"/>
  <c r="CK10" i="6"/>
  <c r="DE10" i="6"/>
  <c r="IE10" i="6"/>
  <c r="S11" i="6"/>
  <c r="AV11" i="6"/>
  <c r="BZ11" i="6"/>
  <c r="GV11" i="6"/>
  <c r="HE11" i="6"/>
  <c r="HP11" i="6"/>
  <c r="HY11" i="6"/>
  <c r="S14" i="6"/>
  <c r="AC14" i="6"/>
  <c r="AG14" i="6"/>
  <c r="DN14" i="6"/>
  <c r="DY14" i="6"/>
  <c r="EM14" i="6"/>
  <c r="EX14" i="6"/>
  <c r="FG14" i="6"/>
  <c r="FR14" i="6"/>
  <c r="GA14" i="6"/>
  <c r="GU14" i="6"/>
  <c r="HY14" i="6"/>
  <c r="AB15" i="6"/>
  <c r="CO15" i="6"/>
  <c r="DD15" i="6"/>
  <c r="DI15" i="6"/>
  <c r="EN15" i="6"/>
  <c r="ES15" i="6"/>
  <c r="FB15" i="6"/>
  <c r="FG15" i="6"/>
  <c r="FM15" i="6"/>
  <c r="FV15" i="6"/>
  <c r="GA15" i="6"/>
  <c r="GG15" i="6"/>
  <c r="GP15" i="6"/>
  <c r="GU15" i="6"/>
  <c r="HP15" i="6"/>
  <c r="HZ15" i="6"/>
  <c r="IE15" i="6"/>
  <c r="AC16" i="6"/>
  <c r="AM16" i="6"/>
  <c r="AR16" i="6"/>
  <c r="BA16" i="6"/>
  <c r="BL16" i="6"/>
  <c r="BU16" i="6"/>
  <c r="BZ16" i="6"/>
  <c r="CF16" i="6"/>
  <c r="CO16" i="6"/>
  <c r="CT16" i="6"/>
  <c r="DO16" i="6"/>
  <c r="DY16" i="6"/>
  <c r="HP16" i="6"/>
  <c r="HY16" i="6"/>
  <c r="ID16" i="6"/>
  <c r="EX17" i="6"/>
  <c r="FG17" i="6"/>
  <c r="FR17" i="6"/>
  <c r="GB17" i="6"/>
  <c r="GL17" i="6"/>
  <c r="GZ17" i="6"/>
  <c r="HK17" i="6"/>
  <c r="HU17" i="6"/>
  <c r="AQ18" i="6"/>
  <c r="AV18" i="6"/>
  <c r="CE18" i="6"/>
  <c r="CJ18" i="6"/>
  <c r="DD18" i="6"/>
  <c r="EW18" i="6"/>
  <c r="FB18" i="6"/>
  <c r="FW18" i="6"/>
  <c r="GG18" i="6"/>
  <c r="GQ18" i="6"/>
  <c r="HA18" i="6"/>
  <c r="HU18" i="6"/>
  <c r="IE18" i="6"/>
  <c r="ED19" i="6"/>
  <c r="EN19" i="6"/>
  <c r="EX19" i="6"/>
  <c r="GZ20" i="6"/>
  <c r="HK20" i="6"/>
  <c r="HT20" i="6"/>
  <c r="W23" i="6"/>
  <c r="BG23" i="6"/>
  <c r="BL23" i="6"/>
  <c r="CF23" i="6"/>
  <c r="CP23" i="6"/>
  <c r="DI23" i="6"/>
  <c r="DT23" i="6"/>
  <c r="ED23" i="6"/>
  <c r="EC23" i="6"/>
  <c r="FB23" i="6"/>
  <c r="FH23" i="6"/>
  <c r="GB23" i="6"/>
  <c r="HU23" i="6"/>
  <c r="BB24" i="6"/>
  <c r="BL24" i="6"/>
  <c r="FR24" i="6"/>
  <c r="GB24" i="6"/>
  <c r="GG24" i="6"/>
  <c r="HO24" i="6"/>
  <c r="BP25" i="6"/>
  <c r="CO25" i="6"/>
  <c r="ES25" i="6"/>
  <c r="HU28" i="6"/>
  <c r="HY29" i="6"/>
  <c r="EH32" i="6"/>
  <c r="FB32" i="6"/>
  <c r="FL33" i="6"/>
  <c r="ID34" i="6"/>
  <c r="M35" i="6"/>
  <c r="DN6" i="6"/>
  <c r="GZ6" i="6"/>
  <c r="AQ11" i="6"/>
  <c r="CO11" i="6"/>
  <c r="GP14" i="6"/>
  <c r="W15" i="6"/>
  <c r="AQ15" i="6"/>
  <c r="BP16" i="6"/>
  <c r="CJ16" i="6"/>
  <c r="HO17" i="6"/>
  <c r="R18" i="6"/>
  <c r="BF18" i="6"/>
  <c r="W20" i="6"/>
  <c r="EH20" i="6"/>
  <c r="HO20" i="6"/>
  <c r="GU25" i="6"/>
  <c r="HY28" i="6"/>
  <c r="DN33" i="6"/>
  <c r="EH6" i="6"/>
  <c r="HF5" i="6"/>
  <c r="S6" i="6"/>
  <c r="BF6" i="6"/>
  <c r="CK6" i="6"/>
  <c r="EI6" i="6"/>
  <c r="FV6" i="6"/>
  <c r="W7" i="6"/>
  <c r="AQ7" i="6"/>
  <c r="BK7" i="6"/>
  <c r="CE7" i="6"/>
  <c r="CY7" i="6"/>
  <c r="EM7" i="6"/>
  <c r="GA7" i="6"/>
  <c r="GU7" i="6"/>
  <c r="HO7" i="6"/>
  <c r="AV10" i="6"/>
  <c r="BB10" i="6"/>
  <c r="BP10" i="6"/>
  <c r="BV10" i="6"/>
  <c r="CJ10" i="6"/>
  <c r="CP10" i="6"/>
  <c r="DD10" i="6"/>
  <c r="DJ10" i="6"/>
  <c r="ED10" i="6"/>
  <c r="EX10" i="6"/>
  <c r="ID10" i="6"/>
  <c r="AR11" i="6"/>
  <c r="BB11" i="6"/>
  <c r="BQ11" i="6"/>
  <c r="HO11" i="6"/>
  <c r="R14" i="6"/>
  <c r="BB14" i="6"/>
  <c r="BV14" i="6"/>
  <c r="CJ14" i="6"/>
  <c r="DX14" i="6"/>
  <c r="FC14" i="6"/>
  <c r="FW14" i="6"/>
  <c r="GQ14" i="6"/>
  <c r="X15" i="6"/>
  <c r="AR15" i="6"/>
  <c r="BQ16" i="6"/>
  <c r="CK16" i="6"/>
  <c r="CU16" i="6"/>
  <c r="DE16" i="6"/>
  <c r="DJ16" i="6"/>
  <c r="DT16" i="6"/>
  <c r="AC17" i="6"/>
  <c r="AQ17" i="6"/>
  <c r="AW17" i="6"/>
  <c r="BK17" i="6"/>
  <c r="BQ17" i="6"/>
  <c r="FQ17" i="6"/>
  <c r="GK17" i="6"/>
  <c r="HP17" i="6"/>
  <c r="S18" i="6"/>
  <c r="AM18" i="6"/>
  <c r="CU18" i="6"/>
  <c r="DN18" i="6"/>
  <c r="EI18" i="6"/>
  <c r="ES18" i="6"/>
  <c r="HT18" i="6"/>
  <c r="HZ18" i="6"/>
  <c r="S19" i="6"/>
  <c r="W19" i="6"/>
  <c r="AC19" i="6"/>
  <c r="AW19" i="6"/>
  <c r="BG19" i="6"/>
  <c r="EC19" i="6"/>
  <c r="FQ19" i="6"/>
  <c r="GZ19" i="6"/>
  <c r="N20" i="6"/>
  <c r="R20" i="6"/>
  <c r="BK20" i="6"/>
  <c r="CK20" i="6"/>
  <c r="EI20" i="6"/>
  <c r="BQ24" i="6"/>
  <c r="ED24" i="6"/>
  <c r="EN24" i="6"/>
  <c r="CF25" i="6"/>
  <c r="CK25" i="6"/>
  <c r="CU25" i="6"/>
  <c r="DE25" i="6"/>
  <c r="EX25" i="6"/>
  <c r="FR25" i="6"/>
  <c r="GB25" i="6"/>
  <c r="GV25" i="6"/>
  <c r="AM28" i="6"/>
  <c r="CO28" i="6"/>
  <c r="DI28" i="6"/>
  <c r="GA28" i="6"/>
  <c r="FH33" i="6"/>
  <c r="FQ33" i="6"/>
  <c r="GK33" i="6"/>
  <c r="AG34" i="6"/>
  <c r="BA34" i="6"/>
  <c r="DS34" i="6"/>
  <c r="EM34" i="6"/>
  <c r="HZ43" i="6"/>
  <c r="FH19" i="6"/>
  <c r="AB20" i="6"/>
  <c r="BG20" i="6"/>
  <c r="BL20" i="6"/>
  <c r="GF20" i="6"/>
  <c r="GQ20" i="6"/>
  <c r="GV20" i="6"/>
  <c r="HF20" i="6"/>
  <c r="HJ20" i="6"/>
  <c r="HP20" i="6"/>
  <c r="HY20" i="6"/>
  <c r="S23" i="6"/>
  <c r="AV23" i="6"/>
  <c r="CT23" i="6"/>
  <c r="ES23" i="6"/>
  <c r="EW23" i="6"/>
  <c r="FC23" i="6"/>
  <c r="FL23" i="6"/>
  <c r="AM24" i="6"/>
  <c r="AW24" i="6"/>
  <c r="DO24" i="6"/>
  <c r="DY24" i="6"/>
  <c r="GQ24" i="6"/>
  <c r="HA24" i="6"/>
  <c r="AG25" i="6"/>
  <c r="AR25" i="6"/>
  <c r="AW25" i="6"/>
  <c r="BG25" i="6"/>
  <c r="BQ25" i="6"/>
  <c r="DD25" i="6"/>
  <c r="DJ25" i="6"/>
  <c r="FB25" i="6"/>
  <c r="AV28" i="6"/>
  <c r="BG28" i="6"/>
  <c r="CT28" i="6"/>
  <c r="DE28" i="6"/>
  <c r="DN28" i="6"/>
  <c r="GK28" i="6"/>
  <c r="HF28" i="6"/>
  <c r="HP28" i="6"/>
  <c r="ID28" i="6"/>
  <c r="HE29" i="6"/>
  <c r="HJ29" i="6"/>
  <c r="IE29" i="6"/>
  <c r="X32" i="6"/>
  <c r="AC32" i="6"/>
  <c r="AL32" i="6"/>
  <c r="AQ32" i="6"/>
  <c r="AW32" i="6"/>
  <c r="BF32" i="6"/>
  <c r="BZ32" i="6"/>
  <c r="EM32" i="6"/>
  <c r="FL32" i="6"/>
  <c r="GL32" i="6"/>
  <c r="GV32" i="6"/>
  <c r="AB33" i="6"/>
  <c r="BA33" i="6"/>
  <c r="BZ33" i="6"/>
  <c r="CK33" i="6"/>
  <c r="CP33" i="6"/>
  <c r="DS33" i="6"/>
  <c r="ER33" i="6"/>
  <c r="FW33" i="6"/>
  <c r="HA33" i="6"/>
  <c r="HF33" i="6"/>
  <c r="HO33" i="6"/>
  <c r="AL34" i="6"/>
  <c r="AQ34" i="6"/>
  <c r="BL34" i="6"/>
  <c r="BV34" i="6"/>
  <c r="CA34" i="6"/>
  <c r="CJ34" i="6"/>
  <c r="CO34" i="6"/>
  <c r="CU34" i="6"/>
  <c r="DD34" i="6"/>
  <c r="DX34" i="6"/>
  <c r="GK34" i="6"/>
  <c r="HJ34" i="6"/>
  <c r="W35" i="6"/>
  <c r="AW35" i="6"/>
  <c r="BG35" i="6"/>
  <c r="DE35" i="6"/>
  <c r="DO35" i="6"/>
  <c r="DT35" i="6"/>
  <c r="EH35" i="6"/>
  <c r="EN35" i="6"/>
  <c r="EW35" i="6"/>
  <c r="FQ35" i="6"/>
  <c r="GU35" i="6"/>
  <c r="W36" i="6"/>
  <c r="AC36" i="6"/>
  <c r="AL36" i="6"/>
  <c r="BF36" i="6"/>
  <c r="CJ36" i="6"/>
  <c r="EC36" i="6"/>
  <c r="ER36" i="6"/>
  <c r="EW36" i="6"/>
  <c r="FR36" i="6"/>
  <c r="GB36" i="6"/>
  <c r="AV37" i="6"/>
  <c r="BB37" i="6"/>
  <c r="BK37" i="6"/>
  <c r="CJ37" i="6"/>
  <c r="CP37" i="6"/>
  <c r="CY37" i="6"/>
  <c r="DI37" i="6"/>
  <c r="DT37" i="6"/>
  <c r="EW37" i="6"/>
  <c r="FB37" i="6"/>
  <c r="FH37" i="6"/>
  <c r="GZ37" i="6"/>
  <c r="HF37" i="6"/>
  <c r="HO37" i="6"/>
  <c r="R38" i="6"/>
  <c r="W38" i="6"/>
  <c r="AR38" i="6"/>
  <c r="BB38" i="6"/>
  <c r="BG38" i="6"/>
  <c r="BP38" i="6"/>
  <c r="BU38" i="6"/>
  <c r="CA38" i="6"/>
  <c r="CJ38" i="6"/>
  <c r="DD38" i="6"/>
  <c r="EH38" i="6"/>
  <c r="FV38" i="6"/>
  <c r="GA38" i="6"/>
  <c r="GV38" i="6"/>
  <c r="HF38" i="6"/>
  <c r="HK38" i="6"/>
  <c r="HT38" i="6"/>
  <c r="HY38" i="6"/>
  <c r="IE38" i="6"/>
  <c r="W41" i="6"/>
  <c r="AQ41" i="6"/>
  <c r="BU41" i="6"/>
  <c r="DI41" i="6"/>
  <c r="DN41" i="6"/>
  <c r="EI41" i="6"/>
  <c r="ES41" i="6"/>
  <c r="EX41" i="6"/>
  <c r="FG41" i="6"/>
  <c r="FL41" i="6"/>
  <c r="FR41" i="6"/>
  <c r="GA41" i="6"/>
  <c r="AG42" i="6"/>
  <c r="BF42" i="6"/>
  <c r="CE42" i="6"/>
  <c r="CT42" i="6"/>
  <c r="CY42" i="6"/>
  <c r="DE42" i="6"/>
  <c r="DN42" i="6"/>
  <c r="DS42" i="6"/>
  <c r="DY42" i="6"/>
  <c r="EN42" i="6"/>
  <c r="GK42" i="6"/>
  <c r="HJ42" i="6"/>
  <c r="AG43" i="6"/>
  <c r="BF43" i="6"/>
  <c r="CK43" i="6"/>
  <c r="CU43" i="6"/>
  <c r="DO43" i="6"/>
  <c r="DT43" i="6"/>
  <c r="EC43" i="6"/>
  <c r="EN43" i="6"/>
  <c r="EW43" i="6"/>
  <c r="GK43" i="6"/>
  <c r="HJ43" i="6"/>
  <c r="AH44" i="6"/>
  <c r="AR44" i="6"/>
  <c r="BL44" i="6"/>
  <c r="BQ44" i="6"/>
  <c r="BZ44" i="6"/>
  <c r="CK44" i="6"/>
  <c r="CT44" i="6"/>
  <c r="DD44" i="6"/>
  <c r="DO44" i="6"/>
  <c r="DX44" i="6"/>
  <c r="EC44" i="6"/>
  <c r="EI44" i="6"/>
  <c r="EX44" i="6"/>
  <c r="GU44" i="6"/>
  <c r="HT44" i="6"/>
  <c r="BP45" i="6"/>
  <c r="CJ45" i="6"/>
  <c r="DI45" i="6"/>
  <c r="EI45" i="6"/>
  <c r="ES45" i="6"/>
  <c r="GQ45" i="6"/>
  <c r="HA45" i="6"/>
  <c r="HF45" i="6"/>
  <c r="BA46" i="6"/>
  <c r="BG46" i="6"/>
  <c r="BP46" i="6"/>
  <c r="BZ46" i="6"/>
  <c r="CK46" i="6"/>
  <c r="EC46" i="6"/>
  <c r="EI46" i="6"/>
  <c r="ER46" i="6"/>
  <c r="FB46" i="6"/>
  <c r="FM46" i="6"/>
  <c r="HE46" i="6"/>
  <c r="HK46" i="6"/>
  <c r="HT46" i="6"/>
  <c r="ID46" i="6"/>
  <c r="M47" i="6"/>
  <c r="W47" i="6"/>
  <c r="AH47" i="6"/>
  <c r="BZ47" i="6"/>
  <c r="CF47" i="6"/>
  <c r="CO47" i="6"/>
  <c r="CY47" i="6"/>
  <c r="DJ47" i="6"/>
  <c r="FB47" i="6"/>
  <c r="FH47" i="6"/>
  <c r="FQ47" i="6"/>
  <c r="GA47" i="6"/>
  <c r="GL47" i="6"/>
  <c r="ID47" i="6"/>
  <c r="S52" i="6"/>
  <c r="AB52" i="6"/>
  <c r="AL52" i="6"/>
  <c r="AW52" i="6"/>
  <c r="CO52" i="6"/>
  <c r="CU52" i="6"/>
  <c r="DD52" i="6"/>
  <c r="DN52" i="6"/>
  <c r="DY52" i="6"/>
  <c r="FQ52" i="6"/>
  <c r="FW52" i="6"/>
  <c r="GF52" i="6"/>
  <c r="GP52" i="6"/>
  <c r="HA52" i="6"/>
  <c r="AL53" i="6"/>
  <c r="AR53" i="6"/>
  <c r="BA53" i="6"/>
  <c r="BK53" i="6"/>
  <c r="BV53" i="6"/>
  <c r="DN53" i="6"/>
  <c r="DT53" i="6"/>
  <c r="EC53" i="6"/>
  <c r="EM53" i="6"/>
  <c r="EX53" i="6"/>
  <c r="GP53" i="6"/>
  <c r="GV53" i="6"/>
  <c r="HE53" i="6"/>
  <c r="HO53" i="6"/>
  <c r="HZ53" i="6"/>
  <c r="W54" i="6"/>
  <c r="AC54" i="6"/>
  <c r="AL54" i="6"/>
  <c r="AV54" i="6"/>
  <c r="BG54" i="6"/>
  <c r="CY54" i="6"/>
  <c r="DE54" i="6"/>
  <c r="DN54" i="6"/>
  <c r="DX54" i="6"/>
  <c r="EI54" i="6"/>
  <c r="ER54" i="6"/>
  <c r="GL54" i="6"/>
  <c r="GQ54" i="6"/>
  <c r="HT55" i="6"/>
  <c r="HZ55" i="6"/>
  <c r="FB56" i="6"/>
  <c r="S57" i="6"/>
  <c r="AC57" i="6"/>
  <c r="AL57" i="6"/>
  <c r="BQ57" i="6"/>
  <c r="BZ57" i="6"/>
  <c r="DS57" i="6"/>
  <c r="EM57" i="6"/>
  <c r="ER57" i="6"/>
  <c r="GA57" i="6"/>
  <c r="GL57" i="6"/>
  <c r="AH58" i="6"/>
  <c r="EC61" i="6"/>
  <c r="EW61" i="6"/>
  <c r="FQ61" i="6"/>
  <c r="GB61" i="6"/>
  <c r="GK61" i="6"/>
  <c r="GV61" i="6"/>
  <c r="HK61" i="6"/>
  <c r="HU61" i="6"/>
  <c r="M62" i="6"/>
  <c r="AG62" i="6"/>
  <c r="BF62" i="6"/>
  <c r="FC62" i="6"/>
  <c r="FQ62" i="6"/>
  <c r="FW62" i="6"/>
  <c r="CY63" i="6"/>
  <c r="EW63" i="6"/>
  <c r="CJ64" i="6"/>
  <c r="FL64" i="6"/>
  <c r="AV65" i="6"/>
  <c r="CZ65" i="6"/>
  <c r="GV65" i="6"/>
  <c r="BF66" i="6"/>
  <c r="CT66" i="6"/>
  <c r="EH66" i="6"/>
  <c r="DI70" i="6"/>
  <c r="FL35" i="6"/>
  <c r="HJ35" i="6"/>
  <c r="BA36" i="6"/>
  <c r="CY36" i="6"/>
  <c r="BZ37" i="6"/>
  <c r="DX37" i="6"/>
  <c r="FL37" i="6"/>
  <c r="ID37" i="6"/>
  <c r="CY38" i="6"/>
  <c r="EW38" i="6"/>
  <c r="AL41" i="6"/>
  <c r="CJ41" i="6"/>
  <c r="GP41" i="6"/>
  <c r="AB43" i="6"/>
  <c r="ER43" i="6"/>
  <c r="FL43" i="6"/>
  <c r="GF43" i="6"/>
  <c r="CO44" i="6"/>
  <c r="R45" i="6"/>
  <c r="ID45" i="6"/>
  <c r="M46" i="6"/>
  <c r="CO46" i="6"/>
  <c r="FQ46" i="6"/>
  <c r="AL47" i="6"/>
  <c r="DN47" i="6"/>
  <c r="GP47" i="6"/>
  <c r="BA52" i="6"/>
  <c r="EC52" i="6"/>
  <c r="HE52" i="6"/>
  <c r="BZ53" i="6"/>
  <c r="FB53" i="6"/>
  <c r="ID53" i="6"/>
  <c r="BK54" i="6"/>
  <c r="EM54" i="6"/>
  <c r="CT55" i="6"/>
  <c r="EH55" i="6"/>
  <c r="GZ65" i="6"/>
  <c r="AG28" i="6"/>
  <c r="BB28" i="6"/>
  <c r="BL28" i="6"/>
  <c r="EW28" i="6"/>
  <c r="FC28" i="6"/>
  <c r="FR28" i="6"/>
  <c r="GB28" i="6"/>
  <c r="S29" i="6"/>
  <c r="AC29" i="6"/>
  <c r="AM29" i="6"/>
  <c r="AW29" i="6"/>
  <c r="BG29" i="6"/>
  <c r="BQ29" i="6"/>
  <c r="CA29" i="6"/>
  <c r="CK29" i="6"/>
  <c r="CU29" i="6"/>
  <c r="DE29" i="6"/>
  <c r="DO29" i="6"/>
  <c r="DY29" i="6"/>
  <c r="EI29" i="6"/>
  <c r="ES29" i="6"/>
  <c r="FC29" i="6"/>
  <c r="FM29" i="6"/>
  <c r="FW29" i="6"/>
  <c r="EW32" i="6"/>
  <c r="FR32" i="6"/>
  <c r="GB32" i="6"/>
  <c r="GG32" i="6"/>
  <c r="GU32" i="6"/>
  <c r="HA32" i="6"/>
  <c r="X33" i="6"/>
  <c r="AL33" i="6"/>
  <c r="AR33" i="6"/>
  <c r="BG33" i="6"/>
  <c r="FB33" i="6"/>
  <c r="FM33" i="6"/>
  <c r="FR33" i="6"/>
  <c r="N34" i="6"/>
  <c r="GU34" i="6"/>
  <c r="HP34" i="6"/>
  <c r="HZ34" i="6"/>
  <c r="IE34" i="6"/>
  <c r="AC35" i="6"/>
  <c r="AM35" i="6"/>
  <c r="AR35" i="6"/>
  <c r="BF35" i="6"/>
  <c r="BL35" i="6"/>
  <c r="HA35" i="6"/>
  <c r="HK35" i="6"/>
  <c r="CP36" i="6"/>
  <c r="CZ36" i="6"/>
  <c r="EX36" i="6"/>
  <c r="FH36" i="6"/>
  <c r="FM36" i="6"/>
  <c r="GA36" i="6"/>
  <c r="GG36" i="6"/>
  <c r="DO37" i="6"/>
  <c r="DY37" i="6"/>
  <c r="FC37" i="6"/>
  <c r="FM37" i="6"/>
  <c r="EN38" i="6"/>
  <c r="EX38" i="6"/>
  <c r="CA41" i="6"/>
  <c r="CK41" i="6"/>
  <c r="IE41" i="6"/>
  <c r="AC42" i="6"/>
  <c r="AQ42" i="6"/>
  <c r="AW42" i="6"/>
  <c r="BL42" i="6"/>
  <c r="CZ42" i="6"/>
  <c r="DJ42" i="6"/>
  <c r="ED42" i="6"/>
  <c r="EI42" i="6"/>
  <c r="FC42" i="6"/>
  <c r="GG42" i="6"/>
  <c r="GU42" i="6"/>
  <c r="HA42" i="6"/>
  <c r="HP42" i="6"/>
  <c r="BP43" i="6"/>
  <c r="HT43" i="6"/>
  <c r="M44" i="6"/>
  <c r="DJ44" i="6"/>
  <c r="DT44" i="6"/>
  <c r="EN44" i="6"/>
  <c r="ES44" i="6"/>
  <c r="FM44" i="6"/>
  <c r="GQ44" i="6"/>
  <c r="HE44" i="6"/>
  <c r="HK44" i="6"/>
  <c r="HZ44" i="6"/>
  <c r="BZ45" i="6"/>
  <c r="CT45" i="6"/>
  <c r="DO45" i="6"/>
  <c r="DY45" i="6"/>
  <c r="ED45" i="6"/>
  <c r="EX45" i="6"/>
  <c r="FL45" i="6"/>
  <c r="N46" i="6"/>
  <c r="CF46" i="6"/>
  <c r="CP46" i="6"/>
  <c r="FH46" i="6"/>
  <c r="FR46" i="6"/>
  <c r="AC47" i="6"/>
  <c r="AM47" i="6"/>
  <c r="DE47" i="6"/>
  <c r="DO47" i="6"/>
  <c r="GG47" i="6"/>
  <c r="GQ47" i="6"/>
  <c r="AR52" i="6"/>
  <c r="BB52" i="6"/>
  <c r="DT52" i="6"/>
  <c r="ED52" i="6"/>
  <c r="GV52" i="6"/>
  <c r="HF52" i="6"/>
  <c r="BQ53" i="6"/>
  <c r="CA53" i="6"/>
  <c r="ES53" i="6"/>
  <c r="FC53" i="6"/>
  <c r="HU53" i="6"/>
  <c r="IE53" i="6"/>
  <c r="BB54" i="6"/>
  <c r="BL54" i="6"/>
  <c r="FH54" i="6"/>
  <c r="FW54" i="6"/>
  <c r="HA54" i="6"/>
  <c r="AV55" i="6"/>
  <c r="BB55" i="6"/>
  <c r="BQ55" i="6"/>
  <c r="CA55" i="6"/>
  <c r="CU55" i="6"/>
  <c r="EI55" i="6"/>
  <c r="HA55" i="6"/>
  <c r="GZ55" i="6"/>
  <c r="FG56" i="6"/>
  <c r="AH57" i="6"/>
  <c r="BV57" i="6"/>
  <c r="AM58" i="6"/>
  <c r="BG58" i="6"/>
  <c r="X61" i="6"/>
  <c r="AR61" i="6"/>
  <c r="BG61" i="6"/>
  <c r="BQ61" i="6"/>
  <c r="CU61" i="6"/>
  <c r="DY61" i="6"/>
  <c r="BL62" i="6"/>
  <c r="BV62" i="6"/>
  <c r="CA62" i="6"/>
  <c r="CU62" i="6"/>
  <c r="BZ67" i="6"/>
  <c r="FR82" i="6"/>
  <c r="S83" i="6"/>
  <c r="FW83" i="6"/>
  <c r="GF55" i="6"/>
  <c r="AB56" i="6"/>
  <c r="CE56" i="6"/>
  <c r="CK56" i="6"/>
  <c r="DN56" i="6"/>
  <c r="FL56" i="6"/>
  <c r="GF56" i="6"/>
  <c r="GQ56" i="6"/>
  <c r="R57" i="6"/>
  <c r="HA57" i="6"/>
  <c r="AC58" i="6"/>
  <c r="BB58" i="6"/>
  <c r="DJ58" i="6"/>
  <c r="DO58" i="6"/>
  <c r="DX58" i="6"/>
  <c r="EI58" i="6"/>
  <c r="ER58" i="6"/>
  <c r="FL58" i="6"/>
  <c r="GF58" i="6"/>
  <c r="HY58" i="6"/>
  <c r="AB61" i="6"/>
  <c r="BA61" i="6"/>
  <c r="BU61" i="6"/>
  <c r="CF61" i="6"/>
  <c r="CO61" i="6"/>
  <c r="CZ61" i="6"/>
  <c r="DI61" i="6"/>
  <c r="DT61" i="6"/>
  <c r="EI61" i="6"/>
  <c r="ES61" i="6"/>
  <c r="FW61" i="6"/>
  <c r="HA61" i="6"/>
  <c r="HF61" i="6"/>
  <c r="HO61" i="6"/>
  <c r="HZ61" i="6"/>
  <c r="X62" i="6"/>
  <c r="AH62" i="6"/>
  <c r="DI62" i="6"/>
  <c r="EH62" i="6"/>
  <c r="FH62" i="6"/>
  <c r="FR62" i="6"/>
  <c r="AQ63" i="6"/>
  <c r="BQ63" i="6"/>
  <c r="CA63" i="6"/>
  <c r="GU63" i="6"/>
  <c r="HU63" i="6"/>
  <c r="IE63" i="6"/>
  <c r="AQ64" i="6"/>
  <c r="BP64" i="6"/>
  <c r="CP64" i="6"/>
  <c r="CZ64" i="6"/>
  <c r="FR64" i="6"/>
  <c r="GB64" i="6"/>
  <c r="GG64" i="6"/>
  <c r="HJ64" i="6"/>
  <c r="DO65" i="6"/>
  <c r="DX65" i="6"/>
  <c r="ED65" i="6"/>
  <c r="FM65" i="6"/>
  <c r="AL66" i="6"/>
  <c r="BL66" i="6"/>
  <c r="BV66" i="6"/>
  <c r="EN66" i="6"/>
  <c r="EX66" i="6"/>
  <c r="FC66" i="6"/>
  <c r="FW66" i="6"/>
  <c r="BK67" i="6"/>
  <c r="CY67" i="6"/>
  <c r="DY67" i="6"/>
  <c r="EI67" i="6"/>
  <c r="HJ67" i="6"/>
  <c r="ID67" i="6"/>
  <c r="AG70" i="6"/>
  <c r="CT70" i="6"/>
  <c r="DT70" i="6"/>
  <c r="ED70" i="6"/>
  <c r="EI70" i="6"/>
  <c r="FL70" i="6"/>
  <c r="GK70" i="6"/>
  <c r="ID70" i="6"/>
  <c r="R71" i="6"/>
  <c r="X71" i="6"/>
  <c r="AG71" i="6"/>
  <c r="DN71" i="6"/>
  <c r="EH71" i="6"/>
  <c r="FB71" i="6"/>
  <c r="GU71" i="6"/>
  <c r="HU71" i="6"/>
  <c r="IE71" i="6"/>
  <c r="AV72" i="6"/>
  <c r="BV72" i="6"/>
  <c r="CF72" i="6"/>
  <c r="FG72" i="6"/>
  <c r="GF72" i="6"/>
  <c r="HF72" i="6"/>
  <c r="HP72" i="6"/>
  <c r="BG73" i="6"/>
  <c r="BQ73" i="6"/>
  <c r="DO73" i="6"/>
  <c r="DY73" i="6"/>
  <c r="EC73" i="6"/>
  <c r="GG73" i="6"/>
  <c r="HU73" i="6"/>
  <c r="HZ73" i="6"/>
  <c r="R74" i="6"/>
  <c r="AC74" i="6"/>
  <c r="DD74" i="6"/>
  <c r="DO74" i="6"/>
  <c r="DX74" i="6"/>
  <c r="EI74" i="6"/>
  <c r="ID74" i="6"/>
  <c r="S75" i="6"/>
  <c r="AL75" i="6"/>
  <c r="BF75" i="6"/>
  <c r="CA75" i="6"/>
  <c r="CK75" i="6"/>
  <c r="CU75" i="6"/>
  <c r="DN75" i="6"/>
  <c r="EI75" i="6"/>
  <c r="FB75" i="6"/>
  <c r="FW75" i="6"/>
  <c r="GP75" i="6"/>
  <c r="HK75" i="6"/>
  <c r="ID75" i="6"/>
  <c r="HY76" i="6"/>
  <c r="ID76" i="6"/>
  <c r="S79" i="6"/>
  <c r="AB79" i="6"/>
  <c r="AG79" i="6"/>
  <c r="BB79" i="6"/>
  <c r="BK79" i="6"/>
  <c r="CK79" i="6"/>
  <c r="CT79" i="6"/>
  <c r="DE79" i="6"/>
  <c r="DN79" i="6"/>
  <c r="FQ79" i="6"/>
  <c r="GF79" i="6"/>
  <c r="GK79" i="6"/>
  <c r="HF79" i="6"/>
  <c r="BP80" i="6"/>
  <c r="DI80" i="6"/>
  <c r="DN80" i="6"/>
  <c r="EI80" i="6"/>
  <c r="ES80" i="6"/>
  <c r="EX80" i="6"/>
  <c r="FL80" i="6"/>
  <c r="FR80" i="6"/>
  <c r="GA80" i="6"/>
  <c r="GL80" i="6"/>
  <c r="R81" i="6"/>
  <c r="W81" i="6"/>
  <c r="AR81" i="6"/>
  <c r="BB81" i="6"/>
  <c r="DI81" i="6"/>
  <c r="EH81" i="6"/>
  <c r="FV81" i="6"/>
  <c r="GA81" i="6"/>
  <c r="GV81" i="6"/>
  <c r="HF81" i="6"/>
  <c r="AL82" i="6"/>
  <c r="CK82" i="6"/>
  <c r="CT82" i="6"/>
  <c r="CZ82" i="6"/>
  <c r="EI82" i="6"/>
  <c r="AH83" i="6"/>
  <c r="AQ83" i="6"/>
  <c r="AW83" i="6"/>
  <c r="CF83" i="6"/>
  <c r="GL83" i="6"/>
  <c r="GU83" i="6"/>
  <c r="HA83" i="6"/>
  <c r="BA84" i="6"/>
  <c r="BF84" i="6"/>
  <c r="CT84" i="6"/>
  <c r="DI84" i="6"/>
  <c r="DN84" i="6"/>
  <c r="EI84" i="6"/>
  <c r="ES84" i="6"/>
  <c r="N85" i="6"/>
  <c r="S85" i="6"/>
  <c r="AB85" i="6"/>
  <c r="AM85" i="6"/>
  <c r="AV85" i="6"/>
  <c r="BG85" i="6"/>
  <c r="BP85" i="6"/>
  <c r="CA85" i="6"/>
  <c r="CJ85" i="6"/>
  <c r="CT85" i="6"/>
  <c r="DE85" i="6"/>
  <c r="DN85" i="6"/>
  <c r="DS85" i="6"/>
  <c r="DY85" i="6"/>
  <c r="EH85" i="6"/>
  <c r="EM85" i="6"/>
  <c r="ES85" i="6"/>
  <c r="FB85" i="6"/>
  <c r="FG85" i="6"/>
  <c r="FM85" i="6"/>
  <c r="GB85" i="6"/>
  <c r="GL85" i="6"/>
  <c r="GB88" i="6"/>
  <c r="GK88" i="6"/>
  <c r="HE88" i="6"/>
  <c r="HY88" i="6"/>
  <c r="GB90" i="6"/>
  <c r="EH91" i="6"/>
  <c r="FB91" i="6"/>
  <c r="FV91" i="6"/>
  <c r="GP91" i="6"/>
  <c r="HJ91" i="6"/>
  <c r="ID91" i="6"/>
  <c r="M92" i="6"/>
  <c r="N92" i="6"/>
  <c r="DD101" i="6"/>
  <c r="ER101" i="6"/>
  <c r="GF101" i="6"/>
  <c r="HT101" i="6"/>
  <c r="ER102" i="6"/>
  <c r="CE103" i="6"/>
  <c r="EM103" i="6"/>
  <c r="GU104" i="6"/>
  <c r="HO104" i="6"/>
  <c r="DI106" i="6"/>
  <c r="EW110" i="6"/>
  <c r="HJ111" i="6"/>
  <c r="ID111" i="6"/>
  <c r="AL115" i="6"/>
  <c r="AG74" i="6"/>
  <c r="CO79" i="6"/>
  <c r="DI79" i="6"/>
  <c r="EC79" i="6"/>
  <c r="GP80" i="6"/>
  <c r="HJ80" i="6"/>
  <c r="ID80" i="6"/>
  <c r="EW81" i="6"/>
  <c r="FV82" i="6"/>
  <c r="DS83" i="6"/>
  <c r="BP84" i="6"/>
  <c r="AQ85" i="6"/>
  <c r="BK85" i="6"/>
  <c r="CE85" i="6"/>
  <c r="GF90" i="6"/>
  <c r="BP92" i="6"/>
  <c r="CJ92" i="6"/>
  <c r="GF120" i="6"/>
  <c r="HJ139" i="6"/>
  <c r="GQ62" i="6"/>
  <c r="AW63" i="6"/>
  <c r="BG63" i="6"/>
  <c r="BL63" i="6"/>
  <c r="CF63" i="6"/>
  <c r="GG63" i="6"/>
  <c r="GQ63" i="6"/>
  <c r="HA63" i="6"/>
  <c r="HK63" i="6"/>
  <c r="HP63" i="6"/>
  <c r="BV64" i="6"/>
  <c r="CF64" i="6"/>
  <c r="CK64" i="6"/>
  <c r="CY64" i="6"/>
  <c r="DE64" i="6"/>
  <c r="DY64" i="6"/>
  <c r="N65" i="6"/>
  <c r="AW65" i="6"/>
  <c r="FC65" i="6"/>
  <c r="FL65" i="6"/>
  <c r="FR65" i="6"/>
  <c r="HA65" i="6"/>
  <c r="AR66" i="6"/>
  <c r="BB66" i="6"/>
  <c r="BG66" i="6"/>
  <c r="BU66" i="6"/>
  <c r="CA66" i="6"/>
  <c r="CU66" i="6"/>
  <c r="DI66" i="6"/>
  <c r="AW67" i="6"/>
  <c r="BG67" i="6"/>
  <c r="DE67" i="6"/>
  <c r="DO67" i="6"/>
  <c r="DT67" i="6"/>
  <c r="BL70" i="6"/>
  <c r="BV70" i="6"/>
  <c r="HP70" i="6"/>
  <c r="HZ70" i="6"/>
  <c r="GG71" i="6"/>
  <c r="GQ71" i="6"/>
  <c r="AH72" i="6"/>
  <c r="AR72" i="6"/>
  <c r="BB72" i="6"/>
  <c r="BL72" i="6"/>
  <c r="BQ72" i="6"/>
  <c r="GL72" i="6"/>
  <c r="GV72" i="6"/>
  <c r="HA72" i="6"/>
  <c r="HO72" i="6"/>
  <c r="HU72" i="6"/>
  <c r="X73" i="6"/>
  <c r="BP73" i="6"/>
  <c r="BV73" i="6"/>
  <c r="CZ73" i="6"/>
  <c r="GL73" i="6"/>
  <c r="HF73" i="6"/>
  <c r="AH74" i="6"/>
  <c r="DT74" i="6"/>
  <c r="ED74" i="6"/>
  <c r="X75" i="6"/>
  <c r="AC75" i="6"/>
  <c r="CZ75" i="6"/>
  <c r="DE75" i="6"/>
  <c r="EN75" i="6"/>
  <c r="ES75" i="6"/>
  <c r="GB75" i="6"/>
  <c r="GG75" i="6"/>
  <c r="HP75" i="6"/>
  <c r="HU75" i="6"/>
  <c r="FV76" i="6"/>
  <c r="GP76" i="6"/>
  <c r="GV76" i="6"/>
  <c r="HK76" i="6"/>
  <c r="HU76" i="6"/>
  <c r="AH79" i="6"/>
  <c r="AR79" i="6"/>
  <c r="AW79" i="6"/>
  <c r="EX79" i="6"/>
  <c r="FH79" i="6"/>
  <c r="GL79" i="6"/>
  <c r="GV79" i="6"/>
  <c r="HA79" i="6"/>
  <c r="AL80" i="6"/>
  <c r="BZ80" i="6"/>
  <c r="CU80" i="6"/>
  <c r="DE80" i="6"/>
  <c r="DS81" i="6"/>
  <c r="DY81" i="6"/>
  <c r="EN81" i="6"/>
  <c r="EX81" i="6"/>
  <c r="GB81" i="6"/>
  <c r="GL81" i="6"/>
  <c r="GQ81" i="6"/>
  <c r="HK81" i="6"/>
  <c r="AB82" i="6"/>
  <c r="AV82" i="6"/>
  <c r="DY82" i="6"/>
  <c r="EH82" i="6"/>
  <c r="EN82" i="6"/>
  <c r="FW82" i="6"/>
  <c r="BV83" i="6"/>
  <c r="CE83" i="6"/>
  <c r="CK83" i="6"/>
  <c r="DT83" i="6"/>
  <c r="HZ83" i="6"/>
  <c r="R84" i="6"/>
  <c r="AM84" i="6"/>
  <c r="AW84" i="6"/>
  <c r="BG84" i="6"/>
  <c r="BQ84" i="6"/>
  <c r="DO84" i="6"/>
  <c r="DY84" i="6"/>
  <c r="ED84" i="6"/>
  <c r="ER84" i="6"/>
  <c r="EX84" i="6"/>
  <c r="CZ85" i="6"/>
  <c r="DJ85" i="6"/>
  <c r="ED85" i="6"/>
  <c r="EN85" i="6"/>
  <c r="FR85" i="6"/>
  <c r="FW85" i="6"/>
  <c r="GQ85" i="6"/>
  <c r="HK85" i="6"/>
  <c r="BF88" i="6"/>
  <c r="BZ88" i="6"/>
  <c r="CT88" i="6"/>
  <c r="FG89" i="6"/>
  <c r="GA89" i="6"/>
  <c r="CF90" i="6"/>
  <c r="GA92" i="6"/>
  <c r="GB92" i="6"/>
  <c r="GZ92" i="6"/>
  <c r="DE106" i="6"/>
  <c r="EH118" i="6"/>
  <c r="HO85" i="6"/>
  <c r="R88" i="6"/>
  <c r="BK88" i="6"/>
  <c r="CE88" i="6"/>
  <c r="CY88" i="6"/>
  <c r="ER88" i="6"/>
  <c r="FL88" i="6"/>
  <c r="GQ88" i="6"/>
  <c r="HA88" i="6"/>
  <c r="HU88" i="6"/>
  <c r="IE88" i="6"/>
  <c r="AG89" i="6"/>
  <c r="BZ89" i="6"/>
  <c r="CE89" i="6"/>
  <c r="CZ89" i="6"/>
  <c r="DJ89" i="6"/>
  <c r="DO89" i="6"/>
  <c r="EC89" i="6"/>
  <c r="EI89" i="6"/>
  <c r="ER89" i="6"/>
  <c r="FC89" i="6"/>
  <c r="AW90" i="6"/>
  <c r="CA90" i="6"/>
  <c r="DI90" i="6"/>
  <c r="DN90" i="6"/>
  <c r="DT90" i="6"/>
  <c r="ER90" i="6"/>
  <c r="HJ90" i="6"/>
  <c r="X91" i="6"/>
  <c r="AG91" i="6"/>
  <c r="BK91" i="6"/>
  <c r="BU92" i="6"/>
  <c r="CF92" i="6"/>
  <c r="CO92" i="6"/>
  <c r="CU92" i="6"/>
  <c r="DX92" i="6"/>
  <c r="GK92" i="6"/>
  <c r="GV92" i="6"/>
  <c r="HE92" i="6"/>
  <c r="HK92" i="6"/>
  <c r="HZ100" i="6"/>
  <c r="AB101" i="6"/>
  <c r="BP101" i="6"/>
  <c r="CJ101" i="6"/>
  <c r="DI101" i="6"/>
  <c r="EC101" i="6"/>
  <c r="EW101" i="6"/>
  <c r="GK101" i="6"/>
  <c r="GV101" i="6"/>
  <c r="HE101" i="6"/>
  <c r="HJ101" i="6"/>
  <c r="HP101" i="6"/>
  <c r="HY101" i="6"/>
  <c r="ID101" i="6"/>
  <c r="M102" i="6"/>
  <c r="AM102" i="6"/>
  <c r="BA102" i="6"/>
  <c r="BG102" i="6"/>
  <c r="EW102" i="6"/>
  <c r="FQ102" i="6"/>
  <c r="GP102" i="6"/>
  <c r="HP102" i="6"/>
  <c r="HZ102" i="6"/>
  <c r="AQ103" i="6"/>
  <c r="BQ103" i="6"/>
  <c r="CA103" i="6"/>
  <c r="CK103" i="6"/>
  <c r="CU103" i="6"/>
  <c r="ES103" i="6"/>
  <c r="FC103" i="6"/>
  <c r="FH103" i="6"/>
  <c r="FV103" i="6"/>
  <c r="GB103" i="6"/>
  <c r="HE103" i="6"/>
  <c r="N104" i="6"/>
  <c r="X104" i="6"/>
  <c r="AC104" i="6"/>
  <c r="AW104" i="6"/>
  <c r="BK104" i="6"/>
  <c r="DD104" i="6"/>
  <c r="DI104" i="6"/>
  <c r="DO104" i="6"/>
  <c r="ED104" i="6"/>
  <c r="EN104" i="6"/>
  <c r="GF104" i="6"/>
  <c r="HE104" i="6"/>
  <c r="HY104" i="6"/>
  <c r="AB105" i="6"/>
  <c r="BZ105" i="6"/>
  <c r="CO105" i="6"/>
  <c r="CT105" i="6"/>
  <c r="CZ105" i="6"/>
  <c r="DI105" i="6"/>
  <c r="DN105" i="6"/>
  <c r="EI105" i="6"/>
  <c r="ES105" i="6"/>
  <c r="AG106" i="6"/>
  <c r="BA106" i="6"/>
  <c r="CO106" i="6"/>
  <c r="EM106" i="6"/>
  <c r="GA106" i="6"/>
  <c r="BA109" i="6"/>
  <c r="CO110" i="6"/>
  <c r="EH110" i="6"/>
  <c r="EM110" i="6"/>
  <c r="FH110" i="6"/>
  <c r="FR110" i="6"/>
  <c r="GB110" i="6"/>
  <c r="GL110" i="6"/>
  <c r="BK111" i="6"/>
  <c r="CK111" i="6"/>
  <c r="CU111" i="6"/>
  <c r="HO111" i="6"/>
  <c r="HT111" i="6"/>
  <c r="W112" i="6"/>
  <c r="BU112" i="6"/>
  <c r="CJ112" i="6"/>
  <c r="CO112" i="6"/>
  <c r="DJ112" i="6"/>
  <c r="DT112" i="6"/>
  <c r="S113" i="6"/>
  <c r="BK113" i="6"/>
  <c r="DS113" i="6"/>
  <c r="EC113" i="6"/>
  <c r="FQ113" i="6"/>
  <c r="GK113" i="6"/>
  <c r="AL114" i="6"/>
  <c r="GZ114" i="6"/>
  <c r="AQ115" i="6"/>
  <c r="DS115" i="6"/>
  <c r="AV118" i="6"/>
  <c r="HE119" i="6"/>
  <c r="DD121" i="6"/>
  <c r="FL121" i="6"/>
  <c r="AB122" i="6"/>
  <c r="DI122" i="6"/>
  <c r="EC122" i="6"/>
  <c r="FB122" i="6"/>
  <c r="FV122" i="6"/>
  <c r="CE123" i="6"/>
  <c r="CY123" i="6"/>
  <c r="BU128" i="6"/>
  <c r="CO128" i="6"/>
  <c r="HO128" i="6"/>
  <c r="R129" i="6"/>
  <c r="AL129" i="6"/>
  <c r="CO141" i="6"/>
  <c r="DI141" i="6"/>
  <c r="EC141" i="6"/>
  <c r="EW141" i="6"/>
  <c r="HP85" i="6"/>
  <c r="EH88" i="6"/>
  <c r="FB88" i="6"/>
  <c r="FV88" i="6"/>
  <c r="HO88" i="6"/>
  <c r="AQ89" i="6"/>
  <c r="BL89" i="6"/>
  <c r="BV89" i="6"/>
  <c r="HP89" i="6"/>
  <c r="HZ89" i="6"/>
  <c r="BZ90" i="6"/>
  <c r="ES90" i="6"/>
  <c r="FC90" i="6"/>
  <c r="FV90" i="6"/>
  <c r="GZ90" i="6"/>
  <c r="W91" i="6"/>
  <c r="AC91" i="6"/>
  <c r="EW91" i="6"/>
  <c r="FC91" i="6"/>
  <c r="FQ91" i="6"/>
  <c r="FW91" i="6"/>
  <c r="GK91" i="6"/>
  <c r="GQ91" i="6"/>
  <c r="HE91" i="6"/>
  <c r="HK91" i="6"/>
  <c r="HY91" i="6"/>
  <c r="IE91" i="6"/>
  <c r="BA92" i="6"/>
  <c r="CK92" i="6"/>
  <c r="DJ92" i="6"/>
  <c r="FH92" i="6"/>
  <c r="FQ92" i="6"/>
  <c r="HA92" i="6"/>
  <c r="HZ92" i="6"/>
  <c r="R101" i="6"/>
  <c r="AL101" i="6"/>
  <c r="AR101" i="6"/>
  <c r="BA101" i="6"/>
  <c r="BF101" i="6"/>
  <c r="BL101" i="6"/>
  <c r="BU101" i="6"/>
  <c r="BZ101" i="6"/>
  <c r="CF101" i="6"/>
  <c r="CO101" i="6"/>
  <c r="CT101" i="6"/>
  <c r="CZ101" i="6"/>
  <c r="DO101" i="6"/>
  <c r="DY101" i="6"/>
  <c r="ES101" i="6"/>
  <c r="FC101" i="6"/>
  <c r="GQ101" i="6"/>
  <c r="HA101" i="6"/>
  <c r="IE101" i="6"/>
  <c r="FG102" i="6"/>
  <c r="GA102" i="6"/>
  <c r="GV102" i="6"/>
  <c r="HF102" i="6"/>
  <c r="HK102" i="6"/>
  <c r="IE102" i="6"/>
  <c r="AC103" i="6"/>
  <c r="AM103" i="6"/>
  <c r="CF103" i="6"/>
  <c r="CT103" i="6"/>
  <c r="CZ103" i="6"/>
  <c r="EC103" i="6"/>
  <c r="CP104" i="6"/>
  <c r="CZ104" i="6"/>
  <c r="DT104" i="6"/>
  <c r="DY104" i="6"/>
  <c r="EM104" i="6"/>
  <c r="ES104" i="6"/>
  <c r="GL104" i="6"/>
  <c r="R105" i="6"/>
  <c r="AL105" i="6"/>
  <c r="BG105" i="6"/>
  <c r="CU105" i="6"/>
  <c r="DE105" i="6"/>
  <c r="ER105" i="6"/>
  <c r="EX105" i="6"/>
  <c r="HJ105" i="6"/>
  <c r="HP105" i="6"/>
  <c r="IE105" i="6"/>
  <c r="AC106" i="6"/>
  <c r="AQ106" i="6"/>
  <c r="BK106" i="6"/>
  <c r="BQ106" i="6"/>
  <c r="CY106" i="6"/>
  <c r="DJ106" i="6"/>
  <c r="DO106" i="6"/>
  <c r="EC106" i="6"/>
  <c r="ES106" i="6"/>
  <c r="HK106" i="6"/>
  <c r="HY106" i="6"/>
  <c r="IE106" i="6"/>
  <c r="BK110" i="6"/>
  <c r="CE110" i="6"/>
  <c r="CY110" i="6"/>
  <c r="DT110" i="6"/>
  <c r="ED110" i="6"/>
  <c r="FW110" i="6"/>
  <c r="GK110" i="6"/>
  <c r="GQ110" i="6"/>
  <c r="AB111" i="6"/>
  <c r="AV111" i="6"/>
  <c r="BQ111" i="6"/>
  <c r="CA111" i="6"/>
  <c r="CF111" i="6"/>
  <c r="CZ111" i="6"/>
  <c r="GF111" i="6"/>
  <c r="HA111" i="6"/>
  <c r="HK111" i="6"/>
  <c r="HU111" i="6"/>
  <c r="IE111" i="6"/>
  <c r="AG112" i="6"/>
  <c r="BB112" i="6"/>
  <c r="BL112" i="6"/>
  <c r="CP112" i="6"/>
  <c r="CZ112" i="6"/>
  <c r="DE112" i="6"/>
  <c r="DS112" i="6"/>
  <c r="DY112" i="6"/>
  <c r="EH112" i="6"/>
  <c r="ES112" i="6"/>
  <c r="HY112" i="6"/>
  <c r="AQ113" i="6"/>
  <c r="CJ113" i="6"/>
  <c r="DD113" i="6"/>
  <c r="DT113" i="6"/>
  <c r="EI113" i="6"/>
  <c r="ES113" i="6"/>
  <c r="FW113" i="6"/>
  <c r="HA113" i="6"/>
  <c r="HF113" i="6"/>
  <c r="HO113" i="6"/>
  <c r="HZ113" i="6"/>
  <c r="X114" i="6"/>
  <c r="AH114" i="6"/>
  <c r="CA114" i="6"/>
  <c r="CJ114" i="6"/>
  <c r="CU114" i="6"/>
  <c r="DX114" i="6"/>
  <c r="BU121" i="6"/>
  <c r="EW123" i="6"/>
  <c r="EX123" i="6"/>
  <c r="GB114" i="6"/>
  <c r="GV114" i="6"/>
  <c r="HF114" i="6"/>
  <c r="HJ114" i="6"/>
  <c r="S115" i="6"/>
  <c r="W115" i="6"/>
  <c r="EN115" i="6"/>
  <c r="HP115" i="6"/>
  <c r="AH118" i="6"/>
  <c r="DI118" i="6"/>
  <c r="DT118" i="6"/>
  <c r="ES118" i="6"/>
  <c r="M119" i="6"/>
  <c r="DY119" i="6"/>
  <c r="EI119" i="6"/>
  <c r="EN119" i="6"/>
  <c r="FQ119" i="6"/>
  <c r="GP119" i="6"/>
  <c r="AC120" i="6"/>
  <c r="AL120" i="6"/>
  <c r="CE120" i="6"/>
  <c r="GL120" i="6"/>
  <c r="GV120" i="6"/>
  <c r="CA121" i="6"/>
  <c r="CP121" i="6"/>
  <c r="DY121" i="6"/>
  <c r="IE121" i="6"/>
  <c r="M122" i="6"/>
  <c r="BL122" i="6"/>
  <c r="BV122" i="6"/>
  <c r="CA122" i="6"/>
  <c r="CU122" i="6"/>
  <c r="DD122" i="6"/>
  <c r="EN122" i="6"/>
  <c r="EX122" i="6"/>
  <c r="IE122" i="6"/>
  <c r="AM123" i="6"/>
  <c r="CA123" i="6"/>
  <c r="DO123" i="6"/>
  <c r="DT123" i="6"/>
  <c r="ED123" i="6"/>
  <c r="EN123" i="6"/>
  <c r="GV123" i="6"/>
  <c r="HF123" i="6"/>
  <c r="HY123" i="6"/>
  <c r="ER124" i="6"/>
  <c r="FL124" i="6"/>
  <c r="DN128" i="6"/>
  <c r="BK129" i="6"/>
  <c r="M130" i="6"/>
  <c r="BA130" i="6"/>
  <c r="CO130" i="6"/>
  <c r="M133" i="6"/>
  <c r="AG133" i="6"/>
  <c r="BA133" i="6"/>
  <c r="BU133" i="6"/>
  <c r="CO133" i="6"/>
  <c r="DI133" i="6"/>
  <c r="EC133" i="6"/>
  <c r="EW133" i="6"/>
  <c r="FQ133" i="6"/>
  <c r="GK133" i="6"/>
  <c r="HE133" i="6"/>
  <c r="DX136" i="6"/>
  <c r="FL136" i="6"/>
  <c r="GA142" i="6"/>
  <c r="BA113" i="6"/>
  <c r="BZ113" i="6"/>
  <c r="CO113" i="6"/>
  <c r="CT113" i="6"/>
  <c r="CZ113" i="6"/>
  <c r="DN113" i="6"/>
  <c r="DY113" i="6"/>
  <c r="ED113" i="6"/>
  <c r="EX113" i="6"/>
  <c r="GU113" i="6"/>
  <c r="IE113" i="6"/>
  <c r="N114" i="6"/>
  <c r="S114" i="6"/>
  <c r="AV114" i="6"/>
  <c r="CZ114" i="6"/>
  <c r="DT114" i="6"/>
  <c r="FB114" i="6"/>
  <c r="GP114" i="6"/>
  <c r="GU114" i="6"/>
  <c r="HE114" i="6"/>
  <c r="IE114" i="6"/>
  <c r="R115" i="6"/>
  <c r="AR115" i="6"/>
  <c r="BF115" i="6"/>
  <c r="BL115" i="6"/>
  <c r="BU115" i="6"/>
  <c r="CF115" i="6"/>
  <c r="FM115" i="6"/>
  <c r="FW115" i="6"/>
  <c r="HY115" i="6"/>
  <c r="IE115" i="6"/>
  <c r="AM118" i="6"/>
  <c r="BV118" i="6"/>
  <c r="CK118" i="6"/>
  <c r="ED118" i="6"/>
  <c r="EI118" i="6"/>
  <c r="ER118" i="6"/>
  <c r="FH118" i="6"/>
  <c r="BQ119" i="6"/>
  <c r="CA119" i="6"/>
  <c r="EM119" i="6"/>
  <c r="HU119" i="6"/>
  <c r="IE119" i="6"/>
  <c r="AB120" i="6"/>
  <c r="DJ120" i="6"/>
  <c r="DT120" i="6"/>
  <c r="FR120" i="6"/>
  <c r="GB120" i="6"/>
  <c r="GG120" i="6"/>
  <c r="HT120" i="6"/>
  <c r="AG121" i="6"/>
  <c r="CO121" i="6"/>
  <c r="DO121" i="6"/>
  <c r="DX121" i="6"/>
  <c r="ED121" i="6"/>
  <c r="FM121" i="6"/>
  <c r="GK121" i="6"/>
  <c r="AR122" i="6"/>
  <c r="CT122" i="6"/>
  <c r="DT122" i="6"/>
  <c r="ED122" i="6"/>
  <c r="EI122" i="6"/>
  <c r="ER122" i="6"/>
  <c r="FC122" i="6"/>
  <c r="BZ123" i="6"/>
  <c r="CF123" i="6"/>
  <c r="ID123" i="6"/>
  <c r="FQ124" i="6"/>
  <c r="HY124" i="6"/>
  <c r="CO127" i="6"/>
  <c r="DJ128" i="6"/>
  <c r="BG129" i="6"/>
  <c r="CJ129" i="6"/>
  <c r="FM131" i="6"/>
  <c r="GU131" i="6"/>
  <c r="IE123" i="6"/>
  <c r="DO124" i="6"/>
  <c r="DY124" i="6"/>
  <c r="GF124" i="6"/>
  <c r="GL124" i="6"/>
  <c r="HF124" i="6"/>
  <c r="AR127" i="6"/>
  <c r="CF127" i="6"/>
  <c r="CP127" i="6"/>
  <c r="EN127" i="6"/>
  <c r="EX127" i="6"/>
  <c r="FC127" i="6"/>
  <c r="FW127" i="6"/>
  <c r="R128" i="6"/>
  <c r="X128" i="6"/>
  <c r="BP128" i="6"/>
  <c r="CJ128" i="6"/>
  <c r="DO128" i="6"/>
  <c r="DT128" i="6"/>
  <c r="EN128" i="6"/>
  <c r="GG128" i="6"/>
  <c r="AG129" i="6"/>
  <c r="BA129" i="6"/>
  <c r="BL129" i="6"/>
  <c r="BQ129" i="6"/>
  <c r="EX129" i="6"/>
  <c r="GB129" i="6"/>
  <c r="GG129" i="6"/>
  <c r="BP130" i="6"/>
  <c r="BV130" i="6"/>
  <c r="FC130" i="6"/>
  <c r="FM130" i="6"/>
  <c r="FR130" i="6"/>
  <c r="GL130" i="6"/>
  <c r="GZ130" i="6"/>
  <c r="S131" i="6"/>
  <c r="AG131" i="6"/>
  <c r="AM131" i="6"/>
  <c r="CE131" i="6"/>
  <c r="CK131" i="6"/>
  <c r="CY131" i="6"/>
  <c r="DE131" i="6"/>
  <c r="DS131" i="6"/>
  <c r="DY131" i="6"/>
  <c r="ES131" i="6"/>
  <c r="CT132" i="6"/>
  <c r="FL140" i="6"/>
  <c r="GZ140" i="6"/>
  <c r="W141" i="6"/>
  <c r="CP123" i="6"/>
  <c r="CZ123" i="6"/>
  <c r="DI123" i="6"/>
  <c r="GU123" i="6"/>
  <c r="HA123" i="6"/>
  <c r="HK123" i="6"/>
  <c r="HO123" i="6"/>
  <c r="N124" i="6"/>
  <c r="AQ124" i="6"/>
  <c r="BK124" i="6"/>
  <c r="BU124" i="6"/>
  <c r="DI124" i="6"/>
  <c r="EW124" i="6"/>
  <c r="FW124" i="6"/>
  <c r="GG124" i="6"/>
  <c r="IE124" i="6"/>
  <c r="AL127" i="6"/>
  <c r="AW127" i="6"/>
  <c r="BZ127" i="6"/>
  <c r="CK127" i="6"/>
  <c r="DN127" i="6"/>
  <c r="DY127" i="6"/>
  <c r="EH127" i="6"/>
  <c r="FH127" i="6"/>
  <c r="FR127" i="6"/>
  <c r="S128" i="6"/>
  <c r="BF128" i="6"/>
  <c r="DY128" i="6"/>
  <c r="EI128" i="6"/>
  <c r="GU128" i="6"/>
  <c r="GZ128" i="6"/>
  <c r="HU128" i="6"/>
  <c r="IE128" i="6"/>
  <c r="W129" i="6"/>
  <c r="AQ129" i="6"/>
  <c r="BV129" i="6"/>
  <c r="CZ129" i="6"/>
  <c r="DE129" i="6"/>
  <c r="FL129" i="6"/>
  <c r="FQ129" i="6"/>
  <c r="FW129" i="6"/>
  <c r="GL129" i="6"/>
  <c r="S130" i="6"/>
  <c r="BG130" i="6"/>
  <c r="BQ130" i="6"/>
  <c r="DE130" i="6"/>
  <c r="DJ130" i="6"/>
  <c r="DX130" i="6"/>
  <c r="ED130" i="6"/>
  <c r="EM130" i="6"/>
  <c r="EW130" i="6"/>
  <c r="FW130" i="6"/>
  <c r="GG130" i="6"/>
  <c r="X131" i="6"/>
  <c r="AH131" i="6"/>
  <c r="BU131" i="6"/>
  <c r="DI131" i="6"/>
  <c r="GB131" i="6"/>
  <c r="GL131" i="6"/>
  <c r="GZ131" i="6"/>
  <c r="HK131" i="6"/>
  <c r="HT131" i="6"/>
  <c r="HY131" i="6"/>
  <c r="IE131" i="6"/>
  <c r="DT136" i="6"/>
  <c r="R139" i="6"/>
  <c r="FV141" i="6"/>
  <c r="R142" i="6"/>
  <c r="AL142" i="6"/>
  <c r="X132" i="6"/>
  <c r="AV132" i="6"/>
  <c r="BL132" i="6"/>
  <c r="ES132" i="6"/>
  <c r="GK132" i="6"/>
  <c r="HK132" i="6"/>
  <c r="IE132" i="6"/>
  <c r="N133" i="6"/>
  <c r="AH133" i="6"/>
  <c r="BB133" i="6"/>
  <c r="BV133" i="6"/>
  <c r="CP133" i="6"/>
  <c r="DJ133" i="6"/>
  <c r="ED133" i="6"/>
  <c r="EX133" i="6"/>
  <c r="FR133" i="6"/>
  <c r="GL133" i="6"/>
  <c r="HF133" i="6"/>
  <c r="AR136" i="6"/>
  <c r="BL136" i="6"/>
  <c r="CZ136" i="6"/>
  <c r="DY136" i="6"/>
  <c r="EN136" i="6"/>
  <c r="ES136" i="6"/>
  <c r="FC136" i="6"/>
  <c r="FM136" i="6"/>
  <c r="GF136" i="6"/>
  <c r="GZ136" i="6"/>
  <c r="DO137" i="6"/>
  <c r="EI137" i="6"/>
  <c r="FC137" i="6"/>
  <c r="HO137" i="6"/>
  <c r="HU137" i="6"/>
  <c r="X138" i="6"/>
  <c r="AL138" i="6"/>
  <c r="AR138" i="6"/>
  <c r="CJ138" i="6"/>
  <c r="CP138" i="6"/>
  <c r="DD138" i="6"/>
  <c r="DY138" i="6"/>
  <c r="EH138" i="6"/>
  <c r="EN138" i="6"/>
  <c r="FH138" i="6"/>
  <c r="HA138" i="6"/>
  <c r="M139" i="6"/>
  <c r="DS139" i="6"/>
  <c r="DY139" i="6"/>
  <c r="GZ139" i="6"/>
  <c r="AB140" i="6"/>
  <c r="BP140" i="6"/>
  <c r="DD140" i="6"/>
  <c r="FC140" i="6"/>
  <c r="FM140" i="6"/>
  <c r="GQ140" i="6"/>
  <c r="HA140" i="6"/>
  <c r="IE140" i="6"/>
  <c r="BK141" i="6"/>
  <c r="CF141" i="6"/>
  <c r="CP141" i="6"/>
  <c r="EN141" i="6"/>
  <c r="EX141" i="6"/>
  <c r="FC141" i="6"/>
  <c r="S142" i="6"/>
  <c r="AC142" i="6"/>
  <c r="AM142" i="6"/>
  <c r="AR142" i="6"/>
  <c r="ER142" i="6"/>
  <c r="FM142" i="6"/>
  <c r="FW142" i="6"/>
  <c r="GB142" i="6"/>
  <c r="GP142" i="6"/>
  <c r="GV142" i="6"/>
  <c r="HP142" i="6"/>
  <c r="BF132" i="6"/>
  <c r="DN132" i="6"/>
  <c r="EW132" i="6"/>
  <c r="AL133" i="6"/>
  <c r="BZ133" i="6"/>
  <c r="DN133" i="6"/>
  <c r="FB133" i="6"/>
  <c r="GP133" i="6"/>
  <c r="HU133" i="6"/>
  <c r="IE133" i="6"/>
  <c r="S136" i="6"/>
  <c r="AV136" i="6"/>
  <c r="CJ136" i="6"/>
  <c r="HA136" i="6"/>
  <c r="DJ137" i="6"/>
  <c r="ED137" i="6"/>
  <c r="EX137" i="6"/>
  <c r="HY137" i="6"/>
  <c r="S138" i="6"/>
  <c r="AC138" i="6"/>
  <c r="AM138" i="6"/>
  <c r="BZ138" i="6"/>
  <c r="EI138" i="6"/>
  <c r="HO138" i="6"/>
  <c r="HT138" i="6"/>
  <c r="W139" i="6"/>
  <c r="BB139" i="6"/>
  <c r="BL139" i="6"/>
  <c r="BV139" i="6"/>
  <c r="DT139" i="6"/>
  <c r="EC139" i="6"/>
  <c r="FG139" i="6"/>
  <c r="BB140" i="6"/>
  <c r="CP140" i="6"/>
  <c r="ED140" i="6"/>
  <c r="EM140" i="6"/>
  <c r="EW140" i="6"/>
  <c r="FH140" i="6"/>
  <c r="GK140" i="6"/>
  <c r="GV140" i="6"/>
  <c r="HY140" i="6"/>
  <c r="BA141" i="6"/>
  <c r="DS141" i="6"/>
  <c r="EH141" i="6"/>
  <c r="EM141" i="6"/>
  <c r="FH141" i="6"/>
  <c r="FR141" i="6"/>
  <c r="HK141" i="6"/>
  <c r="HY141" i="6"/>
  <c r="IE141" i="6"/>
  <c r="W142" i="6"/>
  <c r="AB142" i="6"/>
  <c r="AW142" i="6"/>
  <c r="BG142" i="6"/>
  <c r="EH142" i="6"/>
  <c r="FG142" i="6"/>
  <c r="GQ142" i="6"/>
  <c r="ER10" i="6"/>
  <c r="GP10" i="6"/>
  <c r="EM11" i="6"/>
  <c r="FG11" i="6"/>
  <c r="AL14" i="6"/>
  <c r="HJ14" i="6"/>
  <c r="BK15" i="6"/>
  <c r="EC15" i="6"/>
  <c r="HO15" i="6"/>
  <c r="AB16" i="6"/>
  <c r="CF17" i="6"/>
  <c r="CE17" i="6"/>
  <c r="DI17" i="6"/>
  <c r="HE17" i="6"/>
  <c r="HK18" i="6"/>
  <c r="HJ18" i="6"/>
  <c r="CO19" i="6"/>
  <c r="FG20" i="6"/>
  <c r="FR23" i="6"/>
  <c r="FQ23" i="6"/>
  <c r="ID23" i="6"/>
  <c r="M24" i="6"/>
  <c r="BA24" i="6"/>
  <c r="CO24" i="6"/>
  <c r="EC24" i="6"/>
  <c r="FQ24" i="6"/>
  <c r="HE24" i="6"/>
  <c r="FL25" i="6"/>
  <c r="BA28" i="6"/>
  <c r="EM28" i="6"/>
  <c r="HE28" i="6"/>
  <c r="DS38" i="6"/>
  <c r="BF41" i="6"/>
  <c r="HJ41" i="6"/>
  <c r="W42" i="6"/>
  <c r="CJ43" i="6"/>
  <c r="GK44" i="6"/>
  <c r="HO54" i="6"/>
  <c r="FL81" i="6"/>
  <c r="FM81" i="6"/>
  <c r="GP88" i="6"/>
  <c r="HO92" i="6"/>
  <c r="HP92" i="6"/>
  <c r="HT92" i="6"/>
  <c r="GA101" i="6"/>
  <c r="GB101" i="6"/>
  <c r="DJ114" i="6"/>
  <c r="DI114" i="6"/>
  <c r="ED114" i="6"/>
  <c r="EC114" i="6"/>
  <c r="AC118" i="6"/>
  <c r="AB118" i="6"/>
  <c r="HA122" i="6"/>
  <c r="GZ122" i="6"/>
  <c r="W124" i="6"/>
  <c r="X124" i="6"/>
  <c r="DN129" i="6"/>
  <c r="DO129" i="6"/>
  <c r="EW5" i="6"/>
  <c r="FQ5" i="6"/>
  <c r="GQ5" i="6"/>
  <c r="HZ5" i="6"/>
  <c r="AL6" i="6"/>
  <c r="AR6" i="6"/>
  <c r="DE6" i="6"/>
  <c r="DX6" i="6"/>
  <c r="FM6" i="6"/>
  <c r="GP6" i="6"/>
  <c r="GV6" i="6"/>
  <c r="R10" i="6"/>
  <c r="AR10" i="6"/>
  <c r="BF10" i="6"/>
  <c r="BL10" i="6"/>
  <c r="BZ10" i="6"/>
  <c r="CF10" i="6"/>
  <c r="CT10" i="6"/>
  <c r="CZ10" i="6"/>
  <c r="DY10" i="6"/>
  <c r="X11" i="6"/>
  <c r="AH11" i="6"/>
  <c r="AG11" i="6"/>
  <c r="BK11" i="6"/>
  <c r="DO11" i="6"/>
  <c r="EN11" i="6"/>
  <c r="FH11" i="6"/>
  <c r="GA11" i="6"/>
  <c r="HF11" i="6"/>
  <c r="ER14" i="6"/>
  <c r="FL14" i="6"/>
  <c r="GL14" i="6"/>
  <c r="HK14" i="6"/>
  <c r="ID14" i="6"/>
  <c r="M15" i="6"/>
  <c r="S15" i="6"/>
  <c r="AG15" i="6"/>
  <c r="AM15" i="6"/>
  <c r="BL15" i="6"/>
  <c r="CF15" i="6"/>
  <c r="BV16" i="6"/>
  <c r="CP16" i="6"/>
  <c r="CZ16" i="6"/>
  <c r="FB16" i="6"/>
  <c r="GZ16" i="6"/>
  <c r="M17" i="6"/>
  <c r="CK17" i="6"/>
  <c r="DJ17" i="6"/>
  <c r="DT17" i="6"/>
  <c r="EC17" i="6"/>
  <c r="FH17" i="6"/>
  <c r="CA18" i="6"/>
  <c r="CF18" i="6"/>
  <c r="CP18" i="6"/>
  <c r="DE18" i="6"/>
  <c r="DJ18" i="6"/>
  <c r="FV18" i="6"/>
  <c r="GP18" i="6"/>
  <c r="HP18" i="6"/>
  <c r="ID18" i="6"/>
  <c r="M19" i="6"/>
  <c r="FM19" i="6"/>
  <c r="FW19" i="6"/>
  <c r="GQ19" i="6"/>
  <c r="HF19" i="6"/>
  <c r="IE19" i="6"/>
  <c r="AM20" i="6"/>
  <c r="AR20" i="6"/>
  <c r="BB20" i="6"/>
  <c r="BQ20" i="6"/>
  <c r="CE20" i="6"/>
  <c r="FH20" i="6"/>
  <c r="FR20" i="6"/>
  <c r="GA20" i="6"/>
  <c r="GG20" i="6"/>
  <c r="IE20" i="6"/>
  <c r="AH23" i="6"/>
  <c r="AM23" i="6"/>
  <c r="CU23" i="6"/>
  <c r="CZ23" i="6"/>
  <c r="DN23" i="6"/>
  <c r="FW23" i="6"/>
  <c r="FM25" i="6"/>
  <c r="FW25" i="6"/>
  <c r="HJ25" i="6"/>
  <c r="HP25" i="6"/>
  <c r="ID25" i="6"/>
  <c r="R27" i="6"/>
  <c r="X27" i="6"/>
  <c r="AL27" i="6"/>
  <c r="AR27" i="6"/>
  <c r="BF27" i="6"/>
  <c r="BL27" i="6"/>
  <c r="BZ27" i="6"/>
  <c r="CF27" i="6"/>
  <c r="CT27" i="6"/>
  <c r="CZ27" i="6"/>
  <c r="DN27" i="6"/>
  <c r="DT27" i="6"/>
  <c r="EH27" i="6"/>
  <c r="EN27" i="6"/>
  <c r="FB27" i="6"/>
  <c r="FH27" i="6"/>
  <c r="FV27" i="6"/>
  <c r="GB27" i="6"/>
  <c r="GP27" i="6"/>
  <c r="GV27" i="6"/>
  <c r="HJ27" i="6"/>
  <c r="HP27" i="6"/>
  <c r="ID27" i="6"/>
  <c r="M28" i="6"/>
  <c r="S28" i="6"/>
  <c r="CF28" i="6"/>
  <c r="CY28" i="6"/>
  <c r="EN28" i="6"/>
  <c r="FQ28" i="6"/>
  <c r="FW28" i="6"/>
  <c r="ID29" i="6"/>
  <c r="FQ32" i="6"/>
  <c r="BK34" i="6"/>
  <c r="HO34" i="6"/>
  <c r="AB35" i="6"/>
  <c r="GF35" i="6"/>
  <c r="BU36" i="6"/>
  <c r="HY36" i="6"/>
  <c r="AL37" i="6"/>
  <c r="DN37" i="6"/>
  <c r="GP37" i="6"/>
  <c r="DI44" i="6"/>
  <c r="DN45" i="6"/>
  <c r="CK55" i="6"/>
  <c r="CJ55" i="6"/>
  <c r="AQ56" i="6"/>
  <c r="FW56" i="6"/>
  <c r="FV56" i="6"/>
  <c r="BQ58" i="6"/>
  <c r="HU58" i="6"/>
  <c r="FH61" i="6"/>
  <c r="AL88" i="6"/>
  <c r="HU90" i="6"/>
  <c r="HT90" i="6"/>
  <c r="W5" i="6"/>
  <c r="AC5" i="6"/>
  <c r="AQ5" i="6"/>
  <c r="AW5" i="6"/>
  <c r="BK5" i="6"/>
  <c r="BQ5" i="6"/>
  <c r="CE5" i="6"/>
  <c r="CK5" i="6"/>
  <c r="CY5" i="6"/>
  <c r="DE5" i="6"/>
  <c r="DS5" i="6"/>
  <c r="DY5" i="6"/>
  <c r="EX5" i="6"/>
  <c r="FH5" i="6"/>
  <c r="FR5" i="6"/>
  <c r="GB5" i="6"/>
  <c r="GL5" i="6"/>
  <c r="BQ6" i="6"/>
  <c r="BV6" i="6"/>
  <c r="CE6" i="6"/>
  <c r="CJ6" i="6"/>
  <c r="DI6" i="6"/>
  <c r="DY6" i="6"/>
  <c r="FB6" i="6"/>
  <c r="FH6" i="6"/>
  <c r="HU6" i="6"/>
  <c r="HZ6" i="6"/>
  <c r="R7" i="6"/>
  <c r="AC7" i="6"/>
  <c r="AL7" i="6"/>
  <c r="AW7" i="6"/>
  <c r="BF7" i="6"/>
  <c r="BQ7" i="6"/>
  <c r="BZ7" i="6"/>
  <c r="CK7" i="6"/>
  <c r="CT7" i="6"/>
  <c r="DE7" i="6"/>
  <c r="DN7" i="6"/>
  <c r="DY7" i="6"/>
  <c r="EH7" i="6"/>
  <c r="ES7" i="6"/>
  <c r="FB7" i="6"/>
  <c r="FM7" i="6"/>
  <c r="FV7" i="6"/>
  <c r="GG7" i="6"/>
  <c r="GP7" i="6"/>
  <c r="HA7" i="6"/>
  <c r="HJ7" i="6"/>
  <c r="HU7" i="6"/>
  <c r="ID7" i="6"/>
  <c r="M8" i="6"/>
  <c r="X8" i="6"/>
  <c r="AG8" i="6"/>
  <c r="AR8" i="6"/>
  <c r="BA8" i="6"/>
  <c r="BL8" i="6"/>
  <c r="BU8" i="6"/>
  <c r="CF8" i="6"/>
  <c r="CO8" i="6"/>
  <c r="CZ8" i="6"/>
  <c r="DI8" i="6"/>
  <c r="DT8" i="6"/>
  <c r="EC8" i="6"/>
  <c r="EN8" i="6"/>
  <c r="EW8" i="6"/>
  <c r="FH8" i="6"/>
  <c r="FQ8" i="6"/>
  <c r="GB8" i="6"/>
  <c r="GK8" i="6"/>
  <c r="GV8" i="6"/>
  <c r="HE8" i="6"/>
  <c r="HP8" i="6"/>
  <c r="HY8" i="6"/>
  <c r="M9" i="6"/>
  <c r="S9" i="6"/>
  <c r="AG9" i="6"/>
  <c r="AM9" i="6"/>
  <c r="BA9" i="6"/>
  <c r="BG9" i="6"/>
  <c r="BU9" i="6"/>
  <c r="CA9" i="6"/>
  <c r="CO9" i="6"/>
  <c r="CU9" i="6"/>
  <c r="DI9" i="6"/>
  <c r="DO9" i="6"/>
  <c r="EC9" i="6"/>
  <c r="EI9" i="6"/>
  <c r="EW9" i="6"/>
  <c r="FC9" i="6"/>
  <c r="FQ9" i="6"/>
  <c r="FW9" i="6"/>
  <c r="GK9" i="6"/>
  <c r="GQ9" i="6"/>
  <c r="HE9" i="6"/>
  <c r="S10" i="6"/>
  <c r="AM10" i="6"/>
  <c r="EC10" i="6"/>
  <c r="EN10" i="6"/>
  <c r="EW10" i="6"/>
  <c r="GG10" i="6"/>
  <c r="GL10" i="6"/>
  <c r="GU10" i="6"/>
  <c r="HK10" i="6"/>
  <c r="HU10" i="6"/>
  <c r="HT10" i="6"/>
  <c r="AB11" i="6"/>
  <c r="AM11" i="6"/>
  <c r="BL11" i="6"/>
  <c r="BV11" i="6"/>
  <c r="CE11" i="6"/>
  <c r="CK11" i="6"/>
  <c r="CU11" i="6"/>
  <c r="DJ11" i="6"/>
  <c r="HJ11" i="6"/>
  <c r="AH14" i="6"/>
  <c r="AQ14" i="6"/>
  <c r="BG14" i="6"/>
  <c r="BQ14" i="6"/>
  <c r="BP14" i="6"/>
  <c r="CO14" i="6"/>
  <c r="CT14" i="6"/>
  <c r="DI14" i="6"/>
  <c r="DT14" i="6"/>
  <c r="ED14" i="6"/>
  <c r="ES14" i="6"/>
  <c r="FM14" i="6"/>
  <c r="GG14" i="6"/>
  <c r="CJ15" i="6"/>
  <c r="DT15" i="6"/>
  <c r="DY15" i="6"/>
  <c r="EI15" i="6"/>
  <c r="EX15" i="6"/>
  <c r="FR15" i="6"/>
  <c r="GL15" i="6"/>
  <c r="HF15" i="6"/>
  <c r="HK15" i="6"/>
  <c r="HT15" i="6"/>
  <c r="S16" i="6"/>
  <c r="X16" i="6"/>
  <c r="AG16" i="6"/>
  <c r="BF16" i="6"/>
  <c r="ED16" i="6"/>
  <c r="EN16" i="6"/>
  <c r="FV16" i="6"/>
  <c r="GQ16" i="6"/>
  <c r="HA16" i="6"/>
  <c r="HK16" i="6"/>
  <c r="HT16" i="6"/>
  <c r="N17" i="6"/>
  <c r="X17" i="6"/>
  <c r="AG17" i="6"/>
  <c r="BA17" i="6"/>
  <c r="BG17" i="6"/>
  <c r="FL17" i="6"/>
  <c r="GA17" i="6"/>
  <c r="GV17" i="6"/>
  <c r="HA17" i="6"/>
  <c r="HJ17" i="6"/>
  <c r="AC18" i="6"/>
  <c r="AL18" i="6"/>
  <c r="BK18" i="6"/>
  <c r="BP18" i="6"/>
  <c r="EM18" i="6"/>
  <c r="EX18" i="6"/>
  <c r="AV19" i="6"/>
  <c r="BK19" i="6"/>
  <c r="CK19" i="6"/>
  <c r="CU19" i="6"/>
  <c r="DJ19" i="6"/>
  <c r="DT19" i="6"/>
  <c r="DS19" i="6"/>
  <c r="ER19" i="6"/>
  <c r="EW19" i="6"/>
  <c r="FG19" i="6"/>
  <c r="AV20" i="6"/>
  <c r="BU20" i="6"/>
  <c r="CF20" i="6"/>
  <c r="CP20" i="6"/>
  <c r="CY20" i="6"/>
  <c r="DE20" i="6"/>
  <c r="FC20" i="6"/>
  <c r="R23" i="6"/>
  <c r="AQ23" i="6"/>
  <c r="CO23" i="6"/>
  <c r="DO23" i="6"/>
  <c r="GA23" i="6"/>
  <c r="GL23" i="6"/>
  <c r="GQ23" i="6"/>
  <c r="GZ23" i="6"/>
  <c r="S24" i="6"/>
  <c r="AR24" i="6"/>
  <c r="BG24" i="6"/>
  <c r="CF24" i="6"/>
  <c r="CU24" i="6"/>
  <c r="DT24" i="6"/>
  <c r="EI24" i="6"/>
  <c r="FH24" i="6"/>
  <c r="FW24" i="6"/>
  <c r="GV24" i="6"/>
  <c r="HK24" i="6"/>
  <c r="W25" i="6"/>
  <c r="AL25" i="6"/>
  <c r="BB25" i="6"/>
  <c r="BL25" i="6"/>
  <c r="BK25" i="6"/>
  <c r="BV25" i="6"/>
  <c r="DX25" i="6"/>
  <c r="ED25" i="6"/>
  <c r="EN25" i="6"/>
  <c r="FH25" i="6"/>
  <c r="AR28" i="6"/>
  <c r="AW28" i="6"/>
  <c r="BF28" i="6"/>
  <c r="BK28" i="6"/>
  <c r="CJ28" i="6"/>
  <c r="CZ28" i="6"/>
  <c r="EC28" i="6"/>
  <c r="EI28" i="6"/>
  <c r="GV28" i="6"/>
  <c r="HA28" i="6"/>
  <c r="HJ28" i="6"/>
  <c r="HO28" i="6"/>
  <c r="W29" i="6"/>
  <c r="AB29" i="6"/>
  <c r="AQ29" i="6"/>
  <c r="AV29" i="6"/>
  <c r="BK29" i="6"/>
  <c r="BP29" i="6"/>
  <c r="CE29" i="6"/>
  <c r="CJ29" i="6"/>
  <c r="CY29" i="6"/>
  <c r="DD29" i="6"/>
  <c r="DS29" i="6"/>
  <c r="DX29" i="6"/>
  <c r="EM29" i="6"/>
  <c r="ER29" i="6"/>
  <c r="FG29" i="6"/>
  <c r="FL29" i="6"/>
  <c r="GA29" i="6"/>
  <c r="GF29" i="6"/>
  <c r="BP32" i="6"/>
  <c r="DN32" i="6"/>
  <c r="HT32" i="6"/>
  <c r="W33" i="6"/>
  <c r="BL33" i="6"/>
  <c r="BU33" i="6"/>
  <c r="CY33" i="6"/>
  <c r="EN33" i="6"/>
  <c r="EW33" i="6"/>
  <c r="GA33" i="6"/>
  <c r="HP33" i="6"/>
  <c r="HY33" i="6"/>
  <c r="DN34" i="6"/>
  <c r="FL34" i="6"/>
  <c r="CE35" i="6"/>
  <c r="EC35" i="6"/>
  <c r="R36" i="6"/>
  <c r="DX36" i="6"/>
  <c r="FV36" i="6"/>
  <c r="BL37" i="6"/>
  <c r="EN37" i="6"/>
  <c r="HP37" i="6"/>
  <c r="M38" i="6"/>
  <c r="AQ38" i="6"/>
  <c r="FQ38" i="6"/>
  <c r="GU38" i="6"/>
  <c r="DD41" i="6"/>
  <c r="EH41" i="6"/>
  <c r="BU42" i="6"/>
  <c r="CK42" i="6"/>
  <c r="GA42" i="6"/>
  <c r="EH43" i="6"/>
  <c r="EX43" i="6"/>
  <c r="AG44" i="6"/>
  <c r="AQ45" i="6"/>
  <c r="CT57" i="6"/>
  <c r="HJ62" i="6"/>
  <c r="R63" i="6"/>
  <c r="R66" i="6"/>
  <c r="R70" i="6"/>
  <c r="AQ71" i="6"/>
  <c r="AB76" i="6"/>
  <c r="AV76" i="6"/>
  <c r="BP76" i="6"/>
  <c r="CJ76" i="6"/>
  <c r="DD76" i="6"/>
  <c r="EH76" i="6"/>
  <c r="DX79" i="6"/>
  <c r="FB79" i="6"/>
  <c r="FV79" i="6"/>
  <c r="FW79" i="6"/>
  <c r="HE80" i="6"/>
  <c r="M81" i="6"/>
  <c r="AQ81" i="6"/>
  <c r="CY85" i="6"/>
  <c r="EW89" i="6"/>
  <c r="FQ89" i="6"/>
  <c r="GU89" i="6"/>
  <c r="HF90" i="6"/>
  <c r="W101" i="6"/>
  <c r="X101" i="6"/>
  <c r="AL104" i="6"/>
  <c r="BU105" i="6"/>
  <c r="CT106" i="6"/>
  <c r="EW106" i="6"/>
  <c r="BA110" i="6"/>
  <c r="BU110" i="6"/>
  <c r="AC8" i="6"/>
  <c r="AB8" i="6"/>
  <c r="AW8" i="6"/>
  <c r="AV8" i="6"/>
  <c r="BQ8" i="6"/>
  <c r="BP8" i="6"/>
  <c r="CK8" i="6"/>
  <c r="CJ8" i="6"/>
  <c r="DE8" i="6"/>
  <c r="DD8" i="6"/>
  <c r="DY8" i="6"/>
  <c r="DX8" i="6"/>
  <c r="ES8" i="6"/>
  <c r="ER8" i="6"/>
  <c r="FM8" i="6"/>
  <c r="FL8" i="6"/>
  <c r="GG8" i="6"/>
  <c r="GF8" i="6"/>
  <c r="HA8" i="6"/>
  <c r="GZ8" i="6"/>
  <c r="HU8" i="6"/>
  <c r="HT8" i="6"/>
  <c r="AR19" i="6"/>
  <c r="AQ19" i="6"/>
  <c r="CU56" i="6"/>
  <c r="CT56" i="6"/>
  <c r="W92" i="6"/>
  <c r="X92" i="6"/>
  <c r="W105" i="6"/>
  <c r="X105" i="6"/>
  <c r="CA115" i="6"/>
  <c r="BZ115" i="6"/>
  <c r="CU115" i="6"/>
  <c r="CT115" i="6"/>
  <c r="DO115" i="6"/>
  <c r="DN115" i="6"/>
  <c r="BQ118" i="6"/>
  <c r="BP118" i="6"/>
  <c r="FM118" i="6"/>
  <c r="FL118" i="6"/>
  <c r="GG118" i="6"/>
  <c r="GF118" i="6"/>
  <c r="IE136" i="6"/>
  <c r="ID136" i="6"/>
  <c r="HE138" i="6"/>
  <c r="HF138" i="6"/>
  <c r="GA140" i="6"/>
  <c r="GB140" i="6"/>
  <c r="HO140" i="6"/>
  <c r="HP140" i="6"/>
  <c r="HY5" i="6"/>
  <c r="BZ6" i="6"/>
  <c r="FL6" i="6"/>
  <c r="ID6" i="6"/>
  <c r="M7" i="6"/>
  <c r="AG7" i="6"/>
  <c r="BA7" i="6"/>
  <c r="BU7" i="6"/>
  <c r="CO7" i="6"/>
  <c r="DI7" i="6"/>
  <c r="EC7" i="6"/>
  <c r="EW7" i="6"/>
  <c r="FQ7" i="6"/>
  <c r="GK7" i="6"/>
  <c r="HE7" i="6"/>
  <c r="HY7" i="6"/>
  <c r="GG29" i="6"/>
  <c r="GQ29" i="6"/>
  <c r="HA29" i="6"/>
  <c r="HF29" i="6"/>
  <c r="AG32" i="6"/>
  <c r="BB32" i="6"/>
  <c r="BL32" i="6"/>
  <c r="BQ32" i="6"/>
  <c r="DI32" i="6"/>
  <c r="ED32" i="6"/>
  <c r="EN32" i="6"/>
  <c r="ES32" i="6"/>
  <c r="GK32" i="6"/>
  <c r="HF32" i="6"/>
  <c r="HP32" i="6"/>
  <c r="HU32" i="6"/>
  <c r="R33" i="6"/>
  <c r="AC33" i="6"/>
  <c r="AH33" i="6"/>
  <c r="BF33" i="6"/>
  <c r="BQ33" i="6"/>
  <c r="BV33" i="6"/>
  <c r="CT33" i="6"/>
  <c r="DE33" i="6"/>
  <c r="DJ33" i="6"/>
  <c r="EH33" i="6"/>
  <c r="ES33" i="6"/>
  <c r="EX33" i="6"/>
  <c r="FV33" i="6"/>
  <c r="GG33" i="6"/>
  <c r="GL33" i="6"/>
  <c r="HJ33" i="6"/>
  <c r="HU33" i="6"/>
  <c r="HZ33" i="6"/>
  <c r="X34" i="6"/>
  <c r="AH34" i="6"/>
  <c r="AM34" i="6"/>
  <c r="CE34" i="6"/>
  <c r="CZ34" i="6"/>
  <c r="DJ34" i="6"/>
  <c r="DO34" i="6"/>
  <c r="FG34" i="6"/>
  <c r="GB34" i="6"/>
  <c r="GL34" i="6"/>
  <c r="GQ34" i="6"/>
  <c r="AV35" i="6"/>
  <c r="BQ35" i="6"/>
  <c r="CA35" i="6"/>
  <c r="CF35" i="6"/>
  <c r="DX35" i="6"/>
  <c r="ES35" i="6"/>
  <c r="FC35" i="6"/>
  <c r="FH35" i="6"/>
  <c r="GZ35" i="6"/>
  <c r="HU35" i="6"/>
  <c r="IE35" i="6"/>
  <c r="M36" i="6"/>
  <c r="AH36" i="6"/>
  <c r="AR36" i="6"/>
  <c r="AW36" i="6"/>
  <c r="CO36" i="6"/>
  <c r="DJ36" i="6"/>
  <c r="DT36" i="6"/>
  <c r="DY36" i="6"/>
  <c r="FQ36" i="6"/>
  <c r="GL36" i="6"/>
  <c r="GV36" i="6"/>
  <c r="HA36" i="6"/>
  <c r="S37" i="6"/>
  <c r="BG37" i="6"/>
  <c r="CU37" i="6"/>
  <c r="EI37" i="6"/>
  <c r="FW37" i="6"/>
  <c r="HK37" i="6"/>
  <c r="N38" i="6"/>
  <c r="S38" i="6"/>
  <c r="BK38" i="6"/>
  <c r="CF38" i="6"/>
  <c r="CP38" i="6"/>
  <c r="CU38" i="6"/>
  <c r="EM38" i="6"/>
  <c r="FH38" i="6"/>
  <c r="FR38" i="6"/>
  <c r="FW38" i="6"/>
  <c r="HO38" i="6"/>
  <c r="S41" i="6"/>
  <c r="AC41" i="6"/>
  <c r="AH41" i="6"/>
  <c r="BZ41" i="6"/>
  <c r="CU41" i="6"/>
  <c r="DE41" i="6"/>
  <c r="DJ41" i="6"/>
  <c r="FB41" i="6"/>
  <c r="FW41" i="6"/>
  <c r="GG41" i="6"/>
  <c r="GL41" i="6"/>
  <c r="BV42" i="6"/>
  <c r="EX42" i="6"/>
  <c r="HZ42" i="6"/>
  <c r="BG43" i="6"/>
  <c r="EI43" i="6"/>
  <c r="HK43" i="6"/>
  <c r="CF44" i="6"/>
  <c r="FH44" i="6"/>
  <c r="AL45" i="6"/>
  <c r="BG45" i="6"/>
  <c r="BQ45" i="6"/>
  <c r="FW45" i="6"/>
  <c r="GG45" i="6"/>
  <c r="GL45" i="6"/>
  <c r="AQ46" i="6"/>
  <c r="CE46" i="6"/>
  <c r="DS46" i="6"/>
  <c r="FG46" i="6"/>
  <c r="GU46" i="6"/>
  <c r="AB47" i="6"/>
  <c r="BP47" i="6"/>
  <c r="DD47" i="6"/>
  <c r="ER47" i="6"/>
  <c r="GF47" i="6"/>
  <c r="HT47" i="6"/>
  <c r="AQ52" i="6"/>
  <c r="CE52" i="6"/>
  <c r="DS52" i="6"/>
  <c r="FG52" i="6"/>
  <c r="GU52" i="6"/>
  <c r="AB53" i="6"/>
  <c r="BP53" i="6"/>
  <c r="DD53" i="6"/>
  <c r="ER53" i="6"/>
  <c r="GF53" i="6"/>
  <c r="HT53" i="6"/>
  <c r="M54" i="6"/>
  <c r="BA54" i="6"/>
  <c r="CO54" i="6"/>
  <c r="EC54" i="6"/>
  <c r="FQ54" i="6"/>
  <c r="AB55" i="6"/>
  <c r="BP55" i="6"/>
  <c r="BV55" i="6"/>
  <c r="CP55" i="6"/>
  <c r="DE55" i="6"/>
  <c r="DO55" i="6"/>
  <c r="DY55" i="6"/>
  <c r="DX55" i="6"/>
  <c r="FV55" i="6"/>
  <c r="HJ55" i="6"/>
  <c r="AR56" i="6"/>
  <c r="DO56" i="6"/>
  <c r="DT56" i="6"/>
  <c r="GB56" i="6"/>
  <c r="GG56" i="6"/>
  <c r="GU56" i="6"/>
  <c r="AM57" i="6"/>
  <c r="AV57" i="6"/>
  <c r="BB57" i="6"/>
  <c r="FM57" i="6"/>
  <c r="FR57" i="6"/>
  <c r="S58" i="6"/>
  <c r="AW58" i="6"/>
  <c r="BV58" i="6"/>
  <c r="CA58" i="6"/>
  <c r="CU58" i="6"/>
  <c r="DY58" i="6"/>
  <c r="EX58" i="6"/>
  <c r="FC58" i="6"/>
  <c r="FW58" i="6"/>
  <c r="HA58" i="6"/>
  <c r="HZ58" i="6"/>
  <c r="IE58" i="6"/>
  <c r="AH61" i="6"/>
  <c r="BL61" i="6"/>
  <c r="CK61" i="6"/>
  <c r="CP61" i="6"/>
  <c r="DJ61" i="6"/>
  <c r="EN61" i="6"/>
  <c r="FM61" i="6"/>
  <c r="FR61" i="6"/>
  <c r="GL61" i="6"/>
  <c r="HP61" i="6"/>
  <c r="DO62" i="6"/>
  <c r="GB62" i="6"/>
  <c r="GL62" i="6"/>
  <c r="FH63" i="6"/>
  <c r="AW64" i="6"/>
  <c r="DJ64" i="6"/>
  <c r="DT64" i="6"/>
  <c r="DT66" i="6"/>
  <c r="ED66" i="6"/>
  <c r="EI66" i="6"/>
  <c r="CZ67" i="6"/>
  <c r="FC70" i="6"/>
  <c r="AR71" i="6"/>
  <c r="DE71" i="6"/>
  <c r="DO71" i="6"/>
  <c r="FM72" i="6"/>
  <c r="HZ72" i="6"/>
  <c r="AM73" i="6"/>
  <c r="CA73" i="6"/>
  <c r="EW73" i="6"/>
  <c r="FC73" i="6"/>
  <c r="FM73" i="6"/>
  <c r="GB73" i="6"/>
  <c r="BZ74" i="6"/>
  <c r="CF74" i="6"/>
  <c r="CP74" i="6"/>
  <c r="DE74" i="6"/>
  <c r="HZ76" i="6"/>
  <c r="AC79" i="6"/>
  <c r="BV79" i="6"/>
  <c r="CF79" i="6"/>
  <c r="BV80" i="6"/>
  <c r="EH80" i="6"/>
  <c r="AM82" i="6"/>
  <c r="CA84" i="6"/>
  <c r="CK84" i="6"/>
  <c r="GP84" i="6"/>
  <c r="BB85" i="6"/>
  <c r="HF85" i="6"/>
  <c r="ES88" i="6"/>
  <c r="AM89" i="6"/>
  <c r="CY89" i="6"/>
  <c r="BG90" i="6"/>
  <c r="BQ90" i="6"/>
  <c r="BP90" i="6"/>
  <c r="CZ90" i="6"/>
  <c r="HK90" i="6"/>
  <c r="HZ90" i="6"/>
  <c r="AM91" i="6"/>
  <c r="AL91" i="6"/>
  <c r="AM92" i="6"/>
  <c r="CY92" i="6"/>
  <c r="CZ92" i="6"/>
  <c r="DD92" i="6"/>
  <c r="FB92" i="6"/>
  <c r="BL102" i="6"/>
  <c r="BV102" i="6"/>
  <c r="GU102" i="6"/>
  <c r="GB111" i="6"/>
  <c r="AC112" i="6"/>
  <c r="CE113" i="6"/>
  <c r="CF113" i="6"/>
  <c r="GL114" i="6"/>
  <c r="GK114" i="6"/>
  <c r="HO114" i="6"/>
  <c r="AB115" i="6"/>
  <c r="FH119" i="6"/>
  <c r="AW120" i="6"/>
  <c r="R122" i="6"/>
  <c r="GU122" i="6"/>
  <c r="GV122" i="6"/>
  <c r="AM124" i="6"/>
  <c r="AL124" i="6"/>
  <c r="HT128" i="6"/>
  <c r="FB130" i="6"/>
  <c r="AB137" i="6"/>
  <c r="AC137" i="6"/>
  <c r="AV137" i="6"/>
  <c r="AW137" i="6"/>
  <c r="BP137" i="6"/>
  <c r="BQ137" i="6"/>
  <c r="CJ137" i="6"/>
  <c r="CK137" i="6"/>
  <c r="ES5" i="6"/>
  <c r="FB5" i="6"/>
  <c r="FG5" i="6"/>
  <c r="FM5" i="6"/>
  <c r="FV5" i="6"/>
  <c r="GA5" i="6"/>
  <c r="GG5" i="6"/>
  <c r="GV5" i="6"/>
  <c r="GZ5" i="6"/>
  <c r="HU5" i="6"/>
  <c r="ID5" i="6"/>
  <c r="M6" i="6"/>
  <c r="AB6" i="6"/>
  <c r="AM6" i="6"/>
  <c r="BA6" i="6"/>
  <c r="BP6" i="6"/>
  <c r="CA6" i="6"/>
  <c r="CO6" i="6"/>
  <c r="DD6" i="6"/>
  <c r="DO6" i="6"/>
  <c r="EC6" i="6"/>
  <c r="ER6" i="6"/>
  <c r="FC6" i="6"/>
  <c r="FQ6" i="6"/>
  <c r="GF6" i="6"/>
  <c r="HE6" i="6"/>
  <c r="HK6" i="6"/>
  <c r="HT6" i="6"/>
  <c r="N7" i="6"/>
  <c r="AH7" i="6"/>
  <c r="BB7" i="6"/>
  <c r="BV7" i="6"/>
  <c r="CP7" i="6"/>
  <c r="DJ7" i="6"/>
  <c r="ED7" i="6"/>
  <c r="EX7" i="6"/>
  <c r="FR7" i="6"/>
  <c r="GL7" i="6"/>
  <c r="HF7" i="6"/>
  <c r="HZ7" i="6"/>
  <c r="BV9" i="6"/>
  <c r="CP9" i="6"/>
  <c r="DJ9" i="6"/>
  <c r="ED9" i="6"/>
  <c r="EX9" i="6"/>
  <c r="FR9" i="6"/>
  <c r="GL9" i="6"/>
  <c r="HF9" i="6"/>
  <c r="HT9" i="6"/>
  <c r="HY9" i="6"/>
  <c r="N10" i="6"/>
  <c r="W10" i="6"/>
  <c r="AB10" i="6"/>
  <c r="BG10" i="6"/>
  <c r="CA10" i="6"/>
  <c r="CU10" i="6"/>
  <c r="DI10" i="6"/>
  <c r="DN10" i="6"/>
  <c r="ES10" i="6"/>
  <c r="FM10" i="6"/>
  <c r="FR10" i="6"/>
  <c r="GA10" i="6"/>
  <c r="GQ10" i="6"/>
  <c r="HA10" i="6"/>
  <c r="HE10" i="6"/>
  <c r="HJ10" i="6"/>
  <c r="N11" i="6"/>
  <c r="R11" i="6"/>
  <c r="W11" i="6"/>
  <c r="BG11" i="6"/>
  <c r="BP11" i="6"/>
  <c r="CF11" i="6"/>
  <c r="CP11" i="6"/>
  <c r="CZ11" i="6"/>
  <c r="DE11" i="6"/>
  <c r="ED11" i="6"/>
  <c r="EI11" i="6"/>
  <c r="ER11" i="6"/>
  <c r="EW11" i="6"/>
  <c r="FC11" i="6"/>
  <c r="FL11" i="6"/>
  <c r="GB11" i="6"/>
  <c r="GP11" i="6"/>
  <c r="GU11" i="6"/>
  <c r="HZ11" i="6"/>
  <c r="IE11" i="6"/>
  <c r="W14" i="6"/>
  <c r="AM14" i="6"/>
  <c r="AW14" i="6"/>
  <c r="BA14" i="6"/>
  <c r="BF14" i="6"/>
  <c r="CP14" i="6"/>
  <c r="CY14" i="6"/>
  <c r="DD14" i="6"/>
  <c r="DJ14" i="6"/>
  <c r="EI14" i="6"/>
  <c r="EN14" i="6"/>
  <c r="EW14" i="6"/>
  <c r="FB14" i="6"/>
  <c r="FH14" i="6"/>
  <c r="FQ14" i="6"/>
  <c r="FV14" i="6"/>
  <c r="HA14" i="6"/>
  <c r="HF14" i="6"/>
  <c r="HO14" i="6"/>
  <c r="IE14" i="6"/>
  <c r="N15" i="6"/>
  <c r="AH15" i="6"/>
  <c r="AV15" i="6"/>
  <c r="BA15" i="6"/>
  <c r="BG15" i="6"/>
  <c r="BP15" i="6"/>
  <c r="BU15" i="6"/>
  <c r="CZ15" i="6"/>
  <c r="DE15" i="6"/>
  <c r="DO15" i="6"/>
  <c r="ED15" i="6"/>
  <c r="ER15" i="6"/>
  <c r="EW15" i="6"/>
  <c r="FC15" i="6"/>
  <c r="FL15" i="6"/>
  <c r="FQ15" i="6"/>
  <c r="FW15" i="6"/>
  <c r="GF15" i="6"/>
  <c r="GK15" i="6"/>
  <c r="GQ15" i="6"/>
  <c r="GZ15" i="6"/>
  <c r="ID15" i="6"/>
  <c r="M16" i="6"/>
  <c r="AQ16" i="6"/>
  <c r="AV16" i="6"/>
  <c r="CA16" i="6"/>
  <c r="DI16" i="6"/>
  <c r="DN16" i="6"/>
  <c r="EI16" i="6"/>
  <c r="ES16" i="6"/>
  <c r="EX16" i="6"/>
  <c r="FH16" i="6"/>
  <c r="GK16" i="6"/>
  <c r="GP16" i="6"/>
  <c r="GV16" i="6"/>
  <c r="HE16" i="6"/>
  <c r="HU16" i="6"/>
  <c r="IE16" i="6"/>
  <c r="R17" i="6"/>
  <c r="AH17" i="6"/>
  <c r="AR17" i="6"/>
  <c r="BB17" i="6"/>
  <c r="BL17" i="6"/>
  <c r="BP17" i="6"/>
  <c r="BU17" i="6"/>
  <c r="DE17" i="6"/>
  <c r="DN17" i="6"/>
  <c r="ED17" i="6"/>
  <c r="EN17" i="6"/>
  <c r="ER17" i="6"/>
  <c r="EW17" i="6"/>
  <c r="GG17" i="6"/>
  <c r="GP17" i="6"/>
  <c r="HF17" i="6"/>
  <c r="HZ17" i="6"/>
  <c r="IE17" i="6"/>
  <c r="N18" i="6"/>
  <c r="W18" i="6"/>
  <c r="AB18" i="6"/>
  <c r="BG18" i="6"/>
  <c r="BL18" i="6"/>
  <c r="BV18" i="6"/>
  <c r="CK18" i="6"/>
  <c r="CY18" i="6"/>
  <c r="DO18" i="6"/>
  <c r="EC18" i="6"/>
  <c r="EH18" i="6"/>
  <c r="EN18" i="6"/>
  <c r="FC18" i="6"/>
  <c r="FM18" i="6"/>
  <c r="FR18" i="6"/>
  <c r="GA18" i="6"/>
  <c r="GF18" i="6"/>
  <c r="GL18" i="6"/>
  <c r="GU18" i="6"/>
  <c r="GZ18" i="6"/>
  <c r="HF18" i="6"/>
  <c r="N19" i="6"/>
  <c r="X19" i="6"/>
  <c r="AB19" i="6"/>
  <c r="AG19" i="6"/>
  <c r="AM19" i="6"/>
  <c r="BQ19" i="6"/>
  <c r="CA19" i="6"/>
  <c r="CP19" i="6"/>
  <c r="CZ19" i="6"/>
  <c r="DD19" i="6"/>
  <c r="DI19" i="6"/>
  <c r="ES19" i="6"/>
  <c r="FC19" i="6"/>
  <c r="FR19" i="6"/>
  <c r="GG19" i="6"/>
  <c r="GK19" i="6"/>
  <c r="GP19" i="6"/>
  <c r="HU19" i="6"/>
  <c r="HY19" i="6"/>
  <c r="ID19" i="6"/>
  <c r="S20" i="6"/>
  <c r="X20" i="6"/>
  <c r="AG20" i="6"/>
  <c r="AQ20" i="6"/>
  <c r="AW20" i="6"/>
  <c r="CJ20" i="6"/>
  <c r="CU20" i="6"/>
  <c r="CZ20" i="6"/>
  <c r="DI20" i="6"/>
  <c r="DS20" i="6"/>
  <c r="DY20" i="6"/>
  <c r="FL20" i="6"/>
  <c r="FW20" i="6"/>
  <c r="GB20" i="6"/>
  <c r="GK20" i="6"/>
  <c r="GU20" i="6"/>
  <c r="HA20" i="6"/>
  <c r="AC23" i="6"/>
  <c r="AL23" i="6"/>
  <c r="AR23" i="6"/>
  <c r="BB23" i="6"/>
  <c r="BK23" i="6"/>
  <c r="BV23" i="6"/>
  <c r="CA23" i="6"/>
  <c r="CJ23" i="6"/>
  <c r="DS23" i="6"/>
  <c r="EI23" i="6"/>
  <c r="EN23" i="6"/>
  <c r="GG23" i="6"/>
  <c r="GP23" i="6"/>
  <c r="GV23" i="6"/>
  <c r="HF23" i="6"/>
  <c r="HO23" i="6"/>
  <c r="HZ23" i="6"/>
  <c r="IE23" i="6"/>
  <c r="AH24" i="6"/>
  <c r="AL24" i="6"/>
  <c r="AQ24" i="6"/>
  <c r="BV24" i="6"/>
  <c r="BZ24" i="6"/>
  <c r="CE24" i="6"/>
  <c r="DJ24" i="6"/>
  <c r="DN24" i="6"/>
  <c r="DS24" i="6"/>
  <c r="EX24" i="6"/>
  <c r="FB24" i="6"/>
  <c r="FG24" i="6"/>
  <c r="GL24" i="6"/>
  <c r="GP24" i="6"/>
  <c r="GU24" i="6"/>
  <c r="HZ24" i="6"/>
  <c r="ID24" i="6"/>
  <c r="M25" i="6"/>
  <c r="AC25" i="6"/>
  <c r="AH25" i="6"/>
  <c r="BZ25" i="6"/>
  <c r="CJ25" i="6"/>
  <c r="CP25" i="6"/>
  <c r="CZ25" i="6"/>
  <c r="DI25" i="6"/>
  <c r="DT25" i="6"/>
  <c r="DY25" i="6"/>
  <c r="EI25" i="6"/>
  <c r="FQ25" i="6"/>
  <c r="GG25" i="6"/>
  <c r="GL25" i="6"/>
  <c r="N26" i="6"/>
  <c r="AH26" i="6"/>
  <c r="BB26" i="6"/>
  <c r="BV26" i="6"/>
  <c r="CP26" i="6"/>
  <c r="DJ26" i="6"/>
  <c r="ED26" i="6"/>
  <c r="EX26" i="6"/>
  <c r="FR26" i="6"/>
  <c r="GL26" i="6"/>
  <c r="HF26" i="6"/>
  <c r="HZ26" i="6"/>
  <c r="S27" i="6"/>
  <c r="AC27" i="6"/>
  <c r="AM27" i="6"/>
  <c r="AW27" i="6"/>
  <c r="BG27" i="6"/>
  <c r="BQ27" i="6"/>
  <c r="CA27" i="6"/>
  <c r="CK27" i="6"/>
  <c r="CU27" i="6"/>
  <c r="DE27" i="6"/>
  <c r="DO27" i="6"/>
  <c r="DY27" i="6"/>
  <c r="EI27" i="6"/>
  <c r="ES27" i="6"/>
  <c r="FC27" i="6"/>
  <c r="FM27" i="6"/>
  <c r="FW27" i="6"/>
  <c r="GG27" i="6"/>
  <c r="GQ27" i="6"/>
  <c r="HA27" i="6"/>
  <c r="HK27" i="6"/>
  <c r="HU27" i="6"/>
  <c r="IE27" i="6"/>
  <c r="AB28" i="6"/>
  <c r="AH28" i="6"/>
  <c r="AQ28" i="6"/>
  <c r="BP28" i="6"/>
  <c r="BV28" i="6"/>
  <c r="CE28" i="6"/>
  <c r="DD28" i="6"/>
  <c r="DJ28" i="6"/>
  <c r="DS28" i="6"/>
  <c r="ER28" i="6"/>
  <c r="EX28" i="6"/>
  <c r="FG28" i="6"/>
  <c r="GF28" i="6"/>
  <c r="GL28" i="6"/>
  <c r="GU28" i="6"/>
  <c r="HT28" i="6"/>
  <c r="HZ28" i="6"/>
  <c r="M29" i="6"/>
  <c r="R29" i="6"/>
  <c r="X29" i="6"/>
  <c r="AG29" i="6"/>
  <c r="AL29" i="6"/>
  <c r="AR29" i="6"/>
  <c r="BA29" i="6"/>
  <c r="BF29" i="6"/>
  <c r="BL29" i="6"/>
  <c r="BU29" i="6"/>
  <c r="BZ29" i="6"/>
  <c r="CF29" i="6"/>
  <c r="CO29" i="6"/>
  <c r="CT29" i="6"/>
  <c r="CZ29" i="6"/>
  <c r="DI29" i="6"/>
  <c r="DN29" i="6"/>
  <c r="DT29" i="6"/>
  <c r="EC29" i="6"/>
  <c r="EH29" i="6"/>
  <c r="EN29" i="6"/>
  <c r="EW29" i="6"/>
  <c r="FB29" i="6"/>
  <c r="FH29" i="6"/>
  <c r="FQ29" i="6"/>
  <c r="FV29" i="6"/>
  <c r="GB29" i="6"/>
  <c r="GK29" i="6"/>
  <c r="GP29" i="6"/>
  <c r="HK29" i="6"/>
  <c r="HU29" i="6"/>
  <c r="HZ29" i="6"/>
  <c r="R32" i="6"/>
  <c r="AV32" i="6"/>
  <c r="BA32" i="6"/>
  <c r="BV32" i="6"/>
  <c r="CF32" i="6"/>
  <c r="CK32" i="6"/>
  <c r="CT32" i="6"/>
  <c r="DX32" i="6"/>
  <c r="EC32" i="6"/>
  <c r="EX32" i="6"/>
  <c r="FH32" i="6"/>
  <c r="FM32" i="6"/>
  <c r="FV32" i="6"/>
  <c r="GZ32" i="6"/>
  <c r="HE32" i="6"/>
  <c r="HZ32" i="6"/>
  <c r="AM33" i="6"/>
  <c r="CA33" i="6"/>
  <c r="DO33" i="6"/>
  <c r="FC33" i="6"/>
  <c r="GQ33" i="6"/>
  <c r="IE33" i="6"/>
  <c r="R34" i="6"/>
  <c r="W34" i="6"/>
  <c r="AR34" i="6"/>
  <c r="BB34" i="6"/>
  <c r="BG34" i="6"/>
  <c r="BP34" i="6"/>
  <c r="CT34" i="6"/>
  <c r="CY34" i="6"/>
  <c r="DT34" i="6"/>
  <c r="ED34" i="6"/>
  <c r="EI34" i="6"/>
  <c r="ER34" i="6"/>
  <c r="FV34" i="6"/>
  <c r="GA34" i="6"/>
  <c r="GV34" i="6"/>
  <c r="HF34" i="6"/>
  <c r="HK34" i="6"/>
  <c r="HT34" i="6"/>
  <c r="S35" i="6"/>
  <c r="X35" i="6"/>
  <c r="AG35" i="6"/>
  <c r="BK35" i="6"/>
  <c r="BP35" i="6"/>
  <c r="CK35" i="6"/>
  <c r="CU35" i="6"/>
  <c r="CZ35" i="6"/>
  <c r="DI35" i="6"/>
  <c r="EM35" i="6"/>
  <c r="ER35" i="6"/>
  <c r="FM35" i="6"/>
  <c r="FW35" i="6"/>
  <c r="GB35" i="6"/>
  <c r="GK35" i="6"/>
  <c r="HO35" i="6"/>
  <c r="HT35" i="6"/>
  <c r="AB36" i="6"/>
  <c r="AG36" i="6"/>
  <c r="BB36" i="6"/>
  <c r="BL36" i="6"/>
  <c r="BQ36" i="6"/>
  <c r="BZ36" i="6"/>
  <c r="DD36" i="6"/>
  <c r="DI36" i="6"/>
  <c r="ED36" i="6"/>
  <c r="EN36" i="6"/>
  <c r="ES36" i="6"/>
  <c r="FB36" i="6"/>
  <c r="GF36" i="6"/>
  <c r="GK36" i="6"/>
  <c r="HF36" i="6"/>
  <c r="HP36" i="6"/>
  <c r="HU36" i="6"/>
  <c r="ID36" i="6"/>
  <c r="M37" i="6"/>
  <c r="R37" i="6"/>
  <c r="AC37" i="6"/>
  <c r="AH37" i="6"/>
  <c r="AQ37" i="6"/>
  <c r="BA37" i="6"/>
  <c r="BF37" i="6"/>
  <c r="BQ37" i="6"/>
  <c r="BV37" i="6"/>
  <c r="CE37" i="6"/>
  <c r="CO37" i="6"/>
  <c r="CT37" i="6"/>
  <c r="DE37" i="6"/>
  <c r="DJ37" i="6"/>
  <c r="DS37" i="6"/>
  <c r="EC37" i="6"/>
  <c r="EH37" i="6"/>
  <c r="ES37" i="6"/>
  <c r="EX37" i="6"/>
  <c r="FG37" i="6"/>
  <c r="FQ37" i="6"/>
  <c r="FV37" i="6"/>
  <c r="GG37" i="6"/>
  <c r="GL37" i="6"/>
  <c r="GU37" i="6"/>
  <c r="HE37" i="6"/>
  <c r="HJ37" i="6"/>
  <c r="HU37" i="6"/>
  <c r="HZ37" i="6"/>
  <c r="X38" i="6"/>
  <c r="AH38" i="6"/>
  <c r="AM38" i="6"/>
  <c r="AV38" i="6"/>
  <c r="BZ38" i="6"/>
  <c r="CE38" i="6"/>
  <c r="CZ38" i="6"/>
  <c r="DJ38" i="6"/>
  <c r="DO38" i="6"/>
  <c r="DX38" i="6"/>
  <c r="FB38" i="6"/>
  <c r="FG38" i="6"/>
  <c r="GB38" i="6"/>
  <c r="GL38" i="6"/>
  <c r="GQ38" i="6"/>
  <c r="GZ38" i="6"/>
  <c r="ID38" i="6"/>
  <c r="R41" i="6"/>
  <c r="AM41" i="6"/>
  <c r="AW41" i="6"/>
  <c r="BB41" i="6"/>
  <c r="BK41" i="6"/>
  <c r="CO41" i="6"/>
  <c r="CT41" i="6"/>
  <c r="DO41" i="6"/>
  <c r="DY41" i="6"/>
  <c r="ED41" i="6"/>
  <c r="EM41" i="6"/>
  <c r="FQ41" i="6"/>
  <c r="FV41" i="6"/>
  <c r="GQ41" i="6"/>
  <c r="HA41" i="6"/>
  <c r="HF41" i="6"/>
  <c r="HO41" i="6"/>
  <c r="N42" i="6"/>
  <c r="S42" i="6"/>
  <c r="AB42" i="6"/>
  <c r="AM42" i="6"/>
  <c r="BK42" i="6"/>
  <c r="BQ42" i="6"/>
  <c r="BZ42" i="6"/>
  <c r="CP42" i="6"/>
  <c r="CU42" i="6"/>
  <c r="DD42" i="6"/>
  <c r="DO42" i="6"/>
  <c r="EM42" i="6"/>
  <c r="ES42" i="6"/>
  <c r="FB42" i="6"/>
  <c r="FR42" i="6"/>
  <c r="FW42" i="6"/>
  <c r="GF42" i="6"/>
  <c r="GQ42" i="6"/>
  <c r="HO42" i="6"/>
  <c r="HU42" i="6"/>
  <c r="ID42" i="6"/>
  <c r="M43" i="6"/>
  <c r="X43" i="6"/>
  <c r="AV43" i="6"/>
  <c r="BB43" i="6"/>
  <c r="BK43" i="6"/>
  <c r="CA43" i="6"/>
  <c r="CF43" i="6"/>
  <c r="CO43" i="6"/>
  <c r="CZ43" i="6"/>
  <c r="DX43" i="6"/>
  <c r="ED43" i="6"/>
  <c r="EM43" i="6"/>
  <c r="FC43" i="6"/>
  <c r="FH43" i="6"/>
  <c r="FQ43" i="6"/>
  <c r="GB43" i="6"/>
  <c r="GZ43" i="6"/>
  <c r="HF43" i="6"/>
  <c r="HO43" i="6"/>
  <c r="IE43" i="6"/>
  <c r="X44" i="6"/>
  <c r="AC44" i="6"/>
  <c r="AL44" i="6"/>
  <c r="AW44" i="6"/>
  <c r="BU44" i="6"/>
  <c r="CA44" i="6"/>
  <c r="CJ44" i="6"/>
  <c r="CZ44" i="6"/>
  <c r="DE44" i="6"/>
  <c r="DN44" i="6"/>
  <c r="DY44" i="6"/>
  <c r="EW44" i="6"/>
  <c r="FC44" i="6"/>
  <c r="FL44" i="6"/>
  <c r="GB44" i="6"/>
  <c r="GG44" i="6"/>
  <c r="GP44" i="6"/>
  <c r="HA44" i="6"/>
  <c r="HY44" i="6"/>
  <c r="IE44" i="6"/>
  <c r="BU45" i="6"/>
  <c r="CU45" i="6"/>
  <c r="DE45" i="6"/>
  <c r="DJ45" i="6"/>
  <c r="DS45" i="6"/>
  <c r="ER45" i="6"/>
  <c r="FQ45" i="6"/>
  <c r="FV45" i="6"/>
  <c r="HO45" i="6"/>
  <c r="HZ45" i="6"/>
  <c r="X46" i="6"/>
  <c r="BL46" i="6"/>
  <c r="CZ46" i="6"/>
  <c r="EN46" i="6"/>
  <c r="GB46" i="6"/>
  <c r="HP46" i="6"/>
  <c r="AW47" i="6"/>
  <c r="CK47" i="6"/>
  <c r="DY47" i="6"/>
  <c r="FM47" i="6"/>
  <c r="HA47" i="6"/>
  <c r="X52" i="6"/>
  <c r="BL52" i="6"/>
  <c r="CZ52" i="6"/>
  <c r="EN52" i="6"/>
  <c r="GB52" i="6"/>
  <c r="HP52" i="6"/>
  <c r="AW53" i="6"/>
  <c r="CK53" i="6"/>
  <c r="DY53" i="6"/>
  <c r="FM53" i="6"/>
  <c r="HA53" i="6"/>
  <c r="AH54" i="6"/>
  <c r="BV54" i="6"/>
  <c r="DJ54" i="6"/>
  <c r="ED54" i="6"/>
  <c r="FR54" i="6"/>
  <c r="GV54" i="6"/>
  <c r="HE54" i="6"/>
  <c r="HK54" i="6"/>
  <c r="BZ55" i="6"/>
  <c r="ED55" i="6"/>
  <c r="ES55" i="6"/>
  <c r="FW55" i="6"/>
  <c r="HK55" i="6"/>
  <c r="S56" i="6"/>
  <c r="AM56" i="6"/>
  <c r="CY56" i="6"/>
  <c r="DX56" i="6"/>
  <c r="GK56" i="6"/>
  <c r="GV56" i="6"/>
  <c r="N57" i="6"/>
  <c r="BG57" i="6"/>
  <c r="CK57" i="6"/>
  <c r="CY57" i="6"/>
  <c r="DX57" i="6"/>
  <c r="GU57" i="6"/>
  <c r="HF57" i="6"/>
  <c r="N58" i="6"/>
  <c r="BA58" i="6"/>
  <c r="CP58" i="6"/>
  <c r="EC58" i="6"/>
  <c r="FR58" i="6"/>
  <c r="HE58" i="6"/>
  <c r="AC61" i="6"/>
  <c r="BP61" i="6"/>
  <c r="DE61" i="6"/>
  <c r="ER61" i="6"/>
  <c r="GG61" i="6"/>
  <c r="HT61" i="6"/>
  <c r="AM62" i="6"/>
  <c r="CZ62" i="6"/>
  <c r="DJ62" i="6"/>
  <c r="GP62" i="6"/>
  <c r="HP62" i="6"/>
  <c r="HZ62" i="6"/>
  <c r="IE62" i="6"/>
  <c r="AC63" i="6"/>
  <c r="AM63" i="6"/>
  <c r="AR63" i="6"/>
  <c r="BZ63" i="6"/>
  <c r="CT63" i="6"/>
  <c r="GV63" i="6"/>
  <c r="ER64" i="6"/>
  <c r="HA64" i="6"/>
  <c r="S65" i="6"/>
  <c r="BG65" i="6"/>
  <c r="CU65" i="6"/>
  <c r="EI65" i="6"/>
  <c r="FW65" i="6"/>
  <c r="HK65" i="6"/>
  <c r="N66" i="6"/>
  <c r="CO66" i="6"/>
  <c r="DN66" i="6"/>
  <c r="FL66" i="6"/>
  <c r="CK67" i="6"/>
  <c r="CU67" i="6"/>
  <c r="HO67" i="6"/>
  <c r="X70" i="6"/>
  <c r="AH70" i="6"/>
  <c r="AM70" i="6"/>
  <c r="AV70" i="6"/>
  <c r="BU70" i="6"/>
  <c r="CO70" i="6"/>
  <c r="GQ70" i="6"/>
  <c r="EM71" i="6"/>
  <c r="GK71" i="6"/>
  <c r="GV71" i="6"/>
  <c r="AW72" i="6"/>
  <c r="FL76" i="6"/>
  <c r="GF76" i="6"/>
  <c r="X79" i="6"/>
  <c r="CU79" i="6"/>
  <c r="DD79" i="6"/>
  <c r="ED79" i="6"/>
  <c r="FG79" i="6"/>
  <c r="HJ79" i="6"/>
  <c r="HK79" i="6"/>
  <c r="BG80" i="6"/>
  <c r="BQ80" i="6"/>
  <c r="GK80" i="6"/>
  <c r="HK80" i="6"/>
  <c r="HU80" i="6"/>
  <c r="HZ80" i="6"/>
  <c r="X81" i="6"/>
  <c r="AH81" i="6"/>
  <c r="AM81" i="6"/>
  <c r="AV81" i="6"/>
  <c r="BG81" i="6"/>
  <c r="CZ81" i="6"/>
  <c r="DJ81" i="6"/>
  <c r="GZ81" i="6"/>
  <c r="AH82" i="6"/>
  <c r="BQ82" i="6"/>
  <c r="DE82" i="6"/>
  <c r="ES82" i="6"/>
  <c r="GG82" i="6"/>
  <c r="HU82" i="6"/>
  <c r="N83" i="6"/>
  <c r="BB83" i="6"/>
  <c r="CP83" i="6"/>
  <c r="ED83" i="6"/>
  <c r="FR83" i="6"/>
  <c r="HF83" i="6"/>
  <c r="N84" i="6"/>
  <c r="CO84" i="6"/>
  <c r="EM84" i="6"/>
  <c r="FR84" i="6"/>
  <c r="HJ84" i="6"/>
  <c r="IE84" i="6"/>
  <c r="W85" i="6"/>
  <c r="AC85" i="6"/>
  <c r="AW85" i="6"/>
  <c r="BQ85" i="6"/>
  <c r="BZ85" i="6"/>
  <c r="CP85" i="6"/>
  <c r="CU85" i="6"/>
  <c r="DD85" i="6"/>
  <c r="DO85" i="6"/>
  <c r="EI85" i="6"/>
  <c r="FC85" i="6"/>
  <c r="GA85" i="6"/>
  <c r="GG85" i="6"/>
  <c r="HA85" i="6"/>
  <c r="HU85" i="6"/>
  <c r="ID85" i="6"/>
  <c r="AC88" i="6"/>
  <c r="AH88" i="6"/>
  <c r="AQ88" i="6"/>
  <c r="BB88" i="6"/>
  <c r="BV88" i="6"/>
  <c r="CP88" i="6"/>
  <c r="DN88" i="6"/>
  <c r="DT88" i="6"/>
  <c r="EN88" i="6"/>
  <c r="FH88" i="6"/>
  <c r="FQ88" i="6"/>
  <c r="GG88" i="6"/>
  <c r="GL88" i="6"/>
  <c r="GU88" i="6"/>
  <c r="HF88" i="6"/>
  <c r="HZ88" i="6"/>
  <c r="X89" i="6"/>
  <c r="AH89" i="6"/>
  <c r="FB89" i="6"/>
  <c r="GB89" i="6"/>
  <c r="GL89" i="6"/>
  <c r="GQ89" i="6"/>
  <c r="HY89" i="6"/>
  <c r="AV90" i="6"/>
  <c r="DE90" i="6"/>
  <c r="DD90" i="6"/>
  <c r="EC90" i="6"/>
  <c r="EW90" i="6"/>
  <c r="FB90" i="6"/>
  <c r="GK90" i="6"/>
  <c r="GP90" i="6"/>
  <c r="M91" i="6"/>
  <c r="ER91" i="6"/>
  <c r="FL91" i="6"/>
  <c r="GF91" i="6"/>
  <c r="GZ91" i="6"/>
  <c r="HT91" i="6"/>
  <c r="AG92" i="6"/>
  <c r="AL92" i="6"/>
  <c r="BK92" i="6"/>
  <c r="DO92" i="6"/>
  <c r="ED92" i="6"/>
  <c r="GQ92" i="6"/>
  <c r="HY92" i="6"/>
  <c r="AB93" i="6"/>
  <c r="AV93" i="6"/>
  <c r="BP93" i="6"/>
  <c r="CJ93" i="6"/>
  <c r="DD93" i="6"/>
  <c r="DX93" i="6"/>
  <c r="ER93" i="6"/>
  <c r="FL93" i="6"/>
  <c r="GF93" i="6"/>
  <c r="GZ93" i="6"/>
  <c r="HT93" i="6"/>
  <c r="AB100" i="6"/>
  <c r="AV100" i="6"/>
  <c r="BP100" i="6"/>
  <c r="CJ100" i="6"/>
  <c r="DD100" i="6"/>
  <c r="DX100" i="6"/>
  <c r="ER100" i="6"/>
  <c r="FL100" i="6"/>
  <c r="GF100" i="6"/>
  <c r="GZ100" i="6"/>
  <c r="BQ101" i="6"/>
  <c r="FL101" i="6"/>
  <c r="HU101" i="6"/>
  <c r="BZ102" i="6"/>
  <c r="DE103" i="6"/>
  <c r="DO103" i="6"/>
  <c r="FQ104" i="6"/>
  <c r="GV104" i="6"/>
  <c r="FL105" i="6"/>
  <c r="AH106" i="6"/>
  <c r="BZ110" i="6"/>
  <c r="DX110" i="6"/>
  <c r="EI110" i="6"/>
  <c r="GK112" i="6"/>
  <c r="FQ118" i="6"/>
  <c r="GK118" i="6"/>
  <c r="HE118" i="6"/>
  <c r="CK120" i="6"/>
  <c r="DO127" i="6"/>
  <c r="EI127" i="6"/>
  <c r="HP131" i="6"/>
  <c r="HO131" i="6"/>
  <c r="FW136" i="6"/>
  <c r="FV136" i="6"/>
  <c r="GU41" i="6"/>
  <c r="HY41" i="6"/>
  <c r="ID41" i="6"/>
  <c r="AR42" i="6"/>
  <c r="CF42" i="6"/>
  <c r="DT42" i="6"/>
  <c r="FH42" i="6"/>
  <c r="GV42" i="6"/>
  <c r="AC43" i="6"/>
  <c r="BQ43" i="6"/>
  <c r="DE43" i="6"/>
  <c r="ES43" i="6"/>
  <c r="GG43" i="6"/>
  <c r="HU43" i="6"/>
  <c r="N44" i="6"/>
  <c r="BB44" i="6"/>
  <c r="CP44" i="6"/>
  <c r="ED44" i="6"/>
  <c r="FR44" i="6"/>
  <c r="HF44" i="6"/>
  <c r="N45" i="6"/>
  <c r="W45" i="6"/>
  <c r="BA45" i="6"/>
  <c r="BF45" i="6"/>
  <c r="CA45" i="6"/>
  <c r="CK45" i="6"/>
  <c r="CP45" i="6"/>
  <c r="CY45" i="6"/>
  <c r="EC45" i="6"/>
  <c r="EH45" i="6"/>
  <c r="FC45" i="6"/>
  <c r="FM45" i="6"/>
  <c r="FR45" i="6"/>
  <c r="GA45" i="6"/>
  <c r="HE45" i="6"/>
  <c r="HJ45" i="6"/>
  <c r="IE45" i="6"/>
  <c r="R46" i="6"/>
  <c r="W46" i="6"/>
  <c r="AH46" i="6"/>
  <c r="AM46" i="6"/>
  <c r="AV46" i="6"/>
  <c r="BF46" i="6"/>
  <c r="BK46" i="6"/>
  <c r="BV46" i="6"/>
  <c r="CA46" i="6"/>
  <c r="CJ46" i="6"/>
  <c r="CT46" i="6"/>
  <c r="CY46" i="6"/>
  <c r="DJ46" i="6"/>
  <c r="DO46" i="6"/>
  <c r="DX46" i="6"/>
  <c r="EH46" i="6"/>
  <c r="EM46" i="6"/>
  <c r="EX46" i="6"/>
  <c r="FC46" i="6"/>
  <c r="FL46" i="6"/>
  <c r="FV46" i="6"/>
  <c r="GA46" i="6"/>
  <c r="GL46" i="6"/>
  <c r="GQ46" i="6"/>
  <c r="GZ46" i="6"/>
  <c r="HJ46" i="6"/>
  <c r="HO46" i="6"/>
  <c r="HZ46" i="6"/>
  <c r="IE46" i="6"/>
  <c r="S47" i="6"/>
  <c r="X47" i="6"/>
  <c r="AG47" i="6"/>
  <c r="AQ47" i="6"/>
  <c r="AV47" i="6"/>
  <c r="BG47" i="6"/>
  <c r="BL47" i="6"/>
  <c r="BU47" i="6"/>
  <c r="CE47" i="6"/>
  <c r="CJ47" i="6"/>
  <c r="CU47" i="6"/>
  <c r="CZ47" i="6"/>
  <c r="DI47" i="6"/>
  <c r="DS47" i="6"/>
  <c r="DX47" i="6"/>
  <c r="EI47" i="6"/>
  <c r="EN47" i="6"/>
  <c r="EW47" i="6"/>
  <c r="FG47" i="6"/>
  <c r="FL47" i="6"/>
  <c r="FW47" i="6"/>
  <c r="GB47" i="6"/>
  <c r="GK47" i="6"/>
  <c r="GU47" i="6"/>
  <c r="GZ47" i="6"/>
  <c r="HK47" i="6"/>
  <c r="HP47" i="6"/>
  <c r="HY47" i="6"/>
  <c r="R52" i="6"/>
  <c r="W52" i="6"/>
  <c r="AH52" i="6"/>
  <c r="AM52" i="6"/>
  <c r="AV52" i="6"/>
  <c r="BF52" i="6"/>
  <c r="BK52" i="6"/>
  <c r="BV52" i="6"/>
  <c r="CA52" i="6"/>
  <c r="CJ52" i="6"/>
  <c r="CT52" i="6"/>
  <c r="CY52" i="6"/>
  <c r="DJ52" i="6"/>
  <c r="DO52" i="6"/>
  <c r="DX52" i="6"/>
  <c r="EH52" i="6"/>
  <c r="EM52" i="6"/>
  <c r="EX52" i="6"/>
  <c r="FC52" i="6"/>
  <c r="FL52" i="6"/>
  <c r="FV52" i="6"/>
  <c r="GA52" i="6"/>
  <c r="GL52" i="6"/>
  <c r="GQ52" i="6"/>
  <c r="GZ52" i="6"/>
  <c r="HJ52" i="6"/>
  <c r="HO52" i="6"/>
  <c r="HZ52" i="6"/>
  <c r="IE52" i="6"/>
  <c r="S53" i="6"/>
  <c r="X53" i="6"/>
  <c r="AG53" i="6"/>
  <c r="AQ53" i="6"/>
  <c r="AV53" i="6"/>
  <c r="BG53" i="6"/>
  <c r="BL53" i="6"/>
  <c r="BU53" i="6"/>
  <c r="CE53" i="6"/>
  <c r="CJ53" i="6"/>
  <c r="CU53" i="6"/>
  <c r="CZ53" i="6"/>
  <c r="DI53" i="6"/>
  <c r="DS53" i="6"/>
  <c r="DX53" i="6"/>
  <c r="EI53" i="6"/>
  <c r="EN53" i="6"/>
  <c r="EW53" i="6"/>
  <c r="FG53" i="6"/>
  <c r="FL53" i="6"/>
  <c r="FW53" i="6"/>
  <c r="GB53" i="6"/>
  <c r="GK53" i="6"/>
  <c r="GU53" i="6"/>
  <c r="GZ53" i="6"/>
  <c r="HK53" i="6"/>
  <c r="HP53" i="6"/>
  <c r="HY53" i="6"/>
  <c r="R54" i="6"/>
  <c r="AB54" i="6"/>
  <c r="AG54" i="6"/>
  <c r="AR54" i="6"/>
  <c r="AW54" i="6"/>
  <c r="BF54" i="6"/>
  <c r="BP54" i="6"/>
  <c r="BU54" i="6"/>
  <c r="CF54" i="6"/>
  <c r="CK54" i="6"/>
  <c r="CT54" i="6"/>
  <c r="DD54" i="6"/>
  <c r="DI54" i="6"/>
  <c r="DT54" i="6"/>
  <c r="DY54" i="6"/>
  <c r="EN54" i="6"/>
  <c r="EX54" i="6"/>
  <c r="FM54" i="6"/>
  <c r="GB54" i="6"/>
  <c r="HF54" i="6"/>
  <c r="HT54" i="6"/>
  <c r="M55" i="6"/>
  <c r="R55" i="6"/>
  <c r="AW55" i="6"/>
  <c r="BA55" i="6"/>
  <c r="BF55" i="6"/>
  <c r="DD55" i="6"/>
  <c r="ER55" i="6"/>
  <c r="FC55" i="6"/>
  <c r="FR55" i="6"/>
  <c r="GG55" i="6"/>
  <c r="GQ55" i="6"/>
  <c r="HF55" i="6"/>
  <c r="HU55" i="6"/>
  <c r="M56" i="6"/>
  <c r="AV56" i="6"/>
  <c r="BL56" i="6"/>
  <c r="DI56" i="6"/>
  <c r="DS56" i="6"/>
  <c r="DY56" i="6"/>
  <c r="EI56" i="6"/>
  <c r="ER56" i="6"/>
  <c r="FC56" i="6"/>
  <c r="FH56" i="6"/>
  <c r="FQ56" i="6"/>
  <c r="GZ56" i="6"/>
  <c r="HP56" i="6"/>
  <c r="HU56" i="6"/>
  <c r="W57" i="6"/>
  <c r="AW57" i="6"/>
  <c r="BK57" i="6"/>
  <c r="CA57" i="6"/>
  <c r="CE57" i="6"/>
  <c r="CJ57" i="6"/>
  <c r="ES57" i="6"/>
  <c r="EX57" i="6"/>
  <c r="FG57" i="6"/>
  <c r="HU57" i="6"/>
  <c r="HZ57" i="6"/>
  <c r="GB58" i="6"/>
  <c r="HP58" i="6"/>
  <c r="AM61" i="6"/>
  <c r="CA61" i="6"/>
  <c r="DO61" i="6"/>
  <c r="FC61" i="6"/>
  <c r="GQ61" i="6"/>
  <c r="IE61" i="6"/>
  <c r="R62" i="6"/>
  <c r="AR62" i="6"/>
  <c r="BB62" i="6"/>
  <c r="BG62" i="6"/>
  <c r="CT62" i="6"/>
  <c r="DT62" i="6"/>
  <c r="ED62" i="6"/>
  <c r="EI62" i="6"/>
  <c r="FV62" i="6"/>
  <c r="GV62" i="6"/>
  <c r="HF62" i="6"/>
  <c r="HK62" i="6"/>
  <c r="S63" i="6"/>
  <c r="CE63" i="6"/>
  <c r="DE63" i="6"/>
  <c r="DO63" i="6"/>
  <c r="DT63" i="6"/>
  <c r="FB63" i="6"/>
  <c r="GA63" i="6"/>
  <c r="HY63" i="6"/>
  <c r="AH64" i="6"/>
  <c r="AR64" i="6"/>
  <c r="DX64" i="6"/>
  <c r="EX64" i="6"/>
  <c r="FH64" i="6"/>
  <c r="FM64" i="6"/>
  <c r="FV64" i="6"/>
  <c r="GU64" i="6"/>
  <c r="HT64" i="6"/>
  <c r="W65" i="6"/>
  <c r="AG65" i="6"/>
  <c r="BK65" i="6"/>
  <c r="BU65" i="6"/>
  <c r="CY65" i="6"/>
  <c r="DI65" i="6"/>
  <c r="EM65" i="6"/>
  <c r="EW65" i="6"/>
  <c r="GA65" i="6"/>
  <c r="GK65" i="6"/>
  <c r="HO65" i="6"/>
  <c r="HY65" i="6"/>
  <c r="S66" i="6"/>
  <c r="CF66" i="6"/>
  <c r="CP66" i="6"/>
  <c r="FV66" i="6"/>
  <c r="GV66" i="6"/>
  <c r="HF66" i="6"/>
  <c r="HK66" i="6"/>
  <c r="S67" i="6"/>
  <c r="X67" i="6"/>
  <c r="AG67" i="6"/>
  <c r="BF67" i="6"/>
  <c r="CE67" i="6"/>
  <c r="EN67" i="6"/>
  <c r="HA67" i="6"/>
  <c r="HK67" i="6"/>
  <c r="BZ70" i="6"/>
  <c r="CZ70" i="6"/>
  <c r="DJ70" i="6"/>
  <c r="DO70" i="6"/>
  <c r="DX70" i="6"/>
  <c r="EW70" i="6"/>
  <c r="FV70" i="6"/>
  <c r="IE70" i="6"/>
  <c r="AC71" i="6"/>
  <c r="AM71" i="6"/>
  <c r="DS71" i="6"/>
  <c r="ES71" i="6"/>
  <c r="FC71" i="6"/>
  <c r="FH71" i="6"/>
  <c r="GP71" i="6"/>
  <c r="HO71" i="6"/>
  <c r="AB72" i="6"/>
  <c r="CK72" i="6"/>
  <c r="EX72" i="6"/>
  <c r="FH72" i="6"/>
  <c r="GF73" i="6"/>
  <c r="GK73" i="6"/>
  <c r="S74" i="6"/>
  <c r="DI74" i="6"/>
  <c r="DN74" i="6"/>
  <c r="GP74" i="6"/>
  <c r="GV74" i="6"/>
  <c r="HF74" i="6"/>
  <c r="AH75" i="6"/>
  <c r="AQ75" i="6"/>
  <c r="BV75" i="6"/>
  <c r="CE75" i="6"/>
  <c r="DJ75" i="6"/>
  <c r="ED75" i="6"/>
  <c r="EX75" i="6"/>
  <c r="FR75" i="6"/>
  <c r="GL75" i="6"/>
  <c r="HF75" i="6"/>
  <c r="HZ75" i="6"/>
  <c r="S76" i="6"/>
  <c r="AC76" i="6"/>
  <c r="AM76" i="6"/>
  <c r="AW76" i="6"/>
  <c r="BG76" i="6"/>
  <c r="BQ76" i="6"/>
  <c r="CA76" i="6"/>
  <c r="CK76" i="6"/>
  <c r="CU76" i="6"/>
  <c r="DE76" i="6"/>
  <c r="DO76" i="6"/>
  <c r="FB76" i="6"/>
  <c r="FH76" i="6"/>
  <c r="FQ76" i="6"/>
  <c r="GQ76" i="6"/>
  <c r="HT76" i="6"/>
  <c r="BF79" i="6"/>
  <c r="BP79" i="6"/>
  <c r="BU79" i="6"/>
  <c r="CZ79" i="6"/>
  <c r="FL79" i="6"/>
  <c r="GB79" i="6"/>
  <c r="GG79" i="6"/>
  <c r="GP79" i="6"/>
  <c r="HZ79" i="6"/>
  <c r="AB80" i="6"/>
  <c r="BA80" i="6"/>
  <c r="BF80" i="6"/>
  <c r="CY80" i="6"/>
  <c r="DJ80" i="6"/>
  <c r="FB80" i="6"/>
  <c r="FW80" i="6"/>
  <c r="GG80" i="6"/>
  <c r="BA81" i="6"/>
  <c r="BZ81" i="6"/>
  <c r="CE81" i="6"/>
  <c r="DD81" i="6"/>
  <c r="DO81" i="6"/>
  <c r="EM81" i="6"/>
  <c r="FH81" i="6"/>
  <c r="GU81" i="6"/>
  <c r="HA81" i="6"/>
  <c r="HJ81" i="6"/>
  <c r="R82" i="6"/>
  <c r="BU82" i="6"/>
  <c r="CE82" i="6"/>
  <c r="CJ82" i="6"/>
  <c r="DI82" i="6"/>
  <c r="DS82" i="6"/>
  <c r="DX82" i="6"/>
  <c r="EW82" i="6"/>
  <c r="FG82" i="6"/>
  <c r="FL82" i="6"/>
  <c r="GK82" i="6"/>
  <c r="GU82" i="6"/>
  <c r="GZ82" i="6"/>
  <c r="HY82" i="6"/>
  <c r="R83" i="6"/>
  <c r="AB83" i="6"/>
  <c r="AG83" i="6"/>
  <c r="BF83" i="6"/>
  <c r="BP83" i="6"/>
  <c r="BU83" i="6"/>
  <c r="CT83" i="6"/>
  <c r="DD83" i="6"/>
  <c r="DI83" i="6"/>
  <c r="EH83" i="6"/>
  <c r="ER83" i="6"/>
  <c r="EW83" i="6"/>
  <c r="FV83" i="6"/>
  <c r="GF83" i="6"/>
  <c r="GK83" i="6"/>
  <c r="HJ83" i="6"/>
  <c r="HT83" i="6"/>
  <c r="HY83" i="6"/>
  <c r="AG84" i="6"/>
  <c r="AL84" i="6"/>
  <c r="CP84" i="6"/>
  <c r="EH84" i="6"/>
  <c r="FC84" i="6"/>
  <c r="FM84" i="6"/>
  <c r="AG85" i="6"/>
  <c r="BV85" i="6"/>
  <c r="DI85" i="6"/>
  <c r="EX85" i="6"/>
  <c r="GK85" i="6"/>
  <c r="HZ85" i="6"/>
  <c r="AV88" i="6"/>
  <c r="CK88" i="6"/>
  <c r="DX88" i="6"/>
  <c r="FM88" i="6"/>
  <c r="GZ88" i="6"/>
  <c r="R89" i="6"/>
  <c r="W89" i="6"/>
  <c r="BP89" i="6"/>
  <c r="CA89" i="6"/>
  <c r="DS89" i="6"/>
  <c r="EN89" i="6"/>
  <c r="EX89" i="6"/>
  <c r="ID89" i="6"/>
  <c r="M90" i="6"/>
  <c r="AM90" i="6"/>
  <c r="BA90" i="6"/>
  <c r="BL90" i="6"/>
  <c r="BU90" i="6"/>
  <c r="CT90" i="6"/>
  <c r="BA91" i="6"/>
  <c r="BQ91" i="6"/>
  <c r="CA91" i="6"/>
  <c r="BZ91" i="6"/>
  <c r="EM91" i="6"/>
  <c r="ES91" i="6"/>
  <c r="FG91" i="6"/>
  <c r="FM91" i="6"/>
  <c r="GA91" i="6"/>
  <c r="GG91" i="6"/>
  <c r="GU91" i="6"/>
  <c r="HA91" i="6"/>
  <c r="HO91" i="6"/>
  <c r="HU91" i="6"/>
  <c r="S92" i="6"/>
  <c r="AB92" i="6"/>
  <c r="AH92" i="6"/>
  <c r="CA92" i="6"/>
  <c r="DI92" i="6"/>
  <c r="DN92" i="6"/>
  <c r="EM92" i="6"/>
  <c r="FW92" i="6"/>
  <c r="GF92" i="6"/>
  <c r="GL92" i="6"/>
  <c r="IE92" i="6"/>
  <c r="N100" i="6"/>
  <c r="X100" i="6"/>
  <c r="AH100" i="6"/>
  <c r="AR100" i="6"/>
  <c r="BB100" i="6"/>
  <c r="BL100" i="6"/>
  <c r="BV100" i="6"/>
  <c r="CF100" i="6"/>
  <c r="CP100" i="6"/>
  <c r="CZ100" i="6"/>
  <c r="DJ100" i="6"/>
  <c r="DT100" i="6"/>
  <c r="ED100" i="6"/>
  <c r="EN100" i="6"/>
  <c r="EX100" i="6"/>
  <c r="FH100" i="6"/>
  <c r="FR100" i="6"/>
  <c r="GB100" i="6"/>
  <c r="GL100" i="6"/>
  <c r="GV100" i="6"/>
  <c r="HF100" i="6"/>
  <c r="HP100" i="6"/>
  <c r="HU100" i="6"/>
  <c r="ID100" i="6"/>
  <c r="M101" i="6"/>
  <c r="AC101" i="6"/>
  <c r="AH101" i="6"/>
  <c r="AQ101" i="6"/>
  <c r="BB101" i="6"/>
  <c r="BV101" i="6"/>
  <c r="CP101" i="6"/>
  <c r="DN101" i="6"/>
  <c r="DT101" i="6"/>
  <c r="EN101" i="6"/>
  <c r="FH101" i="6"/>
  <c r="FQ101" i="6"/>
  <c r="GG101" i="6"/>
  <c r="GL101" i="6"/>
  <c r="GU101" i="6"/>
  <c r="HF101" i="6"/>
  <c r="HZ101" i="6"/>
  <c r="X102" i="6"/>
  <c r="AH102" i="6"/>
  <c r="FB102" i="6"/>
  <c r="GB102" i="6"/>
  <c r="GL102" i="6"/>
  <c r="GQ102" i="6"/>
  <c r="HY102" i="6"/>
  <c r="AR103" i="6"/>
  <c r="DS103" i="6"/>
  <c r="FQ103" i="6"/>
  <c r="GV103" i="6"/>
  <c r="HT103" i="6"/>
  <c r="AG104" i="6"/>
  <c r="AM104" i="6"/>
  <c r="BV104" i="6"/>
  <c r="HT104" i="6"/>
  <c r="BK105" i="6"/>
  <c r="BL105" i="6"/>
  <c r="EH105" i="6"/>
  <c r="FQ105" i="6"/>
  <c r="GU105" i="6"/>
  <c r="GV105" i="6"/>
  <c r="CU106" i="6"/>
  <c r="DS106" i="6"/>
  <c r="DY106" i="6"/>
  <c r="FR106" i="6"/>
  <c r="GB106" i="6"/>
  <c r="GL106" i="6"/>
  <c r="GK106" i="6"/>
  <c r="BP109" i="6"/>
  <c r="CJ109" i="6"/>
  <c r="DD109" i="6"/>
  <c r="DX109" i="6"/>
  <c r="ER109" i="6"/>
  <c r="FL109" i="6"/>
  <c r="GF109" i="6"/>
  <c r="GZ109" i="6"/>
  <c r="HT109" i="6"/>
  <c r="HJ110" i="6"/>
  <c r="R111" i="6"/>
  <c r="AL111" i="6"/>
  <c r="BP111" i="6"/>
  <c r="BP112" i="6"/>
  <c r="DI113" i="6"/>
  <c r="EM113" i="6"/>
  <c r="FG113" i="6"/>
  <c r="FH113" i="6"/>
  <c r="CY115" i="6"/>
  <c r="EW115" i="6"/>
  <c r="FH115" i="6"/>
  <c r="GG115" i="6"/>
  <c r="HA115" i="6"/>
  <c r="CZ118" i="6"/>
  <c r="R119" i="6"/>
  <c r="W119" i="6"/>
  <c r="AQ120" i="6"/>
  <c r="AV120" i="6"/>
  <c r="DN120" i="6"/>
  <c r="HO124" i="6"/>
  <c r="HP124" i="6"/>
  <c r="BB127" i="6"/>
  <c r="X63" i="6"/>
  <c r="AG63" i="6"/>
  <c r="BK63" i="6"/>
  <c r="CK63" i="6"/>
  <c r="CU63" i="6"/>
  <c r="CZ63" i="6"/>
  <c r="DI63" i="6"/>
  <c r="EM63" i="6"/>
  <c r="FM63" i="6"/>
  <c r="FW63" i="6"/>
  <c r="GB63" i="6"/>
  <c r="GK63" i="6"/>
  <c r="HO63" i="6"/>
  <c r="AB64" i="6"/>
  <c r="BB64" i="6"/>
  <c r="BL64" i="6"/>
  <c r="BQ64" i="6"/>
  <c r="DD64" i="6"/>
  <c r="ED64" i="6"/>
  <c r="EN64" i="6"/>
  <c r="ES64" i="6"/>
  <c r="GF64" i="6"/>
  <c r="HF64" i="6"/>
  <c r="HP64" i="6"/>
  <c r="HU64" i="6"/>
  <c r="M65" i="6"/>
  <c r="AC65" i="6"/>
  <c r="AH65" i="6"/>
  <c r="AQ65" i="6"/>
  <c r="BA65" i="6"/>
  <c r="BQ65" i="6"/>
  <c r="BV65" i="6"/>
  <c r="CE65" i="6"/>
  <c r="CO65" i="6"/>
  <c r="DE65" i="6"/>
  <c r="DJ65" i="6"/>
  <c r="DS65" i="6"/>
  <c r="EC65" i="6"/>
  <c r="ES65" i="6"/>
  <c r="EX65" i="6"/>
  <c r="FG65" i="6"/>
  <c r="FQ65" i="6"/>
  <c r="GG65" i="6"/>
  <c r="GL65" i="6"/>
  <c r="GU65" i="6"/>
  <c r="HE65" i="6"/>
  <c r="HU65" i="6"/>
  <c r="HZ65" i="6"/>
  <c r="X66" i="6"/>
  <c r="AH66" i="6"/>
  <c r="AM66" i="6"/>
  <c r="AV66" i="6"/>
  <c r="BZ66" i="6"/>
  <c r="CZ66" i="6"/>
  <c r="DJ66" i="6"/>
  <c r="DO66" i="6"/>
  <c r="DX66" i="6"/>
  <c r="FB66" i="6"/>
  <c r="GB66" i="6"/>
  <c r="GL66" i="6"/>
  <c r="GQ66" i="6"/>
  <c r="GZ66" i="6"/>
  <c r="ID66" i="6"/>
  <c r="AQ67" i="6"/>
  <c r="BQ67" i="6"/>
  <c r="CA67" i="6"/>
  <c r="CF67" i="6"/>
  <c r="DS67" i="6"/>
  <c r="ES67" i="6"/>
  <c r="FC67" i="6"/>
  <c r="FH67" i="6"/>
  <c r="GU67" i="6"/>
  <c r="HU67" i="6"/>
  <c r="IE67" i="6"/>
  <c r="S70" i="6"/>
  <c r="BF70" i="6"/>
  <c r="CF70" i="6"/>
  <c r="CP70" i="6"/>
  <c r="CU70" i="6"/>
  <c r="EH70" i="6"/>
  <c r="FH70" i="6"/>
  <c r="FR70" i="6"/>
  <c r="FW70" i="6"/>
  <c r="HJ70" i="6"/>
  <c r="W71" i="6"/>
  <c r="AW71" i="6"/>
  <c r="BG71" i="6"/>
  <c r="BL71" i="6"/>
  <c r="BU71" i="6"/>
  <c r="CY71" i="6"/>
  <c r="DY71" i="6"/>
  <c r="EI71" i="6"/>
  <c r="EN71" i="6"/>
  <c r="EW71" i="6"/>
  <c r="GA71" i="6"/>
  <c r="HA71" i="6"/>
  <c r="HK71" i="6"/>
  <c r="HP71" i="6"/>
  <c r="HY71" i="6"/>
  <c r="N72" i="6"/>
  <c r="X72" i="6"/>
  <c r="AC72" i="6"/>
  <c r="BP72" i="6"/>
  <c r="CP72" i="6"/>
  <c r="CZ72" i="6"/>
  <c r="DE72" i="6"/>
  <c r="ER72" i="6"/>
  <c r="FR72" i="6"/>
  <c r="GB72" i="6"/>
  <c r="GG72" i="6"/>
  <c r="HT72" i="6"/>
  <c r="N73" i="6"/>
  <c r="W73" i="6"/>
  <c r="AG73" i="6"/>
  <c r="AW73" i="6"/>
  <c r="BB73" i="6"/>
  <c r="BK73" i="6"/>
  <c r="BU73" i="6"/>
  <c r="CK73" i="6"/>
  <c r="CP73" i="6"/>
  <c r="CY73" i="6"/>
  <c r="DI73" i="6"/>
  <c r="ES73" i="6"/>
  <c r="EX73" i="6"/>
  <c r="FG73" i="6"/>
  <c r="FR73" i="6"/>
  <c r="HY73" i="6"/>
  <c r="IE73" i="6"/>
  <c r="AB74" i="6"/>
  <c r="BV74" i="6"/>
  <c r="CA74" i="6"/>
  <c r="CJ74" i="6"/>
  <c r="CU74" i="6"/>
  <c r="ER74" i="6"/>
  <c r="FB74" i="6"/>
  <c r="FH74" i="6"/>
  <c r="FR74" i="6"/>
  <c r="GL74" i="6"/>
  <c r="GQ74" i="6"/>
  <c r="GZ74" i="6"/>
  <c r="HK74" i="6"/>
  <c r="N75" i="6"/>
  <c r="AR75" i="6"/>
  <c r="BB75" i="6"/>
  <c r="CF75" i="6"/>
  <c r="CP75" i="6"/>
  <c r="M76" i="6"/>
  <c r="R76" i="6"/>
  <c r="X76" i="6"/>
  <c r="AG76" i="6"/>
  <c r="AL76" i="6"/>
  <c r="AR76" i="6"/>
  <c r="BA76" i="6"/>
  <c r="BF76" i="6"/>
  <c r="BL76" i="6"/>
  <c r="BU76" i="6"/>
  <c r="BZ76" i="6"/>
  <c r="CF76" i="6"/>
  <c r="CO76" i="6"/>
  <c r="CT76" i="6"/>
  <c r="CZ76" i="6"/>
  <c r="DI76" i="6"/>
  <c r="DN76" i="6"/>
  <c r="DY76" i="6"/>
  <c r="ED76" i="6"/>
  <c r="EM76" i="6"/>
  <c r="FW76" i="6"/>
  <c r="GG76" i="6"/>
  <c r="GL76" i="6"/>
  <c r="GU76" i="6"/>
  <c r="HE76" i="6"/>
  <c r="HJ76" i="6"/>
  <c r="IE76" i="6"/>
  <c r="AV79" i="6"/>
  <c r="BA79" i="6"/>
  <c r="BL79" i="6"/>
  <c r="BQ79" i="6"/>
  <c r="BZ79" i="6"/>
  <c r="DJ79" i="6"/>
  <c r="DT79" i="6"/>
  <c r="DY79" i="6"/>
  <c r="EH79" i="6"/>
  <c r="ER79" i="6"/>
  <c r="EW79" i="6"/>
  <c r="FR79" i="6"/>
  <c r="GZ79" i="6"/>
  <c r="HE79" i="6"/>
  <c r="HP79" i="6"/>
  <c r="HU79" i="6"/>
  <c r="ID79" i="6"/>
  <c r="M80" i="6"/>
  <c r="R80" i="6"/>
  <c r="AM80" i="6"/>
  <c r="AW80" i="6"/>
  <c r="BB80" i="6"/>
  <c r="BK80" i="6"/>
  <c r="CO80" i="6"/>
  <c r="CT80" i="6"/>
  <c r="DO80" i="6"/>
  <c r="DY80" i="6"/>
  <c r="ED80" i="6"/>
  <c r="EM80" i="6"/>
  <c r="FQ80" i="6"/>
  <c r="FV80" i="6"/>
  <c r="GQ80" i="6"/>
  <c r="HA80" i="6"/>
  <c r="HF80" i="6"/>
  <c r="HO80" i="6"/>
  <c r="N81" i="6"/>
  <c r="S81" i="6"/>
  <c r="AB81" i="6"/>
  <c r="BL81" i="6"/>
  <c r="BV81" i="6"/>
  <c r="CA81" i="6"/>
  <c r="CJ81" i="6"/>
  <c r="CT81" i="6"/>
  <c r="CY81" i="6"/>
  <c r="DT81" i="6"/>
  <c r="FB81" i="6"/>
  <c r="FG81" i="6"/>
  <c r="FR81" i="6"/>
  <c r="FW81" i="6"/>
  <c r="GF81" i="6"/>
  <c r="HP81" i="6"/>
  <c r="HZ81" i="6"/>
  <c r="IE81" i="6"/>
  <c r="AC82" i="6"/>
  <c r="BK82" i="6"/>
  <c r="BP82" i="6"/>
  <c r="CA82" i="6"/>
  <c r="CF82" i="6"/>
  <c r="CO82" i="6"/>
  <c r="CY82" i="6"/>
  <c r="DD82" i="6"/>
  <c r="DO82" i="6"/>
  <c r="DT82" i="6"/>
  <c r="EC82" i="6"/>
  <c r="EM82" i="6"/>
  <c r="ER82" i="6"/>
  <c r="FC82" i="6"/>
  <c r="FH82" i="6"/>
  <c r="FQ82" i="6"/>
  <c r="GA82" i="6"/>
  <c r="GF82" i="6"/>
  <c r="GQ82" i="6"/>
  <c r="GV82" i="6"/>
  <c r="HE82" i="6"/>
  <c r="HO82" i="6"/>
  <c r="HT82" i="6"/>
  <c r="IE82" i="6"/>
  <c r="M83" i="6"/>
  <c r="X83" i="6"/>
  <c r="AC83" i="6"/>
  <c r="AL83" i="6"/>
  <c r="AV83" i="6"/>
  <c r="BA83" i="6"/>
  <c r="BL83" i="6"/>
  <c r="BQ83" i="6"/>
  <c r="BZ83" i="6"/>
  <c r="CJ83" i="6"/>
  <c r="CO83" i="6"/>
  <c r="CZ83" i="6"/>
  <c r="DE83" i="6"/>
  <c r="DN83" i="6"/>
  <c r="DX83" i="6"/>
  <c r="EC83" i="6"/>
  <c r="EN83" i="6"/>
  <c r="ES83" i="6"/>
  <c r="FB83" i="6"/>
  <c r="FL83" i="6"/>
  <c r="FQ83" i="6"/>
  <c r="GB83" i="6"/>
  <c r="GG83" i="6"/>
  <c r="GP83" i="6"/>
  <c r="GZ83" i="6"/>
  <c r="HE83" i="6"/>
  <c r="HP83" i="6"/>
  <c r="HU83" i="6"/>
  <c r="ID83" i="6"/>
  <c r="S84" i="6"/>
  <c r="AC84" i="6"/>
  <c r="AH84" i="6"/>
  <c r="BU84" i="6"/>
  <c r="BZ84" i="6"/>
  <c r="CU84" i="6"/>
  <c r="DE84" i="6"/>
  <c r="DJ84" i="6"/>
  <c r="EW84" i="6"/>
  <c r="FB84" i="6"/>
  <c r="FW84" i="6"/>
  <c r="GG84" i="6"/>
  <c r="GL84" i="6"/>
  <c r="HY84" i="6"/>
  <c r="ID84" i="6"/>
  <c r="AR85" i="6"/>
  <c r="CF85" i="6"/>
  <c r="DT85" i="6"/>
  <c r="FH85" i="6"/>
  <c r="GV85" i="6"/>
  <c r="S88" i="6"/>
  <c r="BG88" i="6"/>
  <c r="CU88" i="6"/>
  <c r="EI88" i="6"/>
  <c r="FW88" i="6"/>
  <c r="HK88" i="6"/>
  <c r="N89" i="6"/>
  <c r="S89" i="6"/>
  <c r="AB89" i="6"/>
  <c r="BF89" i="6"/>
  <c r="BK89" i="6"/>
  <c r="CF89" i="6"/>
  <c r="CP89" i="6"/>
  <c r="CU89" i="6"/>
  <c r="DD89" i="6"/>
  <c r="EH89" i="6"/>
  <c r="EM89" i="6"/>
  <c r="FH89" i="6"/>
  <c r="FR89" i="6"/>
  <c r="FW89" i="6"/>
  <c r="GF89" i="6"/>
  <c r="HJ89" i="6"/>
  <c r="HO89" i="6"/>
  <c r="AC90" i="6"/>
  <c r="AG90" i="6"/>
  <c r="AL90" i="6"/>
  <c r="CJ90" i="6"/>
  <c r="DX90" i="6"/>
  <c r="EI90" i="6"/>
  <c r="EX90" i="6"/>
  <c r="FM90" i="6"/>
  <c r="FW90" i="6"/>
  <c r="GL90" i="6"/>
  <c r="HA90" i="6"/>
  <c r="IE90" i="6"/>
  <c r="AB91" i="6"/>
  <c r="AR91" i="6"/>
  <c r="CO91" i="6"/>
  <c r="CY91" i="6"/>
  <c r="DE91" i="6"/>
  <c r="DO91" i="6"/>
  <c r="DX91" i="6"/>
  <c r="EI91" i="6"/>
  <c r="EN91" i="6"/>
  <c r="EX91" i="6"/>
  <c r="FH91" i="6"/>
  <c r="FR91" i="6"/>
  <c r="GB91" i="6"/>
  <c r="GL91" i="6"/>
  <c r="GV91" i="6"/>
  <c r="HF91" i="6"/>
  <c r="HP91" i="6"/>
  <c r="HZ91" i="6"/>
  <c r="R92" i="6"/>
  <c r="AC92" i="6"/>
  <c r="AQ92" i="6"/>
  <c r="BF92" i="6"/>
  <c r="BQ92" i="6"/>
  <c r="CE92" i="6"/>
  <c r="CT92" i="6"/>
  <c r="DE92" i="6"/>
  <c r="DS92" i="6"/>
  <c r="EH92" i="6"/>
  <c r="ES92" i="6"/>
  <c r="FG92" i="6"/>
  <c r="FV92" i="6"/>
  <c r="GG92" i="6"/>
  <c r="GU92" i="6"/>
  <c r="HJ92" i="6"/>
  <c r="HU92" i="6"/>
  <c r="R93" i="6"/>
  <c r="W93" i="6"/>
  <c r="AC93" i="6"/>
  <c r="AL93" i="6"/>
  <c r="AQ93" i="6"/>
  <c r="AW93" i="6"/>
  <c r="BF93" i="6"/>
  <c r="BK93" i="6"/>
  <c r="BQ93" i="6"/>
  <c r="BZ93" i="6"/>
  <c r="CE93" i="6"/>
  <c r="CK93" i="6"/>
  <c r="CT93" i="6"/>
  <c r="CY93" i="6"/>
  <c r="DE93" i="6"/>
  <c r="DN93" i="6"/>
  <c r="DS93" i="6"/>
  <c r="DY93" i="6"/>
  <c r="EH93" i="6"/>
  <c r="AV101" i="6"/>
  <c r="CK101" i="6"/>
  <c r="DX101" i="6"/>
  <c r="FM101" i="6"/>
  <c r="GZ101" i="6"/>
  <c r="R102" i="6"/>
  <c r="W102" i="6"/>
  <c r="BP102" i="6"/>
  <c r="CA102" i="6"/>
  <c r="DS102" i="6"/>
  <c r="EN102" i="6"/>
  <c r="EX102" i="6"/>
  <c r="ID102" i="6"/>
  <c r="M103" i="6"/>
  <c r="AL103" i="6"/>
  <c r="BK103" i="6"/>
  <c r="BP103" i="6"/>
  <c r="DT103" i="6"/>
  <c r="FL103" i="6"/>
  <c r="GG103" i="6"/>
  <c r="GQ103" i="6"/>
  <c r="AQ104" i="6"/>
  <c r="BP104" i="6"/>
  <c r="BU104" i="6"/>
  <c r="DE104" i="6"/>
  <c r="EC104" i="6"/>
  <c r="EX104" i="6"/>
  <c r="GK104" i="6"/>
  <c r="GQ104" i="6"/>
  <c r="GZ104" i="6"/>
  <c r="HZ104" i="6"/>
  <c r="M105" i="6"/>
  <c r="AC105" i="6"/>
  <c r="AH105" i="6"/>
  <c r="AQ105" i="6"/>
  <c r="CA105" i="6"/>
  <c r="CK105" i="6"/>
  <c r="CP105" i="6"/>
  <c r="CY105" i="6"/>
  <c r="DJ105" i="6"/>
  <c r="FC105" i="6"/>
  <c r="GZ105" i="6"/>
  <c r="W106" i="6"/>
  <c r="AL106" i="6"/>
  <c r="GQ106" i="6"/>
  <c r="HE106" i="6"/>
  <c r="BQ109" i="6"/>
  <c r="CA109" i="6"/>
  <c r="CK109" i="6"/>
  <c r="CU109" i="6"/>
  <c r="DE109" i="6"/>
  <c r="DO109" i="6"/>
  <c r="DY109" i="6"/>
  <c r="EI109" i="6"/>
  <c r="ES109" i="6"/>
  <c r="FC109" i="6"/>
  <c r="FM109" i="6"/>
  <c r="FW109" i="6"/>
  <c r="GG109" i="6"/>
  <c r="GQ109" i="6"/>
  <c r="HA109" i="6"/>
  <c r="HK109" i="6"/>
  <c r="HU109" i="6"/>
  <c r="IE109" i="6"/>
  <c r="W110" i="6"/>
  <c r="AR110" i="6"/>
  <c r="BB110" i="6"/>
  <c r="GV110" i="6"/>
  <c r="HF110" i="6"/>
  <c r="W111" i="6"/>
  <c r="AW111" i="6"/>
  <c r="BG111" i="6"/>
  <c r="BL111" i="6"/>
  <c r="BU111" i="6"/>
  <c r="CT111" i="6"/>
  <c r="DN111" i="6"/>
  <c r="ER111" i="6"/>
  <c r="HP111" i="6"/>
  <c r="N112" i="6"/>
  <c r="X112" i="6"/>
  <c r="ER112" i="6"/>
  <c r="FR112" i="6"/>
  <c r="GB112" i="6"/>
  <c r="GG112" i="6"/>
  <c r="HO112" i="6"/>
  <c r="AC113" i="6"/>
  <c r="BP113" i="6"/>
  <c r="DE113" i="6"/>
  <c r="ER113" i="6"/>
  <c r="GG113" i="6"/>
  <c r="HT113" i="6"/>
  <c r="AM114" i="6"/>
  <c r="BL114" i="6"/>
  <c r="BV114" i="6"/>
  <c r="BU114" i="6"/>
  <c r="DN114" i="6"/>
  <c r="FL114" i="6"/>
  <c r="GQ114" i="6"/>
  <c r="HP114" i="6"/>
  <c r="HZ114" i="6"/>
  <c r="AC115" i="6"/>
  <c r="AM115" i="6"/>
  <c r="AV115" i="6"/>
  <c r="GV115" i="6"/>
  <c r="GU115" i="6"/>
  <c r="HF115" i="6"/>
  <c r="BL118" i="6"/>
  <c r="DE118" i="6"/>
  <c r="DD118" i="6"/>
  <c r="HP118" i="6"/>
  <c r="HZ118" i="6"/>
  <c r="IE118" i="6"/>
  <c r="AC119" i="6"/>
  <c r="AM119" i="6"/>
  <c r="AR119" i="6"/>
  <c r="BA119" i="6"/>
  <c r="BZ119" i="6"/>
  <c r="CT119" i="6"/>
  <c r="CY119" i="6"/>
  <c r="GV119" i="6"/>
  <c r="GP120" i="6"/>
  <c r="HA120" i="6"/>
  <c r="S121" i="6"/>
  <c r="BG121" i="6"/>
  <c r="CU121" i="6"/>
  <c r="EI121" i="6"/>
  <c r="FW121" i="6"/>
  <c r="HK121" i="6"/>
  <c r="N122" i="6"/>
  <c r="EW122" i="6"/>
  <c r="FQ122" i="6"/>
  <c r="GK122" i="6"/>
  <c r="GL122" i="6"/>
  <c r="EC123" i="6"/>
  <c r="AG124" i="6"/>
  <c r="AH124" i="6"/>
  <c r="GZ124" i="6"/>
  <c r="M127" i="6"/>
  <c r="BF127" i="6"/>
  <c r="ED127" i="6"/>
  <c r="DS129" i="6"/>
  <c r="GP129" i="6"/>
  <c r="GQ129" i="6"/>
  <c r="CP130" i="6"/>
  <c r="DN130" i="6"/>
  <c r="EI130" i="6"/>
  <c r="FV130" i="6"/>
  <c r="GB130" i="6"/>
  <c r="HK130" i="6"/>
  <c r="N131" i="6"/>
  <c r="HA131" i="6"/>
  <c r="HU131" i="6"/>
  <c r="M132" i="6"/>
  <c r="N132" i="6"/>
  <c r="HU132" i="6"/>
  <c r="X133" i="6"/>
  <c r="AR133" i="6"/>
  <c r="BL133" i="6"/>
  <c r="CF133" i="6"/>
  <c r="CZ133" i="6"/>
  <c r="DT133" i="6"/>
  <c r="EN133" i="6"/>
  <c r="FH133" i="6"/>
  <c r="GB133" i="6"/>
  <c r="GV133" i="6"/>
  <c r="HP133" i="6"/>
  <c r="HZ133" i="6"/>
  <c r="AH136" i="6"/>
  <c r="BB136" i="6"/>
  <c r="CP136" i="6"/>
  <c r="GQ136" i="6"/>
  <c r="GP136" i="6"/>
  <c r="X137" i="6"/>
  <c r="W137" i="6"/>
  <c r="AR137" i="6"/>
  <c r="AQ137" i="6"/>
  <c r="BL137" i="6"/>
  <c r="BK137" i="6"/>
  <c r="CF137" i="6"/>
  <c r="CE137" i="6"/>
  <c r="CZ137" i="6"/>
  <c r="CY137" i="6"/>
  <c r="DT137" i="6"/>
  <c r="DS137" i="6"/>
  <c r="EN137" i="6"/>
  <c r="EM137" i="6"/>
  <c r="EM93" i="6"/>
  <c r="ES93" i="6"/>
  <c r="FB93" i="6"/>
  <c r="FG93" i="6"/>
  <c r="FM93" i="6"/>
  <c r="FV93" i="6"/>
  <c r="GA93" i="6"/>
  <c r="GG93" i="6"/>
  <c r="GP93" i="6"/>
  <c r="GU93" i="6"/>
  <c r="HA93" i="6"/>
  <c r="HJ93" i="6"/>
  <c r="HO93" i="6"/>
  <c r="HU93" i="6"/>
  <c r="ID93" i="6"/>
  <c r="M94" i="6"/>
  <c r="W94" i="6"/>
  <c r="AC94" i="6"/>
  <c r="AG94" i="6"/>
  <c r="AQ94" i="6"/>
  <c r="AW94" i="6"/>
  <c r="BA94" i="6"/>
  <c r="BK94" i="6"/>
  <c r="BQ94" i="6"/>
  <c r="BU94" i="6"/>
  <c r="CE94" i="6"/>
  <c r="CK94" i="6"/>
  <c r="CO94" i="6"/>
  <c r="CY94" i="6"/>
  <c r="DE94" i="6"/>
  <c r="DI94" i="6"/>
  <c r="DS94" i="6"/>
  <c r="DY94" i="6"/>
  <c r="EC94" i="6"/>
  <c r="EM94" i="6"/>
  <c r="ES94" i="6"/>
  <c r="EW94" i="6"/>
  <c r="FG94" i="6"/>
  <c r="FM94" i="6"/>
  <c r="FQ94" i="6"/>
  <c r="GA94" i="6"/>
  <c r="GG94" i="6"/>
  <c r="GK94" i="6"/>
  <c r="GU94" i="6"/>
  <c r="HA94" i="6"/>
  <c r="HE94" i="6"/>
  <c r="HO94" i="6"/>
  <c r="HU94" i="6"/>
  <c r="HY94" i="6"/>
  <c r="R100" i="6"/>
  <c r="W100" i="6"/>
  <c r="AC100" i="6"/>
  <c r="AL100" i="6"/>
  <c r="AQ100" i="6"/>
  <c r="AW100" i="6"/>
  <c r="BF100" i="6"/>
  <c r="BK100" i="6"/>
  <c r="BQ100" i="6"/>
  <c r="BZ100" i="6"/>
  <c r="CE100" i="6"/>
  <c r="CK100" i="6"/>
  <c r="CT100" i="6"/>
  <c r="CY100" i="6"/>
  <c r="DE100" i="6"/>
  <c r="DN100" i="6"/>
  <c r="DS100" i="6"/>
  <c r="DY100" i="6"/>
  <c r="EH100" i="6"/>
  <c r="EM100" i="6"/>
  <c r="ES100" i="6"/>
  <c r="FB100" i="6"/>
  <c r="FG100" i="6"/>
  <c r="FM100" i="6"/>
  <c r="FV100" i="6"/>
  <c r="GA100" i="6"/>
  <c r="GG100" i="6"/>
  <c r="GP100" i="6"/>
  <c r="GU100" i="6"/>
  <c r="HA100" i="6"/>
  <c r="S101" i="6"/>
  <c r="BG101" i="6"/>
  <c r="CU101" i="6"/>
  <c r="EI101" i="6"/>
  <c r="FW101" i="6"/>
  <c r="HK101" i="6"/>
  <c r="N102" i="6"/>
  <c r="S102" i="6"/>
  <c r="AB102" i="6"/>
  <c r="BF102" i="6"/>
  <c r="BK102" i="6"/>
  <c r="CF102" i="6"/>
  <c r="CP102" i="6"/>
  <c r="CU102" i="6"/>
  <c r="DD102" i="6"/>
  <c r="EH102" i="6"/>
  <c r="EM102" i="6"/>
  <c r="FH102" i="6"/>
  <c r="FR102" i="6"/>
  <c r="FW102" i="6"/>
  <c r="GF102" i="6"/>
  <c r="HJ102" i="6"/>
  <c r="HO102" i="6"/>
  <c r="W103" i="6"/>
  <c r="AB103" i="6"/>
  <c r="AW103" i="6"/>
  <c r="BG103" i="6"/>
  <c r="BL103" i="6"/>
  <c r="CY103" i="6"/>
  <c r="DD103" i="6"/>
  <c r="DY103" i="6"/>
  <c r="EI103" i="6"/>
  <c r="EN103" i="6"/>
  <c r="GA103" i="6"/>
  <c r="GF103" i="6"/>
  <c r="HA103" i="6"/>
  <c r="BB104" i="6"/>
  <c r="BL104" i="6"/>
  <c r="BQ104" i="6"/>
  <c r="BZ104" i="6"/>
  <c r="CJ104" i="6"/>
  <c r="CO104" i="6"/>
  <c r="DJ104" i="6"/>
  <c r="ER104" i="6"/>
  <c r="EW104" i="6"/>
  <c r="FH104" i="6"/>
  <c r="FM104" i="6"/>
  <c r="HF104" i="6"/>
  <c r="HP104" i="6"/>
  <c r="HU104" i="6"/>
  <c r="ID104" i="6"/>
  <c r="S105" i="6"/>
  <c r="BA105" i="6"/>
  <c r="BF105" i="6"/>
  <c r="BQ105" i="6"/>
  <c r="BV105" i="6"/>
  <c r="CE105" i="6"/>
  <c r="DO105" i="6"/>
  <c r="DY105" i="6"/>
  <c r="ED105" i="6"/>
  <c r="EM105" i="6"/>
  <c r="EW105" i="6"/>
  <c r="FB105" i="6"/>
  <c r="FW105" i="6"/>
  <c r="HK105" i="6"/>
  <c r="N106" i="6"/>
  <c r="S106" i="6"/>
  <c r="AB106" i="6"/>
  <c r="AM106" i="6"/>
  <c r="CF106" i="6"/>
  <c r="CP106" i="6"/>
  <c r="ED106" i="6"/>
  <c r="EN106" i="6"/>
  <c r="FC106" i="6"/>
  <c r="FQ106" i="6"/>
  <c r="AB109" i="6"/>
  <c r="AH109" i="6"/>
  <c r="AR109" i="6"/>
  <c r="BL109" i="6"/>
  <c r="BF110" i="6"/>
  <c r="CF110" i="6"/>
  <c r="CP110" i="6"/>
  <c r="CU110" i="6"/>
  <c r="EC110" i="6"/>
  <c r="FB110" i="6"/>
  <c r="FG110" i="6"/>
  <c r="GZ110" i="6"/>
  <c r="HK110" i="6"/>
  <c r="S111" i="6"/>
  <c r="CY111" i="6"/>
  <c r="DY111" i="6"/>
  <c r="EI111" i="6"/>
  <c r="EN111" i="6"/>
  <c r="EW111" i="6"/>
  <c r="FV111" i="6"/>
  <c r="GU111" i="6"/>
  <c r="GZ111" i="6"/>
  <c r="M112" i="6"/>
  <c r="BF112" i="6"/>
  <c r="BQ112" i="6"/>
  <c r="DI112" i="6"/>
  <c r="ED112" i="6"/>
  <c r="EN112" i="6"/>
  <c r="HT112" i="6"/>
  <c r="N113" i="6"/>
  <c r="W113" i="6"/>
  <c r="AH113" i="6"/>
  <c r="BF113" i="6"/>
  <c r="BL113" i="6"/>
  <c r="BU113" i="6"/>
  <c r="CK113" i="6"/>
  <c r="CP113" i="6"/>
  <c r="CY113" i="6"/>
  <c r="DJ113" i="6"/>
  <c r="EH113" i="6"/>
  <c r="EN113" i="6"/>
  <c r="EW113" i="6"/>
  <c r="FM113" i="6"/>
  <c r="FR113" i="6"/>
  <c r="GA113" i="6"/>
  <c r="GL113" i="6"/>
  <c r="HJ113" i="6"/>
  <c r="HP113" i="6"/>
  <c r="HY113" i="6"/>
  <c r="AG114" i="6"/>
  <c r="BF114" i="6"/>
  <c r="BK114" i="6"/>
  <c r="DO114" i="6"/>
  <c r="EN114" i="6"/>
  <c r="EX114" i="6"/>
  <c r="FG114" i="6"/>
  <c r="CE115" i="6"/>
  <c r="DT115" i="6"/>
  <c r="ES115" i="6"/>
  <c r="FC115" i="6"/>
  <c r="FB115" i="6"/>
  <c r="GA115" i="6"/>
  <c r="GF115" i="6"/>
  <c r="R118" i="6"/>
  <c r="X118" i="6"/>
  <c r="AG118" i="6"/>
  <c r="AL118" i="6"/>
  <c r="EX118" i="6"/>
  <c r="FC118" i="6"/>
  <c r="GL118" i="6"/>
  <c r="DE119" i="6"/>
  <c r="DO119" i="6"/>
  <c r="DT119" i="6"/>
  <c r="EC119" i="6"/>
  <c r="FB119" i="6"/>
  <c r="FG119" i="6"/>
  <c r="AH120" i="6"/>
  <c r="AR120" i="6"/>
  <c r="EX120" i="6"/>
  <c r="FH120" i="6"/>
  <c r="FM120" i="6"/>
  <c r="GU120" i="6"/>
  <c r="GZ120" i="6"/>
  <c r="W121" i="6"/>
  <c r="BK121" i="6"/>
  <c r="CY121" i="6"/>
  <c r="EM121" i="6"/>
  <c r="GA121" i="6"/>
  <c r="HO121" i="6"/>
  <c r="S122" i="6"/>
  <c r="AL122" i="6"/>
  <c r="AR123" i="6"/>
  <c r="BB123" i="6"/>
  <c r="BL123" i="6"/>
  <c r="EX124" i="6"/>
  <c r="FH124" i="6"/>
  <c r="GQ124" i="6"/>
  <c r="HA124" i="6"/>
  <c r="DI127" i="6"/>
  <c r="FL127" i="6"/>
  <c r="BV128" i="6"/>
  <c r="DE128" i="6"/>
  <c r="GK128" i="6"/>
  <c r="GL128" i="6"/>
  <c r="X129" i="6"/>
  <c r="AC130" i="6"/>
  <c r="CA131" i="6"/>
  <c r="CU131" i="6"/>
  <c r="DO131" i="6"/>
  <c r="EI131" i="6"/>
  <c r="FC131" i="6"/>
  <c r="BQ132" i="6"/>
  <c r="BP132" i="6"/>
  <c r="EX132" i="6"/>
  <c r="HY132" i="6"/>
  <c r="ID132" i="6"/>
  <c r="DO133" i="6"/>
  <c r="FM105" i="6"/>
  <c r="FR105" i="6"/>
  <c r="GA105" i="6"/>
  <c r="GK105" i="6"/>
  <c r="GP105" i="6"/>
  <c r="HA105" i="6"/>
  <c r="HF105" i="6"/>
  <c r="HO105" i="6"/>
  <c r="HY105" i="6"/>
  <c r="ID105" i="6"/>
  <c r="AR106" i="6"/>
  <c r="BB106" i="6"/>
  <c r="BG106" i="6"/>
  <c r="BP106" i="6"/>
  <c r="BZ106" i="6"/>
  <c r="CE106" i="6"/>
  <c r="CZ106" i="6"/>
  <c r="DT106" i="6"/>
  <c r="EH106" i="6"/>
  <c r="FH106" i="6"/>
  <c r="GV106" i="6"/>
  <c r="HJ106" i="6"/>
  <c r="HZ106" i="6"/>
  <c r="ID106" i="6"/>
  <c r="M109" i="6"/>
  <c r="X109" i="6"/>
  <c r="AC109" i="6"/>
  <c r="AL109" i="6"/>
  <c r="BU109" i="6"/>
  <c r="CF109" i="6"/>
  <c r="CO109" i="6"/>
  <c r="CT109" i="6"/>
  <c r="CZ109" i="6"/>
  <c r="DI109" i="6"/>
  <c r="DN109" i="6"/>
  <c r="DT109" i="6"/>
  <c r="EC109" i="6"/>
  <c r="EH109" i="6"/>
  <c r="EN109" i="6"/>
  <c r="EW109" i="6"/>
  <c r="FB109" i="6"/>
  <c r="FH109" i="6"/>
  <c r="FQ109" i="6"/>
  <c r="FV109" i="6"/>
  <c r="GB109" i="6"/>
  <c r="GK109" i="6"/>
  <c r="GP109" i="6"/>
  <c r="GV109" i="6"/>
  <c r="HE109" i="6"/>
  <c r="HJ109" i="6"/>
  <c r="HP109" i="6"/>
  <c r="HY109" i="6"/>
  <c r="ID109" i="6"/>
  <c r="AL110" i="6"/>
  <c r="AQ110" i="6"/>
  <c r="BL110" i="6"/>
  <c r="BV110" i="6"/>
  <c r="CA110" i="6"/>
  <c r="CJ110" i="6"/>
  <c r="DN110" i="6"/>
  <c r="DS110" i="6"/>
  <c r="EN110" i="6"/>
  <c r="EX110" i="6"/>
  <c r="FC110" i="6"/>
  <c r="FL110" i="6"/>
  <c r="GP110" i="6"/>
  <c r="GU110" i="6"/>
  <c r="HP110" i="6"/>
  <c r="HZ110" i="6"/>
  <c r="IE110" i="6"/>
  <c r="AC111" i="6"/>
  <c r="AM111" i="6"/>
  <c r="AR111" i="6"/>
  <c r="CE111" i="6"/>
  <c r="CJ111" i="6"/>
  <c r="DE111" i="6"/>
  <c r="DO111" i="6"/>
  <c r="DT111" i="6"/>
  <c r="FG111" i="6"/>
  <c r="FL111" i="6"/>
  <c r="GG111" i="6"/>
  <c r="GQ111" i="6"/>
  <c r="GV111" i="6"/>
  <c r="R112" i="6"/>
  <c r="AV112" i="6"/>
  <c r="BA112" i="6"/>
  <c r="BV112" i="6"/>
  <c r="CF112" i="6"/>
  <c r="CK112" i="6"/>
  <c r="CT112" i="6"/>
  <c r="DX112" i="6"/>
  <c r="EC112" i="6"/>
  <c r="EX112" i="6"/>
  <c r="FH112" i="6"/>
  <c r="FM112" i="6"/>
  <c r="FV112" i="6"/>
  <c r="GZ112" i="6"/>
  <c r="HE112" i="6"/>
  <c r="HZ112" i="6"/>
  <c r="AM113" i="6"/>
  <c r="CA113" i="6"/>
  <c r="DO113" i="6"/>
  <c r="FC113" i="6"/>
  <c r="GQ113" i="6"/>
  <c r="R114" i="6"/>
  <c r="W114" i="6"/>
  <c r="BB114" i="6"/>
  <c r="BG114" i="6"/>
  <c r="CF114" i="6"/>
  <c r="CP114" i="6"/>
  <c r="CT114" i="6"/>
  <c r="CY114" i="6"/>
  <c r="EI114" i="6"/>
  <c r="FH114" i="6"/>
  <c r="FR114" i="6"/>
  <c r="FV114" i="6"/>
  <c r="GA114" i="6"/>
  <c r="HK114" i="6"/>
  <c r="X115" i="6"/>
  <c r="AG115" i="6"/>
  <c r="AW115" i="6"/>
  <c r="BG115" i="6"/>
  <c r="BK115" i="6"/>
  <c r="BP115" i="6"/>
  <c r="CZ115" i="6"/>
  <c r="DI115" i="6"/>
  <c r="DY115" i="6"/>
  <c r="EI115" i="6"/>
  <c r="EM115" i="6"/>
  <c r="ER115" i="6"/>
  <c r="GB115" i="6"/>
  <c r="GK115" i="6"/>
  <c r="HE115" i="6"/>
  <c r="HU115" i="6"/>
  <c r="HZ115" i="6"/>
  <c r="N118" i="6"/>
  <c r="S118" i="6"/>
  <c r="AW118" i="6"/>
  <c r="BZ118" i="6"/>
  <c r="CP118" i="6"/>
  <c r="CU118" i="6"/>
  <c r="DY118" i="6"/>
  <c r="FB118" i="6"/>
  <c r="FR118" i="6"/>
  <c r="FW118" i="6"/>
  <c r="HF118" i="6"/>
  <c r="HK118" i="6"/>
  <c r="HT118" i="6"/>
  <c r="ID118" i="6"/>
  <c r="S119" i="6"/>
  <c r="X119" i="6"/>
  <c r="AQ119" i="6"/>
  <c r="CK119" i="6"/>
  <c r="CU119" i="6"/>
  <c r="CZ119" i="6"/>
  <c r="DS119" i="6"/>
  <c r="FM119" i="6"/>
  <c r="FW119" i="6"/>
  <c r="GB119" i="6"/>
  <c r="GU119" i="6"/>
  <c r="BB120" i="6"/>
  <c r="BL120" i="6"/>
  <c r="BQ120" i="6"/>
  <c r="BZ120" i="6"/>
  <c r="CJ120" i="6"/>
  <c r="ED120" i="6"/>
  <c r="EN120" i="6"/>
  <c r="ES120" i="6"/>
  <c r="FB120" i="6"/>
  <c r="FL120" i="6"/>
  <c r="HF120" i="6"/>
  <c r="HP120" i="6"/>
  <c r="HU120" i="6"/>
  <c r="ID120" i="6"/>
  <c r="AC121" i="6"/>
  <c r="AH121" i="6"/>
  <c r="AQ121" i="6"/>
  <c r="BQ121" i="6"/>
  <c r="BV121" i="6"/>
  <c r="CE121" i="6"/>
  <c r="DE121" i="6"/>
  <c r="DJ121" i="6"/>
  <c r="DS121" i="6"/>
  <c r="ES121" i="6"/>
  <c r="EX121" i="6"/>
  <c r="FG121" i="6"/>
  <c r="GG121" i="6"/>
  <c r="GL121" i="6"/>
  <c r="GU121" i="6"/>
  <c r="HU121" i="6"/>
  <c r="HZ121" i="6"/>
  <c r="X122" i="6"/>
  <c r="AH122" i="6"/>
  <c r="AM122" i="6"/>
  <c r="BF122" i="6"/>
  <c r="CZ122" i="6"/>
  <c r="DN122" i="6"/>
  <c r="ES122" i="6"/>
  <c r="GQ122" i="6"/>
  <c r="HF122" i="6"/>
  <c r="HK122" i="6"/>
  <c r="HU122" i="6"/>
  <c r="N123" i="6"/>
  <c r="X123" i="6"/>
  <c r="AL123" i="6"/>
  <c r="AQ123" i="6"/>
  <c r="CO123" i="6"/>
  <c r="FG123" i="6"/>
  <c r="FM123" i="6"/>
  <c r="FW123" i="6"/>
  <c r="HE123" i="6"/>
  <c r="S124" i="6"/>
  <c r="AV124" i="6"/>
  <c r="BB124" i="6"/>
  <c r="CA124" i="6"/>
  <c r="EI124" i="6"/>
  <c r="ES124" i="6"/>
  <c r="HE124" i="6"/>
  <c r="HU124" i="6"/>
  <c r="HZ124" i="6"/>
  <c r="X127" i="6"/>
  <c r="AH127" i="6"/>
  <c r="AM127" i="6"/>
  <c r="AV127" i="6"/>
  <c r="BG127" i="6"/>
  <c r="CZ127" i="6"/>
  <c r="DJ127" i="6"/>
  <c r="GP127" i="6"/>
  <c r="HT127" i="6"/>
  <c r="IE127" i="6"/>
  <c r="AC128" i="6"/>
  <c r="BZ128" i="6"/>
  <c r="CY128" i="6"/>
  <c r="DD128" i="6"/>
  <c r="EC128" i="6"/>
  <c r="FL128" i="6"/>
  <c r="AV129" i="6"/>
  <c r="BZ129" i="6"/>
  <c r="CA129" i="6"/>
  <c r="DX129" i="6"/>
  <c r="FB129" i="6"/>
  <c r="FC129" i="6"/>
  <c r="GZ129" i="6"/>
  <c r="ID129" i="6"/>
  <c r="IE129" i="6"/>
  <c r="R130" i="6"/>
  <c r="AG130" i="6"/>
  <c r="AR131" i="6"/>
  <c r="CO131" i="6"/>
  <c r="EN131" i="6"/>
  <c r="EM131" i="6"/>
  <c r="FL131" i="6"/>
  <c r="GF131" i="6"/>
  <c r="GK131" i="6"/>
  <c r="AC132" i="6"/>
  <c r="AB132" i="6"/>
  <c r="BU132" i="6"/>
  <c r="EI132" i="6"/>
  <c r="FC132" i="6"/>
  <c r="HF132" i="6"/>
  <c r="CT133" i="6"/>
  <c r="CY133" i="6"/>
  <c r="GQ133" i="6"/>
  <c r="R137" i="6"/>
  <c r="S137" i="6"/>
  <c r="AL137" i="6"/>
  <c r="AM137" i="6"/>
  <c r="BF137" i="6"/>
  <c r="BG137" i="6"/>
  <c r="BZ137" i="6"/>
  <c r="CA137" i="6"/>
  <c r="CT137" i="6"/>
  <c r="CU137" i="6"/>
  <c r="CF138" i="6"/>
  <c r="CZ138" i="6"/>
  <c r="ES138" i="6"/>
  <c r="FC138" i="6"/>
  <c r="CZ139" i="6"/>
  <c r="W140" i="6"/>
  <c r="X140" i="6"/>
  <c r="BK140" i="6"/>
  <c r="BL140" i="6"/>
  <c r="CY140" i="6"/>
  <c r="CZ140" i="6"/>
  <c r="FB140" i="6"/>
  <c r="S141" i="6"/>
  <c r="FL142" i="6"/>
  <c r="BB122" i="6"/>
  <c r="BG122" i="6"/>
  <c r="BP122" i="6"/>
  <c r="BZ122" i="6"/>
  <c r="DJ122" i="6"/>
  <c r="DO122" i="6"/>
  <c r="EH122" i="6"/>
  <c r="FH122" i="6"/>
  <c r="FR122" i="6"/>
  <c r="FW122" i="6"/>
  <c r="GG122" i="6"/>
  <c r="HJ122" i="6"/>
  <c r="HP122" i="6"/>
  <c r="HY122" i="6"/>
  <c r="S123" i="6"/>
  <c r="BA123" i="6"/>
  <c r="BU123" i="6"/>
  <c r="DS123" i="6"/>
  <c r="DY123" i="6"/>
  <c r="EI123" i="6"/>
  <c r="FC123" i="6"/>
  <c r="FH123" i="6"/>
  <c r="FR123" i="6"/>
  <c r="GB123" i="6"/>
  <c r="AC124" i="6"/>
  <c r="AR124" i="6"/>
  <c r="AW124" i="6"/>
  <c r="BG124" i="6"/>
  <c r="CJ124" i="6"/>
  <c r="CP124" i="6"/>
  <c r="CZ124" i="6"/>
  <c r="EC124" i="6"/>
  <c r="FC124" i="6"/>
  <c r="FM124" i="6"/>
  <c r="FR124" i="6"/>
  <c r="GA124" i="6"/>
  <c r="GK124" i="6"/>
  <c r="HK124" i="6"/>
  <c r="N127" i="6"/>
  <c r="S127" i="6"/>
  <c r="AB127" i="6"/>
  <c r="BL127" i="6"/>
  <c r="BV127" i="6"/>
  <c r="CA127" i="6"/>
  <c r="CJ127" i="6"/>
  <c r="CT127" i="6"/>
  <c r="DT127" i="6"/>
  <c r="FB127" i="6"/>
  <c r="FM127" i="6"/>
  <c r="FV127" i="6"/>
  <c r="GV127" i="6"/>
  <c r="HY127" i="6"/>
  <c r="AG128" i="6"/>
  <c r="AQ128" i="6"/>
  <c r="AV128" i="6"/>
  <c r="CA128" i="6"/>
  <c r="EM128" i="6"/>
  <c r="FC128" i="6"/>
  <c r="FH128" i="6"/>
  <c r="FQ128" i="6"/>
  <c r="HA128" i="6"/>
  <c r="HK128" i="6"/>
  <c r="HP128" i="6"/>
  <c r="HY128" i="6"/>
  <c r="M129" i="6"/>
  <c r="S129" i="6"/>
  <c r="AB129" i="6"/>
  <c r="BB129" i="6"/>
  <c r="CP129" i="6"/>
  <c r="ED129" i="6"/>
  <c r="FR129" i="6"/>
  <c r="HF129" i="6"/>
  <c r="N130" i="6"/>
  <c r="W130" i="6"/>
  <c r="AH130" i="6"/>
  <c r="CA130" i="6"/>
  <c r="CK130" i="6"/>
  <c r="GF130" i="6"/>
  <c r="HE130" i="6"/>
  <c r="HJ130" i="6"/>
  <c r="AV131" i="6"/>
  <c r="BF131" i="6"/>
  <c r="BK131" i="6"/>
  <c r="CP131" i="6"/>
  <c r="EC131" i="6"/>
  <c r="EC132" i="6"/>
  <c r="EH132" i="6"/>
  <c r="GF132" i="6"/>
  <c r="HZ132" i="6"/>
  <c r="R133" i="6"/>
  <c r="W133" i="6"/>
  <c r="CA133" i="6"/>
  <c r="FV133" i="6"/>
  <c r="GA133" i="6"/>
  <c r="AW136" i="6"/>
  <c r="BG136" i="6"/>
  <c r="BF136" i="6"/>
  <c r="BQ136" i="6"/>
  <c r="CA136" i="6"/>
  <c r="CK136" i="6"/>
  <c r="CU136" i="6"/>
  <c r="CT136" i="6"/>
  <c r="DE136" i="6"/>
  <c r="DO136" i="6"/>
  <c r="EX136" i="6"/>
  <c r="DI137" i="6"/>
  <c r="EC137" i="6"/>
  <c r="EW137" i="6"/>
  <c r="FQ137" i="6"/>
  <c r="HZ137" i="6"/>
  <c r="HJ138" i="6"/>
  <c r="ER139" i="6"/>
  <c r="FQ139" i="6"/>
  <c r="BG141" i="6"/>
  <c r="GB127" i="6"/>
  <c r="GL127" i="6"/>
  <c r="GQ127" i="6"/>
  <c r="GZ127" i="6"/>
  <c r="HJ127" i="6"/>
  <c r="HO127" i="6"/>
  <c r="W128" i="6"/>
  <c r="AB128" i="6"/>
  <c r="AM128" i="6"/>
  <c r="AR128" i="6"/>
  <c r="BA128" i="6"/>
  <c r="CK128" i="6"/>
  <c r="CU128" i="6"/>
  <c r="CZ128" i="6"/>
  <c r="DI128" i="6"/>
  <c r="DS128" i="6"/>
  <c r="DX128" i="6"/>
  <c r="ES128" i="6"/>
  <c r="GA128" i="6"/>
  <c r="GF128" i="6"/>
  <c r="GQ128" i="6"/>
  <c r="GV128" i="6"/>
  <c r="HE128" i="6"/>
  <c r="AH129" i="6"/>
  <c r="AR129" i="6"/>
  <c r="AW129" i="6"/>
  <c r="BF129" i="6"/>
  <c r="BP129" i="6"/>
  <c r="BU129" i="6"/>
  <c r="CF129" i="6"/>
  <c r="CK129" i="6"/>
  <c r="CT129" i="6"/>
  <c r="DD129" i="6"/>
  <c r="DI129" i="6"/>
  <c r="DT129" i="6"/>
  <c r="DY129" i="6"/>
  <c r="EH129" i="6"/>
  <c r="ER129" i="6"/>
  <c r="EW129" i="6"/>
  <c r="FH129" i="6"/>
  <c r="FM129" i="6"/>
  <c r="FV129" i="6"/>
  <c r="GF129" i="6"/>
  <c r="GK129" i="6"/>
  <c r="GV129" i="6"/>
  <c r="HA129" i="6"/>
  <c r="HJ129" i="6"/>
  <c r="HT129" i="6"/>
  <c r="HY129" i="6"/>
  <c r="AM130" i="6"/>
  <c r="AW130" i="6"/>
  <c r="BB130" i="6"/>
  <c r="BK130" i="6"/>
  <c r="BU130" i="6"/>
  <c r="BZ130" i="6"/>
  <c r="CU130" i="6"/>
  <c r="EC130" i="6"/>
  <c r="EH130" i="6"/>
  <c r="ES130" i="6"/>
  <c r="EX130" i="6"/>
  <c r="GQ130" i="6"/>
  <c r="HA130" i="6"/>
  <c r="HF130" i="6"/>
  <c r="HO130" i="6"/>
  <c r="HY130" i="6"/>
  <c r="ID130" i="6"/>
  <c r="AL131" i="6"/>
  <c r="AQ131" i="6"/>
  <c r="BB131" i="6"/>
  <c r="BG131" i="6"/>
  <c r="BP131" i="6"/>
  <c r="CZ131" i="6"/>
  <c r="FG131" i="6"/>
  <c r="FR131" i="6"/>
  <c r="GG131" i="6"/>
  <c r="GV131" i="6"/>
  <c r="HZ131" i="6"/>
  <c r="S132" i="6"/>
  <c r="AH132" i="6"/>
  <c r="AW132" i="6"/>
  <c r="BG132" i="6"/>
  <c r="BV132" i="6"/>
  <c r="CK132" i="6"/>
  <c r="CU132" i="6"/>
  <c r="DD132" i="6"/>
  <c r="FB132" i="6"/>
  <c r="GL132" i="6"/>
  <c r="GQ132" i="6"/>
  <c r="HJ132" i="6"/>
  <c r="BF133" i="6"/>
  <c r="BK133" i="6"/>
  <c r="CU133" i="6"/>
  <c r="EH133" i="6"/>
  <c r="EM133" i="6"/>
  <c r="FW133" i="6"/>
  <c r="HJ133" i="6"/>
  <c r="HO133" i="6"/>
  <c r="M136" i="6"/>
  <c r="HK136" i="6"/>
  <c r="FV137" i="6"/>
  <c r="GZ137" i="6"/>
  <c r="HK137" i="6"/>
  <c r="IE137" i="6"/>
  <c r="N138" i="6"/>
  <c r="AW138" i="6"/>
  <c r="CT138" i="6"/>
  <c r="DS138" i="6"/>
  <c r="DX138" i="6"/>
  <c r="EW138" i="6"/>
  <c r="GF138" i="6"/>
  <c r="BQ139" i="6"/>
  <c r="CK139" i="6"/>
  <c r="CU139" i="6"/>
  <c r="CT139" i="6"/>
  <c r="EI139" i="6"/>
  <c r="EH139" i="6"/>
  <c r="M141" i="6"/>
  <c r="AL141" i="6"/>
  <c r="AQ141" i="6"/>
  <c r="CJ141" i="6"/>
  <c r="EN142" i="6"/>
  <c r="GF142" i="6"/>
  <c r="HA142" i="6"/>
  <c r="HK142" i="6"/>
  <c r="AC133" i="6"/>
  <c r="AQ133" i="6"/>
  <c r="BQ133" i="6"/>
  <c r="CE133" i="6"/>
  <c r="DE133" i="6"/>
  <c r="DS133" i="6"/>
  <c r="ES133" i="6"/>
  <c r="FG133" i="6"/>
  <c r="GG133" i="6"/>
  <c r="GU133" i="6"/>
  <c r="HY133" i="6"/>
  <c r="X136" i="6"/>
  <c r="AC136" i="6"/>
  <c r="AM136" i="6"/>
  <c r="BP136" i="6"/>
  <c r="BV136" i="6"/>
  <c r="DD136" i="6"/>
  <c r="DJ136" i="6"/>
  <c r="DS136" i="6"/>
  <c r="EC136" i="6"/>
  <c r="EI136" i="6"/>
  <c r="GG136" i="6"/>
  <c r="HU136" i="6"/>
  <c r="N137" i="6"/>
  <c r="AH137" i="6"/>
  <c r="BB137" i="6"/>
  <c r="BV137" i="6"/>
  <c r="CP137" i="6"/>
  <c r="DE137" i="6"/>
  <c r="DN137" i="6"/>
  <c r="DY137" i="6"/>
  <c r="EH137" i="6"/>
  <c r="ES137" i="6"/>
  <c r="FB137" i="6"/>
  <c r="GB137" i="6"/>
  <c r="HE137" i="6"/>
  <c r="BA138" i="6"/>
  <c r="BK138" i="6"/>
  <c r="BP138" i="6"/>
  <c r="CU138" i="6"/>
  <c r="FG138" i="6"/>
  <c r="FW138" i="6"/>
  <c r="GB138" i="6"/>
  <c r="GK138" i="6"/>
  <c r="HU138" i="6"/>
  <c r="IE138" i="6"/>
  <c r="AH139" i="6"/>
  <c r="CE139" i="6"/>
  <c r="DI139" i="6"/>
  <c r="DN141" i="6"/>
  <c r="FL141" i="6"/>
  <c r="FW141" i="6"/>
  <c r="X142" i="6"/>
  <c r="CJ142" i="6"/>
  <c r="FH137" i="6"/>
  <c r="FR137" i="6"/>
  <c r="FW137" i="6"/>
  <c r="GF137" i="6"/>
  <c r="GP137" i="6"/>
  <c r="GU137" i="6"/>
  <c r="HP137" i="6"/>
  <c r="AQ138" i="6"/>
  <c r="AV138" i="6"/>
  <c r="BG138" i="6"/>
  <c r="BL138" i="6"/>
  <c r="BU138" i="6"/>
  <c r="DE138" i="6"/>
  <c r="DO138" i="6"/>
  <c r="DT138" i="6"/>
  <c r="EC138" i="6"/>
  <c r="EM138" i="6"/>
  <c r="ER138" i="6"/>
  <c r="FM138" i="6"/>
  <c r="GU138" i="6"/>
  <c r="GZ138" i="6"/>
  <c r="HK138" i="6"/>
  <c r="HP138" i="6"/>
  <c r="HY138" i="6"/>
  <c r="N139" i="6"/>
  <c r="X139" i="6"/>
  <c r="AL139" i="6"/>
  <c r="AV139" i="6"/>
  <c r="BA139" i="6"/>
  <c r="CF139" i="6"/>
  <c r="EW139" i="6"/>
  <c r="FM139" i="6"/>
  <c r="FW139" i="6"/>
  <c r="FV139" i="6"/>
  <c r="S140" i="6"/>
  <c r="BG140" i="6"/>
  <c r="CU140" i="6"/>
  <c r="EI140" i="6"/>
  <c r="FW140" i="6"/>
  <c r="HK140" i="6"/>
  <c r="N141" i="6"/>
  <c r="CT141" i="6"/>
  <c r="DT141" i="6"/>
  <c r="ED141" i="6"/>
  <c r="EI141" i="6"/>
  <c r="FQ141" i="6"/>
  <c r="GP141" i="6"/>
  <c r="GU141" i="6"/>
  <c r="BL142" i="6"/>
  <c r="DD142" i="6"/>
  <c r="DY142" i="6"/>
  <c r="EI142" i="6"/>
  <c r="HO142" i="6"/>
  <c r="AB139" i="6"/>
  <c r="AG139" i="6"/>
  <c r="AR139" i="6"/>
  <c r="AW139" i="6"/>
  <c r="BF139" i="6"/>
  <c r="CO139" i="6"/>
  <c r="DX139" i="6"/>
  <c r="EN139" i="6"/>
  <c r="GK139" i="6"/>
  <c r="GU139" i="6"/>
  <c r="HA139" i="6"/>
  <c r="HK139" i="6"/>
  <c r="HT139" i="6"/>
  <c r="IE139" i="6"/>
  <c r="R140" i="6"/>
  <c r="AC140" i="6"/>
  <c r="AH140" i="6"/>
  <c r="AQ140" i="6"/>
  <c r="BA140" i="6"/>
  <c r="BF140" i="6"/>
  <c r="BQ140" i="6"/>
  <c r="BV140" i="6"/>
  <c r="CE140" i="6"/>
  <c r="CO140" i="6"/>
  <c r="CT140" i="6"/>
  <c r="DE140" i="6"/>
  <c r="DJ140" i="6"/>
  <c r="DS140" i="6"/>
  <c r="EC140" i="6"/>
  <c r="EH140" i="6"/>
  <c r="ES140" i="6"/>
  <c r="EX140" i="6"/>
  <c r="FG140" i="6"/>
  <c r="FQ140" i="6"/>
  <c r="FV140" i="6"/>
  <c r="GG140" i="6"/>
  <c r="GL140" i="6"/>
  <c r="GU140" i="6"/>
  <c r="HE140" i="6"/>
  <c r="HJ140" i="6"/>
  <c r="HU140" i="6"/>
  <c r="HZ140" i="6"/>
  <c r="X141" i="6"/>
  <c r="AH141" i="6"/>
  <c r="AM141" i="6"/>
  <c r="AV141" i="6"/>
  <c r="BZ141" i="6"/>
  <c r="CE141" i="6"/>
  <c r="CZ141" i="6"/>
  <c r="DJ141" i="6"/>
  <c r="DO141" i="6"/>
  <c r="DX141" i="6"/>
  <c r="FB141" i="6"/>
  <c r="FG141" i="6"/>
  <c r="GB141" i="6"/>
  <c r="GL141" i="6"/>
  <c r="GQ141" i="6"/>
  <c r="GZ141" i="6"/>
  <c r="ID141" i="6"/>
  <c r="AQ142" i="6"/>
  <c r="AV142" i="6"/>
  <c r="BQ142" i="6"/>
  <c r="CA142" i="6"/>
  <c r="CF142" i="6"/>
  <c r="DS142" i="6"/>
  <c r="DX142" i="6"/>
  <c r="ES142" i="6"/>
  <c r="FC142" i="6"/>
  <c r="FH142" i="6"/>
  <c r="GG142" i="6"/>
  <c r="GU142" i="6"/>
  <c r="GZ142" i="6"/>
  <c r="HU142" i="6"/>
  <c r="IE142" i="6"/>
  <c r="HK9" i="6"/>
  <c r="IE9" i="6"/>
  <c r="DT10" i="6"/>
  <c r="FH10" i="6"/>
  <c r="GB10" i="6"/>
  <c r="GV10" i="6"/>
  <c r="HP10" i="6"/>
  <c r="AC11" i="6"/>
  <c r="AW11" i="6"/>
  <c r="FM11" i="6"/>
  <c r="GG11" i="6"/>
  <c r="HA11" i="6"/>
  <c r="HU11" i="6"/>
  <c r="X14" i="6"/>
  <c r="AR14" i="6"/>
  <c r="BL14" i="6"/>
  <c r="CF14" i="6"/>
  <c r="GB14" i="6"/>
  <c r="GV14" i="6"/>
  <c r="HP14" i="6"/>
  <c r="HA15" i="6"/>
  <c r="HU15" i="6"/>
  <c r="N16" i="6"/>
  <c r="AH16" i="6"/>
  <c r="BB16" i="6"/>
  <c r="HF16" i="6"/>
  <c r="HZ16" i="6"/>
  <c r="S17" i="6"/>
  <c r="AM17" i="6"/>
  <c r="CA17" i="6"/>
  <c r="CU17" i="6"/>
  <c r="DO17" i="6"/>
  <c r="EI17" i="6"/>
  <c r="FC17" i="6"/>
  <c r="FW17" i="6"/>
  <c r="GQ17" i="6"/>
  <c r="CZ18" i="6"/>
  <c r="DT18" i="6"/>
  <c r="FH18" i="6"/>
  <c r="AH20" i="6"/>
  <c r="BV20" i="6"/>
  <c r="DJ20" i="6"/>
  <c r="EX20" i="6"/>
  <c r="GL20" i="6"/>
  <c r="HZ20" i="6"/>
  <c r="AW23" i="6"/>
  <c r="CK23" i="6"/>
  <c r="DY23" i="6"/>
  <c r="FM23" i="6"/>
  <c r="HA23" i="6"/>
  <c r="AM25" i="6"/>
  <c r="CA25" i="6"/>
  <c r="DO25" i="6"/>
  <c r="FC25" i="6"/>
  <c r="GQ25" i="6"/>
  <c r="AQ58" i="6"/>
  <c r="AR58" i="6"/>
  <c r="CE58" i="6"/>
  <c r="CF58" i="6"/>
  <c r="DS58" i="6"/>
  <c r="DT58" i="6"/>
  <c r="AB62" i="6"/>
  <c r="AC62" i="6"/>
  <c r="DD62" i="6"/>
  <c r="DE62" i="6"/>
  <c r="GF62" i="6"/>
  <c r="GG62" i="6"/>
  <c r="AL64" i="6"/>
  <c r="AM64" i="6"/>
  <c r="DN64" i="6"/>
  <c r="DO64" i="6"/>
  <c r="GP64" i="6"/>
  <c r="GQ64" i="6"/>
  <c r="BA67" i="6"/>
  <c r="BB67" i="6"/>
  <c r="EC67" i="6"/>
  <c r="ED67" i="6"/>
  <c r="HE67" i="6"/>
  <c r="HF67" i="6"/>
  <c r="BP70" i="6"/>
  <c r="BQ70" i="6"/>
  <c r="ER70" i="6"/>
  <c r="ES70" i="6"/>
  <c r="HT70" i="6"/>
  <c r="HU70" i="6"/>
  <c r="BZ72" i="6"/>
  <c r="CA72" i="6"/>
  <c r="FB72" i="6"/>
  <c r="FC72" i="6"/>
  <c r="ID72" i="6"/>
  <c r="IE72" i="6"/>
  <c r="CY74" i="6"/>
  <c r="CZ74" i="6"/>
  <c r="AG10" i="6"/>
  <c r="CT11" i="6"/>
  <c r="EC14" i="6"/>
  <c r="BZ15" i="6"/>
  <c r="CT15" i="6"/>
  <c r="DN15" i="6"/>
  <c r="EH15" i="6"/>
  <c r="CY16" i="6"/>
  <c r="DS16" i="6"/>
  <c r="EM16" i="6"/>
  <c r="FG16" i="6"/>
  <c r="GA16" i="6"/>
  <c r="HT17" i="6"/>
  <c r="AG18" i="6"/>
  <c r="BA18" i="6"/>
  <c r="BU18" i="6"/>
  <c r="CO18" i="6"/>
  <c r="R19" i="6"/>
  <c r="BF19" i="6"/>
  <c r="BZ19" i="6"/>
  <c r="CT19" i="6"/>
  <c r="DN19" i="6"/>
  <c r="EH19" i="6"/>
  <c r="FB19" i="6"/>
  <c r="FV19" i="6"/>
  <c r="GU19" i="6"/>
  <c r="HE19" i="6"/>
  <c r="BA20" i="6"/>
  <c r="CO20" i="6"/>
  <c r="EC20" i="6"/>
  <c r="FQ20" i="6"/>
  <c r="HE20" i="6"/>
  <c r="AB23" i="6"/>
  <c r="BP23" i="6"/>
  <c r="DD23" i="6"/>
  <c r="ER23" i="6"/>
  <c r="GF23" i="6"/>
  <c r="HT23" i="6"/>
  <c r="R24" i="6"/>
  <c r="AV24" i="6"/>
  <c r="BF24" i="6"/>
  <c r="CJ24" i="6"/>
  <c r="CT24" i="6"/>
  <c r="DX24" i="6"/>
  <c r="EH24" i="6"/>
  <c r="FL24" i="6"/>
  <c r="FV24" i="6"/>
  <c r="GZ24" i="6"/>
  <c r="HJ24" i="6"/>
  <c r="R25" i="6"/>
  <c r="BF25" i="6"/>
  <c r="CT25" i="6"/>
  <c r="EH25" i="6"/>
  <c r="FV25" i="6"/>
  <c r="HP29" i="6"/>
  <c r="AM32" i="6"/>
  <c r="CA32" i="6"/>
  <c r="DO32" i="6"/>
  <c r="FC32" i="6"/>
  <c r="GQ32" i="6"/>
  <c r="IE32" i="6"/>
  <c r="AC34" i="6"/>
  <c r="BQ34" i="6"/>
  <c r="DE34" i="6"/>
  <c r="ES34" i="6"/>
  <c r="GG34" i="6"/>
  <c r="HU34" i="6"/>
  <c r="N35" i="6"/>
  <c r="BB35" i="6"/>
  <c r="CP35" i="6"/>
  <c r="ED35" i="6"/>
  <c r="FR35" i="6"/>
  <c r="HF35" i="6"/>
  <c r="AM36" i="6"/>
  <c r="CA36" i="6"/>
  <c r="DO36" i="6"/>
  <c r="FC36" i="6"/>
  <c r="GQ36" i="6"/>
  <c r="IE36" i="6"/>
  <c r="AC38" i="6"/>
  <c r="BQ38" i="6"/>
  <c r="DE38" i="6"/>
  <c r="ES38" i="6"/>
  <c r="GG38" i="6"/>
  <c r="HU38" i="6"/>
  <c r="AR41" i="6"/>
  <c r="CF41" i="6"/>
  <c r="DT41" i="6"/>
  <c r="FH41" i="6"/>
  <c r="GV41" i="6"/>
  <c r="AR45" i="6"/>
  <c r="CF45" i="6"/>
  <c r="DT45" i="6"/>
  <c r="FH45" i="6"/>
  <c r="GV45" i="6"/>
  <c r="ES54" i="6"/>
  <c r="AH55" i="6"/>
  <c r="GL55" i="6"/>
  <c r="AC56" i="6"/>
  <c r="AH56" i="6"/>
  <c r="BQ56" i="6"/>
  <c r="BV56" i="6"/>
  <c r="DE56" i="6"/>
  <c r="DJ56" i="6"/>
  <c r="ES56" i="6"/>
  <c r="EX56" i="6"/>
  <c r="GL56" i="6"/>
  <c r="HZ56" i="6"/>
  <c r="X57" i="6"/>
  <c r="DT57" i="6"/>
  <c r="EH57" i="6"/>
  <c r="EI57" i="6"/>
  <c r="FH57" i="6"/>
  <c r="FV57" i="6"/>
  <c r="FW57" i="6"/>
  <c r="GV57" i="6"/>
  <c r="HJ57" i="6"/>
  <c r="HK57" i="6"/>
  <c r="M63" i="6"/>
  <c r="N63" i="6"/>
  <c r="CO63" i="6"/>
  <c r="CP63" i="6"/>
  <c r="FQ63" i="6"/>
  <c r="FR63" i="6"/>
  <c r="AB66" i="6"/>
  <c r="AC66" i="6"/>
  <c r="DD66" i="6"/>
  <c r="DE66" i="6"/>
  <c r="GF66" i="6"/>
  <c r="GG66" i="6"/>
  <c r="BA71" i="6"/>
  <c r="BB71" i="6"/>
  <c r="EC71" i="6"/>
  <c r="ED71" i="6"/>
  <c r="HE71" i="6"/>
  <c r="HF71" i="6"/>
  <c r="BP74" i="6"/>
  <c r="BQ74" i="6"/>
  <c r="W58" i="6"/>
  <c r="X58" i="6"/>
  <c r="BK58" i="6"/>
  <c r="BL58" i="6"/>
  <c r="CY58" i="6"/>
  <c r="CZ58" i="6"/>
  <c r="EM58" i="6"/>
  <c r="EN58" i="6"/>
  <c r="BP62" i="6"/>
  <c r="BQ62" i="6"/>
  <c r="ER62" i="6"/>
  <c r="ES62" i="6"/>
  <c r="HT62" i="6"/>
  <c r="HU62" i="6"/>
  <c r="BZ64" i="6"/>
  <c r="CA64" i="6"/>
  <c r="FB64" i="6"/>
  <c r="FC64" i="6"/>
  <c r="ID64" i="6"/>
  <c r="IE64" i="6"/>
  <c r="M67" i="6"/>
  <c r="N67" i="6"/>
  <c r="CO67" i="6"/>
  <c r="CP67" i="6"/>
  <c r="FQ67" i="6"/>
  <c r="FR67" i="6"/>
  <c r="AB70" i="6"/>
  <c r="AC70" i="6"/>
  <c r="DD70" i="6"/>
  <c r="DE70" i="6"/>
  <c r="GF70" i="6"/>
  <c r="GG70" i="6"/>
  <c r="AL72" i="6"/>
  <c r="AM72" i="6"/>
  <c r="DN72" i="6"/>
  <c r="DO72" i="6"/>
  <c r="GP72" i="6"/>
  <c r="GQ72" i="6"/>
  <c r="HO73" i="6"/>
  <c r="HP73" i="6"/>
  <c r="AQ84" i="6"/>
  <c r="AR84" i="6"/>
  <c r="DS84" i="6"/>
  <c r="DT84" i="6"/>
  <c r="GU84" i="6"/>
  <c r="GV84" i="6"/>
  <c r="HJ100" i="6"/>
  <c r="HK100" i="6"/>
  <c r="BU103" i="6"/>
  <c r="BV103" i="6"/>
  <c r="EW103" i="6"/>
  <c r="EX103" i="6"/>
  <c r="R104" i="6"/>
  <c r="S104" i="6"/>
  <c r="FV104" i="6"/>
  <c r="FW104" i="6"/>
  <c r="AB110" i="6"/>
  <c r="AC110" i="6"/>
  <c r="DD110" i="6"/>
  <c r="DE110" i="6"/>
  <c r="GF110" i="6"/>
  <c r="GG110" i="6"/>
  <c r="AL112" i="6"/>
  <c r="AM112" i="6"/>
  <c r="DN112" i="6"/>
  <c r="DO112" i="6"/>
  <c r="GP112" i="6"/>
  <c r="GQ112" i="6"/>
  <c r="BA115" i="6"/>
  <c r="BB115" i="6"/>
  <c r="EC115" i="6"/>
  <c r="ED115" i="6"/>
  <c r="R120" i="6"/>
  <c r="S120" i="6"/>
  <c r="CT120" i="6"/>
  <c r="CU120" i="6"/>
  <c r="FV120" i="6"/>
  <c r="FW120" i="6"/>
  <c r="DX122" i="6"/>
  <c r="DY122" i="6"/>
  <c r="HT123" i="6"/>
  <c r="HU123" i="6"/>
  <c r="AQ130" i="6"/>
  <c r="AR130" i="6"/>
  <c r="GU130" i="6"/>
  <c r="GV130" i="6"/>
  <c r="CO132" i="6"/>
  <c r="CP132" i="6"/>
  <c r="GA136" i="6"/>
  <c r="GB136" i="6"/>
  <c r="HO136" i="6"/>
  <c r="HP136" i="6"/>
  <c r="M142" i="6"/>
  <c r="N142" i="6"/>
  <c r="CO142" i="6"/>
  <c r="CP142" i="6"/>
  <c r="FQ142" i="6"/>
  <c r="FR142" i="6"/>
  <c r="GA19" i="6"/>
  <c r="HO19" i="6"/>
  <c r="AB24" i="6"/>
  <c r="BP24" i="6"/>
  <c r="DD24" i="6"/>
  <c r="ER24" i="6"/>
  <c r="GF24" i="6"/>
  <c r="HT24" i="6"/>
  <c r="GV29" i="6"/>
  <c r="S32" i="6"/>
  <c r="BG32" i="6"/>
  <c r="CU32" i="6"/>
  <c r="EI32" i="6"/>
  <c r="FW32" i="6"/>
  <c r="HK32" i="6"/>
  <c r="AW34" i="6"/>
  <c r="CK34" i="6"/>
  <c r="DY34" i="6"/>
  <c r="FM34" i="6"/>
  <c r="HA34" i="6"/>
  <c r="AH35" i="6"/>
  <c r="BV35" i="6"/>
  <c r="DJ35" i="6"/>
  <c r="EX35" i="6"/>
  <c r="GL35" i="6"/>
  <c r="HZ35" i="6"/>
  <c r="S36" i="6"/>
  <c r="BG36" i="6"/>
  <c r="CU36" i="6"/>
  <c r="EI36" i="6"/>
  <c r="FW36" i="6"/>
  <c r="HK36" i="6"/>
  <c r="AW38" i="6"/>
  <c r="CK38" i="6"/>
  <c r="DY38" i="6"/>
  <c r="FM38" i="6"/>
  <c r="HA38" i="6"/>
  <c r="X41" i="6"/>
  <c r="BL41" i="6"/>
  <c r="CZ41" i="6"/>
  <c r="EN41" i="6"/>
  <c r="GB41" i="6"/>
  <c r="HP41" i="6"/>
  <c r="X45" i="6"/>
  <c r="BL45" i="6"/>
  <c r="CZ45" i="6"/>
  <c r="EN45" i="6"/>
  <c r="GB45" i="6"/>
  <c r="HP45" i="6"/>
  <c r="HU54" i="6"/>
  <c r="DJ55" i="6"/>
  <c r="CZ57" i="6"/>
  <c r="DN57" i="6"/>
  <c r="DO57" i="6"/>
  <c r="EN57" i="6"/>
  <c r="FB57" i="6"/>
  <c r="FC57" i="6"/>
  <c r="GB57" i="6"/>
  <c r="GP57" i="6"/>
  <c r="GQ57" i="6"/>
  <c r="HP57" i="6"/>
  <c r="ID57" i="6"/>
  <c r="IE57" i="6"/>
  <c r="BA63" i="6"/>
  <c r="BB63" i="6"/>
  <c r="EC63" i="6"/>
  <c r="ED63" i="6"/>
  <c r="HE63" i="6"/>
  <c r="HF63" i="6"/>
  <c r="BP66" i="6"/>
  <c r="BQ66" i="6"/>
  <c r="ER66" i="6"/>
  <c r="ES66" i="6"/>
  <c r="HT66" i="6"/>
  <c r="HU66" i="6"/>
  <c r="M71" i="6"/>
  <c r="N71" i="6"/>
  <c r="CO71" i="6"/>
  <c r="CP71" i="6"/>
  <c r="FQ71" i="6"/>
  <c r="FR71" i="6"/>
  <c r="HT74" i="6"/>
  <c r="HU74" i="6"/>
  <c r="N56" i="6"/>
  <c r="BB56" i="6"/>
  <c r="CP56" i="6"/>
  <c r="ED56" i="6"/>
  <c r="FR56" i="6"/>
  <c r="HF56" i="6"/>
  <c r="FV73" i="6"/>
  <c r="FW73" i="6"/>
  <c r="W74" i="6"/>
  <c r="X74" i="6"/>
  <c r="GA74" i="6"/>
  <c r="GB74" i="6"/>
  <c r="CE84" i="6"/>
  <c r="CF84" i="6"/>
  <c r="FG84" i="6"/>
  <c r="FH84" i="6"/>
  <c r="CO90" i="6"/>
  <c r="CP90" i="6"/>
  <c r="EH54" i="6"/>
  <c r="FV54" i="6"/>
  <c r="HJ54" i="6"/>
  <c r="W55" i="6"/>
  <c r="BK55" i="6"/>
  <c r="CY55" i="6"/>
  <c r="EM55" i="6"/>
  <c r="GA55" i="6"/>
  <c r="HO55" i="6"/>
  <c r="M57" i="6"/>
  <c r="BA57" i="6"/>
  <c r="CO57" i="6"/>
  <c r="EH73" i="6"/>
  <c r="EI73" i="6"/>
  <c r="EM74" i="6"/>
  <c r="EN74" i="6"/>
  <c r="AQ80" i="6"/>
  <c r="AR80" i="6"/>
  <c r="DS80" i="6"/>
  <c r="DT80" i="6"/>
  <c r="GU80" i="6"/>
  <c r="GV80" i="6"/>
  <c r="CJ89" i="6"/>
  <c r="CK89" i="6"/>
  <c r="FL89" i="6"/>
  <c r="FM89" i="6"/>
  <c r="FB54" i="6"/>
  <c r="GP54" i="6"/>
  <c r="ID54" i="6"/>
  <c r="AQ55" i="6"/>
  <c r="CE55" i="6"/>
  <c r="DS55" i="6"/>
  <c r="FG55" i="6"/>
  <c r="GU55" i="6"/>
  <c r="AG57" i="6"/>
  <c r="BU57" i="6"/>
  <c r="DI57" i="6"/>
  <c r="EC57" i="6"/>
  <c r="EW57" i="6"/>
  <c r="FQ57" i="6"/>
  <c r="GK57" i="6"/>
  <c r="HE57" i="6"/>
  <c r="HY57" i="6"/>
  <c r="R58" i="6"/>
  <c r="AL58" i="6"/>
  <c r="BF58" i="6"/>
  <c r="BZ58" i="6"/>
  <c r="CT58" i="6"/>
  <c r="DN58" i="6"/>
  <c r="EH58" i="6"/>
  <c r="AW62" i="6"/>
  <c r="CK62" i="6"/>
  <c r="DY62" i="6"/>
  <c r="FM62" i="6"/>
  <c r="HA62" i="6"/>
  <c r="AH63" i="6"/>
  <c r="BV63" i="6"/>
  <c r="DJ63" i="6"/>
  <c r="EX63" i="6"/>
  <c r="GL63" i="6"/>
  <c r="HZ63" i="6"/>
  <c r="S64" i="6"/>
  <c r="BG64" i="6"/>
  <c r="CU64" i="6"/>
  <c r="EI64" i="6"/>
  <c r="FW64" i="6"/>
  <c r="HK64" i="6"/>
  <c r="AW66" i="6"/>
  <c r="CK66" i="6"/>
  <c r="DY66" i="6"/>
  <c r="FM66" i="6"/>
  <c r="HA66" i="6"/>
  <c r="AH67" i="6"/>
  <c r="BV67" i="6"/>
  <c r="DJ67" i="6"/>
  <c r="EX67" i="6"/>
  <c r="GL67" i="6"/>
  <c r="HZ67" i="6"/>
  <c r="AW70" i="6"/>
  <c r="CK70" i="6"/>
  <c r="DY70" i="6"/>
  <c r="FM70" i="6"/>
  <c r="HA70" i="6"/>
  <c r="AH71" i="6"/>
  <c r="BV71" i="6"/>
  <c r="DJ71" i="6"/>
  <c r="EX71" i="6"/>
  <c r="GL71" i="6"/>
  <c r="HZ71" i="6"/>
  <c r="S72" i="6"/>
  <c r="BG72" i="6"/>
  <c r="CU72" i="6"/>
  <c r="EI72" i="6"/>
  <c r="FW72" i="6"/>
  <c r="HK72" i="6"/>
  <c r="EN73" i="6"/>
  <c r="HJ73" i="6"/>
  <c r="HK73" i="6"/>
  <c r="BK74" i="6"/>
  <c r="BL74" i="6"/>
  <c r="ES74" i="6"/>
  <c r="HO74" i="6"/>
  <c r="HP74" i="6"/>
  <c r="CE80" i="6"/>
  <c r="CF80" i="6"/>
  <c r="FG80" i="6"/>
  <c r="FH80" i="6"/>
  <c r="AV89" i="6"/>
  <c r="AW89" i="6"/>
  <c r="DX89" i="6"/>
  <c r="DY89" i="6"/>
  <c r="GZ89" i="6"/>
  <c r="HA89" i="6"/>
  <c r="FG58" i="6"/>
  <c r="GA58" i="6"/>
  <c r="GU58" i="6"/>
  <c r="HO58" i="6"/>
  <c r="R61" i="6"/>
  <c r="AL61" i="6"/>
  <c r="BF61" i="6"/>
  <c r="BZ61" i="6"/>
  <c r="CT61" i="6"/>
  <c r="DN61" i="6"/>
  <c r="EH61" i="6"/>
  <c r="FB61" i="6"/>
  <c r="FV61" i="6"/>
  <c r="GP61" i="6"/>
  <c r="HJ61" i="6"/>
  <c r="ID61" i="6"/>
  <c r="W62" i="6"/>
  <c r="AQ62" i="6"/>
  <c r="BK62" i="6"/>
  <c r="CE62" i="6"/>
  <c r="CY62" i="6"/>
  <c r="DS62" i="6"/>
  <c r="EM62" i="6"/>
  <c r="FG62" i="6"/>
  <c r="GA62" i="6"/>
  <c r="GU62" i="6"/>
  <c r="HO62" i="6"/>
  <c r="AB63" i="6"/>
  <c r="AV63" i="6"/>
  <c r="BP63" i="6"/>
  <c r="CJ63" i="6"/>
  <c r="DD63" i="6"/>
  <c r="DX63" i="6"/>
  <c r="ER63" i="6"/>
  <c r="FL63" i="6"/>
  <c r="GF63" i="6"/>
  <c r="GZ63" i="6"/>
  <c r="HT63" i="6"/>
  <c r="M64" i="6"/>
  <c r="AG64" i="6"/>
  <c r="BA64" i="6"/>
  <c r="BU64" i="6"/>
  <c r="CO64" i="6"/>
  <c r="DI64" i="6"/>
  <c r="EC64" i="6"/>
  <c r="EW64" i="6"/>
  <c r="FQ64" i="6"/>
  <c r="GK64" i="6"/>
  <c r="HE64" i="6"/>
  <c r="HY64" i="6"/>
  <c r="R65" i="6"/>
  <c r="AL65" i="6"/>
  <c r="BF65" i="6"/>
  <c r="BZ65" i="6"/>
  <c r="CT65" i="6"/>
  <c r="DN65" i="6"/>
  <c r="EH65" i="6"/>
  <c r="FB65" i="6"/>
  <c r="FV65" i="6"/>
  <c r="GP65" i="6"/>
  <c r="HJ65" i="6"/>
  <c r="ID65" i="6"/>
  <c r="W66" i="6"/>
  <c r="AQ66" i="6"/>
  <c r="BK66" i="6"/>
  <c r="CE66" i="6"/>
  <c r="CY66" i="6"/>
  <c r="DS66" i="6"/>
  <c r="EM66" i="6"/>
  <c r="FG66" i="6"/>
  <c r="GA66" i="6"/>
  <c r="GU66" i="6"/>
  <c r="HO66" i="6"/>
  <c r="AB67" i="6"/>
  <c r="AV67" i="6"/>
  <c r="BP67" i="6"/>
  <c r="CJ67" i="6"/>
  <c r="DD67" i="6"/>
  <c r="DX67" i="6"/>
  <c r="ER67" i="6"/>
  <c r="FL67" i="6"/>
  <c r="GF67" i="6"/>
  <c r="GZ67" i="6"/>
  <c r="HT67" i="6"/>
  <c r="W70" i="6"/>
  <c r="AQ70" i="6"/>
  <c r="BK70" i="6"/>
  <c r="CE70" i="6"/>
  <c r="CY70" i="6"/>
  <c r="DS70" i="6"/>
  <c r="EM70" i="6"/>
  <c r="FG70" i="6"/>
  <c r="GA70" i="6"/>
  <c r="GU70" i="6"/>
  <c r="HO70" i="6"/>
  <c r="AB71" i="6"/>
  <c r="AV71" i="6"/>
  <c r="BP71" i="6"/>
  <c r="CJ71" i="6"/>
  <c r="DD71" i="6"/>
  <c r="DX71" i="6"/>
  <c r="ER71" i="6"/>
  <c r="FL71" i="6"/>
  <c r="GF71" i="6"/>
  <c r="GZ71" i="6"/>
  <c r="HT71" i="6"/>
  <c r="M72" i="6"/>
  <c r="AG72" i="6"/>
  <c r="BA72" i="6"/>
  <c r="BU72" i="6"/>
  <c r="CO72" i="6"/>
  <c r="DI72" i="6"/>
  <c r="EC72" i="6"/>
  <c r="EW72" i="6"/>
  <c r="FQ72" i="6"/>
  <c r="GK72" i="6"/>
  <c r="HE72" i="6"/>
  <c r="HY72" i="6"/>
  <c r="R73" i="6"/>
  <c r="AL73" i="6"/>
  <c r="BF73" i="6"/>
  <c r="BZ73" i="6"/>
  <c r="CT73" i="6"/>
  <c r="DN73" i="6"/>
  <c r="DT73" i="6"/>
  <c r="DX73" i="6"/>
  <c r="FB73" i="6"/>
  <c r="FH73" i="6"/>
  <c r="FL73" i="6"/>
  <c r="GP73" i="6"/>
  <c r="GV73" i="6"/>
  <c r="GZ73" i="6"/>
  <c r="ID73" i="6"/>
  <c r="M74" i="6"/>
  <c r="AQ74" i="6"/>
  <c r="AW74" i="6"/>
  <c r="BA74" i="6"/>
  <c r="CE74" i="6"/>
  <c r="CK74" i="6"/>
  <c r="CO74" i="6"/>
  <c r="DS74" i="6"/>
  <c r="DY74" i="6"/>
  <c r="EC74" i="6"/>
  <c r="FG74" i="6"/>
  <c r="FM74" i="6"/>
  <c r="FQ74" i="6"/>
  <c r="GU74" i="6"/>
  <c r="HA74" i="6"/>
  <c r="HE74" i="6"/>
  <c r="M75" i="6"/>
  <c r="BA75" i="6"/>
  <c r="CO75" i="6"/>
  <c r="EN76" i="6"/>
  <c r="GB76" i="6"/>
  <c r="HP76" i="6"/>
  <c r="AM79" i="6"/>
  <c r="CA79" i="6"/>
  <c r="DO79" i="6"/>
  <c r="FC79" i="6"/>
  <c r="GQ79" i="6"/>
  <c r="IE79" i="6"/>
  <c r="AC81" i="6"/>
  <c r="BQ81" i="6"/>
  <c r="DE81" i="6"/>
  <c r="ES81" i="6"/>
  <c r="GG81" i="6"/>
  <c r="HU81" i="6"/>
  <c r="N82" i="6"/>
  <c r="BB82" i="6"/>
  <c r="S93" i="6"/>
  <c r="AM93" i="6"/>
  <c r="BG93" i="6"/>
  <c r="CA93" i="6"/>
  <c r="CU93" i="6"/>
  <c r="DO93" i="6"/>
  <c r="EI93" i="6"/>
  <c r="FC93" i="6"/>
  <c r="FW93" i="6"/>
  <c r="GQ93" i="6"/>
  <c r="HK93" i="6"/>
  <c r="IE93" i="6"/>
  <c r="AG103" i="6"/>
  <c r="AH103" i="6"/>
  <c r="DI103" i="6"/>
  <c r="DJ103" i="6"/>
  <c r="GK103" i="6"/>
  <c r="GL103" i="6"/>
  <c r="CT104" i="6"/>
  <c r="CU104" i="6"/>
  <c r="AV106" i="6"/>
  <c r="AW106" i="6"/>
  <c r="R109" i="6"/>
  <c r="S109" i="6"/>
  <c r="AV75" i="6"/>
  <c r="CJ75" i="6"/>
  <c r="CJ102" i="6"/>
  <c r="CK102" i="6"/>
  <c r="FL102" i="6"/>
  <c r="FM102" i="6"/>
  <c r="BF104" i="6"/>
  <c r="BG104" i="6"/>
  <c r="HJ104" i="6"/>
  <c r="HK104" i="6"/>
  <c r="FV106" i="6"/>
  <c r="FW106" i="6"/>
  <c r="AB75" i="6"/>
  <c r="BP75" i="6"/>
  <c r="DD75" i="6"/>
  <c r="X80" i="6"/>
  <c r="BL80" i="6"/>
  <c r="CZ80" i="6"/>
  <c r="EN80" i="6"/>
  <c r="GB80" i="6"/>
  <c r="HP80" i="6"/>
  <c r="X84" i="6"/>
  <c r="BL84" i="6"/>
  <c r="CZ84" i="6"/>
  <c r="EN84" i="6"/>
  <c r="GB84" i="6"/>
  <c r="HP84" i="6"/>
  <c r="AC89" i="6"/>
  <c r="BQ89" i="6"/>
  <c r="DE89" i="6"/>
  <c r="ES89" i="6"/>
  <c r="GG89" i="6"/>
  <c r="HU89" i="6"/>
  <c r="N90" i="6"/>
  <c r="FR90" i="6"/>
  <c r="N91" i="6"/>
  <c r="AW91" i="6"/>
  <c r="BB91" i="6"/>
  <c r="CK91" i="6"/>
  <c r="CP91" i="6"/>
  <c r="DY91" i="6"/>
  <c r="ED91" i="6"/>
  <c r="AV102" i="6"/>
  <c r="AW102" i="6"/>
  <c r="DX102" i="6"/>
  <c r="DY102" i="6"/>
  <c r="GZ102" i="6"/>
  <c r="HA102" i="6"/>
  <c r="HY103" i="6"/>
  <c r="HZ103" i="6"/>
  <c r="EH104" i="6"/>
  <c r="EI104" i="6"/>
  <c r="CJ106" i="6"/>
  <c r="CK106" i="6"/>
  <c r="BF109" i="6"/>
  <c r="BG109" i="6"/>
  <c r="AH91" i="6"/>
  <c r="BV91" i="6"/>
  <c r="DJ91" i="6"/>
  <c r="AR105" i="6"/>
  <c r="CF105" i="6"/>
  <c r="DT105" i="6"/>
  <c r="FH105" i="6"/>
  <c r="EI106" i="6"/>
  <c r="BP110" i="6"/>
  <c r="BQ110" i="6"/>
  <c r="ER110" i="6"/>
  <c r="ES110" i="6"/>
  <c r="HT110" i="6"/>
  <c r="HU110" i="6"/>
  <c r="BZ112" i="6"/>
  <c r="CA112" i="6"/>
  <c r="FB112" i="6"/>
  <c r="FC112" i="6"/>
  <c r="ID112" i="6"/>
  <c r="IE112" i="6"/>
  <c r="M115" i="6"/>
  <c r="N115" i="6"/>
  <c r="CO115" i="6"/>
  <c r="CP115" i="6"/>
  <c r="FQ115" i="6"/>
  <c r="FR115" i="6"/>
  <c r="AQ90" i="6"/>
  <c r="CE90" i="6"/>
  <c r="DS90" i="6"/>
  <c r="FG90" i="6"/>
  <c r="GU90" i="6"/>
  <c r="N109" i="6"/>
  <c r="BB109" i="6"/>
  <c r="BA111" i="6"/>
  <c r="BB111" i="6"/>
  <c r="EC111" i="6"/>
  <c r="ED111" i="6"/>
  <c r="HE111" i="6"/>
  <c r="HF111" i="6"/>
  <c r="BP114" i="6"/>
  <c r="BQ114" i="6"/>
  <c r="ER114" i="6"/>
  <c r="ES114" i="6"/>
  <c r="HT114" i="6"/>
  <c r="HU114" i="6"/>
  <c r="W90" i="6"/>
  <c r="BK90" i="6"/>
  <c r="CY90" i="6"/>
  <c r="EM90" i="6"/>
  <c r="GA90" i="6"/>
  <c r="HO90" i="6"/>
  <c r="IE100" i="6"/>
  <c r="AC102" i="6"/>
  <c r="BQ102" i="6"/>
  <c r="DE102" i="6"/>
  <c r="ES102" i="6"/>
  <c r="GG102" i="6"/>
  <c r="HU102" i="6"/>
  <c r="N103" i="6"/>
  <c r="BB103" i="6"/>
  <c r="CP103" i="6"/>
  <c r="ED103" i="6"/>
  <c r="FR103" i="6"/>
  <c r="M111" i="6"/>
  <c r="N111" i="6"/>
  <c r="CO111" i="6"/>
  <c r="CP111" i="6"/>
  <c r="FQ111" i="6"/>
  <c r="FR111" i="6"/>
  <c r="AB114" i="6"/>
  <c r="AC114" i="6"/>
  <c r="DD114" i="6"/>
  <c r="DE114" i="6"/>
  <c r="GF114" i="6"/>
  <c r="GG114" i="6"/>
  <c r="AM109" i="6"/>
  <c r="GZ118" i="6"/>
  <c r="HA118" i="6"/>
  <c r="BF120" i="6"/>
  <c r="BG120" i="6"/>
  <c r="EH120" i="6"/>
  <c r="EI120" i="6"/>
  <c r="HJ120" i="6"/>
  <c r="HK120" i="6"/>
  <c r="AG123" i="6"/>
  <c r="AH123" i="6"/>
  <c r="DX106" i="6"/>
  <c r="FL106" i="6"/>
  <c r="GZ106" i="6"/>
  <c r="AG119" i="6"/>
  <c r="AH119" i="6"/>
  <c r="DI119" i="6"/>
  <c r="DJ119" i="6"/>
  <c r="GK119" i="6"/>
  <c r="GL119" i="6"/>
  <c r="AV122" i="6"/>
  <c r="AW122" i="6"/>
  <c r="FL122" i="6"/>
  <c r="FM122" i="6"/>
  <c r="ER106" i="6"/>
  <c r="GF106" i="6"/>
  <c r="HT106" i="6"/>
  <c r="BZ109" i="6"/>
  <c r="AW110" i="6"/>
  <c r="CK110" i="6"/>
  <c r="DY110" i="6"/>
  <c r="FM110" i="6"/>
  <c r="HA110" i="6"/>
  <c r="AH111" i="6"/>
  <c r="BV111" i="6"/>
  <c r="DJ111" i="6"/>
  <c r="EX111" i="6"/>
  <c r="GL111" i="6"/>
  <c r="HZ111" i="6"/>
  <c r="S112" i="6"/>
  <c r="BG112" i="6"/>
  <c r="CU112" i="6"/>
  <c r="EI112" i="6"/>
  <c r="FW112" i="6"/>
  <c r="HK112" i="6"/>
  <c r="AW114" i="6"/>
  <c r="CK114" i="6"/>
  <c r="DY114" i="6"/>
  <c r="FM114" i="6"/>
  <c r="HA114" i="6"/>
  <c r="AH115" i="6"/>
  <c r="BV115" i="6"/>
  <c r="DJ115" i="6"/>
  <c r="EX115" i="6"/>
  <c r="GL115" i="6"/>
  <c r="BU119" i="6"/>
  <c r="BV119" i="6"/>
  <c r="EW119" i="6"/>
  <c r="EX119" i="6"/>
  <c r="HY119" i="6"/>
  <c r="HZ119" i="6"/>
  <c r="CJ122" i="6"/>
  <c r="CK122" i="6"/>
  <c r="BP123" i="6"/>
  <c r="BQ123" i="6"/>
  <c r="GK123" i="6"/>
  <c r="GL123" i="6"/>
  <c r="ER123" i="6"/>
  <c r="ES123" i="6"/>
  <c r="GU124" i="6"/>
  <c r="GV124" i="6"/>
  <c r="DS130" i="6"/>
  <c r="DT130" i="6"/>
  <c r="FL132" i="6"/>
  <c r="FM132" i="6"/>
  <c r="DD123" i="6"/>
  <c r="DE123" i="6"/>
  <c r="CE130" i="6"/>
  <c r="CF130" i="6"/>
  <c r="DX132" i="6"/>
  <c r="DY132" i="6"/>
  <c r="GP115" i="6"/>
  <c r="HJ115" i="6"/>
  <c r="ID115" i="6"/>
  <c r="W118" i="6"/>
  <c r="AQ118" i="6"/>
  <c r="BK118" i="6"/>
  <c r="CE118" i="6"/>
  <c r="CY118" i="6"/>
  <c r="DS118" i="6"/>
  <c r="EM118" i="6"/>
  <c r="FG118" i="6"/>
  <c r="GA118" i="6"/>
  <c r="GV118" i="6"/>
  <c r="GU118" i="6"/>
  <c r="HU118" i="6"/>
  <c r="N119" i="6"/>
  <c r="BB119" i="6"/>
  <c r="CP119" i="6"/>
  <c r="ED119" i="6"/>
  <c r="FR119" i="6"/>
  <c r="HF119" i="6"/>
  <c r="AM120" i="6"/>
  <c r="CA120" i="6"/>
  <c r="DO120" i="6"/>
  <c r="FC120" i="6"/>
  <c r="GQ120" i="6"/>
  <c r="IE120" i="6"/>
  <c r="AC122" i="6"/>
  <c r="BQ122" i="6"/>
  <c r="AB123" i="6"/>
  <c r="AC123" i="6"/>
  <c r="GF123" i="6"/>
  <c r="GG123" i="6"/>
  <c r="FG130" i="6"/>
  <c r="FH130" i="6"/>
  <c r="GZ132" i="6"/>
  <c r="HA132" i="6"/>
  <c r="HO118" i="6"/>
  <c r="AB119" i="6"/>
  <c r="AV119" i="6"/>
  <c r="BP119" i="6"/>
  <c r="CJ119" i="6"/>
  <c r="DD119" i="6"/>
  <c r="DX119" i="6"/>
  <c r="ER119" i="6"/>
  <c r="FL119" i="6"/>
  <c r="GF119" i="6"/>
  <c r="GZ119" i="6"/>
  <c r="HT119" i="6"/>
  <c r="M120" i="6"/>
  <c r="AG120" i="6"/>
  <c r="BA120" i="6"/>
  <c r="BU120" i="6"/>
  <c r="CO120" i="6"/>
  <c r="DI120" i="6"/>
  <c r="EC120" i="6"/>
  <c r="EW120" i="6"/>
  <c r="FQ120" i="6"/>
  <c r="GK120" i="6"/>
  <c r="HE120" i="6"/>
  <c r="HY120" i="6"/>
  <c r="R121" i="6"/>
  <c r="AL121" i="6"/>
  <c r="BF121" i="6"/>
  <c r="BZ121" i="6"/>
  <c r="CT121" i="6"/>
  <c r="DN121" i="6"/>
  <c r="EH121" i="6"/>
  <c r="FB121" i="6"/>
  <c r="FV121" i="6"/>
  <c r="GP121" i="6"/>
  <c r="HJ121" i="6"/>
  <c r="ID121" i="6"/>
  <c r="W122" i="6"/>
  <c r="AQ122" i="6"/>
  <c r="BK122" i="6"/>
  <c r="CE122" i="6"/>
  <c r="CY122" i="6"/>
  <c r="DS122" i="6"/>
  <c r="EM122" i="6"/>
  <c r="FG122" i="6"/>
  <c r="GF122" i="6"/>
  <c r="HT122" i="6"/>
  <c r="R123" i="6"/>
  <c r="AV123" i="6"/>
  <c r="BF123" i="6"/>
  <c r="CJ123" i="6"/>
  <c r="CT123" i="6"/>
  <c r="DX123" i="6"/>
  <c r="EH123" i="6"/>
  <c r="FL123" i="6"/>
  <c r="FV123" i="6"/>
  <c r="GZ123" i="6"/>
  <c r="HJ123" i="6"/>
  <c r="R124" i="6"/>
  <c r="BF124" i="6"/>
  <c r="CY124" i="6"/>
  <c r="DS124" i="6"/>
  <c r="EM124" i="6"/>
  <c r="FG124" i="6"/>
  <c r="AC127" i="6"/>
  <c r="BQ127" i="6"/>
  <c r="DE127" i="6"/>
  <c r="ES127" i="6"/>
  <c r="GG127" i="6"/>
  <c r="HU127" i="6"/>
  <c r="N128" i="6"/>
  <c r="BB128" i="6"/>
  <c r="CP128" i="6"/>
  <c r="ED128" i="6"/>
  <c r="FR128" i="6"/>
  <c r="HF128" i="6"/>
  <c r="AM129" i="6"/>
  <c r="AC131" i="6"/>
  <c r="BQ131" i="6"/>
  <c r="BB132" i="6"/>
  <c r="GA122" i="6"/>
  <c r="HO122" i="6"/>
  <c r="M124" i="6"/>
  <c r="BA124" i="6"/>
  <c r="CO124" i="6"/>
  <c r="CT124" i="6"/>
  <c r="DN124" i="6"/>
  <c r="EH124" i="6"/>
  <c r="FB124" i="6"/>
  <c r="CY132" i="6"/>
  <c r="CZ132" i="6"/>
  <c r="EM132" i="6"/>
  <c r="EN132" i="6"/>
  <c r="GA132" i="6"/>
  <c r="GB132" i="6"/>
  <c r="HO132" i="6"/>
  <c r="HP132" i="6"/>
  <c r="DS132" i="6"/>
  <c r="DT132" i="6"/>
  <c r="FG132" i="6"/>
  <c r="FH132" i="6"/>
  <c r="GU132" i="6"/>
  <c r="GV132" i="6"/>
  <c r="CE136" i="6"/>
  <c r="CF136" i="6"/>
  <c r="FV124" i="6"/>
  <c r="GP124" i="6"/>
  <c r="HJ124" i="6"/>
  <c r="ID124" i="6"/>
  <c r="W127" i="6"/>
  <c r="AQ127" i="6"/>
  <c r="BK127" i="6"/>
  <c r="CE127" i="6"/>
  <c r="CY127" i="6"/>
  <c r="DS127" i="6"/>
  <c r="EM127" i="6"/>
  <c r="FG127" i="6"/>
  <c r="FG136" i="6"/>
  <c r="FH136" i="6"/>
  <c r="GU136" i="6"/>
  <c r="GV136" i="6"/>
  <c r="FB131" i="6"/>
  <c r="GP131" i="6"/>
  <c r="ID131" i="6"/>
  <c r="AQ132" i="6"/>
  <c r="CE132" i="6"/>
  <c r="GK136" i="6"/>
  <c r="GL136" i="6"/>
  <c r="HY136" i="6"/>
  <c r="HZ136" i="6"/>
  <c r="EH131" i="6"/>
  <c r="FV131" i="6"/>
  <c r="HJ131" i="6"/>
  <c r="W132" i="6"/>
  <c r="BK132" i="6"/>
  <c r="FQ136" i="6"/>
  <c r="FR136" i="6"/>
  <c r="HE136" i="6"/>
  <c r="HF136" i="6"/>
  <c r="AB133" i="6"/>
  <c r="AV133" i="6"/>
  <c r="BP133" i="6"/>
  <c r="CJ133" i="6"/>
  <c r="DD133" i="6"/>
  <c r="DX133" i="6"/>
  <c r="ER133" i="6"/>
  <c r="FL133" i="6"/>
  <c r="GF133" i="6"/>
  <c r="GZ133" i="6"/>
  <c r="HT133" i="6"/>
  <c r="ID133" i="6"/>
  <c r="AL136" i="6"/>
  <c r="BZ136" i="6"/>
  <c r="DN136" i="6"/>
  <c r="FB136" i="6"/>
  <c r="FM137" i="6"/>
  <c r="HA137" i="6"/>
  <c r="AH138" i="6"/>
  <c r="BV138" i="6"/>
  <c r="DJ138" i="6"/>
  <c r="EX138" i="6"/>
  <c r="GL138" i="6"/>
  <c r="HZ138" i="6"/>
  <c r="S139" i="6"/>
  <c r="BG139" i="6"/>
  <c r="BA142" i="6"/>
  <c r="BB142" i="6"/>
  <c r="EC142" i="6"/>
  <c r="ED142" i="6"/>
  <c r="HE142" i="6"/>
  <c r="HF142" i="6"/>
  <c r="AG136" i="6"/>
  <c r="BU136" i="6"/>
  <c r="DI136" i="6"/>
  <c r="EW136" i="6"/>
  <c r="AB141" i="6"/>
  <c r="AC141" i="6"/>
  <c r="DD141" i="6"/>
  <c r="DE141" i="6"/>
  <c r="GF141" i="6"/>
  <c r="GG141" i="6"/>
  <c r="DE139" i="6"/>
  <c r="DJ139" i="6"/>
  <c r="ES139" i="6"/>
  <c r="EX139" i="6"/>
  <c r="GG139" i="6"/>
  <c r="GL139" i="6"/>
  <c r="HU139" i="6"/>
  <c r="HZ139" i="6"/>
  <c r="BP141" i="6"/>
  <c r="BQ141" i="6"/>
  <c r="ER141" i="6"/>
  <c r="ES141" i="6"/>
  <c r="HT141" i="6"/>
  <c r="HU141" i="6"/>
  <c r="CP139" i="6"/>
  <c r="ED139" i="6"/>
  <c r="FR139" i="6"/>
  <c r="HF139" i="6"/>
  <c r="AW141" i="6"/>
  <c r="CK141" i="6"/>
  <c r="DY141" i="6"/>
  <c r="FM141" i="6"/>
  <c r="HA141" i="6"/>
  <c r="AH142" i="6"/>
  <c r="BV142" i="6"/>
  <c r="DJ142" i="6"/>
  <c r="EX142" i="6"/>
  <c r="GL142" i="6"/>
  <c r="HZ142" i="6"/>
  <c r="HT142" i="6"/>
</calcChain>
</file>

<file path=xl/sharedStrings.xml><?xml version="1.0" encoding="utf-8"?>
<sst xmlns="http://schemas.openxmlformats.org/spreadsheetml/2006/main" count="2008" uniqueCount="680">
  <si>
    <t>D2%</t>
  </si>
  <si>
    <t>Dmean</t>
  </si>
  <si>
    <t>PatientNo</t>
  </si>
  <si>
    <t>SC1</t>
  </si>
  <si>
    <t>SC2</t>
  </si>
  <si>
    <t>SC3</t>
  </si>
  <si>
    <t>SC4</t>
  </si>
  <si>
    <t>SC5</t>
  </si>
  <si>
    <t>Structure Set</t>
  </si>
  <si>
    <t xml:space="preserve">Structure Set </t>
  </si>
  <si>
    <t xml:space="preserve">1 phase - </t>
  </si>
  <si>
    <t xml:space="preserve">37 x 2 Gy(RBE) </t>
  </si>
  <si>
    <t xml:space="preserve">26 x 2 Gy(RBE) </t>
  </si>
  <si>
    <t>26 x 2 Gy(RBE)</t>
  </si>
  <si>
    <t xml:space="preserve">27 x 2 Gy(RBE) </t>
  </si>
  <si>
    <t>list</t>
  </si>
  <si>
    <t>report</t>
  </si>
  <si>
    <t xml:space="preserve"> </t>
  </si>
  <si>
    <t>Gy(RBE)</t>
  </si>
  <si>
    <t xml:space="preserve">2nd phase </t>
  </si>
  <si>
    <t>-</t>
  </si>
  <si>
    <t xml:space="preserve">11 x 2 Gy(RBE) </t>
  </si>
  <si>
    <t>9 x 2 Gy(RBE)</t>
  </si>
  <si>
    <t xml:space="preserve">10 x 2 Gy(RBE) </t>
  </si>
  <si>
    <t>Body</t>
  </si>
  <si>
    <t>body</t>
  </si>
  <si>
    <t>Body4_P</t>
  </si>
  <si>
    <t>Body3</t>
  </si>
  <si>
    <t>BODY7</t>
  </si>
  <si>
    <t>body4_P1</t>
  </si>
  <si>
    <t>BODY-CTV1</t>
  </si>
  <si>
    <t>Body-CTV1</t>
  </si>
  <si>
    <t>Body-CTV_D2</t>
  </si>
  <si>
    <t>BODY-CTVevalPrag</t>
  </si>
  <si>
    <t>Body-CTV1evPrag_</t>
  </si>
  <si>
    <t>Body-CTV1evPrag</t>
  </si>
  <si>
    <t>BODY-CTV1evPrag</t>
  </si>
  <si>
    <t>BODY-CTV1evPrag1</t>
  </si>
  <si>
    <t>BODY-CTV2</t>
  </si>
  <si>
    <t>Body-CTV2</t>
  </si>
  <si>
    <t>Body-CTV2evaPrag</t>
  </si>
  <si>
    <t>Body-CTV2evPrag</t>
  </si>
  <si>
    <t>Brain</t>
  </si>
  <si>
    <t>Brain_V15</t>
  </si>
  <si>
    <t>brain</t>
  </si>
  <si>
    <t>brain_P</t>
  </si>
  <si>
    <t>brain_P1</t>
  </si>
  <si>
    <t>Brain stem</t>
  </si>
  <si>
    <t>Brainstem</t>
  </si>
  <si>
    <t xml:space="preserve">Brainstem_D2 </t>
  </si>
  <si>
    <t>brain stem</t>
  </si>
  <si>
    <t>brain stem_P</t>
  </si>
  <si>
    <t>brainstem</t>
  </si>
  <si>
    <t>brainstem_P1</t>
  </si>
  <si>
    <t>BrainStem_centre</t>
  </si>
  <si>
    <t>Brainstem_Centre</t>
  </si>
  <si>
    <t xml:space="preserve">Brainstem_Centre_D2 </t>
  </si>
  <si>
    <r>
      <t>D</t>
    </r>
    <r>
      <rPr>
        <vertAlign val="subscript"/>
        <sz val="10"/>
        <color theme="1"/>
        <rFont val="Calibri"/>
        <family val="2"/>
        <scheme val="minor"/>
      </rPr>
      <t>2%</t>
    </r>
    <r>
      <rPr>
        <sz val="10"/>
        <color theme="1"/>
        <rFont val="Calibri"/>
        <family val="2"/>
        <scheme val="minor"/>
      </rPr>
      <t xml:space="preserve">  ≤ 49,09 Gy </t>
    </r>
    <r>
      <rPr>
        <b/>
        <sz val="10"/>
        <color theme="1"/>
        <rFont val="Calibri"/>
        <family val="2"/>
        <scheme val="minor"/>
      </rPr>
      <t>(54 Gy(RBE)</t>
    </r>
    <r>
      <rPr>
        <sz val="10"/>
        <color theme="1"/>
        <rFont val="Calibri"/>
        <family val="2"/>
        <scheme val="minor"/>
      </rPr>
      <t>)</t>
    </r>
  </si>
  <si>
    <t>Brainstem_centre</t>
  </si>
  <si>
    <t>BrainStem_surf</t>
  </si>
  <si>
    <t>Brainstem_Surface</t>
  </si>
  <si>
    <t xml:space="preserve">Brainstem_ Surface _D2 </t>
  </si>
  <si>
    <r>
      <t>D</t>
    </r>
    <r>
      <rPr>
        <vertAlign val="subscript"/>
        <sz val="10"/>
        <color theme="1"/>
        <rFont val="Calibri"/>
        <family val="2"/>
        <scheme val="minor"/>
      </rPr>
      <t>2%</t>
    </r>
    <r>
      <rPr>
        <sz val="10"/>
        <color theme="1"/>
        <rFont val="Calibri"/>
        <family val="2"/>
        <scheme val="minor"/>
      </rPr>
      <t xml:space="preserve">  ≤ 58,18 Gy (</t>
    </r>
    <r>
      <rPr>
        <b/>
        <sz val="10"/>
        <color theme="1"/>
        <rFont val="Calibri"/>
        <family val="2"/>
        <scheme val="minor"/>
      </rPr>
      <t>64 Gy(RBE)</t>
    </r>
    <r>
      <rPr>
        <sz val="10"/>
        <color theme="1"/>
        <rFont val="Calibri"/>
        <family val="2"/>
        <scheme val="minor"/>
      </rPr>
      <t>)</t>
    </r>
  </si>
  <si>
    <t>Brainstem_surf2_</t>
  </si>
  <si>
    <t>brainstem__surf</t>
  </si>
  <si>
    <t>brainstem__surf2</t>
  </si>
  <si>
    <t>BrainStem_surf_P</t>
  </si>
  <si>
    <t>Chiasma</t>
  </si>
  <si>
    <t xml:space="preserve">Chiasma_D2 </t>
  </si>
  <si>
    <r>
      <t>D</t>
    </r>
    <r>
      <rPr>
        <vertAlign val="subscript"/>
        <sz val="10"/>
        <color theme="1"/>
        <rFont val="Calibri"/>
        <family val="2"/>
        <scheme val="minor"/>
      </rPr>
      <t>2%</t>
    </r>
    <r>
      <rPr>
        <sz val="10"/>
        <color theme="1"/>
        <rFont val="Calibri"/>
        <family val="2"/>
        <scheme val="minor"/>
      </rPr>
      <t xml:space="preserve">  ≤ 49,09 Gy (</t>
    </r>
    <r>
      <rPr>
        <b/>
        <sz val="10"/>
        <color theme="1"/>
        <rFont val="Calibri"/>
        <family val="2"/>
        <scheme val="minor"/>
      </rPr>
      <t>54 Gy(RBE)</t>
    </r>
    <r>
      <rPr>
        <sz val="10"/>
        <color theme="1"/>
        <rFont val="Calibri"/>
        <family val="2"/>
        <scheme val="minor"/>
      </rPr>
      <t>)</t>
    </r>
  </si>
  <si>
    <t>chiasma</t>
  </si>
  <si>
    <t>chiasma_P</t>
  </si>
  <si>
    <t>optic chiasm</t>
  </si>
  <si>
    <t>chiasma_P1</t>
  </si>
  <si>
    <t>cochlea L</t>
  </si>
  <si>
    <t>CochleaLeft</t>
  </si>
  <si>
    <t>CochleaLeft_Dmean</t>
  </si>
  <si>
    <r>
      <t>D</t>
    </r>
    <r>
      <rPr>
        <vertAlign val="subscript"/>
        <sz val="10"/>
        <color theme="1"/>
        <rFont val="Calibri"/>
        <family val="2"/>
        <scheme val="minor"/>
      </rPr>
      <t xml:space="preserve">mean </t>
    </r>
    <r>
      <rPr>
        <sz val="10"/>
        <color theme="1"/>
        <rFont val="Calibri"/>
        <family val="2"/>
        <scheme val="minor"/>
      </rPr>
      <t xml:space="preserve"> ≤ 27,27 Gy (</t>
    </r>
    <r>
      <rPr>
        <b/>
        <sz val="10"/>
        <color theme="1"/>
        <rFont val="Calibri"/>
        <family val="2"/>
        <scheme val="minor"/>
      </rPr>
      <t>30 Gy(RBE)</t>
    </r>
    <r>
      <rPr>
        <sz val="10"/>
        <color theme="1"/>
        <rFont val="Calibri"/>
        <family val="2"/>
        <scheme val="minor"/>
      </rPr>
      <t>)</t>
    </r>
  </si>
  <si>
    <t>cochlea sin._P1</t>
  </si>
  <si>
    <t>cochlea R</t>
  </si>
  <si>
    <t>CochleaRight</t>
  </si>
  <si>
    <t>CochleaRight_Dmean</t>
  </si>
  <si>
    <t>cochlea dx._P1</t>
  </si>
  <si>
    <t>CTV1</t>
  </si>
  <si>
    <t>CTV_1</t>
  </si>
  <si>
    <t>CTV_1_D98</t>
  </si>
  <si>
    <t>CTVevalPrague</t>
  </si>
  <si>
    <t>CTV1evalPrague_P</t>
  </si>
  <si>
    <t>CTV1evalPrague</t>
  </si>
  <si>
    <t>CTV1evalPrague_1</t>
  </si>
  <si>
    <t>CTV2</t>
  </si>
  <si>
    <t>CTV_2</t>
  </si>
  <si>
    <t>CTV2evalPrague_P</t>
  </si>
  <si>
    <t>CTV2evalPrague</t>
  </si>
  <si>
    <t>CTV2evalPrague_1</t>
  </si>
  <si>
    <t>GTV</t>
  </si>
  <si>
    <t>GTV2</t>
  </si>
  <si>
    <t>GTVeval Prague</t>
  </si>
  <si>
    <t>Hippocampus L</t>
  </si>
  <si>
    <t>HippocampusLeft</t>
  </si>
  <si>
    <t>HippocampusLeft_Dmean</t>
  </si>
  <si>
    <r>
      <t>D</t>
    </r>
    <r>
      <rPr>
        <vertAlign val="subscript"/>
        <sz val="10"/>
        <color theme="1"/>
        <rFont val="Calibri"/>
        <family val="2"/>
        <scheme val="minor"/>
      </rPr>
      <t xml:space="preserve">mean </t>
    </r>
    <r>
      <rPr>
        <sz val="10"/>
        <color theme="1"/>
        <rFont val="Calibri"/>
        <family val="2"/>
        <scheme val="minor"/>
      </rPr>
      <t xml:space="preserve"> ≤</t>
    </r>
    <r>
      <rPr>
        <vertAlign val="superscript"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6,36 Gy (</t>
    </r>
    <r>
      <rPr>
        <b/>
        <sz val="10"/>
        <color theme="1"/>
        <rFont val="Calibri"/>
        <family val="2"/>
        <scheme val="minor"/>
      </rPr>
      <t>7 Gy(RBE)</t>
    </r>
    <r>
      <rPr>
        <sz val="10"/>
        <color theme="1"/>
        <rFont val="Calibri"/>
        <family val="2"/>
        <scheme val="minor"/>
      </rPr>
      <t>)</t>
    </r>
  </si>
  <si>
    <t>hippocampus L</t>
  </si>
  <si>
    <t>hippocampusL_P</t>
  </si>
  <si>
    <t>hippocamp dx._P1</t>
  </si>
  <si>
    <t>Hippocampus R</t>
  </si>
  <si>
    <t>HippocampusRight</t>
  </si>
  <si>
    <t>HippocampusRight_Dmean</t>
  </si>
  <si>
    <r>
      <t>D</t>
    </r>
    <r>
      <rPr>
        <vertAlign val="subscript"/>
        <sz val="10"/>
        <color theme="1"/>
        <rFont val="Calibri"/>
        <family val="2"/>
        <scheme val="minor"/>
      </rPr>
      <t xml:space="preserve">mean </t>
    </r>
    <r>
      <rPr>
        <sz val="10"/>
        <color theme="1"/>
        <rFont val="Calibri"/>
        <family val="2"/>
        <scheme val="minor"/>
      </rPr>
      <t xml:space="preserve"> ≤</t>
    </r>
    <r>
      <rPr>
        <vertAlign val="superscript"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6,36 Gy </t>
    </r>
    <r>
      <rPr>
        <b/>
        <sz val="10"/>
        <color theme="1"/>
        <rFont val="Calibri"/>
        <family val="2"/>
        <scheme val="minor"/>
      </rPr>
      <t>(7 Gy(RBE)</t>
    </r>
    <r>
      <rPr>
        <sz val="10"/>
        <color theme="1"/>
        <rFont val="Calibri"/>
        <family val="2"/>
        <scheme val="minor"/>
      </rPr>
      <t>)</t>
    </r>
  </si>
  <si>
    <t>hippocampus R</t>
  </si>
  <si>
    <t>hippocampusR_P</t>
  </si>
  <si>
    <t>hippocamp sin_P1</t>
  </si>
  <si>
    <t>Hippothalamus</t>
  </si>
  <si>
    <t>Hippothalamus_D2</t>
  </si>
  <si>
    <r>
      <t>D</t>
    </r>
    <r>
      <rPr>
        <vertAlign val="subscript"/>
        <sz val="10"/>
        <color theme="1"/>
        <rFont val="Calibri"/>
        <family val="2"/>
        <scheme val="minor"/>
      </rPr>
      <t>2%</t>
    </r>
    <r>
      <rPr>
        <sz val="10"/>
        <color theme="1"/>
        <rFont val="Calibri"/>
        <family val="2"/>
        <scheme val="minor"/>
      </rPr>
      <t xml:space="preserve">  ≤ </t>
    </r>
    <r>
      <rPr>
        <b/>
        <sz val="10"/>
        <color theme="1"/>
        <rFont val="Calibri"/>
        <family val="2"/>
        <scheme val="minor"/>
      </rPr>
      <t>50 Gy(RBE)</t>
    </r>
  </si>
  <si>
    <t>hippothalamus</t>
  </si>
  <si>
    <t>hippothalamus_P</t>
  </si>
  <si>
    <t>hypothalamus</t>
  </si>
  <si>
    <t>hippothalamus_P1</t>
  </si>
  <si>
    <t>Lens L</t>
  </si>
  <si>
    <t>LensLeft</t>
  </si>
  <si>
    <t>LensLeft_D2</t>
  </si>
  <si>
    <r>
      <t>D</t>
    </r>
    <r>
      <rPr>
        <vertAlign val="subscript"/>
        <sz val="10"/>
        <color theme="1"/>
        <rFont val="Calibri"/>
        <family val="2"/>
        <scheme val="minor"/>
      </rPr>
      <t>2%</t>
    </r>
    <r>
      <rPr>
        <sz val="10"/>
        <color theme="1"/>
        <rFont val="Calibri"/>
        <family val="2"/>
        <scheme val="minor"/>
      </rPr>
      <t xml:space="preserve">  ≤ </t>
    </r>
    <r>
      <rPr>
        <b/>
        <sz val="10"/>
        <color theme="1"/>
        <rFont val="Calibri"/>
        <family val="2"/>
        <scheme val="minor"/>
      </rPr>
      <t>5 Gy(RBE)</t>
    </r>
  </si>
  <si>
    <t>lens L</t>
  </si>
  <si>
    <t>Lens L_P</t>
  </si>
  <si>
    <t>lens dx._P1</t>
  </si>
  <si>
    <t>Lens R</t>
  </si>
  <si>
    <t>LensRight</t>
  </si>
  <si>
    <t>LensRight_D2</t>
  </si>
  <si>
    <t>lens R</t>
  </si>
  <si>
    <t>Lens R_P</t>
  </si>
  <si>
    <t>lens sin._P1</t>
  </si>
  <si>
    <t>Macula L</t>
  </si>
  <si>
    <t>MaculaLEft</t>
  </si>
  <si>
    <t>MaculaLEft_D2</t>
  </si>
  <si>
    <t>macula L</t>
  </si>
  <si>
    <t>macula L_P</t>
  </si>
  <si>
    <t>macula L_P1</t>
  </si>
  <si>
    <t>Macula R</t>
  </si>
  <si>
    <t>MaculaRight</t>
  </si>
  <si>
    <t>MaculaRight_D2</t>
  </si>
  <si>
    <t>macula R</t>
  </si>
  <si>
    <t>macula R_P</t>
  </si>
  <si>
    <t>macula R_P1</t>
  </si>
  <si>
    <t>Optic nerve L</t>
  </si>
  <si>
    <t>OpticalNerveLeft</t>
  </si>
  <si>
    <t xml:space="preserve">OpticalNerveLeft_D2 </t>
  </si>
  <si>
    <t>optic_nerve_si</t>
  </si>
  <si>
    <t>Optic nerve L_P</t>
  </si>
  <si>
    <t>opticus L</t>
  </si>
  <si>
    <t>opticus sin._P</t>
  </si>
  <si>
    <t>Optic nerve R</t>
  </si>
  <si>
    <t xml:space="preserve">OpticalNerveRight_D2 </t>
  </si>
  <si>
    <t>optic_nerve_dx</t>
  </si>
  <si>
    <t>Optic nerve R_P</t>
  </si>
  <si>
    <t>opticus R</t>
  </si>
  <si>
    <t>opticus dx._P1</t>
  </si>
  <si>
    <t>Oral cavity</t>
  </si>
  <si>
    <t>OralCavity</t>
  </si>
  <si>
    <t>OralCavity_Dmean_min</t>
  </si>
  <si>
    <t>oral cavity1</t>
  </si>
  <si>
    <t>Parotid L</t>
  </si>
  <si>
    <t>Parotid_Gland_Left</t>
  </si>
  <si>
    <t xml:space="preserve">Parotid_Gland_Left_Dmean </t>
  </si>
  <si>
    <t>parotid L</t>
  </si>
  <si>
    <t>parotis L_P</t>
  </si>
  <si>
    <t>parotis L</t>
  </si>
  <si>
    <t>parotis left</t>
  </si>
  <si>
    <t>parotis sin._P1</t>
  </si>
  <si>
    <t>Parotid R</t>
  </si>
  <si>
    <t>Parotid_Gland_Right</t>
  </si>
  <si>
    <t xml:space="preserve">Parotid_Gland_Right_Dmean </t>
  </si>
  <si>
    <t>parotid R</t>
  </si>
  <si>
    <t>parotis R_P</t>
  </si>
  <si>
    <t>parotis R</t>
  </si>
  <si>
    <t>parotis right</t>
  </si>
  <si>
    <t>parotis dx._P1</t>
  </si>
  <si>
    <t>Patient</t>
  </si>
  <si>
    <t>patient</t>
  </si>
  <si>
    <t>patient_P1</t>
  </si>
  <si>
    <t>Pituitary</t>
  </si>
  <si>
    <t>Pituitary gland_D2</t>
  </si>
  <si>
    <r>
      <t>D</t>
    </r>
    <r>
      <rPr>
        <vertAlign val="subscript"/>
        <sz val="10"/>
        <color theme="1"/>
        <rFont val="Calibri"/>
        <family val="2"/>
        <scheme val="minor"/>
      </rPr>
      <t>2%</t>
    </r>
    <r>
      <rPr>
        <sz val="10"/>
        <color theme="1"/>
        <rFont val="Calibri"/>
        <family val="2"/>
        <scheme val="minor"/>
      </rPr>
      <t xml:space="preserve">  ≤ </t>
    </r>
    <r>
      <rPr>
        <b/>
        <sz val="10"/>
        <color theme="1"/>
        <rFont val="Calibri"/>
        <family val="2"/>
        <scheme val="minor"/>
      </rPr>
      <t>45 Gy(RBE)</t>
    </r>
  </si>
  <si>
    <t>pituitary</t>
  </si>
  <si>
    <t>hypophysis_P</t>
  </si>
  <si>
    <t>pituitary_P1</t>
  </si>
  <si>
    <t>PTV1</t>
  </si>
  <si>
    <t>PTV_1</t>
  </si>
  <si>
    <t>PTV</t>
  </si>
  <si>
    <t>PTVevalPrague</t>
  </si>
  <si>
    <t>PTV1evalPrague_P</t>
  </si>
  <si>
    <t>PTV1evalPrague</t>
  </si>
  <si>
    <t>PTV1evalPrague_1</t>
  </si>
  <si>
    <t>PTV2</t>
  </si>
  <si>
    <t>PTV_2</t>
  </si>
  <si>
    <t>PTV2evalPrague_P</t>
  </si>
  <si>
    <t>PTV2evalPrague</t>
  </si>
  <si>
    <t>PTV2evalPrague_1</t>
  </si>
  <si>
    <t>Retina L</t>
  </si>
  <si>
    <t>RetinaLeft</t>
  </si>
  <si>
    <t>RetinaLeft_D2_min</t>
  </si>
  <si>
    <r>
      <t>D</t>
    </r>
    <r>
      <rPr>
        <vertAlign val="subscript"/>
        <sz val="10"/>
        <color theme="1"/>
        <rFont val="Calibri"/>
        <family val="2"/>
        <scheme val="minor"/>
      </rPr>
      <t>2%</t>
    </r>
    <r>
      <rPr>
        <sz val="10"/>
        <color theme="1"/>
        <rFont val="Calibri"/>
        <family val="2"/>
        <scheme val="minor"/>
      </rPr>
      <t xml:space="preserve">  ≤ 40,91 Gy (</t>
    </r>
    <r>
      <rPr>
        <b/>
        <sz val="10"/>
        <color theme="1"/>
        <rFont val="Calibri"/>
        <family val="2"/>
        <scheme val="minor"/>
      </rPr>
      <t>45 Gy(RBE)</t>
    </r>
    <r>
      <rPr>
        <sz val="10"/>
        <color theme="1"/>
        <rFont val="Calibri"/>
        <family val="2"/>
        <scheme val="minor"/>
      </rPr>
      <t>)</t>
    </r>
  </si>
  <si>
    <t>retina L</t>
  </si>
  <si>
    <t>Retina L2_P</t>
  </si>
  <si>
    <t>retina sin._P1</t>
  </si>
  <si>
    <t>Retina R</t>
  </si>
  <si>
    <t>RetinaRight</t>
  </si>
  <si>
    <t>RetinaRight_D2_min</t>
  </si>
  <si>
    <t>retina R</t>
  </si>
  <si>
    <t>Retina R2_P</t>
  </si>
  <si>
    <t>retina dx._P1</t>
  </si>
  <si>
    <t>Spinal cord</t>
  </si>
  <si>
    <t>SpinalCord</t>
  </si>
  <si>
    <t xml:space="preserve">SpinalCord_D2 </t>
  </si>
  <si>
    <r>
      <t>D</t>
    </r>
    <r>
      <rPr>
        <vertAlign val="subscript"/>
        <sz val="10"/>
        <color theme="1"/>
        <rFont val="Calibri"/>
        <family val="2"/>
        <scheme val="minor"/>
      </rPr>
      <t>2%</t>
    </r>
    <r>
      <rPr>
        <sz val="10"/>
        <color theme="1"/>
        <rFont val="Calibri"/>
        <family val="2"/>
        <scheme val="minor"/>
      </rPr>
      <t xml:space="preserve">  ≤ 45,45 Gy (</t>
    </r>
    <r>
      <rPr>
        <b/>
        <sz val="10"/>
        <color theme="1"/>
        <rFont val="Calibri"/>
        <family val="2"/>
        <scheme val="minor"/>
      </rPr>
      <t>50 Gy(RBE)</t>
    </r>
    <r>
      <rPr>
        <sz val="10"/>
        <color theme="1"/>
        <rFont val="Calibri"/>
        <family val="2"/>
        <scheme val="minor"/>
      </rPr>
      <t>)</t>
    </r>
  </si>
  <si>
    <t>spinal cord</t>
  </si>
  <si>
    <t>Spinal cord_P</t>
  </si>
  <si>
    <t>spinal cord_P1</t>
  </si>
  <si>
    <t>Tear gland L</t>
  </si>
  <si>
    <t>TearGlandLeft</t>
  </si>
  <si>
    <t>TearGlandLeft_Dmean</t>
  </si>
  <si>
    <r>
      <t>D</t>
    </r>
    <r>
      <rPr>
        <vertAlign val="subscript"/>
        <sz val="10"/>
        <color theme="1"/>
        <rFont val="Calibri"/>
        <family val="2"/>
        <scheme val="minor"/>
      </rPr>
      <t xml:space="preserve">mean </t>
    </r>
    <r>
      <rPr>
        <sz val="10"/>
        <color theme="1"/>
        <rFont val="Calibri"/>
        <family val="2"/>
        <scheme val="minor"/>
      </rPr>
      <t xml:space="preserve"> ≤</t>
    </r>
    <r>
      <rPr>
        <vertAlign val="superscript"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36,36 Gy (</t>
    </r>
    <r>
      <rPr>
        <b/>
        <sz val="10"/>
        <color theme="1"/>
        <rFont val="Calibri"/>
        <family val="2"/>
        <scheme val="minor"/>
      </rPr>
      <t>40 Gy(RBE)</t>
    </r>
    <r>
      <rPr>
        <sz val="10"/>
        <color theme="1"/>
        <rFont val="Calibri"/>
        <family val="2"/>
        <scheme val="minor"/>
      </rPr>
      <t>)</t>
    </r>
  </si>
  <si>
    <t>tear gland L</t>
  </si>
  <si>
    <t>gl lacrimaliL_P</t>
  </si>
  <si>
    <t>gl lacrimali L</t>
  </si>
  <si>
    <t>tear gland L_P1</t>
  </si>
  <si>
    <t>Tear gland R</t>
  </si>
  <si>
    <t>TearGlandRight</t>
  </si>
  <si>
    <t>TearGlandRight_Dmean</t>
  </si>
  <si>
    <r>
      <t>D</t>
    </r>
    <r>
      <rPr>
        <vertAlign val="subscript"/>
        <sz val="10"/>
        <color theme="1"/>
        <rFont val="Calibri"/>
        <family val="2"/>
        <scheme val="minor"/>
      </rPr>
      <t xml:space="preserve">mean </t>
    </r>
    <r>
      <rPr>
        <sz val="10"/>
        <color theme="1"/>
        <rFont val="Calibri"/>
        <family val="2"/>
        <scheme val="minor"/>
      </rPr>
      <t xml:space="preserve"> ≤</t>
    </r>
    <r>
      <rPr>
        <vertAlign val="superscript"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36,36 Gy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(</t>
    </r>
    <r>
      <rPr>
        <b/>
        <sz val="10"/>
        <color theme="1"/>
        <rFont val="Calibri"/>
        <family val="2"/>
        <scheme val="minor"/>
      </rPr>
      <t>40 Gy(RBE)</t>
    </r>
    <r>
      <rPr>
        <sz val="10"/>
        <color theme="1"/>
        <rFont val="Calibri"/>
        <family val="2"/>
        <scheme val="minor"/>
      </rPr>
      <t>)</t>
    </r>
  </si>
  <si>
    <t>tear gland R</t>
  </si>
  <si>
    <t>gl lacrimaliR_P</t>
  </si>
  <si>
    <t>gl lacrimali R</t>
  </si>
  <si>
    <t>tear gland R_P1</t>
  </si>
  <si>
    <t>TemporalLobe_L</t>
  </si>
  <si>
    <t>TemporalLobeLeft</t>
  </si>
  <si>
    <t>TemporalLobeLeft_D2</t>
  </si>
  <si>
    <r>
      <t>D</t>
    </r>
    <r>
      <rPr>
        <vertAlign val="subscript"/>
        <sz val="10"/>
        <color theme="1"/>
        <rFont val="Calibri"/>
        <family val="2"/>
        <scheme val="minor"/>
      </rPr>
      <t>2%</t>
    </r>
    <r>
      <rPr>
        <sz val="10"/>
        <color theme="1"/>
        <rFont val="Calibri"/>
        <family val="2"/>
        <scheme val="minor"/>
      </rPr>
      <t xml:space="preserve">  ≤ 63,63 Gy (</t>
    </r>
    <r>
      <rPr>
        <b/>
        <sz val="10"/>
        <color theme="1"/>
        <rFont val="Calibri"/>
        <family val="2"/>
        <scheme val="minor"/>
      </rPr>
      <t>70 Gy(RBE)</t>
    </r>
    <r>
      <rPr>
        <sz val="10"/>
        <color theme="1"/>
        <rFont val="Calibri"/>
        <family val="2"/>
        <scheme val="minor"/>
      </rPr>
      <t>)</t>
    </r>
  </si>
  <si>
    <t>temporal L</t>
  </si>
  <si>
    <t>temporalLobeL_P</t>
  </si>
  <si>
    <t>temporal lobeL</t>
  </si>
  <si>
    <t>temporal left</t>
  </si>
  <si>
    <t>temp. lob.dx._P1</t>
  </si>
  <si>
    <t>TemporalLobe_R</t>
  </si>
  <si>
    <t>TemporalLobeRight</t>
  </si>
  <si>
    <t>TemporalLobeRight_D2</t>
  </si>
  <si>
    <t>temporal R</t>
  </si>
  <si>
    <t>temporalLobeR_P</t>
  </si>
  <si>
    <t>temporal lobeR</t>
  </si>
  <si>
    <t>temporal right</t>
  </si>
  <si>
    <t>temp. lob.sin_P1</t>
  </si>
  <si>
    <t>tumor preop_P</t>
  </si>
  <si>
    <t>dental2</t>
  </si>
  <si>
    <t>cavern. sinus</t>
  </si>
  <si>
    <t>luzko tu_P1</t>
  </si>
  <si>
    <t>external_P</t>
  </si>
  <si>
    <t>ear inner L</t>
  </si>
  <si>
    <t>inner ear L_P</t>
  </si>
  <si>
    <t>ear inner R</t>
  </si>
  <si>
    <t>inner ear R_P</t>
  </si>
  <si>
    <t>ear inner L ???</t>
  </si>
  <si>
    <t>vestubilar L</t>
  </si>
  <si>
    <t>ear inner R ???</t>
  </si>
  <si>
    <t>vestubilar R</t>
  </si>
  <si>
    <t>ear mid L</t>
  </si>
  <si>
    <t>ear mid R</t>
  </si>
  <si>
    <t>Midbrain</t>
  </si>
  <si>
    <t>midbrain</t>
  </si>
  <si>
    <t>Spinal canal</t>
  </si>
  <si>
    <t>spinal canal</t>
  </si>
  <si>
    <t>Eye L</t>
  </si>
  <si>
    <t>bulbus sin._P1</t>
  </si>
  <si>
    <t>Eye R</t>
  </si>
  <si>
    <t>bulbus dx._P1</t>
  </si>
  <si>
    <t>ID</t>
  </si>
  <si>
    <t>CentreID</t>
  </si>
  <si>
    <t>Initials</t>
  </si>
  <si>
    <t>Date</t>
  </si>
  <si>
    <t>LastUpdated</t>
  </si>
  <si>
    <t>Plan name</t>
  </si>
  <si>
    <t>Submitted</t>
  </si>
  <si>
    <t>Indication</t>
  </si>
  <si>
    <t>PTV_1_volume</t>
  </si>
  <si>
    <t>PTV_1_D98</t>
  </si>
  <si>
    <t>PTV_1_D2</t>
  </si>
  <si>
    <t>PTV_1_median</t>
  </si>
  <si>
    <t>PTV_1_V95</t>
  </si>
  <si>
    <t>PTV_1_CI</t>
  </si>
  <si>
    <t>PTV_1_HI</t>
  </si>
  <si>
    <t>PTV_2_volume</t>
  </si>
  <si>
    <t>PTV_2_D98</t>
  </si>
  <si>
    <t>PTV_2_D2</t>
  </si>
  <si>
    <t>PTV_2_median</t>
  </si>
  <si>
    <t>PTV_2_V95</t>
  </si>
  <si>
    <t>PTV_2_CI</t>
  </si>
  <si>
    <t>PTV_2_HI</t>
  </si>
  <si>
    <t>CTV_1_volume</t>
  </si>
  <si>
    <t>CTV_1_D2</t>
  </si>
  <si>
    <t>CTV_1_median</t>
  </si>
  <si>
    <t>CTV_1_V95</t>
  </si>
  <si>
    <t>CTV_1_CI</t>
  </si>
  <si>
    <t>CTV_1_HI</t>
  </si>
  <si>
    <t>CTV_2_volume</t>
  </si>
  <si>
    <t>CTV_2_D98</t>
  </si>
  <si>
    <t>CTV_2_D2</t>
  </si>
  <si>
    <t>CTV_2_median</t>
  </si>
  <si>
    <t>CTV_2_V95</t>
  </si>
  <si>
    <t>CTV_2_CI</t>
  </si>
  <si>
    <t>CTV_2_HI</t>
  </si>
  <si>
    <t>GTV_volume</t>
  </si>
  <si>
    <t>GTV_D98</t>
  </si>
  <si>
    <t>GTV_D2</t>
  </si>
  <si>
    <t>GTV_median</t>
  </si>
  <si>
    <t>Brainstem_Centre_Volume</t>
  </si>
  <si>
    <t>Brainstem_Centre_D2</t>
  </si>
  <si>
    <t>Brainstem_Surface_Volume</t>
  </si>
  <si>
    <t>Brainstem_Surface_D2</t>
  </si>
  <si>
    <t>Chiasma_Volume</t>
  </si>
  <si>
    <t>Chiasma_D2</t>
  </si>
  <si>
    <t>SpinalCord_Volume</t>
  </si>
  <si>
    <t>SpinalCord_D2</t>
  </si>
  <si>
    <t>OpticalNerveLeft_Volume</t>
  </si>
  <si>
    <t>OpticalNerveLeft_D2</t>
  </si>
  <si>
    <t>OpticalNerveRight_Volume</t>
  </si>
  <si>
    <t>OpticalNerveRight_D2</t>
  </si>
  <si>
    <t>HippocampusLeft_Volume</t>
  </si>
  <si>
    <t>HippocampusRight_Volume</t>
  </si>
  <si>
    <t>Hippothalamus_Volume</t>
  </si>
  <si>
    <t>TemporalLobeLeft_Volume</t>
  </si>
  <si>
    <t>TemporalLobeRight_Volume</t>
  </si>
  <si>
    <t>RetinaLeft_Volume</t>
  </si>
  <si>
    <t>RetinaLeft_D2</t>
  </si>
  <si>
    <t>RetinaRight_Volume</t>
  </si>
  <si>
    <t>RetinaRight_D2</t>
  </si>
  <si>
    <t>TearGlandLeft_Volume</t>
  </si>
  <si>
    <t>TearGlandRight_Volume</t>
  </si>
  <si>
    <t>CochleaLeft_Volume</t>
  </si>
  <si>
    <t>CochleaRight_Volume</t>
  </si>
  <si>
    <t>Pituitary gland_Volume</t>
  </si>
  <si>
    <t>LensLeft_Volume</t>
  </si>
  <si>
    <t>LensRight_Volume</t>
  </si>
  <si>
    <t>Brain_Volume</t>
  </si>
  <si>
    <t>Parotid_Gland_Left_Volume</t>
  </si>
  <si>
    <t>Parotid_Gland_Left_Dmean</t>
  </si>
  <si>
    <t>Parotid_Gland_Right_Volume</t>
  </si>
  <si>
    <t>Parotid_Gland_Right_Dmean</t>
  </si>
  <si>
    <t>OralCavity_Volume</t>
  </si>
  <si>
    <t>OralCavity_Dmean</t>
  </si>
  <si>
    <t>MaculaLeft_Volume</t>
  </si>
  <si>
    <t>MaculaRight_Volume</t>
  </si>
  <si>
    <t>Body-CTV_Volume</t>
  </si>
  <si>
    <t>PTV_1_D98_min</t>
  </si>
  <si>
    <t>PTV_1_D98_max</t>
  </si>
  <si>
    <t>PTV_1_D2_min</t>
  </si>
  <si>
    <t>PTV_1_D2_max</t>
  </si>
  <si>
    <t>PTV_1_CI_min</t>
  </si>
  <si>
    <t>PTV_1_CI_max</t>
  </si>
  <si>
    <t>PTV_1_HI_min</t>
  </si>
  <si>
    <t>PTV_1_HI_max</t>
  </si>
  <si>
    <t>PTV_2_D98_min</t>
  </si>
  <si>
    <t>PTV_2_D98_max</t>
  </si>
  <si>
    <t>PTV_2_D2_min</t>
  </si>
  <si>
    <t>PTV_2_D2_max</t>
  </si>
  <si>
    <t>PTV_2_CI_min</t>
  </si>
  <si>
    <t>PTV_2_CI_max</t>
  </si>
  <si>
    <t>PTV_2_HI_min</t>
  </si>
  <si>
    <t>PTV_2_HI_max</t>
  </si>
  <si>
    <t>CTV_1_D98_min</t>
  </si>
  <si>
    <t>CTV_1_D98_max</t>
  </si>
  <si>
    <t>CTV_1_D2_min</t>
  </si>
  <si>
    <t>CTV_1_D2_max</t>
  </si>
  <si>
    <t xml:space="preserve">CTV_1_CI </t>
  </si>
  <si>
    <t>CTV_1_CI_min</t>
  </si>
  <si>
    <t>CTV_1_CI_max</t>
  </si>
  <si>
    <t xml:space="preserve">CTV_1_HI </t>
  </si>
  <si>
    <t>CTV_1_HI_min</t>
  </si>
  <si>
    <t>CTV_1_HI_max</t>
  </si>
  <si>
    <t xml:space="preserve">CTV_2_D98 </t>
  </si>
  <si>
    <t>CTV_2_D98_min</t>
  </si>
  <si>
    <t>CTV_2_D98_max</t>
  </si>
  <si>
    <t xml:space="preserve">CTV_2_D2 </t>
  </si>
  <si>
    <t>CTV_2_D2_min</t>
  </si>
  <si>
    <t>CTV_2_D2_max</t>
  </si>
  <si>
    <t xml:space="preserve">CTV_2_CI </t>
  </si>
  <si>
    <t>CTV_2_CI_min</t>
  </si>
  <si>
    <t>CTV_2_CI_max</t>
  </si>
  <si>
    <t xml:space="preserve">CTV_2_HI </t>
  </si>
  <si>
    <t>CTV_2_HI_min</t>
  </si>
  <si>
    <t>CTV_2_HI_max</t>
  </si>
  <si>
    <t xml:space="preserve">GTV_D98 </t>
  </si>
  <si>
    <t xml:space="preserve">GTV_D98_min </t>
  </si>
  <si>
    <t>GTV_D98_max</t>
  </si>
  <si>
    <t xml:space="preserve">GTV_D2 </t>
  </si>
  <si>
    <t>GTV_D2_min</t>
  </si>
  <si>
    <t>GTV_D2_max</t>
  </si>
  <si>
    <t>Brainstem_Centre_D2_min</t>
  </si>
  <si>
    <t>Brainstem_Centre_D2_max</t>
  </si>
  <si>
    <t>Brainstem_ Surface _D2_min</t>
  </si>
  <si>
    <t>Brainstem_ Surface _D2_max</t>
  </si>
  <si>
    <t>Chiasma_D2_min</t>
  </si>
  <si>
    <t>Chiasma_D2_max</t>
  </si>
  <si>
    <t>SpinalCord_D2_min</t>
  </si>
  <si>
    <t>SpinalCord_D2_max</t>
  </si>
  <si>
    <t>OpticalNerveLeft_D2_min</t>
  </si>
  <si>
    <t>OpticalNerveLeft_D2_max</t>
  </si>
  <si>
    <t>OpticalNerveRight_D2_min</t>
  </si>
  <si>
    <t>OpticalNerveRight_D2_max</t>
  </si>
  <si>
    <t>HippocampusLeft_Dmean_min</t>
  </si>
  <si>
    <t>HippocampusLeft_Dmean_max</t>
  </si>
  <si>
    <t>HippocampusRight_Dmean_min</t>
  </si>
  <si>
    <t>HippocampusRight_Dmean_max</t>
  </si>
  <si>
    <t>Hippothalamus_D2_min</t>
  </si>
  <si>
    <t>Hippothalamus_D2_max</t>
  </si>
  <si>
    <t>TemporalLobeLeft_D2_min</t>
  </si>
  <si>
    <t>TemporalLobeLeft_D2_max</t>
  </si>
  <si>
    <t>TemporalLobeRight_D2_min</t>
  </si>
  <si>
    <t>TemporalLobeRight_D2_max</t>
  </si>
  <si>
    <t>RetinaLeft_D2_max</t>
  </si>
  <si>
    <t>RetinaRight_D2_max</t>
  </si>
  <si>
    <t>TearGlandLeft_Dmean_min</t>
  </si>
  <si>
    <t>TearGlandLeft_Dmean_max</t>
  </si>
  <si>
    <t>TearGlandRight_Dmean_min</t>
  </si>
  <si>
    <t>TearGlandRight_Dmean_max</t>
  </si>
  <si>
    <t>CochleaLeft_Dmean_min</t>
  </si>
  <si>
    <t>CochleaLeft_Dmean_max</t>
  </si>
  <si>
    <t>CochleaRight_Dmean_min</t>
  </si>
  <si>
    <t>CochleaRight_Dmean_max</t>
  </si>
  <si>
    <t>Pituitary gland_D2_min</t>
  </si>
  <si>
    <t>Pituitary gland_D2_max</t>
  </si>
  <si>
    <t>LensLeft_D2_min</t>
  </si>
  <si>
    <t>LensLeft_D2_max</t>
  </si>
  <si>
    <t>LensRight_D2_min</t>
  </si>
  <si>
    <t>LensRight_D2_max</t>
  </si>
  <si>
    <t>Brain_V15_min</t>
  </si>
  <si>
    <t>Brain_V15_max</t>
  </si>
  <si>
    <t>Parotid_Gland_Left_Dmean_min</t>
  </si>
  <si>
    <t>Parotid_Gland_Left_Dmean_max</t>
  </si>
  <si>
    <t>Parotid_Gland_Right_Dmean_min</t>
  </si>
  <si>
    <t>Parotid_Gland_Right_Dmean_max</t>
  </si>
  <si>
    <t>OralCavity_Dmean_max</t>
  </si>
  <si>
    <t>MaculaLEft_D2_min</t>
  </si>
  <si>
    <t>MaculaLEft_D2_max</t>
  </si>
  <si>
    <t>MaculaRight_D2_min</t>
  </si>
  <si>
    <t>MaculaRight_D2_max</t>
  </si>
  <si>
    <t>Body-CTV_D2_min</t>
  </si>
  <si>
    <t>Body-CTV_D2_max</t>
  </si>
  <si>
    <t>TemporomandibularJointLeft_Dmean</t>
  </si>
  <si>
    <t>TemporomandibularJointLeft_Dmean_min</t>
  </si>
  <si>
    <t>TemporomandibularJointLeft_Dmean_max</t>
  </si>
  <si>
    <t>TemporomandibularJointRight_Dmean</t>
  </si>
  <si>
    <t>TemporomandibularJointRight_Dmean_min</t>
  </si>
  <si>
    <t>TemporomandibularJointRight_Dmean_max</t>
  </si>
  <si>
    <t>Thyroid_Dmean</t>
  </si>
  <si>
    <t>Thyroid_Dmean_min</t>
  </si>
  <si>
    <t>Thyroid_Dmean_max</t>
  </si>
  <si>
    <t>Rectum_D2_min</t>
  </si>
  <si>
    <t>Rectum_D2_max</t>
  </si>
  <si>
    <t>Rectum_Dmean_min</t>
  </si>
  <si>
    <t>Rectum_Dmean_max</t>
  </si>
  <si>
    <t>RectumWall_D2_min</t>
  </si>
  <si>
    <t>RectumWall_D2_max</t>
  </si>
  <si>
    <t>RectumWall_Dmean_min</t>
  </si>
  <si>
    <t>RectumWall_Dmean_max</t>
  </si>
  <si>
    <t>Bladder_D2_min</t>
  </si>
  <si>
    <t>Bladder_D2_max</t>
  </si>
  <si>
    <t>Bladder_V59Gy(RBE)_min</t>
  </si>
  <si>
    <t>Bladder_V59Gy(RBE)_max</t>
  </si>
  <si>
    <t>BladderWall_D2_min</t>
  </si>
  <si>
    <t>BladderWall_D2_max</t>
  </si>
  <si>
    <t>BladderWall_V59Gy(RBE)_min</t>
  </si>
  <si>
    <t>BladderWall_V59Gy(RBE)_max</t>
  </si>
  <si>
    <t>BulbusPenis_Dmean_min</t>
  </si>
  <si>
    <t>BulbusPenis_Dmean_max</t>
  </si>
  <si>
    <t>SmallIntestine_D150cc_min</t>
  </si>
  <si>
    <t>SmallIntestine_D150cc_max</t>
  </si>
  <si>
    <t>BowelBag_D2_min</t>
  </si>
  <si>
    <t>BowelBag_D2_max</t>
  </si>
  <si>
    <t>BowelBag_V50Gy(RBE)_min</t>
  </si>
  <si>
    <t>BowelBag_V50Gy(RBE)_max</t>
  </si>
  <si>
    <t>FemoralHeadLeft_D2_min</t>
  </si>
  <si>
    <t>FemoralHeadLeft_D2_max</t>
  </si>
  <si>
    <t>FemoralHeadRight_D2_min</t>
  </si>
  <si>
    <t>FemoralHeadRight_D2_max</t>
  </si>
  <si>
    <t>Liver_Dmean_min</t>
  </si>
  <si>
    <t>Liver_Dmean_max</t>
  </si>
  <si>
    <t>KidneyLeft_Dmean_min</t>
  </si>
  <si>
    <t>KidneyLeft_Dmean_max</t>
  </si>
  <si>
    <t>KidneyRight_Dmean_min</t>
  </si>
  <si>
    <t>KidneyRight_Dmean_max</t>
  </si>
  <si>
    <t>Stomach_V45Gy(RBE)_min</t>
  </si>
  <si>
    <t>Stomach_V45Gy(RBE)_max</t>
  </si>
  <si>
    <t>LungLeft_Dmean_min</t>
  </si>
  <si>
    <t>LungLeft_Dmean_max</t>
  </si>
  <si>
    <t>LungRight_Dmean_min</t>
  </si>
  <si>
    <t>LungRight_Dmean_max</t>
  </si>
  <si>
    <t>Heart_Dmean_min</t>
  </si>
  <si>
    <t>Heart_Dmean_max</t>
  </si>
  <si>
    <t>Gantry</t>
  </si>
  <si>
    <t>Method</t>
  </si>
  <si>
    <t>Number of Beams</t>
  </si>
  <si>
    <t>Beam 1 (Gantry, Couch)</t>
  </si>
  <si>
    <t>Beam 2 (Gantry, Couch)</t>
  </si>
  <si>
    <t>Beam 3 (Gantry, Couch)</t>
  </si>
  <si>
    <t>Beam 4 (Gantry, Couch)</t>
  </si>
  <si>
    <t>Beam 5 (Gantry, Couch)</t>
  </si>
  <si>
    <t>Beam 6 (Gantry, Couch)</t>
  </si>
  <si>
    <t>Beam 7 (Gantry, Couch)</t>
  </si>
  <si>
    <t>Beam 8 (Gantry, Couch)</t>
  </si>
  <si>
    <t>Beam 9 (Gantry, Couch)</t>
  </si>
  <si>
    <t>Beam 10 (Gantry, Couch)</t>
  </si>
  <si>
    <t>Range Shifter</t>
  </si>
  <si>
    <t>Comments</t>
  </si>
  <si>
    <t>Iphase</t>
  </si>
  <si>
    <t>95% of Dnominal</t>
  </si>
  <si>
    <t>107% of Dnominal</t>
  </si>
  <si>
    <t>100% of Dnominal</t>
  </si>
  <si>
    <t>&lt; D2%</t>
  </si>
  <si>
    <t>&lt; Dmean</t>
  </si>
  <si>
    <t>nominal</t>
  </si>
  <si>
    <t>avg</t>
  </si>
  <si>
    <t>sd</t>
  </si>
  <si>
    <t>boost</t>
  </si>
  <si>
    <t>PlanSum</t>
  </si>
  <si>
    <t>OAR</t>
  </si>
  <si>
    <t>SC Guideline.docx</t>
  </si>
  <si>
    <t xml:space="preserve">During the planning procedure, the following priority should be taken into account: </t>
  </si>
  <si>
    <t>Cochlea L/R</t>
  </si>
  <si>
    <t xml:space="preserve">Dmean </t>
  </si>
  <si>
    <t>·         Dose prescription</t>
  </si>
  <si>
    <t>Priority 1: Brainstem central part.</t>
  </si>
  <si>
    <t>Optic nerve L/R</t>
  </si>
  <si>
    <t>Priority 2: Brainstem surface (2 mm thickness).</t>
  </si>
  <si>
    <t xml:space="preserve">Patients: </t>
  </si>
  <si>
    <t>Priority 3: Chiasma.</t>
  </si>
  <si>
    <t xml:space="preserve">Anonym1 - chordoma, inoperable chordoma of base of skull.  </t>
  </si>
  <si>
    <t>Priority 4: Spinal cord.</t>
  </si>
  <si>
    <t>Retina L/R</t>
  </si>
  <si>
    <t>Prescription: 37 x 2 Gy(RBE) (CTVeval = GTV), only 1 phase (replanning afetr 28. fraction, but no second phase).</t>
  </si>
  <si>
    <t xml:space="preserve">Priority 5: Optic nerves L/R. </t>
  </si>
  <si>
    <t>Brainstem surface</t>
  </si>
  <si>
    <t>Anonym2 - chordoma, partial resection, irradiation 5x7 Gy (CyberKnife), recurrence. Prescription: 1st phase 26 x 2 Gy(RBE) (PTV1eval, CTV1eval), 2nd phase 11 x 2 Gy(RBE) (PTV2eval, CTV2eval).</t>
  </si>
  <si>
    <t>Priority 6: CTV coverage</t>
  </si>
  <si>
    <t>Brainstem central part</t>
  </si>
  <si>
    <t xml:space="preserve">Anonym3 -  chondrosarcoma, partial resection. </t>
  </si>
  <si>
    <t>Priority 7: Maximum doses</t>
  </si>
  <si>
    <t>Temporal lobe L/R</t>
  </si>
  <si>
    <t>Prescription: 1st phase for CTV LR: 26 x 2 Gy(RBE); 2nd phase for CTV HR 9 x 2 Gy(RBE).</t>
  </si>
  <si>
    <t>Priority 8: Hippocampus L/R, Hypothalamus L/R.</t>
  </si>
  <si>
    <t>Hippocampus L/R</t>
  </si>
  <si>
    <t>Anonym4 -  chordoma, partial resection.</t>
  </si>
  <si>
    <t>Priority 9: Temporal lobe L/R.</t>
  </si>
  <si>
    <t>Hypothalamus L/R</t>
  </si>
  <si>
    <t>Prescription: 1st phase 27 x 2 Gy(RBE) (PTV1eval, CTV1eval), 2nd phase 10 x 2 Gy(RBE) (PTV2eval, CTV2eval = 3mm inner margin from PTV2eval).</t>
  </si>
  <si>
    <t>Priority 10:  Retinas L/R, Lacrimal glands L/R.</t>
  </si>
  <si>
    <t>Pituitary gland</t>
  </si>
  <si>
    <t xml:space="preserve">Anonym5 - 12 years, chordoma, partial resection, blindness of the right eye. </t>
  </si>
  <si>
    <t>Priority 11: Cochlea L/R.</t>
  </si>
  <si>
    <t>Lacrimal gland L/R</t>
  </si>
  <si>
    <t>Prescription: 1st phase 54 Gy(RBE)/27 fractions (PTV1eval, CTV1eval); 2nd phase 20 Gy(RBE)/10 fractions for 74 Gy(RBE) total dose (2 Gy(RBE) per fraction) (PTV2eval, CTV2eval = 3mm inner margin from PTV2eval).</t>
  </si>
  <si>
    <t>Priority 12: Pituitary gland.</t>
  </si>
  <si>
    <t>Lens L/R</t>
  </si>
  <si>
    <t>Priority 13: Lens L/R.</t>
  </si>
  <si>
    <t>Other</t>
  </si>
  <si>
    <t>ALAP</t>
  </si>
  <si>
    <t>·         Dose requirements</t>
  </si>
  <si>
    <t>Priority 14: Brain</t>
  </si>
  <si>
    <t>BODY-CTV</t>
  </si>
  <si>
    <t>≤ 107%</t>
  </si>
  <si>
    <t>Priority 15: External/Body</t>
  </si>
  <si>
    <t>Maximum doses (nominal plan):</t>
  </si>
  <si>
    <t>a.    No single point in the patient shall receive more than 115% of the prescribed dose. (Dmax&lt;115%)</t>
  </si>
  <si>
    <t>Planning goals must be met for the first 5 priority structures after robust evaluation.</t>
  </si>
  <si>
    <t>1 phase</t>
  </si>
  <si>
    <t>b.    Dmax (single point) must be located inside the CTV.</t>
  </si>
  <si>
    <t>CTV</t>
  </si>
  <si>
    <t>c.     No more than 2% of CTV volume shall be covered by a dose higher than 107% of the prescribed dose. (D2%&lt; 107%)</t>
  </si>
  <si>
    <t xml:space="preserve">CTV coverage (nominal plan and after robust evaluation): </t>
  </si>
  <si>
    <t>a.    100% of the prescribed dose should cover 98% of the CTV volume. (D98% &gt;100%)</t>
  </si>
  <si>
    <t>down</t>
  </si>
  <si>
    <t>up</t>
  </si>
  <si>
    <t>I phase</t>
  </si>
  <si>
    <t>Summed Phase 1+2</t>
  </si>
  <si>
    <t>CTV1_D2_max</t>
  </si>
  <si>
    <t>PTV_1_HI__min</t>
  </si>
  <si>
    <t>PTV_1_Ci_min</t>
  </si>
  <si>
    <t>PTV_2_V95_min</t>
  </si>
  <si>
    <t>PTV_2_Hi_min</t>
  </si>
  <si>
    <t>CTV_1_V95_min</t>
  </si>
  <si>
    <t>PTV_1_HI__max</t>
  </si>
  <si>
    <t>PTV_1_Ci_max</t>
  </si>
  <si>
    <t>PTV_2_V95_max</t>
  </si>
  <si>
    <t>PTV_2_Hi_max</t>
  </si>
  <si>
    <t>CTV_1_V95_max</t>
  </si>
  <si>
    <t>PTV_1_V95_min</t>
  </si>
  <si>
    <t>CTV_2_V95_min</t>
  </si>
  <si>
    <t>GTV_D98_min</t>
  </si>
  <si>
    <t>Brainstem_Surface_D2_min</t>
  </si>
  <si>
    <t>PTV_1_V95_max</t>
  </si>
  <si>
    <t>CTV_2_V95_max</t>
  </si>
  <si>
    <t>Brainstem_Surface_D2_max</t>
  </si>
  <si>
    <t>Summed Phase 1+2 +robustness</t>
  </si>
  <si>
    <t>Phase 1,Phase 2 + robustness</t>
  </si>
  <si>
    <t>PTV_1_median_min</t>
  </si>
  <si>
    <t>PTV_1_median_max</t>
  </si>
  <si>
    <t>PTV_1_V100</t>
  </si>
  <si>
    <t>PTV_1_V100_min</t>
  </si>
  <si>
    <t>CTV_1_median_min</t>
  </si>
  <si>
    <t>CTV_1_median_max</t>
  </si>
  <si>
    <t>CTV_1__V100</t>
  </si>
  <si>
    <t>CTV_1_V100_min</t>
  </si>
  <si>
    <t>CTV_1_V100_max</t>
  </si>
  <si>
    <t>CTV_2_median_min</t>
  </si>
  <si>
    <t>CTV_2_median_max</t>
  </si>
  <si>
    <t>CTV_V100</t>
  </si>
  <si>
    <t>CTV_V100_min</t>
  </si>
  <si>
    <t>CTV_V100_max</t>
  </si>
  <si>
    <t>GTV_median_min</t>
  </si>
  <si>
    <t>GTV_median_max</t>
  </si>
  <si>
    <t>PTV_1_V100_max</t>
  </si>
  <si>
    <t>PTV_2_median_min</t>
  </si>
  <si>
    <t>PTV_2_median_max</t>
  </si>
  <si>
    <t>PTV_2_V100</t>
  </si>
  <si>
    <t>PTV_2_V100_min</t>
  </si>
  <si>
    <t>PTV_2_V100_max</t>
  </si>
  <si>
    <t>PTV1_V95_min</t>
  </si>
  <si>
    <t>PTV1_V100_min</t>
  </si>
  <si>
    <t>CTV_1_V100</t>
  </si>
  <si>
    <t>CTV_2_V100</t>
  </si>
  <si>
    <t>CTV_1_Dmedian_min</t>
  </si>
  <si>
    <t>CTV_1_Dmedian_max</t>
  </si>
  <si>
    <t>CTV_1_Dmedian</t>
  </si>
  <si>
    <t>CTV_Dmean</t>
  </si>
  <si>
    <t>D_mean_min</t>
  </si>
  <si>
    <t>D_mean_max</t>
  </si>
  <si>
    <t>GTV_Dmean</t>
  </si>
  <si>
    <t>GTV_Dmean_max</t>
  </si>
  <si>
    <t>GTV_Dmean_min</t>
  </si>
  <si>
    <t>GTV_2_V95</t>
  </si>
  <si>
    <t>GTV_V95_min</t>
  </si>
  <si>
    <t>GTV_V95_max</t>
  </si>
  <si>
    <t>GTV_2_V100</t>
  </si>
  <si>
    <t>GTV_V100_min</t>
  </si>
  <si>
    <t>GTV_V100_max</t>
  </si>
  <si>
    <t>GTV_V95</t>
  </si>
  <si>
    <t>GTV_V100</t>
  </si>
  <si>
    <t>CTV_2_V100_min</t>
  </si>
  <si>
    <t>CTV_2_V100_max</t>
  </si>
  <si>
    <t>MA</t>
  </si>
  <si>
    <t>JG</t>
  </si>
  <si>
    <t>26.08.2020</t>
  </si>
  <si>
    <t>Final plan IPACS constraints</t>
  </si>
  <si>
    <t>x</t>
  </si>
  <si>
    <t>Plan3_old_1bs</t>
  </si>
  <si>
    <t>Number of scenarios out of lolerance</t>
  </si>
  <si>
    <t>Brainstem Centre</t>
  </si>
  <si>
    <t>Chiasm</t>
  </si>
  <si>
    <t>ONL</t>
  </si>
  <si>
    <t>ONR</t>
  </si>
  <si>
    <t xml:space="preserve">Pat1 </t>
  </si>
  <si>
    <t>7 out of 12 (for 64Limit), 9 out of 12 (for 63 limit)</t>
  </si>
  <si>
    <t>2 out of 12</t>
  </si>
  <si>
    <t>0 out of 12</t>
  </si>
  <si>
    <t>11 out of 12 (for 50 limit), 8 out of 12  (for 54 limit)</t>
  </si>
  <si>
    <t xml:space="preserve">Pat 2 </t>
  </si>
  <si>
    <t>Final plan MA constrains</t>
  </si>
  <si>
    <t>xx</t>
  </si>
  <si>
    <t>Plan3_MA_version</t>
  </si>
  <si>
    <t>X</t>
  </si>
  <si>
    <t>Final plan5 1bs MA constrints</t>
  </si>
  <si>
    <t>51,64</t>
  </si>
  <si>
    <t>15,84</t>
  </si>
  <si>
    <t>Final Plan5_old constraints IPACS</t>
  </si>
  <si>
    <t>46,69</t>
  </si>
  <si>
    <t xml:space="preserve">Pat5 </t>
  </si>
  <si>
    <t>7 out of 12</t>
  </si>
  <si>
    <t>6 out of 12</t>
  </si>
  <si>
    <t>3 out of 12</t>
  </si>
  <si>
    <t>10 out of 12 (for 50 limit), 0 out of 12 ( for 54 limit)</t>
  </si>
  <si>
    <t>9 put of 12</t>
  </si>
  <si>
    <t>5 out of12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</si>
</sst>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5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4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3" fillId="0" borderId="0"/>
    <xf numFmtId="0" fontId="8" fillId="0" borderId="0"/>
    <xf numFmtId="0" fontId="12" fillId="9" borderId="11" applyNumberFormat="0" applyAlignment="0" applyProtection="0"/>
    <xf numFmtId="0" fontId="14" fillId="10" borderId="0" applyNumberFormat="0" applyBorder="0" applyAlignment="0" applyProtection="0"/>
  </cellStyleXfs>
  <cellXfs count="68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4" borderId="0" xfId="0" applyFill="1"/>
    <xf numFmtId="0" fontId="0" fillId="0" borderId="0" xfId="0" applyFill="1"/>
    <xf numFmtId="0" fontId="0" fillId="0" borderId="0" xfId="0" applyAlignment="1">
      <alignment horizontal="center" vertical="center"/>
    </xf>
    <xf numFmtId="0" fontId="4" fillId="0" borderId="0" xfId="1" applyFont="1" applyFill="1" applyAlignment="1" applyProtection="1">
      <alignment horizontal="center" vertical="center" wrapText="1"/>
      <protection locked="0"/>
    </xf>
    <xf numFmtId="0" fontId="0" fillId="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1" applyFont="1" applyFill="1" applyAlignment="1" applyProtection="1">
      <alignment horizontal="center" vertical="center"/>
    </xf>
    <xf numFmtId="0" fontId="4" fillId="7" borderId="0" xfId="1" applyFont="1" applyFill="1" applyAlignment="1" applyProtection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Fill="1" applyAlignment="1" applyProtection="1">
      <alignment horizontal="center" vertical="center"/>
    </xf>
    <xf numFmtId="0" fontId="4" fillId="0" borderId="0" xfId="2" applyFont="1" applyFill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8" fillId="0" borderId="0" xfId="0" applyFont="1"/>
    <xf numFmtId="14" fontId="4" fillId="0" borderId="0" xfId="1" applyNumberFormat="1" applyFont="1" applyFill="1" applyAlignment="1" applyProtection="1">
      <alignment horizontal="center" vertical="center"/>
    </xf>
    <xf numFmtId="0" fontId="0" fillId="8" borderId="0" xfId="0" applyFill="1"/>
    <xf numFmtId="0" fontId="1" fillId="8" borderId="0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8" borderId="0" xfId="1" applyFont="1" applyFill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7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3" fillId="7" borderId="0" xfId="1" applyFill="1"/>
    <xf numFmtId="0" fontId="12" fillId="9" borderId="11" xfId="3" applyAlignment="1">
      <alignment horizontal="left" vertical="center"/>
    </xf>
    <xf numFmtId="0" fontId="12" fillId="9" borderId="11" xfId="3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0" xfId="1" applyAlignment="1">
      <alignment horizontal="center"/>
    </xf>
    <xf numFmtId="0" fontId="14" fillId="10" borderId="0" xfId="4" applyAlignment="1">
      <alignment horizontal="left" vertical="center"/>
    </xf>
    <xf numFmtId="0" fontId="14" fillId="10" borderId="0" xfId="4" applyAlignment="1">
      <alignment horizontal="center" vertical="center"/>
    </xf>
    <xf numFmtId="0" fontId="14" fillId="10" borderId="0" xfId="4"/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5">
    <cellStyle name="Dane wyjściowe" xfId="3" builtinId="21"/>
    <cellStyle name="Neutralny" xfId="4" builtinId="28"/>
    <cellStyle name="Normal 2" xfId="1"/>
    <cellStyle name="Normalny" xfId="0" builtinId="0"/>
    <cellStyle name="Normalny 3" xfId="2"/>
  </cellStyles>
  <dxfs count="19"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2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962025</xdr:colOff>
          <xdr:row>99</xdr:row>
          <xdr:rowOff>133350</xdr:rowOff>
        </xdr:from>
        <xdr:to>
          <xdr:col>9</xdr:col>
          <xdr:colOff>409575</xdr:colOff>
          <xdr:row>145</xdr:row>
          <xdr:rowOff>152400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962025</xdr:colOff>
          <xdr:row>99</xdr:row>
          <xdr:rowOff>133350</xdr:rowOff>
        </xdr:from>
        <xdr:to>
          <xdr:col>9</xdr:col>
          <xdr:colOff>409575</xdr:colOff>
          <xdr:row>145</xdr:row>
          <xdr:rowOff>142875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962025</xdr:colOff>
          <xdr:row>99</xdr:row>
          <xdr:rowOff>133350</xdr:rowOff>
        </xdr:from>
        <xdr:to>
          <xdr:col>9</xdr:col>
          <xdr:colOff>409575</xdr:colOff>
          <xdr:row>145</xdr:row>
          <xdr:rowOff>142875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962025</xdr:colOff>
          <xdr:row>99</xdr:row>
          <xdr:rowOff>133350</xdr:rowOff>
        </xdr:from>
        <xdr:to>
          <xdr:col>9</xdr:col>
          <xdr:colOff>409575</xdr:colOff>
          <xdr:row>145</xdr:row>
          <xdr:rowOff>142875</xdr:rowOff>
        </xdr:to>
        <xdr:sp macro="" textlink="">
          <xdr:nvSpPr>
            <xdr:cNvPr id="10241" name="Object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962025</xdr:colOff>
          <xdr:row>99</xdr:row>
          <xdr:rowOff>133350</xdr:rowOff>
        </xdr:from>
        <xdr:to>
          <xdr:col>9</xdr:col>
          <xdr:colOff>409575</xdr:colOff>
          <xdr:row>145</xdr:row>
          <xdr:rowOff>142875</xdr:rowOff>
        </xdr:to>
        <xdr:sp macro="" textlink="">
          <xdr:nvSpPr>
            <xdr:cNvPr id="11265" name="Object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package" Target="../embeddings/Dokument_programu_Microsoft_Word.docx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emf"/><Relationship Id="rId4" Type="http://schemas.openxmlformats.org/officeDocument/2006/relationships/package" Target="../embeddings/Dokument_programu_Microsoft_Word1.docx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3.emf"/><Relationship Id="rId4" Type="http://schemas.openxmlformats.org/officeDocument/2006/relationships/package" Target="../embeddings/Dokument_programu_Microsoft_Word2.docx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4.emf"/><Relationship Id="rId4" Type="http://schemas.openxmlformats.org/officeDocument/2006/relationships/package" Target="../embeddings/Dokument_programu_Microsoft_Word3.docx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5.emf"/><Relationship Id="rId4" Type="http://schemas.openxmlformats.org/officeDocument/2006/relationships/package" Target="../embeddings/Dokument_programu_Microsoft_Word4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O76"/>
  <sheetViews>
    <sheetView zoomScale="70" zoomScaleNormal="70" workbookViewId="0">
      <selection activeCell="W32" sqref="W32"/>
    </sheetView>
  </sheetViews>
  <sheetFormatPr defaultRowHeight="15" x14ac:dyDescent="0.25"/>
  <cols>
    <col min="1" max="1" width="22.7109375" customWidth="1"/>
    <col min="2" max="2" width="22.7109375" style="15" customWidth="1"/>
    <col min="3" max="3" width="30.7109375" hidden="1" customWidth="1"/>
    <col min="4" max="4" width="23.140625" style="10" bestFit="1" customWidth="1"/>
    <col min="5" max="5" width="7" style="10" bestFit="1" customWidth="1"/>
    <col min="6" max="6" width="24.28515625" style="10" bestFit="1" customWidth="1"/>
    <col min="7" max="7" width="7" style="10" bestFit="1" customWidth="1"/>
    <col min="8" max="8" width="1.42578125" style="14" customWidth="1"/>
    <col min="9" max="9" width="14.85546875" style="15" customWidth="1"/>
    <col min="10" max="10" width="23.7109375" style="16" customWidth="1"/>
    <col min="11" max="11" width="19.28515625" style="16" bestFit="1" customWidth="1"/>
    <col min="12" max="13" width="17.28515625" style="16" bestFit="1" customWidth="1"/>
    <col min="14" max="14" width="23" style="16" customWidth="1"/>
  </cols>
  <sheetData>
    <row r="1" spans="1:15" x14ac:dyDescent="0.25">
      <c r="A1" s="1"/>
      <c r="B1" s="1"/>
      <c r="D1" s="65" t="s">
        <v>0</v>
      </c>
      <c r="E1" s="65"/>
      <c r="F1" s="66" t="s">
        <v>1</v>
      </c>
      <c r="G1" s="66"/>
      <c r="H1" s="2"/>
      <c r="I1" s="3"/>
      <c r="J1" s="67" t="s">
        <v>2</v>
      </c>
      <c r="K1" s="67"/>
      <c r="L1" s="67"/>
      <c r="M1" s="67"/>
      <c r="N1" s="67"/>
    </row>
    <row r="2" spans="1:15" x14ac:dyDescent="0.25">
      <c r="A2" s="1"/>
      <c r="B2" s="1"/>
      <c r="D2" s="65"/>
      <c r="E2" s="65"/>
      <c r="F2" s="66"/>
      <c r="G2" s="66"/>
      <c r="H2" s="2"/>
      <c r="I2" s="3"/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</row>
    <row r="3" spans="1:15" ht="28.5" customHeight="1" x14ac:dyDescent="0.25">
      <c r="A3" s="5" t="s">
        <v>8</v>
      </c>
      <c r="B3" s="6" t="s">
        <v>9</v>
      </c>
      <c r="D3" s="65"/>
      <c r="E3" s="65"/>
      <c r="F3" s="66"/>
      <c r="G3" s="66"/>
      <c r="H3" s="2"/>
      <c r="I3" s="7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14</v>
      </c>
    </row>
    <row r="4" spans="1:15" ht="30" customHeight="1" x14ac:dyDescent="0.25">
      <c r="A4" s="5" t="s">
        <v>15</v>
      </c>
      <c r="B4" s="6" t="s">
        <v>16</v>
      </c>
      <c r="D4" s="9" t="s">
        <v>17</v>
      </c>
      <c r="E4" s="10" t="s">
        <v>18</v>
      </c>
      <c r="F4" s="11" t="s">
        <v>17</v>
      </c>
      <c r="G4" s="10" t="s">
        <v>18</v>
      </c>
      <c r="H4" s="2"/>
      <c r="I4" s="7" t="s">
        <v>19</v>
      </c>
      <c r="J4" s="12" t="s">
        <v>20</v>
      </c>
      <c r="K4" s="8" t="s">
        <v>21</v>
      </c>
      <c r="L4" s="8" t="s">
        <v>22</v>
      </c>
      <c r="M4" s="8" t="s">
        <v>23</v>
      </c>
      <c r="N4" s="8" t="s">
        <v>23</v>
      </c>
    </row>
    <row r="5" spans="1:15" x14ac:dyDescent="0.25">
      <c r="A5" t="s">
        <v>24</v>
      </c>
      <c r="B5" s="13" t="s">
        <v>24</v>
      </c>
      <c r="J5" s="16" t="s">
        <v>25</v>
      </c>
      <c r="K5" s="16" t="s">
        <v>26</v>
      </c>
      <c r="L5" s="16" t="s">
        <v>27</v>
      </c>
      <c r="M5" s="16" t="s">
        <v>28</v>
      </c>
      <c r="N5" s="16" t="s">
        <v>29</v>
      </c>
    </row>
    <row r="6" spans="1:15" ht="15.75" x14ac:dyDescent="0.25">
      <c r="A6" t="s">
        <v>30</v>
      </c>
      <c r="B6" s="13" t="s">
        <v>31</v>
      </c>
      <c r="C6" s="17" t="s">
        <v>32</v>
      </c>
      <c r="J6" s="16" t="s">
        <v>33</v>
      </c>
      <c r="K6" s="16" t="s">
        <v>34</v>
      </c>
      <c r="L6" s="16" t="s">
        <v>35</v>
      </c>
      <c r="M6" s="18" t="s">
        <v>36</v>
      </c>
      <c r="N6" s="18" t="s">
        <v>37</v>
      </c>
    </row>
    <row r="7" spans="1:15" x14ac:dyDescent="0.25">
      <c r="A7" t="s">
        <v>38</v>
      </c>
      <c r="B7" s="13" t="s">
        <v>39</v>
      </c>
      <c r="J7" s="16" t="s">
        <v>20</v>
      </c>
      <c r="K7" s="16" t="s">
        <v>40</v>
      </c>
      <c r="L7" s="16" t="s">
        <v>41</v>
      </c>
    </row>
    <row r="8" spans="1:15" ht="15.75" x14ac:dyDescent="0.25">
      <c r="A8" t="s">
        <v>42</v>
      </c>
      <c r="B8" s="13" t="s">
        <v>42</v>
      </c>
      <c r="C8" s="19" t="s">
        <v>43</v>
      </c>
      <c r="J8" s="16" t="s">
        <v>44</v>
      </c>
      <c r="K8" s="16" t="s">
        <v>45</v>
      </c>
      <c r="L8" s="16" t="s">
        <v>44</v>
      </c>
      <c r="M8" s="16" t="s">
        <v>44</v>
      </c>
      <c r="N8" s="16" t="s">
        <v>46</v>
      </c>
    </row>
    <row r="9" spans="1:15" ht="15.75" x14ac:dyDescent="0.25">
      <c r="A9" t="s">
        <v>47</v>
      </c>
      <c r="B9" s="20" t="s">
        <v>48</v>
      </c>
      <c r="C9" s="17" t="s">
        <v>49</v>
      </c>
      <c r="J9" s="16" t="s">
        <v>50</v>
      </c>
      <c r="K9" s="16" t="s">
        <v>51</v>
      </c>
      <c r="L9" s="16" t="s">
        <v>52</v>
      </c>
      <c r="M9" s="16" t="s">
        <v>52</v>
      </c>
      <c r="N9" s="16" t="s">
        <v>53</v>
      </c>
    </row>
    <row r="10" spans="1:15" ht="15.75" x14ac:dyDescent="0.25">
      <c r="A10" t="s">
        <v>54</v>
      </c>
      <c r="B10" s="21" t="s">
        <v>55</v>
      </c>
      <c r="C10" s="22" t="s">
        <v>56</v>
      </c>
      <c r="D10" s="23" t="s">
        <v>57</v>
      </c>
      <c r="E10" s="23">
        <v>54</v>
      </c>
      <c r="J10" s="16" t="s">
        <v>54</v>
      </c>
      <c r="K10" s="16" t="s">
        <v>54</v>
      </c>
      <c r="L10" s="16" t="s">
        <v>58</v>
      </c>
      <c r="M10" s="16" t="s">
        <v>58</v>
      </c>
      <c r="N10" s="16" t="s">
        <v>58</v>
      </c>
      <c r="O10" s="16" t="s">
        <v>17</v>
      </c>
    </row>
    <row r="11" spans="1:15" ht="15.75" x14ac:dyDescent="0.25">
      <c r="A11" t="s">
        <v>59</v>
      </c>
      <c r="B11" s="21" t="s">
        <v>60</v>
      </c>
      <c r="C11" s="22" t="s">
        <v>61</v>
      </c>
      <c r="D11" s="23" t="s">
        <v>62</v>
      </c>
      <c r="E11" s="23">
        <v>64</v>
      </c>
      <c r="J11" s="16" t="s">
        <v>59</v>
      </c>
      <c r="K11" s="16" t="s">
        <v>63</v>
      </c>
      <c r="L11" s="16" t="s">
        <v>64</v>
      </c>
      <c r="M11" s="18" t="s">
        <v>65</v>
      </c>
      <c r="N11" s="18" t="s">
        <v>66</v>
      </c>
    </row>
    <row r="12" spans="1:15" ht="15.75" x14ac:dyDescent="0.25">
      <c r="A12" t="s">
        <v>67</v>
      </c>
      <c r="B12" s="20" t="s">
        <v>67</v>
      </c>
      <c r="C12" s="17" t="s">
        <v>68</v>
      </c>
      <c r="D12" s="10" t="s">
        <v>69</v>
      </c>
      <c r="E12" s="10">
        <v>54</v>
      </c>
      <c r="J12" s="16" t="s">
        <v>70</v>
      </c>
      <c r="K12" s="16" t="s">
        <v>71</v>
      </c>
      <c r="L12" s="16" t="s">
        <v>70</v>
      </c>
      <c r="M12" s="16" t="s">
        <v>72</v>
      </c>
      <c r="N12" s="16" t="s">
        <v>73</v>
      </c>
    </row>
    <row r="13" spans="1:15" ht="15.75" x14ac:dyDescent="0.25">
      <c r="A13" t="s">
        <v>74</v>
      </c>
      <c r="B13" s="24" t="s">
        <v>75</v>
      </c>
      <c r="C13" s="25" t="s">
        <v>76</v>
      </c>
      <c r="F13" s="23" t="s">
        <v>77</v>
      </c>
      <c r="G13" s="23">
        <v>30</v>
      </c>
      <c r="J13" s="16" t="s">
        <v>74</v>
      </c>
      <c r="L13" s="16" t="s">
        <v>74</v>
      </c>
      <c r="M13" s="16" t="s">
        <v>74</v>
      </c>
      <c r="N13" s="16" t="s">
        <v>78</v>
      </c>
    </row>
    <row r="14" spans="1:15" ht="15.75" x14ac:dyDescent="0.25">
      <c r="A14" t="s">
        <v>79</v>
      </c>
      <c r="B14" s="20" t="s">
        <v>80</v>
      </c>
      <c r="C14" s="17" t="s">
        <v>81</v>
      </c>
      <c r="F14" s="23" t="s">
        <v>77</v>
      </c>
      <c r="G14" s="23">
        <v>30</v>
      </c>
      <c r="J14" s="16" t="s">
        <v>79</v>
      </c>
      <c r="L14" s="16" t="s">
        <v>79</v>
      </c>
      <c r="M14" s="16" t="s">
        <v>79</v>
      </c>
      <c r="N14" s="16" t="s">
        <v>82</v>
      </c>
    </row>
    <row r="15" spans="1:15" ht="15.75" x14ac:dyDescent="0.25">
      <c r="A15" t="s">
        <v>83</v>
      </c>
      <c r="B15" s="20" t="s">
        <v>84</v>
      </c>
      <c r="C15" s="17" t="s">
        <v>85</v>
      </c>
      <c r="J15" s="16" t="s">
        <v>86</v>
      </c>
      <c r="K15" s="16" t="s">
        <v>87</v>
      </c>
      <c r="L15" s="16" t="s">
        <v>88</v>
      </c>
      <c r="M15" s="16" t="s">
        <v>88</v>
      </c>
      <c r="N15" s="16" t="s">
        <v>89</v>
      </c>
    </row>
    <row r="16" spans="1:15" ht="15.75" x14ac:dyDescent="0.25">
      <c r="A16" t="s">
        <v>90</v>
      </c>
      <c r="B16" s="20" t="s">
        <v>91</v>
      </c>
      <c r="J16" s="16" t="s">
        <v>20</v>
      </c>
      <c r="K16" s="16" t="s">
        <v>92</v>
      </c>
      <c r="L16" s="16" t="s">
        <v>93</v>
      </c>
      <c r="M16" s="16" t="s">
        <v>93</v>
      </c>
      <c r="N16" s="16" t="s">
        <v>94</v>
      </c>
    </row>
    <row r="17" spans="1:14" ht="15.75" x14ac:dyDescent="0.25">
      <c r="A17" t="s">
        <v>95</v>
      </c>
      <c r="B17" s="20" t="s">
        <v>95</v>
      </c>
      <c r="J17" s="16" t="s">
        <v>96</v>
      </c>
      <c r="L17" s="16" t="s">
        <v>97</v>
      </c>
    </row>
    <row r="18" spans="1:14" ht="15.75" x14ac:dyDescent="0.25">
      <c r="A18" t="s">
        <v>98</v>
      </c>
      <c r="B18" s="20" t="s">
        <v>99</v>
      </c>
      <c r="C18" s="17" t="s">
        <v>100</v>
      </c>
      <c r="F18" s="23" t="s">
        <v>101</v>
      </c>
      <c r="G18" s="23">
        <v>7</v>
      </c>
      <c r="J18" s="16" t="s">
        <v>102</v>
      </c>
      <c r="K18" s="16" t="s">
        <v>103</v>
      </c>
      <c r="L18" s="16" t="s">
        <v>102</v>
      </c>
      <c r="M18" s="16" t="s">
        <v>102</v>
      </c>
      <c r="N18" s="16" t="s">
        <v>104</v>
      </c>
    </row>
    <row r="19" spans="1:14" ht="15.75" x14ac:dyDescent="0.25">
      <c r="A19" t="s">
        <v>105</v>
      </c>
      <c r="B19" s="20" t="s">
        <v>106</v>
      </c>
      <c r="C19" s="17" t="s">
        <v>107</v>
      </c>
      <c r="F19" s="23" t="s">
        <v>108</v>
      </c>
      <c r="G19" s="23">
        <v>7</v>
      </c>
      <c r="J19" s="16" t="s">
        <v>109</v>
      </c>
      <c r="K19" s="16" t="s">
        <v>110</v>
      </c>
      <c r="L19" s="16" t="s">
        <v>109</v>
      </c>
      <c r="M19" s="16" t="s">
        <v>109</v>
      </c>
      <c r="N19" s="16" t="s">
        <v>111</v>
      </c>
    </row>
    <row r="20" spans="1:14" ht="15.75" x14ac:dyDescent="0.25">
      <c r="A20" t="s">
        <v>112</v>
      </c>
      <c r="B20" s="26" t="s">
        <v>112</v>
      </c>
      <c r="C20" s="22" t="s">
        <v>113</v>
      </c>
      <c r="D20" s="23" t="s">
        <v>114</v>
      </c>
      <c r="E20" s="23">
        <v>50</v>
      </c>
      <c r="J20" s="16" t="s">
        <v>115</v>
      </c>
      <c r="K20" s="16" t="s">
        <v>116</v>
      </c>
      <c r="L20" s="16" t="s">
        <v>117</v>
      </c>
      <c r="M20" s="16" t="s">
        <v>115</v>
      </c>
      <c r="N20" s="16" t="s">
        <v>118</v>
      </c>
    </row>
    <row r="21" spans="1:14" ht="15.75" x14ac:dyDescent="0.25">
      <c r="A21" t="s">
        <v>119</v>
      </c>
      <c r="B21" s="20" t="s">
        <v>120</v>
      </c>
      <c r="C21" s="17" t="s">
        <v>121</v>
      </c>
      <c r="D21" s="10" t="s">
        <v>122</v>
      </c>
      <c r="E21" s="10">
        <v>5</v>
      </c>
      <c r="J21" s="16" t="s">
        <v>123</v>
      </c>
      <c r="K21" s="16" t="s">
        <v>124</v>
      </c>
      <c r="L21" s="16" t="s">
        <v>123</v>
      </c>
      <c r="M21" s="16" t="s">
        <v>119</v>
      </c>
      <c r="N21" s="16" t="s">
        <v>125</v>
      </c>
    </row>
    <row r="22" spans="1:14" ht="15.75" x14ac:dyDescent="0.25">
      <c r="A22" t="s">
        <v>126</v>
      </c>
      <c r="B22" s="20" t="s">
        <v>127</v>
      </c>
      <c r="C22" s="17" t="s">
        <v>128</v>
      </c>
      <c r="D22" s="10" t="s">
        <v>122</v>
      </c>
      <c r="E22" s="10">
        <v>5</v>
      </c>
      <c r="J22" s="16" t="s">
        <v>129</v>
      </c>
      <c r="K22" s="16" t="s">
        <v>130</v>
      </c>
      <c r="L22" s="16" t="s">
        <v>129</v>
      </c>
      <c r="M22" s="16" t="s">
        <v>126</v>
      </c>
      <c r="N22" s="16" t="s">
        <v>131</v>
      </c>
    </row>
    <row r="23" spans="1:14" ht="15.75" x14ac:dyDescent="0.25">
      <c r="A23" t="s">
        <v>132</v>
      </c>
      <c r="B23" s="20" t="s">
        <v>133</v>
      </c>
      <c r="C23" s="17" t="s">
        <v>134</v>
      </c>
      <c r="J23" s="16" t="s">
        <v>135</v>
      </c>
      <c r="K23" s="16" t="s">
        <v>136</v>
      </c>
      <c r="L23" s="16" t="s">
        <v>135</v>
      </c>
      <c r="M23" s="16" t="s">
        <v>135</v>
      </c>
      <c r="N23" s="16" t="s">
        <v>137</v>
      </c>
    </row>
    <row r="24" spans="1:14" ht="15.75" x14ac:dyDescent="0.25">
      <c r="A24" t="s">
        <v>138</v>
      </c>
      <c r="B24" s="20" t="s">
        <v>139</v>
      </c>
      <c r="C24" s="17" t="s">
        <v>140</v>
      </c>
      <c r="J24" s="16" t="s">
        <v>141</v>
      </c>
      <c r="K24" s="16" t="s">
        <v>142</v>
      </c>
      <c r="L24" s="16" t="s">
        <v>141</v>
      </c>
      <c r="M24" s="16" t="s">
        <v>141</v>
      </c>
      <c r="N24" s="16" t="s">
        <v>143</v>
      </c>
    </row>
    <row r="25" spans="1:14" ht="15.75" x14ac:dyDescent="0.25">
      <c r="A25" t="s">
        <v>144</v>
      </c>
      <c r="B25" s="20" t="s">
        <v>145</v>
      </c>
      <c r="C25" s="17" t="s">
        <v>146</v>
      </c>
      <c r="D25" s="10" t="s">
        <v>69</v>
      </c>
      <c r="E25" s="10">
        <v>54</v>
      </c>
      <c r="J25" s="16" t="s">
        <v>147</v>
      </c>
      <c r="K25" s="16" t="s">
        <v>148</v>
      </c>
      <c r="L25" s="16" t="s">
        <v>149</v>
      </c>
      <c r="M25" s="16" t="s">
        <v>149</v>
      </c>
      <c r="N25" s="16" t="s">
        <v>150</v>
      </c>
    </row>
    <row r="26" spans="1:14" ht="15.75" x14ac:dyDescent="0.25">
      <c r="A26" t="s">
        <v>151</v>
      </c>
      <c r="B26" s="20" t="s">
        <v>145</v>
      </c>
      <c r="C26" s="17" t="s">
        <v>152</v>
      </c>
      <c r="D26" s="10" t="s">
        <v>69</v>
      </c>
      <c r="E26" s="10">
        <v>54</v>
      </c>
      <c r="J26" s="16" t="s">
        <v>153</v>
      </c>
      <c r="K26" s="16" t="s">
        <v>154</v>
      </c>
      <c r="L26" s="16" t="s">
        <v>155</v>
      </c>
      <c r="M26" s="16" t="s">
        <v>155</v>
      </c>
      <c r="N26" s="16" t="s">
        <v>156</v>
      </c>
    </row>
    <row r="27" spans="1:14" ht="15.75" x14ac:dyDescent="0.25">
      <c r="A27" t="s">
        <v>157</v>
      </c>
      <c r="B27" s="20" t="s">
        <v>158</v>
      </c>
      <c r="C27" s="17" t="s">
        <v>159</v>
      </c>
      <c r="J27" s="16" t="s">
        <v>160</v>
      </c>
    </row>
    <row r="28" spans="1:14" ht="15.75" x14ac:dyDescent="0.25">
      <c r="A28" t="s">
        <v>161</v>
      </c>
      <c r="B28" s="20" t="s">
        <v>162</v>
      </c>
      <c r="C28" s="17" t="s">
        <v>163</v>
      </c>
      <c r="J28" s="16" t="s">
        <v>164</v>
      </c>
      <c r="K28" s="16" t="s">
        <v>165</v>
      </c>
      <c r="L28" s="16" t="s">
        <v>166</v>
      </c>
      <c r="M28" s="16" t="s">
        <v>167</v>
      </c>
      <c r="N28" s="16" t="s">
        <v>168</v>
      </c>
    </row>
    <row r="29" spans="1:14" ht="15.75" x14ac:dyDescent="0.25">
      <c r="A29" t="s">
        <v>169</v>
      </c>
      <c r="B29" s="20" t="s">
        <v>170</v>
      </c>
      <c r="C29" s="17" t="s">
        <v>171</v>
      </c>
      <c r="J29" s="16" t="s">
        <v>172</v>
      </c>
      <c r="K29" s="16" t="s">
        <v>173</v>
      </c>
      <c r="L29" s="16" t="s">
        <v>174</v>
      </c>
      <c r="M29" s="16" t="s">
        <v>175</v>
      </c>
      <c r="N29" s="16" t="s">
        <v>176</v>
      </c>
    </row>
    <row r="30" spans="1:14" ht="15.75" x14ac:dyDescent="0.25">
      <c r="A30" t="s">
        <v>177</v>
      </c>
      <c r="B30" s="27" t="s">
        <v>177</v>
      </c>
      <c r="C30" s="17"/>
      <c r="J30" s="16" t="s">
        <v>178</v>
      </c>
      <c r="L30" s="16" t="s">
        <v>178</v>
      </c>
      <c r="M30" s="16" t="s">
        <v>178</v>
      </c>
      <c r="N30" s="16" t="s">
        <v>179</v>
      </c>
    </row>
    <row r="31" spans="1:14" ht="15.75" x14ac:dyDescent="0.25">
      <c r="A31" t="s">
        <v>180</v>
      </c>
      <c r="B31" s="28" t="s">
        <v>180</v>
      </c>
      <c r="C31" s="29" t="s">
        <v>181</v>
      </c>
      <c r="D31" s="10" t="s">
        <v>182</v>
      </c>
      <c r="E31" s="10">
        <v>45</v>
      </c>
      <c r="J31" s="16" t="s">
        <v>183</v>
      </c>
      <c r="K31" s="16" t="s">
        <v>184</v>
      </c>
      <c r="L31" s="16" t="s">
        <v>183</v>
      </c>
      <c r="M31" s="16" t="s">
        <v>183</v>
      </c>
      <c r="N31" s="16" t="s">
        <v>185</v>
      </c>
    </row>
    <row r="32" spans="1:14" ht="15.75" x14ac:dyDescent="0.25">
      <c r="A32" t="s">
        <v>186</v>
      </c>
      <c r="B32" s="20" t="s">
        <v>187</v>
      </c>
      <c r="C32" s="17" t="s">
        <v>188</v>
      </c>
      <c r="J32" s="16" t="s">
        <v>189</v>
      </c>
      <c r="K32" s="16" t="s">
        <v>190</v>
      </c>
      <c r="L32" s="16" t="s">
        <v>191</v>
      </c>
      <c r="M32" s="16" t="s">
        <v>191</v>
      </c>
      <c r="N32" s="16" t="s">
        <v>192</v>
      </c>
    </row>
    <row r="33" spans="1:14" ht="15.75" x14ac:dyDescent="0.25">
      <c r="A33" t="s">
        <v>193</v>
      </c>
      <c r="B33" s="20" t="s">
        <v>194</v>
      </c>
      <c r="C33" s="17"/>
      <c r="J33" s="16" t="s">
        <v>20</v>
      </c>
      <c r="K33" s="16" t="s">
        <v>195</v>
      </c>
      <c r="L33" s="16" t="s">
        <v>196</v>
      </c>
      <c r="M33" s="16" t="s">
        <v>196</v>
      </c>
      <c r="N33" s="16" t="s">
        <v>197</v>
      </c>
    </row>
    <row r="34" spans="1:14" ht="15.75" x14ac:dyDescent="0.25">
      <c r="A34" t="s">
        <v>198</v>
      </c>
      <c r="B34" s="20" t="s">
        <v>199</v>
      </c>
      <c r="C34" s="17" t="s">
        <v>200</v>
      </c>
      <c r="D34" s="10" t="s">
        <v>201</v>
      </c>
      <c r="E34" s="10">
        <v>45</v>
      </c>
      <c r="J34" s="16" t="s">
        <v>202</v>
      </c>
      <c r="K34" s="16" t="s">
        <v>203</v>
      </c>
      <c r="L34" s="16" t="s">
        <v>202</v>
      </c>
      <c r="M34" s="16" t="s">
        <v>202</v>
      </c>
      <c r="N34" s="16" t="s">
        <v>204</v>
      </c>
    </row>
    <row r="35" spans="1:14" ht="15.75" x14ac:dyDescent="0.25">
      <c r="A35" t="s">
        <v>205</v>
      </c>
      <c r="B35" s="20" t="s">
        <v>206</v>
      </c>
      <c r="C35" s="17" t="s">
        <v>207</v>
      </c>
      <c r="D35" s="10" t="s">
        <v>201</v>
      </c>
      <c r="E35" s="10">
        <v>45</v>
      </c>
      <c r="J35" s="16" t="s">
        <v>208</v>
      </c>
      <c r="K35" s="16" t="s">
        <v>209</v>
      </c>
      <c r="L35" s="16" t="s">
        <v>208</v>
      </c>
      <c r="M35" s="16" t="s">
        <v>208</v>
      </c>
      <c r="N35" s="16" t="s">
        <v>210</v>
      </c>
    </row>
    <row r="36" spans="1:14" ht="15.75" x14ac:dyDescent="0.25">
      <c r="A36" t="s">
        <v>211</v>
      </c>
      <c r="B36" s="20" t="s">
        <v>212</v>
      </c>
      <c r="C36" s="17" t="s">
        <v>213</v>
      </c>
      <c r="D36" s="10" t="s">
        <v>214</v>
      </c>
      <c r="E36" s="10">
        <v>45</v>
      </c>
      <c r="J36" s="16" t="s">
        <v>215</v>
      </c>
      <c r="K36" s="16" t="s">
        <v>216</v>
      </c>
      <c r="L36" s="16" t="s">
        <v>215</v>
      </c>
      <c r="M36" s="16" t="s">
        <v>215</v>
      </c>
      <c r="N36" s="16" t="s">
        <v>217</v>
      </c>
    </row>
    <row r="37" spans="1:14" ht="15.75" x14ac:dyDescent="0.25">
      <c r="A37" t="s">
        <v>218</v>
      </c>
      <c r="B37" s="20" t="s">
        <v>219</v>
      </c>
      <c r="C37" s="17" t="s">
        <v>220</v>
      </c>
      <c r="F37" s="10" t="s">
        <v>221</v>
      </c>
      <c r="G37" s="10">
        <v>40</v>
      </c>
      <c r="J37" s="16" t="s">
        <v>222</v>
      </c>
      <c r="K37" s="16" t="s">
        <v>223</v>
      </c>
      <c r="L37" s="16" t="s">
        <v>224</v>
      </c>
      <c r="M37" s="16" t="s">
        <v>222</v>
      </c>
      <c r="N37" s="16" t="s">
        <v>225</v>
      </c>
    </row>
    <row r="38" spans="1:14" ht="15.75" x14ac:dyDescent="0.25">
      <c r="A38" t="s">
        <v>226</v>
      </c>
      <c r="B38" s="20" t="s">
        <v>227</v>
      </c>
      <c r="C38" s="17" t="s">
        <v>228</v>
      </c>
      <c r="F38" s="10" t="s">
        <v>229</v>
      </c>
      <c r="G38" s="10">
        <v>40</v>
      </c>
      <c r="J38" s="16" t="s">
        <v>230</v>
      </c>
      <c r="K38" s="16" t="s">
        <v>231</v>
      </c>
      <c r="L38" s="16" t="s">
        <v>232</v>
      </c>
      <c r="M38" s="16" t="s">
        <v>230</v>
      </c>
      <c r="N38" s="16" t="s">
        <v>233</v>
      </c>
    </row>
    <row r="39" spans="1:14" ht="15.75" x14ac:dyDescent="0.25">
      <c r="A39" t="s">
        <v>234</v>
      </c>
      <c r="B39" s="20" t="s">
        <v>235</v>
      </c>
      <c r="C39" s="17" t="s">
        <v>236</v>
      </c>
      <c r="D39" s="10" t="s">
        <v>237</v>
      </c>
      <c r="E39" s="10">
        <v>70</v>
      </c>
      <c r="J39" s="16" t="s">
        <v>238</v>
      </c>
      <c r="K39" s="16" t="s">
        <v>239</v>
      </c>
      <c r="L39" s="16" t="s">
        <v>240</v>
      </c>
      <c r="M39" s="16" t="s">
        <v>241</v>
      </c>
      <c r="N39" s="16" t="s">
        <v>242</v>
      </c>
    </row>
    <row r="40" spans="1:14" ht="15.75" x14ac:dyDescent="0.25">
      <c r="A40" t="s">
        <v>243</v>
      </c>
      <c r="B40" s="20" t="s">
        <v>244</v>
      </c>
      <c r="C40" s="17" t="s">
        <v>245</v>
      </c>
      <c r="D40" s="10" t="s">
        <v>237</v>
      </c>
      <c r="E40" s="10">
        <v>70</v>
      </c>
      <c r="J40" s="16" t="s">
        <v>246</v>
      </c>
      <c r="K40" s="16" t="s">
        <v>247</v>
      </c>
      <c r="L40" s="16" t="s">
        <v>248</v>
      </c>
      <c r="M40" s="16" t="s">
        <v>249</v>
      </c>
      <c r="N40" s="16" t="s">
        <v>250</v>
      </c>
    </row>
    <row r="41" spans="1:14" ht="15.75" x14ac:dyDescent="0.25">
      <c r="C41" s="17"/>
    </row>
    <row r="42" spans="1:14" ht="15.75" x14ac:dyDescent="0.25">
      <c r="C42" s="17"/>
    </row>
    <row r="45" spans="1:14" ht="15.75" x14ac:dyDescent="0.25">
      <c r="C45" s="17"/>
      <c r="K45" s="16" t="s">
        <v>251</v>
      </c>
      <c r="L45" s="16" t="s">
        <v>252</v>
      </c>
      <c r="M45" s="16" t="s">
        <v>253</v>
      </c>
      <c r="N45" s="16" t="s">
        <v>254</v>
      </c>
    </row>
    <row r="46" spans="1:14" ht="15.75" x14ac:dyDescent="0.25">
      <c r="C46" s="17"/>
      <c r="K46" s="16" t="s">
        <v>255</v>
      </c>
    </row>
    <row r="48" spans="1:14" x14ac:dyDescent="0.25">
      <c r="C48" s="29"/>
    </row>
    <row r="49" spans="1:14" ht="15.75" x14ac:dyDescent="0.25">
      <c r="A49" t="s">
        <v>256</v>
      </c>
      <c r="B49" s="30"/>
      <c r="C49" s="29"/>
      <c r="J49" s="16" t="s">
        <v>256</v>
      </c>
      <c r="K49" s="16" t="s">
        <v>257</v>
      </c>
    </row>
    <row r="50" spans="1:14" ht="15.75" x14ac:dyDescent="0.25">
      <c r="A50" t="s">
        <v>258</v>
      </c>
      <c r="B50" s="20"/>
      <c r="J50" s="16" t="s">
        <v>258</v>
      </c>
      <c r="K50" s="16" t="s">
        <v>259</v>
      </c>
    </row>
    <row r="51" spans="1:14" ht="15.75" x14ac:dyDescent="0.25">
      <c r="A51" t="s">
        <v>260</v>
      </c>
      <c r="B51" s="24"/>
      <c r="J51" s="16" t="s">
        <v>261</v>
      </c>
    </row>
    <row r="52" spans="1:14" ht="15.75" x14ac:dyDescent="0.25">
      <c r="A52" t="s">
        <v>262</v>
      </c>
      <c r="B52" s="20"/>
      <c r="C52" s="17"/>
      <c r="J52" s="16" t="s">
        <v>263</v>
      </c>
    </row>
    <row r="53" spans="1:14" ht="15.75" x14ac:dyDescent="0.25">
      <c r="A53" t="s">
        <v>264</v>
      </c>
      <c r="B53" s="20"/>
      <c r="J53" s="16" t="s">
        <v>264</v>
      </c>
    </row>
    <row r="54" spans="1:14" ht="15.75" x14ac:dyDescent="0.25">
      <c r="A54" t="s">
        <v>265</v>
      </c>
      <c r="B54" s="20"/>
      <c r="C54" s="17"/>
      <c r="J54" s="16" t="s">
        <v>265</v>
      </c>
    </row>
    <row r="55" spans="1:14" ht="15.75" x14ac:dyDescent="0.25">
      <c r="A55" t="s">
        <v>266</v>
      </c>
      <c r="B55" s="20"/>
      <c r="C55" s="17"/>
      <c r="J55" s="16" t="s">
        <v>267</v>
      </c>
    </row>
    <row r="56" spans="1:14" s="15" customFormat="1" x14ac:dyDescent="0.25">
      <c r="A56" t="s">
        <v>268</v>
      </c>
      <c r="C56"/>
      <c r="D56" s="10"/>
      <c r="E56" s="10"/>
      <c r="F56" s="10"/>
      <c r="G56" s="10"/>
      <c r="H56" s="14"/>
      <c r="J56" s="16" t="s">
        <v>269</v>
      </c>
      <c r="K56" s="16"/>
      <c r="L56" s="16"/>
      <c r="M56" s="16"/>
      <c r="N56" s="16"/>
    </row>
    <row r="57" spans="1:14" s="15" customFormat="1" ht="15.75" x14ac:dyDescent="0.25">
      <c r="A57" s="31" t="s">
        <v>270</v>
      </c>
      <c r="B57" s="31"/>
      <c r="C57" s="22"/>
      <c r="D57" s="32"/>
      <c r="E57" s="32"/>
      <c r="F57" s="32"/>
      <c r="G57" s="32"/>
      <c r="H57" s="31"/>
      <c r="J57" s="33"/>
      <c r="K57" s="33"/>
      <c r="L57" s="33"/>
      <c r="M57" s="33"/>
      <c r="N57" s="33" t="s">
        <v>271</v>
      </c>
    </row>
    <row r="58" spans="1:14" s="15" customFormat="1" ht="15.75" x14ac:dyDescent="0.25">
      <c r="A58" s="31" t="s">
        <v>272</v>
      </c>
      <c r="B58" s="34"/>
      <c r="C58" s="31"/>
      <c r="D58" s="32"/>
      <c r="E58" s="32"/>
      <c r="F58" s="32"/>
      <c r="G58" s="32"/>
      <c r="H58" s="31"/>
      <c r="J58" s="33"/>
      <c r="K58" s="33"/>
      <c r="L58" s="33"/>
      <c r="M58" s="33"/>
      <c r="N58" s="33" t="s">
        <v>273</v>
      </c>
    </row>
    <row r="59" spans="1:14" s="15" customFormat="1" x14ac:dyDescent="0.25">
      <c r="A59"/>
      <c r="C59"/>
      <c r="D59" s="10"/>
      <c r="E59" s="10"/>
      <c r="F59" s="10"/>
      <c r="G59" s="10"/>
      <c r="H59" s="14"/>
      <c r="J59" s="16"/>
      <c r="K59" s="16"/>
      <c r="L59" s="16"/>
      <c r="M59" s="16"/>
      <c r="N59" s="16"/>
    </row>
    <row r="60" spans="1:14" s="15" customFormat="1" x14ac:dyDescent="0.25">
      <c r="A60"/>
      <c r="C60"/>
      <c r="D60" s="10"/>
      <c r="E60" s="10"/>
      <c r="F60" s="10"/>
      <c r="G60" s="10"/>
      <c r="H60" s="14"/>
      <c r="J60" s="16"/>
      <c r="K60" s="16"/>
      <c r="L60" s="16"/>
      <c r="M60" s="16"/>
      <c r="N60" s="16"/>
    </row>
    <row r="61" spans="1:14" s="15" customFormat="1" ht="15.75" x14ac:dyDescent="0.25">
      <c r="A61"/>
      <c r="C61" s="17"/>
      <c r="D61" s="10"/>
      <c r="E61" s="10"/>
      <c r="F61" s="10"/>
      <c r="G61" s="10"/>
      <c r="H61" s="14"/>
      <c r="J61" s="16"/>
      <c r="K61" s="16"/>
      <c r="L61" s="16"/>
      <c r="M61" s="16"/>
      <c r="N61" s="16"/>
    </row>
    <row r="63" spans="1:14" ht="15.75" x14ac:dyDescent="0.25">
      <c r="C63" s="17"/>
    </row>
    <row r="64" spans="1:14" ht="15.75" x14ac:dyDescent="0.25">
      <c r="C64" s="17"/>
    </row>
    <row r="66" spans="3:3" ht="15.75" x14ac:dyDescent="0.25">
      <c r="C66" s="17"/>
    </row>
    <row r="67" spans="3:3" ht="15.75" x14ac:dyDescent="0.25">
      <c r="C67" s="17"/>
    </row>
    <row r="70" spans="3:3" ht="15.75" x14ac:dyDescent="0.25">
      <c r="C70" s="17"/>
    </row>
    <row r="72" spans="3:3" ht="15.75" x14ac:dyDescent="0.25">
      <c r="C72" s="17"/>
    </row>
    <row r="73" spans="3:3" ht="15.75" x14ac:dyDescent="0.25">
      <c r="C73" s="17"/>
    </row>
    <row r="75" spans="3:3" ht="15.75" x14ac:dyDescent="0.25">
      <c r="C75" s="17"/>
    </row>
    <row r="76" spans="3:3" ht="15.75" x14ac:dyDescent="0.25">
      <c r="C76" s="17"/>
    </row>
  </sheetData>
  <mergeCells count="3">
    <mergeCell ref="D1:E3"/>
    <mergeCell ref="F1:G3"/>
    <mergeCell ref="J1:N1"/>
  </mergeCells>
  <conditionalFormatting sqref="K51:N52 J57:M58 J39:N40 J37:J38 M37:N38 J5:N11 J12:L12 N12 J49:N50 J31 L31:N31 J13:N30 J32:N36 J53:N56 O10">
    <cfRule type="cellIs" dxfId="18" priority="2" operator="equal">
      <formula>0</formula>
    </cfRule>
  </conditionalFormatting>
  <conditionalFormatting sqref="F4 F1 D1 D5:G1048576 D4">
    <cfRule type="cellIs" dxfId="17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HR12"/>
  <sheetViews>
    <sheetView workbookViewId="0">
      <selection activeCell="E13" sqref="E13"/>
    </sheetView>
  </sheetViews>
  <sheetFormatPr defaultRowHeight="15" x14ac:dyDescent="0.25"/>
  <cols>
    <col min="1" max="1" width="21" style="55" customWidth="1"/>
    <col min="2" max="2" width="9.140625" style="16"/>
    <col min="3" max="3" width="14.5703125" style="16" customWidth="1"/>
    <col min="4" max="4" width="12.140625" style="16" bestFit="1" customWidth="1"/>
    <col min="5" max="5" width="30.85546875" style="16" bestFit="1" customWidth="1"/>
    <col min="6" max="6" width="7" style="16" customWidth="1"/>
    <col min="7" max="7" width="7.5703125" style="16" customWidth="1"/>
    <col min="8" max="8" width="10" style="16" bestFit="1" customWidth="1"/>
    <col min="9" max="9" width="14.28515625" style="16" bestFit="1" customWidth="1"/>
    <col min="10" max="10" width="10.7109375" style="16" bestFit="1" customWidth="1"/>
    <col min="11" max="11" width="14.28515625" style="16" bestFit="1" customWidth="1"/>
    <col min="12" max="12" width="14.5703125" style="16" bestFit="1" customWidth="1"/>
    <col min="13" max="13" width="9.7109375" style="16" bestFit="1" customWidth="1"/>
    <col min="14" max="14" width="13.28515625" style="16" bestFit="1" customWidth="1"/>
    <col min="15" max="15" width="14.5703125" style="16" bestFit="1" customWidth="1"/>
    <col min="16" max="16" width="13.5703125" style="16" customWidth="1"/>
    <col min="17" max="17" width="18.85546875" style="16" bestFit="1" customWidth="1"/>
    <col min="18" max="18" width="19.140625" style="16" bestFit="1" customWidth="1"/>
    <col min="19" max="19" width="10.7109375" style="16" bestFit="1" customWidth="1"/>
    <col min="20" max="21" width="14.7109375" style="16" bestFit="1" customWidth="1"/>
    <col min="22" max="23" width="14.7109375" style="16" customWidth="1"/>
    <col min="24" max="24" width="16.5703125" style="16" bestFit="1" customWidth="1"/>
    <col min="25" max="25" width="9.28515625" style="16" bestFit="1" customWidth="1"/>
    <col min="26" max="26" width="13.85546875" style="16" bestFit="1" customWidth="1"/>
    <col min="27" max="27" width="14.140625" style="16" bestFit="1" customWidth="1"/>
    <col min="28" max="28" width="9.140625" style="16"/>
    <col min="29" max="29" width="12.5703125" style="16" bestFit="1" customWidth="1"/>
    <col min="30" max="30" width="12.85546875" style="16" bestFit="1" customWidth="1"/>
    <col min="31" max="31" width="14.28515625" style="16" bestFit="1" customWidth="1"/>
    <col min="32" max="32" width="10.7109375" style="16" bestFit="1" customWidth="1"/>
    <col min="33" max="33" width="14.28515625" style="16" bestFit="1" customWidth="1"/>
    <col min="34" max="34" width="14.5703125" style="16" bestFit="1" customWidth="1"/>
    <col min="35" max="35" width="9.7109375" style="16" bestFit="1" customWidth="1"/>
    <col min="36" max="36" width="13.28515625" style="16" bestFit="1" customWidth="1"/>
    <col min="37" max="37" width="13.5703125" style="16" bestFit="1" customWidth="1"/>
    <col min="38" max="38" width="14.28515625" style="16" bestFit="1" customWidth="1"/>
    <col min="39" max="39" width="18.85546875" style="16" bestFit="1" customWidth="1"/>
    <col min="40" max="40" width="19.140625" style="16" bestFit="1" customWidth="1"/>
    <col min="41" max="41" width="10.7109375" style="16" bestFit="1" customWidth="1"/>
    <col min="42" max="42" width="14.28515625" style="16" bestFit="1" customWidth="1"/>
    <col min="43" max="43" width="14.5703125" style="16" bestFit="1" customWidth="1"/>
    <col min="44" max="44" width="14.5703125" style="16" customWidth="1"/>
    <col min="45" max="45" width="16.28515625" style="16" bestFit="1" customWidth="1"/>
    <col min="46" max="46" width="14.5703125" style="16" customWidth="1"/>
    <col min="47" max="47" width="9.140625" style="16"/>
    <col min="48" max="49" width="13.140625" style="16" bestFit="1" customWidth="1"/>
    <col min="50" max="50" width="9.28515625" style="16" bestFit="1" customWidth="1"/>
    <col min="51" max="51" width="13.85546875" style="16" bestFit="1" customWidth="1"/>
    <col min="52" max="52" width="14.140625" style="16" bestFit="1" customWidth="1"/>
    <col min="53" max="53" width="14.28515625" style="16" bestFit="1" customWidth="1"/>
    <col min="54" max="54" width="10.7109375" style="16" bestFit="1" customWidth="1"/>
    <col min="55" max="56" width="14.7109375" style="16" bestFit="1" customWidth="1"/>
    <col min="57" max="57" width="9.7109375" style="16" bestFit="1" customWidth="1"/>
    <col min="58" max="58" width="13.28515625" style="16" bestFit="1" customWidth="1"/>
    <col min="59" max="59" width="13.5703125" style="16" bestFit="1" customWidth="1"/>
    <col min="60" max="60" width="14.28515625" style="16" bestFit="1" customWidth="1"/>
    <col min="61" max="61" width="18.85546875" style="16" bestFit="1" customWidth="1"/>
    <col min="62" max="62" width="19.140625" style="16" bestFit="1" customWidth="1"/>
    <col min="63" max="63" width="10.7109375" style="16" bestFit="1" customWidth="1"/>
    <col min="64" max="64" width="14.28515625" style="16" bestFit="1" customWidth="1"/>
    <col min="65" max="65" width="14.5703125" style="16" bestFit="1" customWidth="1"/>
    <col min="66" max="67" width="14.5703125" style="16" customWidth="1"/>
    <col min="68" max="68" width="16.5703125" style="16" bestFit="1" customWidth="1"/>
    <col min="69" max="69" width="9.140625" style="16"/>
    <col min="70" max="71" width="13.140625" style="16" bestFit="1" customWidth="1"/>
    <col min="72" max="72" width="9.28515625" style="16" bestFit="1" customWidth="1"/>
    <col min="73" max="74" width="13.28515625" style="16" bestFit="1" customWidth="1"/>
    <col min="75" max="75" width="14.28515625" style="16" bestFit="1" customWidth="1"/>
    <col min="76" max="76" width="10.7109375" style="16" bestFit="1" customWidth="1"/>
    <col min="77" max="78" width="14.7109375" style="16" bestFit="1" customWidth="1"/>
    <col min="79" max="79" width="9.7109375" style="16" bestFit="1" customWidth="1"/>
    <col min="80" max="81" width="13.7109375" style="16" bestFit="1" customWidth="1"/>
    <col min="82" max="82" width="14.28515625" style="16" bestFit="1" customWidth="1"/>
    <col min="83" max="83" width="18.85546875" style="16" bestFit="1" customWidth="1"/>
    <col min="84" max="84" width="19.140625" style="16" bestFit="1" customWidth="1"/>
    <col min="85" max="85" width="10.7109375" style="16" bestFit="1" customWidth="1"/>
    <col min="86" max="87" width="14.7109375" style="16" bestFit="1" customWidth="1"/>
    <col min="88" max="90" width="14.7109375" style="16" customWidth="1"/>
    <col min="91" max="91" width="9.140625" style="16"/>
    <col min="92" max="93" width="13.140625" style="16" bestFit="1" customWidth="1"/>
    <col min="94" max="94" width="9.28515625" style="16" bestFit="1" customWidth="1"/>
    <col min="95" max="96" width="13.28515625" style="16" bestFit="1" customWidth="1"/>
    <col min="97" max="97" width="12.42578125" style="16" bestFit="1" customWidth="1"/>
    <col min="98" max="98" width="9" style="16" bestFit="1" customWidth="1"/>
    <col min="99" max="100" width="12.85546875" style="16" bestFit="1" customWidth="1"/>
    <col min="101" max="101" width="8" style="16" bestFit="1" customWidth="1"/>
    <col min="102" max="103" width="11.85546875" style="16" bestFit="1" customWidth="1"/>
    <col min="104" max="104" width="11.85546875" style="16" customWidth="1"/>
    <col min="105" max="105" width="17" style="16" bestFit="1" customWidth="1"/>
    <col min="106" max="106" width="17.42578125" style="16" bestFit="1" customWidth="1"/>
    <col min="107" max="107" width="17" style="16" bestFit="1" customWidth="1"/>
    <col min="108" max="113" width="17" style="16" customWidth="1"/>
    <col min="114" max="114" width="17" style="16" bestFit="1" customWidth="1"/>
    <col min="115" max="115" width="25.5703125" style="16" bestFit="1" customWidth="1"/>
    <col min="116" max="116" width="20.5703125" style="16" bestFit="1" customWidth="1"/>
    <col min="117" max="118" width="24.5703125" style="16" bestFit="1" customWidth="1"/>
    <col min="119" max="119" width="26.140625" style="16" bestFit="1" customWidth="1"/>
    <col min="120" max="120" width="21.140625" style="16" bestFit="1" customWidth="1"/>
    <col min="121" max="122" width="25.140625" style="16" bestFit="1" customWidth="1"/>
    <col min="123" max="123" width="16.5703125" style="16" bestFit="1" customWidth="1"/>
    <col min="124" max="124" width="11.7109375" style="16" bestFit="1" customWidth="1"/>
    <col min="125" max="126" width="15.7109375" style="16" bestFit="1" customWidth="1"/>
    <col min="127" max="127" width="18.85546875" style="16" bestFit="1" customWidth="1"/>
    <col min="128" max="128" width="14" style="16" bestFit="1" customWidth="1"/>
    <col min="129" max="130" width="18" style="16" bestFit="1" customWidth="1"/>
    <col min="131" max="131" width="24.5703125" style="16" bestFit="1" customWidth="1"/>
    <col min="132" max="132" width="19.7109375" style="16" bestFit="1" customWidth="1"/>
    <col min="133" max="134" width="23.7109375" style="16" bestFit="1" customWidth="1"/>
    <col min="135" max="135" width="25.85546875" style="16" bestFit="1" customWidth="1"/>
    <col min="136" max="136" width="20.85546875" style="16" bestFit="1" customWidth="1"/>
    <col min="137" max="139" width="24.85546875" style="16" bestFit="1" customWidth="1"/>
    <col min="140" max="140" width="24.140625" style="16" bestFit="1" customWidth="1"/>
    <col min="141" max="142" width="28.140625" style="16" bestFit="1" customWidth="1"/>
    <col min="143" max="143" width="26.140625" style="16" bestFit="1" customWidth="1"/>
    <col min="144" max="144" width="25.28515625" style="16" bestFit="1" customWidth="1"/>
    <col min="145" max="146" width="29.28515625" style="16" bestFit="1" customWidth="1"/>
    <col min="147" max="147" width="22.85546875" style="16" bestFit="1" customWidth="1"/>
    <col min="148" max="148" width="18" style="16" bestFit="1" customWidth="1"/>
    <col min="149" max="150" width="22" style="16" bestFit="1" customWidth="1"/>
    <col min="151" max="151" width="25.7109375" style="16" bestFit="1" customWidth="1"/>
    <col min="152" max="152" width="20.7109375" style="16" bestFit="1" customWidth="1"/>
    <col min="153" max="154" width="24.7109375" style="16" bestFit="1" customWidth="1"/>
    <col min="155" max="155" width="26.85546875" style="16" bestFit="1" customWidth="1"/>
    <col min="156" max="156" width="22" style="16" bestFit="1" customWidth="1"/>
    <col min="157" max="158" width="26" style="16" bestFit="1" customWidth="1"/>
    <col min="159" max="159" width="18.42578125" style="16" bestFit="1" customWidth="1"/>
    <col min="160" max="160" width="13.5703125" style="16" bestFit="1" customWidth="1"/>
    <col min="161" max="162" width="17.5703125" style="16" bestFit="1" customWidth="1"/>
    <col min="163" max="163" width="19.5703125" style="16" bestFit="1" customWidth="1"/>
    <col min="164" max="164" width="14.7109375" style="16" bestFit="1" customWidth="1"/>
    <col min="165" max="166" width="18.7109375" style="16" bestFit="1" customWidth="1"/>
    <col min="167" max="167" width="22" style="16" bestFit="1" customWidth="1"/>
    <col min="168" max="168" width="21.140625" style="16" bestFit="1" customWidth="1"/>
    <col min="169" max="170" width="25.140625" style="16" bestFit="1" customWidth="1"/>
    <col min="171" max="171" width="23.140625" style="16" bestFit="1" customWidth="1"/>
    <col min="172" max="172" width="22.42578125" style="16" bestFit="1" customWidth="1"/>
    <col min="173" max="174" width="26.42578125" style="16" bestFit="1" customWidth="1"/>
    <col min="175" max="175" width="19.7109375" style="16" bestFit="1" customWidth="1"/>
    <col min="176" max="176" width="19" style="16" bestFit="1" customWidth="1"/>
    <col min="177" max="178" width="23" style="16" bestFit="1" customWidth="1"/>
    <col min="179" max="179" width="20.85546875" style="16" bestFit="1" customWidth="1"/>
    <col min="180" max="180" width="20.140625" style="16" bestFit="1" customWidth="1"/>
    <col min="181" max="182" width="24.140625" style="16" bestFit="1" customWidth="1"/>
    <col min="183" max="183" width="22.28515625" style="16" bestFit="1" customWidth="1"/>
    <col min="184" max="184" width="17.42578125" style="16" bestFit="1" customWidth="1"/>
    <col min="185" max="186" width="21.42578125" style="16" bestFit="1" customWidth="1"/>
    <col min="187" max="187" width="16.5703125" style="16" bestFit="1" customWidth="1"/>
    <col min="188" max="188" width="11.7109375" style="16" bestFit="1" customWidth="1"/>
    <col min="189" max="190" width="15.7109375" style="16" bestFit="1" customWidth="1"/>
    <col min="191" max="191" width="17.85546875" style="16" bestFit="1" customWidth="1"/>
    <col min="192" max="192" width="12.85546875" style="16" bestFit="1" customWidth="1"/>
    <col min="193" max="194" width="16.85546875" style="16" bestFit="1" customWidth="1"/>
    <col min="195" max="195" width="13.7109375" style="16" bestFit="1" customWidth="1"/>
    <col min="196" max="196" width="9.85546875" style="16" bestFit="1" customWidth="1"/>
    <col min="197" max="198" width="13.85546875" style="16" bestFit="1" customWidth="1"/>
    <col min="199" max="199" width="26.7109375" style="16" bestFit="1" customWidth="1"/>
    <col min="200" max="200" width="26" style="16" bestFit="1" customWidth="1"/>
    <col min="201" max="202" width="30" style="16" bestFit="1" customWidth="1"/>
    <col min="203" max="203" width="27.85546875" style="16" bestFit="1" customWidth="1"/>
    <col min="204" max="204" width="27.140625" style="16" bestFit="1" customWidth="1"/>
    <col min="205" max="206" width="31.140625" style="16" bestFit="1" customWidth="1"/>
    <col min="207" max="207" width="18.42578125" style="16" bestFit="1" customWidth="1"/>
    <col min="208" max="208" width="17.7109375" style="16" bestFit="1" customWidth="1"/>
    <col min="209" max="210" width="21.7109375" style="16" bestFit="1" customWidth="1"/>
    <col min="211" max="211" width="19.140625" style="16" bestFit="1" customWidth="1"/>
    <col min="212" max="212" width="14.140625" style="16" bestFit="1" customWidth="1"/>
    <col min="213" max="214" width="18.140625" style="16" bestFit="1" customWidth="1"/>
    <col min="215" max="215" width="20.28515625" style="16" bestFit="1" customWidth="1"/>
    <col min="216" max="216" width="15.42578125" style="16" bestFit="1" customWidth="1"/>
    <col min="217" max="218" width="19.42578125" style="16" bestFit="1" customWidth="1"/>
    <col min="219" max="219" width="17.85546875" style="16" bestFit="1" customWidth="1"/>
    <col min="220" max="220" width="12.85546875" style="16" bestFit="1" customWidth="1"/>
    <col min="221" max="222" width="16.85546875" style="16" bestFit="1" customWidth="1"/>
    <col min="223" max="16384" width="9.140625" style="16"/>
  </cols>
  <sheetData>
    <row r="1" spans="1:226" x14ac:dyDescent="0.25">
      <c r="A1" s="54" t="s">
        <v>600</v>
      </c>
      <c r="B1" s="37"/>
      <c r="C1" s="37"/>
      <c r="E1" s="36">
        <v>5</v>
      </c>
      <c r="F1" s="36">
        <v>6</v>
      </c>
      <c r="G1" s="36">
        <v>7</v>
      </c>
      <c r="H1" s="36">
        <v>8</v>
      </c>
      <c r="I1" s="36">
        <v>9</v>
      </c>
      <c r="J1" s="36">
        <v>10</v>
      </c>
      <c r="K1" s="36">
        <v>11</v>
      </c>
      <c r="L1" s="36">
        <v>12</v>
      </c>
      <c r="M1" s="36">
        <v>13</v>
      </c>
      <c r="N1" s="36">
        <v>14</v>
      </c>
      <c r="O1" s="36">
        <v>15</v>
      </c>
      <c r="P1" s="36">
        <v>16</v>
      </c>
      <c r="Q1" s="36">
        <v>17</v>
      </c>
      <c r="R1" s="36">
        <v>18</v>
      </c>
      <c r="S1" s="36">
        <v>19</v>
      </c>
      <c r="T1" s="36">
        <v>20</v>
      </c>
      <c r="U1" s="36">
        <v>21</v>
      </c>
      <c r="V1" s="36">
        <v>22</v>
      </c>
      <c r="W1" s="36">
        <v>23</v>
      </c>
      <c r="X1" s="36">
        <v>24</v>
      </c>
      <c r="Y1" s="36">
        <v>25</v>
      </c>
      <c r="Z1" s="36">
        <v>26</v>
      </c>
      <c r="AA1" s="36">
        <v>27</v>
      </c>
      <c r="AB1" s="36">
        <v>28</v>
      </c>
      <c r="AC1" s="36">
        <v>29</v>
      </c>
      <c r="AD1" s="36">
        <v>30</v>
      </c>
      <c r="AE1" s="36">
        <v>31</v>
      </c>
      <c r="AF1" s="36">
        <v>32</v>
      </c>
      <c r="AG1" s="36">
        <v>33</v>
      </c>
      <c r="AH1" s="36">
        <v>34</v>
      </c>
      <c r="AI1" s="36">
        <v>35</v>
      </c>
      <c r="AJ1" s="36">
        <v>36</v>
      </c>
      <c r="AK1" s="36">
        <v>37</v>
      </c>
      <c r="AL1" s="36">
        <v>38</v>
      </c>
      <c r="AM1" s="36">
        <v>39</v>
      </c>
      <c r="AN1" s="36">
        <v>40</v>
      </c>
      <c r="AO1" s="36">
        <v>41</v>
      </c>
      <c r="AP1" s="36">
        <v>42</v>
      </c>
      <c r="AQ1" s="36">
        <v>43</v>
      </c>
      <c r="AR1" s="36">
        <v>44</v>
      </c>
      <c r="AS1" s="36">
        <v>45</v>
      </c>
      <c r="AT1" s="36">
        <v>46</v>
      </c>
      <c r="AU1" s="36">
        <v>47</v>
      </c>
      <c r="AV1" s="36">
        <v>48</v>
      </c>
      <c r="AW1" s="36">
        <v>49</v>
      </c>
      <c r="AX1" s="36">
        <v>50</v>
      </c>
      <c r="AY1" s="36">
        <v>51</v>
      </c>
      <c r="AZ1" s="36">
        <v>52</v>
      </c>
      <c r="BA1" s="36">
        <v>53</v>
      </c>
      <c r="BB1" s="36">
        <v>54</v>
      </c>
      <c r="BC1" s="36">
        <v>55</v>
      </c>
      <c r="BD1" s="36">
        <v>56</v>
      </c>
      <c r="BE1" s="36">
        <v>57</v>
      </c>
      <c r="BF1" s="36">
        <v>58</v>
      </c>
      <c r="BG1" s="36">
        <v>59</v>
      </c>
      <c r="BH1" s="36">
        <v>60</v>
      </c>
      <c r="BI1" s="36">
        <v>61</v>
      </c>
      <c r="BJ1" s="36">
        <v>62</v>
      </c>
      <c r="BK1" s="36">
        <v>63</v>
      </c>
      <c r="BL1" s="36">
        <v>64</v>
      </c>
      <c r="BM1" s="36">
        <v>65</v>
      </c>
      <c r="BN1" s="36">
        <v>66</v>
      </c>
      <c r="BO1" s="36">
        <v>67</v>
      </c>
      <c r="BP1" s="36">
        <v>68</v>
      </c>
      <c r="BQ1" s="36">
        <v>69</v>
      </c>
      <c r="BR1" s="36">
        <v>70</v>
      </c>
      <c r="BS1" s="36">
        <v>71</v>
      </c>
      <c r="BT1" s="36">
        <v>72</v>
      </c>
      <c r="BU1" s="36">
        <v>73</v>
      </c>
      <c r="BV1" s="36">
        <v>74</v>
      </c>
      <c r="BW1" s="36">
        <v>75</v>
      </c>
      <c r="BX1" s="36">
        <v>76</v>
      </c>
      <c r="BY1" s="36">
        <v>77</v>
      </c>
      <c r="BZ1" s="36">
        <v>78</v>
      </c>
      <c r="CA1" s="36">
        <v>79</v>
      </c>
      <c r="CB1" s="36">
        <v>80</v>
      </c>
      <c r="CC1" s="36">
        <v>81</v>
      </c>
      <c r="CD1" s="36">
        <v>82</v>
      </c>
      <c r="CE1" s="36">
        <v>83</v>
      </c>
      <c r="CF1" s="36">
        <v>84</v>
      </c>
      <c r="CG1" s="36">
        <v>85</v>
      </c>
      <c r="CH1" s="36">
        <v>86</v>
      </c>
      <c r="CI1" s="36">
        <v>87</v>
      </c>
      <c r="CJ1" s="36">
        <v>88</v>
      </c>
      <c r="CK1" s="36">
        <v>89</v>
      </c>
      <c r="CL1" s="36">
        <v>90</v>
      </c>
      <c r="CM1" s="36">
        <v>91</v>
      </c>
      <c r="CN1" s="36">
        <v>92</v>
      </c>
      <c r="CO1" s="36">
        <v>93</v>
      </c>
      <c r="CP1" s="36">
        <v>94</v>
      </c>
      <c r="CQ1" s="36">
        <v>95</v>
      </c>
      <c r="CR1" s="36">
        <v>96</v>
      </c>
      <c r="CS1" s="36">
        <v>97</v>
      </c>
      <c r="CT1" s="36">
        <v>98</v>
      </c>
      <c r="CU1" s="36">
        <v>99</v>
      </c>
      <c r="CV1" s="36">
        <v>100</v>
      </c>
      <c r="CW1" s="36">
        <v>101</v>
      </c>
      <c r="CX1" s="36">
        <v>102</v>
      </c>
      <c r="CY1" s="36">
        <v>103</v>
      </c>
      <c r="CZ1" s="36">
        <v>104</v>
      </c>
      <c r="DA1" s="36">
        <v>105</v>
      </c>
      <c r="DB1" s="36">
        <v>106</v>
      </c>
      <c r="DC1" s="36">
        <v>107</v>
      </c>
      <c r="DD1" s="36">
        <v>108</v>
      </c>
      <c r="DE1" s="36">
        <v>109</v>
      </c>
      <c r="DF1" s="36">
        <v>110</v>
      </c>
      <c r="DG1" s="36">
        <v>111</v>
      </c>
      <c r="DH1" s="36">
        <v>112</v>
      </c>
      <c r="DI1" s="36">
        <v>113</v>
      </c>
      <c r="DJ1" s="36">
        <v>114</v>
      </c>
      <c r="DK1" s="36">
        <v>115</v>
      </c>
      <c r="DL1" s="36">
        <v>116</v>
      </c>
      <c r="DM1" s="36">
        <v>117</v>
      </c>
      <c r="DN1" s="36">
        <v>118</v>
      </c>
      <c r="DO1" s="36">
        <v>119</v>
      </c>
      <c r="DP1" s="36">
        <v>120</v>
      </c>
      <c r="DQ1" s="36">
        <v>121</v>
      </c>
      <c r="DR1" s="36">
        <v>122</v>
      </c>
      <c r="DS1" s="36">
        <v>123</v>
      </c>
      <c r="DT1" s="36">
        <v>124</v>
      </c>
      <c r="DU1" s="36">
        <v>125</v>
      </c>
      <c r="DV1" s="36">
        <v>126</v>
      </c>
      <c r="DW1" s="36">
        <v>127</v>
      </c>
      <c r="DX1" s="36">
        <v>128</v>
      </c>
      <c r="DY1" s="36">
        <v>129</v>
      </c>
      <c r="DZ1" s="36">
        <v>130</v>
      </c>
      <c r="EA1" s="36">
        <v>131</v>
      </c>
      <c r="EB1" s="36">
        <v>132</v>
      </c>
      <c r="EC1" s="36">
        <v>133</v>
      </c>
      <c r="ED1" s="36">
        <v>134</v>
      </c>
      <c r="EE1" s="36">
        <v>135</v>
      </c>
      <c r="EF1" s="36">
        <v>136</v>
      </c>
      <c r="EG1" s="36">
        <v>137</v>
      </c>
      <c r="EH1" s="36">
        <v>138</v>
      </c>
      <c r="EI1" s="36">
        <v>139</v>
      </c>
      <c r="EJ1" s="36">
        <v>140</v>
      </c>
      <c r="EK1" s="36">
        <v>141</v>
      </c>
      <c r="EL1" s="36">
        <v>142</v>
      </c>
      <c r="EM1" s="36">
        <v>143</v>
      </c>
      <c r="EN1" s="36">
        <v>144</v>
      </c>
      <c r="EO1" s="36">
        <v>145</v>
      </c>
      <c r="EP1" s="36">
        <v>146</v>
      </c>
      <c r="EQ1" s="36">
        <v>147</v>
      </c>
      <c r="ER1" s="36">
        <v>148</v>
      </c>
      <c r="ES1" s="36">
        <v>149</v>
      </c>
      <c r="ET1" s="36">
        <v>150</v>
      </c>
      <c r="EU1" s="36">
        <v>151</v>
      </c>
      <c r="EV1" s="36">
        <v>152</v>
      </c>
      <c r="EW1" s="36">
        <v>153</v>
      </c>
      <c r="EX1" s="36">
        <v>154</v>
      </c>
      <c r="EY1" s="36">
        <v>155</v>
      </c>
      <c r="EZ1" s="36">
        <v>156</v>
      </c>
      <c r="FA1" s="36">
        <v>157</v>
      </c>
      <c r="FB1" s="36">
        <v>158</v>
      </c>
      <c r="FC1" s="36">
        <v>159</v>
      </c>
      <c r="FD1" s="36">
        <v>160</v>
      </c>
      <c r="FE1" s="36">
        <v>161</v>
      </c>
      <c r="FF1" s="36">
        <v>162</v>
      </c>
      <c r="FG1" s="36">
        <v>163</v>
      </c>
      <c r="FH1" s="36">
        <v>164</v>
      </c>
      <c r="FI1" s="36">
        <v>165</v>
      </c>
      <c r="FJ1" s="36">
        <v>166</v>
      </c>
      <c r="FK1" s="36">
        <v>167</v>
      </c>
      <c r="FL1" s="36">
        <v>168</v>
      </c>
      <c r="FM1" s="36">
        <v>169</v>
      </c>
      <c r="FN1" s="36">
        <v>170</v>
      </c>
      <c r="FO1" s="36">
        <v>171</v>
      </c>
      <c r="FP1" s="36">
        <v>172</v>
      </c>
      <c r="FQ1" s="36">
        <v>173</v>
      </c>
      <c r="FR1" s="36">
        <v>174</v>
      </c>
      <c r="FS1" s="36">
        <v>175</v>
      </c>
      <c r="FT1" s="36">
        <v>176</v>
      </c>
      <c r="FU1" s="36">
        <v>177</v>
      </c>
      <c r="FV1" s="36">
        <v>178</v>
      </c>
      <c r="FW1" s="36">
        <v>179</v>
      </c>
      <c r="FX1" s="36">
        <v>180</v>
      </c>
      <c r="FY1" s="36">
        <v>181</v>
      </c>
      <c r="FZ1" s="36">
        <v>182</v>
      </c>
      <c r="GA1" s="36">
        <v>183</v>
      </c>
      <c r="GB1" s="36">
        <v>184</v>
      </c>
      <c r="GC1" s="36">
        <v>185</v>
      </c>
      <c r="GD1" s="36">
        <v>186</v>
      </c>
      <c r="GE1" s="36">
        <v>187</v>
      </c>
      <c r="GF1" s="36">
        <v>188</v>
      </c>
      <c r="GG1" s="36">
        <v>189</v>
      </c>
      <c r="GH1" s="36">
        <v>190</v>
      </c>
      <c r="GI1" s="36">
        <v>191</v>
      </c>
      <c r="GJ1" s="36">
        <v>192</v>
      </c>
      <c r="GK1" s="36">
        <v>193</v>
      </c>
      <c r="GL1" s="36">
        <v>194</v>
      </c>
      <c r="GM1" s="36">
        <v>195</v>
      </c>
      <c r="GN1" s="36">
        <v>196</v>
      </c>
      <c r="GO1" s="36">
        <v>197</v>
      </c>
      <c r="GP1" s="36">
        <v>198</v>
      </c>
      <c r="GQ1" s="36">
        <v>199</v>
      </c>
      <c r="GR1" s="36">
        <v>200</v>
      </c>
      <c r="GS1" s="36">
        <v>201</v>
      </c>
      <c r="GT1" s="36">
        <v>202</v>
      </c>
      <c r="GU1" s="36">
        <v>203</v>
      </c>
      <c r="GV1" s="36">
        <v>204</v>
      </c>
      <c r="GW1" s="36">
        <v>205</v>
      </c>
      <c r="GX1" s="36">
        <v>206</v>
      </c>
      <c r="GY1" s="36">
        <v>207</v>
      </c>
      <c r="GZ1" s="36">
        <v>208</v>
      </c>
      <c r="HA1" s="36">
        <v>209</v>
      </c>
      <c r="HB1" s="36">
        <v>210</v>
      </c>
      <c r="HC1" s="36">
        <v>211</v>
      </c>
      <c r="HD1" s="36">
        <v>212</v>
      </c>
      <c r="HE1" s="36">
        <v>213</v>
      </c>
      <c r="HF1" s="36">
        <v>214</v>
      </c>
      <c r="HG1" s="36">
        <v>215</v>
      </c>
      <c r="HH1" s="36">
        <v>216</v>
      </c>
      <c r="HI1" s="36">
        <v>217</v>
      </c>
      <c r="HJ1" s="36">
        <v>218</v>
      </c>
      <c r="HK1" s="36">
        <v>219</v>
      </c>
      <c r="HL1" s="36">
        <v>220</v>
      </c>
      <c r="HM1" s="36">
        <v>221</v>
      </c>
      <c r="HN1" s="36">
        <v>222</v>
      </c>
      <c r="HO1" s="36"/>
      <c r="HP1" s="36"/>
      <c r="HQ1" s="36"/>
      <c r="HR1" s="36"/>
    </row>
    <row r="2" spans="1:226" s="59" customFormat="1" x14ac:dyDescent="0.25">
      <c r="A2" s="58" t="s">
        <v>274</v>
      </c>
      <c r="B2" s="59" t="s">
        <v>276</v>
      </c>
      <c r="C2" s="59" t="s">
        <v>277</v>
      </c>
      <c r="D2" s="59" t="s">
        <v>278</v>
      </c>
      <c r="E2" s="59" t="s">
        <v>279</v>
      </c>
      <c r="F2" s="59" t="s">
        <v>280</v>
      </c>
      <c r="G2" s="59" t="s">
        <v>281</v>
      </c>
      <c r="H2" s="59" t="s">
        <v>2</v>
      </c>
      <c r="I2" s="59" t="s">
        <v>282</v>
      </c>
      <c r="J2" s="59" t="s">
        <v>283</v>
      </c>
      <c r="K2" s="59" t="s">
        <v>351</v>
      </c>
      <c r="L2" s="59" t="s">
        <v>352</v>
      </c>
      <c r="M2" s="59" t="s">
        <v>284</v>
      </c>
      <c r="N2" s="59" t="s">
        <v>353</v>
      </c>
      <c r="O2" s="59" t="s">
        <v>354</v>
      </c>
      <c r="P2" s="59" t="s">
        <v>285</v>
      </c>
      <c r="Q2" s="59" t="s">
        <v>602</v>
      </c>
      <c r="R2" s="59" t="s">
        <v>603</v>
      </c>
      <c r="S2" s="59" t="s">
        <v>286</v>
      </c>
      <c r="T2" s="59" t="s">
        <v>593</v>
      </c>
      <c r="U2" s="59" t="s">
        <v>597</v>
      </c>
      <c r="V2" s="59" t="s">
        <v>604</v>
      </c>
      <c r="W2" s="59" t="s">
        <v>605</v>
      </c>
      <c r="X2" s="59" t="s">
        <v>618</v>
      </c>
      <c r="Y2" s="59" t="s">
        <v>288</v>
      </c>
      <c r="Z2" s="59" t="s">
        <v>583</v>
      </c>
      <c r="AA2" s="59" t="s">
        <v>588</v>
      </c>
      <c r="AB2" s="59" t="s">
        <v>287</v>
      </c>
      <c r="AC2" s="59" t="s">
        <v>584</v>
      </c>
      <c r="AD2" s="59" t="s">
        <v>589</v>
      </c>
      <c r="AE2" s="59" t="s">
        <v>289</v>
      </c>
      <c r="AF2" s="59" t="s">
        <v>290</v>
      </c>
      <c r="AG2" s="59" t="s">
        <v>359</v>
      </c>
      <c r="AH2" s="59" t="s">
        <v>360</v>
      </c>
      <c r="AI2" s="59" t="s">
        <v>291</v>
      </c>
      <c r="AJ2" s="59" t="s">
        <v>361</v>
      </c>
      <c r="AK2" s="59" t="s">
        <v>362</v>
      </c>
      <c r="AL2" s="59" t="s">
        <v>292</v>
      </c>
      <c r="AM2" s="59" t="s">
        <v>619</v>
      </c>
      <c r="AN2" s="59" t="s">
        <v>620</v>
      </c>
      <c r="AO2" s="59" t="s">
        <v>293</v>
      </c>
      <c r="AP2" s="59" t="s">
        <v>585</v>
      </c>
      <c r="AQ2" s="59" t="s">
        <v>590</v>
      </c>
      <c r="AR2" s="59" t="s">
        <v>621</v>
      </c>
      <c r="AS2" s="59" t="s">
        <v>622</v>
      </c>
      <c r="AT2" s="59" t="s">
        <v>623</v>
      </c>
      <c r="AU2" s="59" t="s">
        <v>294</v>
      </c>
      <c r="AV2" s="59" t="s">
        <v>363</v>
      </c>
      <c r="AW2" s="59" t="s">
        <v>364</v>
      </c>
      <c r="AX2" s="59" t="s">
        <v>295</v>
      </c>
      <c r="AY2" s="59" t="s">
        <v>586</v>
      </c>
      <c r="AZ2" s="59" t="s">
        <v>591</v>
      </c>
      <c r="BA2" s="59" t="s">
        <v>296</v>
      </c>
      <c r="BB2" s="59" t="s">
        <v>85</v>
      </c>
      <c r="BC2" s="59" t="s">
        <v>367</v>
      </c>
      <c r="BD2" s="59" t="s">
        <v>368</v>
      </c>
      <c r="BE2" s="59" t="s">
        <v>297</v>
      </c>
      <c r="BF2" s="59" t="s">
        <v>369</v>
      </c>
      <c r="BG2" s="59" t="s">
        <v>582</v>
      </c>
      <c r="BH2" s="59" t="s">
        <v>298</v>
      </c>
      <c r="BI2" s="59" t="s">
        <v>606</v>
      </c>
      <c r="BJ2" s="59" t="s">
        <v>607</v>
      </c>
      <c r="BK2" s="59" t="s">
        <v>299</v>
      </c>
      <c r="BL2" s="59" t="s">
        <v>587</v>
      </c>
      <c r="BM2" s="59" t="s">
        <v>592</v>
      </c>
      <c r="BN2" s="59" t="s">
        <v>608</v>
      </c>
      <c r="BO2" s="59" t="s">
        <v>609</v>
      </c>
      <c r="BP2" s="59" t="s">
        <v>610</v>
      </c>
      <c r="BQ2" s="59" t="s">
        <v>300</v>
      </c>
      <c r="BR2" s="59" t="s">
        <v>372</v>
      </c>
      <c r="BS2" s="59" t="s">
        <v>373</v>
      </c>
      <c r="BT2" s="59" t="s">
        <v>301</v>
      </c>
      <c r="BU2" s="59" t="s">
        <v>375</v>
      </c>
      <c r="BV2" s="59" t="s">
        <v>376</v>
      </c>
      <c r="BW2" s="59" t="s">
        <v>302</v>
      </c>
      <c r="BX2" s="59" t="s">
        <v>303</v>
      </c>
      <c r="BY2" s="59" t="s">
        <v>378</v>
      </c>
      <c r="BZ2" s="59" t="s">
        <v>379</v>
      </c>
      <c r="CA2" s="59" t="s">
        <v>304</v>
      </c>
      <c r="CB2" s="59" t="s">
        <v>381</v>
      </c>
      <c r="CC2" s="59" t="s">
        <v>382</v>
      </c>
      <c r="CD2" s="59" t="s">
        <v>305</v>
      </c>
      <c r="CE2" s="59" t="s">
        <v>611</v>
      </c>
      <c r="CF2" s="59" t="s">
        <v>612</v>
      </c>
      <c r="CG2" s="59" t="s">
        <v>306</v>
      </c>
      <c r="CH2" s="59" t="s">
        <v>594</v>
      </c>
      <c r="CI2" s="59" t="s">
        <v>598</v>
      </c>
      <c r="CJ2" s="59" t="s">
        <v>613</v>
      </c>
      <c r="CK2" s="59" t="s">
        <v>614</v>
      </c>
      <c r="CL2" s="59" t="s">
        <v>615</v>
      </c>
      <c r="CM2" s="59" t="s">
        <v>307</v>
      </c>
      <c r="CN2" s="59" t="s">
        <v>384</v>
      </c>
      <c r="CO2" s="59" t="s">
        <v>385</v>
      </c>
      <c r="CP2" s="59" t="s">
        <v>308</v>
      </c>
      <c r="CQ2" s="59" t="s">
        <v>387</v>
      </c>
      <c r="CR2" s="59" t="s">
        <v>388</v>
      </c>
      <c r="CS2" s="59" t="s">
        <v>309</v>
      </c>
      <c r="CT2" s="59" t="s">
        <v>310</v>
      </c>
      <c r="CU2" s="59" t="s">
        <v>595</v>
      </c>
      <c r="CV2" s="59" t="s">
        <v>391</v>
      </c>
      <c r="CW2" s="59" t="s">
        <v>311</v>
      </c>
      <c r="CX2" s="59" t="s">
        <v>393</v>
      </c>
      <c r="CY2" s="59" t="s">
        <v>394</v>
      </c>
      <c r="CZ2" s="59" t="s">
        <v>312</v>
      </c>
      <c r="DA2" s="59" t="s">
        <v>616</v>
      </c>
      <c r="DB2" s="59" t="s">
        <v>617</v>
      </c>
      <c r="DC2" s="59" t="s">
        <v>616</v>
      </c>
      <c r="DD2" s="59" t="s">
        <v>617</v>
      </c>
      <c r="DE2" s="59" t="s">
        <v>643</v>
      </c>
      <c r="DF2" s="59" t="s">
        <v>638</v>
      </c>
      <c r="DG2" s="59" t="s">
        <v>639</v>
      </c>
      <c r="DH2" s="59" t="s">
        <v>644</v>
      </c>
      <c r="DI2" s="59" t="s">
        <v>641</v>
      </c>
      <c r="DJ2" s="59" t="s">
        <v>642</v>
      </c>
      <c r="DK2" s="59" t="s">
        <v>313</v>
      </c>
      <c r="DL2" s="59" t="s">
        <v>314</v>
      </c>
      <c r="DM2" s="59" t="s">
        <v>395</v>
      </c>
      <c r="DN2" s="59" t="s">
        <v>396</v>
      </c>
      <c r="DO2" s="59" t="s">
        <v>315</v>
      </c>
      <c r="DP2" s="59" t="s">
        <v>316</v>
      </c>
      <c r="DQ2" s="59" t="s">
        <v>596</v>
      </c>
      <c r="DR2" s="59" t="s">
        <v>599</v>
      </c>
      <c r="DS2" s="59" t="s">
        <v>317</v>
      </c>
      <c r="DT2" s="59" t="s">
        <v>318</v>
      </c>
      <c r="DU2" s="59" t="s">
        <v>399</v>
      </c>
      <c r="DV2" s="59" t="s">
        <v>400</v>
      </c>
      <c r="DW2" s="59" t="s">
        <v>319</v>
      </c>
      <c r="DX2" s="59" t="s">
        <v>320</v>
      </c>
      <c r="DY2" s="59" t="s">
        <v>401</v>
      </c>
      <c r="DZ2" s="59" t="s">
        <v>402</v>
      </c>
      <c r="EA2" s="59" t="s">
        <v>321</v>
      </c>
      <c r="EB2" s="59" t="s">
        <v>322</v>
      </c>
      <c r="EC2" s="59" t="s">
        <v>403</v>
      </c>
      <c r="ED2" s="59" t="s">
        <v>404</v>
      </c>
      <c r="EE2" s="59" t="s">
        <v>323</v>
      </c>
      <c r="EF2" s="59" t="s">
        <v>324</v>
      </c>
      <c r="EG2" s="59" t="s">
        <v>405</v>
      </c>
      <c r="EH2" s="59" t="s">
        <v>406</v>
      </c>
      <c r="EI2" s="59" t="s">
        <v>325</v>
      </c>
      <c r="EJ2" s="59" t="s">
        <v>100</v>
      </c>
      <c r="EK2" s="59" t="s">
        <v>407</v>
      </c>
      <c r="EL2" s="59" t="s">
        <v>408</v>
      </c>
      <c r="EM2" s="59" t="s">
        <v>326</v>
      </c>
      <c r="EN2" s="59" t="s">
        <v>107</v>
      </c>
      <c r="EO2" s="59" t="s">
        <v>409</v>
      </c>
      <c r="EP2" s="59" t="s">
        <v>410</v>
      </c>
      <c r="EQ2" s="59" t="s">
        <v>327</v>
      </c>
      <c r="ER2" s="59" t="s">
        <v>113</v>
      </c>
      <c r="ES2" s="59" t="s">
        <v>411</v>
      </c>
      <c r="ET2" s="59" t="s">
        <v>412</v>
      </c>
      <c r="EU2" s="59" t="s">
        <v>328</v>
      </c>
      <c r="EV2" s="59" t="s">
        <v>236</v>
      </c>
      <c r="EW2" s="59" t="s">
        <v>413</v>
      </c>
      <c r="EX2" s="59" t="s">
        <v>414</v>
      </c>
      <c r="EY2" s="59" t="s">
        <v>329</v>
      </c>
      <c r="EZ2" s="59" t="s">
        <v>245</v>
      </c>
      <c r="FA2" s="59" t="s">
        <v>415</v>
      </c>
      <c r="FB2" s="59" t="s">
        <v>416</v>
      </c>
      <c r="FC2" s="59" t="s">
        <v>330</v>
      </c>
      <c r="FD2" s="59" t="s">
        <v>331</v>
      </c>
      <c r="FE2" s="59" t="s">
        <v>200</v>
      </c>
      <c r="FF2" s="59" t="s">
        <v>417</v>
      </c>
      <c r="FG2" s="59" t="s">
        <v>332</v>
      </c>
      <c r="FH2" s="59" t="s">
        <v>333</v>
      </c>
      <c r="FI2" s="59" t="s">
        <v>207</v>
      </c>
      <c r="FJ2" s="59" t="s">
        <v>418</v>
      </c>
      <c r="FK2" s="59" t="s">
        <v>334</v>
      </c>
      <c r="FL2" s="59" t="s">
        <v>220</v>
      </c>
      <c r="FM2" s="59" t="s">
        <v>419</v>
      </c>
      <c r="FN2" s="59" t="s">
        <v>420</v>
      </c>
      <c r="FO2" s="59" t="s">
        <v>335</v>
      </c>
      <c r="FP2" s="59" t="s">
        <v>228</v>
      </c>
      <c r="FQ2" s="59" t="s">
        <v>421</v>
      </c>
      <c r="FR2" s="59" t="s">
        <v>422</v>
      </c>
      <c r="FS2" s="59" t="s">
        <v>336</v>
      </c>
      <c r="FT2" s="59" t="s">
        <v>76</v>
      </c>
      <c r="FU2" s="59" t="s">
        <v>423</v>
      </c>
      <c r="FV2" s="59" t="s">
        <v>424</v>
      </c>
      <c r="FW2" s="59" t="s">
        <v>337</v>
      </c>
      <c r="FX2" s="59" t="s">
        <v>81</v>
      </c>
      <c r="FY2" s="59" t="s">
        <v>425</v>
      </c>
      <c r="FZ2" s="59" t="s">
        <v>426</v>
      </c>
      <c r="GA2" s="59" t="s">
        <v>338</v>
      </c>
      <c r="GB2" s="59" t="s">
        <v>181</v>
      </c>
      <c r="GC2" s="59" t="s">
        <v>427</v>
      </c>
      <c r="GD2" s="59" t="s">
        <v>428</v>
      </c>
      <c r="GE2" s="59" t="s">
        <v>339</v>
      </c>
      <c r="GF2" s="59" t="s">
        <v>121</v>
      </c>
      <c r="GG2" s="59" t="s">
        <v>429</v>
      </c>
      <c r="GH2" s="59" t="s">
        <v>430</v>
      </c>
      <c r="GI2" s="59" t="s">
        <v>340</v>
      </c>
      <c r="GJ2" s="59" t="s">
        <v>128</v>
      </c>
      <c r="GK2" s="59" t="s">
        <v>431</v>
      </c>
      <c r="GL2" s="59" t="s">
        <v>432</v>
      </c>
      <c r="GM2" s="59" t="s">
        <v>341</v>
      </c>
      <c r="GN2" s="59" t="s">
        <v>43</v>
      </c>
      <c r="GO2" s="59" t="s">
        <v>433</v>
      </c>
      <c r="GP2" s="59" t="s">
        <v>434</v>
      </c>
      <c r="GQ2" s="59" t="s">
        <v>342</v>
      </c>
      <c r="GR2" s="59" t="s">
        <v>343</v>
      </c>
      <c r="GS2" s="59" t="s">
        <v>435</v>
      </c>
      <c r="GT2" s="59" t="s">
        <v>436</v>
      </c>
      <c r="GU2" s="59" t="s">
        <v>344</v>
      </c>
      <c r="GV2" s="59" t="s">
        <v>345</v>
      </c>
      <c r="GW2" s="59" t="s">
        <v>437</v>
      </c>
      <c r="GX2" s="59" t="s">
        <v>438</v>
      </c>
      <c r="GY2" s="59" t="s">
        <v>346</v>
      </c>
      <c r="GZ2" s="59" t="s">
        <v>347</v>
      </c>
      <c r="HA2" s="59" t="s">
        <v>159</v>
      </c>
      <c r="HB2" s="59" t="s">
        <v>439</v>
      </c>
      <c r="HC2" s="59" t="s">
        <v>348</v>
      </c>
      <c r="HD2" s="59" t="s">
        <v>134</v>
      </c>
      <c r="HE2" s="59" t="s">
        <v>440</v>
      </c>
      <c r="HF2" s="59" t="s">
        <v>441</v>
      </c>
      <c r="HG2" s="59" t="s">
        <v>349</v>
      </c>
      <c r="HH2" s="59" t="s">
        <v>140</v>
      </c>
      <c r="HI2" s="59" t="s">
        <v>442</v>
      </c>
      <c r="HJ2" s="59" t="s">
        <v>443</v>
      </c>
      <c r="HK2" s="59" t="s">
        <v>350</v>
      </c>
      <c r="HL2" s="59" t="s">
        <v>32</v>
      </c>
      <c r="HM2" s="59" t="s">
        <v>444</v>
      </c>
      <c r="HN2" s="59" t="s">
        <v>445</v>
      </c>
    </row>
    <row r="3" spans="1:226" x14ac:dyDescent="0.25">
      <c r="A3" s="55" t="s">
        <v>647</v>
      </c>
      <c r="B3" s="16" t="s">
        <v>648</v>
      </c>
      <c r="C3" s="16" t="s">
        <v>649</v>
      </c>
      <c r="D3" s="16" t="s">
        <v>649</v>
      </c>
      <c r="E3" s="53" t="s">
        <v>652</v>
      </c>
      <c r="H3" s="16">
        <v>1</v>
      </c>
      <c r="I3" s="16">
        <v>228.07</v>
      </c>
      <c r="J3" s="16">
        <v>57.28</v>
      </c>
      <c r="K3" s="16">
        <v>53.48</v>
      </c>
      <c r="L3" s="16">
        <v>60.93</v>
      </c>
      <c r="M3" s="16">
        <v>75.55</v>
      </c>
      <c r="N3" s="16">
        <v>73.5</v>
      </c>
      <c r="O3" s="16">
        <v>75.75</v>
      </c>
      <c r="P3" s="16">
        <v>74</v>
      </c>
      <c r="Q3" s="16">
        <v>73.78</v>
      </c>
      <c r="R3" s="16">
        <v>73.989999999999995</v>
      </c>
      <c r="S3" s="16">
        <v>90.03</v>
      </c>
      <c r="T3" s="16">
        <v>83.46</v>
      </c>
      <c r="U3" s="16">
        <v>91.45</v>
      </c>
      <c r="V3" s="16">
        <v>50</v>
      </c>
      <c r="W3" s="16">
        <v>38.090000000000003</v>
      </c>
      <c r="X3" s="16">
        <v>49.51</v>
      </c>
      <c r="Y3" s="16">
        <v>24.69</v>
      </c>
      <c r="Z3" s="16">
        <v>27.05</v>
      </c>
      <c r="AA3" s="16">
        <v>20.03</v>
      </c>
      <c r="AB3" s="16" t="s">
        <v>651</v>
      </c>
      <c r="AC3" s="16" t="s">
        <v>651</v>
      </c>
      <c r="AD3" s="16" t="s">
        <v>651</v>
      </c>
      <c r="AE3" s="16" t="s">
        <v>651</v>
      </c>
      <c r="AF3" s="16" t="s">
        <v>651</v>
      </c>
      <c r="AG3" s="16" t="s">
        <v>651</v>
      </c>
      <c r="AH3" s="16" t="s">
        <v>651</v>
      </c>
      <c r="AI3" s="16" t="s">
        <v>651</v>
      </c>
      <c r="AJ3" s="16" t="s">
        <v>651</v>
      </c>
      <c r="AK3" s="16" t="s">
        <v>651</v>
      </c>
      <c r="AL3" s="16" t="s">
        <v>651</v>
      </c>
      <c r="AM3" s="16" t="s">
        <v>651</v>
      </c>
      <c r="AN3" s="16" t="s">
        <v>651</v>
      </c>
      <c r="AO3" s="16" t="s">
        <v>651</v>
      </c>
      <c r="AP3" s="16" t="s">
        <v>651</v>
      </c>
      <c r="AQ3" s="16" t="s">
        <v>651</v>
      </c>
      <c r="AR3" s="16" t="s">
        <v>651</v>
      </c>
      <c r="AS3" s="16" t="s">
        <v>651</v>
      </c>
      <c r="AT3" s="16" t="s">
        <v>651</v>
      </c>
      <c r="AU3" s="16" t="s">
        <v>651</v>
      </c>
      <c r="AV3" s="16" t="s">
        <v>651</v>
      </c>
      <c r="AW3" s="16" t="s">
        <v>651</v>
      </c>
      <c r="AX3" s="16" t="s">
        <v>651</v>
      </c>
      <c r="AY3" s="16" t="s">
        <v>651</v>
      </c>
      <c r="AZ3" s="16" t="s">
        <v>651</v>
      </c>
      <c r="BA3" s="16">
        <v>158.49</v>
      </c>
      <c r="BB3" s="16">
        <v>64.010000000000005</v>
      </c>
      <c r="BC3" s="16">
        <v>60.45</v>
      </c>
      <c r="BD3" s="16">
        <v>67.45</v>
      </c>
      <c r="BE3" s="16">
        <v>75.58</v>
      </c>
      <c r="BF3" s="16">
        <v>75.209999999999994</v>
      </c>
      <c r="BG3" s="16">
        <v>75.760000000000005</v>
      </c>
      <c r="BH3" s="16">
        <v>74.08</v>
      </c>
      <c r="BI3" s="16">
        <v>73.849999999999994</v>
      </c>
      <c r="BJ3" s="16">
        <v>74.150000000000006</v>
      </c>
      <c r="BK3" s="16">
        <v>94.22</v>
      </c>
      <c r="BL3" s="16">
        <v>91.3</v>
      </c>
      <c r="BM3" s="16">
        <v>95.86</v>
      </c>
      <c r="BN3" s="16">
        <v>55.86</v>
      </c>
      <c r="BO3" s="16">
        <v>40.619999999999997</v>
      </c>
      <c r="BP3" s="16">
        <v>59.82</v>
      </c>
      <c r="BQ3" s="16" t="s">
        <v>651</v>
      </c>
      <c r="BR3" s="16" t="s">
        <v>651</v>
      </c>
      <c r="BS3" s="16" t="s">
        <v>651</v>
      </c>
      <c r="BT3" s="16">
        <v>15.63</v>
      </c>
      <c r="BU3" s="16">
        <v>19.940000000000001</v>
      </c>
      <c r="BV3" s="16">
        <v>11.23</v>
      </c>
      <c r="BW3" s="16" t="s">
        <v>651</v>
      </c>
      <c r="BX3" s="16" t="s">
        <v>651</v>
      </c>
      <c r="BY3" s="16" t="s">
        <v>651</v>
      </c>
      <c r="BZ3" s="16" t="s">
        <v>651</v>
      </c>
      <c r="CA3" s="16" t="s">
        <v>651</v>
      </c>
      <c r="CB3" s="16" t="s">
        <v>651</v>
      </c>
      <c r="CC3" s="16" t="s">
        <v>651</v>
      </c>
      <c r="CD3" s="16" t="s">
        <v>651</v>
      </c>
      <c r="CE3" s="16" t="s">
        <v>651</v>
      </c>
      <c r="CF3" s="16" t="s">
        <v>651</v>
      </c>
      <c r="CG3" s="16" t="s">
        <v>651</v>
      </c>
      <c r="CH3" s="16" t="s">
        <v>651</v>
      </c>
      <c r="CI3" s="16" t="s">
        <v>651</v>
      </c>
      <c r="CJ3" s="16" t="s">
        <v>651</v>
      </c>
      <c r="CK3" s="16" t="s">
        <v>651</v>
      </c>
      <c r="CL3" s="16" t="s">
        <v>651</v>
      </c>
      <c r="CM3" s="16" t="s">
        <v>651</v>
      </c>
      <c r="CN3" s="16" t="s">
        <v>651</v>
      </c>
      <c r="CO3" s="16" t="s">
        <v>651</v>
      </c>
      <c r="CP3" s="16" t="s">
        <v>651</v>
      </c>
      <c r="CQ3" s="16" t="s">
        <v>651</v>
      </c>
      <c r="CR3" s="16" t="s">
        <v>651</v>
      </c>
      <c r="CS3" s="16" t="s">
        <v>651</v>
      </c>
      <c r="CT3" s="16" t="s">
        <v>651</v>
      </c>
      <c r="CU3" s="16" t="s">
        <v>651</v>
      </c>
      <c r="CV3" s="16" t="s">
        <v>651</v>
      </c>
      <c r="CW3" s="16" t="s">
        <v>651</v>
      </c>
      <c r="CX3" s="16" t="s">
        <v>651</v>
      </c>
      <c r="CY3" s="16" t="s">
        <v>651</v>
      </c>
      <c r="CZ3" s="16" t="s">
        <v>651</v>
      </c>
      <c r="DA3" s="16" t="s">
        <v>651</v>
      </c>
      <c r="DB3" s="16" t="s">
        <v>651</v>
      </c>
      <c r="DC3" s="16" t="s">
        <v>651</v>
      </c>
      <c r="DD3" s="16" t="s">
        <v>651</v>
      </c>
      <c r="DE3" s="16" t="s">
        <v>651</v>
      </c>
      <c r="DF3" s="16" t="s">
        <v>651</v>
      </c>
      <c r="DG3" s="16" t="s">
        <v>651</v>
      </c>
      <c r="DH3" s="16" t="s">
        <v>651</v>
      </c>
      <c r="DI3" s="16" t="s">
        <v>651</v>
      </c>
      <c r="DJ3" s="16" t="s">
        <v>651</v>
      </c>
      <c r="DK3" s="16">
        <v>0.37</v>
      </c>
      <c r="DL3" s="16">
        <v>48.26</v>
      </c>
      <c r="DM3" s="16">
        <v>46.03</v>
      </c>
      <c r="DN3" s="16">
        <v>53.48</v>
      </c>
      <c r="DO3" s="16">
        <v>5.05</v>
      </c>
      <c r="DP3" s="16">
        <v>59.71</v>
      </c>
      <c r="DQ3" s="16">
        <v>57.64</v>
      </c>
      <c r="DR3" s="16">
        <v>63.77</v>
      </c>
      <c r="DS3" s="16">
        <v>1</v>
      </c>
      <c r="DT3" s="16">
        <v>45.02</v>
      </c>
      <c r="DU3" s="16">
        <v>36.299999999999997</v>
      </c>
      <c r="DV3" s="16">
        <v>53.87</v>
      </c>
      <c r="DW3" s="16">
        <v>28.98</v>
      </c>
      <c r="DX3" s="16">
        <v>46.8</v>
      </c>
      <c r="DY3" s="16">
        <v>46.71</v>
      </c>
      <c r="DZ3" s="16">
        <v>49.8</v>
      </c>
      <c r="EA3" s="16">
        <v>0.72</v>
      </c>
      <c r="EB3" s="16">
        <v>18.41</v>
      </c>
      <c r="EC3" s="16">
        <v>15</v>
      </c>
      <c r="ED3" s="16">
        <v>22.28</v>
      </c>
      <c r="EE3" s="16">
        <v>0.72</v>
      </c>
      <c r="EF3" s="16">
        <v>27.18</v>
      </c>
      <c r="EG3" s="16">
        <v>19.579999999999998</v>
      </c>
      <c r="EH3" s="16">
        <v>38.69</v>
      </c>
      <c r="EI3" s="16">
        <v>2.34</v>
      </c>
      <c r="EJ3" s="16">
        <v>12.14</v>
      </c>
      <c r="EK3" s="16">
        <v>10.01</v>
      </c>
      <c r="EL3" s="16">
        <v>15.5</v>
      </c>
      <c r="EM3" s="16">
        <v>2.75</v>
      </c>
      <c r="EN3" s="16">
        <v>11.91</v>
      </c>
      <c r="EO3" s="16">
        <v>9.58</v>
      </c>
      <c r="EP3" s="16">
        <v>15.06</v>
      </c>
      <c r="EQ3" s="16">
        <v>0.26</v>
      </c>
      <c r="ER3" s="16">
        <v>52.21</v>
      </c>
      <c r="ES3" s="16">
        <v>43.99</v>
      </c>
      <c r="ET3" s="16">
        <v>59.06</v>
      </c>
      <c r="EU3" s="16">
        <v>102.32</v>
      </c>
      <c r="EV3" s="16">
        <v>68.97</v>
      </c>
      <c r="EW3" s="16">
        <v>63.8</v>
      </c>
      <c r="EX3" s="16">
        <v>71.23</v>
      </c>
      <c r="EY3" s="16">
        <v>94.97</v>
      </c>
      <c r="EZ3" s="16">
        <v>71.14</v>
      </c>
      <c r="FA3" s="16">
        <v>66.81</v>
      </c>
      <c r="FB3" s="16">
        <v>72.47</v>
      </c>
      <c r="FC3" s="16">
        <v>2.19</v>
      </c>
      <c r="FD3" s="16">
        <v>0.25</v>
      </c>
      <c r="FE3" s="16">
        <v>0.14000000000000001</v>
      </c>
      <c r="FF3" s="16">
        <v>0.44</v>
      </c>
      <c r="FG3" s="16">
        <v>2.31</v>
      </c>
      <c r="FH3" s="16">
        <v>0.25</v>
      </c>
      <c r="FI3" s="16">
        <v>0.42</v>
      </c>
      <c r="FJ3" s="16">
        <v>0.14000000000000001</v>
      </c>
      <c r="FK3" s="16">
        <v>0.2</v>
      </c>
      <c r="FL3" s="16">
        <v>0</v>
      </c>
      <c r="FM3" s="16">
        <v>0</v>
      </c>
      <c r="FN3" s="16">
        <v>0</v>
      </c>
      <c r="FO3" s="16">
        <v>0.39</v>
      </c>
      <c r="FP3" s="16">
        <v>0.1</v>
      </c>
      <c r="FQ3" s="16">
        <v>0.1</v>
      </c>
      <c r="FR3" s="16">
        <v>0.1</v>
      </c>
      <c r="FS3" s="16">
        <v>0.1</v>
      </c>
      <c r="FT3" s="16">
        <v>66.42</v>
      </c>
      <c r="FU3" s="16">
        <v>60.24</v>
      </c>
      <c r="FV3" s="16">
        <v>70.88</v>
      </c>
      <c r="FW3" s="16">
        <v>0.09</v>
      </c>
      <c r="FX3" s="16">
        <v>63.37</v>
      </c>
      <c r="FY3" s="16">
        <v>52.65</v>
      </c>
      <c r="FZ3" s="16">
        <v>71.09</v>
      </c>
      <c r="GA3" s="16">
        <v>0.61</v>
      </c>
      <c r="GB3" s="16">
        <v>73.959999999999994</v>
      </c>
      <c r="GC3" s="16">
        <v>70.03</v>
      </c>
      <c r="GD3" s="16">
        <v>76.760000000000005</v>
      </c>
      <c r="GE3" s="16">
        <v>0.22</v>
      </c>
      <c r="GF3" s="16">
        <v>0.02</v>
      </c>
      <c r="GG3" s="16">
        <v>0.02</v>
      </c>
      <c r="GH3" s="16">
        <v>0.04</v>
      </c>
      <c r="GI3" s="16">
        <v>0.19</v>
      </c>
      <c r="GJ3" s="16">
        <v>0.02</v>
      </c>
      <c r="GK3" s="16">
        <v>0.02</v>
      </c>
      <c r="GL3" s="16">
        <v>0.04</v>
      </c>
      <c r="GM3" s="16">
        <v>1325.41</v>
      </c>
      <c r="GN3" s="16">
        <v>14.25</v>
      </c>
      <c r="GO3" s="16">
        <v>13</v>
      </c>
      <c r="GP3" s="16">
        <v>15.59</v>
      </c>
      <c r="GQ3" s="16">
        <v>12.48</v>
      </c>
      <c r="GR3" s="16">
        <v>36.299999999999997</v>
      </c>
      <c r="GS3" s="16">
        <v>30.7</v>
      </c>
      <c r="GT3" s="16">
        <v>43.99</v>
      </c>
      <c r="GU3" s="16">
        <v>11.7</v>
      </c>
      <c r="GV3" s="16">
        <v>37.72</v>
      </c>
      <c r="GW3" s="16">
        <v>32.14</v>
      </c>
      <c r="GX3" s="16">
        <v>44.98</v>
      </c>
      <c r="GY3" s="16">
        <v>73.41</v>
      </c>
      <c r="GZ3" s="16">
        <v>20.61</v>
      </c>
      <c r="HA3" s="16">
        <v>16.510000000000002</v>
      </c>
      <c r="HB3" s="16">
        <v>24.69</v>
      </c>
      <c r="HC3" s="16">
        <v>0.08</v>
      </c>
      <c r="HD3" s="16">
        <v>0.23</v>
      </c>
      <c r="HE3" s="16">
        <v>0.2</v>
      </c>
      <c r="HF3" s="16">
        <v>0.44</v>
      </c>
      <c r="HG3" s="16">
        <v>0.05</v>
      </c>
      <c r="HH3" s="16">
        <v>0.12</v>
      </c>
      <c r="HI3" s="16">
        <v>0.11</v>
      </c>
      <c r="HJ3" s="16">
        <v>0.18</v>
      </c>
      <c r="HK3" s="16">
        <v>3751.73</v>
      </c>
      <c r="HL3" s="16">
        <v>72.069999999999993</v>
      </c>
      <c r="HM3" s="16">
        <v>69.59</v>
      </c>
      <c r="HN3" s="16">
        <v>72.83</v>
      </c>
    </row>
    <row r="4" spans="1:226" x14ac:dyDescent="0.2">
      <c r="A4" s="53" t="s">
        <v>647</v>
      </c>
      <c r="B4" s="16" t="s">
        <v>648</v>
      </c>
      <c r="C4" s="16" t="s">
        <v>649</v>
      </c>
      <c r="D4" s="16" t="s">
        <v>649</v>
      </c>
      <c r="E4" s="53" t="s">
        <v>666</v>
      </c>
      <c r="H4" s="16">
        <v>1</v>
      </c>
      <c r="I4" s="16">
        <v>228.07</v>
      </c>
      <c r="J4" s="16">
        <v>59.47</v>
      </c>
      <c r="K4" s="16">
        <v>52.92</v>
      </c>
      <c r="L4" s="16">
        <v>65.47</v>
      </c>
      <c r="M4" s="16">
        <v>76.66</v>
      </c>
      <c r="N4" s="16">
        <v>76.650000000000006</v>
      </c>
      <c r="O4" s="16">
        <v>77.19</v>
      </c>
      <c r="P4" s="16">
        <v>74.069999999999993</v>
      </c>
      <c r="Q4" s="16">
        <v>73.650000000000006</v>
      </c>
      <c r="R4" s="16">
        <v>74.34</v>
      </c>
      <c r="S4" s="16">
        <v>93.79</v>
      </c>
      <c r="T4" s="16">
        <v>87.13</v>
      </c>
      <c r="U4" s="16">
        <v>95.37</v>
      </c>
      <c r="V4" s="61">
        <v>54.39</v>
      </c>
      <c r="W4" s="61">
        <v>35.57</v>
      </c>
      <c r="X4" s="61">
        <v>61.44</v>
      </c>
      <c r="Y4" s="16">
        <v>23.22</v>
      </c>
      <c r="Z4" s="16">
        <v>32.06</v>
      </c>
      <c r="AA4" s="16">
        <v>28</v>
      </c>
      <c r="AB4" s="16" t="s">
        <v>651</v>
      </c>
      <c r="AC4" s="16" t="s">
        <v>651</v>
      </c>
      <c r="AD4" s="16" t="s">
        <v>651</v>
      </c>
      <c r="AE4" s="16" t="s">
        <v>651</v>
      </c>
      <c r="AF4" s="16" t="s">
        <v>651</v>
      </c>
      <c r="AG4" s="16" t="s">
        <v>651</v>
      </c>
      <c r="AH4" s="16" t="s">
        <v>651</v>
      </c>
      <c r="AI4" s="16" t="s">
        <v>651</v>
      </c>
      <c r="AJ4" s="16" t="s">
        <v>651</v>
      </c>
      <c r="AK4" s="16" t="s">
        <v>651</v>
      </c>
      <c r="AL4" s="16" t="s">
        <v>651</v>
      </c>
      <c r="AM4" s="16" t="s">
        <v>651</v>
      </c>
      <c r="AN4" s="16" t="s">
        <v>651</v>
      </c>
      <c r="AO4" s="16" t="s">
        <v>651</v>
      </c>
      <c r="AP4" s="16" t="s">
        <v>651</v>
      </c>
      <c r="AQ4" s="16" t="s">
        <v>651</v>
      </c>
      <c r="AR4" s="16" t="s">
        <v>651</v>
      </c>
      <c r="AS4" s="16" t="s">
        <v>651</v>
      </c>
      <c r="AT4" s="16" t="s">
        <v>651</v>
      </c>
      <c r="AU4" s="16" t="s">
        <v>651</v>
      </c>
      <c r="AV4" s="16" t="s">
        <v>651</v>
      </c>
      <c r="AW4" s="16" t="s">
        <v>651</v>
      </c>
      <c r="AX4" s="16" t="s">
        <v>651</v>
      </c>
      <c r="AY4" s="16" t="s">
        <v>651</v>
      </c>
      <c r="AZ4" s="16" t="s">
        <v>651</v>
      </c>
      <c r="BA4" s="16">
        <v>158.49</v>
      </c>
      <c r="BB4" s="16">
        <v>68.819999999999993</v>
      </c>
      <c r="BC4" s="16">
        <v>63.3</v>
      </c>
      <c r="BD4" s="16">
        <v>71.61</v>
      </c>
      <c r="BE4" s="16">
        <v>76.569999999999993</v>
      </c>
      <c r="BF4" s="16">
        <v>76.34</v>
      </c>
      <c r="BG4" s="16">
        <v>76.95</v>
      </c>
      <c r="BH4" s="16">
        <v>74.14</v>
      </c>
      <c r="BI4" s="16">
        <v>73.680000000000007</v>
      </c>
      <c r="BJ4" s="16">
        <v>74.62</v>
      </c>
      <c r="BK4" s="16">
        <v>97.53</v>
      </c>
      <c r="BL4" s="16">
        <v>95.23</v>
      </c>
      <c r="BM4" s="16">
        <v>98.97</v>
      </c>
      <c r="BN4" s="16">
        <v>60.29</v>
      </c>
      <c r="BO4" s="16">
        <v>60.29</v>
      </c>
      <c r="BP4" s="16">
        <v>75.430000000000007</v>
      </c>
      <c r="BQ4" s="16" t="s">
        <v>651</v>
      </c>
      <c r="BR4" s="16" t="s">
        <v>651</v>
      </c>
      <c r="BS4" s="16" t="s">
        <v>651</v>
      </c>
      <c r="BT4" s="16">
        <v>10.47</v>
      </c>
      <c r="BU4" s="16">
        <v>17.62</v>
      </c>
      <c r="BV4" s="16">
        <v>7.21</v>
      </c>
      <c r="BW4" s="16" t="s">
        <v>651</v>
      </c>
      <c r="BX4" s="16" t="s">
        <v>651</v>
      </c>
      <c r="BY4" s="16" t="s">
        <v>651</v>
      </c>
      <c r="BZ4" s="16" t="s">
        <v>651</v>
      </c>
      <c r="CA4" s="16" t="s">
        <v>651</v>
      </c>
      <c r="CB4" s="16" t="s">
        <v>651</v>
      </c>
      <c r="CC4" s="16" t="s">
        <v>651</v>
      </c>
      <c r="CD4" s="16" t="s">
        <v>651</v>
      </c>
      <c r="CE4" s="16" t="s">
        <v>651</v>
      </c>
      <c r="CF4" s="16" t="s">
        <v>651</v>
      </c>
      <c r="CG4" s="16" t="s">
        <v>651</v>
      </c>
      <c r="CH4" s="16" t="s">
        <v>651</v>
      </c>
      <c r="CI4" s="16" t="s">
        <v>651</v>
      </c>
      <c r="CJ4" s="16" t="s">
        <v>651</v>
      </c>
      <c r="CK4" s="16" t="s">
        <v>651</v>
      </c>
      <c r="CL4" s="16" t="s">
        <v>651</v>
      </c>
      <c r="CM4" s="16" t="s">
        <v>651</v>
      </c>
      <c r="CN4" s="16" t="s">
        <v>651</v>
      </c>
      <c r="CO4" s="16" t="s">
        <v>651</v>
      </c>
      <c r="CP4" s="16" t="s">
        <v>651</v>
      </c>
      <c r="CQ4" s="16" t="s">
        <v>651</v>
      </c>
      <c r="CR4" s="16" t="s">
        <v>651</v>
      </c>
      <c r="CS4" s="16" t="s">
        <v>651</v>
      </c>
      <c r="CT4" s="16" t="s">
        <v>651</v>
      </c>
      <c r="CU4" s="16" t="s">
        <v>651</v>
      </c>
      <c r="CV4" s="16" t="s">
        <v>651</v>
      </c>
      <c r="CW4" s="16" t="s">
        <v>651</v>
      </c>
      <c r="CX4" s="16" t="s">
        <v>651</v>
      </c>
      <c r="CY4" s="16" t="s">
        <v>651</v>
      </c>
      <c r="CZ4" s="16" t="s">
        <v>651</v>
      </c>
      <c r="DA4" s="16" t="s">
        <v>651</v>
      </c>
      <c r="DB4" s="16" t="s">
        <v>651</v>
      </c>
      <c r="DC4" s="16" t="s">
        <v>651</v>
      </c>
      <c r="DD4" s="16" t="s">
        <v>651</v>
      </c>
      <c r="DE4" s="16" t="s">
        <v>651</v>
      </c>
      <c r="DF4" s="16" t="s">
        <v>651</v>
      </c>
      <c r="DG4" s="16" t="s">
        <v>651</v>
      </c>
      <c r="DH4" s="16" t="s">
        <v>651</v>
      </c>
      <c r="DI4" s="16" t="s">
        <v>651</v>
      </c>
      <c r="DJ4" s="16" t="s">
        <v>651</v>
      </c>
      <c r="DK4" s="16">
        <v>0.37</v>
      </c>
      <c r="DL4" s="16">
        <v>48.59</v>
      </c>
      <c r="DM4" s="16">
        <v>47.55</v>
      </c>
      <c r="DN4" s="16">
        <v>54.23</v>
      </c>
      <c r="DO4" s="16">
        <v>5.05</v>
      </c>
      <c r="DP4" s="16">
        <v>61.43</v>
      </c>
      <c r="DQ4" s="16">
        <v>56.39</v>
      </c>
      <c r="DR4" s="16">
        <v>67.61</v>
      </c>
      <c r="DS4" s="16">
        <v>1</v>
      </c>
      <c r="DT4" s="16">
        <v>42.89</v>
      </c>
      <c r="DU4" s="16">
        <v>28.97</v>
      </c>
      <c r="DV4" s="16">
        <v>57.12</v>
      </c>
      <c r="DW4" s="16">
        <v>28.98</v>
      </c>
      <c r="DX4" s="16">
        <v>53.85</v>
      </c>
      <c r="DY4" s="16">
        <v>49.83</v>
      </c>
      <c r="DZ4" s="16">
        <v>64.2</v>
      </c>
      <c r="EA4" s="16">
        <v>0.72</v>
      </c>
      <c r="EB4" s="16">
        <v>7.79</v>
      </c>
      <c r="EC4" s="16">
        <v>4.2300000000000004</v>
      </c>
      <c r="ED4" s="16">
        <v>13.34</v>
      </c>
      <c r="EE4" s="16">
        <v>0.72</v>
      </c>
      <c r="EF4" s="16">
        <v>18.559999999999999</v>
      </c>
      <c r="EG4" s="16">
        <v>11.4</v>
      </c>
      <c r="EH4" s="16">
        <v>27.81</v>
      </c>
      <c r="EI4" s="16">
        <v>2.34</v>
      </c>
      <c r="EJ4" s="16">
        <v>9.4700000000000006</v>
      </c>
      <c r="EK4" s="16">
        <v>6.75</v>
      </c>
      <c r="EL4" s="16">
        <v>13.17</v>
      </c>
      <c r="EM4" s="16">
        <v>2.75</v>
      </c>
      <c r="EN4" s="16">
        <v>9.3000000000000007</v>
      </c>
      <c r="EO4" s="16">
        <v>6.25</v>
      </c>
      <c r="EP4" s="16">
        <v>13.12</v>
      </c>
      <c r="EQ4" s="16">
        <v>0.26</v>
      </c>
      <c r="ER4" s="16">
        <v>56.36</v>
      </c>
      <c r="ES4" s="16">
        <v>42.67</v>
      </c>
      <c r="ET4" s="16">
        <v>67.099999999999994</v>
      </c>
      <c r="EU4" s="16">
        <v>102.32</v>
      </c>
      <c r="EV4" s="16">
        <v>68.67</v>
      </c>
      <c r="EW4" s="16">
        <v>62.5</v>
      </c>
      <c r="EX4" s="16">
        <v>71.87</v>
      </c>
      <c r="EY4" s="16">
        <v>94.97</v>
      </c>
      <c r="EZ4" s="16">
        <v>70.55</v>
      </c>
      <c r="FA4" s="16">
        <v>65.430000000000007</v>
      </c>
      <c r="FB4" s="16">
        <v>72.91</v>
      </c>
      <c r="FC4" s="16">
        <v>2.19</v>
      </c>
      <c r="FD4" s="16">
        <v>0.15</v>
      </c>
      <c r="FE4" s="16">
        <v>0.1</v>
      </c>
      <c r="FF4" s="16">
        <v>0.3</v>
      </c>
      <c r="FG4" s="16">
        <v>2.31</v>
      </c>
      <c r="FH4" s="16">
        <v>0.13</v>
      </c>
      <c r="FI4" s="16">
        <v>0.11</v>
      </c>
      <c r="FJ4" s="16">
        <v>0.19</v>
      </c>
      <c r="FK4" s="16">
        <v>0.2</v>
      </c>
      <c r="FL4" s="16">
        <v>0</v>
      </c>
      <c r="FM4" s="16">
        <v>0</v>
      </c>
      <c r="FN4" s="16">
        <v>0</v>
      </c>
      <c r="FO4" s="16">
        <v>0.39</v>
      </c>
      <c r="FP4" s="16">
        <v>0</v>
      </c>
      <c r="FQ4" s="16">
        <v>0</v>
      </c>
      <c r="FR4" s="16">
        <v>0</v>
      </c>
      <c r="FS4" s="16">
        <v>0.1</v>
      </c>
      <c r="FT4" s="16">
        <v>49.95</v>
      </c>
      <c r="FU4" s="16">
        <v>44.07</v>
      </c>
      <c r="FV4" s="16">
        <v>59.3</v>
      </c>
      <c r="FW4" s="16">
        <v>0.09</v>
      </c>
      <c r="FX4" s="16">
        <v>29.66</v>
      </c>
      <c r="FY4" s="16">
        <v>24.29</v>
      </c>
      <c r="FZ4" s="16">
        <v>43.82</v>
      </c>
      <c r="GA4" s="16">
        <v>0.61</v>
      </c>
      <c r="GB4" s="16">
        <v>75.12</v>
      </c>
      <c r="GC4" s="16">
        <v>71.180000000000007</v>
      </c>
      <c r="GD4" s="16">
        <v>79.39</v>
      </c>
      <c r="GE4" s="16">
        <v>0.22</v>
      </c>
      <c r="GF4" s="16">
        <v>0.01</v>
      </c>
      <c r="GG4" s="16">
        <v>0</v>
      </c>
      <c r="GH4" s="16">
        <v>0.02</v>
      </c>
      <c r="GI4" s="16">
        <v>0.19</v>
      </c>
      <c r="GJ4" s="16">
        <v>0.02</v>
      </c>
      <c r="GK4" s="16">
        <v>0.01</v>
      </c>
      <c r="GL4" s="16">
        <v>0.03</v>
      </c>
      <c r="GM4" s="16">
        <v>1325.41</v>
      </c>
      <c r="GN4" s="16">
        <v>11.62</v>
      </c>
      <c r="GO4" s="16">
        <v>10.35</v>
      </c>
      <c r="GP4" s="16">
        <v>12.94</v>
      </c>
      <c r="GQ4" s="16">
        <v>12.48</v>
      </c>
      <c r="GR4" s="16">
        <v>33.840000000000003</v>
      </c>
      <c r="GS4" s="16">
        <v>28.7</v>
      </c>
      <c r="GT4" s="16">
        <v>41.71</v>
      </c>
      <c r="GU4" s="16">
        <v>11.7</v>
      </c>
      <c r="GV4" s="16">
        <v>34.25</v>
      </c>
      <c r="GW4" s="16">
        <v>29.31</v>
      </c>
      <c r="GX4" s="16">
        <v>42.23</v>
      </c>
      <c r="GY4" s="16">
        <v>73.41</v>
      </c>
      <c r="GZ4" s="16">
        <v>20.87</v>
      </c>
      <c r="HA4" s="16">
        <v>17.14</v>
      </c>
      <c r="HB4" s="16">
        <v>24.58</v>
      </c>
      <c r="HC4" s="16">
        <v>0.08</v>
      </c>
      <c r="HD4" s="16">
        <v>0.08</v>
      </c>
      <c r="HE4" s="16">
        <v>0</v>
      </c>
      <c r="HF4" s="16">
        <v>0.14000000000000001</v>
      </c>
      <c r="HG4" s="16">
        <v>0.05</v>
      </c>
      <c r="HH4" s="16">
        <v>0.05</v>
      </c>
      <c r="HI4" s="16">
        <v>0</v>
      </c>
      <c r="HJ4" s="16">
        <v>0.08</v>
      </c>
      <c r="HK4" s="16">
        <v>3751.73</v>
      </c>
      <c r="HL4" s="16">
        <v>72.39</v>
      </c>
      <c r="HM4" s="16">
        <v>69.959999999999994</v>
      </c>
      <c r="HN4" s="16">
        <v>73.02</v>
      </c>
    </row>
    <row r="5" spans="1:226" s="63" customFormat="1" x14ac:dyDescent="0.25">
      <c r="A5" s="62" t="s">
        <v>647</v>
      </c>
      <c r="B5" s="63" t="s">
        <v>648</v>
      </c>
      <c r="C5" s="63" t="s">
        <v>649</v>
      </c>
      <c r="D5" s="63" t="s">
        <v>649</v>
      </c>
      <c r="E5" s="62" t="s">
        <v>650</v>
      </c>
      <c r="H5" s="63">
        <v>5</v>
      </c>
      <c r="I5" s="63">
        <v>117.27</v>
      </c>
      <c r="J5" s="63">
        <v>50.91</v>
      </c>
      <c r="K5" s="63">
        <v>47.56</v>
      </c>
      <c r="L5" s="63">
        <v>51.81</v>
      </c>
      <c r="M5" s="63">
        <v>74.64</v>
      </c>
      <c r="N5" s="63">
        <v>74.239999999999995</v>
      </c>
      <c r="O5" s="63">
        <v>74.59</v>
      </c>
      <c r="P5" s="63">
        <v>54.79</v>
      </c>
      <c r="Q5" s="63">
        <v>54.59</v>
      </c>
      <c r="R5" s="63">
        <v>54.93</v>
      </c>
      <c r="S5" s="63">
        <v>97.77</v>
      </c>
      <c r="T5" s="63">
        <v>92.39</v>
      </c>
      <c r="U5" s="63">
        <v>98.53</v>
      </c>
      <c r="V5" s="64">
        <v>80.95</v>
      </c>
      <c r="W5" s="64">
        <v>72.39</v>
      </c>
      <c r="X5" s="64">
        <v>79.88</v>
      </c>
      <c r="Y5" s="63">
        <v>43.94</v>
      </c>
      <c r="Z5" s="63">
        <v>49.4</v>
      </c>
      <c r="AA5" s="63">
        <v>42.18</v>
      </c>
      <c r="AB5" s="63" t="s">
        <v>651</v>
      </c>
      <c r="AC5" s="63" t="s">
        <v>651</v>
      </c>
      <c r="AD5" s="63" t="s">
        <v>651</v>
      </c>
      <c r="AE5" s="63">
        <v>3.77</v>
      </c>
      <c r="AF5" s="63">
        <v>51.57</v>
      </c>
      <c r="AG5" s="63">
        <v>46.55</v>
      </c>
      <c r="AH5" s="63">
        <v>59.4</v>
      </c>
      <c r="AI5" s="63">
        <v>76.91</v>
      </c>
      <c r="AJ5" s="63">
        <v>76.62</v>
      </c>
      <c r="AK5" s="63">
        <v>78.08</v>
      </c>
      <c r="AL5" s="63">
        <v>73.83</v>
      </c>
      <c r="AM5" s="63">
        <v>69.599999999999994</v>
      </c>
      <c r="AN5" s="63">
        <v>74.11</v>
      </c>
      <c r="AO5" s="63">
        <v>61.53</v>
      </c>
      <c r="AP5" s="63">
        <v>49.16</v>
      </c>
      <c r="AQ5" s="63">
        <v>79.989999999999995</v>
      </c>
      <c r="AR5" s="63">
        <v>46.07</v>
      </c>
      <c r="AS5" s="63">
        <v>32</v>
      </c>
      <c r="AT5" s="63">
        <v>51.36</v>
      </c>
      <c r="AU5" s="63" t="s">
        <v>667</v>
      </c>
      <c r="AV5" s="63" t="s">
        <v>667</v>
      </c>
      <c r="AW5" s="63" t="s">
        <v>667</v>
      </c>
      <c r="AX5" s="63">
        <v>34.24</v>
      </c>
      <c r="AY5" s="63">
        <v>40.630000000000003</v>
      </c>
      <c r="AZ5" s="63">
        <v>25</v>
      </c>
      <c r="BA5" s="63">
        <v>61.62</v>
      </c>
      <c r="BB5" s="63">
        <v>53.7</v>
      </c>
      <c r="BC5" s="63">
        <v>52.16</v>
      </c>
      <c r="BD5" s="63">
        <v>53.64</v>
      </c>
      <c r="BE5" s="63">
        <v>75.66</v>
      </c>
      <c r="BF5" s="63">
        <v>75.94</v>
      </c>
      <c r="BG5" s="63">
        <v>75.099999999999994</v>
      </c>
      <c r="BH5" s="63">
        <v>55.82</v>
      </c>
      <c r="BI5" s="63">
        <v>55.16</v>
      </c>
      <c r="BJ5" s="63">
        <v>56.5</v>
      </c>
      <c r="BK5" s="63">
        <v>99.84</v>
      </c>
      <c r="BL5" s="63">
        <v>98.73</v>
      </c>
      <c r="BM5" s="63">
        <v>99.99</v>
      </c>
      <c r="BN5" s="63">
        <v>91.95</v>
      </c>
      <c r="BO5" s="63">
        <v>85.1</v>
      </c>
      <c r="BP5" s="63">
        <v>92.39</v>
      </c>
      <c r="BQ5" s="63" t="s">
        <v>665</v>
      </c>
      <c r="BR5" s="63" t="s">
        <v>651</v>
      </c>
      <c r="BS5" s="63" t="s">
        <v>651</v>
      </c>
      <c r="BT5" s="63">
        <v>40.659999999999997</v>
      </c>
      <c r="BU5" s="63">
        <v>44.03</v>
      </c>
      <c r="BV5" s="63">
        <v>39.74</v>
      </c>
      <c r="BW5" s="63">
        <v>0.68</v>
      </c>
      <c r="BX5" s="63">
        <v>65.81</v>
      </c>
      <c r="BY5" s="63">
        <v>58</v>
      </c>
      <c r="BZ5" s="63">
        <v>72.87</v>
      </c>
      <c r="CA5" s="63">
        <v>77</v>
      </c>
      <c r="CB5" s="63">
        <v>76.56</v>
      </c>
      <c r="CC5" s="63">
        <v>77.92</v>
      </c>
      <c r="CD5" s="63">
        <v>75.02</v>
      </c>
      <c r="CE5" s="63">
        <v>71.53</v>
      </c>
      <c r="CF5" s="63">
        <v>75.87</v>
      </c>
      <c r="CG5" s="63">
        <v>85.34</v>
      </c>
      <c r="CH5" s="63">
        <v>61.55</v>
      </c>
      <c r="CI5" s="63">
        <v>99.67</v>
      </c>
      <c r="CJ5" s="63">
        <v>65.760000000000005</v>
      </c>
      <c r="CK5" s="63">
        <v>34.54</v>
      </c>
      <c r="CL5" s="63">
        <v>89.16</v>
      </c>
      <c r="CM5" s="63" t="s">
        <v>651</v>
      </c>
      <c r="CN5" s="63" t="s">
        <v>651</v>
      </c>
      <c r="CO5" s="63" t="s">
        <v>651</v>
      </c>
      <c r="CP5" s="63">
        <v>15.12</v>
      </c>
      <c r="CQ5" s="63">
        <v>25.08</v>
      </c>
      <c r="CR5" s="63">
        <v>6.82</v>
      </c>
      <c r="CS5" s="63" t="s">
        <v>651</v>
      </c>
      <c r="CT5" s="63" t="s">
        <v>651</v>
      </c>
      <c r="CU5" s="63" t="s">
        <v>651</v>
      </c>
      <c r="CV5" s="63" t="s">
        <v>651</v>
      </c>
      <c r="CW5" s="63" t="s">
        <v>651</v>
      </c>
      <c r="CX5" s="63" t="s">
        <v>651</v>
      </c>
      <c r="CY5" s="63" t="s">
        <v>651</v>
      </c>
      <c r="CZ5" s="63" t="s">
        <v>651</v>
      </c>
      <c r="DA5" s="63" t="s">
        <v>651</v>
      </c>
      <c r="DB5" s="63" t="s">
        <v>651</v>
      </c>
      <c r="DC5" s="63" t="s">
        <v>651</v>
      </c>
      <c r="DD5" s="63" t="s">
        <v>651</v>
      </c>
      <c r="DE5" s="63" t="s">
        <v>651</v>
      </c>
      <c r="DF5" s="63" t="s">
        <v>651</v>
      </c>
      <c r="DG5" s="63" t="s">
        <v>651</v>
      </c>
      <c r="DH5" s="63" t="s">
        <v>651</v>
      </c>
      <c r="DI5" s="63" t="s">
        <v>651</v>
      </c>
      <c r="DJ5" s="63" t="s">
        <v>651</v>
      </c>
      <c r="DK5" s="63">
        <v>0.37</v>
      </c>
      <c r="DL5" s="63">
        <v>51.31</v>
      </c>
      <c r="DM5" s="63">
        <v>51.68</v>
      </c>
      <c r="DN5" s="63">
        <v>53.7</v>
      </c>
      <c r="DO5" s="63">
        <v>5.87</v>
      </c>
      <c r="DP5" s="63">
        <v>58.89</v>
      </c>
      <c r="DQ5" s="63">
        <v>57.9</v>
      </c>
      <c r="DR5" s="63">
        <v>63.83</v>
      </c>
      <c r="DS5" s="63">
        <v>0.83</v>
      </c>
      <c r="DT5" s="63">
        <v>53.67</v>
      </c>
      <c r="DU5" s="63">
        <v>53.15</v>
      </c>
      <c r="DV5" s="63">
        <v>54.09</v>
      </c>
      <c r="DW5" s="63">
        <v>8.77</v>
      </c>
      <c r="DX5" s="63">
        <v>47.76</v>
      </c>
      <c r="DY5" s="63">
        <v>44.5</v>
      </c>
      <c r="DZ5" s="63">
        <v>50</v>
      </c>
      <c r="EA5" s="63">
        <v>0.23</v>
      </c>
      <c r="EB5" s="63">
        <v>37.93</v>
      </c>
      <c r="EC5" s="63">
        <v>29.5</v>
      </c>
      <c r="ED5" s="63">
        <v>44.18</v>
      </c>
      <c r="EE5" s="63">
        <v>0.15</v>
      </c>
      <c r="EF5" s="63">
        <v>49.86</v>
      </c>
      <c r="EG5" s="63">
        <v>43.41</v>
      </c>
      <c r="EH5" s="63">
        <v>52.45</v>
      </c>
      <c r="EI5" s="63">
        <v>3.88</v>
      </c>
      <c r="EJ5" s="63">
        <v>40.79</v>
      </c>
      <c r="EK5" s="63">
        <v>34.909999999999997</v>
      </c>
      <c r="EL5" s="63">
        <v>44.9</v>
      </c>
      <c r="EM5" s="63">
        <v>3.81</v>
      </c>
      <c r="EN5" s="63">
        <v>25.23</v>
      </c>
      <c r="EO5" s="63">
        <v>21.42</v>
      </c>
      <c r="EP5" s="63">
        <v>28.91</v>
      </c>
      <c r="EQ5" s="63">
        <v>0.63</v>
      </c>
      <c r="ER5" s="63">
        <v>54.45</v>
      </c>
      <c r="ES5" s="63">
        <v>54.48</v>
      </c>
      <c r="ET5" s="63">
        <v>54.92</v>
      </c>
      <c r="EU5" s="63">
        <v>87.21</v>
      </c>
      <c r="EV5" s="63">
        <v>53.87</v>
      </c>
      <c r="EW5" s="63">
        <v>51.18</v>
      </c>
      <c r="EX5" s="63">
        <v>54.11</v>
      </c>
      <c r="EY5" s="63">
        <v>112.68</v>
      </c>
      <c r="EZ5" s="63">
        <v>52.97</v>
      </c>
      <c r="FA5" s="63">
        <v>48.34</v>
      </c>
      <c r="FB5" s="63">
        <v>53.57</v>
      </c>
      <c r="FC5" s="63">
        <v>2.27</v>
      </c>
      <c r="FD5" s="63">
        <v>0.14000000000000001</v>
      </c>
      <c r="FE5" s="63">
        <v>0.1</v>
      </c>
      <c r="FF5" s="63">
        <v>0.25</v>
      </c>
      <c r="FG5" s="63">
        <v>2.34</v>
      </c>
      <c r="FH5" s="63">
        <v>0.15</v>
      </c>
      <c r="FI5" s="63">
        <v>0.11</v>
      </c>
      <c r="FJ5" s="63">
        <v>0.27</v>
      </c>
      <c r="FK5" s="63">
        <v>0.2</v>
      </c>
      <c r="FL5" s="62">
        <v>0</v>
      </c>
      <c r="FM5" s="62">
        <v>0</v>
      </c>
      <c r="FN5" s="62">
        <v>0</v>
      </c>
      <c r="FO5" s="63">
        <v>0.23</v>
      </c>
      <c r="FP5" s="63">
        <v>0</v>
      </c>
      <c r="FQ5" s="63">
        <v>0</v>
      </c>
      <c r="FR5" s="63">
        <v>0</v>
      </c>
      <c r="FS5" s="63">
        <v>0.11</v>
      </c>
      <c r="FT5" s="63">
        <v>30.31</v>
      </c>
      <c r="FU5" s="63">
        <v>28.16</v>
      </c>
      <c r="FV5" s="63">
        <v>35.130000000000003</v>
      </c>
      <c r="FW5" s="63">
        <v>0.12</v>
      </c>
      <c r="FX5" s="63">
        <v>24.67</v>
      </c>
      <c r="FY5" s="63">
        <v>23.77</v>
      </c>
      <c r="FZ5" s="63">
        <v>27.63</v>
      </c>
      <c r="GA5" s="63">
        <v>0.36</v>
      </c>
      <c r="GB5" s="63">
        <v>54.67</v>
      </c>
      <c r="GC5" s="63">
        <v>54.28</v>
      </c>
      <c r="GD5" s="63">
        <v>55.25</v>
      </c>
      <c r="GE5" s="63">
        <v>0.21</v>
      </c>
      <c r="GF5" s="63">
        <v>0</v>
      </c>
      <c r="GG5" s="63">
        <v>0</v>
      </c>
      <c r="GH5" s="63">
        <v>0</v>
      </c>
      <c r="GI5" s="63">
        <v>0.21</v>
      </c>
      <c r="GJ5" s="63">
        <v>0</v>
      </c>
      <c r="GK5" s="63">
        <v>0</v>
      </c>
      <c r="GL5" s="63">
        <v>0</v>
      </c>
      <c r="GM5" s="63">
        <v>1554.04</v>
      </c>
      <c r="GN5" s="63">
        <v>22.67</v>
      </c>
      <c r="GO5" s="63">
        <v>21.23</v>
      </c>
      <c r="GP5" s="63">
        <v>24.1</v>
      </c>
      <c r="GQ5" s="63">
        <v>17.690000000000001</v>
      </c>
      <c r="GR5" s="63">
        <v>13.78</v>
      </c>
      <c r="GS5" s="63">
        <v>12.62</v>
      </c>
      <c r="GT5" s="63">
        <v>14.7</v>
      </c>
      <c r="GU5" s="63">
        <v>17.690000000000001</v>
      </c>
      <c r="GV5" s="63">
        <v>9.9499999999999993</v>
      </c>
      <c r="GW5" s="63">
        <v>8.8800000000000008</v>
      </c>
      <c r="GX5" s="63">
        <v>11</v>
      </c>
      <c r="GY5" s="63" t="s">
        <v>651</v>
      </c>
      <c r="GZ5" s="63" t="s">
        <v>651</v>
      </c>
      <c r="HA5" s="63" t="s">
        <v>651</v>
      </c>
      <c r="HB5" s="63" t="s">
        <v>651</v>
      </c>
      <c r="HC5" s="63">
        <v>0.03</v>
      </c>
      <c r="HD5" s="63">
        <v>0.2</v>
      </c>
      <c r="HE5" s="63">
        <v>0.1</v>
      </c>
      <c r="HF5" s="63">
        <v>0.3</v>
      </c>
      <c r="HG5" s="63">
        <v>0.05</v>
      </c>
      <c r="HH5" s="63">
        <v>0.3</v>
      </c>
      <c r="HI5" s="63">
        <v>0.2</v>
      </c>
      <c r="HJ5" s="63">
        <v>0.6</v>
      </c>
      <c r="HK5" s="63">
        <v>4081.97</v>
      </c>
      <c r="HL5" s="63">
        <v>52.95</v>
      </c>
      <c r="HM5" s="63">
        <v>51.82</v>
      </c>
      <c r="HN5" s="63">
        <v>53.25</v>
      </c>
    </row>
    <row r="6" spans="1:226" s="63" customFormat="1" x14ac:dyDescent="0.25">
      <c r="A6" s="62" t="s">
        <v>647</v>
      </c>
      <c r="B6" s="62" t="s">
        <v>648</v>
      </c>
      <c r="C6" s="63" t="s">
        <v>649</v>
      </c>
      <c r="D6" s="63" t="s">
        <v>649</v>
      </c>
      <c r="E6" s="62" t="s">
        <v>664</v>
      </c>
      <c r="H6" s="63">
        <v>5</v>
      </c>
      <c r="I6" s="63">
        <v>117.27</v>
      </c>
      <c r="J6" s="63">
        <v>52.35</v>
      </c>
      <c r="K6" s="63">
        <v>49.2</v>
      </c>
      <c r="L6" s="63">
        <v>52.58</v>
      </c>
      <c r="M6" s="63">
        <v>74.62</v>
      </c>
      <c r="N6" s="63">
        <v>74.069999999999993</v>
      </c>
      <c r="O6" s="63">
        <v>74.58</v>
      </c>
      <c r="P6" s="63">
        <v>54.85</v>
      </c>
      <c r="Q6" s="63">
        <v>54.64</v>
      </c>
      <c r="R6" s="63">
        <v>55</v>
      </c>
      <c r="S6" s="63">
        <v>98.89</v>
      </c>
      <c r="T6" s="63">
        <v>94.97</v>
      </c>
      <c r="U6" s="63">
        <v>99.6</v>
      </c>
      <c r="V6" s="63">
        <v>83.89</v>
      </c>
      <c r="W6" s="63">
        <v>75.319999999999993</v>
      </c>
      <c r="X6" s="63">
        <v>80.09</v>
      </c>
      <c r="Y6" s="63">
        <v>41.24</v>
      </c>
      <c r="Z6" s="63">
        <v>46.05</v>
      </c>
      <c r="AA6" s="63">
        <v>40.74</v>
      </c>
      <c r="AB6" s="63" t="s">
        <v>651</v>
      </c>
      <c r="AC6" s="63" t="s">
        <v>651</v>
      </c>
      <c r="AD6" s="63" t="s">
        <v>651</v>
      </c>
      <c r="AE6" s="63">
        <v>3.77</v>
      </c>
      <c r="AF6" s="63">
        <v>55.28</v>
      </c>
      <c r="AG6" s="63">
        <v>51.25</v>
      </c>
      <c r="AH6" s="63">
        <v>61.54</v>
      </c>
      <c r="AI6" s="63">
        <v>76.59</v>
      </c>
      <c r="AJ6" s="63">
        <v>76.33</v>
      </c>
      <c r="AK6" s="63">
        <v>77.72</v>
      </c>
      <c r="AL6" s="63">
        <v>73.8</v>
      </c>
      <c r="AM6" s="63">
        <v>72.28</v>
      </c>
      <c r="AN6" s="63">
        <v>74.12</v>
      </c>
      <c r="AO6" s="63">
        <v>71.3</v>
      </c>
      <c r="AP6" s="63">
        <v>55.7</v>
      </c>
      <c r="AQ6" s="63">
        <v>82.63</v>
      </c>
      <c r="AR6" s="63">
        <v>48.16</v>
      </c>
      <c r="AS6" s="63">
        <v>39.32</v>
      </c>
      <c r="AT6" s="63">
        <v>53.61</v>
      </c>
      <c r="AU6" s="63" t="s">
        <v>651</v>
      </c>
      <c r="AV6" s="63" t="s">
        <v>651</v>
      </c>
      <c r="AW6" s="63" t="s">
        <v>651</v>
      </c>
      <c r="AX6" s="63">
        <v>28.79</v>
      </c>
      <c r="AY6" s="63">
        <v>33.869999999999997</v>
      </c>
      <c r="AZ6" s="63">
        <v>21.86</v>
      </c>
      <c r="BA6" s="63">
        <v>61.62</v>
      </c>
      <c r="BB6" s="63">
        <v>53.82</v>
      </c>
      <c r="BC6" s="63">
        <v>53.34</v>
      </c>
      <c r="BD6" s="63">
        <v>53.74</v>
      </c>
      <c r="BE6" s="63">
        <v>75.55</v>
      </c>
      <c r="BF6" s="63">
        <v>75.09</v>
      </c>
      <c r="BG6" s="63">
        <v>75.680000000000007</v>
      </c>
      <c r="BH6" s="63">
        <v>55.99</v>
      </c>
      <c r="BI6" s="63">
        <v>55.33</v>
      </c>
      <c r="BJ6" s="63">
        <v>56.43</v>
      </c>
      <c r="BK6" s="63">
        <v>100</v>
      </c>
      <c r="BL6" s="63">
        <v>99.6</v>
      </c>
      <c r="BM6" s="63">
        <v>99.74</v>
      </c>
      <c r="BN6" s="63">
        <v>93.97</v>
      </c>
      <c r="BO6" s="63">
        <v>87.82</v>
      </c>
      <c r="BP6" s="63">
        <v>94.12</v>
      </c>
      <c r="BQ6" s="63" t="s">
        <v>665</v>
      </c>
      <c r="BR6" s="63" t="s">
        <v>651</v>
      </c>
      <c r="BS6" s="63" t="s">
        <v>651</v>
      </c>
      <c r="BT6" s="63">
        <v>43.46</v>
      </c>
      <c r="BU6" s="63">
        <v>43.5</v>
      </c>
      <c r="BV6" s="63">
        <v>43.88</v>
      </c>
      <c r="BW6" s="63">
        <v>0.68</v>
      </c>
      <c r="BX6" s="63">
        <v>68.66</v>
      </c>
      <c r="BY6" s="63">
        <v>63.72</v>
      </c>
      <c r="BZ6" s="63">
        <v>73.400000000000006</v>
      </c>
      <c r="CA6" s="63">
        <v>76.83</v>
      </c>
      <c r="CB6" s="63">
        <v>76.33</v>
      </c>
      <c r="CC6" s="63">
        <v>77.94</v>
      </c>
      <c r="CD6" s="63">
        <v>75.36</v>
      </c>
      <c r="CE6" s="63">
        <v>74.400000000000006</v>
      </c>
      <c r="CF6" s="63">
        <v>75.989999999999995</v>
      </c>
      <c r="CG6" s="63">
        <v>94.82</v>
      </c>
      <c r="CH6" s="63">
        <v>79.47</v>
      </c>
      <c r="CI6" s="63">
        <v>100</v>
      </c>
      <c r="CJ6" s="63">
        <v>79.459999999999994</v>
      </c>
      <c r="CK6" s="63">
        <v>54.72</v>
      </c>
      <c r="CL6" s="63">
        <v>91.65</v>
      </c>
      <c r="CM6" s="63" t="s">
        <v>651</v>
      </c>
      <c r="CN6" s="63" t="s">
        <v>651</v>
      </c>
      <c r="CO6" s="63" t="s">
        <v>651</v>
      </c>
      <c r="CP6" s="63">
        <v>11.04</v>
      </c>
      <c r="CQ6" s="63">
        <v>17.04</v>
      </c>
      <c r="CR6" s="63">
        <v>6.13</v>
      </c>
      <c r="CS6" s="63" t="s">
        <v>651</v>
      </c>
      <c r="CT6" s="63" t="s">
        <v>651</v>
      </c>
      <c r="CU6" s="63" t="s">
        <v>651</v>
      </c>
      <c r="CV6" s="63" t="s">
        <v>651</v>
      </c>
      <c r="CW6" s="63" t="s">
        <v>651</v>
      </c>
      <c r="CX6" s="63" t="s">
        <v>665</v>
      </c>
      <c r="CY6" s="63" t="s">
        <v>651</v>
      </c>
      <c r="CZ6" s="63" t="s">
        <v>651</v>
      </c>
      <c r="DA6" s="63" t="s">
        <v>651</v>
      </c>
      <c r="DB6" s="63" t="s">
        <v>651</v>
      </c>
      <c r="DC6" s="63" t="s">
        <v>651</v>
      </c>
      <c r="DD6" s="63" t="s">
        <v>651</v>
      </c>
      <c r="DE6" s="63" t="s">
        <v>651</v>
      </c>
      <c r="DF6" s="63" t="s">
        <v>651</v>
      </c>
      <c r="DG6" s="63" t="s">
        <v>651</v>
      </c>
      <c r="DH6" s="63" t="s">
        <v>651</v>
      </c>
      <c r="DI6" s="63" t="s">
        <v>651</v>
      </c>
      <c r="DJ6" s="63" t="s">
        <v>651</v>
      </c>
      <c r="DK6" s="63">
        <v>0.37</v>
      </c>
      <c r="DL6" s="63">
        <v>53.21</v>
      </c>
      <c r="DM6" s="63">
        <v>53.24</v>
      </c>
      <c r="DN6" s="63">
        <v>54.89</v>
      </c>
      <c r="DO6" s="63">
        <v>5.87</v>
      </c>
      <c r="DP6" s="63">
        <v>60.45</v>
      </c>
      <c r="DQ6" s="63">
        <v>58.41</v>
      </c>
      <c r="DR6" s="63">
        <v>64.25</v>
      </c>
      <c r="DS6" s="63">
        <v>0.83</v>
      </c>
      <c r="DT6" s="63">
        <v>53.85</v>
      </c>
      <c r="DU6" s="63">
        <v>53.58</v>
      </c>
      <c r="DV6" s="63">
        <v>54.35</v>
      </c>
      <c r="DW6" s="63">
        <v>8.77</v>
      </c>
      <c r="DX6" s="63">
        <v>51.88</v>
      </c>
      <c r="DY6" s="63">
        <v>50.46</v>
      </c>
      <c r="DZ6" s="63">
        <v>53.34</v>
      </c>
      <c r="EA6" s="63">
        <v>0.23</v>
      </c>
      <c r="EB6" s="63">
        <v>36.69</v>
      </c>
      <c r="EC6" s="63">
        <v>30.57</v>
      </c>
      <c r="ED6" s="63">
        <v>42.52</v>
      </c>
      <c r="EE6" s="63">
        <v>0.15</v>
      </c>
      <c r="EF6" s="63">
        <v>48.93</v>
      </c>
      <c r="EG6" s="63">
        <v>44.01</v>
      </c>
      <c r="EH6" s="63">
        <v>51.94</v>
      </c>
      <c r="EI6" s="63">
        <v>3.88</v>
      </c>
      <c r="EJ6" s="63">
        <v>40.479999999999997</v>
      </c>
      <c r="EK6" s="63">
        <v>36.17</v>
      </c>
      <c r="EL6" s="63">
        <v>43.64</v>
      </c>
      <c r="EM6" s="63">
        <v>3.81</v>
      </c>
      <c r="EN6" s="63">
        <v>24.97</v>
      </c>
      <c r="EO6" s="63">
        <v>21.16</v>
      </c>
      <c r="EP6" s="63">
        <v>28.5</v>
      </c>
      <c r="EQ6" s="63">
        <v>0.63</v>
      </c>
      <c r="ER6" s="63">
        <v>54.74</v>
      </c>
      <c r="ES6" s="63">
        <v>54.5</v>
      </c>
      <c r="ET6" s="63">
        <v>54.93</v>
      </c>
      <c r="EU6" s="63">
        <v>87.21</v>
      </c>
      <c r="EV6" s="63">
        <v>53.87</v>
      </c>
      <c r="EW6" s="63">
        <v>51.11</v>
      </c>
      <c r="EX6" s="63">
        <v>54.21</v>
      </c>
      <c r="EY6" s="63">
        <v>112.68</v>
      </c>
      <c r="EZ6" s="63">
        <v>53.05</v>
      </c>
      <c r="FA6" s="63">
        <v>49.43</v>
      </c>
      <c r="FB6" s="63">
        <v>53.55</v>
      </c>
      <c r="FC6" s="63">
        <v>2.27</v>
      </c>
      <c r="FD6" s="63">
        <v>0.13</v>
      </c>
      <c r="FE6" s="63">
        <v>0.1</v>
      </c>
      <c r="FF6" s="63">
        <v>0.2</v>
      </c>
      <c r="FG6" s="63">
        <v>2.34</v>
      </c>
      <c r="FH6" s="63">
        <v>0.15</v>
      </c>
      <c r="FI6" s="63">
        <v>0.1</v>
      </c>
      <c r="FJ6" s="63">
        <v>0.22</v>
      </c>
      <c r="FK6" s="63">
        <v>0.2</v>
      </c>
      <c r="FL6" s="63">
        <v>0</v>
      </c>
      <c r="FM6" s="63">
        <v>0</v>
      </c>
      <c r="FN6" s="63">
        <v>0</v>
      </c>
      <c r="FO6" s="63">
        <v>0.23</v>
      </c>
      <c r="FP6" s="63">
        <v>0</v>
      </c>
      <c r="FQ6" s="63">
        <v>0</v>
      </c>
      <c r="FR6" s="63">
        <v>0</v>
      </c>
      <c r="FS6" s="63">
        <v>0.11</v>
      </c>
      <c r="FT6" s="63">
        <v>30.13</v>
      </c>
      <c r="FU6" s="63">
        <v>27.8</v>
      </c>
      <c r="FV6" s="63">
        <v>35.4</v>
      </c>
      <c r="FW6" s="63">
        <v>0.12</v>
      </c>
      <c r="FX6" s="63">
        <v>24.67</v>
      </c>
      <c r="FY6" s="63">
        <v>23.52</v>
      </c>
      <c r="FZ6" s="63">
        <v>27.58</v>
      </c>
      <c r="GA6" s="63">
        <v>0.36</v>
      </c>
      <c r="GB6" s="63">
        <v>54.87</v>
      </c>
      <c r="GC6" s="63">
        <v>54.25</v>
      </c>
      <c r="GD6" s="63">
        <v>55.51</v>
      </c>
      <c r="GE6" s="63">
        <v>0.21</v>
      </c>
      <c r="GF6" s="63">
        <v>0.01</v>
      </c>
      <c r="GG6" s="63">
        <v>0.01</v>
      </c>
      <c r="GH6" s="63">
        <v>0.02</v>
      </c>
      <c r="GI6" s="63">
        <v>0.21</v>
      </c>
      <c r="GJ6" s="63">
        <v>0.01</v>
      </c>
      <c r="GK6" s="63">
        <v>0.01</v>
      </c>
      <c r="GL6" s="63">
        <v>0.02</v>
      </c>
      <c r="GM6" s="63">
        <v>1554.04</v>
      </c>
      <c r="GN6" s="63">
        <v>22.52</v>
      </c>
      <c r="GO6" s="63">
        <v>21.24</v>
      </c>
      <c r="GP6" s="63">
        <v>23.79</v>
      </c>
      <c r="GQ6" s="63">
        <v>17.690000000000001</v>
      </c>
      <c r="GR6" s="63">
        <v>13.72</v>
      </c>
      <c r="GS6" s="63">
        <v>12.78</v>
      </c>
      <c r="GT6" s="63">
        <v>14.85</v>
      </c>
      <c r="GU6" s="63">
        <v>17.690000000000001</v>
      </c>
      <c r="GV6" s="63">
        <v>9.92</v>
      </c>
      <c r="GW6" s="63">
        <v>8.8699999999999992</v>
      </c>
      <c r="GX6" s="63">
        <v>11.17</v>
      </c>
      <c r="GY6" s="63" t="s">
        <v>651</v>
      </c>
      <c r="GZ6" s="63" t="s">
        <v>651</v>
      </c>
      <c r="HA6" s="63" t="s">
        <v>651</v>
      </c>
      <c r="HB6" s="63" t="s">
        <v>651</v>
      </c>
      <c r="HC6" s="63">
        <v>0.03</v>
      </c>
      <c r="HD6" s="63">
        <v>0.18</v>
      </c>
      <c r="HE6" s="63">
        <v>0.16</v>
      </c>
      <c r="HF6" s="63">
        <v>0.33</v>
      </c>
      <c r="HG6" s="63">
        <v>0.05</v>
      </c>
      <c r="HH6" s="63">
        <v>0.31</v>
      </c>
      <c r="HI6" s="63">
        <v>0.25</v>
      </c>
      <c r="HJ6" s="63">
        <v>0.45</v>
      </c>
      <c r="HK6" s="63">
        <v>4081.97</v>
      </c>
      <c r="HL6" s="63">
        <v>53.18</v>
      </c>
      <c r="HM6" s="63">
        <v>53</v>
      </c>
      <c r="HN6" s="63">
        <v>53.35</v>
      </c>
    </row>
    <row r="7" spans="1:226" x14ac:dyDescent="0.25">
      <c r="A7" s="55" t="s">
        <v>647</v>
      </c>
      <c r="B7" s="16" t="s">
        <v>648</v>
      </c>
      <c r="C7" s="16" t="s">
        <v>649</v>
      </c>
      <c r="D7" s="16" t="s">
        <v>649</v>
      </c>
      <c r="E7" s="53" t="s">
        <v>671</v>
      </c>
      <c r="H7" s="16">
        <v>2</v>
      </c>
      <c r="I7" s="16">
        <v>129.96</v>
      </c>
      <c r="J7" s="16">
        <v>39.22</v>
      </c>
      <c r="K7" s="16">
        <v>35.880000000000003</v>
      </c>
      <c r="L7" s="16">
        <v>42.48</v>
      </c>
      <c r="M7" s="16">
        <v>75.05</v>
      </c>
      <c r="N7" s="16">
        <v>74.709999999999994</v>
      </c>
      <c r="O7" s="16">
        <v>75.42</v>
      </c>
      <c r="P7" s="16">
        <v>59.25</v>
      </c>
      <c r="Q7" s="16">
        <v>57.24</v>
      </c>
      <c r="R7" s="16">
        <v>59.81</v>
      </c>
      <c r="S7" s="16">
        <v>91.96</v>
      </c>
      <c r="T7" s="16">
        <v>88.31</v>
      </c>
      <c r="U7" s="16">
        <v>94.48</v>
      </c>
      <c r="V7" s="16">
        <v>88.59</v>
      </c>
      <c r="W7" s="16">
        <v>82.26</v>
      </c>
      <c r="X7" s="16">
        <v>88.58</v>
      </c>
      <c r="Y7" s="16">
        <v>72.540000000000006</v>
      </c>
      <c r="Z7" s="16">
        <v>77.06</v>
      </c>
      <c r="AA7" s="16">
        <v>65.88</v>
      </c>
      <c r="AB7" s="16" t="s">
        <v>651</v>
      </c>
      <c r="AC7" s="16" t="s">
        <v>651</v>
      </c>
      <c r="AD7" s="16" t="s">
        <v>651</v>
      </c>
      <c r="AE7" s="16">
        <v>10.53</v>
      </c>
      <c r="AF7" s="16">
        <v>54.89</v>
      </c>
      <c r="AG7" s="16">
        <v>46.17</v>
      </c>
      <c r="AH7" s="16">
        <v>63.86</v>
      </c>
      <c r="AI7" s="16">
        <v>76.23</v>
      </c>
      <c r="AJ7" s="16">
        <v>75.349999999999994</v>
      </c>
      <c r="AK7" s="16">
        <v>77.12</v>
      </c>
      <c r="AL7" s="16">
        <v>74.239999999999995</v>
      </c>
      <c r="AM7" s="16">
        <v>73.69</v>
      </c>
      <c r="AN7" s="16">
        <v>74.52</v>
      </c>
      <c r="AO7" s="16">
        <v>86.73</v>
      </c>
      <c r="AP7" s="16">
        <v>81.56</v>
      </c>
      <c r="AQ7" s="16">
        <v>92.14</v>
      </c>
      <c r="AR7" s="16">
        <v>62.86</v>
      </c>
      <c r="AS7" s="16">
        <v>40.33</v>
      </c>
      <c r="AT7" s="16">
        <v>66.8</v>
      </c>
      <c r="AU7" s="16" t="s">
        <v>651</v>
      </c>
      <c r="AV7" s="16" t="s">
        <v>651</v>
      </c>
      <c r="AW7" s="16" t="s">
        <v>651</v>
      </c>
      <c r="AX7" s="16">
        <v>28.83</v>
      </c>
      <c r="AY7" s="16">
        <v>39.49</v>
      </c>
      <c r="AZ7" s="16">
        <v>17.899999999999999</v>
      </c>
      <c r="BA7" s="16">
        <v>76.38</v>
      </c>
      <c r="BB7" s="16">
        <v>45.93</v>
      </c>
      <c r="BC7" s="16">
        <v>43.5</v>
      </c>
      <c r="BD7" s="16">
        <v>48.46</v>
      </c>
      <c r="BE7" s="16">
        <v>75.28</v>
      </c>
      <c r="BF7" s="16">
        <v>74.930000000000007</v>
      </c>
      <c r="BG7" s="16">
        <v>75.75</v>
      </c>
      <c r="BH7" s="16">
        <v>62.47</v>
      </c>
      <c r="BI7" s="16">
        <v>61.34</v>
      </c>
      <c r="BJ7" s="16">
        <v>63.78</v>
      </c>
      <c r="BK7" s="16">
        <v>96.89</v>
      </c>
      <c r="BL7" s="16">
        <v>94.25</v>
      </c>
      <c r="BM7" s="16">
        <v>98.89</v>
      </c>
      <c r="BN7" s="16">
        <v>94.71</v>
      </c>
      <c r="BO7" s="16">
        <v>90.61</v>
      </c>
      <c r="BP7" s="16">
        <v>96.36</v>
      </c>
      <c r="BQ7" s="16" t="s">
        <v>651</v>
      </c>
      <c r="BR7" s="16" t="s">
        <v>651</v>
      </c>
      <c r="BS7" s="16" t="s">
        <v>651</v>
      </c>
      <c r="BT7" s="16">
        <v>58.7</v>
      </c>
      <c r="BU7" s="16">
        <v>62.86</v>
      </c>
      <c r="BV7" s="16">
        <v>54.58</v>
      </c>
      <c r="BW7" s="16">
        <v>7.44</v>
      </c>
      <c r="BX7" s="16">
        <v>59.37</v>
      </c>
      <c r="BY7" s="16">
        <v>50.78</v>
      </c>
      <c r="BZ7" s="16">
        <v>65.61</v>
      </c>
      <c r="CA7" s="16">
        <v>76.17</v>
      </c>
      <c r="CB7" s="16">
        <v>75.34</v>
      </c>
      <c r="CC7" s="16">
        <v>77.13</v>
      </c>
      <c r="CD7" s="16">
        <v>74.349999999999994</v>
      </c>
      <c r="CE7" s="16">
        <v>73.849999999999994</v>
      </c>
      <c r="CF7" s="16">
        <v>74.83</v>
      </c>
      <c r="CG7" s="16">
        <v>90.47</v>
      </c>
      <c r="CH7" s="16">
        <v>85.21</v>
      </c>
      <c r="CI7" s="16">
        <v>95.69</v>
      </c>
      <c r="CJ7" s="16">
        <v>69.39</v>
      </c>
      <c r="CK7" s="16">
        <v>45.02</v>
      </c>
      <c r="CL7" s="16">
        <v>76.12</v>
      </c>
      <c r="CM7" s="16" t="s">
        <v>651</v>
      </c>
      <c r="CN7" s="16" t="s">
        <v>651</v>
      </c>
      <c r="CO7" s="16" t="s">
        <v>651</v>
      </c>
      <c r="CP7" s="16">
        <v>22.7</v>
      </c>
      <c r="CQ7" s="16">
        <v>33.18</v>
      </c>
      <c r="CR7" s="16">
        <v>15.56</v>
      </c>
      <c r="CS7" s="16" t="s">
        <v>651</v>
      </c>
      <c r="CT7" s="16" t="s">
        <v>651</v>
      </c>
      <c r="CU7" s="16" t="s">
        <v>651</v>
      </c>
      <c r="CV7" s="16" t="s">
        <v>651</v>
      </c>
      <c r="CW7" s="16" t="s">
        <v>651</v>
      </c>
      <c r="CX7" s="16" t="s">
        <v>651</v>
      </c>
      <c r="CY7" s="16" t="s">
        <v>651</v>
      </c>
      <c r="CZ7" s="16" t="s">
        <v>651</v>
      </c>
      <c r="DA7" s="16" t="s">
        <v>651</v>
      </c>
      <c r="DB7" s="16" t="s">
        <v>651</v>
      </c>
      <c r="DC7" s="16" t="s">
        <v>651</v>
      </c>
      <c r="DD7" s="16" t="s">
        <v>651</v>
      </c>
      <c r="DE7" s="16" t="s">
        <v>651</v>
      </c>
      <c r="DF7" s="16" t="s">
        <v>651</v>
      </c>
      <c r="DG7" s="16" t="s">
        <v>651</v>
      </c>
      <c r="DH7" s="16" t="s">
        <v>651</v>
      </c>
      <c r="DI7" s="16" t="s">
        <v>651</v>
      </c>
      <c r="DJ7" s="16" t="s">
        <v>651</v>
      </c>
      <c r="DK7" s="16">
        <v>0.89</v>
      </c>
      <c r="DL7" s="16">
        <v>27.34</v>
      </c>
      <c r="DM7" s="16">
        <v>23.39</v>
      </c>
      <c r="DN7" s="16">
        <v>31.02</v>
      </c>
      <c r="DO7" s="16">
        <v>5.2</v>
      </c>
      <c r="DP7" s="16">
        <v>54.18</v>
      </c>
      <c r="DQ7" s="16">
        <v>45.35</v>
      </c>
      <c r="DR7" s="16">
        <v>63.37</v>
      </c>
      <c r="DS7" s="16">
        <v>0.99</v>
      </c>
      <c r="DT7" s="16">
        <v>44.23</v>
      </c>
      <c r="DU7" s="16">
        <v>39.380000000000003</v>
      </c>
      <c r="DV7" s="16">
        <v>53.31</v>
      </c>
      <c r="DW7" s="16">
        <v>7.84</v>
      </c>
      <c r="DX7" s="16">
        <v>1.62</v>
      </c>
      <c r="DY7" s="16">
        <v>0.8</v>
      </c>
      <c r="DZ7" s="16">
        <v>3.04</v>
      </c>
      <c r="EA7" s="16">
        <v>0.7</v>
      </c>
      <c r="EB7" s="16">
        <v>47.25</v>
      </c>
      <c r="EC7" s="16">
        <v>44.68</v>
      </c>
      <c r="ED7" s="16">
        <v>53.28</v>
      </c>
      <c r="EE7" s="16">
        <v>0.74</v>
      </c>
      <c r="EF7" s="16">
        <v>47.14</v>
      </c>
      <c r="EG7" s="16">
        <v>46.62</v>
      </c>
      <c r="EH7" s="16">
        <v>52.35</v>
      </c>
      <c r="EI7" s="16">
        <v>3.98</v>
      </c>
      <c r="EJ7" s="16">
        <v>6.4</v>
      </c>
      <c r="EK7" s="16">
        <v>4.96</v>
      </c>
      <c r="EL7" s="16">
        <v>8.32</v>
      </c>
      <c r="EM7" s="16">
        <v>3.91</v>
      </c>
      <c r="EN7" s="16">
        <v>6.33</v>
      </c>
      <c r="EO7" s="16">
        <v>4.71</v>
      </c>
      <c r="EP7" s="16">
        <v>9.01</v>
      </c>
      <c r="EQ7" s="16">
        <v>0.22</v>
      </c>
      <c r="ER7" s="16">
        <v>62.39</v>
      </c>
      <c r="ES7" s="16">
        <v>56.72</v>
      </c>
      <c r="ET7" s="16">
        <v>66.3</v>
      </c>
      <c r="EU7" s="16">
        <v>113.35</v>
      </c>
      <c r="EV7" s="16">
        <v>65.459999999999994</v>
      </c>
      <c r="EW7" s="16">
        <v>62.4</v>
      </c>
      <c r="EX7" s="16">
        <v>66.95</v>
      </c>
      <c r="EY7" s="16">
        <v>120.74</v>
      </c>
      <c r="EZ7" s="16">
        <v>62.46</v>
      </c>
      <c r="FA7" s="16">
        <v>60.03</v>
      </c>
      <c r="FB7" s="16">
        <v>64.62</v>
      </c>
      <c r="FC7" s="16">
        <v>4.74</v>
      </c>
      <c r="FD7" s="16">
        <v>26.79</v>
      </c>
      <c r="FE7" s="16">
        <v>19.96</v>
      </c>
      <c r="FF7" s="16">
        <v>34.44</v>
      </c>
      <c r="FG7" s="16">
        <v>4.5999999999999996</v>
      </c>
      <c r="FH7" s="16">
        <v>24.54</v>
      </c>
      <c r="FI7" s="16">
        <v>19.690000000000001</v>
      </c>
      <c r="FJ7" s="16">
        <v>31.79</v>
      </c>
      <c r="FK7" s="16">
        <v>0.22</v>
      </c>
      <c r="FL7" s="16">
        <v>0.98</v>
      </c>
      <c r="FM7" s="16">
        <v>0.4</v>
      </c>
      <c r="FN7" s="16">
        <v>1.56</v>
      </c>
      <c r="FO7" s="16">
        <v>0.12</v>
      </c>
      <c r="FP7" s="16">
        <v>2.64</v>
      </c>
      <c r="FQ7" s="16">
        <v>1.6</v>
      </c>
      <c r="FR7" s="16">
        <v>3.7</v>
      </c>
      <c r="FS7" s="16" t="s">
        <v>651</v>
      </c>
      <c r="FT7" s="16" t="s">
        <v>651</v>
      </c>
      <c r="FU7" s="16" t="s">
        <v>651</v>
      </c>
      <c r="FV7" s="16" t="s">
        <v>651</v>
      </c>
      <c r="FW7" s="16" t="s">
        <v>651</v>
      </c>
      <c r="FX7" s="16" t="s">
        <v>651</v>
      </c>
      <c r="FY7" s="16" t="s">
        <v>651</v>
      </c>
      <c r="FZ7" s="16" t="s">
        <v>651</v>
      </c>
      <c r="GA7" s="16" t="s">
        <v>651</v>
      </c>
      <c r="GB7" s="16" t="s">
        <v>651</v>
      </c>
      <c r="GC7" s="16" t="s">
        <v>651</v>
      </c>
      <c r="GD7" s="16" t="s">
        <v>651</v>
      </c>
      <c r="GE7" s="16">
        <v>0.23</v>
      </c>
      <c r="GF7" s="16">
        <v>1.66</v>
      </c>
      <c r="GG7" s="16">
        <v>0.83</v>
      </c>
      <c r="GH7" s="16">
        <v>2.5</v>
      </c>
      <c r="GI7" s="16">
        <v>0.24</v>
      </c>
      <c r="GJ7" s="16">
        <v>2.77</v>
      </c>
      <c r="GK7" s="16">
        <v>1.73</v>
      </c>
      <c r="GL7" s="16">
        <v>4.0999999999999996</v>
      </c>
      <c r="GM7" s="16">
        <v>1674.78</v>
      </c>
      <c r="GN7" s="16">
        <v>12.29</v>
      </c>
      <c r="GO7" s="16">
        <v>11.9</v>
      </c>
      <c r="GP7" s="16">
        <v>12.29</v>
      </c>
      <c r="GQ7" s="16">
        <v>63.86</v>
      </c>
      <c r="GR7" s="16">
        <v>5.0199999999999996</v>
      </c>
      <c r="GS7" s="16">
        <v>4.5</v>
      </c>
      <c r="GT7" s="16">
        <v>5.51</v>
      </c>
      <c r="GU7" s="16">
        <v>46.7</v>
      </c>
      <c r="GV7" s="16">
        <v>4.8899999999999997</v>
      </c>
      <c r="GW7" s="16">
        <v>4.5999999999999996</v>
      </c>
      <c r="GX7" s="16">
        <v>5.34</v>
      </c>
      <c r="GY7" s="16" t="s">
        <v>651</v>
      </c>
      <c r="GZ7" s="16" t="s">
        <v>651</v>
      </c>
      <c r="HA7" s="16" t="s">
        <v>651</v>
      </c>
      <c r="HB7" s="16" t="s">
        <v>651</v>
      </c>
      <c r="HC7" s="16">
        <v>0.13</v>
      </c>
      <c r="HD7" s="16">
        <v>18.5</v>
      </c>
      <c r="HE7" s="16">
        <v>15.31</v>
      </c>
      <c r="HF7" s="16">
        <v>23.43</v>
      </c>
      <c r="HG7" s="16">
        <v>0.09</v>
      </c>
      <c r="HH7" s="16">
        <v>19</v>
      </c>
      <c r="HI7" s="16">
        <v>15.97</v>
      </c>
      <c r="HJ7" s="16">
        <v>23.43</v>
      </c>
      <c r="HK7" s="16">
        <v>16377.72</v>
      </c>
      <c r="HL7" s="16">
        <v>30.48</v>
      </c>
      <c r="HM7" s="16">
        <v>28.24</v>
      </c>
      <c r="HN7" s="16">
        <v>33.479999999999997</v>
      </c>
    </row>
    <row r="8" spans="1:226" x14ac:dyDescent="0.25">
      <c r="A8" s="55" t="s">
        <v>647</v>
      </c>
      <c r="B8" s="53" t="s">
        <v>648</v>
      </c>
      <c r="C8" s="16" t="s">
        <v>649</v>
      </c>
      <c r="D8" s="16" t="s">
        <v>649</v>
      </c>
      <c r="E8" s="53" t="s">
        <v>668</v>
      </c>
      <c r="H8" s="16">
        <v>2</v>
      </c>
      <c r="I8" s="16">
        <v>129.96</v>
      </c>
      <c r="J8" s="16">
        <v>46.87</v>
      </c>
      <c r="K8" s="16">
        <v>42.66</v>
      </c>
      <c r="L8" s="16">
        <v>48.58</v>
      </c>
      <c r="M8" s="16">
        <v>75.489999999999995</v>
      </c>
      <c r="N8" s="16">
        <v>75.06</v>
      </c>
      <c r="O8" s="16">
        <v>75.790000000000006</v>
      </c>
      <c r="P8" s="16">
        <v>59.48</v>
      </c>
      <c r="Q8" s="16">
        <v>57.75</v>
      </c>
      <c r="R8" s="16">
        <v>59.91</v>
      </c>
      <c r="S8" s="16">
        <v>97.71</v>
      </c>
      <c r="T8" s="16">
        <v>94.16</v>
      </c>
      <c r="U8" s="16">
        <v>98.67</v>
      </c>
      <c r="V8" s="16">
        <v>95.55</v>
      </c>
      <c r="W8" s="16">
        <v>88.59</v>
      </c>
      <c r="X8" s="16">
        <v>96.7</v>
      </c>
      <c r="Y8" s="16">
        <v>53.05</v>
      </c>
      <c r="Z8" s="16">
        <v>60</v>
      </c>
      <c r="AA8" s="16">
        <v>54.4</v>
      </c>
      <c r="AB8" s="16" t="s">
        <v>651</v>
      </c>
      <c r="AC8" s="16" t="s">
        <v>651</v>
      </c>
      <c r="AD8" s="16" t="s">
        <v>651</v>
      </c>
      <c r="AE8" s="16">
        <v>10.53</v>
      </c>
      <c r="AF8" s="16">
        <v>64.11</v>
      </c>
      <c r="AG8" s="16">
        <v>56.63</v>
      </c>
      <c r="AH8" s="16">
        <v>66.72</v>
      </c>
      <c r="AI8" s="16">
        <v>78.62</v>
      </c>
      <c r="AJ8" s="16">
        <v>78.36</v>
      </c>
      <c r="AK8" s="16">
        <v>79.25</v>
      </c>
      <c r="AL8" s="16">
        <v>74.39</v>
      </c>
      <c r="AM8" s="16">
        <v>74</v>
      </c>
      <c r="AN8" s="16">
        <v>74.81</v>
      </c>
      <c r="AO8" s="16">
        <v>91.73</v>
      </c>
      <c r="AP8" s="16">
        <v>87.33</v>
      </c>
      <c r="AQ8" s="16">
        <v>95.91</v>
      </c>
      <c r="AR8" s="16">
        <v>69.28</v>
      </c>
      <c r="AS8" s="16" t="s">
        <v>672</v>
      </c>
      <c r="AT8" s="16">
        <v>72.510000000000005</v>
      </c>
      <c r="AU8" s="16" t="s">
        <v>651</v>
      </c>
      <c r="AV8" s="16" t="s">
        <v>651</v>
      </c>
      <c r="AW8" s="16" t="s">
        <v>651</v>
      </c>
      <c r="AX8" s="16">
        <v>19.600000000000001</v>
      </c>
      <c r="AY8" s="16">
        <v>29.4</v>
      </c>
      <c r="AZ8" s="16">
        <v>16.899999999999999</v>
      </c>
      <c r="BA8" s="16">
        <v>76.38</v>
      </c>
      <c r="BB8" s="16">
        <v>51.5</v>
      </c>
      <c r="BC8" s="16">
        <v>49.46</v>
      </c>
      <c r="BD8" s="16" t="s">
        <v>669</v>
      </c>
      <c r="BE8" s="16">
        <v>76.489999999999995</v>
      </c>
      <c r="BF8" s="16">
        <v>75.72</v>
      </c>
      <c r="BG8" s="16">
        <v>76.959999999999994</v>
      </c>
      <c r="BH8" s="16">
        <v>62.8</v>
      </c>
      <c r="BI8" s="16">
        <v>61.78</v>
      </c>
      <c r="BJ8" s="16">
        <v>63.64</v>
      </c>
      <c r="BK8" s="16">
        <v>99.88</v>
      </c>
      <c r="BL8" s="16">
        <v>99.25</v>
      </c>
      <c r="BM8" s="16">
        <v>99.99</v>
      </c>
      <c r="BN8" s="16">
        <v>99.4</v>
      </c>
      <c r="BO8" s="16">
        <v>97.13</v>
      </c>
      <c r="BP8" s="16">
        <v>99.71</v>
      </c>
      <c r="BQ8" s="16" t="s">
        <v>651</v>
      </c>
      <c r="BR8" s="16" t="s">
        <v>651</v>
      </c>
      <c r="BS8" s="16" t="s">
        <v>651</v>
      </c>
      <c r="BT8" s="16">
        <v>49.98</v>
      </c>
      <c r="BU8" s="16">
        <v>52.52</v>
      </c>
      <c r="BV8" s="16">
        <v>50.64</v>
      </c>
      <c r="BW8" s="16">
        <v>7.44</v>
      </c>
      <c r="BX8" s="16">
        <v>65.989999999999995</v>
      </c>
      <c r="BY8" s="16">
        <v>60.01</v>
      </c>
      <c r="BZ8" s="16">
        <v>70.180000000000007</v>
      </c>
      <c r="CA8" s="16">
        <v>78.819999999999993</v>
      </c>
      <c r="CB8" s="16">
        <v>78.42</v>
      </c>
      <c r="CC8" s="16">
        <v>79.42</v>
      </c>
      <c r="CD8" s="16">
        <v>74.430000000000007</v>
      </c>
      <c r="CE8" s="16">
        <v>73.97</v>
      </c>
      <c r="CF8" s="16">
        <v>75.05</v>
      </c>
      <c r="CG8" s="16">
        <v>94.83</v>
      </c>
      <c r="CH8" s="16">
        <v>90.38</v>
      </c>
      <c r="CI8" s="16">
        <v>97.94</v>
      </c>
      <c r="CJ8" s="16">
        <v>73.19</v>
      </c>
      <c r="CK8" s="16">
        <v>49.43</v>
      </c>
      <c r="CL8" s="16">
        <v>80.16</v>
      </c>
      <c r="CM8" s="16" t="s">
        <v>667</v>
      </c>
      <c r="CN8" s="16" t="s">
        <v>667</v>
      </c>
      <c r="CO8" s="16" t="s">
        <v>667</v>
      </c>
      <c r="CP8" s="16">
        <v>17.329999999999998</v>
      </c>
      <c r="CQ8" s="16">
        <v>24.87</v>
      </c>
      <c r="CR8" s="16">
        <v>12.48</v>
      </c>
      <c r="CS8" s="16" t="s">
        <v>667</v>
      </c>
      <c r="CT8" s="16" t="s">
        <v>667</v>
      </c>
      <c r="CU8" s="16" t="s">
        <v>667</v>
      </c>
      <c r="CV8" s="16" t="s">
        <v>667</v>
      </c>
      <c r="CW8" s="16" t="s">
        <v>667</v>
      </c>
      <c r="CX8" s="16" t="s">
        <v>667</v>
      </c>
      <c r="CY8" s="16" t="s">
        <v>667</v>
      </c>
      <c r="CZ8" s="16" t="s">
        <v>667</v>
      </c>
      <c r="DA8" s="16" t="s">
        <v>667</v>
      </c>
      <c r="DB8" s="16" t="s">
        <v>667</v>
      </c>
      <c r="DC8" s="16" t="s">
        <v>667</v>
      </c>
      <c r="DD8" s="16" t="s">
        <v>667</v>
      </c>
      <c r="DE8" s="16" t="s">
        <v>667</v>
      </c>
      <c r="DF8" s="16" t="s">
        <v>667</v>
      </c>
      <c r="DG8" s="16" t="s">
        <v>667</v>
      </c>
      <c r="DH8" s="16" t="s">
        <v>667</v>
      </c>
      <c r="DI8" s="16" t="s">
        <v>667</v>
      </c>
      <c r="DJ8" s="16" t="s">
        <v>667</v>
      </c>
      <c r="DK8" s="16">
        <v>0.89</v>
      </c>
      <c r="DL8" s="16">
        <v>31.76</v>
      </c>
      <c r="DM8" s="16">
        <v>25.97</v>
      </c>
      <c r="DN8" s="16">
        <v>37.630000000000003</v>
      </c>
      <c r="DO8" s="16">
        <v>5.2</v>
      </c>
      <c r="DP8" s="16">
        <v>58.87</v>
      </c>
      <c r="DQ8" s="16">
        <v>51.47</v>
      </c>
      <c r="DR8" s="16">
        <v>65.75</v>
      </c>
      <c r="DS8" s="16">
        <v>0.99</v>
      </c>
      <c r="DT8" s="16">
        <v>54</v>
      </c>
      <c r="DU8" s="16">
        <v>48.26</v>
      </c>
      <c r="DV8" s="16">
        <v>63.76</v>
      </c>
      <c r="DW8" s="16">
        <v>7.84</v>
      </c>
      <c r="DX8" s="16">
        <v>0.79</v>
      </c>
      <c r="DY8" s="16">
        <v>0.4</v>
      </c>
      <c r="DZ8" s="16">
        <v>1.47</v>
      </c>
      <c r="EA8" s="16">
        <v>0.7</v>
      </c>
      <c r="EB8" s="16">
        <v>53.54</v>
      </c>
      <c r="EC8" s="16">
        <v>50.18</v>
      </c>
      <c r="ED8" s="16">
        <v>60.01</v>
      </c>
      <c r="EE8" s="16">
        <v>0.74</v>
      </c>
      <c r="EF8" s="16">
        <v>53.57</v>
      </c>
      <c r="EG8" s="16">
        <v>52.12</v>
      </c>
      <c r="EH8" s="16">
        <v>59.38</v>
      </c>
      <c r="EI8" s="16">
        <v>3.98</v>
      </c>
      <c r="EJ8" s="16">
        <v>6.4</v>
      </c>
      <c r="EK8" s="16">
        <v>4.92</v>
      </c>
      <c r="EL8" s="16">
        <v>8.44</v>
      </c>
      <c r="EM8" s="16">
        <v>3.91</v>
      </c>
      <c r="EN8" s="16">
        <v>6.28</v>
      </c>
      <c r="EO8" s="16">
        <v>4.5999999999999996</v>
      </c>
      <c r="EP8" s="16">
        <v>8.91</v>
      </c>
      <c r="EQ8" s="16">
        <v>0.22</v>
      </c>
      <c r="ER8" s="16">
        <v>66.209999999999994</v>
      </c>
      <c r="ES8" s="16">
        <v>59.27</v>
      </c>
      <c r="ET8" s="16">
        <v>71.72</v>
      </c>
      <c r="EU8" s="16">
        <v>113.35</v>
      </c>
      <c r="EV8" s="16">
        <v>66.22</v>
      </c>
      <c r="EW8" s="16">
        <v>63.19</v>
      </c>
      <c r="EX8" s="16">
        <v>67.95</v>
      </c>
      <c r="EY8" s="16">
        <v>120.74</v>
      </c>
      <c r="EZ8" s="16">
        <v>64.12</v>
      </c>
      <c r="FA8" s="16">
        <v>60.81</v>
      </c>
      <c r="FB8" s="16">
        <v>66.7</v>
      </c>
      <c r="FC8" s="16">
        <v>4.74</v>
      </c>
      <c r="FD8" s="16">
        <v>22.75</v>
      </c>
      <c r="FE8" s="16" t="s">
        <v>670</v>
      </c>
      <c r="FF8" s="16">
        <v>29.86</v>
      </c>
      <c r="FG8" s="16">
        <v>4.5999999999999996</v>
      </c>
      <c r="FH8" s="16">
        <v>22.97</v>
      </c>
      <c r="FI8" s="16">
        <v>18.05</v>
      </c>
      <c r="FJ8" s="16">
        <v>29.73</v>
      </c>
      <c r="FK8" s="16">
        <v>0.22</v>
      </c>
      <c r="FL8" s="16">
        <v>0.51</v>
      </c>
      <c r="FM8" s="16">
        <v>0.28999999999999998</v>
      </c>
      <c r="FN8" s="16">
        <v>0.83</v>
      </c>
      <c r="FO8" s="16">
        <v>0.12</v>
      </c>
      <c r="FP8" s="16">
        <v>1.88</v>
      </c>
      <c r="FQ8" s="16">
        <v>1.23</v>
      </c>
      <c r="FR8" s="16">
        <v>2.81</v>
      </c>
      <c r="FS8" s="16" t="s">
        <v>651</v>
      </c>
      <c r="FT8" s="16" t="s">
        <v>651</v>
      </c>
      <c r="FU8" s="16" t="s">
        <v>651</v>
      </c>
      <c r="FV8" s="16" t="s">
        <v>651</v>
      </c>
      <c r="FW8" s="16" t="s">
        <v>651</v>
      </c>
      <c r="FX8" s="16" t="s">
        <v>651</v>
      </c>
      <c r="FY8" s="16" t="s">
        <v>651</v>
      </c>
      <c r="FZ8" s="16" t="s">
        <v>651</v>
      </c>
      <c r="GA8" s="16" t="s">
        <v>651</v>
      </c>
      <c r="GB8" s="16" t="s">
        <v>651</v>
      </c>
      <c r="GC8" s="16" t="s">
        <v>651</v>
      </c>
      <c r="GD8" s="16" t="s">
        <v>651</v>
      </c>
      <c r="GE8" s="16">
        <v>0.23</v>
      </c>
      <c r="GF8" s="16">
        <v>1.07</v>
      </c>
      <c r="GG8" s="16">
        <v>0.52</v>
      </c>
      <c r="GH8" s="16">
        <v>2.0099999999999998</v>
      </c>
      <c r="GI8" s="16">
        <v>0.24</v>
      </c>
      <c r="GJ8" s="16">
        <v>2.36</v>
      </c>
      <c r="GK8" s="16">
        <v>1.42</v>
      </c>
      <c r="GL8" s="16">
        <v>3.62</v>
      </c>
      <c r="GM8" s="16">
        <v>1674.78</v>
      </c>
      <c r="GN8" s="16">
        <v>11.9</v>
      </c>
      <c r="GO8" s="16">
        <v>10.83</v>
      </c>
      <c r="GP8" s="16">
        <v>13.11</v>
      </c>
      <c r="GQ8" s="16">
        <v>63.86</v>
      </c>
      <c r="GR8" s="16">
        <v>4.91</v>
      </c>
      <c r="GS8" s="16">
        <v>4.45</v>
      </c>
      <c r="GT8" s="16">
        <v>5.4</v>
      </c>
      <c r="GU8" s="16">
        <v>46.7</v>
      </c>
      <c r="GV8" s="16">
        <v>4.8</v>
      </c>
      <c r="GW8" s="16">
        <v>4.3499999999999996</v>
      </c>
      <c r="GX8" s="16">
        <v>5.26</v>
      </c>
      <c r="GY8" s="16" t="s">
        <v>651</v>
      </c>
      <c r="GZ8" s="16" t="s">
        <v>651</v>
      </c>
      <c r="HA8" s="16" t="s">
        <v>651</v>
      </c>
      <c r="HB8" s="16" t="s">
        <v>651</v>
      </c>
      <c r="HC8" s="16">
        <v>0.13</v>
      </c>
      <c r="HD8" s="16">
        <v>16.079999999999998</v>
      </c>
      <c r="HE8" s="16">
        <v>12.27</v>
      </c>
      <c r="HF8" s="16">
        <v>21.87</v>
      </c>
      <c r="HG8" s="16">
        <v>0.09</v>
      </c>
      <c r="HH8" s="16">
        <v>19.2</v>
      </c>
      <c r="HI8" s="16">
        <v>15.78</v>
      </c>
      <c r="HJ8" s="16">
        <v>23.59</v>
      </c>
      <c r="HK8" s="16">
        <v>16377.72</v>
      </c>
      <c r="HL8" s="16">
        <v>29.2</v>
      </c>
      <c r="HM8" s="16">
        <v>27.17</v>
      </c>
      <c r="HN8" s="16">
        <v>29.2</v>
      </c>
    </row>
    <row r="10" spans="1:226" x14ac:dyDescent="0.25">
      <c r="B10" s="53"/>
    </row>
    <row r="12" spans="1:226" x14ac:dyDescent="0.25">
      <c r="B12" s="5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I8" sqref="I8"/>
    </sheetView>
  </sheetViews>
  <sheetFormatPr defaultRowHeight="15" x14ac:dyDescent="0.25"/>
  <sheetData>
    <row r="1" spans="1:15" x14ac:dyDescent="0.25">
      <c r="B1" t="s">
        <v>653</v>
      </c>
    </row>
    <row r="2" spans="1:15" x14ac:dyDescent="0.25">
      <c r="C2" t="s">
        <v>658</v>
      </c>
      <c r="I2" t="s">
        <v>663</v>
      </c>
      <c r="O2" t="s">
        <v>673</v>
      </c>
    </row>
    <row r="3" spans="1:15" x14ac:dyDescent="0.25">
      <c r="A3" t="s">
        <v>539</v>
      </c>
      <c r="C3" t="s">
        <v>659</v>
      </c>
      <c r="I3" t="s">
        <v>660</v>
      </c>
      <c r="O3" t="s">
        <v>660</v>
      </c>
    </row>
    <row r="4" spans="1:15" x14ac:dyDescent="0.25">
      <c r="A4" t="s">
        <v>654</v>
      </c>
      <c r="C4" t="s">
        <v>674</v>
      </c>
      <c r="I4" t="s">
        <v>661</v>
      </c>
      <c r="O4" t="s">
        <v>675</v>
      </c>
    </row>
    <row r="5" spans="1:15" x14ac:dyDescent="0.25">
      <c r="A5" t="s">
        <v>655</v>
      </c>
      <c r="C5" t="s">
        <v>660</v>
      </c>
      <c r="I5" t="s">
        <v>678</v>
      </c>
      <c r="O5" t="s">
        <v>676</v>
      </c>
    </row>
    <row r="6" spans="1:15" x14ac:dyDescent="0.25">
      <c r="A6" t="s">
        <v>656</v>
      </c>
      <c r="C6" t="s">
        <v>661</v>
      </c>
      <c r="I6" t="s">
        <v>679</v>
      </c>
      <c r="O6" t="s">
        <v>661</v>
      </c>
    </row>
    <row r="7" spans="1:15" x14ac:dyDescent="0.25">
      <c r="A7" t="s">
        <v>657</v>
      </c>
      <c r="C7" t="s">
        <v>661</v>
      </c>
      <c r="I7" t="s">
        <v>674</v>
      </c>
      <c r="O7" t="s">
        <v>661</v>
      </c>
    </row>
    <row r="8" spans="1:15" x14ac:dyDescent="0.25">
      <c r="A8" t="s">
        <v>211</v>
      </c>
      <c r="C8" t="s">
        <v>662</v>
      </c>
      <c r="I8" t="s">
        <v>661</v>
      </c>
      <c r="O8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:IF4"/>
  <sheetViews>
    <sheetView workbookViewId="0">
      <selection activeCell="IF2" sqref="IF2"/>
    </sheetView>
  </sheetViews>
  <sheetFormatPr defaultRowHeight="15" x14ac:dyDescent="0.25"/>
  <cols>
    <col min="1" max="1" width="9.140625" style="16"/>
    <col min="2" max="2" width="10.85546875" style="16" customWidth="1"/>
    <col min="3" max="3" width="11.28515625" style="16" customWidth="1"/>
    <col min="4" max="4" width="7.28515625" style="16" customWidth="1"/>
    <col min="5" max="5" width="13.42578125" style="16" bestFit="1" customWidth="1"/>
    <col min="6" max="7" width="11.28515625" style="16" bestFit="1" customWidth="1"/>
    <col min="8" max="8" width="10.85546875" style="16" bestFit="1" customWidth="1"/>
    <col min="9" max="9" width="11" style="16" bestFit="1" customWidth="1"/>
    <col min="10" max="10" width="11.85546875" style="16" bestFit="1" customWidth="1"/>
    <col min="11" max="11" width="16.85546875" style="16" bestFit="1" customWidth="1"/>
    <col min="12" max="12" width="17.28515625" style="16" bestFit="1" customWidth="1"/>
    <col min="13" max="13" width="10.7109375" style="16" bestFit="1" customWidth="1"/>
    <col min="14" max="14" width="15.7109375" style="16" bestFit="1" customWidth="1"/>
    <col min="15" max="15" width="16" style="16" bestFit="1" customWidth="1"/>
    <col min="16" max="16" width="13.5703125" style="16" customWidth="1"/>
    <col min="17" max="17" width="18.85546875" style="16" bestFit="1" customWidth="1"/>
    <col min="18" max="18" width="19.140625" style="16" bestFit="1" customWidth="1"/>
    <col min="19" max="24" width="17.28515625" style="16" customWidth="1"/>
    <col min="25" max="25" width="9.85546875" style="16" bestFit="1" customWidth="1"/>
    <col min="26" max="26" width="14.85546875" style="16" bestFit="1" customWidth="1"/>
    <col min="27" max="27" width="15.140625" style="16" bestFit="1" customWidth="1"/>
    <col min="28" max="28" width="10.140625" style="16" bestFit="1" customWidth="1"/>
    <col min="29" max="29" width="15.140625" style="16" bestFit="1" customWidth="1"/>
    <col min="30" max="30" width="15.42578125" style="16" bestFit="1" customWidth="1"/>
    <col min="31" max="31" width="11.85546875" style="16" bestFit="1" customWidth="1"/>
    <col min="32" max="32" width="16.85546875" style="16" bestFit="1" customWidth="1"/>
    <col min="33" max="33" width="17.28515625" style="16" bestFit="1" customWidth="1"/>
    <col min="34" max="34" width="10.7109375" style="16" bestFit="1" customWidth="1"/>
    <col min="35" max="35" width="15.7109375" style="16" bestFit="1" customWidth="1"/>
    <col min="36" max="36" width="16" style="16" bestFit="1" customWidth="1"/>
    <col min="37" max="37" width="19.140625" style="16" bestFit="1" customWidth="1"/>
    <col min="38" max="43" width="17.28515625" style="16" customWidth="1"/>
    <col min="44" max="44" width="16.28515625" style="16" bestFit="1" customWidth="1"/>
    <col min="45" max="45" width="14.85546875" style="16" bestFit="1" customWidth="1"/>
    <col min="46" max="46" width="15.140625" style="16" bestFit="1" customWidth="1"/>
    <col min="47" max="47" width="13.7109375" style="16" bestFit="1" customWidth="1"/>
    <col min="48" max="48" width="15.140625" style="16" bestFit="1" customWidth="1"/>
    <col min="49" max="49" width="15.42578125" style="16" bestFit="1" customWidth="1"/>
    <col min="50" max="50" width="11.7109375" style="16" bestFit="1" customWidth="1"/>
    <col min="51" max="51" width="16.7109375" style="16" bestFit="1" customWidth="1"/>
    <col min="52" max="52" width="17" style="16" bestFit="1" customWidth="1"/>
    <col min="53" max="53" width="10.5703125" style="16" bestFit="1" customWidth="1"/>
    <col min="54" max="54" width="15.5703125" style="16" bestFit="1" customWidth="1"/>
    <col min="55" max="55" width="15.85546875" style="16" bestFit="1" customWidth="1"/>
    <col min="56" max="56" width="15.85546875" style="16" customWidth="1"/>
    <col min="57" max="57" width="20.140625" style="16" bestFit="1" customWidth="1"/>
    <col min="58" max="58" width="20.42578125" style="16" bestFit="1" customWidth="1"/>
    <col min="59" max="64" width="17" style="16" customWidth="1"/>
    <col min="65" max="65" width="16.28515625" style="16" bestFit="1" customWidth="1"/>
    <col min="66" max="66" width="16.5703125" style="16" bestFit="1" customWidth="1"/>
    <col min="67" max="67" width="15" style="16" bestFit="1" customWidth="1"/>
    <col min="68" max="68" width="13.7109375" style="16" bestFit="1" customWidth="1"/>
    <col min="69" max="69" width="15" style="16" bestFit="1" customWidth="1"/>
    <col min="70" max="70" width="15.28515625" style="16" bestFit="1" customWidth="1"/>
    <col min="71" max="71" width="12.28515625" style="16" bestFit="1" customWidth="1"/>
    <col min="72" max="72" width="16.7109375" style="16" bestFit="1" customWidth="1"/>
    <col min="73" max="73" width="17" style="16" bestFit="1" customWidth="1"/>
    <col min="74" max="74" width="15.28515625" style="16" bestFit="1" customWidth="1"/>
    <col min="75" max="75" width="15.5703125" style="16" bestFit="1" customWidth="1"/>
    <col min="76" max="76" width="15.85546875" style="16" bestFit="1" customWidth="1"/>
    <col min="77" max="79" width="15.85546875" style="16" customWidth="1"/>
    <col min="80" max="85" width="17" style="16" customWidth="1"/>
    <col min="86" max="86" width="16.28515625" style="16" bestFit="1" customWidth="1"/>
    <col min="87" max="87" width="16.5703125" style="16" bestFit="1" customWidth="1"/>
    <col min="88" max="88" width="15" style="16" bestFit="1" customWidth="1"/>
    <col min="89" max="89" width="10.5703125" style="16" bestFit="1" customWidth="1"/>
    <col min="90" max="90" width="15" style="16" bestFit="1" customWidth="1"/>
    <col min="91" max="91" width="15.28515625" style="16" bestFit="1" customWidth="1"/>
    <col min="92" max="92" width="13.85546875" style="16" bestFit="1" customWidth="1"/>
    <col min="93" max="93" width="15.28515625" style="16" bestFit="1" customWidth="1"/>
    <col min="94" max="94" width="15" style="16" bestFit="1" customWidth="1"/>
    <col min="95" max="95" width="14" style="16" bestFit="1" customWidth="1"/>
    <col min="96" max="97" width="13.85546875" style="16" bestFit="1" customWidth="1"/>
    <col min="98" max="98" width="13.85546875" style="16" customWidth="1"/>
    <col min="99" max="99" width="16.5703125" style="16" bestFit="1" customWidth="1"/>
    <col min="100" max="100" width="16.85546875" style="16" bestFit="1" customWidth="1"/>
    <col min="101" max="106" width="17" style="16" customWidth="1"/>
    <col min="107" max="107" width="23.140625" style="16" bestFit="1" customWidth="1"/>
    <col min="108" max="108" width="27.5703125" style="16" bestFit="1" customWidth="1"/>
    <col min="109" max="109" width="27.85546875" style="16" bestFit="1" customWidth="1"/>
    <col min="110" max="110" width="25.140625" style="16" bestFit="1" customWidth="1"/>
    <col min="111" max="111" width="29.7109375" style="16" bestFit="1" customWidth="1"/>
    <col min="112" max="112" width="30" style="16" bestFit="1" customWidth="1"/>
    <col min="113" max="113" width="26.7109375" style="16" bestFit="1" customWidth="1"/>
    <col min="114" max="114" width="17.85546875" style="16" bestFit="1" customWidth="1"/>
    <col min="115" max="115" width="18.140625" style="16" bestFit="1" customWidth="1"/>
    <col min="116" max="116" width="16" style="16" bestFit="1" customWidth="1"/>
    <col min="117" max="117" width="20.42578125" style="16" bestFit="1" customWidth="1"/>
    <col min="118" max="118" width="20.7109375" style="16" bestFit="1" customWidth="1"/>
    <col min="119" max="119" width="22.28515625" style="16" bestFit="1" customWidth="1"/>
    <col min="120" max="120" width="26.7109375" style="16" bestFit="1" customWidth="1"/>
    <col min="121" max="121" width="27" style="16" bestFit="1" customWidth="1"/>
    <col min="122" max="122" width="23.7109375" style="16" bestFit="1" customWidth="1"/>
    <col min="123" max="123" width="28.140625" style="16" bestFit="1" customWidth="1"/>
    <col min="124" max="124" width="28.42578125" style="16" bestFit="1" customWidth="1"/>
    <col min="125" max="125" width="26.5703125" style="16" bestFit="1" customWidth="1"/>
    <col min="126" max="126" width="31.5703125" style="16" bestFit="1" customWidth="1"/>
    <col min="127" max="127" width="31.85546875" style="16" bestFit="1" customWidth="1"/>
    <col min="128" max="128" width="28" style="16" bestFit="1" customWidth="1"/>
    <col min="129" max="129" width="33" style="16" bestFit="1" customWidth="1"/>
    <col min="130" max="130" width="33.28515625" style="16" bestFit="1" customWidth="1"/>
    <col min="131" max="131" width="19.85546875" style="16" bestFit="1" customWidth="1"/>
    <col min="132" max="132" width="24.85546875" style="16" bestFit="1" customWidth="1"/>
    <col min="133" max="133" width="25.140625" style="16" bestFit="1" customWidth="1"/>
    <col min="134" max="134" width="22.85546875" style="16" bestFit="1" customWidth="1"/>
    <col min="135" max="135" width="27.85546875" style="16" bestFit="1" customWidth="1"/>
    <col min="136" max="136" width="28.140625" style="16" bestFit="1" customWidth="1"/>
    <col min="137" max="137" width="24.28515625" style="16" bestFit="1" customWidth="1"/>
    <col min="138" max="138" width="29.28515625" style="16" bestFit="1" customWidth="1"/>
    <col min="139" max="139" width="29.7109375" style="16" bestFit="1" customWidth="1"/>
    <col min="140" max="140" width="14.85546875" style="16" bestFit="1" customWidth="1"/>
    <col min="141" max="141" width="19.85546875" style="16" bestFit="1" customWidth="1"/>
    <col min="142" max="142" width="20.140625" style="16" bestFit="1" customWidth="1"/>
    <col min="143" max="143" width="16.28515625" style="16" bestFit="1" customWidth="1"/>
    <col min="144" max="144" width="21.42578125" style="16" bestFit="1" customWidth="1"/>
    <col min="145" max="145" width="21.7109375" style="16" bestFit="1" customWidth="1"/>
    <col min="146" max="146" width="23.140625" style="16" bestFit="1" customWidth="1"/>
    <col min="147" max="147" width="28.140625" style="16" bestFit="1" customWidth="1"/>
    <col min="148" max="148" width="28.42578125" style="16" bestFit="1" customWidth="1"/>
    <col min="149" max="149" width="24.5703125" style="16" bestFit="1" customWidth="1"/>
    <col min="150" max="150" width="29.7109375" style="16" bestFit="1" customWidth="1"/>
    <col min="151" max="151" width="30" style="16" bestFit="1" customWidth="1"/>
    <col min="152" max="152" width="20.5703125" style="16" bestFit="1" customWidth="1"/>
    <col min="153" max="153" width="25.7109375" style="16" bestFit="1" customWidth="1"/>
    <col min="154" max="154" width="26" style="16" bestFit="1" customWidth="1"/>
    <col min="155" max="155" width="22.140625" style="16" bestFit="1" customWidth="1"/>
    <col min="156" max="156" width="27.140625" style="16" bestFit="1" customWidth="1"/>
    <col min="157" max="157" width="27.42578125" style="16" bestFit="1" customWidth="1"/>
    <col min="158" max="158" width="19.5703125" style="16" bestFit="1" customWidth="1"/>
    <col min="159" max="159" width="24.5703125" style="16" bestFit="1" customWidth="1"/>
    <col min="160" max="160" width="24.85546875" style="16" bestFit="1" customWidth="1"/>
    <col min="161" max="161" width="12.7109375" style="16" bestFit="1" customWidth="1"/>
    <col min="162" max="162" width="17.85546875" style="16" bestFit="1" customWidth="1"/>
    <col min="163" max="163" width="18.140625" style="16" bestFit="1" customWidth="1"/>
    <col min="164" max="164" width="14.28515625" style="16" bestFit="1" customWidth="1"/>
    <col min="165" max="165" width="19.28515625" style="16" bestFit="1" customWidth="1"/>
    <col min="166" max="166" width="19.5703125" style="16" bestFit="1" customWidth="1"/>
    <col min="167" max="167" width="10.85546875" style="16" bestFit="1" customWidth="1"/>
    <col min="168" max="168" width="15.85546875" style="16" bestFit="1" customWidth="1"/>
    <col min="169" max="169" width="16.140625" style="16" bestFit="1" customWidth="1"/>
    <col min="170" max="170" width="29.140625" style="16" bestFit="1" customWidth="1"/>
    <col min="171" max="171" width="33.5703125" style="16" bestFit="1" customWidth="1"/>
    <col min="172" max="172" width="34" style="16" bestFit="1" customWidth="1"/>
    <col min="173" max="173" width="30.7109375" style="16" bestFit="1" customWidth="1"/>
    <col min="174" max="174" width="35.140625" style="16" bestFit="1" customWidth="1"/>
    <col min="175" max="175" width="35.42578125" style="16" bestFit="1" customWidth="1"/>
    <col min="176" max="176" width="19.42578125" style="16" bestFit="1" customWidth="1"/>
    <col min="177" max="177" width="24.42578125" style="16" bestFit="1" customWidth="1"/>
    <col min="178" max="178" width="24.7109375" style="16" bestFit="1" customWidth="1"/>
    <col min="179" max="179" width="15.7109375" style="16" bestFit="1" customWidth="1"/>
    <col min="180" max="180" width="20.7109375" style="16" bestFit="1" customWidth="1"/>
    <col min="181" max="181" width="21" style="16" bestFit="1" customWidth="1"/>
    <col min="182" max="182" width="17.28515625" style="16" bestFit="1" customWidth="1"/>
    <col min="183" max="183" width="22.28515625" style="16" bestFit="1" customWidth="1"/>
    <col min="184" max="184" width="22.5703125" style="16" bestFit="1" customWidth="1"/>
    <col min="185" max="185" width="14.140625" style="16" bestFit="1" customWidth="1"/>
    <col min="186" max="186" width="19.140625" style="16" bestFit="1" customWidth="1"/>
    <col min="187" max="187" width="19.42578125" style="16" bestFit="1" customWidth="1"/>
    <col min="188" max="16384" width="9.140625" style="16"/>
  </cols>
  <sheetData>
    <row r="1" spans="1:240" x14ac:dyDescent="0.2">
      <c r="A1" s="57" t="s">
        <v>601</v>
      </c>
      <c r="B1" s="37"/>
      <c r="C1" s="37"/>
      <c r="D1" s="60">
        <v>4</v>
      </c>
      <c r="E1" s="60">
        <v>5</v>
      </c>
      <c r="F1" s="60">
        <v>6</v>
      </c>
      <c r="G1" s="60">
        <v>7</v>
      </c>
      <c r="H1" s="60">
        <v>8</v>
      </c>
      <c r="I1" s="60">
        <v>9</v>
      </c>
      <c r="J1" s="60">
        <v>10</v>
      </c>
      <c r="K1" s="60">
        <v>11</v>
      </c>
      <c r="L1" s="60">
        <v>12</v>
      </c>
      <c r="M1" s="60">
        <v>13</v>
      </c>
      <c r="N1" s="60">
        <v>14</v>
      </c>
      <c r="O1" s="60">
        <v>15</v>
      </c>
      <c r="P1" s="60">
        <v>16</v>
      </c>
      <c r="Q1" s="60">
        <v>17</v>
      </c>
      <c r="R1" s="60">
        <v>18</v>
      </c>
      <c r="S1" s="60">
        <v>19</v>
      </c>
      <c r="T1" s="60">
        <v>20</v>
      </c>
      <c r="U1" s="60">
        <v>21</v>
      </c>
      <c r="V1" s="60">
        <v>22</v>
      </c>
      <c r="W1" s="60">
        <v>23</v>
      </c>
      <c r="X1" s="60">
        <v>24</v>
      </c>
      <c r="Y1" s="60">
        <v>25</v>
      </c>
      <c r="Z1" s="60">
        <v>26</v>
      </c>
      <c r="AA1" s="60">
        <v>27</v>
      </c>
      <c r="AB1" s="60">
        <v>28</v>
      </c>
      <c r="AC1" s="60">
        <v>29</v>
      </c>
      <c r="AD1" s="60">
        <v>30</v>
      </c>
      <c r="AE1" s="60">
        <v>31</v>
      </c>
      <c r="AF1" s="60">
        <v>32</v>
      </c>
      <c r="AG1" s="60">
        <v>33</v>
      </c>
      <c r="AH1" s="60">
        <v>34</v>
      </c>
      <c r="AI1" s="60">
        <v>35</v>
      </c>
      <c r="AJ1" s="60">
        <v>36</v>
      </c>
      <c r="AK1" s="60">
        <v>37</v>
      </c>
      <c r="AL1" s="60">
        <v>38</v>
      </c>
      <c r="AM1" s="60">
        <v>39</v>
      </c>
      <c r="AN1" s="60">
        <v>40</v>
      </c>
      <c r="AO1" s="60">
        <v>41</v>
      </c>
      <c r="AP1" s="60">
        <v>42</v>
      </c>
      <c r="AQ1" s="60">
        <v>43</v>
      </c>
      <c r="AR1" s="60">
        <v>44</v>
      </c>
      <c r="AS1" s="60">
        <v>45</v>
      </c>
      <c r="AT1" s="60">
        <v>46</v>
      </c>
      <c r="AU1" s="60">
        <v>47</v>
      </c>
      <c r="AV1" s="60">
        <v>48</v>
      </c>
      <c r="AW1" s="60">
        <v>49</v>
      </c>
      <c r="AX1" s="60">
        <v>50</v>
      </c>
      <c r="AY1" s="60">
        <v>51</v>
      </c>
      <c r="AZ1" s="60">
        <v>52</v>
      </c>
      <c r="BA1" s="60">
        <v>53</v>
      </c>
      <c r="BB1" s="60">
        <v>54</v>
      </c>
      <c r="BC1" s="60">
        <v>55</v>
      </c>
      <c r="BD1" s="60">
        <v>56</v>
      </c>
      <c r="BE1" s="60">
        <v>57</v>
      </c>
      <c r="BF1" s="60">
        <v>58</v>
      </c>
      <c r="BG1" s="60">
        <v>59</v>
      </c>
      <c r="BH1" s="60">
        <v>60</v>
      </c>
      <c r="BI1" s="60">
        <v>61</v>
      </c>
      <c r="BJ1" s="60">
        <v>62</v>
      </c>
      <c r="BK1" s="60">
        <v>63</v>
      </c>
      <c r="BL1" s="60">
        <v>64</v>
      </c>
      <c r="BM1" s="60">
        <v>65</v>
      </c>
      <c r="BN1" s="60">
        <v>66</v>
      </c>
      <c r="BO1" s="60">
        <v>67</v>
      </c>
      <c r="BP1" s="60">
        <v>68</v>
      </c>
      <c r="BQ1" s="60">
        <v>69</v>
      </c>
      <c r="BR1" s="60">
        <v>70</v>
      </c>
      <c r="BS1" s="60">
        <v>71</v>
      </c>
      <c r="BT1" s="60">
        <v>72</v>
      </c>
      <c r="BU1" s="60">
        <v>73</v>
      </c>
      <c r="BV1" s="60">
        <v>74</v>
      </c>
      <c r="BW1" s="60">
        <v>75</v>
      </c>
      <c r="BX1" s="60">
        <v>76</v>
      </c>
      <c r="BY1" s="60">
        <v>77</v>
      </c>
      <c r="BZ1" s="60">
        <v>78</v>
      </c>
      <c r="CA1" s="60">
        <v>79</v>
      </c>
      <c r="CB1" s="60">
        <v>80</v>
      </c>
      <c r="CC1" s="60">
        <v>81</v>
      </c>
      <c r="CD1" s="60">
        <v>82</v>
      </c>
      <c r="CE1" s="60">
        <v>83</v>
      </c>
      <c r="CF1" s="60">
        <v>84</v>
      </c>
      <c r="CG1" s="60">
        <v>85</v>
      </c>
      <c r="CH1" s="60">
        <v>86</v>
      </c>
      <c r="CI1" s="60">
        <v>87</v>
      </c>
      <c r="CJ1" s="60">
        <v>88</v>
      </c>
      <c r="CK1" s="60">
        <v>89</v>
      </c>
      <c r="CL1" s="60">
        <v>90</v>
      </c>
      <c r="CM1" s="60">
        <v>91</v>
      </c>
      <c r="CN1" s="60">
        <v>92</v>
      </c>
      <c r="CO1" s="60">
        <v>93</v>
      </c>
      <c r="CP1" s="60">
        <v>94</v>
      </c>
      <c r="CQ1" s="60">
        <v>95</v>
      </c>
      <c r="CR1" s="60">
        <v>96</v>
      </c>
      <c r="CS1" s="60">
        <v>97</v>
      </c>
      <c r="CT1" s="60">
        <v>98</v>
      </c>
      <c r="CU1" s="60">
        <v>99</v>
      </c>
      <c r="CV1" s="60">
        <v>100</v>
      </c>
      <c r="CW1" s="60">
        <v>101</v>
      </c>
      <c r="CX1" s="60">
        <v>102</v>
      </c>
      <c r="CY1" s="60">
        <v>103</v>
      </c>
      <c r="CZ1" s="60">
        <v>104</v>
      </c>
      <c r="DA1" s="60">
        <v>105</v>
      </c>
      <c r="DB1" s="60">
        <v>106</v>
      </c>
      <c r="DC1" s="60">
        <v>107</v>
      </c>
      <c r="DD1" s="60">
        <v>108</v>
      </c>
      <c r="DE1" s="60">
        <v>109</v>
      </c>
      <c r="DF1" s="60">
        <v>110</v>
      </c>
      <c r="DG1" s="60">
        <v>111</v>
      </c>
      <c r="DH1" s="60">
        <v>112</v>
      </c>
      <c r="DI1" s="60">
        <v>113</v>
      </c>
      <c r="DJ1" s="60">
        <v>114</v>
      </c>
      <c r="DK1" s="60">
        <v>115</v>
      </c>
      <c r="DL1" s="60">
        <v>116</v>
      </c>
      <c r="DM1" s="60">
        <v>117</v>
      </c>
      <c r="DN1" s="60">
        <v>118</v>
      </c>
      <c r="DO1" s="60">
        <v>119</v>
      </c>
      <c r="DP1" s="60">
        <v>120</v>
      </c>
      <c r="DQ1" s="60">
        <v>121</v>
      </c>
      <c r="DR1" s="60">
        <v>122</v>
      </c>
      <c r="DS1" s="60">
        <v>123</v>
      </c>
      <c r="DT1" s="60">
        <v>124</v>
      </c>
      <c r="DU1" s="60">
        <v>125</v>
      </c>
      <c r="DV1" s="60">
        <v>126</v>
      </c>
      <c r="DW1" s="60">
        <v>127</v>
      </c>
      <c r="DX1" s="60">
        <v>128</v>
      </c>
      <c r="DY1" s="60">
        <v>129</v>
      </c>
      <c r="DZ1" s="60">
        <v>130</v>
      </c>
      <c r="EA1" s="60">
        <v>131</v>
      </c>
      <c r="EB1" s="60">
        <v>132</v>
      </c>
      <c r="EC1" s="60">
        <v>133</v>
      </c>
      <c r="ED1" s="60">
        <v>134</v>
      </c>
      <c r="EE1" s="60">
        <v>135</v>
      </c>
      <c r="EF1" s="60">
        <v>136</v>
      </c>
      <c r="EG1" s="60">
        <v>137</v>
      </c>
      <c r="EH1" s="60">
        <v>138</v>
      </c>
      <c r="EI1" s="60">
        <v>139</v>
      </c>
      <c r="EJ1" s="60">
        <v>140</v>
      </c>
      <c r="EK1" s="60">
        <v>141</v>
      </c>
      <c r="EL1" s="60">
        <v>142</v>
      </c>
      <c r="EM1" s="60">
        <v>143</v>
      </c>
      <c r="EN1" s="60">
        <v>144</v>
      </c>
      <c r="EO1" s="60">
        <v>145</v>
      </c>
      <c r="EP1" s="60">
        <v>146</v>
      </c>
      <c r="EQ1" s="60">
        <v>147</v>
      </c>
      <c r="ER1" s="60">
        <v>148</v>
      </c>
      <c r="ES1" s="60">
        <v>149</v>
      </c>
      <c r="ET1" s="60">
        <v>150</v>
      </c>
      <c r="EU1" s="60">
        <v>151</v>
      </c>
      <c r="EV1" s="60">
        <v>152</v>
      </c>
      <c r="EW1" s="60">
        <v>153</v>
      </c>
      <c r="EX1" s="60">
        <v>154</v>
      </c>
      <c r="EY1" s="60">
        <v>155</v>
      </c>
      <c r="EZ1" s="60">
        <v>156</v>
      </c>
      <c r="FA1" s="60">
        <v>157</v>
      </c>
      <c r="FB1" s="60">
        <v>158</v>
      </c>
      <c r="FC1" s="60">
        <v>159</v>
      </c>
      <c r="FD1" s="60">
        <v>160</v>
      </c>
      <c r="FE1" s="60">
        <v>161</v>
      </c>
      <c r="FF1" s="60">
        <v>162</v>
      </c>
      <c r="FG1" s="60">
        <v>163</v>
      </c>
      <c r="FH1" s="60">
        <v>164</v>
      </c>
      <c r="FI1" s="60">
        <v>165</v>
      </c>
      <c r="FJ1" s="60">
        <v>166</v>
      </c>
      <c r="FK1" s="60">
        <v>167</v>
      </c>
      <c r="FL1" s="60">
        <v>168</v>
      </c>
      <c r="FM1" s="60">
        <v>169</v>
      </c>
      <c r="FN1" s="60">
        <v>170</v>
      </c>
      <c r="FO1" s="60">
        <v>171</v>
      </c>
      <c r="FP1" s="60">
        <v>172</v>
      </c>
      <c r="FQ1" s="60">
        <v>173</v>
      </c>
      <c r="FR1" s="60">
        <v>174</v>
      </c>
      <c r="FS1" s="60">
        <v>175</v>
      </c>
      <c r="FT1" s="60">
        <v>176</v>
      </c>
      <c r="FU1" s="60">
        <v>177</v>
      </c>
      <c r="FV1" s="60">
        <v>178</v>
      </c>
      <c r="FW1" s="60">
        <v>179</v>
      </c>
      <c r="FX1" s="60">
        <v>180</v>
      </c>
      <c r="FY1" s="60">
        <v>181</v>
      </c>
      <c r="FZ1" s="60">
        <v>182</v>
      </c>
      <c r="GA1" s="60">
        <v>183</v>
      </c>
      <c r="GB1" s="60">
        <v>184</v>
      </c>
      <c r="GC1" s="60">
        <v>185</v>
      </c>
      <c r="GD1" s="60">
        <v>186</v>
      </c>
      <c r="GE1" s="60">
        <v>187</v>
      </c>
      <c r="GF1" s="60">
        <v>188</v>
      </c>
      <c r="GG1" s="60">
        <v>189</v>
      </c>
      <c r="GH1" s="60">
        <v>190</v>
      </c>
      <c r="GI1" s="60">
        <v>191</v>
      </c>
      <c r="GJ1" s="60">
        <v>192</v>
      </c>
      <c r="GK1" s="60">
        <v>193</v>
      </c>
      <c r="GL1" s="60">
        <v>194</v>
      </c>
      <c r="GM1" s="60">
        <v>195</v>
      </c>
      <c r="GN1" s="60">
        <v>196</v>
      </c>
      <c r="GO1" s="60">
        <v>197</v>
      </c>
      <c r="GP1" s="60">
        <v>198</v>
      </c>
      <c r="GQ1" s="60">
        <v>199</v>
      </c>
      <c r="GR1" s="60">
        <v>200</v>
      </c>
      <c r="GS1" s="60">
        <v>201</v>
      </c>
      <c r="GT1" s="60">
        <v>202</v>
      </c>
      <c r="GU1" s="60">
        <v>203</v>
      </c>
      <c r="GV1" s="60">
        <v>204</v>
      </c>
      <c r="GW1" s="60">
        <v>205</v>
      </c>
      <c r="GX1" s="60">
        <v>206</v>
      </c>
      <c r="GY1" s="60">
        <v>207</v>
      </c>
      <c r="GZ1" s="60">
        <v>208</v>
      </c>
      <c r="HA1" s="60">
        <v>209</v>
      </c>
      <c r="HB1" s="60">
        <v>210</v>
      </c>
      <c r="HC1" s="60">
        <v>211</v>
      </c>
      <c r="HD1" s="60">
        <v>212</v>
      </c>
      <c r="HE1" s="60">
        <v>213</v>
      </c>
      <c r="HF1" s="60">
        <v>214</v>
      </c>
      <c r="HG1" s="60">
        <v>215</v>
      </c>
      <c r="HH1" s="60">
        <v>216</v>
      </c>
      <c r="HI1" s="60">
        <v>217</v>
      </c>
      <c r="HJ1" s="60">
        <v>218</v>
      </c>
      <c r="HK1" s="60">
        <v>219</v>
      </c>
      <c r="HL1" s="60">
        <v>220</v>
      </c>
      <c r="HM1" s="60">
        <v>221</v>
      </c>
      <c r="HN1" s="60">
        <v>222</v>
      </c>
      <c r="HO1" s="60">
        <v>223</v>
      </c>
      <c r="HP1" s="60">
        <v>224</v>
      </c>
      <c r="HQ1" s="60">
        <v>225</v>
      </c>
      <c r="HR1" s="60">
        <v>226</v>
      </c>
      <c r="HS1" s="60">
        <v>227</v>
      </c>
      <c r="HT1" s="60">
        <v>228</v>
      </c>
      <c r="HU1" s="60">
        <v>229</v>
      </c>
      <c r="HV1" s="60">
        <v>230</v>
      </c>
      <c r="HW1" s="60">
        <v>231</v>
      </c>
      <c r="HX1" s="60">
        <v>232</v>
      </c>
      <c r="HY1" s="60">
        <v>233</v>
      </c>
      <c r="HZ1" s="60">
        <v>234</v>
      </c>
      <c r="IA1" s="60">
        <v>235</v>
      </c>
      <c r="IB1" s="60">
        <v>236</v>
      </c>
      <c r="IC1" s="60">
        <v>237</v>
      </c>
      <c r="ID1" s="60">
        <v>238</v>
      </c>
      <c r="IE1" s="60">
        <v>239</v>
      </c>
      <c r="IF1" s="60">
        <v>240</v>
      </c>
    </row>
    <row r="2" spans="1:240" s="59" customFormat="1" x14ac:dyDescent="0.25">
      <c r="A2" s="59" t="s">
        <v>274</v>
      </c>
      <c r="B2" s="59" t="s">
        <v>275</v>
      </c>
      <c r="C2" s="59" t="s">
        <v>276</v>
      </c>
      <c r="D2" s="59" t="s">
        <v>277</v>
      </c>
      <c r="E2" s="59" t="s">
        <v>278</v>
      </c>
      <c r="F2" s="59" t="s">
        <v>279</v>
      </c>
      <c r="G2" s="59" t="s">
        <v>280</v>
      </c>
      <c r="H2" s="59" t="s">
        <v>281</v>
      </c>
      <c r="I2" s="59" t="s">
        <v>2</v>
      </c>
      <c r="J2" s="59" t="s">
        <v>283</v>
      </c>
      <c r="K2" s="59" t="s">
        <v>351</v>
      </c>
      <c r="L2" s="59" t="s">
        <v>352</v>
      </c>
      <c r="M2" s="59" t="s">
        <v>284</v>
      </c>
      <c r="N2" s="59" t="s">
        <v>353</v>
      </c>
      <c r="O2" s="59" t="s">
        <v>354</v>
      </c>
      <c r="P2" s="59" t="s">
        <v>285</v>
      </c>
      <c r="Q2" s="59" t="s">
        <v>602</v>
      </c>
      <c r="R2" s="59" t="s">
        <v>603</v>
      </c>
      <c r="S2" s="59" t="s">
        <v>286</v>
      </c>
      <c r="T2" s="59" t="s">
        <v>624</v>
      </c>
      <c r="U2" s="59" t="s">
        <v>597</v>
      </c>
      <c r="V2" s="59" t="s">
        <v>604</v>
      </c>
      <c r="W2" s="59" t="s">
        <v>625</v>
      </c>
      <c r="X2" s="59" t="s">
        <v>618</v>
      </c>
      <c r="Y2" s="59" t="s">
        <v>287</v>
      </c>
      <c r="Z2" s="59" t="s">
        <v>355</v>
      </c>
      <c r="AA2" s="59" t="s">
        <v>356</v>
      </c>
      <c r="AB2" s="59" t="s">
        <v>288</v>
      </c>
      <c r="AC2" s="59" t="s">
        <v>357</v>
      </c>
      <c r="AD2" s="59" t="s">
        <v>358</v>
      </c>
      <c r="AE2" s="59" t="s">
        <v>290</v>
      </c>
      <c r="AF2" s="59" t="s">
        <v>359</v>
      </c>
      <c r="AG2" s="59" t="s">
        <v>360</v>
      </c>
      <c r="AH2" s="59" t="s">
        <v>291</v>
      </c>
      <c r="AI2" s="59" t="s">
        <v>361</v>
      </c>
      <c r="AJ2" s="59" t="s">
        <v>362</v>
      </c>
      <c r="AK2" s="59" t="s">
        <v>292</v>
      </c>
      <c r="AL2" s="59" t="s">
        <v>619</v>
      </c>
      <c r="AM2" s="59" t="s">
        <v>620</v>
      </c>
      <c r="AN2" s="59" t="s">
        <v>293</v>
      </c>
      <c r="AO2" s="59" t="s">
        <v>585</v>
      </c>
      <c r="AP2" s="59" t="s">
        <v>590</v>
      </c>
      <c r="AQ2" s="59" t="s">
        <v>621</v>
      </c>
      <c r="AR2" s="59" t="s">
        <v>622</v>
      </c>
      <c r="AS2" s="59" t="s">
        <v>623</v>
      </c>
      <c r="AT2" s="59" t="s">
        <v>294</v>
      </c>
      <c r="AU2" s="59" t="s">
        <v>363</v>
      </c>
      <c r="AV2" s="59" t="s">
        <v>364</v>
      </c>
      <c r="AW2" s="59" t="s">
        <v>295</v>
      </c>
      <c r="AX2" s="59" t="s">
        <v>365</v>
      </c>
      <c r="AY2" s="59" t="s">
        <v>366</v>
      </c>
      <c r="AZ2" s="59" t="s">
        <v>85</v>
      </c>
      <c r="BA2" s="59" t="s">
        <v>367</v>
      </c>
      <c r="BB2" s="59" t="s">
        <v>368</v>
      </c>
      <c r="BC2" s="59" t="s">
        <v>297</v>
      </c>
      <c r="BD2" s="59" t="s">
        <v>369</v>
      </c>
      <c r="BE2" s="59" t="s">
        <v>370</v>
      </c>
      <c r="BF2" s="59" t="s">
        <v>630</v>
      </c>
      <c r="BG2" s="59" t="s">
        <v>628</v>
      </c>
      <c r="BH2" s="59" t="s">
        <v>629</v>
      </c>
      <c r="BI2" s="59" t="s">
        <v>299</v>
      </c>
      <c r="BJ2" s="59" t="s">
        <v>587</v>
      </c>
      <c r="BK2" s="59" t="s">
        <v>592</v>
      </c>
      <c r="BL2" s="59" t="s">
        <v>626</v>
      </c>
      <c r="BM2" s="59" t="s">
        <v>609</v>
      </c>
      <c r="BN2" s="59" t="s">
        <v>610</v>
      </c>
      <c r="BO2" s="59" t="s">
        <v>371</v>
      </c>
      <c r="BP2" s="59" t="s">
        <v>372</v>
      </c>
      <c r="BQ2" s="59" t="s">
        <v>373</v>
      </c>
      <c r="BR2" s="59" t="s">
        <v>374</v>
      </c>
      <c r="BS2" s="59" t="s">
        <v>375</v>
      </c>
      <c r="BT2" s="59" t="s">
        <v>376</v>
      </c>
      <c r="BU2" s="59" t="s">
        <v>377</v>
      </c>
      <c r="BV2" s="59" t="s">
        <v>378</v>
      </c>
      <c r="BW2" s="59" t="s">
        <v>379</v>
      </c>
      <c r="BX2" s="59" t="s">
        <v>380</v>
      </c>
      <c r="BY2" s="59" t="s">
        <v>381</v>
      </c>
      <c r="BZ2" s="59" t="s">
        <v>382</v>
      </c>
      <c r="CA2" s="59" t="s">
        <v>631</v>
      </c>
      <c r="CB2" s="59" t="s">
        <v>632</v>
      </c>
      <c r="CC2" s="59" t="s">
        <v>633</v>
      </c>
      <c r="CD2" s="59" t="s">
        <v>306</v>
      </c>
      <c r="CE2" s="59" t="s">
        <v>594</v>
      </c>
      <c r="CF2" s="59" t="s">
        <v>598</v>
      </c>
      <c r="CG2" s="59" t="s">
        <v>627</v>
      </c>
      <c r="CH2" s="59" t="s">
        <v>645</v>
      </c>
      <c r="CI2" s="59" t="s">
        <v>646</v>
      </c>
      <c r="CJ2" s="59" t="s">
        <v>383</v>
      </c>
      <c r="CK2" s="59" t="s">
        <v>384</v>
      </c>
      <c r="CL2" s="59" t="s">
        <v>385</v>
      </c>
      <c r="CM2" s="59" t="s">
        <v>386</v>
      </c>
      <c r="CN2" s="59" t="s">
        <v>387</v>
      </c>
      <c r="CO2" s="59" t="s">
        <v>388</v>
      </c>
      <c r="CP2" s="59" t="s">
        <v>389</v>
      </c>
      <c r="CQ2" s="59" t="s">
        <v>390</v>
      </c>
      <c r="CR2" s="59" t="s">
        <v>391</v>
      </c>
      <c r="CS2" s="59" t="s">
        <v>392</v>
      </c>
      <c r="CT2" s="59" t="s">
        <v>393</v>
      </c>
      <c r="CU2" s="59" t="s">
        <v>394</v>
      </c>
      <c r="CV2" s="59" t="s">
        <v>634</v>
      </c>
      <c r="CW2" s="59" t="s">
        <v>636</v>
      </c>
      <c r="CX2" s="59" t="s">
        <v>635</v>
      </c>
      <c r="CY2" s="59" t="s">
        <v>637</v>
      </c>
      <c r="CZ2" s="59" t="s">
        <v>638</v>
      </c>
      <c r="DA2" s="59" t="s">
        <v>639</v>
      </c>
      <c r="DB2" s="59" t="s">
        <v>640</v>
      </c>
      <c r="DC2" s="59" t="s">
        <v>641</v>
      </c>
      <c r="DD2" s="59" t="s">
        <v>642</v>
      </c>
      <c r="DE2" s="59" t="s">
        <v>56</v>
      </c>
      <c r="DF2" s="59" t="s">
        <v>395</v>
      </c>
      <c r="DG2" s="59" t="s">
        <v>396</v>
      </c>
      <c r="DH2" s="59" t="s">
        <v>61</v>
      </c>
      <c r="DI2" s="59" t="s">
        <v>397</v>
      </c>
      <c r="DJ2" s="59" t="s">
        <v>398</v>
      </c>
      <c r="DK2" s="59" t="s">
        <v>68</v>
      </c>
      <c r="DL2" s="59" t="s">
        <v>399</v>
      </c>
      <c r="DM2" s="59" t="s">
        <v>400</v>
      </c>
      <c r="DN2" s="59" t="s">
        <v>213</v>
      </c>
      <c r="DO2" s="59" t="s">
        <v>401</v>
      </c>
      <c r="DP2" s="59" t="s">
        <v>402</v>
      </c>
      <c r="DQ2" s="59" t="s">
        <v>146</v>
      </c>
      <c r="DR2" s="59" t="s">
        <v>403</v>
      </c>
      <c r="DS2" s="59" t="s">
        <v>404</v>
      </c>
      <c r="DT2" s="59" t="s">
        <v>152</v>
      </c>
      <c r="DU2" s="59" t="s">
        <v>405</v>
      </c>
      <c r="DV2" s="59" t="s">
        <v>406</v>
      </c>
      <c r="DW2" s="59" t="s">
        <v>100</v>
      </c>
      <c r="DX2" s="59" t="s">
        <v>407</v>
      </c>
      <c r="DY2" s="59" t="s">
        <v>408</v>
      </c>
      <c r="DZ2" s="59" t="s">
        <v>107</v>
      </c>
      <c r="EA2" s="59" t="s">
        <v>409</v>
      </c>
      <c r="EB2" s="59" t="s">
        <v>410</v>
      </c>
      <c r="EC2" s="59" t="s">
        <v>113</v>
      </c>
      <c r="ED2" s="59" t="s">
        <v>411</v>
      </c>
      <c r="EE2" s="59" t="s">
        <v>412</v>
      </c>
      <c r="EF2" s="59" t="s">
        <v>236</v>
      </c>
      <c r="EG2" s="59" t="s">
        <v>413</v>
      </c>
      <c r="EH2" s="59" t="s">
        <v>414</v>
      </c>
      <c r="EI2" s="59" t="s">
        <v>245</v>
      </c>
      <c r="EJ2" s="59" t="s">
        <v>415</v>
      </c>
      <c r="EK2" s="59" t="s">
        <v>416</v>
      </c>
      <c r="EL2" s="59" t="s">
        <v>331</v>
      </c>
      <c r="EM2" s="59" t="s">
        <v>200</v>
      </c>
      <c r="EN2" s="59" t="s">
        <v>417</v>
      </c>
      <c r="EO2" s="59" t="s">
        <v>333</v>
      </c>
      <c r="EP2" s="59" t="s">
        <v>207</v>
      </c>
      <c r="EQ2" s="59" t="s">
        <v>418</v>
      </c>
      <c r="ER2" s="59" t="s">
        <v>220</v>
      </c>
      <c r="ES2" s="59" t="s">
        <v>419</v>
      </c>
      <c r="ET2" s="59" t="s">
        <v>420</v>
      </c>
      <c r="EU2" s="59" t="s">
        <v>228</v>
      </c>
      <c r="EV2" s="59" t="s">
        <v>421</v>
      </c>
      <c r="EW2" s="59" t="s">
        <v>422</v>
      </c>
      <c r="EX2" s="59" t="s">
        <v>76</v>
      </c>
      <c r="EY2" s="59" t="s">
        <v>423</v>
      </c>
      <c r="EZ2" s="59" t="s">
        <v>424</v>
      </c>
      <c r="FA2" s="59" t="s">
        <v>81</v>
      </c>
      <c r="FB2" s="59" t="s">
        <v>425</v>
      </c>
      <c r="FC2" s="59" t="s">
        <v>426</v>
      </c>
      <c r="FD2" s="59" t="s">
        <v>181</v>
      </c>
      <c r="FE2" s="59" t="s">
        <v>427</v>
      </c>
      <c r="FF2" s="59" t="s">
        <v>428</v>
      </c>
      <c r="FG2" s="59" t="s">
        <v>121</v>
      </c>
      <c r="FH2" s="59" t="s">
        <v>429</v>
      </c>
      <c r="FI2" s="59" t="s">
        <v>430</v>
      </c>
      <c r="FJ2" s="59" t="s">
        <v>128</v>
      </c>
      <c r="FK2" s="59" t="s">
        <v>431</v>
      </c>
      <c r="FL2" s="59" t="s">
        <v>432</v>
      </c>
      <c r="FM2" s="59" t="s">
        <v>43</v>
      </c>
      <c r="FN2" s="59" t="s">
        <v>433</v>
      </c>
      <c r="FO2" s="59" t="s">
        <v>434</v>
      </c>
      <c r="FP2" s="59" t="s">
        <v>163</v>
      </c>
      <c r="FQ2" s="59" t="s">
        <v>435</v>
      </c>
      <c r="FR2" s="59" t="s">
        <v>436</v>
      </c>
      <c r="FS2" s="59" t="s">
        <v>171</v>
      </c>
      <c r="FT2" s="59" t="s">
        <v>437</v>
      </c>
      <c r="FU2" s="59" t="s">
        <v>438</v>
      </c>
      <c r="FV2" s="59" t="s">
        <v>347</v>
      </c>
      <c r="FW2" s="59" t="s">
        <v>159</v>
      </c>
      <c r="FX2" s="59" t="s">
        <v>439</v>
      </c>
      <c r="FY2" s="59" t="s">
        <v>134</v>
      </c>
      <c r="FZ2" s="59" t="s">
        <v>440</v>
      </c>
      <c r="GA2" s="59" t="s">
        <v>441</v>
      </c>
      <c r="GB2" s="59" t="s">
        <v>140</v>
      </c>
      <c r="GC2" s="59" t="s">
        <v>442</v>
      </c>
      <c r="GD2" s="59" t="s">
        <v>443</v>
      </c>
      <c r="GE2" s="59" t="s">
        <v>32</v>
      </c>
      <c r="GF2" s="59" t="s">
        <v>444</v>
      </c>
      <c r="GG2" s="59" t="s">
        <v>445</v>
      </c>
      <c r="GH2" s="59" t="s">
        <v>446</v>
      </c>
      <c r="GI2" s="59" t="s">
        <v>447</v>
      </c>
      <c r="GJ2" s="59" t="s">
        <v>448</v>
      </c>
      <c r="GK2" s="59" t="s">
        <v>449</v>
      </c>
      <c r="GL2" s="59" t="s">
        <v>450</v>
      </c>
      <c r="GM2" s="59" t="s">
        <v>451</v>
      </c>
      <c r="GN2" s="59" t="s">
        <v>452</v>
      </c>
      <c r="GO2" s="59" t="s">
        <v>453</v>
      </c>
      <c r="GP2" s="59" t="s">
        <v>454</v>
      </c>
      <c r="GQ2" s="59" t="s">
        <v>455</v>
      </c>
      <c r="GR2" s="59" t="s">
        <v>456</v>
      </c>
      <c r="GS2" s="59" t="s">
        <v>457</v>
      </c>
      <c r="GT2" s="59" t="s">
        <v>458</v>
      </c>
      <c r="GU2" s="59" t="s">
        <v>459</v>
      </c>
      <c r="GV2" s="59" t="s">
        <v>460</v>
      </c>
      <c r="GW2" s="59" t="s">
        <v>461</v>
      </c>
      <c r="GX2" s="59" t="s">
        <v>462</v>
      </c>
      <c r="GY2" s="59" t="s">
        <v>463</v>
      </c>
      <c r="GZ2" s="59" t="s">
        <v>464</v>
      </c>
      <c r="HA2" s="59" t="s">
        <v>465</v>
      </c>
      <c r="HB2" s="59" t="s">
        <v>466</v>
      </c>
      <c r="HC2" s="59" t="s">
        <v>467</v>
      </c>
      <c r="HD2" s="59" t="s">
        <v>468</v>
      </c>
      <c r="HE2" s="59" t="s">
        <v>469</v>
      </c>
      <c r="HF2" s="59" t="s">
        <v>470</v>
      </c>
      <c r="HG2" s="59" t="s">
        <v>471</v>
      </c>
      <c r="HH2" s="59" t="s">
        <v>472</v>
      </c>
      <c r="HI2" s="59" t="s">
        <v>473</v>
      </c>
      <c r="HJ2" s="59" t="s">
        <v>474</v>
      </c>
      <c r="HK2" s="59" t="s">
        <v>475</v>
      </c>
      <c r="HL2" s="59" t="s">
        <v>476</v>
      </c>
      <c r="HM2" s="59" t="s">
        <v>477</v>
      </c>
      <c r="HN2" s="59" t="s">
        <v>478</v>
      </c>
      <c r="HO2" s="59" t="s">
        <v>479</v>
      </c>
      <c r="HP2" s="59" t="s">
        <v>480</v>
      </c>
      <c r="HQ2" s="59" t="s">
        <v>481</v>
      </c>
      <c r="HR2" s="59" t="s">
        <v>482</v>
      </c>
      <c r="HS2" s="59" t="s">
        <v>483</v>
      </c>
      <c r="HT2" s="59" t="s">
        <v>484</v>
      </c>
      <c r="HU2" s="59" t="s">
        <v>485</v>
      </c>
      <c r="HV2" s="59" t="s">
        <v>486</v>
      </c>
      <c r="HW2" s="59" t="s">
        <v>487</v>
      </c>
      <c r="HX2" s="59" t="s">
        <v>488</v>
      </c>
      <c r="HY2" s="59" t="s">
        <v>489</v>
      </c>
      <c r="HZ2" s="59" t="s">
        <v>490</v>
      </c>
      <c r="IA2" s="59" t="s">
        <v>491</v>
      </c>
      <c r="IB2" s="59" t="s">
        <v>492</v>
      </c>
      <c r="IC2" s="59" t="s">
        <v>493</v>
      </c>
      <c r="ID2" s="59" t="s">
        <v>494</v>
      </c>
      <c r="IE2" s="59" t="s">
        <v>495</v>
      </c>
      <c r="IF2" s="59" t="s">
        <v>496</v>
      </c>
    </row>
    <row r="4" spans="1:240" x14ac:dyDescent="0.25">
      <c r="P4" s="53"/>
      <c r="Q4" s="53"/>
      <c r="R4" s="53"/>
      <c r="AK4" s="53"/>
    </row>
  </sheetData>
  <conditionalFormatting sqref="B1:C1 A2:XFD1048576 IG1:XFD1">
    <cfRule type="notContainsBlanks" dxfId="16" priority="4">
      <formula>LEN(TRIM(A1))&gt;0</formula>
    </cfRule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X2"/>
  <sheetViews>
    <sheetView topLeftCell="A2" workbookViewId="0">
      <selection activeCell="X8" sqref="X8"/>
    </sheetView>
  </sheetViews>
  <sheetFormatPr defaultRowHeight="15" x14ac:dyDescent="0.25"/>
  <cols>
    <col min="5" max="5" width="13.42578125" bestFit="1" customWidth="1"/>
    <col min="6" max="7" width="11.28515625" bestFit="1" customWidth="1"/>
    <col min="8" max="8" width="10.85546875" bestFit="1" customWidth="1"/>
    <col min="9" max="9" width="11" bestFit="1" customWidth="1"/>
    <col min="10" max="10" width="7.7109375" bestFit="1" customWidth="1"/>
    <col min="11" max="11" width="8.85546875" bestFit="1" customWidth="1"/>
    <col min="12" max="12" width="18.7109375" bestFit="1" customWidth="1"/>
    <col min="13" max="22" width="16" customWidth="1"/>
    <col min="23" max="23" width="14.28515625" bestFit="1" customWidth="1"/>
    <col min="24" max="24" width="11.28515625" bestFit="1" customWidth="1"/>
  </cols>
  <sheetData>
    <row r="1" spans="1:24" hidden="1" x14ac:dyDescent="0.25"/>
    <row r="2" spans="1:24" s="38" customFormat="1" ht="47.25" x14ac:dyDescent="0.25">
      <c r="A2" s="38" t="s">
        <v>274</v>
      </c>
      <c r="B2" s="38" t="s">
        <v>275</v>
      </c>
      <c r="C2" s="38" t="s">
        <v>276</v>
      </c>
      <c r="D2" s="38" t="s">
        <v>277</v>
      </c>
      <c r="E2" s="38" t="s">
        <v>278</v>
      </c>
      <c r="F2" s="38" t="s">
        <v>279</v>
      </c>
      <c r="G2" s="38" t="s">
        <v>280</v>
      </c>
      <c r="H2" s="38" t="s">
        <v>281</v>
      </c>
      <c r="I2" s="38" t="s">
        <v>2</v>
      </c>
      <c r="J2" s="38" t="s">
        <v>497</v>
      </c>
      <c r="K2" s="38" t="s">
        <v>498</v>
      </c>
      <c r="L2" s="38" t="s">
        <v>499</v>
      </c>
      <c r="M2" s="38" t="s">
        <v>500</v>
      </c>
      <c r="N2" s="38" t="s">
        <v>501</v>
      </c>
      <c r="O2" s="38" t="s">
        <v>502</v>
      </c>
      <c r="P2" s="38" t="s">
        <v>503</v>
      </c>
      <c r="Q2" s="38" t="s">
        <v>504</v>
      </c>
      <c r="R2" s="38" t="s">
        <v>505</v>
      </c>
      <c r="S2" s="38" t="s">
        <v>506</v>
      </c>
      <c r="T2" s="38" t="s">
        <v>507</v>
      </c>
      <c r="U2" s="38" t="s">
        <v>508</v>
      </c>
      <c r="V2" s="38" t="s">
        <v>509</v>
      </c>
      <c r="W2" s="38" t="s">
        <v>510</v>
      </c>
      <c r="X2" s="38" t="s">
        <v>511</v>
      </c>
    </row>
  </sheetData>
  <conditionalFormatting sqref="A1:XFD1048576">
    <cfRule type="notContainsBlanks" dxfId="15" priority="1">
      <formula>LEN(TRIM(A1))&gt;0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7"/>
  <dimension ref="A1:GP96"/>
  <sheetViews>
    <sheetView tabSelected="1" topLeftCell="BA1" zoomScale="70" zoomScaleNormal="70" workbookViewId="0">
      <selection activeCell="BM32" sqref="BM32"/>
    </sheetView>
  </sheetViews>
  <sheetFormatPr defaultRowHeight="15" x14ac:dyDescent="0.25"/>
  <cols>
    <col min="1" max="1" width="9.140625" style="46"/>
    <col min="2" max="2" width="20.85546875" style="46" bestFit="1" customWidth="1"/>
    <col min="3" max="4" width="9.140625" style="46"/>
    <col min="5" max="5" width="12.7109375" style="46" bestFit="1" customWidth="1"/>
    <col min="6" max="6" width="10.85546875" style="46" bestFit="1" customWidth="1"/>
    <col min="7" max="8" width="10.5703125" style="46" bestFit="1" customWidth="1"/>
    <col min="9" max="9" width="10.28515625" style="46" bestFit="1" customWidth="1"/>
    <col min="10" max="10" width="14.140625" style="46" customWidth="1"/>
    <col min="11" max="11" width="16.7109375" style="46" bestFit="1" customWidth="1"/>
    <col min="12" max="12" width="17" style="46" bestFit="1" customWidth="1"/>
    <col min="13" max="14" width="22.42578125" style="46" bestFit="1" customWidth="1"/>
    <col min="15" max="15" width="22" style="46" bestFit="1" customWidth="1"/>
    <col min="16" max="20" width="22.42578125" style="46" bestFit="1" customWidth="1"/>
    <col min="21" max="21" width="19.28515625" style="46" customWidth="1"/>
    <col min="22" max="22" width="23.5703125" style="46" bestFit="1" customWidth="1"/>
    <col min="23" max="24" width="16.7109375" style="46" bestFit="1" customWidth="1"/>
    <col min="25" max="25" width="14.42578125" style="46" bestFit="1" customWidth="1"/>
    <col min="26" max="27" width="18" style="46" bestFit="1" customWidth="1"/>
    <col min="28" max="30" width="15.85546875" style="46" customWidth="1"/>
    <col min="31" max="31" width="9.28515625" style="46" bestFit="1" customWidth="1"/>
    <col min="32" max="32" width="13.85546875" style="46" bestFit="1" customWidth="1"/>
    <col min="33" max="33" width="14.140625" style="46" bestFit="1" customWidth="1"/>
    <col min="34" max="34" width="10.7109375" style="46" bestFit="1" customWidth="1"/>
    <col min="35" max="36" width="18" style="46" bestFit="1" customWidth="1"/>
    <col min="37" max="37" width="9.7109375" style="46" bestFit="1" customWidth="1"/>
    <col min="38" max="39" width="18" style="46" bestFit="1" customWidth="1"/>
    <col min="40" max="40" width="9.5703125" style="46" bestFit="1" customWidth="1"/>
    <col min="41" max="41" width="13.7109375" style="46" bestFit="1" customWidth="1"/>
    <col min="42" max="42" width="14" style="46" bestFit="1" customWidth="1"/>
    <col min="43" max="43" width="9.7109375" style="46" bestFit="1" customWidth="1"/>
    <col min="44" max="44" width="13.85546875" style="46" bestFit="1" customWidth="1"/>
    <col min="45" max="45" width="14.140625" style="46" bestFit="1" customWidth="1"/>
    <col min="46" max="46" width="11.28515625" style="46" bestFit="1" customWidth="1"/>
    <col min="47" max="48" width="18" style="46" bestFit="1" customWidth="1"/>
    <col min="49" max="49" width="10.28515625" style="46" bestFit="1" customWidth="1"/>
    <col min="50" max="51" width="18" style="46" bestFit="1" customWidth="1"/>
    <col min="52" max="52" width="9.5703125" style="46" bestFit="1" customWidth="1"/>
    <col min="53" max="53" width="13.7109375" style="46" bestFit="1" customWidth="1"/>
    <col min="54" max="54" width="14" style="46" bestFit="1" customWidth="1"/>
    <col min="55" max="55" width="9.7109375" style="46" bestFit="1" customWidth="1"/>
    <col min="56" max="56" width="13.85546875" style="46" bestFit="1" customWidth="1"/>
    <col min="57" max="57" width="14.140625" style="46" bestFit="1" customWidth="1"/>
    <col min="58" max="58" width="9.5703125" style="46" bestFit="1" customWidth="1"/>
    <col min="59" max="60" width="18" style="46" bestFit="1" customWidth="1"/>
    <col min="61" max="61" width="8.5703125" style="46" bestFit="1" customWidth="1"/>
    <col min="62" max="63" width="18" style="46" bestFit="1" customWidth="1"/>
    <col min="64" max="64" width="13.85546875" style="46" bestFit="1" customWidth="1"/>
    <col min="65" max="65" width="18" style="46" bestFit="1" customWidth="1"/>
    <col min="66" max="66" width="18.28515625" style="46" bestFit="1" customWidth="1"/>
    <col min="67" max="67" width="21" style="46" bestFit="1" customWidth="1"/>
    <col min="68" max="68" width="25.140625" style="46" bestFit="1" customWidth="1"/>
    <col min="69" max="69" width="25.5703125" style="46" bestFit="1" customWidth="1"/>
    <col min="70" max="70" width="22.5703125" style="46" bestFit="1" customWidth="1"/>
    <col min="71" max="71" width="26.7109375" style="46" bestFit="1" customWidth="1"/>
    <col min="72" max="72" width="27" style="46" bestFit="1" customWidth="1"/>
    <col min="73" max="73" width="12.140625" style="46" bestFit="1" customWidth="1"/>
    <col min="74" max="74" width="16.28515625" style="46" bestFit="1" customWidth="1"/>
    <col min="75" max="75" width="16.5703125" style="46" bestFit="1" customWidth="1"/>
    <col min="76" max="76" width="14.42578125" style="46" bestFit="1" customWidth="1"/>
    <col min="77" max="77" width="18.5703125" style="46" bestFit="1" customWidth="1"/>
    <col min="78" max="78" width="18.85546875" style="46" bestFit="1" customWidth="1"/>
    <col min="79" max="79" width="20.140625" style="46" bestFit="1" customWidth="1"/>
    <col min="80" max="80" width="24.28515625" style="46" bestFit="1" customWidth="1"/>
    <col min="81" max="81" width="24.5703125" style="46" bestFit="1" customWidth="1"/>
    <col min="82" max="82" width="21.42578125" style="46" bestFit="1" customWidth="1"/>
    <col min="83" max="83" width="25.5703125" style="46" bestFit="1" customWidth="1"/>
    <col min="84" max="84" width="25.85546875" style="46" bestFit="1" customWidth="1"/>
    <col min="85" max="85" width="24.140625" style="46" bestFit="1" customWidth="1"/>
    <col min="86" max="86" width="28.7109375" style="46" bestFit="1" customWidth="1"/>
    <col min="87" max="87" width="29" style="46" bestFit="1" customWidth="1"/>
    <col min="88" max="88" width="25.28515625" style="46" bestFit="1" customWidth="1"/>
    <col min="89" max="89" width="30" style="46" bestFit="1" customWidth="1"/>
    <col min="90" max="90" width="30.28515625" style="46" bestFit="1" customWidth="1"/>
    <col min="91" max="91" width="18" style="46" bestFit="1" customWidth="1"/>
    <col min="92" max="92" width="22.5703125" style="46" bestFit="1" customWidth="1"/>
    <col min="93" max="93" width="22.85546875" style="46" bestFit="1" customWidth="1"/>
    <col min="94" max="94" width="20.7109375" style="46" bestFit="1" customWidth="1"/>
    <col min="95" max="95" width="25.28515625" style="46" bestFit="1" customWidth="1"/>
    <col min="96" max="96" width="25.7109375" style="46" bestFit="1" customWidth="1"/>
    <col min="97" max="97" width="22" style="46" bestFit="1" customWidth="1"/>
    <col min="98" max="98" width="26.5703125" style="46" bestFit="1" customWidth="1"/>
    <col min="99" max="99" width="26.85546875" style="46" bestFit="1" customWidth="1"/>
    <col min="100" max="100" width="13.5703125" style="46" bestFit="1" customWidth="1"/>
    <col min="101" max="101" width="18.140625" style="46" bestFit="1" customWidth="1"/>
    <col min="102" max="102" width="18.42578125" style="46" bestFit="1" customWidth="1"/>
    <col min="103" max="103" width="14.7109375" style="46" bestFit="1" customWidth="1"/>
    <col min="104" max="104" width="19.28515625" style="46" bestFit="1" customWidth="1"/>
    <col min="105" max="105" width="19.5703125" style="46" bestFit="1" customWidth="1"/>
    <col min="106" max="106" width="21.140625" style="46" bestFit="1" customWidth="1"/>
    <col min="107" max="107" width="25.85546875" style="46" bestFit="1" customWidth="1"/>
    <col min="108" max="108" width="26.140625" style="46" bestFit="1" customWidth="1"/>
    <col min="109" max="109" width="22.42578125" style="46" bestFit="1" customWidth="1"/>
    <col min="110" max="110" width="27" style="46" bestFit="1" customWidth="1"/>
    <col min="111" max="111" width="27.28515625" style="46" bestFit="1" customWidth="1"/>
    <col min="112" max="112" width="19" style="46" bestFit="1" customWidth="1"/>
    <col min="113" max="113" width="23.5703125" style="46" bestFit="1" customWidth="1"/>
    <col min="114" max="114" width="23.85546875" style="46" bestFit="1" customWidth="1"/>
    <col min="115" max="115" width="20.140625" style="46" bestFit="1" customWidth="1"/>
    <col min="116" max="116" width="24.7109375" style="46" bestFit="1" customWidth="1"/>
    <col min="117" max="117" width="25" style="46" bestFit="1" customWidth="1"/>
    <col min="118" max="118" width="17.42578125" style="46" bestFit="1" customWidth="1"/>
    <col min="119" max="119" width="22" style="46" bestFit="1" customWidth="1"/>
    <col min="120" max="120" width="22.28515625" style="46" bestFit="1" customWidth="1"/>
    <col min="121" max="121" width="11.7109375" style="46" bestFit="1" customWidth="1"/>
    <col min="122" max="122" width="16.28515625" style="46" bestFit="1" customWidth="1"/>
    <col min="123" max="123" width="16.5703125" style="46" bestFit="1" customWidth="1"/>
    <col min="124" max="124" width="12.85546875" style="46" bestFit="1" customWidth="1"/>
    <col min="125" max="125" width="17.5703125" style="46" bestFit="1" customWidth="1"/>
    <col min="126" max="126" width="17.85546875" style="46" bestFit="1" customWidth="1"/>
    <col min="127" max="127" width="9.85546875" style="46" bestFit="1" customWidth="1"/>
    <col min="128" max="128" width="14.42578125" style="46" bestFit="1" customWidth="1"/>
    <col min="129" max="129" width="14.7109375" style="46" bestFit="1" customWidth="1"/>
    <col min="130" max="130" width="26.42578125" style="46" bestFit="1" customWidth="1"/>
    <col min="131" max="131" width="30.5703125" style="46" bestFit="1" customWidth="1"/>
    <col min="132" max="132" width="30.85546875" style="46" bestFit="1" customWidth="1"/>
    <col min="133" max="133" width="27.5703125" style="46" bestFit="1" customWidth="1"/>
    <col min="134" max="134" width="31.7109375" style="46" bestFit="1" customWidth="1"/>
    <col min="135" max="135" width="32" style="46" bestFit="1" customWidth="1"/>
    <col min="136" max="136" width="17.7109375" style="46" bestFit="1" customWidth="1"/>
    <col min="137" max="137" width="22.28515625" style="46" bestFit="1" customWidth="1"/>
    <col min="138" max="138" width="22.5703125" style="46" bestFit="1" customWidth="1"/>
    <col min="139" max="139" width="14.140625" style="46" bestFit="1" customWidth="1"/>
    <col min="140" max="140" width="18.7109375" style="46" bestFit="1" customWidth="1"/>
    <col min="141" max="141" width="19" style="46" bestFit="1" customWidth="1"/>
    <col min="142" max="142" width="15.42578125" style="46" bestFit="1" customWidth="1"/>
    <col min="143" max="143" width="20" style="46" bestFit="1" customWidth="1"/>
    <col min="144" max="144" width="20.28515625" style="46" bestFit="1" customWidth="1"/>
    <col min="145" max="145" width="12.85546875" style="46" bestFit="1" customWidth="1"/>
    <col min="146" max="146" width="17.5703125" style="46" bestFit="1" customWidth="1"/>
    <col min="147" max="147" width="17.85546875" style="46" bestFit="1" customWidth="1"/>
    <col min="148" max="16384" width="9.140625" style="46"/>
  </cols>
  <sheetData>
    <row r="1" spans="1:198" s="16" customFormat="1" x14ac:dyDescent="0.25">
      <c r="A1" s="16">
        <v>1</v>
      </c>
      <c r="B1" s="16">
        <v>2</v>
      </c>
      <c r="C1" s="16">
        <v>3</v>
      </c>
      <c r="D1" s="16">
        <v>4</v>
      </c>
      <c r="E1" s="16">
        <v>5</v>
      </c>
      <c r="F1" s="16">
        <v>6</v>
      </c>
      <c r="G1" s="16">
        <v>7</v>
      </c>
      <c r="H1" s="16">
        <v>8</v>
      </c>
      <c r="I1" s="16">
        <v>9</v>
      </c>
      <c r="J1" s="39">
        <v>10</v>
      </c>
      <c r="K1" s="40">
        <v>11</v>
      </c>
      <c r="L1" s="39">
        <v>12</v>
      </c>
      <c r="M1" s="16">
        <v>13</v>
      </c>
      <c r="N1" s="16">
        <v>14</v>
      </c>
      <c r="O1" s="16">
        <v>15</v>
      </c>
      <c r="P1" s="39">
        <v>16</v>
      </c>
      <c r="Q1" s="40">
        <v>17</v>
      </c>
      <c r="R1" s="41">
        <v>18</v>
      </c>
      <c r="S1" s="16">
        <v>19</v>
      </c>
      <c r="T1" s="16">
        <v>20</v>
      </c>
      <c r="U1" s="16">
        <v>21</v>
      </c>
      <c r="V1" s="39">
        <v>22</v>
      </c>
      <c r="W1" s="40">
        <v>23</v>
      </c>
      <c r="X1" s="41">
        <v>24</v>
      </c>
      <c r="Y1" s="16">
        <v>25</v>
      </c>
      <c r="Z1" s="16">
        <v>26</v>
      </c>
      <c r="AA1" s="16">
        <v>27</v>
      </c>
      <c r="AB1" s="39">
        <v>28</v>
      </c>
      <c r="AC1" s="40">
        <v>29</v>
      </c>
      <c r="AD1" s="41">
        <v>30</v>
      </c>
      <c r="AE1" s="16">
        <v>31</v>
      </c>
      <c r="AF1" s="16">
        <v>32</v>
      </c>
      <c r="AG1" s="16">
        <v>33</v>
      </c>
      <c r="AH1" s="39">
        <v>34</v>
      </c>
      <c r="AI1" s="40">
        <v>35</v>
      </c>
      <c r="AJ1" s="41">
        <v>36</v>
      </c>
      <c r="AK1" s="16">
        <v>37</v>
      </c>
      <c r="AL1" s="16">
        <v>38</v>
      </c>
      <c r="AM1" s="16">
        <v>39</v>
      </c>
      <c r="AN1" s="39">
        <v>40</v>
      </c>
      <c r="AO1" s="40">
        <v>41</v>
      </c>
      <c r="AP1" s="41">
        <v>42</v>
      </c>
      <c r="AQ1" s="16">
        <v>43</v>
      </c>
      <c r="AR1" s="16">
        <v>44</v>
      </c>
      <c r="AS1" s="16">
        <v>45</v>
      </c>
      <c r="AT1" s="39">
        <v>46</v>
      </c>
      <c r="AU1" s="40">
        <v>47</v>
      </c>
      <c r="AV1" s="41">
        <v>48</v>
      </c>
      <c r="AW1" s="16">
        <v>49</v>
      </c>
      <c r="AX1" s="16">
        <v>50</v>
      </c>
      <c r="AY1" s="16">
        <v>51</v>
      </c>
      <c r="AZ1" s="39">
        <v>52</v>
      </c>
      <c r="BA1" s="40">
        <v>53</v>
      </c>
      <c r="BB1" s="41">
        <v>54</v>
      </c>
      <c r="BC1" s="16">
        <v>55</v>
      </c>
      <c r="BD1" s="16">
        <v>56</v>
      </c>
      <c r="BE1" s="16">
        <v>57</v>
      </c>
      <c r="BF1" s="39">
        <v>58</v>
      </c>
      <c r="BG1" s="40">
        <v>59</v>
      </c>
      <c r="BH1" s="41">
        <v>60</v>
      </c>
      <c r="BI1" s="16">
        <v>61</v>
      </c>
      <c r="BJ1" s="16">
        <v>62</v>
      </c>
      <c r="BK1" s="16">
        <v>63</v>
      </c>
      <c r="BL1" s="39">
        <v>64</v>
      </c>
      <c r="BM1" s="40">
        <v>65</v>
      </c>
      <c r="BN1" s="41">
        <v>66</v>
      </c>
      <c r="BO1" s="16">
        <v>67</v>
      </c>
      <c r="BP1" s="16">
        <v>68</v>
      </c>
      <c r="BQ1" s="16">
        <v>69</v>
      </c>
      <c r="BR1" s="39">
        <v>70</v>
      </c>
      <c r="BS1" s="40">
        <v>71</v>
      </c>
      <c r="BT1" s="41">
        <v>72</v>
      </c>
      <c r="BU1" s="16">
        <v>73</v>
      </c>
      <c r="BV1" s="16">
        <v>74</v>
      </c>
      <c r="BW1" s="16">
        <v>75</v>
      </c>
      <c r="BX1" s="39">
        <v>76</v>
      </c>
      <c r="BY1" s="40">
        <v>77</v>
      </c>
      <c r="BZ1" s="41">
        <v>78</v>
      </c>
      <c r="CA1" s="16">
        <v>79</v>
      </c>
      <c r="CB1" s="16">
        <v>80</v>
      </c>
      <c r="CC1" s="16">
        <v>81</v>
      </c>
      <c r="CD1" s="39">
        <v>82</v>
      </c>
      <c r="CE1" s="40">
        <v>83</v>
      </c>
      <c r="CF1" s="41">
        <v>84</v>
      </c>
      <c r="CG1" s="16">
        <v>85</v>
      </c>
      <c r="CH1" s="16">
        <v>86</v>
      </c>
      <c r="CI1" s="16">
        <v>87</v>
      </c>
      <c r="CJ1" s="39">
        <v>88</v>
      </c>
      <c r="CK1" s="40">
        <v>89</v>
      </c>
      <c r="CL1" s="41">
        <v>90</v>
      </c>
      <c r="CM1" s="16">
        <v>91</v>
      </c>
      <c r="CN1" s="16">
        <v>92</v>
      </c>
      <c r="CO1" s="16">
        <v>93</v>
      </c>
      <c r="CP1" s="39">
        <v>94</v>
      </c>
      <c r="CQ1" s="40">
        <v>95</v>
      </c>
      <c r="CR1" s="41">
        <v>96</v>
      </c>
      <c r="CS1" s="16">
        <v>97</v>
      </c>
      <c r="CT1" s="16">
        <v>98</v>
      </c>
      <c r="CU1" s="16">
        <v>99</v>
      </c>
      <c r="CV1" s="39">
        <v>100</v>
      </c>
      <c r="CW1" s="40">
        <v>101</v>
      </c>
      <c r="CX1" s="41">
        <v>102</v>
      </c>
      <c r="CY1" s="16">
        <v>103</v>
      </c>
      <c r="CZ1" s="16">
        <v>104</v>
      </c>
      <c r="DA1" s="16">
        <v>105</v>
      </c>
      <c r="DB1" s="39">
        <v>106</v>
      </c>
      <c r="DC1" s="40">
        <v>107</v>
      </c>
      <c r="DD1" s="41">
        <v>108</v>
      </c>
      <c r="DE1" s="16">
        <v>109</v>
      </c>
      <c r="DF1" s="16">
        <v>110</v>
      </c>
      <c r="DG1" s="16">
        <v>111</v>
      </c>
      <c r="DH1" s="39">
        <v>112</v>
      </c>
      <c r="DI1" s="40">
        <v>113</v>
      </c>
      <c r="DJ1" s="41">
        <v>114</v>
      </c>
      <c r="DK1" s="16">
        <v>115</v>
      </c>
      <c r="DL1" s="16">
        <v>116</v>
      </c>
      <c r="DM1" s="16">
        <v>117</v>
      </c>
      <c r="DN1" s="39">
        <v>118</v>
      </c>
      <c r="DO1" s="40">
        <v>119</v>
      </c>
      <c r="DP1" s="41">
        <v>120</v>
      </c>
      <c r="DQ1" s="16">
        <v>121</v>
      </c>
      <c r="DR1" s="16">
        <v>122</v>
      </c>
      <c r="DS1" s="16">
        <v>123</v>
      </c>
      <c r="DT1" s="39">
        <v>124</v>
      </c>
      <c r="DU1" s="40">
        <v>125</v>
      </c>
      <c r="DV1" s="41">
        <v>126</v>
      </c>
      <c r="DW1" s="16">
        <v>127</v>
      </c>
      <c r="DX1" s="16">
        <v>128</v>
      </c>
      <c r="DY1" s="16">
        <v>129</v>
      </c>
      <c r="DZ1" s="39">
        <v>130</v>
      </c>
      <c r="EA1" s="40">
        <v>131</v>
      </c>
      <c r="EB1" s="41">
        <v>132</v>
      </c>
      <c r="EC1" s="16">
        <v>133</v>
      </c>
      <c r="ED1" s="16">
        <v>134</v>
      </c>
      <c r="EE1" s="16">
        <v>135</v>
      </c>
      <c r="EF1" s="39">
        <v>136</v>
      </c>
      <c r="EG1" s="40">
        <v>137</v>
      </c>
      <c r="EH1" s="41">
        <v>138</v>
      </c>
      <c r="EI1" s="16">
        <v>139</v>
      </c>
      <c r="EJ1" s="16">
        <v>140</v>
      </c>
      <c r="EK1" s="16">
        <v>141</v>
      </c>
      <c r="EL1" s="39">
        <v>142</v>
      </c>
      <c r="EM1" s="40">
        <v>143</v>
      </c>
      <c r="EN1" s="41">
        <v>144</v>
      </c>
      <c r="EO1" s="16">
        <v>145</v>
      </c>
      <c r="EP1" s="16">
        <v>146</v>
      </c>
      <c r="EQ1" s="16">
        <v>147</v>
      </c>
      <c r="ER1" s="39">
        <v>148</v>
      </c>
      <c r="ES1" s="40">
        <v>149</v>
      </c>
      <c r="ET1" s="41">
        <v>150</v>
      </c>
      <c r="EU1" s="16">
        <v>151</v>
      </c>
      <c r="EV1" s="16">
        <v>152</v>
      </c>
      <c r="EW1" s="16">
        <v>153</v>
      </c>
      <c r="EX1" s="16">
        <v>154</v>
      </c>
      <c r="EY1" s="16">
        <v>155</v>
      </c>
      <c r="EZ1" s="16">
        <v>156</v>
      </c>
      <c r="FA1" s="16">
        <v>157</v>
      </c>
      <c r="FB1" s="16">
        <v>158</v>
      </c>
      <c r="FC1" s="16">
        <v>159</v>
      </c>
      <c r="FD1" s="16">
        <v>160</v>
      </c>
      <c r="FE1" s="16">
        <v>161</v>
      </c>
      <c r="FF1" s="16">
        <v>162</v>
      </c>
      <c r="FG1" s="16">
        <v>163</v>
      </c>
      <c r="FH1" s="16">
        <v>164</v>
      </c>
      <c r="FI1" s="16">
        <v>165</v>
      </c>
      <c r="FJ1" s="16">
        <v>166</v>
      </c>
      <c r="FK1" s="16">
        <v>167</v>
      </c>
      <c r="FL1" s="16">
        <v>168</v>
      </c>
      <c r="FM1" s="16">
        <v>169</v>
      </c>
      <c r="FN1" s="16">
        <v>170</v>
      </c>
      <c r="FO1" s="16">
        <v>171</v>
      </c>
      <c r="FP1" s="16">
        <v>172</v>
      </c>
      <c r="FQ1" s="16">
        <v>173</v>
      </c>
      <c r="FR1" s="16">
        <v>174</v>
      </c>
      <c r="FS1" s="16">
        <v>175</v>
      </c>
      <c r="FT1" s="16">
        <v>176</v>
      </c>
      <c r="FU1" s="16">
        <v>177</v>
      </c>
      <c r="FV1" s="16">
        <v>178</v>
      </c>
      <c r="FW1" s="16">
        <v>179</v>
      </c>
      <c r="FX1" s="16">
        <v>180</v>
      </c>
      <c r="FY1" s="16">
        <v>181</v>
      </c>
      <c r="FZ1" s="16">
        <v>182</v>
      </c>
      <c r="GA1" s="16">
        <v>183</v>
      </c>
      <c r="GB1" s="16">
        <v>184</v>
      </c>
      <c r="GC1" s="16">
        <v>185</v>
      </c>
      <c r="GD1" s="16">
        <v>186</v>
      </c>
      <c r="GE1" s="16">
        <v>187</v>
      </c>
      <c r="GF1" s="16">
        <v>188</v>
      </c>
      <c r="GG1" s="16">
        <v>189</v>
      </c>
      <c r="GH1" s="16">
        <v>190</v>
      </c>
      <c r="GI1" s="16">
        <v>191</v>
      </c>
      <c r="GJ1" s="16">
        <v>192</v>
      </c>
      <c r="GK1" s="16">
        <v>193</v>
      </c>
      <c r="GL1" s="16">
        <v>194</v>
      </c>
      <c r="GM1" s="16">
        <v>195</v>
      </c>
      <c r="GN1" s="16">
        <v>196</v>
      </c>
      <c r="GO1" s="16">
        <v>197</v>
      </c>
      <c r="GP1" s="16">
        <v>198</v>
      </c>
    </row>
    <row r="2" spans="1:198" s="35" customFormat="1" x14ac:dyDescent="0.25">
      <c r="A2" s="35" t="str">
        <f>'Phase 1,2+robust'!A2</f>
        <v>ID</v>
      </c>
      <c r="B2" s="35" t="str">
        <f>'Phase 1,2+robust'!B2</f>
        <v>CentreID</v>
      </c>
      <c r="C2" s="35" t="str">
        <f>'Phase 1,2+robust'!C2</f>
        <v>Initials</v>
      </c>
      <c r="D2" s="35" t="str">
        <f>'Phase 1,2+robust'!D2</f>
        <v>Date</v>
      </c>
      <c r="E2" s="35" t="str">
        <f>'Phase 1,2+robust'!E2</f>
        <v>LastUpdated</v>
      </c>
      <c r="F2" s="35" t="str">
        <f>'Phase 1,2+robust'!F2</f>
        <v>Plan name</v>
      </c>
      <c r="G2" s="35" t="str">
        <f>'Phase 1,2+robust'!G2</f>
        <v>Submitted</v>
      </c>
      <c r="H2" s="35" t="str">
        <f>'Phase 1,2+robust'!H2</f>
        <v>Indication</v>
      </c>
      <c r="I2" s="35" t="str">
        <f>'Phase 1,2+robust'!I2</f>
        <v>PatientNo</v>
      </c>
      <c r="J2" s="42" t="str">
        <f>'Phase 1,2+robust'!J2</f>
        <v>PTV_1_D98</v>
      </c>
      <c r="K2" s="43" t="str">
        <f>'Phase 1,2+robust'!K2</f>
        <v>PTV_1_D98_min</v>
      </c>
      <c r="L2" s="44" t="str">
        <f>K2&amp;" "&amp;$A$7</f>
        <v xml:space="preserve">PTV_1_D98_min </v>
      </c>
      <c r="M2" s="35" t="str">
        <f>'Phase 1,2+robust'!M2</f>
        <v>PTV_1_D2</v>
      </c>
      <c r="N2" s="35" t="str">
        <f>'Phase 1,2+robust'!N2</f>
        <v>PTV_1_D2_min</v>
      </c>
      <c r="O2" s="35" t="str">
        <f>N2&amp;" "&amp;$A$7</f>
        <v xml:space="preserve">PTV_1_D2_min </v>
      </c>
      <c r="P2" s="42" t="str">
        <f>'Phase 1,2+robust'!Y2</f>
        <v>PTV_1_CI</v>
      </c>
      <c r="Q2" s="43" t="str">
        <f>'Phase 1,2+robust'!Z2</f>
        <v>PTV_1_CI_min</v>
      </c>
      <c r="R2" s="44" t="str">
        <f>'Phase 1,2+robust'!AA2</f>
        <v>PTV_1_CI_max</v>
      </c>
      <c r="S2" s="35" t="str">
        <f>'Phase 1,2+robust'!AB2</f>
        <v>PTV_1_HI</v>
      </c>
      <c r="T2" s="35" t="str">
        <f>'Phase 1,2+robust'!AC2</f>
        <v>PTV_1_HI_min</v>
      </c>
      <c r="U2" s="35" t="str">
        <f>'Phase 1,2+robust'!AD2</f>
        <v>PTV_1_HI_max</v>
      </c>
      <c r="V2" s="42" t="str">
        <f>'Phase 1,2+robust'!AE2</f>
        <v>PTV_2_D98</v>
      </c>
      <c r="W2" s="43" t="str">
        <f>'Phase 1,2+robust'!AF2</f>
        <v>PTV_2_D98_min</v>
      </c>
      <c r="X2" s="44" t="str">
        <f>'Phase 1,2+robust'!AG2</f>
        <v>PTV_2_D98_max</v>
      </c>
      <c r="Y2" s="35" t="str">
        <f>'Phase 1,2+robust'!AH2</f>
        <v>PTV_2_D2</v>
      </c>
      <c r="Z2" s="35" t="str">
        <f>'Phase 1,2+robust'!AI2</f>
        <v>PTV_2_D2_min</v>
      </c>
      <c r="AA2" s="35" t="str">
        <f>'Phase 1,2+robust'!AJ2</f>
        <v>PTV_2_D2_max</v>
      </c>
      <c r="AB2" s="42" t="str">
        <f>'Phase 1,2+robust'!AT2</f>
        <v>PTV_2_CI</v>
      </c>
      <c r="AC2" s="43" t="str">
        <f>'Phase 1,2+robust'!AU2</f>
        <v>PTV_2_CI_min</v>
      </c>
      <c r="AD2" s="44" t="str">
        <f>'Phase 1,2+robust'!AV2</f>
        <v>PTV_2_CI_max</v>
      </c>
      <c r="AE2" s="35" t="str">
        <f>'Phase 1,2+robust'!AW2</f>
        <v>PTV_2_HI</v>
      </c>
      <c r="AF2" s="35" t="str">
        <f>'Phase 1,2+robust'!AX2</f>
        <v>PTV_2_HI_min</v>
      </c>
      <c r="AG2" s="35" t="str">
        <f>'Phase 1,2+robust'!AY2</f>
        <v>PTV_2_HI_max</v>
      </c>
      <c r="AH2" s="42" t="str">
        <f>'Phase 1,2+robust'!AZ2</f>
        <v>CTV_1_D98</v>
      </c>
      <c r="AI2" s="43" t="str">
        <f>'Phase 1,2+robust'!BA2</f>
        <v>CTV_1_D98_min</v>
      </c>
      <c r="AJ2" s="44" t="str">
        <f>'Phase 1,2+robust'!BB2</f>
        <v>CTV_1_D98_max</v>
      </c>
      <c r="AK2" s="35" t="str">
        <f>'Phase 1,2+robust'!BC2</f>
        <v>CTV_1_D2</v>
      </c>
      <c r="AL2" s="35" t="str">
        <f>'Phase 1,2+robust'!BD2</f>
        <v>CTV_1_D2_min</v>
      </c>
      <c r="AM2" s="35" t="str">
        <f>'Phase 1,2+robust'!BE2</f>
        <v>CTV_1_D2_max</v>
      </c>
      <c r="AN2" s="42" t="str">
        <f>'Phase 1,2+robust'!BO2</f>
        <v xml:space="preserve">CTV_1_CI </v>
      </c>
      <c r="AO2" s="43" t="str">
        <f>'Phase 1,2+robust'!BP2</f>
        <v>CTV_1_CI_min</v>
      </c>
      <c r="AP2" s="44" t="str">
        <f>'Phase 1,2+robust'!BQ2</f>
        <v>CTV_1_CI_max</v>
      </c>
      <c r="AQ2" s="35" t="str">
        <f>'Phase 1,2+robust'!BR2</f>
        <v xml:space="preserve">CTV_1_HI </v>
      </c>
      <c r="AR2" s="35" t="str">
        <f>'Phase 1,2+robust'!BS2</f>
        <v>CTV_1_HI_min</v>
      </c>
      <c r="AS2" s="35" t="str">
        <f>'Phase 1,2+robust'!BT2</f>
        <v>CTV_1_HI_max</v>
      </c>
      <c r="AT2" s="42" t="str">
        <f>'Phase 1,2+robust'!BU2</f>
        <v xml:space="preserve">CTV_2_D98 </v>
      </c>
      <c r="AU2" s="43" t="str">
        <f>'Phase 1,2+robust'!BV2</f>
        <v>CTV_2_D98_min</v>
      </c>
      <c r="AV2" s="44" t="str">
        <f>'Phase 1,2+robust'!BW2</f>
        <v>CTV_2_D98_max</v>
      </c>
      <c r="AW2" s="35" t="str">
        <f>'Phase 1,2+robust'!BX2</f>
        <v xml:space="preserve">CTV_2_D2 </v>
      </c>
      <c r="AX2" s="35" t="str">
        <f>'Phase 1,2+robust'!BY2</f>
        <v>CTV_2_D2_min</v>
      </c>
      <c r="AY2" s="35" t="str">
        <f>'Phase 1,2+robust'!BZ2</f>
        <v>CTV_2_D2_max</v>
      </c>
      <c r="AZ2" s="42" t="str">
        <f>'Phase 1,2+robust'!CJ2</f>
        <v xml:space="preserve">CTV_2_CI </v>
      </c>
      <c r="BA2" s="43" t="str">
        <f>'Phase 1,2+robust'!CK2</f>
        <v>CTV_2_CI_min</v>
      </c>
      <c r="BB2" s="44" t="str">
        <f>'Phase 1,2+robust'!CL2</f>
        <v>CTV_2_CI_max</v>
      </c>
      <c r="BC2" s="35" t="str">
        <f>'Phase 1,2+robust'!CM2</f>
        <v xml:space="preserve">CTV_2_HI </v>
      </c>
      <c r="BD2" s="35" t="str">
        <f>'Phase 1,2+robust'!CN2</f>
        <v>CTV_2_HI_min</v>
      </c>
      <c r="BE2" s="35" t="str">
        <f>'Phase 1,2+robust'!CO2</f>
        <v>CTV_2_HI_max</v>
      </c>
      <c r="BF2" s="42" t="str">
        <f>'Phase 1,2+robust'!CP2</f>
        <v xml:space="preserve">GTV_D98 </v>
      </c>
      <c r="BG2" s="43" t="str">
        <f>'Phase 1,2+robust'!CQ2</f>
        <v xml:space="preserve">GTV_D98_min </v>
      </c>
      <c r="BH2" s="44" t="str">
        <f>'Phase 1,2+robust'!CR2</f>
        <v>GTV_D98_max</v>
      </c>
      <c r="BI2" s="35" t="str">
        <f>'Phase 1,2+robust'!CS2</f>
        <v xml:space="preserve">GTV_D2 </v>
      </c>
      <c r="BJ2" s="35" t="str">
        <f>'Phase 1,2+robust'!CT2</f>
        <v>GTV_D2_min</v>
      </c>
      <c r="BK2" s="35" t="str">
        <f>'Phase 1,2+robust'!CU2</f>
        <v>GTV_D2_max</v>
      </c>
      <c r="BL2" s="42" t="e">
        <f>'Phase 1,2+robust'!#REF!</f>
        <v>#REF!</v>
      </c>
      <c r="BM2" s="43" t="e">
        <f>'Phase 1,2+robust'!#REF!</f>
        <v>#REF!</v>
      </c>
      <c r="BN2" s="44" t="e">
        <f>'Phase 1,2+robust'!#REF!</f>
        <v>#REF!</v>
      </c>
      <c r="BO2" s="35" t="str">
        <f>'Phase 1,2+robust'!DE2</f>
        <v xml:space="preserve">Brainstem_Centre_D2 </v>
      </c>
      <c r="BP2" s="35" t="str">
        <f>'Phase 1,2+robust'!DF2</f>
        <v>Brainstem_Centre_D2_min</v>
      </c>
      <c r="BQ2" s="35" t="str">
        <f>'Phase 1,2+robust'!DG2</f>
        <v>Brainstem_Centre_D2_max</v>
      </c>
      <c r="BR2" s="42" t="str">
        <f>'Phase 1,2+robust'!DH2</f>
        <v xml:space="preserve">Brainstem_ Surface _D2 </v>
      </c>
      <c r="BS2" s="43" t="str">
        <f>'Phase 1,2+robust'!DI2</f>
        <v>Brainstem_ Surface _D2_min</v>
      </c>
      <c r="BT2" s="44" t="str">
        <f>'Phase 1,2+robust'!DJ2</f>
        <v>Brainstem_ Surface _D2_max</v>
      </c>
      <c r="BU2" s="35" t="str">
        <f>'Phase 1,2+robust'!DK2</f>
        <v xml:space="preserve">Chiasma_D2 </v>
      </c>
      <c r="BV2" s="35" t="str">
        <f>'Phase 1,2+robust'!DL2</f>
        <v>Chiasma_D2_min</v>
      </c>
      <c r="BW2" s="35" t="str">
        <f>'Phase 1,2+robust'!DM2</f>
        <v>Chiasma_D2_max</v>
      </c>
      <c r="BX2" s="42" t="str">
        <f>'Phase 1,2+robust'!DN2</f>
        <v xml:space="preserve">SpinalCord_D2 </v>
      </c>
      <c r="BY2" s="43" t="str">
        <f>'Phase 1,2+robust'!DO2</f>
        <v>SpinalCord_D2_min</v>
      </c>
      <c r="BZ2" s="44" t="str">
        <f>'Phase 1,2+robust'!DP2</f>
        <v>SpinalCord_D2_max</v>
      </c>
      <c r="CA2" s="35" t="str">
        <f>'Phase 1,2+robust'!DQ2</f>
        <v xml:space="preserve">OpticalNerveLeft_D2 </v>
      </c>
      <c r="CB2" s="35" t="str">
        <f>'Phase 1,2+robust'!DR2</f>
        <v>OpticalNerveLeft_D2_min</v>
      </c>
      <c r="CC2" s="35" t="str">
        <f>'Phase 1,2+robust'!DS2</f>
        <v>OpticalNerveLeft_D2_max</v>
      </c>
      <c r="CD2" s="42" t="str">
        <f>'Phase 1,2+robust'!DT2</f>
        <v xml:space="preserve">OpticalNerveRight_D2 </v>
      </c>
      <c r="CE2" s="43" t="str">
        <f>'Phase 1,2+robust'!DU2</f>
        <v>OpticalNerveRight_D2_min</v>
      </c>
      <c r="CF2" s="44" t="str">
        <f>'Phase 1,2+robust'!DV2</f>
        <v>OpticalNerveRight_D2_max</v>
      </c>
      <c r="CG2" s="35" t="str">
        <f>'Phase 1,2+robust'!DW2</f>
        <v>HippocampusLeft_Dmean</v>
      </c>
      <c r="CH2" s="35" t="str">
        <f>'Phase 1,2+robust'!DX2</f>
        <v>HippocampusLeft_Dmean_min</v>
      </c>
      <c r="CI2" s="35" t="str">
        <f>'Phase 1,2+robust'!DY2</f>
        <v>HippocampusLeft_Dmean_max</v>
      </c>
      <c r="CJ2" s="42" t="str">
        <f>'Phase 1,2+robust'!DZ2</f>
        <v>HippocampusRight_Dmean</v>
      </c>
      <c r="CK2" s="43" t="str">
        <f>'Phase 1,2+robust'!EA2</f>
        <v>HippocampusRight_Dmean_min</v>
      </c>
      <c r="CL2" s="44" t="str">
        <f>'Phase 1,2+robust'!EB2</f>
        <v>HippocampusRight_Dmean_max</v>
      </c>
      <c r="CM2" s="35" t="str">
        <f>'Phase 1,2+robust'!EC2</f>
        <v>Hippothalamus_D2</v>
      </c>
      <c r="CN2" s="35" t="str">
        <f>'Phase 1,2+robust'!ED2</f>
        <v>Hippothalamus_D2_min</v>
      </c>
      <c r="CO2" s="35" t="str">
        <f>'Phase 1,2+robust'!EE2</f>
        <v>Hippothalamus_D2_max</v>
      </c>
      <c r="CP2" s="42" t="str">
        <f>'Phase 1,2+robust'!EF2</f>
        <v>TemporalLobeLeft_D2</v>
      </c>
      <c r="CQ2" s="43" t="str">
        <f>'Phase 1,2+robust'!EG2</f>
        <v>TemporalLobeLeft_D2_min</v>
      </c>
      <c r="CR2" s="44" t="str">
        <f>'Phase 1,2+robust'!EH2</f>
        <v>TemporalLobeLeft_D2_max</v>
      </c>
      <c r="CS2" s="35" t="str">
        <f>'Phase 1,2+robust'!EI2</f>
        <v>TemporalLobeRight_D2</v>
      </c>
      <c r="CT2" s="35" t="str">
        <f>'Phase 1,2+robust'!EJ2</f>
        <v>TemporalLobeRight_D2_min</v>
      </c>
      <c r="CU2" s="35" t="str">
        <f>'Phase 1,2+robust'!EK2</f>
        <v>TemporalLobeRight_D2_max</v>
      </c>
      <c r="CV2" s="42" t="str">
        <f>'Phase 1,2+robust'!EL2</f>
        <v>RetinaLeft_D2</v>
      </c>
      <c r="CW2" s="43" t="str">
        <f>'Phase 1,2+robust'!EM2</f>
        <v>RetinaLeft_D2_min</v>
      </c>
      <c r="CX2" s="44" t="str">
        <f>'Phase 1,2+robust'!EN2</f>
        <v>RetinaLeft_D2_max</v>
      </c>
      <c r="CY2" s="35" t="str">
        <f>'Phase 1,2+robust'!EO2</f>
        <v>RetinaRight_D2</v>
      </c>
      <c r="CZ2" s="35" t="str">
        <f>'Phase 1,2+robust'!EP2</f>
        <v>RetinaRight_D2_min</v>
      </c>
      <c r="DA2" s="35" t="str">
        <f>'Phase 1,2+robust'!EQ2</f>
        <v>RetinaRight_D2_max</v>
      </c>
      <c r="DB2" s="42" t="str">
        <f>'Phase 1,2+robust'!ER2</f>
        <v>TearGlandLeft_Dmean</v>
      </c>
      <c r="DC2" s="43" t="str">
        <f>'Phase 1,2+robust'!ES2</f>
        <v>TearGlandLeft_Dmean_min</v>
      </c>
      <c r="DD2" s="44" t="str">
        <f>'Phase 1,2+robust'!ET2</f>
        <v>TearGlandLeft_Dmean_max</v>
      </c>
      <c r="DE2" s="35" t="str">
        <f>'Phase 1,2+robust'!EU2</f>
        <v>TearGlandRight_Dmean</v>
      </c>
      <c r="DF2" s="35" t="str">
        <f>'Phase 1,2+robust'!EV2</f>
        <v>TearGlandRight_Dmean_min</v>
      </c>
      <c r="DG2" s="35" t="str">
        <f>'Phase 1,2+robust'!EW2</f>
        <v>TearGlandRight_Dmean_max</v>
      </c>
      <c r="DH2" s="42" t="str">
        <f>'Phase 1,2+robust'!EX2</f>
        <v>CochleaLeft_Dmean</v>
      </c>
      <c r="DI2" s="43" t="str">
        <f>'Phase 1,2+robust'!EY2</f>
        <v>CochleaLeft_Dmean_min</v>
      </c>
      <c r="DJ2" s="44" t="str">
        <f>'Phase 1,2+robust'!EZ2</f>
        <v>CochleaLeft_Dmean_max</v>
      </c>
      <c r="DK2" s="35" t="str">
        <f>'Phase 1,2+robust'!FA2</f>
        <v>CochleaRight_Dmean</v>
      </c>
      <c r="DL2" s="35" t="str">
        <f>'Phase 1,2+robust'!FB2</f>
        <v>CochleaRight_Dmean_min</v>
      </c>
      <c r="DM2" s="35" t="str">
        <f>'Phase 1,2+robust'!FC2</f>
        <v>CochleaRight_Dmean_max</v>
      </c>
      <c r="DN2" s="42" t="str">
        <f>'Phase 1,2+robust'!FD2</f>
        <v>Pituitary gland_D2</v>
      </c>
      <c r="DO2" s="43" t="str">
        <f>'Phase 1,2+robust'!FE2</f>
        <v>Pituitary gland_D2_min</v>
      </c>
      <c r="DP2" s="44" t="str">
        <f>'Phase 1,2+robust'!FF2</f>
        <v>Pituitary gland_D2_max</v>
      </c>
      <c r="DQ2" s="35" t="str">
        <f>'Phase 1,2+robust'!FG2</f>
        <v>LensLeft_D2</v>
      </c>
      <c r="DR2" s="35" t="str">
        <f>'Phase 1,2+robust'!FH2</f>
        <v>LensLeft_D2_min</v>
      </c>
      <c r="DS2" s="35" t="str">
        <f>'Phase 1,2+robust'!FI2</f>
        <v>LensLeft_D2_max</v>
      </c>
      <c r="DT2" s="42" t="str">
        <f>'Phase 1,2+robust'!FJ2</f>
        <v>LensRight_D2</v>
      </c>
      <c r="DU2" s="43" t="str">
        <f>'Phase 1,2+robust'!FK2</f>
        <v>LensRight_D2_min</v>
      </c>
      <c r="DV2" s="44" t="str">
        <f>'Phase 1,2+robust'!FL2</f>
        <v>LensRight_D2_max</v>
      </c>
      <c r="DW2" s="35" t="str">
        <f>'Phase 1,2+robust'!FM2</f>
        <v>Brain_V15</v>
      </c>
      <c r="DX2" s="35" t="str">
        <f>'Phase 1,2+robust'!FN2</f>
        <v>Brain_V15_min</v>
      </c>
      <c r="DY2" s="35" t="str">
        <f>'Phase 1,2+robust'!FO2</f>
        <v>Brain_V15_max</v>
      </c>
      <c r="DZ2" s="42" t="str">
        <f>'Phase 1,2+robust'!FP2</f>
        <v xml:space="preserve">Parotid_Gland_Left_Dmean </v>
      </c>
      <c r="EA2" s="43" t="str">
        <f>'Phase 1,2+robust'!FQ2</f>
        <v>Parotid_Gland_Left_Dmean_min</v>
      </c>
      <c r="EB2" s="44" t="str">
        <f>'Phase 1,2+robust'!FR2</f>
        <v>Parotid_Gland_Left_Dmean_max</v>
      </c>
      <c r="EC2" s="35" t="str">
        <f>'Phase 1,2+robust'!FS2</f>
        <v xml:space="preserve">Parotid_Gland_Right_Dmean </v>
      </c>
      <c r="ED2" s="35" t="str">
        <f>'Phase 1,2+robust'!FT2</f>
        <v>Parotid_Gland_Right_Dmean_min</v>
      </c>
      <c r="EE2" s="35" t="str">
        <f>'Phase 1,2+robust'!FU2</f>
        <v>Parotid_Gland_Right_Dmean_max</v>
      </c>
      <c r="EF2" s="42" t="str">
        <f>'Phase 1,2+robust'!FV2</f>
        <v>OralCavity_Dmean</v>
      </c>
      <c r="EG2" s="43" t="str">
        <f>'Phase 1,2+robust'!FW2</f>
        <v>OralCavity_Dmean_min</v>
      </c>
      <c r="EH2" s="44" t="str">
        <f>'Phase 1,2+robust'!FX2</f>
        <v>OralCavity_Dmean_max</v>
      </c>
      <c r="EI2" s="35" t="str">
        <f>'Phase 1,2+robust'!FY2</f>
        <v>MaculaLEft_D2</v>
      </c>
      <c r="EJ2" s="35" t="str">
        <f>'Phase 1,2+robust'!FZ2</f>
        <v>MaculaLEft_D2_min</v>
      </c>
      <c r="EK2" s="35" t="str">
        <f>'Phase 1,2+robust'!GA2</f>
        <v>MaculaLEft_D2_max</v>
      </c>
      <c r="EL2" s="42" t="str">
        <f>'Phase 1,2+robust'!GB2</f>
        <v>MaculaRight_D2</v>
      </c>
      <c r="EM2" s="43" t="str">
        <f>'Phase 1,2+robust'!GC2</f>
        <v>MaculaRight_D2_min</v>
      </c>
      <c r="EN2" s="44" t="str">
        <f>'Phase 1,2+robust'!GD2</f>
        <v>MaculaRight_D2_max</v>
      </c>
      <c r="EO2" s="35" t="str">
        <f>'Phase 1,2+robust'!GE2</f>
        <v>Body-CTV_D2</v>
      </c>
      <c r="EP2" s="35" t="str">
        <f>'Phase 1,2+robust'!GF2</f>
        <v>Body-CTV_D2_min</v>
      </c>
      <c r="EQ2" s="35" t="str">
        <f>'Phase 1,2+robust'!GG2</f>
        <v>Body-CTV_D2_max</v>
      </c>
      <c r="ER2" s="42" t="str">
        <f>'Phase 1,2+robust'!GH2</f>
        <v>TemporomandibularJointLeft_Dmean</v>
      </c>
      <c r="ES2" s="43" t="str">
        <f>'Phase 1,2+robust'!GI2</f>
        <v>TemporomandibularJointLeft_Dmean_min</v>
      </c>
      <c r="ET2" s="44" t="str">
        <f>'Phase 1,2+robust'!GJ2</f>
        <v>TemporomandibularJointLeft_Dmean_max</v>
      </c>
      <c r="EU2" s="35" t="str">
        <f>'Phase 1,2+robust'!GK2</f>
        <v>TemporomandibularJointRight_Dmean</v>
      </c>
      <c r="EV2" s="35" t="str">
        <f>'Phase 1,2+robust'!GL2</f>
        <v>TemporomandibularJointRight_Dmean_min</v>
      </c>
      <c r="EW2" s="35" t="str">
        <f>'Phase 1,2+robust'!GM2</f>
        <v>TemporomandibularJointRight_Dmean_max</v>
      </c>
      <c r="EX2" s="35" t="str">
        <f>'Phase 1,2+robust'!GN2</f>
        <v>Thyroid_Dmean</v>
      </c>
      <c r="EY2" s="35" t="str">
        <f>'Phase 1,2+robust'!GO2</f>
        <v>Thyroid_Dmean_min</v>
      </c>
      <c r="EZ2" s="35" t="str">
        <f>'Phase 1,2+robust'!GP2</f>
        <v>Thyroid_Dmean_max</v>
      </c>
      <c r="FA2" s="35" t="str">
        <f>'Phase 1,2+robust'!GQ2</f>
        <v>Rectum_D2_min</v>
      </c>
      <c r="FB2" s="35" t="str">
        <f>'Phase 1,2+robust'!GR2</f>
        <v>Rectum_D2_max</v>
      </c>
      <c r="FC2" s="35" t="str">
        <f>'Phase 1,2+robust'!GS2</f>
        <v>Rectum_Dmean_min</v>
      </c>
      <c r="FD2" s="35" t="str">
        <f>'Phase 1,2+robust'!GT2</f>
        <v>Rectum_Dmean_max</v>
      </c>
      <c r="FE2" s="35" t="str">
        <f>'Phase 1,2+robust'!GU2</f>
        <v>RectumWall_D2_min</v>
      </c>
      <c r="FF2" s="35" t="str">
        <f>'Phase 1,2+robust'!GV2</f>
        <v>RectumWall_D2_max</v>
      </c>
      <c r="FG2" s="35" t="str">
        <f>'Phase 1,2+robust'!GW2</f>
        <v>RectumWall_Dmean_min</v>
      </c>
      <c r="FH2" s="35" t="str">
        <f>'Phase 1,2+robust'!GX2</f>
        <v>RectumWall_Dmean_max</v>
      </c>
      <c r="FI2" s="35" t="str">
        <f>'Phase 1,2+robust'!GY2</f>
        <v>Bladder_D2_min</v>
      </c>
      <c r="FJ2" s="35" t="str">
        <f>'Phase 1,2+robust'!GZ2</f>
        <v>Bladder_D2_max</v>
      </c>
      <c r="FK2" s="35" t="str">
        <f>'Phase 1,2+robust'!HA2</f>
        <v>Bladder_V59Gy(RBE)_min</v>
      </c>
      <c r="FL2" s="35" t="str">
        <f>'Phase 1,2+robust'!HB2</f>
        <v>Bladder_V59Gy(RBE)_max</v>
      </c>
      <c r="FM2" s="35" t="str">
        <f>'Phase 1,2+robust'!HC2</f>
        <v>BladderWall_D2_min</v>
      </c>
      <c r="FN2" s="35" t="str">
        <f>'Phase 1,2+robust'!HD2</f>
        <v>BladderWall_D2_max</v>
      </c>
      <c r="FO2" s="35" t="str">
        <f>'Phase 1,2+robust'!HE2</f>
        <v>BladderWall_V59Gy(RBE)_min</v>
      </c>
      <c r="FP2" s="35" t="str">
        <f>'Phase 1,2+robust'!HF2</f>
        <v>BladderWall_V59Gy(RBE)_max</v>
      </c>
      <c r="FQ2" s="35" t="str">
        <f>'Phase 1,2+robust'!HG2</f>
        <v>BulbusPenis_Dmean_min</v>
      </c>
      <c r="FR2" s="35" t="str">
        <f>'Phase 1,2+robust'!HH2</f>
        <v>BulbusPenis_Dmean_max</v>
      </c>
      <c r="FS2" s="35" t="str">
        <f>'Phase 1,2+robust'!HI2</f>
        <v>SmallIntestine_D150cc_min</v>
      </c>
      <c r="FT2" s="35" t="str">
        <f>'Phase 1,2+robust'!HJ2</f>
        <v>SmallIntestine_D150cc_max</v>
      </c>
      <c r="FU2" s="35" t="str">
        <f>'Phase 1,2+robust'!HK2</f>
        <v>BowelBag_D2_min</v>
      </c>
      <c r="FV2" s="35" t="str">
        <f>'Phase 1,2+robust'!HL2</f>
        <v>BowelBag_D2_max</v>
      </c>
      <c r="FW2" s="35" t="str">
        <f>'Phase 1,2+robust'!HM2</f>
        <v>BowelBag_V50Gy(RBE)_min</v>
      </c>
      <c r="FX2" s="35" t="str">
        <f>'Phase 1,2+robust'!HN2</f>
        <v>BowelBag_V50Gy(RBE)_max</v>
      </c>
      <c r="FY2" s="35" t="str">
        <f>'Phase 1,2+robust'!HO2</f>
        <v>FemoralHeadLeft_D2_min</v>
      </c>
      <c r="FZ2" s="35" t="str">
        <f>'Phase 1,2+robust'!HP2</f>
        <v>FemoralHeadLeft_D2_max</v>
      </c>
      <c r="GA2" s="35" t="str">
        <f>'Phase 1,2+robust'!HQ2</f>
        <v>FemoralHeadRight_D2_min</v>
      </c>
      <c r="GB2" s="35" t="str">
        <f>'Phase 1,2+robust'!HR2</f>
        <v>FemoralHeadRight_D2_max</v>
      </c>
      <c r="GC2" s="35" t="str">
        <f>'Phase 1,2+robust'!HS2</f>
        <v>Liver_Dmean_min</v>
      </c>
      <c r="GD2" s="35" t="str">
        <f>'Phase 1,2+robust'!HT2</f>
        <v>Liver_Dmean_max</v>
      </c>
      <c r="GE2" s="35" t="str">
        <f>'Phase 1,2+robust'!HU2</f>
        <v>KidneyLeft_Dmean_min</v>
      </c>
      <c r="GF2" s="35" t="str">
        <f>'Phase 1,2+robust'!HV2</f>
        <v>KidneyLeft_Dmean_max</v>
      </c>
      <c r="GG2" s="35" t="str">
        <f>'Phase 1,2+robust'!HW2</f>
        <v>KidneyRight_Dmean_min</v>
      </c>
      <c r="GH2" s="35" t="str">
        <f>'Phase 1,2+robust'!HX2</f>
        <v>KidneyRight_Dmean_max</v>
      </c>
      <c r="GI2" s="35" t="str">
        <f>'Phase 1,2+robust'!HY2</f>
        <v>Stomach_V45Gy(RBE)_min</v>
      </c>
      <c r="GJ2" s="35" t="str">
        <f>'Phase 1,2+robust'!HZ2</f>
        <v>Stomach_V45Gy(RBE)_max</v>
      </c>
      <c r="GK2" s="35" t="str">
        <f>'Phase 1,2+robust'!IA2</f>
        <v>LungLeft_Dmean_min</v>
      </c>
      <c r="GL2" s="35" t="str">
        <f>'Phase 1,2+robust'!IB2</f>
        <v>LungLeft_Dmean_max</v>
      </c>
      <c r="GM2" s="35" t="str">
        <f>'Phase 1,2+robust'!IC2</f>
        <v>LungRight_Dmean_min</v>
      </c>
      <c r="GN2" s="35" t="str">
        <f>'Phase 1,2+robust'!ID2</f>
        <v>LungRight_Dmean_max</v>
      </c>
      <c r="GO2" s="35" t="str">
        <f>'Phase 1,2+robust'!IE2</f>
        <v>Heart_Dmean_min</v>
      </c>
      <c r="GP2" s="35" t="str">
        <f>'Phase 1,2+robust'!IF2</f>
        <v>Heart_Dmean_max</v>
      </c>
    </row>
    <row r="3" spans="1:198" s="16" customFormat="1" x14ac:dyDescent="0.25">
      <c r="B3" s="16" t="e">
        <f>VLOOKUP(A3,'Phase 1,2+robust'!$A$3:$ID$198,2,FALSE)</f>
        <v>#N/A</v>
      </c>
      <c r="C3" s="16" t="e">
        <f>VLOOKUP(A3,'Phase 1,2+robust'!$A$3:$ID$198,3,FALSE)</f>
        <v>#N/A</v>
      </c>
      <c r="D3" s="16" t="e">
        <f>VLOOKUP(A3,'Phase 1,2+robust'!$A$3:$ID$198,4,FALSE)</f>
        <v>#N/A</v>
      </c>
      <c r="E3" s="16" t="e">
        <f>VLOOKUP(A3,'Phase 1,2+robust'!$A$3:$ID$198,5,FALSE)</f>
        <v>#N/A</v>
      </c>
      <c r="F3" s="16" t="e">
        <f>VLOOKUP(A3,'Phase 1,2+robust'!$A$3:$ID$198,6,FALSE)</f>
        <v>#N/A</v>
      </c>
      <c r="G3" s="16" t="e">
        <f>VLOOKUP(A3,'Phase 1,2+robust'!$A$3:$ID$198,7,FALSE)</f>
        <v>#N/A</v>
      </c>
      <c r="H3" s="16" t="e">
        <f>VLOOKUP(A3,'Phase 1,2+robust'!$A$3:$ID$198,8,FALSE)</f>
        <v>#N/A</v>
      </c>
      <c r="I3" s="16" t="e">
        <f>VLOOKUP(A3,'Phase 1,2+robust'!$A$3:$ID$198,9,FALSE)</f>
        <v>#N/A</v>
      </c>
      <c r="J3" s="45" t="e">
        <f>VLOOKUP(A3,'Phase 1,2+robust'!$A$3:$ID$198,10,FALSE)</f>
        <v>#N/A</v>
      </c>
      <c r="K3" s="46" t="e">
        <f>VLOOKUP(A3,'Phase 1,2+robust'!$A$3:$ID$198,11,FALSE)</f>
        <v>#N/A</v>
      </c>
      <c r="L3" s="47" t="e">
        <f>VLOOKUP(B3,'Phase 1,2+robust'!$A$3:$ID$198,11,FALSE)</f>
        <v>#N/A</v>
      </c>
      <c r="M3" s="16" t="e">
        <f>VLOOKUP(A3,'Phase 1,2+robust'!$A$3:$ID$198,13,FALSE)</f>
        <v>#N/A</v>
      </c>
      <c r="N3" s="16" t="e">
        <f>VLOOKUP(A3,'Phase 1,2+robust'!$A$3:$ID$198,14,FALSE)</f>
        <v>#N/A</v>
      </c>
      <c r="O3" s="16" t="e">
        <f>VLOOKUP(B3,'Phase 1,2+robust'!$A$3:$ID$198,14,FALSE)</f>
        <v>#N/A</v>
      </c>
      <c r="P3" s="45" t="e">
        <f>VLOOKUP(A3,'Phase 1,2+robust'!$A$3:$ID$198,16,FALSE)</f>
        <v>#N/A</v>
      </c>
      <c r="Q3" s="46" t="e">
        <f>VLOOKUP(A3,'Phase 1,2+robust'!$A$3:$ID$198,17,FALSE)</f>
        <v>#N/A</v>
      </c>
      <c r="R3" s="47" t="e">
        <f>VLOOKUP(A3,'Phase 1,2+robust'!$A$3:$ID$198,18,FALSE)</f>
        <v>#N/A</v>
      </c>
      <c r="S3" s="16" t="e">
        <f>VLOOKUP(A3,'Phase 1,2+robust'!$A$3:$ID$198,19,FALSE)</f>
        <v>#N/A</v>
      </c>
      <c r="T3" s="16" t="e">
        <f>VLOOKUP(A3,'Phase 1,2+robust'!$A$3:$ID$198,20,FALSE)</f>
        <v>#N/A</v>
      </c>
      <c r="U3" s="16" t="e">
        <f>VLOOKUP(A3,'Phase 1,2+robust'!$A$3:$ID$198,21,FALSE)</f>
        <v>#N/A</v>
      </c>
      <c r="V3" s="45" t="e">
        <f>VLOOKUP(A3,'Phase 1,2+robust'!$A$3:$ID$198,22,FALSE)</f>
        <v>#N/A</v>
      </c>
      <c r="W3" s="46" t="e">
        <f>VLOOKUP(A3,'Phase 1,2+robust'!$A$3:$ID$198,23,FALSE)</f>
        <v>#N/A</v>
      </c>
      <c r="X3" s="47" t="e">
        <f>VLOOKUP(A3,'Phase 1,2+robust'!$A$3:$ID$198,24,FALSE)</f>
        <v>#N/A</v>
      </c>
      <c r="Y3" s="16" t="e">
        <f>VLOOKUP(A3,'Phase 1,2+robust'!$A$3:$ID$198,25,FALSE)</f>
        <v>#N/A</v>
      </c>
      <c r="Z3" s="16" t="e">
        <f>VLOOKUP(A3,'Phase 1,2+robust'!$A$3:$ID$198,26,FALSE)</f>
        <v>#N/A</v>
      </c>
      <c r="AA3" s="16" t="e">
        <f>VLOOKUP(A3,'Phase 1,2+robust'!$A$3:$ID$198,27,FALSE)</f>
        <v>#N/A</v>
      </c>
      <c r="AB3" s="45" t="e">
        <f>VLOOKUP(A3,'Phase 1,2+robust'!$A$3:$ID$198,28,FALSE)</f>
        <v>#N/A</v>
      </c>
      <c r="AC3" s="46" t="e">
        <f>VLOOKUP(A3,'Phase 1,2+robust'!$A$3:$ID$198,29,FALSE)</f>
        <v>#N/A</v>
      </c>
      <c r="AD3" s="47" t="e">
        <f>VLOOKUP(A3,'Phase 1,2+robust'!$A$3:$ID$198,30,FALSE)</f>
        <v>#N/A</v>
      </c>
      <c r="AE3" s="16" t="e">
        <f>VLOOKUP(A3,'Phase 1,2+robust'!$A$3:$ID$198,31,FALSE)</f>
        <v>#N/A</v>
      </c>
      <c r="AF3" s="16" t="e">
        <f>VLOOKUP(A3,'Phase 1,2+robust'!$A$3:$ID$198,32,FALSE)</f>
        <v>#N/A</v>
      </c>
      <c r="AG3" s="16" t="e">
        <f>VLOOKUP(A3,'Phase 1,2+robust'!$A$3:$ID$198,33,FALSE)</f>
        <v>#N/A</v>
      </c>
      <c r="AH3" s="45" t="e">
        <f>VLOOKUP(A3,'Phase 1,2+robust'!$A$3:$ID$198,34,FALSE)</f>
        <v>#N/A</v>
      </c>
      <c r="AI3" s="46" t="e">
        <f>VLOOKUP(A3,'Phase 1,2+robust'!$A$3:$ID$198,35,FALSE)</f>
        <v>#N/A</v>
      </c>
      <c r="AJ3" s="47" t="e">
        <f>VLOOKUP(A3,'Phase 1,2+robust'!$A$3:$ID$198,36,FALSE)</f>
        <v>#N/A</v>
      </c>
      <c r="AK3" s="16" t="e">
        <f>VLOOKUP(A3,'Phase 1,2+robust'!$A$3:$ID$198,37,FALSE)</f>
        <v>#N/A</v>
      </c>
      <c r="AL3" s="16" t="e">
        <f>VLOOKUP(A3,'Phase 1,2+robust'!$A$3:$ID$198,38,FALSE)</f>
        <v>#N/A</v>
      </c>
      <c r="AM3" s="16" t="e">
        <f>VLOOKUP(A3,'Phase 1,2+robust'!$A$3:$ID$198,39,FALSE)</f>
        <v>#N/A</v>
      </c>
      <c r="AN3" s="45" t="e">
        <f>VLOOKUP(A3,'Phase 1,2+robust'!$A$3:$ID$198,40,FALSE)</f>
        <v>#N/A</v>
      </c>
      <c r="AO3" s="46" t="e">
        <f>VLOOKUP(A3,'Phase 1,2+robust'!$A$3:$ID$198,41,FALSE)</f>
        <v>#N/A</v>
      </c>
      <c r="AP3" s="47" t="e">
        <f>VLOOKUP(A3,'Phase 1,2+robust'!$A$3:$ID$198,42,FALSE)</f>
        <v>#N/A</v>
      </c>
      <c r="AQ3" s="16" t="e">
        <f>VLOOKUP(A3,'Phase 1,2+robust'!$A$3:$ID$198,43,FALSE)</f>
        <v>#N/A</v>
      </c>
      <c r="AR3" s="16" t="e">
        <f>VLOOKUP(A3,'Phase 1,2+robust'!$A$3:$ID$198,44,FALSE)</f>
        <v>#N/A</v>
      </c>
      <c r="AS3" s="16" t="e">
        <f>VLOOKUP(A3,'Phase 1,2+robust'!$A$3:$ID$198,45,FALSE)</f>
        <v>#N/A</v>
      </c>
      <c r="AT3" s="45" t="e">
        <f>VLOOKUP(A3,'Phase 1,2+robust'!$A$3:$ID$198,46,FALSE)</f>
        <v>#N/A</v>
      </c>
      <c r="AU3" s="46" t="e">
        <f>VLOOKUP(A3,'Phase 1,2+robust'!$A$3:$ID$198,47,FALSE)</f>
        <v>#N/A</v>
      </c>
      <c r="AV3" s="47" t="e">
        <f>VLOOKUP(A3,'Phase 1,2+robust'!$A$3:$ID$198,48,FALSE)</f>
        <v>#N/A</v>
      </c>
      <c r="AW3" s="16" t="e">
        <f>VLOOKUP(A3,'Phase 1,2+robust'!$A$3:$ID$198,49,FALSE)</f>
        <v>#N/A</v>
      </c>
      <c r="AX3" s="16" t="e">
        <f>VLOOKUP(A3,'Phase 1,2+robust'!$A$3:$ID$198,50,FALSE)</f>
        <v>#N/A</v>
      </c>
      <c r="AY3" s="16" t="e">
        <f>VLOOKUP(A3,'Phase 1,2+robust'!$A$3:$ID$198,51,FALSE)</f>
        <v>#N/A</v>
      </c>
      <c r="AZ3" s="45" t="e">
        <f>VLOOKUP(A3,'Phase 1,2+robust'!$A$3:$ID$198,52,FALSE)</f>
        <v>#N/A</v>
      </c>
      <c r="BA3" s="46" t="e">
        <f>VLOOKUP(A3,'Phase 1,2+robust'!$A$3:$ID$198,53,FALSE)</f>
        <v>#N/A</v>
      </c>
      <c r="BB3" s="47" t="e">
        <f>VLOOKUP(A3,'Phase 1,2+robust'!$A$3:$ID$198,54,FALSE)</f>
        <v>#N/A</v>
      </c>
      <c r="BC3" s="16" t="e">
        <f>VLOOKUP(A3,'Phase 1,2+robust'!$A$3:$ID$198,55,FALSE)</f>
        <v>#N/A</v>
      </c>
      <c r="BD3" s="16" t="e">
        <f>VLOOKUP(A3,'Phase 1,2+robust'!$A$3:$ID$198,56,FALSE)</f>
        <v>#N/A</v>
      </c>
      <c r="BE3" s="16" t="e">
        <f>VLOOKUP(A3,'Phase 1,2+robust'!$A$3:$ID$198,57,FALSE)</f>
        <v>#N/A</v>
      </c>
      <c r="BF3" s="45" t="e">
        <f>VLOOKUP(A3,'Phase 1,2+robust'!$A$3:$ID$198,58,FALSE)</f>
        <v>#N/A</v>
      </c>
      <c r="BG3" s="46" t="e">
        <f>VLOOKUP(A3,'Phase 1,2+robust'!$A$3:$ID$198,59,FALSE)</f>
        <v>#N/A</v>
      </c>
      <c r="BH3" s="47" t="e">
        <f>VLOOKUP(A3,'Phase 1,2+robust'!$A$3:$ID$198,60,FALSE)</f>
        <v>#N/A</v>
      </c>
      <c r="BI3" s="16" t="e">
        <f>VLOOKUP(A3,'Phase 1,2+robust'!$A$3:$ID$198,61,FALSE)</f>
        <v>#N/A</v>
      </c>
      <c r="BJ3" s="16" t="e">
        <f>VLOOKUP(A3,'Phase 1,2+robust'!$A$3:$ID$198,62,FALSE)</f>
        <v>#N/A</v>
      </c>
      <c r="BK3" s="16" t="e">
        <f>VLOOKUP(A3,'Phase 1,2+robust'!$A$3:$ID$198,63,FALSE)</f>
        <v>#N/A</v>
      </c>
      <c r="BL3" s="45" t="e">
        <f>VLOOKUP(A3,'Phase 1,2+robust'!$A$3:$ID$198,64,FALSE)</f>
        <v>#N/A</v>
      </c>
      <c r="BM3" s="46" t="e">
        <f>VLOOKUP(A3,'Phase 1,2+robust'!$A$3:$ID$198,65,FALSE)</f>
        <v>#N/A</v>
      </c>
      <c r="BN3" s="47" t="e">
        <f>VLOOKUP(A3,'Phase 1,2+robust'!$A$3:$ID$198,66,FALSE)</f>
        <v>#N/A</v>
      </c>
      <c r="BO3" s="16" t="e">
        <f>VLOOKUP(A3,'Phase 1,2+robust'!$A$3:$ID$198,67,FALSE)</f>
        <v>#N/A</v>
      </c>
      <c r="BP3" s="16" t="e">
        <f>VLOOKUP(A3,'Phase 1,2+robust'!$A$3:$ID$198,68,FALSE)</f>
        <v>#N/A</v>
      </c>
      <c r="BQ3" s="16" t="e">
        <f>VLOOKUP(A3,'Phase 1,2+robust'!$A$3:$ID$198,69,FALSE)</f>
        <v>#N/A</v>
      </c>
      <c r="BR3" s="45" t="e">
        <f>VLOOKUP(A3,'Phase 1,2+robust'!$A$3:$ID$198,70,FALSE)</f>
        <v>#N/A</v>
      </c>
      <c r="BS3" s="46" t="e">
        <f>VLOOKUP(A3,'Phase 1,2+robust'!$A$3:$ID$198,71,FALSE)</f>
        <v>#N/A</v>
      </c>
      <c r="BT3" s="47" t="e">
        <f>VLOOKUP(A3,'Phase 1,2+robust'!$A$3:$ID$198,72,FALSE)</f>
        <v>#N/A</v>
      </c>
      <c r="BU3" s="16" t="e">
        <f>VLOOKUP(A3,'Phase 1,2+robust'!$A$3:$ID$198,73,FALSE)</f>
        <v>#N/A</v>
      </c>
      <c r="BV3" s="16" t="e">
        <f>VLOOKUP(A3,'Phase 1,2+robust'!$A$3:$ID$198,74,FALSE)</f>
        <v>#N/A</v>
      </c>
      <c r="BW3" s="16" t="e">
        <f>VLOOKUP(A3,'Phase 1,2+robust'!$A$3:$ID$198,75,FALSE)</f>
        <v>#N/A</v>
      </c>
      <c r="BX3" s="45" t="e">
        <f>VLOOKUP(A3,'Phase 1,2+robust'!$A$3:$ID$198,76,FALSE)</f>
        <v>#N/A</v>
      </c>
      <c r="BY3" s="46" t="e">
        <f>VLOOKUP(A3,'Phase 1,2+robust'!$A$3:$ID$198,77,FALSE)</f>
        <v>#N/A</v>
      </c>
      <c r="BZ3" s="47" t="e">
        <f>VLOOKUP(A3,'Phase 1,2+robust'!$A$3:$ID$198,78,FALSE)</f>
        <v>#N/A</v>
      </c>
      <c r="CA3" s="16" t="e">
        <f>VLOOKUP(A3,'Phase 1,2+robust'!$A$3:$ID$198,79,FALSE)</f>
        <v>#N/A</v>
      </c>
      <c r="CB3" s="16" t="e">
        <f>VLOOKUP(A3,'Phase 1,2+robust'!$A$3:$ID$198,80,FALSE)</f>
        <v>#N/A</v>
      </c>
      <c r="CC3" s="16" t="e">
        <f>VLOOKUP(A3,'Phase 1,2+robust'!$A$3:$ID$198,81,FALSE)</f>
        <v>#N/A</v>
      </c>
      <c r="CD3" s="45" t="e">
        <f>VLOOKUP(A3,'Phase 1,2+robust'!$A$3:$ID$198,82,FALSE)</f>
        <v>#N/A</v>
      </c>
      <c r="CE3" s="46" t="e">
        <f>VLOOKUP(A3,'Phase 1,2+robust'!$A$3:$ID$198,83,FALSE)</f>
        <v>#N/A</v>
      </c>
      <c r="CF3" s="47" t="e">
        <f>VLOOKUP(A3,'Phase 1,2+robust'!$A$3:$ID$198,84,FALSE)</f>
        <v>#N/A</v>
      </c>
      <c r="CG3" s="16" t="e">
        <f>VLOOKUP(A3,'Phase 1,2+robust'!$A$3:$ID$198,85,FALSE)</f>
        <v>#N/A</v>
      </c>
      <c r="CH3" s="16" t="e">
        <f>VLOOKUP(A3,'Phase 1,2+robust'!$A$3:$ID$198,86,FALSE)</f>
        <v>#N/A</v>
      </c>
      <c r="CI3" s="16" t="e">
        <f>VLOOKUP(A3,'Phase 1,2+robust'!$A$3:$ID$198,87,FALSE)</f>
        <v>#N/A</v>
      </c>
      <c r="CJ3" s="45" t="e">
        <f>VLOOKUP(A3,'Phase 1,2+robust'!$A$3:$ID$198,88,FALSE)</f>
        <v>#N/A</v>
      </c>
      <c r="CK3" s="46" t="e">
        <f>VLOOKUP(A3,'Phase 1,2+robust'!$A$3:$ID$198,89,FALSE)</f>
        <v>#N/A</v>
      </c>
      <c r="CL3" s="47" t="e">
        <f>VLOOKUP(A3,'Phase 1,2+robust'!$A$3:$ID$198,90,FALSE)</f>
        <v>#N/A</v>
      </c>
      <c r="CM3" s="16" t="e">
        <f>VLOOKUP(A3,'Phase 1,2+robust'!$A$3:$ID$198,91,FALSE)</f>
        <v>#N/A</v>
      </c>
      <c r="CN3" s="16" t="e">
        <f>VLOOKUP(A3,'Phase 1,2+robust'!$A$3:$ID$198,92,FALSE)</f>
        <v>#N/A</v>
      </c>
      <c r="CO3" s="16" t="e">
        <f>VLOOKUP(A3,'Phase 1,2+robust'!$A$3:$ID$198,93,FALSE)</f>
        <v>#N/A</v>
      </c>
      <c r="CP3" s="45" t="e">
        <f>VLOOKUP(A3,'Phase 1,2+robust'!$A$3:$ID$198,94,FALSE)</f>
        <v>#N/A</v>
      </c>
      <c r="CQ3" s="46" t="e">
        <f>VLOOKUP(A3,'Phase 1,2+robust'!$A$3:$ID$198,95,FALSE)</f>
        <v>#N/A</v>
      </c>
      <c r="CR3" s="47" t="e">
        <f>VLOOKUP(A3,'Phase 1,2+robust'!$A$3:$ID$198,96,FALSE)</f>
        <v>#N/A</v>
      </c>
      <c r="CS3" s="16" t="e">
        <f>VLOOKUP(A3,'Phase 1,2+robust'!$A$3:$ID$198,97,FALSE)</f>
        <v>#N/A</v>
      </c>
      <c r="CT3" s="16" t="e">
        <f>VLOOKUP(A3,'Phase 1,2+robust'!$A$3:$ID$198,98,FALSE)</f>
        <v>#N/A</v>
      </c>
      <c r="CU3" s="16" t="e">
        <f>VLOOKUP(A3,'Phase 1,2+robust'!$A$3:$ID$198,99,FALSE)</f>
        <v>#N/A</v>
      </c>
      <c r="CV3" s="45" t="e">
        <f>VLOOKUP(A3,'Phase 1,2+robust'!$A$3:$ID$198,100,FALSE)</f>
        <v>#N/A</v>
      </c>
      <c r="CW3" s="46" t="e">
        <f>VLOOKUP(A3,'Phase 1,2+robust'!$A$3:$ID$198,101,FALSE)</f>
        <v>#N/A</v>
      </c>
      <c r="CX3" s="47" t="e">
        <f>VLOOKUP(A3,'Phase 1,2+robust'!$A$3:$ID$198,102,FALSE)</f>
        <v>#N/A</v>
      </c>
      <c r="CY3" s="16" t="e">
        <f>VLOOKUP(A3,'Phase 1,2+robust'!$A$3:$ID$198,103,FALSE)</f>
        <v>#N/A</v>
      </c>
      <c r="CZ3" s="16" t="e">
        <f>VLOOKUP(A3,'Phase 1,2+robust'!$A$3:$ID$198,104,FALSE)</f>
        <v>#N/A</v>
      </c>
      <c r="DA3" s="16" t="e">
        <f>VLOOKUP(A3,'Phase 1,2+robust'!$A$3:$ID$198,105,FALSE)</f>
        <v>#N/A</v>
      </c>
      <c r="DB3" s="45" t="e">
        <f>VLOOKUP(A3,'Phase 1,2+robust'!$A$3:$ID$198,106,FALSE)</f>
        <v>#N/A</v>
      </c>
      <c r="DC3" s="46" t="e">
        <f>VLOOKUP(A3,'Phase 1,2+robust'!$A$3:$ID$198,107,FALSE)</f>
        <v>#N/A</v>
      </c>
      <c r="DD3" s="47" t="e">
        <f>VLOOKUP(A3,'Phase 1,2+robust'!$A$3:$ID$198,108,FALSE)</f>
        <v>#N/A</v>
      </c>
      <c r="DE3" s="16" t="e">
        <f>VLOOKUP(A3,'Phase 1,2+robust'!$A$3:$ID$198,109,FALSE)</f>
        <v>#N/A</v>
      </c>
      <c r="DF3" s="16" t="e">
        <f>VLOOKUP(A3,'Phase 1,2+robust'!$A$3:$ID$198,110,FALSE)</f>
        <v>#N/A</v>
      </c>
      <c r="DG3" s="16" t="e">
        <f>VLOOKUP(A3,'Phase 1,2+robust'!$A$3:$ID$198,111,FALSE)</f>
        <v>#N/A</v>
      </c>
      <c r="DH3" s="45" t="e">
        <f>VLOOKUP(A3,'Phase 1,2+robust'!$A$3:$ID$198,112,FALSE)</f>
        <v>#N/A</v>
      </c>
      <c r="DI3" s="46" t="e">
        <f>VLOOKUP(A3,'Phase 1,2+robust'!$A$3:$ID$198,113,FALSE)</f>
        <v>#N/A</v>
      </c>
      <c r="DJ3" s="47" t="e">
        <f>VLOOKUP(A3,'Phase 1,2+robust'!$A$3:$ID$198,114,FALSE)</f>
        <v>#N/A</v>
      </c>
      <c r="DK3" s="16" t="e">
        <f>VLOOKUP(A3,'Phase 1,2+robust'!$A$3:$ID$198,115,FALSE)</f>
        <v>#N/A</v>
      </c>
      <c r="DL3" s="16" t="e">
        <f>VLOOKUP(A3,'Phase 1,2+robust'!$A$3:$ID$198,116,FALSE)</f>
        <v>#N/A</v>
      </c>
      <c r="DM3" s="16" t="e">
        <f>VLOOKUP(A3,'Phase 1,2+robust'!$A$3:$ID$198,117,FALSE)</f>
        <v>#N/A</v>
      </c>
      <c r="DN3" s="45" t="e">
        <f>VLOOKUP(A3,'Phase 1,2+robust'!$A$3:$ID$198,118,FALSE)</f>
        <v>#N/A</v>
      </c>
      <c r="DO3" s="46" t="e">
        <f>VLOOKUP(A3,'Phase 1,2+robust'!$A$3:$ID$198,119,FALSE)</f>
        <v>#N/A</v>
      </c>
      <c r="DP3" s="47" t="e">
        <f>VLOOKUP(A3,'Phase 1,2+robust'!$A$3:$ID$198,120,FALSE)</f>
        <v>#N/A</v>
      </c>
      <c r="DQ3" s="16" t="e">
        <f>VLOOKUP(A3,'Phase 1,2+robust'!$A$3:$ID$198,121,FALSE)</f>
        <v>#N/A</v>
      </c>
      <c r="DR3" s="16" t="e">
        <f>VLOOKUP(A3,'Phase 1,2+robust'!$A$3:$ID$198,122,FALSE)</f>
        <v>#N/A</v>
      </c>
      <c r="DS3" s="16" t="e">
        <f>VLOOKUP(A3,'Phase 1,2+robust'!$A$3:$ID$198,123,FALSE)</f>
        <v>#N/A</v>
      </c>
      <c r="DT3" s="45" t="e">
        <f>VLOOKUP(A3,'Phase 1,2+robust'!$A$3:$ID$198,124,FALSE)</f>
        <v>#N/A</v>
      </c>
      <c r="DU3" s="46" t="e">
        <f>VLOOKUP(A3,'Phase 1,2+robust'!$A$3:$ID$198,125,FALSE)</f>
        <v>#N/A</v>
      </c>
      <c r="DV3" s="47" t="e">
        <f>VLOOKUP(A3,'Phase 1,2+robust'!$A$3:$ID$198,126,FALSE)</f>
        <v>#N/A</v>
      </c>
      <c r="DW3" s="16" t="e">
        <f>VLOOKUP(A3,'Phase 1,2+robust'!$A$3:$ID$198,127,FALSE)</f>
        <v>#N/A</v>
      </c>
      <c r="DX3" s="16" t="e">
        <f>VLOOKUP(A3,'Phase 1,2+robust'!$A$3:$ID$198,128,FALSE)</f>
        <v>#N/A</v>
      </c>
      <c r="DY3" s="16" t="e">
        <f>VLOOKUP(A3,'Phase 1,2+robust'!$A$3:$ID$198,129,FALSE)</f>
        <v>#N/A</v>
      </c>
      <c r="DZ3" s="45" t="e">
        <f>VLOOKUP(A3,'Phase 1,2+robust'!$A$3:$ID$198,130,FALSE)</f>
        <v>#N/A</v>
      </c>
      <c r="EA3" s="46" t="e">
        <f>VLOOKUP(A3,'Phase 1,2+robust'!$A$3:$ID$198,131,FALSE)</f>
        <v>#N/A</v>
      </c>
      <c r="EB3" s="47" t="e">
        <f>VLOOKUP(A3,'Phase 1,2+robust'!$A$3:$ID$198,132,FALSE)</f>
        <v>#N/A</v>
      </c>
      <c r="EC3" s="16" t="e">
        <f>VLOOKUP(A3,'Phase 1,2+robust'!$A$3:$ID$198,133,FALSE)</f>
        <v>#N/A</v>
      </c>
      <c r="ED3" s="16" t="e">
        <f>VLOOKUP(A3,'Phase 1,2+robust'!$A$3:$ID$198,134,FALSE)</f>
        <v>#N/A</v>
      </c>
      <c r="EE3" s="16" t="e">
        <f>VLOOKUP(A3,'Phase 1,2+robust'!$A$3:$ID$198,135,FALSE)</f>
        <v>#N/A</v>
      </c>
      <c r="EF3" s="45" t="e">
        <f>VLOOKUP(A3,'Phase 1,2+robust'!$A$3:$ID$198,136,FALSE)</f>
        <v>#N/A</v>
      </c>
      <c r="EG3" s="46" t="e">
        <f>VLOOKUP(A3,'Phase 1,2+robust'!$A$3:$ID$198,137,FALSE)</f>
        <v>#N/A</v>
      </c>
      <c r="EH3" s="47" t="e">
        <f>VLOOKUP(A3,'Phase 1,2+robust'!$A$3:$ID$198,138,FALSE)</f>
        <v>#N/A</v>
      </c>
      <c r="EI3" s="16" t="e">
        <f>VLOOKUP(A3,'Phase 1,2+robust'!$A$3:$ID$198,139,FALSE)</f>
        <v>#N/A</v>
      </c>
      <c r="EJ3" s="16" t="e">
        <f>VLOOKUP(A3,'Phase 1,2+robust'!$A$3:$ID$198,140,FALSE)</f>
        <v>#N/A</v>
      </c>
      <c r="EK3" s="16" t="e">
        <f>VLOOKUP(A3,'Phase 1,2+robust'!$A$3:$ID$198,141,FALSE)</f>
        <v>#N/A</v>
      </c>
      <c r="EL3" s="45" t="e">
        <f>VLOOKUP(A3,'Phase 1,2+robust'!$A$3:$ID$198,142,FALSE)</f>
        <v>#N/A</v>
      </c>
      <c r="EM3" s="46" t="e">
        <f>VLOOKUP(A3,'Phase 1,2+robust'!$A$3:$ID$198,143,FALSE)</f>
        <v>#N/A</v>
      </c>
      <c r="EN3" s="47" t="e">
        <f>VLOOKUP(A3,'Phase 1,2+robust'!$A$3:$ID$198,144,FALSE)</f>
        <v>#N/A</v>
      </c>
      <c r="EO3" s="16" t="e">
        <f>VLOOKUP(A3,'Phase 1,2+robust'!$A$3:$ID$198,145,FALSE)</f>
        <v>#N/A</v>
      </c>
      <c r="EP3" s="16" t="e">
        <f>VLOOKUP(A3,'Phase 1,2+robust'!$A$3:$ID$198,146,FALSE)</f>
        <v>#N/A</v>
      </c>
      <c r="EQ3" s="16" t="e">
        <f>VLOOKUP(A3,'Phase 1,2+robust'!$A$3:$ID$198,147,FALSE)</f>
        <v>#N/A</v>
      </c>
      <c r="ER3" s="45" t="e">
        <f>VLOOKUP(A3,'Phase 1,2+robust'!$A$3:$ID$198,148,FALSE)</f>
        <v>#N/A</v>
      </c>
      <c r="ES3" s="46" t="e">
        <f>VLOOKUP(A3,'Phase 1,2+robust'!$A$3:$ID$198,149,FALSE)</f>
        <v>#N/A</v>
      </c>
      <c r="ET3" s="47" t="e">
        <f>VLOOKUP(A3,'Phase 1,2+robust'!$A$3:$ID$198,150,FALSE)</f>
        <v>#N/A</v>
      </c>
      <c r="EU3" s="16" t="e">
        <f>VLOOKUP(A3,'Phase 1,2+robust'!$A$3:$ID$198,151,FALSE)</f>
        <v>#N/A</v>
      </c>
      <c r="EV3" s="16" t="e">
        <f>VLOOKUP(A3,'Phase 1,2+robust'!$A$3:$ID$198,152,FALSE)</f>
        <v>#N/A</v>
      </c>
      <c r="EW3" s="16" t="e">
        <f>VLOOKUP(A3,'Phase 1,2+robust'!$A$3:$ID$198,153,FALSE)</f>
        <v>#N/A</v>
      </c>
      <c r="EX3" s="16" t="e">
        <f>VLOOKUP(A3,'Phase 1,2+robust'!$A$3:$ID$198,154,FALSE)</f>
        <v>#N/A</v>
      </c>
      <c r="EY3" s="16" t="e">
        <f>VLOOKUP(A3,'Phase 1,2+robust'!$A$3:$ID$198,155,FALSE)</f>
        <v>#N/A</v>
      </c>
      <c r="EZ3" s="16" t="e">
        <f>VLOOKUP(A3,'Phase 1,2+robust'!$A$3:$ID$198,156,FALSE)</f>
        <v>#N/A</v>
      </c>
      <c r="FA3" s="16" t="e">
        <f>VLOOKUP(A3,'Phase 1,2+robust'!$A$3:$ID$198,157,FALSE)</f>
        <v>#N/A</v>
      </c>
      <c r="FB3" s="16" t="e">
        <f>VLOOKUP(A3,'Phase 1,2+robust'!$A$3:$ID$198,158,FALSE)</f>
        <v>#N/A</v>
      </c>
      <c r="FC3" s="16" t="e">
        <f>VLOOKUP(A3,'Phase 1,2+robust'!$A$3:$ID$198,159,FALSE)</f>
        <v>#N/A</v>
      </c>
      <c r="FD3" s="16" t="e">
        <f>VLOOKUP(A3,'Phase 1,2+robust'!$A$3:$ID$198,160,FALSE)</f>
        <v>#N/A</v>
      </c>
      <c r="FE3" s="16" t="e">
        <f>VLOOKUP(A3,'Phase 1,2+robust'!$A$3:$ID$198,161,FALSE)</f>
        <v>#N/A</v>
      </c>
      <c r="FF3" s="16" t="e">
        <f>VLOOKUP(A3,'Phase 1,2+robust'!$A$3:$ID$198,162,FALSE)</f>
        <v>#N/A</v>
      </c>
      <c r="FG3" s="16" t="e">
        <f>VLOOKUP(A3,'Phase 1,2+robust'!$A$3:$ID$198,163,FALSE)</f>
        <v>#N/A</v>
      </c>
      <c r="FH3" s="16" t="e">
        <f>VLOOKUP(A3,'Phase 1,2+robust'!$A$3:$ID$198,164,FALSE)</f>
        <v>#N/A</v>
      </c>
      <c r="FI3" s="16" t="e">
        <f>VLOOKUP(A3,'Phase 1,2+robust'!$A$3:$ID$198,165,FALSE)</f>
        <v>#N/A</v>
      </c>
      <c r="FJ3" s="16" t="e">
        <f>VLOOKUP(A3,'Phase 1,2+robust'!$A$3:$ID$198,166,FALSE)</f>
        <v>#N/A</v>
      </c>
      <c r="FK3" s="16" t="e">
        <f>VLOOKUP(A3,'Phase 1,2+robust'!$A$3:$ID$198,167,FALSE)</f>
        <v>#N/A</v>
      </c>
      <c r="FL3" s="16" t="e">
        <f>VLOOKUP(A3,'Phase 1,2+robust'!$A$3:$ID$198,168,FALSE)</f>
        <v>#N/A</v>
      </c>
      <c r="FM3" s="16" t="e">
        <f>VLOOKUP(A3,'Phase 1,2+robust'!$A$3:$ID$198,169,FALSE)</f>
        <v>#N/A</v>
      </c>
      <c r="FN3" s="16" t="e">
        <f>VLOOKUP(A3,'Phase 1,2+robust'!$A$3:$ID$198,170,FALSE)</f>
        <v>#N/A</v>
      </c>
      <c r="FO3" s="16" t="e">
        <f>VLOOKUP(A3,'Phase 1,2+robust'!$A$3:$ID$198,171,FALSE)</f>
        <v>#N/A</v>
      </c>
      <c r="FP3" s="16" t="e">
        <f>VLOOKUP(A3,'Phase 1,2+robust'!$A$3:$ID$198,172,FALSE)</f>
        <v>#N/A</v>
      </c>
      <c r="FQ3" s="16" t="e">
        <f>VLOOKUP(A3,'Phase 1,2+robust'!$A$3:$ID$198,173,FALSE)</f>
        <v>#N/A</v>
      </c>
      <c r="FR3" s="16" t="e">
        <f>VLOOKUP(A3,'Phase 1,2+robust'!$A$3:$ID$198,174,FALSE)</f>
        <v>#N/A</v>
      </c>
      <c r="FS3" s="16" t="e">
        <f>VLOOKUP(A3,'Phase 1,2+robust'!$A$3:$ID$198,175,FALSE)</f>
        <v>#N/A</v>
      </c>
      <c r="FT3" s="16" t="e">
        <f>VLOOKUP(A3,'Phase 1,2+robust'!$A$3:$ID$198,176,FALSE)</f>
        <v>#N/A</v>
      </c>
      <c r="FU3" s="16" t="e">
        <f>VLOOKUP(A3,'Phase 1,2+robust'!$A$3:$ID$198,177,FALSE)</f>
        <v>#N/A</v>
      </c>
      <c r="FV3" s="16" t="e">
        <f>VLOOKUP(A3,'Phase 1,2+robust'!$A$3:$ID$198,178,FALSE)</f>
        <v>#N/A</v>
      </c>
      <c r="FW3" s="16" t="e">
        <f>VLOOKUP(A3,'Phase 1,2+robust'!$A$3:$ID$198,179,FALSE)</f>
        <v>#N/A</v>
      </c>
      <c r="FX3" s="16" t="e">
        <f>VLOOKUP(A3,'Phase 1,2+robust'!$A$3:$ID$198,180,FALSE)</f>
        <v>#N/A</v>
      </c>
      <c r="FY3" s="16" t="e">
        <f>VLOOKUP(A3,'Phase 1,2+robust'!$A$3:$ID$198,181,FALSE)</f>
        <v>#N/A</v>
      </c>
      <c r="FZ3" s="16" t="e">
        <f>VLOOKUP(A3,'Phase 1,2+robust'!$A$3:$ID$198,182,FALSE)</f>
        <v>#N/A</v>
      </c>
      <c r="GA3" s="16" t="e">
        <f>VLOOKUP(A3,'Phase 1,2+robust'!$A$3:$ID$198,183,FALSE)</f>
        <v>#N/A</v>
      </c>
      <c r="GB3" s="16" t="e">
        <f>VLOOKUP(A3,'Phase 1,2+robust'!$A$3:$ID$198,184,FALSE)</f>
        <v>#N/A</v>
      </c>
      <c r="GC3" s="16" t="e">
        <f>VLOOKUP(A3,'Phase 1,2+robust'!$A$3:$ID$198,185,FALSE)</f>
        <v>#N/A</v>
      </c>
      <c r="GD3" s="16" t="e">
        <f>VLOOKUP(A3,'Phase 1,2+robust'!$A$3:$ID$198,186,FALSE)</f>
        <v>#N/A</v>
      </c>
      <c r="GE3" s="16" t="e">
        <f>VLOOKUP(A3,'Phase 1,2+robust'!$A$3:$ID$198,187,FALSE)</f>
        <v>#N/A</v>
      </c>
      <c r="GF3" s="16" t="e">
        <f>VLOOKUP(A3,'Phase 1,2+robust'!$A$3:$ID$198,188,FALSE)</f>
        <v>#N/A</v>
      </c>
      <c r="GG3" s="16" t="e">
        <f>VLOOKUP(A3,'Phase 1,2+robust'!$A$3:$ID$198,189,FALSE)</f>
        <v>#N/A</v>
      </c>
      <c r="GH3" s="16" t="e">
        <f>VLOOKUP(A3,'Phase 1,2+robust'!$A$3:$ID$198,190,FALSE)</f>
        <v>#N/A</v>
      </c>
      <c r="GI3" s="16" t="e">
        <f>VLOOKUP(A3,'Phase 1,2+robust'!$A$3:$ID$198,191,FALSE)</f>
        <v>#N/A</v>
      </c>
      <c r="GJ3" s="16" t="e">
        <f>VLOOKUP(A3,'Phase 1,2+robust'!$A$3:$ID$198,192,FALSE)</f>
        <v>#N/A</v>
      </c>
      <c r="GK3" s="16" t="e">
        <f>VLOOKUP(A3,'Phase 1,2+robust'!$A$3:$ID$198,193,FALSE)</f>
        <v>#N/A</v>
      </c>
      <c r="GL3" s="16" t="e">
        <f>VLOOKUP(A3,'Phase 1,2+robust'!$A$3:$ID$198,194,FALSE)</f>
        <v>#N/A</v>
      </c>
      <c r="GM3" s="16" t="e">
        <f>VLOOKUP(A3,'Phase 1,2+robust'!$A$3:$ID$198,195,FALSE)</f>
        <v>#N/A</v>
      </c>
      <c r="GN3" s="16" t="e">
        <f>VLOOKUP(A3,'Phase 1,2+robust'!$A$3:$ID$198,196,FALSE)</f>
        <v>#N/A</v>
      </c>
      <c r="GO3" s="16" t="e">
        <f>VLOOKUP(A3,'Phase 1,2+robust'!$A$3:$ID$198,197,FALSE)</f>
        <v>#N/A</v>
      </c>
      <c r="GP3" s="16" t="e">
        <f>VLOOKUP(A3,'Phase 1,2+robust'!$A$3:$ID$198,198,FALSE)</f>
        <v>#N/A</v>
      </c>
    </row>
    <row r="4" spans="1:198" s="16" customFormat="1" x14ac:dyDescent="0.25">
      <c r="B4" s="16" t="e">
        <f>VLOOKUP(A4,'Phase 1,2+robust'!$A$3:$ID$198,2,FALSE)</f>
        <v>#N/A</v>
      </c>
      <c r="C4" s="16" t="e">
        <f>VLOOKUP(A4,'Phase 1,2+robust'!$A$3:$ID$198,3,FALSE)</f>
        <v>#N/A</v>
      </c>
      <c r="D4" s="16" t="e">
        <f>VLOOKUP(A4,'Phase 1,2+robust'!$A$3:$ID$198,4,FALSE)</f>
        <v>#N/A</v>
      </c>
      <c r="E4" s="16" t="e">
        <f>VLOOKUP(A4,'Phase 1,2+robust'!$A$3:$ID$198,5,FALSE)</f>
        <v>#N/A</v>
      </c>
      <c r="F4" s="16" t="e">
        <f>VLOOKUP(A4,'Phase 1,2+robust'!$A$3:$ID$198,6,FALSE)</f>
        <v>#N/A</v>
      </c>
      <c r="G4" s="16" t="e">
        <f>VLOOKUP(A4,'Phase 1,2+robust'!$A$3:$ID$198,7,FALSE)</f>
        <v>#N/A</v>
      </c>
      <c r="H4" s="16" t="e">
        <f>VLOOKUP(A4,'Phase 1,2+robust'!$A$3:$ID$198,8,FALSE)</f>
        <v>#N/A</v>
      </c>
      <c r="I4" s="16" t="e">
        <f>VLOOKUP(A4,'Phase 1,2+robust'!$A$3:$ID$198,9,FALSE)</f>
        <v>#N/A</v>
      </c>
      <c r="J4" s="45" t="e">
        <f>VLOOKUP(A4,'Phase 1,2+robust'!$A$3:$ID$198,10,FALSE)</f>
        <v>#N/A</v>
      </c>
      <c r="K4" s="46" t="e">
        <f>VLOOKUP(A4,'Phase 1,2+robust'!$A$3:$ID$198,11,FALSE)</f>
        <v>#N/A</v>
      </c>
      <c r="L4" s="47" t="e">
        <f>VLOOKUP(B4,'Phase 1,2+robust'!$A$3:$ID$198,11,FALSE)</f>
        <v>#N/A</v>
      </c>
      <c r="M4" s="16" t="e">
        <f>VLOOKUP(A4,'Phase 1,2+robust'!$A$3:$ID$198,13,FALSE)</f>
        <v>#N/A</v>
      </c>
      <c r="N4" s="16" t="e">
        <f>VLOOKUP(A4,'Phase 1,2+robust'!$A$3:$ID$198,14,FALSE)</f>
        <v>#N/A</v>
      </c>
      <c r="O4" s="16" t="e">
        <f>VLOOKUP(B4,'Phase 1,2+robust'!$A$3:$ID$198,14,FALSE)</f>
        <v>#N/A</v>
      </c>
      <c r="P4" s="45" t="e">
        <f>VLOOKUP(A4,'Phase 1,2+robust'!$A$3:$ID$198,16,FALSE)</f>
        <v>#N/A</v>
      </c>
      <c r="Q4" s="46" t="e">
        <f>VLOOKUP(A4,'Phase 1,2+robust'!$A$3:$ID$198,17,FALSE)</f>
        <v>#N/A</v>
      </c>
      <c r="R4" s="47" t="e">
        <f>VLOOKUP(A4,'Phase 1,2+robust'!$A$3:$ID$198,18,FALSE)</f>
        <v>#N/A</v>
      </c>
      <c r="S4" s="16" t="e">
        <f>VLOOKUP(A4,'Phase 1,2+robust'!$A$3:$ID$198,19,FALSE)</f>
        <v>#N/A</v>
      </c>
      <c r="T4" s="16" t="e">
        <f>VLOOKUP(A4,'Phase 1,2+robust'!$A$3:$ID$198,20,FALSE)</f>
        <v>#N/A</v>
      </c>
      <c r="U4" s="16" t="e">
        <f>VLOOKUP(A4,'Phase 1,2+robust'!$A$3:$ID$198,21,FALSE)</f>
        <v>#N/A</v>
      </c>
      <c r="V4" s="45" t="e">
        <f>VLOOKUP(A4,'Phase 1,2+robust'!$A$3:$ID$198,22,FALSE)</f>
        <v>#N/A</v>
      </c>
      <c r="W4" s="46" t="e">
        <f>VLOOKUP(A4,'Phase 1,2+robust'!$A$3:$ID$198,23,FALSE)</f>
        <v>#N/A</v>
      </c>
      <c r="X4" s="47" t="e">
        <f>VLOOKUP(A4,'Phase 1,2+robust'!$A$3:$ID$198,24,FALSE)</f>
        <v>#N/A</v>
      </c>
      <c r="Y4" s="16" t="e">
        <f>VLOOKUP(A4,'Phase 1,2+robust'!$A$3:$ID$198,25,FALSE)</f>
        <v>#N/A</v>
      </c>
      <c r="Z4" s="16" t="e">
        <f>VLOOKUP(A4,'Phase 1,2+robust'!$A$3:$ID$198,26,FALSE)</f>
        <v>#N/A</v>
      </c>
      <c r="AA4" s="16" t="e">
        <f>VLOOKUP(A4,'Phase 1,2+robust'!$A$3:$ID$198,27,FALSE)</f>
        <v>#N/A</v>
      </c>
      <c r="AB4" s="45" t="e">
        <f>VLOOKUP(A4,'Phase 1,2+robust'!$A$3:$ID$198,28,FALSE)</f>
        <v>#N/A</v>
      </c>
      <c r="AC4" s="46" t="e">
        <f>VLOOKUP(A4,'Phase 1,2+robust'!$A$3:$ID$198,29,FALSE)</f>
        <v>#N/A</v>
      </c>
      <c r="AD4" s="47" t="e">
        <f>VLOOKUP(A4,'Phase 1,2+robust'!$A$3:$ID$198,30,FALSE)</f>
        <v>#N/A</v>
      </c>
      <c r="AE4" s="16" t="e">
        <f>VLOOKUP(A4,'Phase 1,2+robust'!$A$3:$ID$198,31,FALSE)</f>
        <v>#N/A</v>
      </c>
      <c r="AF4" s="16" t="e">
        <f>VLOOKUP(A4,'Phase 1,2+robust'!$A$3:$ID$198,32,FALSE)</f>
        <v>#N/A</v>
      </c>
      <c r="AG4" s="16" t="e">
        <f>VLOOKUP(A4,'Phase 1,2+robust'!$A$3:$ID$198,33,FALSE)</f>
        <v>#N/A</v>
      </c>
      <c r="AH4" s="45" t="e">
        <f>VLOOKUP(A4,'Phase 1,2+robust'!$A$3:$ID$198,34,FALSE)</f>
        <v>#N/A</v>
      </c>
      <c r="AI4" s="46" t="e">
        <f>VLOOKUP(A4,'Phase 1,2+robust'!$A$3:$ID$198,35,FALSE)</f>
        <v>#N/A</v>
      </c>
      <c r="AJ4" s="47" t="e">
        <f>VLOOKUP(A4,'Phase 1,2+robust'!$A$3:$ID$198,36,FALSE)</f>
        <v>#N/A</v>
      </c>
      <c r="AK4" s="16" t="e">
        <f>VLOOKUP(A4,'Phase 1,2+robust'!$A$3:$ID$198,37,FALSE)</f>
        <v>#N/A</v>
      </c>
      <c r="AL4" s="16" t="e">
        <f>VLOOKUP(A4,'Phase 1,2+robust'!$A$3:$ID$198,38,FALSE)</f>
        <v>#N/A</v>
      </c>
      <c r="AM4" s="16" t="e">
        <f>VLOOKUP(A4,'Phase 1,2+robust'!$A$3:$ID$198,39,FALSE)</f>
        <v>#N/A</v>
      </c>
      <c r="AN4" s="45" t="e">
        <f>VLOOKUP(A4,'Phase 1,2+robust'!$A$3:$ID$198,40,FALSE)</f>
        <v>#N/A</v>
      </c>
      <c r="AO4" s="46" t="e">
        <f>VLOOKUP(A4,'Phase 1,2+robust'!$A$3:$ID$198,41,FALSE)</f>
        <v>#N/A</v>
      </c>
      <c r="AP4" s="47" t="e">
        <f>VLOOKUP(A4,'Phase 1,2+robust'!$A$3:$ID$198,42,FALSE)</f>
        <v>#N/A</v>
      </c>
      <c r="AQ4" s="16" t="e">
        <f>VLOOKUP(A4,'Phase 1,2+robust'!$A$3:$ID$198,43,FALSE)</f>
        <v>#N/A</v>
      </c>
      <c r="AR4" s="16" t="e">
        <f>VLOOKUP(A4,'Phase 1,2+robust'!$A$3:$ID$198,44,FALSE)</f>
        <v>#N/A</v>
      </c>
      <c r="AS4" s="16" t="e">
        <f>VLOOKUP(A4,'Phase 1,2+robust'!$A$3:$ID$198,45,FALSE)</f>
        <v>#N/A</v>
      </c>
      <c r="AT4" s="45" t="e">
        <f>VLOOKUP(A4,'Phase 1,2+robust'!$A$3:$ID$198,46,FALSE)</f>
        <v>#N/A</v>
      </c>
      <c r="AU4" s="46" t="e">
        <f>VLOOKUP(A4,'Phase 1,2+robust'!$A$3:$ID$198,47,FALSE)</f>
        <v>#N/A</v>
      </c>
      <c r="AV4" s="47" t="e">
        <f>VLOOKUP(A4,'Phase 1,2+robust'!$A$3:$ID$198,48,FALSE)</f>
        <v>#N/A</v>
      </c>
      <c r="AW4" s="16" t="e">
        <f>VLOOKUP(A4,'Phase 1,2+robust'!$A$3:$ID$198,49,FALSE)</f>
        <v>#N/A</v>
      </c>
      <c r="AX4" s="16" t="e">
        <f>VLOOKUP(A4,'Phase 1,2+robust'!$A$3:$ID$198,50,FALSE)</f>
        <v>#N/A</v>
      </c>
      <c r="AY4" s="16" t="e">
        <f>VLOOKUP(A4,'Phase 1,2+robust'!$A$3:$ID$198,51,FALSE)</f>
        <v>#N/A</v>
      </c>
      <c r="AZ4" s="45" t="e">
        <f>VLOOKUP(A4,'Phase 1,2+robust'!$A$3:$ID$198,52,FALSE)</f>
        <v>#N/A</v>
      </c>
      <c r="BA4" s="46" t="e">
        <f>VLOOKUP(A4,'Phase 1,2+robust'!$A$3:$ID$198,53,FALSE)</f>
        <v>#N/A</v>
      </c>
      <c r="BB4" s="47" t="e">
        <f>VLOOKUP(A4,'Phase 1,2+robust'!$A$3:$ID$198,54,FALSE)</f>
        <v>#N/A</v>
      </c>
      <c r="BC4" s="16" t="e">
        <f>VLOOKUP(A4,'Phase 1,2+robust'!$A$3:$ID$198,55,FALSE)</f>
        <v>#N/A</v>
      </c>
      <c r="BD4" s="16" t="e">
        <f>VLOOKUP(A4,'Phase 1,2+robust'!$A$3:$ID$198,56,FALSE)</f>
        <v>#N/A</v>
      </c>
      <c r="BE4" s="16" t="e">
        <f>VLOOKUP(A4,'Phase 1,2+robust'!$A$3:$ID$198,57,FALSE)</f>
        <v>#N/A</v>
      </c>
      <c r="BF4" s="45" t="e">
        <f>VLOOKUP(A4,'Phase 1,2+robust'!$A$3:$ID$198,58,FALSE)</f>
        <v>#N/A</v>
      </c>
      <c r="BG4" s="46" t="e">
        <f>VLOOKUP(A4,'Phase 1,2+robust'!$A$3:$ID$198,59,FALSE)</f>
        <v>#N/A</v>
      </c>
      <c r="BH4" s="47" t="e">
        <f>VLOOKUP(A4,'Phase 1,2+robust'!$A$3:$ID$198,60,FALSE)</f>
        <v>#N/A</v>
      </c>
      <c r="BI4" s="16" t="e">
        <f>VLOOKUP(A4,'Phase 1,2+robust'!$A$3:$ID$198,61,FALSE)</f>
        <v>#N/A</v>
      </c>
      <c r="BJ4" s="16" t="e">
        <f>VLOOKUP(A4,'Phase 1,2+robust'!$A$3:$ID$198,62,FALSE)</f>
        <v>#N/A</v>
      </c>
      <c r="BK4" s="16" t="e">
        <f>VLOOKUP(A4,'Phase 1,2+robust'!$A$3:$ID$198,63,FALSE)</f>
        <v>#N/A</v>
      </c>
      <c r="BL4" s="45" t="e">
        <f>VLOOKUP(A4,'Phase 1,2+robust'!$A$3:$ID$198,64,FALSE)</f>
        <v>#N/A</v>
      </c>
      <c r="BM4" s="46" t="e">
        <f>VLOOKUP(A4,'Phase 1,2+robust'!$A$3:$ID$198,65,FALSE)</f>
        <v>#N/A</v>
      </c>
      <c r="BN4" s="47" t="e">
        <f>VLOOKUP(A4,'Phase 1,2+robust'!$A$3:$ID$198,66,FALSE)</f>
        <v>#N/A</v>
      </c>
      <c r="BO4" s="16" t="e">
        <f>VLOOKUP(A4,'Phase 1,2+robust'!$A$3:$ID$198,67,FALSE)</f>
        <v>#N/A</v>
      </c>
      <c r="BP4" s="16" t="e">
        <f>VLOOKUP(A4,'Phase 1,2+robust'!$A$3:$ID$198,68,FALSE)</f>
        <v>#N/A</v>
      </c>
      <c r="BQ4" s="16" t="e">
        <f>VLOOKUP(A4,'Phase 1,2+robust'!$A$3:$ID$198,69,FALSE)</f>
        <v>#N/A</v>
      </c>
      <c r="BR4" s="45" t="e">
        <f>VLOOKUP(A4,'Phase 1,2+robust'!$A$3:$ID$198,70,FALSE)</f>
        <v>#N/A</v>
      </c>
      <c r="BS4" s="46" t="e">
        <f>VLOOKUP(A4,'Phase 1,2+robust'!$A$3:$ID$198,71,FALSE)</f>
        <v>#N/A</v>
      </c>
      <c r="BT4" s="47" t="e">
        <f>VLOOKUP(A4,'Phase 1,2+robust'!$A$3:$ID$198,72,FALSE)</f>
        <v>#N/A</v>
      </c>
      <c r="BU4" s="16" t="e">
        <f>VLOOKUP(A4,'Phase 1,2+robust'!$A$3:$ID$198,73,FALSE)</f>
        <v>#N/A</v>
      </c>
      <c r="BV4" s="16" t="e">
        <f>VLOOKUP(A4,'Phase 1,2+robust'!$A$3:$ID$198,74,FALSE)</f>
        <v>#N/A</v>
      </c>
      <c r="BW4" s="16" t="e">
        <f>VLOOKUP(A4,'Phase 1,2+robust'!$A$3:$ID$198,75,FALSE)</f>
        <v>#N/A</v>
      </c>
      <c r="BX4" s="45" t="e">
        <f>VLOOKUP(A4,'Phase 1,2+robust'!$A$3:$ID$198,76,FALSE)</f>
        <v>#N/A</v>
      </c>
      <c r="BY4" s="46" t="e">
        <f>VLOOKUP(A4,'Phase 1,2+robust'!$A$3:$ID$198,77,FALSE)</f>
        <v>#N/A</v>
      </c>
      <c r="BZ4" s="47" t="e">
        <f>VLOOKUP(A4,'Phase 1,2+robust'!$A$3:$ID$198,78,FALSE)</f>
        <v>#N/A</v>
      </c>
      <c r="CA4" s="16" t="e">
        <f>VLOOKUP(A4,'Phase 1,2+robust'!$A$3:$ID$198,79,FALSE)</f>
        <v>#N/A</v>
      </c>
      <c r="CB4" s="16" t="e">
        <f>VLOOKUP(A4,'Phase 1,2+robust'!$A$3:$ID$198,80,FALSE)</f>
        <v>#N/A</v>
      </c>
      <c r="CC4" s="16" t="e">
        <f>VLOOKUP(A4,'Phase 1,2+robust'!$A$3:$ID$198,81,FALSE)</f>
        <v>#N/A</v>
      </c>
      <c r="CD4" s="45" t="e">
        <f>VLOOKUP(A4,'Phase 1,2+robust'!$A$3:$ID$198,82,FALSE)</f>
        <v>#N/A</v>
      </c>
      <c r="CE4" s="46" t="e">
        <f>VLOOKUP(A4,'Phase 1,2+robust'!$A$3:$ID$198,83,FALSE)</f>
        <v>#N/A</v>
      </c>
      <c r="CF4" s="47" t="e">
        <f>VLOOKUP(A4,'Phase 1,2+robust'!$A$3:$ID$198,84,FALSE)</f>
        <v>#N/A</v>
      </c>
      <c r="CG4" s="16" t="e">
        <f>VLOOKUP(A4,'Phase 1,2+robust'!$A$3:$ID$198,85,FALSE)</f>
        <v>#N/A</v>
      </c>
      <c r="CH4" s="16" t="e">
        <f>VLOOKUP(A4,'Phase 1,2+robust'!$A$3:$ID$198,86,FALSE)</f>
        <v>#N/A</v>
      </c>
      <c r="CI4" s="16" t="e">
        <f>VLOOKUP(A4,'Phase 1,2+robust'!$A$3:$ID$198,87,FALSE)</f>
        <v>#N/A</v>
      </c>
      <c r="CJ4" s="45" t="e">
        <f>VLOOKUP(A4,'Phase 1,2+robust'!$A$3:$ID$198,88,FALSE)</f>
        <v>#N/A</v>
      </c>
      <c r="CK4" s="46" t="e">
        <f>VLOOKUP(A4,'Phase 1,2+robust'!$A$3:$ID$198,89,FALSE)</f>
        <v>#N/A</v>
      </c>
      <c r="CL4" s="47" t="e">
        <f>VLOOKUP(A4,'Phase 1,2+robust'!$A$3:$ID$198,90,FALSE)</f>
        <v>#N/A</v>
      </c>
      <c r="CM4" s="16" t="e">
        <f>VLOOKUP(A4,'Phase 1,2+robust'!$A$3:$ID$198,91,FALSE)</f>
        <v>#N/A</v>
      </c>
      <c r="CN4" s="16" t="e">
        <f>VLOOKUP(A4,'Phase 1,2+robust'!$A$3:$ID$198,92,FALSE)</f>
        <v>#N/A</v>
      </c>
      <c r="CO4" s="16" t="e">
        <f>VLOOKUP(A4,'Phase 1,2+robust'!$A$3:$ID$198,93,FALSE)</f>
        <v>#N/A</v>
      </c>
      <c r="CP4" s="45" t="e">
        <f>VLOOKUP(A4,'Phase 1,2+robust'!$A$3:$ID$198,94,FALSE)</f>
        <v>#N/A</v>
      </c>
      <c r="CQ4" s="46" t="e">
        <f>VLOOKUP(A4,'Phase 1,2+robust'!$A$3:$ID$198,95,FALSE)</f>
        <v>#N/A</v>
      </c>
      <c r="CR4" s="47" t="e">
        <f>VLOOKUP(A4,'Phase 1,2+robust'!$A$3:$ID$198,96,FALSE)</f>
        <v>#N/A</v>
      </c>
      <c r="CS4" s="16" t="e">
        <f>VLOOKUP(A4,'Phase 1,2+robust'!$A$3:$ID$198,97,FALSE)</f>
        <v>#N/A</v>
      </c>
      <c r="CT4" s="16" t="e">
        <f>VLOOKUP(A4,'Phase 1,2+robust'!$A$3:$ID$198,98,FALSE)</f>
        <v>#N/A</v>
      </c>
      <c r="CU4" s="16" t="e">
        <f>VLOOKUP(A4,'Phase 1,2+robust'!$A$3:$ID$198,99,FALSE)</f>
        <v>#N/A</v>
      </c>
      <c r="CV4" s="45" t="e">
        <f>VLOOKUP(A4,'Phase 1,2+robust'!$A$3:$ID$198,100,FALSE)</f>
        <v>#N/A</v>
      </c>
      <c r="CW4" s="46" t="e">
        <f>VLOOKUP(A4,'Phase 1,2+robust'!$A$3:$ID$198,101,FALSE)</f>
        <v>#N/A</v>
      </c>
      <c r="CX4" s="47" t="e">
        <f>VLOOKUP(A4,'Phase 1,2+robust'!$A$3:$ID$198,102,FALSE)</f>
        <v>#N/A</v>
      </c>
      <c r="CY4" s="16" t="e">
        <f>VLOOKUP(A4,'Phase 1,2+robust'!$A$3:$ID$198,103,FALSE)</f>
        <v>#N/A</v>
      </c>
      <c r="CZ4" s="16" t="e">
        <f>VLOOKUP(A4,'Phase 1,2+robust'!$A$3:$ID$198,104,FALSE)</f>
        <v>#N/A</v>
      </c>
      <c r="DA4" s="16" t="e">
        <f>VLOOKUP(A4,'Phase 1,2+robust'!$A$3:$ID$198,105,FALSE)</f>
        <v>#N/A</v>
      </c>
      <c r="DB4" s="45" t="e">
        <f>VLOOKUP(A4,'Phase 1,2+robust'!$A$3:$ID$198,106,FALSE)</f>
        <v>#N/A</v>
      </c>
      <c r="DC4" s="46" t="e">
        <f>VLOOKUP(A4,'Phase 1,2+robust'!$A$3:$ID$198,107,FALSE)</f>
        <v>#N/A</v>
      </c>
      <c r="DD4" s="47" t="e">
        <f>VLOOKUP(A4,'Phase 1,2+robust'!$A$3:$ID$198,108,FALSE)</f>
        <v>#N/A</v>
      </c>
      <c r="DE4" s="16" t="e">
        <f>VLOOKUP(A4,'Phase 1,2+robust'!$A$3:$ID$198,109,FALSE)</f>
        <v>#N/A</v>
      </c>
      <c r="DF4" s="16" t="e">
        <f>VLOOKUP(A4,'Phase 1,2+robust'!$A$3:$ID$198,110,FALSE)</f>
        <v>#N/A</v>
      </c>
      <c r="DG4" s="16" t="e">
        <f>VLOOKUP(A4,'Phase 1,2+robust'!$A$3:$ID$198,111,FALSE)</f>
        <v>#N/A</v>
      </c>
      <c r="DH4" s="45" t="e">
        <f>VLOOKUP(A4,'Phase 1,2+robust'!$A$3:$ID$198,112,FALSE)</f>
        <v>#N/A</v>
      </c>
      <c r="DI4" s="46" t="e">
        <f>VLOOKUP(A4,'Phase 1,2+robust'!$A$3:$ID$198,113,FALSE)</f>
        <v>#N/A</v>
      </c>
      <c r="DJ4" s="47" t="e">
        <f>VLOOKUP(A4,'Phase 1,2+robust'!$A$3:$ID$198,114,FALSE)</f>
        <v>#N/A</v>
      </c>
      <c r="DK4" s="16" t="e">
        <f>VLOOKUP(A4,'Phase 1,2+robust'!$A$3:$ID$198,115,FALSE)</f>
        <v>#N/A</v>
      </c>
      <c r="DL4" s="16" t="e">
        <f>VLOOKUP(A4,'Phase 1,2+robust'!$A$3:$ID$198,116,FALSE)</f>
        <v>#N/A</v>
      </c>
      <c r="DM4" s="16" t="e">
        <f>VLOOKUP(A4,'Phase 1,2+robust'!$A$3:$ID$198,117,FALSE)</f>
        <v>#N/A</v>
      </c>
      <c r="DN4" s="45" t="e">
        <f>VLOOKUP(A4,'Phase 1,2+robust'!$A$3:$ID$198,118,FALSE)</f>
        <v>#N/A</v>
      </c>
      <c r="DO4" s="46" t="e">
        <f>VLOOKUP(A4,'Phase 1,2+robust'!$A$3:$ID$198,119,FALSE)</f>
        <v>#N/A</v>
      </c>
      <c r="DP4" s="47" t="e">
        <f>VLOOKUP(A4,'Phase 1,2+robust'!$A$3:$ID$198,120,FALSE)</f>
        <v>#N/A</v>
      </c>
      <c r="DQ4" s="16" t="e">
        <f>VLOOKUP(A4,'Phase 1,2+robust'!$A$3:$ID$198,121,FALSE)</f>
        <v>#N/A</v>
      </c>
      <c r="DR4" s="16" t="e">
        <f>VLOOKUP(A4,'Phase 1,2+robust'!$A$3:$ID$198,122,FALSE)</f>
        <v>#N/A</v>
      </c>
      <c r="DS4" s="16" t="e">
        <f>VLOOKUP(A4,'Phase 1,2+robust'!$A$3:$ID$198,123,FALSE)</f>
        <v>#N/A</v>
      </c>
      <c r="DT4" s="45" t="e">
        <f>VLOOKUP(A4,'Phase 1,2+robust'!$A$3:$ID$198,124,FALSE)</f>
        <v>#N/A</v>
      </c>
      <c r="DU4" s="46" t="e">
        <f>VLOOKUP(A4,'Phase 1,2+robust'!$A$3:$ID$198,125,FALSE)</f>
        <v>#N/A</v>
      </c>
      <c r="DV4" s="47" t="e">
        <f>VLOOKUP(A4,'Phase 1,2+robust'!$A$3:$ID$198,126,FALSE)</f>
        <v>#N/A</v>
      </c>
      <c r="DW4" s="16" t="e">
        <f>VLOOKUP(A4,'Phase 1,2+robust'!$A$3:$ID$198,127,FALSE)</f>
        <v>#N/A</v>
      </c>
      <c r="DX4" s="16" t="e">
        <f>VLOOKUP(A4,'Phase 1,2+robust'!$A$3:$ID$198,128,FALSE)</f>
        <v>#N/A</v>
      </c>
      <c r="DY4" s="16" t="e">
        <f>VLOOKUP(A4,'Phase 1,2+robust'!$A$3:$ID$198,129,FALSE)</f>
        <v>#N/A</v>
      </c>
      <c r="DZ4" s="45" t="e">
        <f>VLOOKUP(A4,'Phase 1,2+robust'!$A$3:$ID$198,130,FALSE)</f>
        <v>#N/A</v>
      </c>
      <c r="EA4" s="46" t="e">
        <f>VLOOKUP(A4,'Phase 1,2+robust'!$A$3:$ID$198,131,FALSE)</f>
        <v>#N/A</v>
      </c>
      <c r="EB4" s="47" t="e">
        <f>VLOOKUP(A4,'Phase 1,2+robust'!$A$3:$ID$198,132,FALSE)</f>
        <v>#N/A</v>
      </c>
      <c r="EC4" s="16" t="e">
        <f>VLOOKUP(A4,'Phase 1,2+robust'!$A$3:$ID$198,133,FALSE)</f>
        <v>#N/A</v>
      </c>
      <c r="ED4" s="16" t="e">
        <f>VLOOKUP(A4,'Phase 1,2+robust'!$A$3:$ID$198,134,FALSE)</f>
        <v>#N/A</v>
      </c>
      <c r="EE4" s="16" t="e">
        <f>VLOOKUP(A4,'Phase 1,2+robust'!$A$3:$ID$198,135,FALSE)</f>
        <v>#N/A</v>
      </c>
      <c r="EF4" s="45" t="e">
        <f>VLOOKUP(A4,'Phase 1,2+robust'!$A$3:$ID$198,136,FALSE)</f>
        <v>#N/A</v>
      </c>
      <c r="EG4" s="46" t="e">
        <f>VLOOKUP(A4,'Phase 1,2+robust'!$A$3:$ID$198,137,FALSE)</f>
        <v>#N/A</v>
      </c>
      <c r="EH4" s="47" t="e">
        <f>VLOOKUP(A4,'Phase 1,2+robust'!$A$3:$ID$198,138,FALSE)</f>
        <v>#N/A</v>
      </c>
      <c r="EI4" s="16" t="e">
        <f>VLOOKUP(A4,'Phase 1,2+robust'!$A$3:$ID$198,139,FALSE)</f>
        <v>#N/A</v>
      </c>
      <c r="EJ4" s="16" t="e">
        <f>VLOOKUP(A4,'Phase 1,2+robust'!$A$3:$ID$198,140,FALSE)</f>
        <v>#N/A</v>
      </c>
      <c r="EK4" s="16" t="e">
        <f>VLOOKUP(A4,'Phase 1,2+robust'!$A$3:$ID$198,141,FALSE)</f>
        <v>#N/A</v>
      </c>
      <c r="EL4" s="45" t="e">
        <f>VLOOKUP(A4,'Phase 1,2+robust'!$A$3:$ID$198,142,FALSE)</f>
        <v>#N/A</v>
      </c>
      <c r="EM4" s="46" t="e">
        <f>VLOOKUP(A4,'Phase 1,2+robust'!$A$3:$ID$198,143,FALSE)</f>
        <v>#N/A</v>
      </c>
      <c r="EN4" s="47" t="e">
        <f>VLOOKUP(A4,'Phase 1,2+robust'!$A$3:$ID$198,144,FALSE)</f>
        <v>#N/A</v>
      </c>
      <c r="EO4" s="16" t="e">
        <f>VLOOKUP(A4,'Phase 1,2+robust'!$A$3:$ID$198,145,FALSE)</f>
        <v>#N/A</v>
      </c>
      <c r="EP4" s="16" t="e">
        <f>VLOOKUP(A4,'Phase 1,2+robust'!$A$3:$ID$198,146,FALSE)</f>
        <v>#N/A</v>
      </c>
      <c r="EQ4" s="16" t="e">
        <f>VLOOKUP(A4,'Phase 1,2+robust'!$A$3:$ID$198,147,FALSE)</f>
        <v>#N/A</v>
      </c>
      <c r="ER4" s="45" t="e">
        <f>VLOOKUP(A4,'Phase 1,2+robust'!$A$3:$ID$198,148,FALSE)</f>
        <v>#N/A</v>
      </c>
      <c r="ES4" s="46" t="e">
        <f>VLOOKUP(A4,'Phase 1,2+robust'!$A$3:$ID$198,149,FALSE)</f>
        <v>#N/A</v>
      </c>
      <c r="ET4" s="47" t="e">
        <f>VLOOKUP(A4,'Phase 1,2+robust'!$A$3:$ID$198,150,FALSE)</f>
        <v>#N/A</v>
      </c>
      <c r="EU4" s="16" t="e">
        <f>VLOOKUP(A4,'Phase 1,2+robust'!$A$3:$ID$198,151,FALSE)</f>
        <v>#N/A</v>
      </c>
      <c r="EV4" s="16" t="e">
        <f>VLOOKUP(A4,'Phase 1,2+robust'!$A$3:$ID$198,152,FALSE)</f>
        <v>#N/A</v>
      </c>
      <c r="EW4" s="16" t="e">
        <f>VLOOKUP(A4,'Phase 1,2+robust'!$A$3:$ID$198,153,FALSE)</f>
        <v>#N/A</v>
      </c>
      <c r="EX4" s="16" t="e">
        <f>VLOOKUP(A4,'Phase 1,2+robust'!$A$3:$ID$198,154,FALSE)</f>
        <v>#N/A</v>
      </c>
      <c r="EY4" s="16" t="e">
        <f>VLOOKUP(A4,'Phase 1,2+robust'!$A$3:$ID$198,155,FALSE)</f>
        <v>#N/A</v>
      </c>
      <c r="EZ4" s="16" t="e">
        <f>VLOOKUP(A4,'Phase 1,2+robust'!$A$3:$ID$198,156,FALSE)</f>
        <v>#N/A</v>
      </c>
      <c r="FA4" s="16" t="e">
        <f>VLOOKUP(A4,'Phase 1,2+robust'!$A$3:$ID$198,157,FALSE)</f>
        <v>#N/A</v>
      </c>
      <c r="FB4" s="16" t="e">
        <f>VLOOKUP(A4,'Phase 1,2+robust'!$A$3:$ID$198,158,FALSE)</f>
        <v>#N/A</v>
      </c>
      <c r="FC4" s="16" t="e">
        <f>VLOOKUP(A4,'Phase 1,2+robust'!$A$3:$ID$198,159,FALSE)</f>
        <v>#N/A</v>
      </c>
      <c r="FD4" s="16" t="e">
        <f>VLOOKUP(A4,'Phase 1,2+robust'!$A$3:$ID$198,160,FALSE)</f>
        <v>#N/A</v>
      </c>
      <c r="FE4" s="16" t="e">
        <f>VLOOKUP(A4,'Phase 1,2+robust'!$A$3:$ID$198,161,FALSE)</f>
        <v>#N/A</v>
      </c>
      <c r="FF4" s="16" t="e">
        <f>VLOOKUP(A4,'Phase 1,2+robust'!$A$3:$ID$198,162,FALSE)</f>
        <v>#N/A</v>
      </c>
      <c r="FG4" s="16" t="e">
        <f>VLOOKUP(A4,'Phase 1,2+robust'!$A$3:$ID$198,163,FALSE)</f>
        <v>#N/A</v>
      </c>
      <c r="FH4" s="16" t="e">
        <f>VLOOKUP(A4,'Phase 1,2+robust'!$A$3:$ID$198,164,FALSE)</f>
        <v>#N/A</v>
      </c>
      <c r="FI4" s="16" t="e">
        <f>VLOOKUP(A4,'Phase 1,2+robust'!$A$3:$ID$198,165,FALSE)</f>
        <v>#N/A</v>
      </c>
      <c r="FJ4" s="16" t="e">
        <f>VLOOKUP(A4,'Phase 1,2+robust'!$A$3:$ID$198,166,FALSE)</f>
        <v>#N/A</v>
      </c>
      <c r="FK4" s="16" t="e">
        <f>VLOOKUP(A4,'Phase 1,2+robust'!$A$3:$ID$198,167,FALSE)</f>
        <v>#N/A</v>
      </c>
      <c r="FL4" s="16" t="e">
        <f>VLOOKUP(A4,'Phase 1,2+robust'!$A$3:$ID$198,168,FALSE)</f>
        <v>#N/A</v>
      </c>
      <c r="FM4" s="16" t="e">
        <f>VLOOKUP(A4,'Phase 1,2+robust'!$A$3:$ID$198,169,FALSE)</f>
        <v>#N/A</v>
      </c>
      <c r="FN4" s="16" t="e">
        <f>VLOOKUP(A4,'Phase 1,2+robust'!$A$3:$ID$198,170,FALSE)</f>
        <v>#N/A</v>
      </c>
      <c r="FO4" s="16" t="e">
        <f>VLOOKUP(A4,'Phase 1,2+robust'!$A$3:$ID$198,171,FALSE)</f>
        <v>#N/A</v>
      </c>
      <c r="FP4" s="16" t="e">
        <f>VLOOKUP(A4,'Phase 1,2+robust'!$A$3:$ID$198,172,FALSE)</f>
        <v>#N/A</v>
      </c>
      <c r="FQ4" s="16" t="e">
        <f>VLOOKUP(A4,'Phase 1,2+robust'!$A$3:$ID$198,173,FALSE)</f>
        <v>#N/A</v>
      </c>
      <c r="FR4" s="16" t="e">
        <f>VLOOKUP(A4,'Phase 1,2+robust'!$A$3:$ID$198,174,FALSE)</f>
        <v>#N/A</v>
      </c>
      <c r="FS4" s="16" t="e">
        <f>VLOOKUP(A4,'Phase 1,2+robust'!$A$3:$ID$198,175,FALSE)</f>
        <v>#N/A</v>
      </c>
      <c r="FT4" s="16" t="e">
        <f>VLOOKUP(A4,'Phase 1,2+robust'!$A$3:$ID$198,176,FALSE)</f>
        <v>#N/A</v>
      </c>
      <c r="FU4" s="16" t="e">
        <f>VLOOKUP(A4,'Phase 1,2+robust'!$A$3:$ID$198,177,FALSE)</f>
        <v>#N/A</v>
      </c>
      <c r="FV4" s="16" t="e">
        <f>VLOOKUP(A4,'Phase 1,2+robust'!$A$3:$ID$198,178,FALSE)</f>
        <v>#N/A</v>
      </c>
      <c r="FW4" s="16" t="e">
        <f>VLOOKUP(A4,'Phase 1,2+robust'!$A$3:$ID$198,179,FALSE)</f>
        <v>#N/A</v>
      </c>
      <c r="FX4" s="16" t="e">
        <f>VLOOKUP(A4,'Phase 1,2+robust'!$A$3:$ID$198,180,FALSE)</f>
        <v>#N/A</v>
      </c>
      <c r="FY4" s="16" t="e">
        <f>VLOOKUP(A4,'Phase 1,2+robust'!$A$3:$ID$198,181,FALSE)</f>
        <v>#N/A</v>
      </c>
      <c r="FZ4" s="16" t="e">
        <f>VLOOKUP(A4,'Phase 1,2+robust'!$A$3:$ID$198,182,FALSE)</f>
        <v>#N/A</v>
      </c>
      <c r="GA4" s="16" t="e">
        <f>VLOOKUP(A4,'Phase 1,2+robust'!$A$3:$ID$198,183,FALSE)</f>
        <v>#N/A</v>
      </c>
      <c r="GB4" s="16" t="e">
        <f>VLOOKUP(A4,'Phase 1,2+robust'!$A$3:$ID$198,184,FALSE)</f>
        <v>#N/A</v>
      </c>
      <c r="GC4" s="16" t="e">
        <f>VLOOKUP(A4,'Phase 1,2+robust'!$A$3:$ID$198,185,FALSE)</f>
        <v>#N/A</v>
      </c>
      <c r="GD4" s="16" t="e">
        <f>VLOOKUP(A4,'Phase 1,2+robust'!$A$3:$ID$198,186,FALSE)</f>
        <v>#N/A</v>
      </c>
      <c r="GE4" s="16" t="e">
        <f>VLOOKUP(A4,'Phase 1,2+robust'!$A$3:$ID$198,187,FALSE)</f>
        <v>#N/A</v>
      </c>
      <c r="GF4" s="16" t="e">
        <f>VLOOKUP(A4,'Phase 1,2+robust'!$A$3:$ID$198,188,FALSE)</f>
        <v>#N/A</v>
      </c>
      <c r="GG4" s="16" t="e">
        <f>VLOOKUP(A4,'Phase 1,2+robust'!$A$3:$ID$198,189,FALSE)</f>
        <v>#N/A</v>
      </c>
      <c r="GH4" s="16" t="e">
        <f>VLOOKUP(A4,'Phase 1,2+robust'!$A$3:$ID$198,190,FALSE)</f>
        <v>#N/A</v>
      </c>
      <c r="GI4" s="16" t="e">
        <f>VLOOKUP(A4,'Phase 1,2+robust'!$A$3:$ID$198,191,FALSE)</f>
        <v>#N/A</v>
      </c>
      <c r="GJ4" s="16" t="e">
        <f>VLOOKUP(A4,'Phase 1,2+robust'!$A$3:$ID$198,192,FALSE)</f>
        <v>#N/A</v>
      </c>
      <c r="GK4" s="16" t="e">
        <f>VLOOKUP(A4,'Phase 1,2+robust'!$A$3:$ID$198,193,FALSE)</f>
        <v>#N/A</v>
      </c>
      <c r="GL4" s="16" t="e">
        <f>VLOOKUP(A4,'Phase 1,2+robust'!$A$3:$ID$198,194,FALSE)</f>
        <v>#N/A</v>
      </c>
      <c r="GM4" s="16" t="e">
        <f>VLOOKUP(A4,'Phase 1,2+robust'!$A$3:$ID$198,195,FALSE)</f>
        <v>#N/A</v>
      </c>
      <c r="GN4" s="16" t="e">
        <f>VLOOKUP(A4,'Phase 1,2+robust'!$A$3:$ID$198,196,FALSE)</f>
        <v>#N/A</v>
      </c>
      <c r="GO4" s="16" t="e">
        <f>VLOOKUP(A4,'Phase 1,2+robust'!$A$3:$ID$198,197,FALSE)</f>
        <v>#N/A</v>
      </c>
      <c r="GP4" s="16" t="e">
        <f>VLOOKUP(A4,'Phase 1,2+robust'!$A$3:$ID$198,198,FALSE)</f>
        <v>#N/A</v>
      </c>
    </row>
    <row r="5" spans="1:198" s="16" customFormat="1" x14ac:dyDescent="0.25">
      <c r="B5" s="16" t="e">
        <f>VLOOKUP(A5,'Phase 1,2+robust'!$A$3:$ID$198,2,FALSE)</f>
        <v>#N/A</v>
      </c>
      <c r="C5" s="16" t="e">
        <f>VLOOKUP(A5,'Phase 1,2+robust'!$A$3:$ID$198,3,FALSE)</f>
        <v>#N/A</v>
      </c>
      <c r="D5" s="16" t="e">
        <f>VLOOKUP(A5,'Phase 1,2+robust'!$A$3:$ID$198,4,FALSE)</f>
        <v>#N/A</v>
      </c>
      <c r="E5" s="16" t="e">
        <f>VLOOKUP(A5,'Phase 1,2+robust'!$A$3:$ID$198,5,FALSE)</f>
        <v>#N/A</v>
      </c>
      <c r="F5" s="16" t="e">
        <f>VLOOKUP(A5,'Phase 1,2+robust'!$A$3:$ID$198,6,FALSE)</f>
        <v>#N/A</v>
      </c>
      <c r="G5" s="16" t="e">
        <f>VLOOKUP(A5,'Phase 1,2+robust'!$A$3:$ID$198,7,FALSE)</f>
        <v>#N/A</v>
      </c>
      <c r="H5" s="16" t="e">
        <f>VLOOKUP(A5,'Phase 1,2+robust'!$A$3:$ID$198,8,FALSE)</f>
        <v>#N/A</v>
      </c>
      <c r="I5" s="16" t="e">
        <f>VLOOKUP(A5,'Phase 1,2+robust'!$A$3:$ID$198,9,FALSE)</f>
        <v>#N/A</v>
      </c>
      <c r="J5" s="45" t="e">
        <f>VLOOKUP(A5,'Phase 1,2+robust'!$A$3:$ID$198,10,FALSE)</f>
        <v>#N/A</v>
      </c>
      <c r="K5" s="46" t="e">
        <f>VLOOKUP(A5,'Phase 1,2+robust'!$A$3:$ID$198,11,FALSE)</f>
        <v>#N/A</v>
      </c>
      <c r="L5" s="47" t="e">
        <f>VLOOKUP(B5,'Phase 1,2+robust'!$A$3:$ID$198,11,FALSE)</f>
        <v>#N/A</v>
      </c>
      <c r="M5" s="16" t="e">
        <f>VLOOKUP(A5,'Phase 1,2+robust'!$A$3:$ID$198,13,FALSE)</f>
        <v>#N/A</v>
      </c>
      <c r="N5" s="16" t="e">
        <f>VLOOKUP(A5,'Phase 1,2+robust'!$A$3:$ID$198,14,FALSE)</f>
        <v>#N/A</v>
      </c>
      <c r="O5" s="16" t="e">
        <f>VLOOKUP(B5,'Phase 1,2+robust'!$A$3:$ID$198,14,FALSE)</f>
        <v>#N/A</v>
      </c>
      <c r="P5" s="45" t="e">
        <f>VLOOKUP(A5,'Phase 1,2+robust'!$A$3:$ID$198,16,FALSE)</f>
        <v>#N/A</v>
      </c>
      <c r="Q5" s="46" t="e">
        <f>VLOOKUP(A5,'Phase 1,2+robust'!$A$3:$ID$198,17,FALSE)</f>
        <v>#N/A</v>
      </c>
      <c r="R5" s="47" t="e">
        <f>VLOOKUP(A5,'Phase 1,2+robust'!$A$3:$ID$198,18,FALSE)</f>
        <v>#N/A</v>
      </c>
      <c r="S5" s="16" t="e">
        <f>VLOOKUP(A5,'Phase 1,2+robust'!$A$3:$ID$198,19,FALSE)</f>
        <v>#N/A</v>
      </c>
      <c r="T5" s="16" t="e">
        <f>VLOOKUP(A5,'Phase 1,2+robust'!$A$3:$ID$198,20,FALSE)</f>
        <v>#N/A</v>
      </c>
      <c r="U5" s="16" t="e">
        <f>VLOOKUP(A5,'Phase 1,2+robust'!$A$3:$ID$198,21,FALSE)</f>
        <v>#N/A</v>
      </c>
      <c r="V5" s="45" t="e">
        <f>VLOOKUP(A5,'Phase 1,2+robust'!$A$3:$ID$198,22,FALSE)</f>
        <v>#N/A</v>
      </c>
      <c r="W5" s="46" t="e">
        <f>VLOOKUP(A5,'Phase 1,2+robust'!$A$3:$ID$198,23,FALSE)</f>
        <v>#N/A</v>
      </c>
      <c r="X5" s="47" t="e">
        <f>VLOOKUP(A5,'Phase 1,2+robust'!$A$3:$ID$198,24,FALSE)</f>
        <v>#N/A</v>
      </c>
      <c r="Y5" s="16" t="e">
        <f>VLOOKUP(A5,'Phase 1,2+robust'!$A$3:$ID$198,25,FALSE)</f>
        <v>#N/A</v>
      </c>
      <c r="Z5" s="16" t="e">
        <f>VLOOKUP(A5,'Phase 1,2+robust'!$A$3:$ID$198,26,FALSE)</f>
        <v>#N/A</v>
      </c>
      <c r="AA5" s="16" t="e">
        <f>VLOOKUP(A5,'Phase 1,2+robust'!$A$3:$ID$198,27,FALSE)</f>
        <v>#N/A</v>
      </c>
      <c r="AB5" s="45" t="e">
        <f>VLOOKUP(A5,'Phase 1,2+robust'!$A$3:$ID$198,28,FALSE)</f>
        <v>#N/A</v>
      </c>
      <c r="AC5" s="46" t="e">
        <f>VLOOKUP(A5,'Phase 1,2+robust'!$A$3:$ID$198,29,FALSE)</f>
        <v>#N/A</v>
      </c>
      <c r="AD5" s="47" t="e">
        <f>VLOOKUP(A5,'Phase 1,2+robust'!$A$3:$ID$198,30,FALSE)</f>
        <v>#N/A</v>
      </c>
      <c r="AE5" s="16" t="e">
        <f>VLOOKUP(A5,'Phase 1,2+robust'!$A$3:$ID$198,31,FALSE)</f>
        <v>#N/A</v>
      </c>
      <c r="AF5" s="16" t="e">
        <f>VLOOKUP(A5,'Phase 1,2+robust'!$A$3:$ID$198,32,FALSE)</f>
        <v>#N/A</v>
      </c>
      <c r="AG5" s="16" t="e">
        <f>VLOOKUP(A5,'Phase 1,2+robust'!$A$3:$ID$198,33,FALSE)</f>
        <v>#N/A</v>
      </c>
      <c r="AH5" s="45" t="e">
        <f>VLOOKUP(A5,'Phase 1,2+robust'!$A$3:$ID$198,34,FALSE)</f>
        <v>#N/A</v>
      </c>
      <c r="AI5" s="46" t="e">
        <f>VLOOKUP(A5,'Phase 1,2+robust'!$A$3:$ID$198,35,FALSE)</f>
        <v>#N/A</v>
      </c>
      <c r="AJ5" s="47" t="e">
        <f>VLOOKUP(A5,'Phase 1,2+robust'!$A$3:$ID$198,36,FALSE)</f>
        <v>#N/A</v>
      </c>
      <c r="AK5" s="16" t="e">
        <f>VLOOKUP(A5,'Phase 1,2+robust'!$A$3:$ID$198,37,FALSE)</f>
        <v>#N/A</v>
      </c>
      <c r="AL5" s="16" t="e">
        <f>VLOOKUP(A5,'Phase 1,2+robust'!$A$3:$ID$198,38,FALSE)</f>
        <v>#N/A</v>
      </c>
      <c r="AM5" s="16" t="e">
        <f>VLOOKUP(A5,'Phase 1,2+robust'!$A$3:$ID$198,39,FALSE)</f>
        <v>#N/A</v>
      </c>
      <c r="AN5" s="45" t="e">
        <f>VLOOKUP(A5,'Phase 1,2+robust'!$A$3:$ID$198,40,FALSE)</f>
        <v>#N/A</v>
      </c>
      <c r="AO5" s="46" t="e">
        <f>VLOOKUP(A5,'Phase 1,2+robust'!$A$3:$ID$198,41,FALSE)</f>
        <v>#N/A</v>
      </c>
      <c r="AP5" s="47" t="e">
        <f>VLOOKUP(A5,'Phase 1,2+robust'!$A$3:$ID$198,42,FALSE)</f>
        <v>#N/A</v>
      </c>
      <c r="AQ5" s="16" t="e">
        <f>VLOOKUP(A5,'Phase 1,2+robust'!$A$3:$ID$198,43,FALSE)</f>
        <v>#N/A</v>
      </c>
      <c r="AR5" s="16" t="e">
        <f>VLOOKUP(A5,'Phase 1,2+robust'!$A$3:$ID$198,44,FALSE)</f>
        <v>#N/A</v>
      </c>
      <c r="AS5" s="16" t="e">
        <f>VLOOKUP(A5,'Phase 1,2+robust'!$A$3:$ID$198,45,FALSE)</f>
        <v>#N/A</v>
      </c>
      <c r="AT5" s="45" t="e">
        <f>VLOOKUP(A5,'Phase 1,2+robust'!$A$3:$ID$198,46,FALSE)</f>
        <v>#N/A</v>
      </c>
      <c r="AU5" s="46" t="e">
        <f>VLOOKUP(A5,'Phase 1,2+robust'!$A$3:$ID$198,47,FALSE)</f>
        <v>#N/A</v>
      </c>
      <c r="AV5" s="47" t="e">
        <f>VLOOKUP(A5,'Phase 1,2+robust'!$A$3:$ID$198,48,FALSE)</f>
        <v>#N/A</v>
      </c>
      <c r="AW5" s="16" t="e">
        <f>VLOOKUP(A5,'Phase 1,2+robust'!$A$3:$ID$198,49,FALSE)</f>
        <v>#N/A</v>
      </c>
      <c r="AX5" s="16" t="e">
        <f>VLOOKUP(A5,'Phase 1,2+robust'!$A$3:$ID$198,50,FALSE)</f>
        <v>#N/A</v>
      </c>
      <c r="AY5" s="16" t="e">
        <f>VLOOKUP(A5,'Phase 1,2+robust'!$A$3:$ID$198,51,FALSE)</f>
        <v>#N/A</v>
      </c>
      <c r="AZ5" s="45" t="e">
        <f>VLOOKUP(A5,'Phase 1,2+robust'!$A$3:$ID$198,52,FALSE)</f>
        <v>#N/A</v>
      </c>
      <c r="BA5" s="46" t="e">
        <f>VLOOKUP(A5,'Phase 1,2+robust'!$A$3:$ID$198,53,FALSE)</f>
        <v>#N/A</v>
      </c>
      <c r="BB5" s="47" t="e">
        <f>VLOOKUP(A5,'Phase 1,2+robust'!$A$3:$ID$198,54,FALSE)</f>
        <v>#N/A</v>
      </c>
      <c r="BC5" s="16" t="e">
        <f>VLOOKUP(A5,'Phase 1,2+robust'!$A$3:$ID$198,55,FALSE)</f>
        <v>#N/A</v>
      </c>
      <c r="BD5" s="16" t="e">
        <f>VLOOKUP(A5,'Phase 1,2+robust'!$A$3:$ID$198,56,FALSE)</f>
        <v>#N/A</v>
      </c>
      <c r="BE5" s="16" t="e">
        <f>VLOOKUP(A5,'Phase 1,2+robust'!$A$3:$ID$198,57,FALSE)</f>
        <v>#N/A</v>
      </c>
      <c r="BF5" s="45" t="e">
        <f>VLOOKUP(A5,'Phase 1,2+robust'!$A$3:$ID$198,58,FALSE)</f>
        <v>#N/A</v>
      </c>
      <c r="BG5" s="46" t="e">
        <f>VLOOKUP(A5,'Phase 1,2+robust'!$A$3:$ID$198,59,FALSE)</f>
        <v>#N/A</v>
      </c>
      <c r="BH5" s="47" t="e">
        <f>VLOOKUP(A5,'Phase 1,2+robust'!$A$3:$ID$198,60,FALSE)</f>
        <v>#N/A</v>
      </c>
      <c r="BI5" s="16" t="e">
        <f>VLOOKUP(A5,'Phase 1,2+robust'!$A$3:$ID$198,61,FALSE)</f>
        <v>#N/A</v>
      </c>
      <c r="BJ5" s="16" t="e">
        <f>VLOOKUP(A5,'Phase 1,2+robust'!$A$3:$ID$198,62,FALSE)</f>
        <v>#N/A</v>
      </c>
      <c r="BK5" s="16" t="e">
        <f>VLOOKUP(A5,'Phase 1,2+robust'!$A$3:$ID$198,63,FALSE)</f>
        <v>#N/A</v>
      </c>
      <c r="BL5" s="45" t="e">
        <f>VLOOKUP(A5,'Phase 1,2+robust'!$A$3:$ID$198,64,FALSE)</f>
        <v>#N/A</v>
      </c>
      <c r="BM5" s="46" t="e">
        <f>VLOOKUP(A5,'Phase 1,2+robust'!$A$3:$ID$198,65,FALSE)</f>
        <v>#N/A</v>
      </c>
      <c r="BN5" s="47" t="e">
        <f>VLOOKUP(A5,'Phase 1,2+robust'!$A$3:$ID$198,66,FALSE)</f>
        <v>#N/A</v>
      </c>
      <c r="BO5" s="16" t="e">
        <f>VLOOKUP(A5,'Phase 1,2+robust'!$A$3:$ID$198,67,FALSE)</f>
        <v>#N/A</v>
      </c>
      <c r="BP5" s="16" t="e">
        <f>VLOOKUP(A5,'Phase 1,2+robust'!$A$3:$ID$198,68,FALSE)</f>
        <v>#N/A</v>
      </c>
      <c r="BQ5" s="16" t="e">
        <f>VLOOKUP(A5,'Phase 1,2+robust'!$A$3:$ID$198,69,FALSE)</f>
        <v>#N/A</v>
      </c>
      <c r="BR5" s="45" t="e">
        <f>VLOOKUP(A5,'Phase 1,2+robust'!$A$3:$ID$198,70,FALSE)</f>
        <v>#N/A</v>
      </c>
      <c r="BS5" s="46" t="e">
        <f>VLOOKUP(A5,'Phase 1,2+robust'!$A$3:$ID$198,71,FALSE)</f>
        <v>#N/A</v>
      </c>
      <c r="BT5" s="47" t="e">
        <f>VLOOKUP(A5,'Phase 1,2+robust'!$A$3:$ID$198,72,FALSE)</f>
        <v>#N/A</v>
      </c>
      <c r="BU5" s="16" t="e">
        <f>VLOOKUP(A5,'Phase 1,2+robust'!$A$3:$ID$198,73,FALSE)</f>
        <v>#N/A</v>
      </c>
      <c r="BV5" s="16" t="e">
        <f>VLOOKUP(A5,'Phase 1,2+robust'!$A$3:$ID$198,74,FALSE)</f>
        <v>#N/A</v>
      </c>
      <c r="BW5" s="16" t="e">
        <f>VLOOKUP(A5,'Phase 1,2+robust'!$A$3:$ID$198,75,FALSE)</f>
        <v>#N/A</v>
      </c>
      <c r="BX5" s="45" t="e">
        <f>VLOOKUP(A5,'Phase 1,2+robust'!$A$3:$ID$198,76,FALSE)</f>
        <v>#N/A</v>
      </c>
      <c r="BY5" s="46" t="e">
        <f>VLOOKUP(A5,'Phase 1,2+robust'!$A$3:$ID$198,77,FALSE)</f>
        <v>#N/A</v>
      </c>
      <c r="BZ5" s="47" t="e">
        <f>VLOOKUP(A5,'Phase 1,2+robust'!$A$3:$ID$198,78,FALSE)</f>
        <v>#N/A</v>
      </c>
      <c r="CA5" s="16" t="e">
        <f>VLOOKUP(A5,'Phase 1,2+robust'!$A$3:$ID$198,79,FALSE)</f>
        <v>#N/A</v>
      </c>
      <c r="CB5" s="16" t="e">
        <f>VLOOKUP(A5,'Phase 1,2+robust'!$A$3:$ID$198,80,FALSE)</f>
        <v>#N/A</v>
      </c>
      <c r="CC5" s="16" t="e">
        <f>VLOOKUP(A5,'Phase 1,2+robust'!$A$3:$ID$198,81,FALSE)</f>
        <v>#N/A</v>
      </c>
      <c r="CD5" s="45" t="e">
        <f>VLOOKUP(A5,'Phase 1,2+robust'!$A$3:$ID$198,82,FALSE)</f>
        <v>#N/A</v>
      </c>
      <c r="CE5" s="46" t="e">
        <f>VLOOKUP(A5,'Phase 1,2+robust'!$A$3:$ID$198,83,FALSE)</f>
        <v>#N/A</v>
      </c>
      <c r="CF5" s="47" t="e">
        <f>VLOOKUP(A5,'Phase 1,2+robust'!$A$3:$ID$198,84,FALSE)</f>
        <v>#N/A</v>
      </c>
      <c r="CG5" s="16" t="e">
        <f>VLOOKUP(A5,'Phase 1,2+robust'!$A$3:$ID$198,85,FALSE)</f>
        <v>#N/A</v>
      </c>
      <c r="CH5" s="16" t="e">
        <f>VLOOKUP(A5,'Phase 1,2+robust'!$A$3:$ID$198,86,FALSE)</f>
        <v>#N/A</v>
      </c>
      <c r="CI5" s="16" t="e">
        <f>VLOOKUP(A5,'Phase 1,2+robust'!$A$3:$ID$198,87,FALSE)</f>
        <v>#N/A</v>
      </c>
      <c r="CJ5" s="45" t="e">
        <f>VLOOKUP(A5,'Phase 1,2+robust'!$A$3:$ID$198,88,FALSE)</f>
        <v>#N/A</v>
      </c>
      <c r="CK5" s="46" t="e">
        <f>VLOOKUP(A5,'Phase 1,2+robust'!$A$3:$ID$198,89,FALSE)</f>
        <v>#N/A</v>
      </c>
      <c r="CL5" s="47" t="e">
        <f>VLOOKUP(A5,'Phase 1,2+robust'!$A$3:$ID$198,90,FALSE)</f>
        <v>#N/A</v>
      </c>
      <c r="CM5" s="16" t="e">
        <f>VLOOKUP(A5,'Phase 1,2+robust'!$A$3:$ID$198,91,FALSE)</f>
        <v>#N/A</v>
      </c>
      <c r="CN5" s="16" t="e">
        <f>VLOOKUP(A5,'Phase 1,2+robust'!$A$3:$ID$198,92,FALSE)</f>
        <v>#N/A</v>
      </c>
      <c r="CO5" s="16" t="e">
        <f>VLOOKUP(A5,'Phase 1,2+robust'!$A$3:$ID$198,93,FALSE)</f>
        <v>#N/A</v>
      </c>
      <c r="CP5" s="45" t="e">
        <f>VLOOKUP(A5,'Phase 1,2+robust'!$A$3:$ID$198,94,FALSE)</f>
        <v>#N/A</v>
      </c>
      <c r="CQ5" s="46" t="e">
        <f>VLOOKUP(A5,'Phase 1,2+robust'!$A$3:$ID$198,95,FALSE)</f>
        <v>#N/A</v>
      </c>
      <c r="CR5" s="47" t="e">
        <f>VLOOKUP(A5,'Phase 1,2+robust'!$A$3:$ID$198,96,FALSE)</f>
        <v>#N/A</v>
      </c>
      <c r="CS5" s="16" t="e">
        <f>VLOOKUP(A5,'Phase 1,2+robust'!$A$3:$ID$198,97,FALSE)</f>
        <v>#N/A</v>
      </c>
      <c r="CT5" s="16" t="e">
        <f>VLOOKUP(A5,'Phase 1,2+robust'!$A$3:$ID$198,98,FALSE)</f>
        <v>#N/A</v>
      </c>
      <c r="CU5" s="16" t="e">
        <f>VLOOKUP(A5,'Phase 1,2+robust'!$A$3:$ID$198,99,FALSE)</f>
        <v>#N/A</v>
      </c>
      <c r="CV5" s="45" t="e">
        <f>VLOOKUP(A5,'Phase 1,2+robust'!$A$3:$ID$198,100,FALSE)</f>
        <v>#N/A</v>
      </c>
      <c r="CW5" s="46" t="e">
        <f>VLOOKUP(A5,'Phase 1,2+robust'!$A$3:$ID$198,101,FALSE)</f>
        <v>#N/A</v>
      </c>
      <c r="CX5" s="47" t="e">
        <f>VLOOKUP(A5,'Phase 1,2+robust'!$A$3:$ID$198,102,FALSE)</f>
        <v>#N/A</v>
      </c>
      <c r="CY5" s="16" t="e">
        <f>VLOOKUP(A5,'Phase 1,2+robust'!$A$3:$ID$198,103,FALSE)</f>
        <v>#N/A</v>
      </c>
      <c r="CZ5" s="16" t="e">
        <f>VLOOKUP(A5,'Phase 1,2+robust'!$A$3:$ID$198,104,FALSE)</f>
        <v>#N/A</v>
      </c>
      <c r="DA5" s="16" t="e">
        <f>VLOOKUP(A5,'Phase 1,2+robust'!$A$3:$ID$198,105,FALSE)</f>
        <v>#N/A</v>
      </c>
      <c r="DB5" s="45" t="e">
        <f>VLOOKUP(A5,'Phase 1,2+robust'!$A$3:$ID$198,106,FALSE)</f>
        <v>#N/A</v>
      </c>
      <c r="DC5" s="46" t="e">
        <f>VLOOKUP(A5,'Phase 1,2+robust'!$A$3:$ID$198,107,FALSE)</f>
        <v>#N/A</v>
      </c>
      <c r="DD5" s="47" t="e">
        <f>VLOOKUP(A5,'Phase 1,2+robust'!$A$3:$ID$198,108,FALSE)</f>
        <v>#N/A</v>
      </c>
      <c r="DE5" s="16" t="e">
        <f>VLOOKUP(A5,'Phase 1,2+robust'!$A$3:$ID$198,109,FALSE)</f>
        <v>#N/A</v>
      </c>
      <c r="DF5" s="16" t="e">
        <f>VLOOKUP(A5,'Phase 1,2+robust'!$A$3:$ID$198,110,FALSE)</f>
        <v>#N/A</v>
      </c>
      <c r="DG5" s="16" t="e">
        <f>VLOOKUP(A5,'Phase 1,2+robust'!$A$3:$ID$198,111,FALSE)</f>
        <v>#N/A</v>
      </c>
      <c r="DH5" s="45" t="e">
        <f>VLOOKUP(A5,'Phase 1,2+robust'!$A$3:$ID$198,112,FALSE)</f>
        <v>#N/A</v>
      </c>
      <c r="DI5" s="46" t="e">
        <f>VLOOKUP(A5,'Phase 1,2+robust'!$A$3:$ID$198,113,FALSE)</f>
        <v>#N/A</v>
      </c>
      <c r="DJ5" s="47" t="e">
        <f>VLOOKUP(A5,'Phase 1,2+robust'!$A$3:$ID$198,114,FALSE)</f>
        <v>#N/A</v>
      </c>
      <c r="DK5" s="16" t="e">
        <f>VLOOKUP(A5,'Phase 1,2+robust'!$A$3:$ID$198,115,FALSE)</f>
        <v>#N/A</v>
      </c>
      <c r="DL5" s="16" t="e">
        <f>VLOOKUP(A5,'Phase 1,2+robust'!$A$3:$ID$198,116,FALSE)</f>
        <v>#N/A</v>
      </c>
      <c r="DM5" s="16" t="e">
        <f>VLOOKUP(A5,'Phase 1,2+robust'!$A$3:$ID$198,117,FALSE)</f>
        <v>#N/A</v>
      </c>
      <c r="DN5" s="45" t="e">
        <f>VLOOKUP(A5,'Phase 1,2+robust'!$A$3:$ID$198,118,FALSE)</f>
        <v>#N/A</v>
      </c>
      <c r="DO5" s="46" t="e">
        <f>VLOOKUP(A5,'Phase 1,2+robust'!$A$3:$ID$198,119,FALSE)</f>
        <v>#N/A</v>
      </c>
      <c r="DP5" s="47" t="e">
        <f>VLOOKUP(A5,'Phase 1,2+robust'!$A$3:$ID$198,120,FALSE)</f>
        <v>#N/A</v>
      </c>
      <c r="DQ5" s="16" t="e">
        <f>VLOOKUP(A5,'Phase 1,2+robust'!$A$3:$ID$198,121,FALSE)</f>
        <v>#N/A</v>
      </c>
      <c r="DR5" s="16" t="e">
        <f>VLOOKUP(A5,'Phase 1,2+robust'!$A$3:$ID$198,122,FALSE)</f>
        <v>#N/A</v>
      </c>
      <c r="DS5" s="16" t="e">
        <f>VLOOKUP(A5,'Phase 1,2+robust'!$A$3:$ID$198,123,FALSE)</f>
        <v>#N/A</v>
      </c>
      <c r="DT5" s="45" t="e">
        <f>VLOOKUP(A5,'Phase 1,2+robust'!$A$3:$ID$198,124,FALSE)</f>
        <v>#N/A</v>
      </c>
      <c r="DU5" s="46" t="e">
        <f>VLOOKUP(A5,'Phase 1,2+robust'!$A$3:$ID$198,125,FALSE)</f>
        <v>#N/A</v>
      </c>
      <c r="DV5" s="47" t="e">
        <f>VLOOKUP(A5,'Phase 1,2+robust'!$A$3:$ID$198,126,FALSE)</f>
        <v>#N/A</v>
      </c>
      <c r="DW5" s="16" t="e">
        <f>VLOOKUP(A5,'Phase 1,2+robust'!$A$3:$ID$198,127,FALSE)</f>
        <v>#N/A</v>
      </c>
      <c r="DX5" s="16" t="e">
        <f>VLOOKUP(A5,'Phase 1,2+robust'!$A$3:$ID$198,128,FALSE)</f>
        <v>#N/A</v>
      </c>
      <c r="DY5" s="16" t="e">
        <f>VLOOKUP(A5,'Phase 1,2+robust'!$A$3:$ID$198,129,FALSE)</f>
        <v>#N/A</v>
      </c>
      <c r="DZ5" s="45" t="e">
        <f>VLOOKUP(A5,'Phase 1,2+robust'!$A$3:$ID$198,130,FALSE)</f>
        <v>#N/A</v>
      </c>
      <c r="EA5" s="46" t="e">
        <f>VLOOKUP(A5,'Phase 1,2+robust'!$A$3:$ID$198,131,FALSE)</f>
        <v>#N/A</v>
      </c>
      <c r="EB5" s="47" t="e">
        <f>VLOOKUP(A5,'Phase 1,2+robust'!$A$3:$ID$198,132,FALSE)</f>
        <v>#N/A</v>
      </c>
      <c r="EC5" s="16" t="e">
        <f>VLOOKUP(A5,'Phase 1,2+robust'!$A$3:$ID$198,133,FALSE)</f>
        <v>#N/A</v>
      </c>
      <c r="ED5" s="16" t="e">
        <f>VLOOKUP(A5,'Phase 1,2+robust'!$A$3:$ID$198,134,FALSE)</f>
        <v>#N/A</v>
      </c>
      <c r="EE5" s="16" t="e">
        <f>VLOOKUP(A5,'Phase 1,2+robust'!$A$3:$ID$198,135,FALSE)</f>
        <v>#N/A</v>
      </c>
      <c r="EF5" s="45" t="e">
        <f>VLOOKUP(A5,'Phase 1,2+robust'!$A$3:$ID$198,136,FALSE)</f>
        <v>#N/A</v>
      </c>
      <c r="EG5" s="46" t="e">
        <f>VLOOKUP(A5,'Phase 1,2+robust'!$A$3:$ID$198,137,FALSE)</f>
        <v>#N/A</v>
      </c>
      <c r="EH5" s="47" t="e">
        <f>VLOOKUP(A5,'Phase 1,2+robust'!$A$3:$ID$198,138,FALSE)</f>
        <v>#N/A</v>
      </c>
      <c r="EI5" s="16" t="e">
        <f>VLOOKUP(A5,'Phase 1,2+robust'!$A$3:$ID$198,139,FALSE)</f>
        <v>#N/A</v>
      </c>
      <c r="EJ5" s="16" t="e">
        <f>VLOOKUP(A5,'Phase 1,2+robust'!$A$3:$ID$198,140,FALSE)</f>
        <v>#N/A</v>
      </c>
      <c r="EK5" s="16" t="e">
        <f>VLOOKUP(A5,'Phase 1,2+robust'!$A$3:$ID$198,141,FALSE)</f>
        <v>#N/A</v>
      </c>
      <c r="EL5" s="45" t="e">
        <f>VLOOKUP(A5,'Phase 1,2+robust'!$A$3:$ID$198,142,FALSE)</f>
        <v>#N/A</v>
      </c>
      <c r="EM5" s="46" t="e">
        <f>VLOOKUP(A5,'Phase 1,2+robust'!$A$3:$ID$198,143,FALSE)</f>
        <v>#N/A</v>
      </c>
      <c r="EN5" s="47" t="e">
        <f>VLOOKUP(A5,'Phase 1,2+robust'!$A$3:$ID$198,144,FALSE)</f>
        <v>#N/A</v>
      </c>
      <c r="EO5" s="16" t="e">
        <f>VLOOKUP(A5,'Phase 1,2+robust'!$A$3:$ID$198,145,FALSE)</f>
        <v>#N/A</v>
      </c>
      <c r="EP5" s="16" t="e">
        <f>VLOOKUP(A5,'Phase 1,2+robust'!$A$3:$ID$198,146,FALSE)</f>
        <v>#N/A</v>
      </c>
      <c r="EQ5" s="16" t="e">
        <f>VLOOKUP(A5,'Phase 1,2+robust'!$A$3:$ID$198,147,FALSE)</f>
        <v>#N/A</v>
      </c>
      <c r="ER5" s="45" t="e">
        <f>VLOOKUP(A5,'Phase 1,2+robust'!$A$3:$ID$198,148,FALSE)</f>
        <v>#N/A</v>
      </c>
      <c r="ES5" s="46" t="e">
        <f>VLOOKUP(A5,'Phase 1,2+robust'!$A$3:$ID$198,149,FALSE)</f>
        <v>#N/A</v>
      </c>
      <c r="ET5" s="47" t="e">
        <f>VLOOKUP(A5,'Phase 1,2+robust'!$A$3:$ID$198,150,FALSE)</f>
        <v>#N/A</v>
      </c>
      <c r="EU5" s="16" t="e">
        <f>VLOOKUP(A5,'Phase 1,2+robust'!$A$3:$ID$198,151,FALSE)</f>
        <v>#N/A</v>
      </c>
      <c r="EV5" s="16" t="e">
        <f>VLOOKUP(A5,'Phase 1,2+robust'!$A$3:$ID$198,152,FALSE)</f>
        <v>#N/A</v>
      </c>
      <c r="EW5" s="16" t="e">
        <f>VLOOKUP(A5,'Phase 1,2+robust'!$A$3:$ID$198,153,FALSE)</f>
        <v>#N/A</v>
      </c>
      <c r="EX5" s="16" t="e">
        <f>VLOOKUP(A5,'Phase 1,2+robust'!$A$3:$ID$198,154,FALSE)</f>
        <v>#N/A</v>
      </c>
      <c r="EY5" s="16" t="e">
        <f>VLOOKUP(A5,'Phase 1,2+robust'!$A$3:$ID$198,155,FALSE)</f>
        <v>#N/A</v>
      </c>
      <c r="EZ5" s="16" t="e">
        <f>VLOOKUP(A5,'Phase 1,2+robust'!$A$3:$ID$198,156,FALSE)</f>
        <v>#N/A</v>
      </c>
      <c r="FA5" s="16" t="e">
        <f>VLOOKUP(A5,'Phase 1,2+robust'!$A$3:$ID$198,157,FALSE)</f>
        <v>#N/A</v>
      </c>
      <c r="FB5" s="16" t="e">
        <f>VLOOKUP(A5,'Phase 1,2+robust'!$A$3:$ID$198,158,FALSE)</f>
        <v>#N/A</v>
      </c>
      <c r="FC5" s="16" t="e">
        <f>VLOOKUP(A5,'Phase 1,2+robust'!$A$3:$ID$198,159,FALSE)</f>
        <v>#N/A</v>
      </c>
      <c r="FD5" s="16" t="e">
        <f>VLOOKUP(A5,'Phase 1,2+robust'!$A$3:$ID$198,160,FALSE)</f>
        <v>#N/A</v>
      </c>
      <c r="FE5" s="16" t="e">
        <f>VLOOKUP(A5,'Phase 1,2+robust'!$A$3:$ID$198,161,FALSE)</f>
        <v>#N/A</v>
      </c>
      <c r="FF5" s="16" t="e">
        <f>VLOOKUP(A5,'Phase 1,2+robust'!$A$3:$ID$198,162,FALSE)</f>
        <v>#N/A</v>
      </c>
      <c r="FG5" s="16" t="e">
        <f>VLOOKUP(A5,'Phase 1,2+robust'!$A$3:$ID$198,163,FALSE)</f>
        <v>#N/A</v>
      </c>
      <c r="FH5" s="16" t="e">
        <f>VLOOKUP(A5,'Phase 1,2+robust'!$A$3:$ID$198,164,FALSE)</f>
        <v>#N/A</v>
      </c>
      <c r="FI5" s="16" t="e">
        <f>VLOOKUP(A5,'Phase 1,2+robust'!$A$3:$ID$198,165,FALSE)</f>
        <v>#N/A</v>
      </c>
      <c r="FJ5" s="16" t="e">
        <f>VLOOKUP(A5,'Phase 1,2+robust'!$A$3:$ID$198,166,FALSE)</f>
        <v>#N/A</v>
      </c>
      <c r="FK5" s="16" t="e">
        <f>VLOOKUP(A5,'Phase 1,2+robust'!$A$3:$ID$198,167,FALSE)</f>
        <v>#N/A</v>
      </c>
      <c r="FL5" s="16" t="e">
        <f>VLOOKUP(A5,'Phase 1,2+robust'!$A$3:$ID$198,168,FALSE)</f>
        <v>#N/A</v>
      </c>
      <c r="FM5" s="16" t="e">
        <f>VLOOKUP(A5,'Phase 1,2+robust'!$A$3:$ID$198,169,FALSE)</f>
        <v>#N/A</v>
      </c>
      <c r="FN5" s="16" t="e">
        <f>VLOOKUP(A5,'Phase 1,2+robust'!$A$3:$ID$198,170,FALSE)</f>
        <v>#N/A</v>
      </c>
      <c r="FO5" s="16" t="e">
        <f>VLOOKUP(A5,'Phase 1,2+robust'!$A$3:$ID$198,171,FALSE)</f>
        <v>#N/A</v>
      </c>
      <c r="FP5" s="16" t="e">
        <f>VLOOKUP(A5,'Phase 1,2+robust'!$A$3:$ID$198,172,FALSE)</f>
        <v>#N/A</v>
      </c>
      <c r="FQ5" s="16" t="e">
        <f>VLOOKUP(A5,'Phase 1,2+robust'!$A$3:$ID$198,173,FALSE)</f>
        <v>#N/A</v>
      </c>
      <c r="FR5" s="16" t="e">
        <f>VLOOKUP(A5,'Phase 1,2+robust'!$A$3:$ID$198,174,FALSE)</f>
        <v>#N/A</v>
      </c>
      <c r="FS5" s="16" t="e">
        <f>VLOOKUP(A5,'Phase 1,2+robust'!$A$3:$ID$198,175,FALSE)</f>
        <v>#N/A</v>
      </c>
      <c r="FT5" s="16" t="e">
        <f>VLOOKUP(A5,'Phase 1,2+robust'!$A$3:$ID$198,176,FALSE)</f>
        <v>#N/A</v>
      </c>
      <c r="FU5" s="16" t="e">
        <f>VLOOKUP(A5,'Phase 1,2+robust'!$A$3:$ID$198,177,FALSE)</f>
        <v>#N/A</v>
      </c>
      <c r="FV5" s="16" t="e">
        <f>VLOOKUP(A5,'Phase 1,2+robust'!$A$3:$ID$198,178,FALSE)</f>
        <v>#N/A</v>
      </c>
      <c r="FW5" s="16" t="e">
        <f>VLOOKUP(A5,'Phase 1,2+robust'!$A$3:$ID$198,179,FALSE)</f>
        <v>#N/A</v>
      </c>
      <c r="FX5" s="16" t="e">
        <f>VLOOKUP(A5,'Phase 1,2+robust'!$A$3:$ID$198,180,FALSE)</f>
        <v>#N/A</v>
      </c>
      <c r="FY5" s="16" t="e">
        <f>VLOOKUP(A5,'Phase 1,2+robust'!$A$3:$ID$198,181,FALSE)</f>
        <v>#N/A</v>
      </c>
      <c r="FZ5" s="16" t="e">
        <f>VLOOKUP(A5,'Phase 1,2+robust'!$A$3:$ID$198,182,FALSE)</f>
        <v>#N/A</v>
      </c>
      <c r="GA5" s="16" t="e">
        <f>VLOOKUP(A5,'Phase 1,2+robust'!$A$3:$ID$198,183,FALSE)</f>
        <v>#N/A</v>
      </c>
      <c r="GB5" s="16" t="e">
        <f>VLOOKUP(A5,'Phase 1,2+robust'!$A$3:$ID$198,184,FALSE)</f>
        <v>#N/A</v>
      </c>
      <c r="GC5" s="16" t="e">
        <f>VLOOKUP(A5,'Phase 1,2+robust'!$A$3:$ID$198,185,FALSE)</f>
        <v>#N/A</v>
      </c>
      <c r="GD5" s="16" t="e">
        <f>VLOOKUP(A5,'Phase 1,2+robust'!$A$3:$ID$198,186,FALSE)</f>
        <v>#N/A</v>
      </c>
      <c r="GE5" s="16" t="e">
        <f>VLOOKUP(A5,'Phase 1,2+robust'!$A$3:$ID$198,187,FALSE)</f>
        <v>#N/A</v>
      </c>
      <c r="GF5" s="16" t="e">
        <f>VLOOKUP(A5,'Phase 1,2+robust'!$A$3:$ID$198,188,FALSE)</f>
        <v>#N/A</v>
      </c>
      <c r="GG5" s="16" t="e">
        <f>VLOOKUP(A5,'Phase 1,2+robust'!$A$3:$ID$198,189,FALSE)</f>
        <v>#N/A</v>
      </c>
      <c r="GH5" s="16" t="e">
        <f>VLOOKUP(A5,'Phase 1,2+robust'!$A$3:$ID$198,190,FALSE)</f>
        <v>#N/A</v>
      </c>
      <c r="GI5" s="16" t="e">
        <f>VLOOKUP(A5,'Phase 1,2+robust'!$A$3:$ID$198,191,FALSE)</f>
        <v>#N/A</v>
      </c>
      <c r="GJ5" s="16" t="e">
        <f>VLOOKUP(A5,'Phase 1,2+robust'!$A$3:$ID$198,192,FALSE)</f>
        <v>#N/A</v>
      </c>
      <c r="GK5" s="16" t="e">
        <f>VLOOKUP(A5,'Phase 1,2+robust'!$A$3:$ID$198,193,FALSE)</f>
        <v>#N/A</v>
      </c>
      <c r="GL5" s="16" t="e">
        <f>VLOOKUP(A5,'Phase 1,2+robust'!$A$3:$ID$198,194,FALSE)</f>
        <v>#N/A</v>
      </c>
      <c r="GM5" s="16" t="e">
        <f>VLOOKUP(A5,'Phase 1,2+robust'!$A$3:$ID$198,195,FALSE)</f>
        <v>#N/A</v>
      </c>
      <c r="GN5" s="16" t="e">
        <f>VLOOKUP(A5,'Phase 1,2+robust'!$A$3:$ID$198,196,FALSE)</f>
        <v>#N/A</v>
      </c>
      <c r="GO5" s="16" t="e">
        <f>VLOOKUP(A5,'Phase 1,2+robust'!$A$3:$ID$198,197,FALSE)</f>
        <v>#N/A</v>
      </c>
      <c r="GP5" s="16" t="e">
        <f>VLOOKUP(A5,'Phase 1,2+robust'!$A$3:$ID$198,198,FALSE)</f>
        <v>#N/A</v>
      </c>
    </row>
    <row r="6" spans="1:198" s="16" customFormat="1" x14ac:dyDescent="0.25">
      <c r="B6" s="16" t="e">
        <f>VLOOKUP(A6,'Phase 1,2+robust'!$A$3:$ID$198,2,FALSE)</f>
        <v>#N/A</v>
      </c>
      <c r="C6" s="16" t="e">
        <f>VLOOKUP(A6,'Phase 1,2+robust'!$A$3:$ID$198,3,FALSE)</f>
        <v>#N/A</v>
      </c>
      <c r="D6" s="16" t="e">
        <f>VLOOKUP(A6,'Phase 1,2+robust'!$A$3:$ID$198,4,FALSE)</f>
        <v>#N/A</v>
      </c>
      <c r="E6" s="16" t="e">
        <f>VLOOKUP(A6,'Phase 1,2+robust'!$A$3:$ID$198,5,FALSE)</f>
        <v>#N/A</v>
      </c>
      <c r="F6" s="16" t="e">
        <f>VLOOKUP(A6,'Phase 1,2+robust'!$A$3:$ID$198,6,FALSE)</f>
        <v>#N/A</v>
      </c>
      <c r="G6" s="16" t="e">
        <f>VLOOKUP(A6,'Phase 1,2+robust'!$A$3:$ID$198,7,FALSE)</f>
        <v>#N/A</v>
      </c>
      <c r="H6" s="16" t="e">
        <f>VLOOKUP(A6,'Phase 1,2+robust'!$A$3:$ID$198,8,FALSE)</f>
        <v>#N/A</v>
      </c>
      <c r="I6" s="16" t="e">
        <f>VLOOKUP(A6,'Phase 1,2+robust'!$A$3:$ID$198,9,FALSE)</f>
        <v>#N/A</v>
      </c>
      <c r="J6" s="45" t="e">
        <f>VLOOKUP(A6,'Phase 1,2+robust'!$A$3:$ID$198,10,FALSE)</f>
        <v>#N/A</v>
      </c>
      <c r="K6" s="46" t="e">
        <f>VLOOKUP(A6,'Phase 1,2+robust'!$A$3:$ID$198,11,FALSE)</f>
        <v>#N/A</v>
      </c>
      <c r="L6" s="47" t="e">
        <f>VLOOKUP(B6,'Phase 1,2+robust'!$A$3:$ID$198,11,FALSE)</f>
        <v>#N/A</v>
      </c>
      <c r="M6" s="16" t="e">
        <f>VLOOKUP(A6,'Phase 1,2+robust'!$A$3:$ID$198,13,FALSE)</f>
        <v>#N/A</v>
      </c>
      <c r="N6" s="16" t="e">
        <f>VLOOKUP(A6,'Phase 1,2+robust'!$A$3:$ID$198,14,FALSE)</f>
        <v>#N/A</v>
      </c>
      <c r="O6" s="16" t="e">
        <f>VLOOKUP(B6,'Phase 1,2+robust'!$A$3:$ID$198,14,FALSE)</f>
        <v>#N/A</v>
      </c>
      <c r="P6" s="45" t="e">
        <f>VLOOKUP(A6,'Phase 1,2+robust'!$A$3:$ID$198,16,FALSE)</f>
        <v>#N/A</v>
      </c>
      <c r="Q6" s="46" t="e">
        <f>VLOOKUP(A6,'Phase 1,2+robust'!$A$3:$ID$198,17,FALSE)</f>
        <v>#N/A</v>
      </c>
      <c r="R6" s="47" t="e">
        <f>VLOOKUP(A6,'Phase 1,2+robust'!$A$3:$ID$198,18,FALSE)</f>
        <v>#N/A</v>
      </c>
      <c r="S6" s="16" t="e">
        <f>VLOOKUP(A6,'Phase 1,2+robust'!$A$3:$ID$198,19,FALSE)</f>
        <v>#N/A</v>
      </c>
      <c r="T6" s="16" t="e">
        <f>VLOOKUP(A6,'Phase 1,2+robust'!$A$3:$ID$198,20,FALSE)</f>
        <v>#N/A</v>
      </c>
      <c r="U6" s="16" t="e">
        <f>VLOOKUP(A6,'Phase 1,2+robust'!$A$3:$ID$198,21,FALSE)</f>
        <v>#N/A</v>
      </c>
      <c r="V6" s="45" t="e">
        <f>VLOOKUP(A6,'Phase 1,2+robust'!$A$3:$ID$198,22,FALSE)</f>
        <v>#N/A</v>
      </c>
      <c r="W6" s="46" t="e">
        <f>VLOOKUP(A6,'Phase 1,2+robust'!$A$3:$ID$198,23,FALSE)</f>
        <v>#N/A</v>
      </c>
      <c r="X6" s="47" t="e">
        <f>VLOOKUP(A6,'Phase 1,2+robust'!$A$3:$ID$198,24,FALSE)</f>
        <v>#N/A</v>
      </c>
      <c r="Y6" s="16" t="e">
        <f>VLOOKUP(A6,'Phase 1,2+robust'!$A$3:$ID$198,25,FALSE)</f>
        <v>#N/A</v>
      </c>
      <c r="Z6" s="16" t="e">
        <f>VLOOKUP(A6,'Phase 1,2+robust'!$A$3:$ID$198,26,FALSE)</f>
        <v>#N/A</v>
      </c>
      <c r="AA6" s="16" t="e">
        <f>VLOOKUP(A6,'Phase 1,2+robust'!$A$3:$ID$198,27,FALSE)</f>
        <v>#N/A</v>
      </c>
      <c r="AB6" s="45" t="e">
        <f>VLOOKUP(A6,'Phase 1,2+robust'!$A$3:$ID$198,28,FALSE)</f>
        <v>#N/A</v>
      </c>
      <c r="AC6" s="46" t="e">
        <f>VLOOKUP(A6,'Phase 1,2+robust'!$A$3:$ID$198,29,FALSE)</f>
        <v>#N/A</v>
      </c>
      <c r="AD6" s="47" t="e">
        <f>VLOOKUP(A6,'Phase 1,2+robust'!$A$3:$ID$198,30,FALSE)</f>
        <v>#N/A</v>
      </c>
      <c r="AE6" s="16" t="e">
        <f>VLOOKUP(A6,'Phase 1,2+robust'!$A$3:$ID$198,31,FALSE)</f>
        <v>#N/A</v>
      </c>
      <c r="AF6" s="16" t="e">
        <f>VLOOKUP(A6,'Phase 1,2+robust'!$A$3:$ID$198,32,FALSE)</f>
        <v>#N/A</v>
      </c>
      <c r="AG6" s="16" t="e">
        <f>VLOOKUP(A6,'Phase 1,2+robust'!$A$3:$ID$198,33,FALSE)</f>
        <v>#N/A</v>
      </c>
      <c r="AH6" s="45" t="e">
        <f>VLOOKUP(A6,'Phase 1,2+robust'!$A$3:$ID$198,34,FALSE)</f>
        <v>#N/A</v>
      </c>
      <c r="AI6" s="46" t="e">
        <f>VLOOKUP(A6,'Phase 1,2+robust'!$A$3:$ID$198,35,FALSE)</f>
        <v>#N/A</v>
      </c>
      <c r="AJ6" s="47" t="e">
        <f>VLOOKUP(A6,'Phase 1,2+robust'!$A$3:$ID$198,36,FALSE)</f>
        <v>#N/A</v>
      </c>
      <c r="AK6" s="16" t="e">
        <f>VLOOKUP(A6,'Phase 1,2+robust'!$A$3:$ID$198,37,FALSE)</f>
        <v>#N/A</v>
      </c>
      <c r="AL6" s="16" t="e">
        <f>VLOOKUP(A6,'Phase 1,2+robust'!$A$3:$ID$198,38,FALSE)</f>
        <v>#N/A</v>
      </c>
      <c r="AM6" s="16" t="e">
        <f>VLOOKUP(A6,'Phase 1,2+robust'!$A$3:$ID$198,39,FALSE)</f>
        <v>#N/A</v>
      </c>
      <c r="AN6" s="45" t="e">
        <f>VLOOKUP(A6,'Phase 1,2+robust'!$A$3:$ID$198,40,FALSE)</f>
        <v>#N/A</v>
      </c>
      <c r="AO6" s="46" t="e">
        <f>VLOOKUP(A6,'Phase 1,2+robust'!$A$3:$ID$198,41,FALSE)</f>
        <v>#N/A</v>
      </c>
      <c r="AP6" s="47" t="e">
        <f>VLOOKUP(A6,'Phase 1,2+robust'!$A$3:$ID$198,42,FALSE)</f>
        <v>#N/A</v>
      </c>
      <c r="AQ6" s="16" t="e">
        <f>VLOOKUP(A6,'Phase 1,2+robust'!$A$3:$ID$198,43,FALSE)</f>
        <v>#N/A</v>
      </c>
      <c r="AR6" s="16" t="e">
        <f>VLOOKUP(A6,'Phase 1,2+robust'!$A$3:$ID$198,44,FALSE)</f>
        <v>#N/A</v>
      </c>
      <c r="AS6" s="16" t="e">
        <f>VLOOKUP(A6,'Phase 1,2+robust'!$A$3:$ID$198,45,FALSE)</f>
        <v>#N/A</v>
      </c>
      <c r="AT6" s="45" t="e">
        <f>VLOOKUP(A6,'Phase 1,2+robust'!$A$3:$ID$198,46,FALSE)</f>
        <v>#N/A</v>
      </c>
      <c r="AU6" s="46" t="e">
        <f>VLOOKUP(A6,'Phase 1,2+robust'!$A$3:$ID$198,47,FALSE)</f>
        <v>#N/A</v>
      </c>
      <c r="AV6" s="47" t="e">
        <f>VLOOKUP(A6,'Phase 1,2+robust'!$A$3:$ID$198,48,FALSE)</f>
        <v>#N/A</v>
      </c>
      <c r="AW6" s="16" t="e">
        <f>VLOOKUP(A6,'Phase 1,2+robust'!$A$3:$ID$198,49,FALSE)</f>
        <v>#N/A</v>
      </c>
      <c r="AX6" s="16" t="e">
        <f>VLOOKUP(A6,'Phase 1,2+robust'!$A$3:$ID$198,50,FALSE)</f>
        <v>#N/A</v>
      </c>
      <c r="AY6" s="16" t="e">
        <f>VLOOKUP(A6,'Phase 1,2+robust'!$A$3:$ID$198,51,FALSE)</f>
        <v>#N/A</v>
      </c>
      <c r="AZ6" s="45" t="e">
        <f>VLOOKUP(A6,'Phase 1,2+robust'!$A$3:$ID$198,52,FALSE)</f>
        <v>#N/A</v>
      </c>
      <c r="BA6" s="46" t="e">
        <f>VLOOKUP(A6,'Phase 1,2+robust'!$A$3:$ID$198,53,FALSE)</f>
        <v>#N/A</v>
      </c>
      <c r="BB6" s="47" t="e">
        <f>VLOOKUP(A6,'Phase 1,2+robust'!$A$3:$ID$198,54,FALSE)</f>
        <v>#N/A</v>
      </c>
      <c r="BC6" s="16" t="e">
        <f>VLOOKUP(A6,'Phase 1,2+robust'!$A$3:$ID$198,55,FALSE)</f>
        <v>#N/A</v>
      </c>
      <c r="BD6" s="16" t="e">
        <f>VLOOKUP(A6,'Phase 1,2+robust'!$A$3:$ID$198,56,FALSE)</f>
        <v>#N/A</v>
      </c>
      <c r="BE6" s="16" t="e">
        <f>VLOOKUP(A6,'Phase 1,2+robust'!$A$3:$ID$198,57,FALSE)</f>
        <v>#N/A</v>
      </c>
      <c r="BF6" s="45" t="e">
        <f>VLOOKUP(A6,'Phase 1,2+robust'!$A$3:$ID$198,58,FALSE)</f>
        <v>#N/A</v>
      </c>
      <c r="BG6" s="46" t="e">
        <f>VLOOKUP(A6,'Phase 1,2+robust'!$A$3:$ID$198,59,FALSE)</f>
        <v>#N/A</v>
      </c>
      <c r="BH6" s="47" t="e">
        <f>VLOOKUP(A6,'Phase 1,2+robust'!$A$3:$ID$198,60,FALSE)</f>
        <v>#N/A</v>
      </c>
      <c r="BI6" s="16" t="e">
        <f>VLOOKUP(A6,'Phase 1,2+robust'!$A$3:$ID$198,61,FALSE)</f>
        <v>#N/A</v>
      </c>
      <c r="BJ6" s="16" t="e">
        <f>VLOOKUP(A6,'Phase 1,2+robust'!$A$3:$ID$198,62,FALSE)</f>
        <v>#N/A</v>
      </c>
      <c r="BK6" s="16" t="e">
        <f>VLOOKUP(A6,'Phase 1,2+robust'!$A$3:$ID$198,63,FALSE)</f>
        <v>#N/A</v>
      </c>
      <c r="BL6" s="45" t="e">
        <f>VLOOKUP(A6,'Phase 1,2+robust'!$A$3:$ID$198,64,FALSE)</f>
        <v>#N/A</v>
      </c>
      <c r="BM6" s="46" t="e">
        <f>VLOOKUP(A6,'Phase 1,2+robust'!$A$3:$ID$198,65,FALSE)</f>
        <v>#N/A</v>
      </c>
      <c r="BN6" s="47" t="e">
        <f>VLOOKUP(A6,'Phase 1,2+robust'!$A$3:$ID$198,66,FALSE)</f>
        <v>#N/A</v>
      </c>
      <c r="BO6" s="16" t="e">
        <f>VLOOKUP(A6,'Phase 1,2+robust'!$A$3:$ID$198,67,FALSE)</f>
        <v>#N/A</v>
      </c>
      <c r="BP6" s="16" t="e">
        <f>VLOOKUP(A6,'Phase 1,2+robust'!$A$3:$ID$198,68,FALSE)</f>
        <v>#N/A</v>
      </c>
      <c r="BQ6" s="16" t="e">
        <f>VLOOKUP(A6,'Phase 1,2+robust'!$A$3:$ID$198,69,FALSE)</f>
        <v>#N/A</v>
      </c>
      <c r="BR6" s="45" t="e">
        <f>VLOOKUP(A6,'Phase 1,2+robust'!$A$3:$ID$198,70,FALSE)</f>
        <v>#N/A</v>
      </c>
      <c r="BS6" s="46" t="e">
        <f>VLOOKUP(A6,'Phase 1,2+robust'!$A$3:$ID$198,71,FALSE)</f>
        <v>#N/A</v>
      </c>
      <c r="BT6" s="47" t="e">
        <f>VLOOKUP(A6,'Phase 1,2+robust'!$A$3:$ID$198,72,FALSE)</f>
        <v>#N/A</v>
      </c>
      <c r="BU6" s="16" t="e">
        <f>VLOOKUP(A6,'Phase 1,2+robust'!$A$3:$ID$198,73,FALSE)</f>
        <v>#N/A</v>
      </c>
      <c r="BV6" s="16" t="e">
        <f>VLOOKUP(A6,'Phase 1,2+robust'!$A$3:$ID$198,74,FALSE)</f>
        <v>#N/A</v>
      </c>
      <c r="BW6" s="16" t="e">
        <f>VLOOKUP(A6,'Phase 1,2+robust'!$A$3:$ID$198,75,FALSE)</f>
        <v>#N/A</v>
      </c>
      <c r="BX6" s="45" t="e">
        <f>VLOOKUP(A6,'Phase 1,2+robust'!$A$3:$ID$198,76,FALSE)</f>
        <v>#N/A</v>
      </c>
      <c r="BY6" s="46" t="e">
        <f>VLOOKUP(A6,'Phase 1,2+robust'!$A$3:$ID$198,77,FALSE)</f>
        <v>#N/A</v>
      </c>
      <c r="BZ6" s="47" t="e">
        <f>VLOOKUP(A6,'Phase 1,2+robust'!$A$3:$ID$198,78,FALSE)</f>
        <v>#N/A</v>
      </c>
      <c r="CA6" s="16" t="e">
        <f>VLOOKUP(A6,'Phase 1,2+robust'!$A$3:$ID$198,79,FALSE)</f>
        <v>#N/A</v>
      </c>
      <c r="CB6" s="16" t="e">
        <f>VLOOKUP(A6,'Phase 1,2+robust'!$A$3:$ID$198,80,FALSE)</f>
        <v>#N/A</v>
      </c>
      <c r="CC6" s="16" t="e">
        <f>VLOOKUP(A6,'Phase 1,2+robust'!$A$3:$ID$198,81,FALSE)</f>
        <v>#N/A</v>
      </c>
      <c r="CD6" s="45" t="e">
        <f>VLOOKUP(A6,'Phase 1,2+robust'!$A$3:$ID$198,82,FALSE)</f>
        <v>#N/A</v>
      </c>
      <c r="CE6" s="46" t="e">
        <f>VLOOKUP(A6,'Phase 1,2+robust'!$A$3:$ID$198,83,FALSE)</f>
        <v>#N/A</v>
      </c>
      <c r="CF6" s="47" t="e">
        <f>VLOOKUP(A6,'Phase 1,2+robust'!$A$3:$ID$198,84,FALSE)</f>
        <v>#N/A</v>
      </c>
      <c r="CG6" s="16" t="e">
        <f>VLOOKUP(A6,'Phase 1,2+robust'!$A$3:$ID$198,85,FALSE)</f>
        <v>#N/A</v>
      </c>
      <c r="CH6" s="16" t="e">
        <f>VLOOKUP(A6,'Phase 1,2+robust'!$A$3:$ID$198,86,FALSE)</f>
        <v>#N/A</v>
      </c>
      <c r="CI6" s="16" t="e">
        <f>VLOOKUP(A6,'Phase 1,2+robust'!$A$3:$ID$198,87,FALSE)</f>
        <v>#N/A</v>
      </c>
      <c r="CJ6" s="45" t="e">
        <f>VLOOKUP(A6,'Phase 1,2+robust'!$A$3:$ID$198,88,FALSE)</f>
        <v>#N/A</v>
      </c>
      <c r="CK6" s="46" t="e">
        <f>VLOOKUP(A6,'Phase 1,2+robust'!$A$3:$ID$198,89,FALSE)</f>
        <v>#N/A</v>
      </c>
      <c r="CL6" s="47" t="e">
        <f>VLOOKUP(A6,'Phase 1,2+robust'!$A$3:$ID$198,90,FALSE)</f>
        <v>#N/A</v>
      </c>
      <c r="CM6" s="16" t="e">
        <f>VLOOKUP(A6,'Phase 1,2+robust'!$A$3:$ID$198,91,FALSE)</f>
        <v>#N/A</v>
      </c>
      <c r="CN6" s="16" t="e">
        <f>VLOOKUP(A6,'Phase 1,2+robust'!$A$3:$ID$198,92,FALSE)</f>
        <v>#N/A</v>
      </c>
      <c r="CO6" s="16" t="e">
        <f>VLOOKUP(A6,'Phase 1,2+robust'!$A$3:$ID$198,93,FALSE)</f>
        <v>#N/A</v>
      </c>
      <c r="CP6" s="45" t="e">
        <f>VLOOKUP(A6,'Phase 1,2+robust'!$A$3:$ID$198,94,FALSE)</f>
        <v>#N/A</v>
      </c>
      <c r="CQ6" s="46" t="e">
        <f>VLOOKUP(A6,'Phase 1,2+robust'!$A$3:$ID$198,95,FALSE)</f>
        <v>#N/A</v>
      </c>
      <c r="CR6" s="47" t="e">
        <f>VLOOKUP(A6,'Phase 1,2+robust'!$A$3:$ID$198,96,FALSE)</f>
        <v>#N/A</v>
      </c>
      <c r="CS6" s="16" t="e">
        <f>VLOOKUP(A6,'Phase 1,2+robust'!$A$3:$ID$198,97,FALSE)</f>
        <v>#N/A</v>
      </c>
      <c r="CT6" s="16" t="e">
        <f>VLOOKUP(A6,'Phase 1,2+robust'!$A$3:$ID$198,98,FALSE)</f>
        <v>#N/A</v>
      </c>
      <c r="CU6" s="16" t="e">
        <f>VLOOKUP(A6,'Phase 1,2+robust'!$A$3:$ID$198,99,FALSE)</f>
        <v>#N/A</v>
      </c>
      <c r="CV6" s="45" t="e">
        <f>VLOOKUP(A6,'Phase 1,2+robust'!$A$3:$ID$198,100,FALSE)</f>
        <v>#N/A</v>
      </c>
      <c r="CW6" s="46" t="e">
        <f>VLOOKUP(A6,'Phase 1,2+robust'!$A$3:$ID$198,101,FALSE)</f>
        <v>#N/A</v>
      </c>
      <c r="CX6" s="47" t="e">
        <f>VLOOKUP(A6,'Phase 1,2+robust'!$A$3:$ID$198,102,FALSE)</f>
        <v>#N/A</v>
      </c>
      <c r="CY6" s="16" t="e">
        <f>VLOOKUP(A6,'Phase 1,2+robust'!$A$3:$ID$198,103,FALSE)</f>
        <v>#N/A</v>
      </c>
      <c r="CZ6" s="16" t="e">
        <f>VLOOKUP(A6,'Phase 1,2+robust'!$A$3:$ID$198,104,FALSE)</f>
        <v>#N/A</v>
      </c>
      <c r="DA6" s="16" t="e">
        <f>VLOOKUP(A6,'Phase 1,2+robust'!$A$3:$ID$198,105,FALSE)</f>
        <v>#N/A</v>
      </c>
      <c r="DB6" s="45" t="e">
        <f>VLOOKUP(A6,'Phase 1,2+robust'!$A$3:$ID$198,106,FALSE)</f>
        <v>#N/A</v>
      </c>
      <c r="DC6" s="46" t="e">
        <f>VLOOKUP(A6,'Phase 1,2+robust'!$A$3:$ID$198,107,FALSE)</f>
        <v>#N/A</v>
      </c>
      <c r="DD6" s="47" t="e">
        <f>VLOOKUP(A6,'Phase 1,2+robust'!$A$3:$ID$198,108,FALSE)</f>
        <v>#N/A</v>
      </c>
      <c r="DE6" s="16" t="e">
        <f>VLOOKUP(A6,'Phase 1,2+robust'!$A$3:$ID$198,109,FALSE)</f>
        <v>#N/A</v>
      </c>
      <c r="DF6" s="16" t="e">
        <f>VLOOKUP(A6,'Phase 1,2+robust'!$A$3:$ID$198,110,FALSE)</f>
        <v>#N/A</v>
      </c>
      <c r="DG6" s="16" t="e">
        <f>VLOOKUP(A6,'Phase 1,2+robust'!$A$3:$ID$198,111,FALSE)</f>
        <v>#N/A</v>
      </c>
      <c r="DH6" s="45" t="e">
        <f>VLOOKUP(A6,'Phase 1,2+robust'!$A$3:$ID$198,112,FALSE)</f>
        <v>#N/A</v>
      </c>
      <c r="DI6" s="46" t="e">
        <f>VLOOKUP(A6,'Phase 1,2+robust'!$A$3:$ID$198,113,FALSE)</f>
        <v>#N/A</v>
      </c>
      <c r="DJ6" s="47" t="e">
        <f>VLOOKUP(A6,'Phase 1,2+robust'!$A$3:$ID$198,114,FALSE)</f>
        <v>#N/A</v>
      </c>
      <c r="DK6" s="16" t="e">
        <f>VLOOKUP(A6,'Phase 1,2+robust'!$A$3:$ID$198,115,FALSE)</f>
        <v>#N/A</v>
      </c>
      <c r="DL6" s="16" t="e">
        <f>VLOOKUP(A6,'Phase 1,2+robust'!$A$3:$ID$198,116,FALSE)</f>
        <v>#N/A</v>
      </c>
      <c r="DM6" s="16" t="e">
        <f>VLOOKUP(A6,'Phase 1,2+robust'!$A$3:$ID$198,117,FALSE)</f>
        <v>#N/A</v>
      </c>
      <c r="DN6" s="45" t="e">
        <f>VLOOKUP(A6,'Phase 1,2+robust'!$A$3:$ID$198,118,FALSE)</f>
        <v>#N/A</v>
      </c>
      <c r="DO6" s="46" t="e">
        <f>VLOOKUP(A6,'Phase 1,2+robust'!$A$3:$ID$198,119,FALSE)</f>
        <v>#N/A</v>
      </c>
      <c r="DP6" s="47" t="e">
        <f>VLOOKUP(A6,'Phase 1,2+robust'!$A$3:$ID$198,120,FALSE)</f>
        <v>#N/A</v>
      </c>
      <c r="DQ6" s="16" t="e">
        <f>VLOOKUP(A6,'Phase 1,2+robust'!$A$3:$ID$198,121,FALSE)</f>
        <v>#N/A</v>
      </c>
      <c r="DR6" s="16" t="e">
        <f>VLOOKUP(A6,'Phase 1,2+robust'!$A$3:$ID$198,122,FALSE)</f>
        <v>#N/A</v>
      </c>
      <c r="DS6" s="16" t="e">
        <f>VLOOKUP(A6,'Phase 1,2+robust'!$A$3:$ID$198,123,FALSE)</f>
        <v>#N/A</v>
      </c>
      <c r="DT6" s="45" t="e">
        <f>VLOOKUP(A6,'Phase 1,2+robust'!$A$3:$ID$198,124,FALSE)</f>
        <v>#N/A</v>
      </c>
      <c r="DU6" s="46" t="e">
        <f>VLOOKUP(A6,'Phase 1,2+robust'!$A$3:$ID$198,125,FALSE)</f>
        <v>#N/A</v>
      </c>
      <c r="DV6" s="47" t="e">
        <f>VLOOKUP(A6,'Phase 1,2+robust'!$A$3:$ID$198,126,FALSE)</f>
        <v>#N/A</v>
      </c>
      <c r="DW6" s="16" t="e">
        <f>VLOOKUP(A6,'Phase 1,2+robust'!$A$3:$ID$198,127,FALSE)</f>
        <v>#N/A</v>
      </c>
      <c r="DX6" s="16" t="e">
        <f>VLOOKUP(A6,'Phase 1,2+robust'!$A$3:$ID$198,128,FALSE)</f>
        <v>#N/A</v>
      </c>
      <c r="DY6" s="16" t="e">
        <f>VLOOKUP(A6,'Phase 1,2+robust'!$A$3:$ID$198,129,FALSE)</f>
        <v>#N/A</v>
      </c>
      <c r="DZ6" s="45" t="e">
        <f>VLOOKUP(A6,'Phase 1,2+robust'!$A$3:$ID$198,130,FALSE)</f>
        <v>#N/A</v>
      </c>
      <c r="EA6" s="46" t="e">
        <f>VLOOKUP(A6,'Phase 1,2+robust'!$A$3:$ID$198,131,FALSE)</f>
        <v>#N/A</v>
      </c>
      <c r="EB6" s="47" t="e">
        <f>VLOOKUP(A6,'Phase 1,2+robust'!$A$3:$ID$198,132,FALSE)</f>
        <v>#N/A</v>
      </c>
      <c r="EC6" s="16" t="e">
        <f>VLOOKUP(A6,'Phase 1,2+robust'!$A$3:$ID$198,133,FALSE)</f>
        <v>#N/A</v>
      </c>
      <c r="ED6" s="16" t="e">
        <f>VLOOKUP(A6,'Phase 1,2+robust'!$A$3:$ID$198,134,FALSE)</f>
        <v>#N/A</v>
      </c>
      <c r="EE6" s="16" t="e">
        <f>VLOOKUP(A6,'Phase 1,2+robust'!$A$3:$ID$198,135,FALSE)</f>
        <v>#N/A</v>
      </c>
      <c r="EF6" s="45" t="e">
        <f>VLOOKUP(A6,'Phase 1,2+robust'!$A$3:$ID$198,136,FALSE)</f>
        <v>#N/A</v>
      </c>
      <c r="EG6" s="46" t="e">
        <f>VLOOKUP(A6,'Phase 1,2+robust'!$A$3:$ID$198,137,FALSE)</f>
        <v>#N/A</v>
      </c>
      <c r="EH6" s="47" t="e">
        <f>VLOOKUP(A6,'Phase 1,2+robust'!$A$3:$ID$198,138,FALSE)</f>
        <v>#N/A</v>
      </c>
      <c r="EI6" s="16" t="e">
        <f>VLOOKUP(A6,'Phase 1,2+robust'!$A$3:$ID$198,139,FALSE)</f>
        <v>#N/A</v>
      </c>
      <c r="EJ6" s="16" t="e">
        <f>VLOOKUP(A6,'Phase 1,2+robust'!$A$3:$ID$198,140,FALSE)</f>
        <v>#N/A</v>
      </c>
      <c r="EK6" s="16" t="e">
        <f>VLOOKUP(A6,'Phase 1,2+robust'!$A$3:$ID$198,141,FALSE)</f>
        <v>#N/A</v>
      </c>
      <c r="EL6" s="45" t="e">
        <f>VLOOKUP(A6,'Phase 1,2+robust'!$A$3:$ID$198,142,FALSE)</f>
        <v>#N/A</v>
      </c>
      <c r="EM6" s="46" t="e">
        <f>VLOOKUP(A6,'Phase 1,2+robust'!$A$3:$ID$198,143,FALSE)</f>
        <v>#N/A</v>
      </c>
      <c r="EN6" s="47" t="e">
        <f>VLOOKUP(A6,'Phase 1,2+robust'!$A$3:$ID$198,144,FALSE)</f>
        <v>#N/A</v>
      </c>
      <c r="EO6" s="16" t="e">
        <f>VLOOKUP(A6,'Phase 1,2+robust'!$A$3:$ID$198,145,FALSE)</f>
        <v>#N/A</v>
      </c>
      <c r="EP6" s="16" t="e">
        <f>VLOOKUP(A6,'Phase 1,2+robust'!$A$3:$ID$198,146,FALSE)</f>
        <v>#N/A</v>
      </c>
      <c r="EQ6" s="16" t="e">
        <f>VLOOKUP(A6,'Phase 1,2+robust'!$A$3:$ID$198,147,FALSE)</f>
        <v>#N/A</v>
      </c>
      <c r="ER6" s="45" t="e">
        <f>VLOOKUP(A6,'Phase 1,2+robust'!$A$3:$ID$198,148,FALSE)</f>
        <v>#N/A</v>
      </c>
      <c r="ES6" s="46" t="e">
        <f>VLOOKUP(A6,'Phase 1,2+robust'!$A$3:$ID$198,149,FALSE)</f>
        <v>#N/A</v>
      </c>
      <c r="ET6" s="47" t="e">
        <f>VLOOKUP(A6,'Phase 1,2+robust'!$A$3:$ID$198,150,FALSE)</f>
        <v>#N/A</v>
      </c>
      <c r="EU6" s="16" t="e">
        <f>VLOOKUP(A6,'Phase 1,2+robust'!$A$3:$ID$198,151,FALSE)</f>
        <v>#N/A</v>
      </c>
      <c r="EV6" s="16" t="e">
        <f>VLOOKUP(A6,'Phase 1,2+robust'!$A$3:$ID$198,152,FALSE)</f>
        <v>#N/A</v>
      </c>
      <c r="EW6" s="16" t="e">
        <f>VLOOKUP(A6,'Phase 1,2+robust'!$A$3:$ID$198,153,FALSE)</f>
        <v>#N/A</v>
      </c>
      <c r="EX6" s="16" t="e">
        <f>VLOOKUP(A6,'Phase 1,2+robust'!$A$3:$ID$198,154,FALSE)</f>
        <v>#N/A</v>
      </c>
      <c r="EY6" s="16" t="e">
        <f>VLOOKUP(A6,'Phase 1,2+robust'!$A$3:$ID$198,155,FALSE)</f>
        <v>#N/A</v>
      </c>
      <c r="EZ6" s="16" t="e">
        <f>VLOOKUP(A6,'Phase 1,2+robust'!$A$3:$ID$198,156,FALSE)</f>
        <v>#N/A</v>
      </c>
      <c r="FA6" s="16" t="e">
        <f>VLOOKUP(A6,'Phase 1,2+robust'!$A$3:$ID$198,157,FALSE)</f>
        <v>#N/A</v>
      </c>
      <c r="FB6" s="16" t="e">
        <f>VLOOKUP(A6,'Phase 1,2+robust'!$A$3:$ID$198,158,FALSE)</f>
        <v>#N/A</v>
      </c>
      <c r="FC6" s="16" t="e">
        <f>VLOOKUP(A6,'Phase 1,2+robust'!$A$3:$ID$198,159,FALSE)</f>
        <v>#N/A</v>
      </c>
      <c r="FD6" s="16" t="e">
        <f>VLOOKUP(A6,'Phase 1,2+robust'!$A$3:$ID$198,160,FALSE)</f>
        <v>#N/A</v>
      </c>
      <c r="FE6" s="16" t="e">
        <f>VLOOKUP(A6,'Phase 1,2+robust'!$A$3:$ID$198,161,FALSE)</f>
        <v>#N/A</v>
      </c>
      <c r="FF6" s="16" t="e">
        <f>VLOOKUP(A6,'Phase 1,2+robust'!$A$3:$ID$198,162,FALSE)</f>
        <v>#N/A</v>
      </c>
      <c r="FG6" s="16" t="e">
        <f>VLOOKUP(A6,'Phase 1,2+robust'!$A$3:$ID$198,163,FALSE)</f>
        <v>#N/A</v>
      </c>
      <c r="FH6" s="16" t="e">
        <f>VLOOKUP(A6,'Phase 1,2+robust'!$A$3:$ID$198,164,FALSE)</f>
        <v>#N/A</v>
      </c>
      <c r="FI6" s="16" t="e">
        <f>VLOOKUP(A6,'Phase 1,2+robust'!$A$3:$ID$198,165,FALSE)</f>
        <v>#N/A</v>
      </c>
      <c r="FJ6" s="16" t="e">
        <f>VLOOKUP(A6,'Phase 1,2+robust'!$A$3:$ID$198,166,FALSE)</f>
        <v>#N/A</v>
      </c>
      <c r="FK6" s="16" t="e">
        <f>VLOOKUP(A6,'Phase 1,2+robust'!$A$3:$ID$198,167,FALSE)</f>
        <v>#N/A</v>
      </c>
      <c r="FL6" s="16" t="e">
        <f>VLOOKUP(A6,'Phase 1,2+robust'!$A$3:$ID$198,168,FALSE)</f>
        <v>#N/A</v>
      </c>
      <c r="FM6" s="16" t="e">
        <f>VLOOKUP(A6,'Phase 1,2+robust'!$A$3:$ID$198,169,FALSE)</f>
        <v>#N/A</v>
      </c>
      <c r="FN6" s="16" t="e">
        <f>VLOOKUP(A6,'Phase 1,2+robust'!$A$3:$ID$198,170,FALSE)</f>
        <v>#N/A</v>
      </c>
      <c r="FO6" s="16" t="e">
        <f>VLOOKUP(A6,'Phase 1,2+robust'!$A$3:$ID$198,171,FALSE)</f>
        <v>#N/A</v>
      </c>
      <c r="FP6" s="16" t="e">
        <f>VLOOKUP(A6,'Phase 1,2+robust'!$A$3:$ID$198,172,FALSE)</f>
        <v>#N/A</v>
      </c>
      <c r="FQ6" s="16" t="e">
        <f>VLOOKUP(A6,'Phase 1,2+robust'!$A$3:$ID$198,173,FALSE)</f>
        <v>#N/A</v>
      </c>
      <c r="FR6" s="16" t="e">
        <f>VLOOKUP(A6,'Phase 1,2+robust'!$A$3:$ID$198,174,FALSE)</f>
        <v>#N/A</v>
      </c>
      <c r="FS6" s="16" t="e">
        <f>VLOOKUP(A6,'Phase 1,2+robust'!$A$3:$ID$198,175,FALSE)</f>
        <v>#N/A</v>
      </c>
      <c r="FT6" s="16" t="e">
        <f>VLOOKUP(A6,'Phase 1,2+robust'!$A$3:$ID$198,176,FALSE)</f>
        <v>#N/A</v>
      </c>
      <c r="FU6" s="16" t="e">
        <f>VLOOKUP(A6,'Phase 1,2+robust'!$A$3:$ID$198,177,FALSE)</f>
        <v>#N/A</v>
      </c>
      <c r="FV6" s="16" t="e">
        <f>VLOOKUP(A6,'Phase 1,2+robust'!$A$3:$ID$198,178,FALSE)</f>
        <v>#N/A</v>
      </c>
      <c r="FW6" s="16" t="e">
        <f>VLOOKUP(A6,'Phase 1,2+robust'!$A$3:$ID$198,179,FALSE)</f>
        <v>#N/A</v>
      </c>
      <c r="FX6" s="16" t="e">
        <f>VLOOKUP(A6,'Phase 1,2+robust'!$A$3:$ID$198,180,FALSE)</f>
        <v>#N/A</v>
      </c>
      <c r="FY6" s="16" t="e">
        <f>VLOOKUP(A6,'Phase 1,2+robust'!$A$3:$ID$198,181,FALSE)</f>
        <v>#N/A</v>
      </c>
      <c r="FZ6" s="16" t="e">
        <f>VLOOKUP(A6,'Phase 1,2+robust'!$A$3:$ID$198,182,FALSE)</f>
        <v>#N/A</v>
      </c>
      <c r="GA6" s="16" t="e">
        <f>VLOOKUP(A6,'Phase 1,2+robust'!$A$3:$ID$198,183,FALSE)</f>
        <v>#N/A</v>
      </c>
      <c r="GB6" s="16" t="e">
        <f>VLOOKUP(A6,'Phase 1,2+robust'!$A$3:$ID$198,184,FALSE)</f>
        <v>#N/A</v>
      </c>
      <c r="GC6" s="16" t="e">
        <f>VLOOKUP(A6,'Phase 1,2+robust'!$A$3:$ID$198,185,FALSE)</f>
        <v>#N/A</v>
      </c>
      <c r="GD6" s="16" t="e">
        <f>VLOOKUP(A6,'Phase 1,2+robust'!$A$3:$ID$198,186,FALSE)</f>
        <v>#N/A</v>
      </c>
      <c r="GE6" s="16" t="e">
        <f>VLOOKUP(A6,'Phase 1,2+robust'!$A$3:$ID$198,187,FALSE)</f>
        <v>#N/A</v>
      </c>
      <c r="GF6" s="16" t="e">
        <f>VLOOKUP(A6,'Phase 1,2+robust'!$A$3:$ID$198,188,FALSE)</f>
        <v>#N/A</v>
      </c>
      <c r="GG6" s="16" t="e">
        <f>VLOOKUP(A6,'Phase 1,2+robust'!$A$3:$ID$198,189,FALSE)</f>
        <v>#N/A</v>
      </c>
      <c r="GH6" s="16" t="e">
        <f>VLOOKUP(A6,'Phase 1,2+robust'!$A$3:$ID$198,190,FALSE)</f>
        <v>#N/A</v>
      </c>
      <c r="GI6" s="16" t="e">
        <f>VLOOKUP(A6,'Phase 1,2+robust'!$A$3:$ID$198,191,FALSE)</f>
        <v>#N/A</v>
      </c>
      <c r="GJ6" s="16" t="e">
        <f>VLOOKUP(A6,'Phase 1,2+robust'!$A$3:$ID$198,192,FALSE)</f>
        <v>#N/A</v>
      </c>
      <c r="GK6" s="16" t="e">
        <f>VLOOKUP(A6,'Phase 1,2+robust'!$A$3:$ID$198,193,FALSE)</f>
        <v>#N/A</v>
      </c>
      <c r="GL6" s="16" t="e">
        <f>VLOOKUP(A6,'Phase 1,2+robust'!$A$3:$ID$198,194,FALSE)</f>
        <v>#N/A</v>
      </c>
      <c r="GM6" s="16" t="e">
        <f>VLOOKUP(A6,'Phase 1,2+robust'!$A$3:$ID$198,195,FALSE)</f>
        <v>#N/A</v>
      </c>
      <c r="GN6" s="16" t="e">
        <f>VLOOKUP(A6,'Phase 1,2+robust'!$A$3:$ID$198,196,FALSE)</f>
        <v>#N/A</v>
      </c>
      <c r="GO6" s="16" t="e">
        <f>VLOOKUP(A6,'Phase 1,2+robust'!$A$3:$ID$198,197,FALSE)</f>
        <v>#N/A</v>
      </c>
      <c r="GP6" s="16" t="e">
        <f>VLOOKUP(A6,'Phase 1,2+robust'!$A$3:$ID$198,198,FALSE)</f>
        <v>#N/A</v>
      </c>
    </row>
    <row r="7" spans="1:198" s="16" customFormat="1" x14ac:dyDescent="0.25">
      <c r="B7" s="16" t="e">
        <f>VLOOKUP(A7,'Phase 1,2+robust'!$A$3:$ID$198,2,FALSE)</f>
        <v>#N/A</v>
      </c>
      <c r="C7" s="16" t="e">
        <f>VLOOKUP(A7,'Phase 1,2+robust'!$A$3:$ID$198,3,FALSE)</f>
        <v>#N/A</v>
      </c>
      <c r="D7" s="16" t="e">
        <f>VLOOKUP(A7,'Phase 1,2+robust'!$A$3:$ID$198,4,FALSE)</f>
        <v>#N/A</v>
      </c>
      <c r="E7" s="16" t="e">
        <f>VLOOKUP(A7,'Phase 1,2+robust'!$A$3:$ID$198,5,FALSE)</f>
        <v>#N/A</v>
      </c>
      <c r="F7" s="16" t="e">
        <f>VLOOKUP(A7,'Phase 1,2+robust'!$A$3:$ID$198,6,FALSE)</f>
        <v>#N/A</v>
      </c>
      <c r="G7" s="16" t="e">
        <f>VLOOKUP(A7,'Phase 1,2+robust'!$A$3:$ID$198,7,FALSE)</f>
        <v>#N/A</v>
      </c>
      <c r="H7" s="16" t="e">
        <f>VLOOKUP(A7,'Phase 1,2+robust'!$A$3:$ID$198,8,FALSE)</f>
        <v>#N/A</v>
      </c>
      <c r="I7" s="16" t="e">
        <f>VLOOKUP(A7,'Phase 1,2+robust'!$A$3:$ID$198,9,FALSE)</f>
        <v>#N/A</v>
      </c>
      <c r="J7" s="45" t="e">
        <f>VLOOKUP(A7,'Phase 1,2+robust'!$A$3:$ID$198,10,FALSE)</f>
        <v>#N/A</v>
      </c>
      <c r="K7" s="46" t="e">
        <f>VLOOKUP(A7,'Phase 1,2+robust'!$A$3:$ID$198,11,FALSE)</f>
        <v>#N/A</v>
      </c>
      <c r="L7" s="47" t="e">
        <f>VLOOKUP(B7,'Phase 1,2+robust'!$A$3:$ID$198,11,FALSE)</f>
        <v>#N/A</v>
      </c>
      <c r="M7" s="16" t="e">
        <f>VLOOKUP(A7,'Phase 1,2+robust'!$A$3:$ID$198,13,FALSE)</f>
        <v>#N/A</v>
      </c>
      <c r="N7" s="16" t="e">
        <f>VLOOKUP(A7,'Phase 1,2+robust'!$A$3:$ID$198,14,FALSE)</f>
        <v>#N/A</v>
      </c>
      <c r="O7" s="16" t="e">
        <f>VLOOKUP(B7,'Phase 1,2+robust'!$A$3:$ID$198,14,FALSE)</f>
        <v>#N/A</v>
      </c>
      <c r="P7" s="45" t="e">
        <f>VLOOKUP(A7,'Phase 1,2+robust'!$A$3:$ID$198,16,FALSE)</f>
        <v>#N/A</v>
      </c>
      <c r="Q7" s="46" t="e">
        <f>VLOOKUP(A7,'Phase 1,2+robust'!$A$3:$ID$198,17,FALSE)</f>
        <v>#N/A</v>
      </c>
      <c r="R7" s="47" t="e">
        <f>VLOOKUP(A7,'Phase 1,2+robust'!$A$3:$ID$198,18,FALSE)</f>
        <v>#N/A</v>
      </c>
      <c r="S7" s="16" t="e">
        <f>VLOOKUP(A7,'Phase 1,2+robust'!$A$3:$ID$198,19,FALSE)</f>
        <v>#N/A</v>
      </c>
      <c r="T7" s="16" t="e">
        <f>VLOOKUP(A7,'Phase 1,2+robust'!$A$3:$ID$198,20,FALSE)</f>
        <v>#N/A</v>
      </c>
      <c r="U7" s="16" t="e">
        <f>VLOOKUP(A7,'Phase 1,2+robust'!$A$3:$ID$198,21,FALSE)</f>
        <v>#N/A</v>
      </c>
      <c r="V7" s="45" t="e">
        <f>VLOOKUP(A7,'Phase 1,2+robust'!$A$3:$ID$198,22,FALSE)</f>
        <v>#N/A</v>
      </c>
      <c r="W7" s="46" t="e">
        <f>VLOOKUP(A7,'Phase 1,2+robust'!$A$3:$ID$198,23,FALSE)</f>
        <v>#N/A</v>
      </c>
      <c r="X7" s="47" t="e">
        <f>VLOOKUP(A7,'Phase 1,2+robust'!$A$3:$ID$198,24,FALSE)</f>
        <v>#N/A</v>
      </c>
      <c r="Y7" s="16" t="e">
        <f>VLOOKUP(A7,'Phase 1,2+robust'!$A$3:$ID$198,25,FALSE)</f>
        <v>#N/A</v>
      </c>
      <c r="Z7" s="16" t="e">
        <f>VLOOKUP(A7,'Phase 1,2+robust'!$A$3:$ID$198,26,FALSE)</f>
        <v>#N/A</v>
      </c>
      <c r="AA7" s="16" t="e">
        <f>VLOOKUP(A7,'Phase 1,2+robust'!$A$3:$ID$198,27,FALSE)</f>
        <v>#N/A</v>
      </c>
      <c r="AB7" s="45" t="e">
        <f>VLOOKUP(A7,'Phase 1,2+robust'!$A$3:$ID$198,28,FALSE)</f>
        <v>#N/A</v>
      </c>
      <c r="AC7" s="46" t="e">
        <f>VLOOKUP(A7,'Phase 1,2+robust'!$A$3:$ID$198,29,FALSE)</f>
        <v>#N/A</v>
      </c>
      <c r="AD7" s="47" t="e">
        <f>VLOOKUP(A7,'Phase 1,2+robust'!$A$3:$ID$198,30,FALSE)</f>
        <v>#N/A</v>
      </c>
      <c r="AE7" s="16" t="e">
        <f>VLOOKUP(A7,'Phase 1,2+robust'!$A$3:$ID$198,31,FALSE)</f>
        <v>#N/A</v>
      </c>
      <c r="AF7" s="16" t="e">
        <f>VLOOKUP(A7,'Phase 1,2+robust'!$A$3:$ID$198,32,FALSE)</f>
        <v>#N/A</v>
      </c>
      <c r="AG7" s="16" t="e">
        <f>VLOOKUP(A7,'Phase 1,2+robust'!$A$3:$ID$198,33,FALSE)</f>
        <v>#N/A</v>
      </c>
      <c r="AH7" s="45" t="e">
        <f>VLOOKUP(A7,'Phase 1,2+robust'!$A$3:$ID$198,34,FALSE)</f>
        <v>#N/A</v>
      </c>
      <c r="AI7" s="46" t="e">
        <f>VLOOKUP(A7,'Phase 1,2+robust'!$A$3:$ID$198,35,FALSE)</f>
        <v>#N/A</v>
      </c>
      <c r="AJ7" s="47" t="e">
        <f>VLOOKUP(A7,'Phase 1,2+robust'!$A$3:$ID$198,36,FALSE)</f>
        <v>#N/A</v>
      </c>
      <c r="AK7" s="16" t="e">
        <f>VLOOKUP(A7,'Phase 1,2+robust'!$A$3:$ID$198,37,FALSE)</f>
        <v>#N/A</v>
      </c>
      <c r="AL7" s="16" t="e">
        <f>VLOOKUP(A7,'Phase 1,2+robust'!$A$3:$ID$198,38,FALSE)</f>
        <v>#N/A</v>
      </c>
      <c r="AM7" s="16" t="e">
        <f>VLOOKUP(A7,'Phase 1,2+robust'!$A$3:$ID$198,39,FALSE)</f>
        <v>#N/A</v>
      </c>
      <c r="AN7" s="45" t="e">
        <f>VLOOKUP(A7,'Phase 1,2+robust'!$A$3:$ID$198,40,FALSE)</f>
        <v>#N/A</v>
      </c>
      <c r="AO7" s="46" t="e">
        <f>VLOOKUP(A7,'Phase 1,2+robust'!$A$3:$ID$198,41,FALSE)</f>
        <v>#N/A</v>
      </c>
      <c r="AP7" s="47" t="e">
        <f>VLOOKUP(A7,'Phase 1,2+robust'!$A$3:$ID$198,42,FALSE)</f>
        <v>#N/A</v>
      </c>
      <c r="AQ7" s="16" t="e">
        <f>VLOOKUP(A7,'Phase 1,2+robust'!$A$3:$ID$198,43,FALSE)</f>
        <v>#N/A</v>
      </c>
      <c r="AR7" s="16" t="e">
        <f>VLOOKUP(A7,'Phase 1,2+robust'!$A$3:$ID$198,44,FALSE)</f>
        <v>#N/A</v>
      </c>
      <c r="AS7" s="16" t="e">
        <f>VLOOKUP(A7,'Phase 1,2+robust'!$A$3:$ID$198,45,FALSE)</f>
        <v>#N/A</v>
      </c>
      <c r="AT7" s="45" t="e">
        <f>VLOOKUP(A7,'Phase 1,2+robust'!$A$3:$ID$198,46,FALSE)</f>
        <v>#N/A</v>
      </c>
      <c r="AU7" s="46" t="e">
        <f>VLOOKUP(A7,'Phase 1,2+robust'!$A$3:$ID$198,47,FALSE)</f>
        <v>#N/A</v>
      </c>
      <c r="AV7" s="47" t="e">
        <f>VLOOKUP(A7,'Phase 1,2+robust'!$A$3:$ID$198,48,FALSE)</f>
        <v>#N/A</v>
      </c>
      <c r="AW7" s="16" t="e">
        <f>VLOOKUP(A7,'Phase 1,2+robust'!$A$3:$ID$198,49,FALSE)</f>
        <v>#N/A</v>
      </c>
      <c r="AX7" s="16" t="e">
        <f>VLOOKUP(A7,'Phase 1,2+robust'!$A$3:$ID$198,50,FALSE)</f>
        <v>#N/A</v>
      </c>
      <c r="AY7" s="16" t="e">
        <f>VLOOKUP(A7,'Phase 1,2+robust'!$A$3:$ID$198,51,FALSE)</f>
        <v>#N/A</v>
      </c>
      <c r="AZ7" s="45" t="e">
        <f>VLOOKUP(A7,'Phase 1,2+robust'!$A$3:$ID$198,52,FALSE)</f>
        <v>#N/A</v>
      </c>
      <c r="BA7" s="46" t="e">
        <f>VLOOKUP(A7,'Phase 1,2+robust'!$A$3:$ID$198,53,FALSE)</f>
        <v>#N/A</v>
      </c>
      <c r="BB7" s="47" t="e">
        <f>VLOOKUP(A7,'Phase 1,2+robust'!$A$3:$ID$198,54,FALSE)</f>
        <v>#N/A</v>
      </c>
      <c r="BC7" s="16" t="e">
        <f>VLOOKUP(A7,'Phase 1,2+robust'!$A$3:$ID$198,55,FALSE)</f>
        <v>#N/A</v>
      </c>
      <c r="BD7" s="16" t="e">
        <f>VLOOKUP(A7,'Phase 1,2+robust'!$A$3:$ID$198,56,FALSE)</f>
        <v>#N/A</v>
      </c>
      <c r="BE7" s="16" t="e">
        <f>VLOOKUP(A7,'Phase 1,2+robust'!$A$3:$ID$198,57,FALSE)</f>
        <v>#N/A</v>
      </c>
      <c r="BF7" s="45" t="e">
        <f>VLOOKUP(A7,'Phase 1,2+robust'!$A$3:$ID$198,58,FALSE)</f>
        <v>#N/A</v>
      </c>
      <c r="BG7" s="46" t="e">
        <f>VLOOKUP(A7,'Phase 1,2+robust'!$A$3:$ID$198,59,FALSE)</f>
        <v>#N/A</v>
      </c>
      <c r="BH7" s="47" t="e">
        <f>VLOOKUP(A7,'Phase 1,2+robust'!$A$3:$ID$198,60,FALSE)</f>
        <v>#N/A</v>
      </c>
      <c r="BI7" s="16" t="e">
        <f>VLOOKUP(A7,'Phase 1,2+robust'!$A$3:$ID$198,61,FALSE)</f>
        <v>#N/A</v>
      </c>
      <c r="BJ7" s="16" t="e">
        <f>VLOOKUP(A7,'Phase 1,2+robust'!$A$3:$ID$198,62,FALSE)</f>
        <v>#N/A</v>
      </c>
      <c r="BK7" s="16" t="e">
        <f>VLOOKUP(A7,'Phase 1,2+robust'!$A$3:$ID$198,63,FALSE)</f>
        <v>#N/A</v>
      </c>
      <c r="BL7" s="45" t="e">
        <f>VLOOKUP(A7,'Phase 1,2+robust'!$A$3:$ID$198,64,FALSE)</f>
        <v>#N/A</v>
      </c>
      <c r="BM7" s="46" t="e">
        <f>VLOOKUP(A7,'Phase 1,2+robust'!$A$3:$ID$198,65,FALSE)</f>
        <v>#N/A</v>
      </c>
      <c r="BN7" s="47" t="e">
        <f>VLOOKUP(A7,'Phase 1,2+robust'!$A$3:$ID$198,66,FALSE)</f>
        <v>#N/A</v>
      </c>
      <c r="BO7" s="16" t="e">
        <f>VLOOKUP(A7,'Phase 1,2+robust'!$A$3:$ID$198,67,FALSE)</f>
        <v>#N/A</v>
      </c>
      <c r="BP7" s="16" t="e">
        <f>VLOOKUP(A7,'Phase 1,2+robust'!$A$3:$ID$198,68,FALSE)</f>
        <v>#N/A</v>
      </c>
      <c r="BQ7" s="16" t="e">
        <f>VLOOKUP(A7,'Phase 1,2+robust'!$A$3:$ID$198,69,FALSE)</f>
        <v>#N/A</v>
      </c>
      <c r="BR7" s="45" t="e">
        <f>VLOOKUP(A7,'Phase 1,2+robust'!$A$3:$ID$198,70,FALSE)</f>
        <v>#N/A</v>
      </c>
      <c r="BS7" s="46" t="e">
        <f>VLOOKUP(A7,'Phase 1,2+robust'!$A$3:$ID$198,71,FALSE)</f>
        <v>#N/A</v>
      </c>
      <c r="BT7" s="47" t="e">
        <f>VLOOKUP(A7,'Phase 1,2+robust'!$A$3:$ID$198,72,FALSE)</f>
        <v>#N/A</v>
      </c>
      <c r="BU7" s="16" t="e">
        <f>VLOOKUP(A7,'Phase 1,2+robust'!$A$3:$ID$198,73,FALSE)</f>
        <v>#N/A</v>
      </c>
      <c r="BV7" s="16" t="e">
        <f>VLOOKUP(A7,'Phase 1,2+robust'!$A$3:$ID$198,74,FALSE)</f>
        <v>#N/A</v>
      </c>
      <c r="BW7" s="16" t="e">
        <f>VLOOKUP(A7,'Phase 1,2+robust'!$A$3:$ID$198,75,FALSE)</f>
        <v>#N/A</v>
      </c>
      <c r="BX7" s="45" t="e">
        <f>VLOOKUP(A7,'Phase 1,2+robust'!$A$3:$ID$198,76,FALSE)</f>
        <v>#N/A</v>
      </c>
      <c r="BY7" s="46" t="e">
        <f>VLOOKUP(A7,'Phase 1,2+robust'!$A$3:$ID$198,77,FALSE)</f>
        <v>#N/A</v>
      </c>
      <c r="BZ7" s="47" t="e">
        <f>VLOOKUP(A7,'Phase 1,2+robust'!$A$3:$ID$198,78,FALSE)</f>
        <v>#N/A</v>
      </c>
      <c r="CA7" s="16" t="e">
        <f>VLOOKUP(A7,'Phase 1,2+robust'!$A$3:$ID$198,79,FALSE)</f>
        <v>#N/A</v>
      </c>
      <c r="CB7" s="16" t="e">
        <f>VLOOKUP(A7,'Phase 1,2+robust'!$A$3:$ID$198,80,FALSE)</f>
        <v>#N/A</v>
      </c>
      <c r="CC7" s="16" t="e">
        <f>VLOOKUP(A7,'Phase 1,2+robust'!$A$3:$ID$198,81,FALSE)</f>
        <v>#N/A</v>
      </c>
      <c r="CD7" s="45" t="e">
        <f>VLOOKUP(A7,'Phase 1,2+robust'!$A$3:$ID$198,82,FALSE)</f>
        <v>#N/A</v>
      </c>
      <c r="CE7" s="46" t="e">
        <f>VLOOKUP(A7,'Phase 1,2+robust'!$A$3:$ID$198,83,FALSE)</f>
        <v>#N/A</v>
      </c>
      <c r="CF7" s="47" t="e">
        <f>VLOOKUP(A7,'Phase 1,2+robust'!$A$3:$ID$198,84,FALSE)</f>
        <v>#N/A</v>
      </c>
      <c r="CG7" s="16" t="e">
        <f>VLOOKUP(A7,'Phase 1,2+robust'!$A$3:$ID$198,85,FALSE)</f>
        <v>#N/A</v>
      </c>
      <c r="CH7" s="16" t="e">
        <f>VLOOKUP(A7,'Phase 1,2+robust'!$A$3:$ID$198,86,FALSE)</f>
        <v>#N/A</v>
      </c>
      <c r="CI7" s="16" t="e">
        <f>VLOOKUP(A7,'Phase 1,2+robust'!$A$3:$ID$198,87,FALSE)</f>
        <v>#N/A</v>
      </c>
      <c r="CJ7" s="45" t="e">
        <f>VLOOKUP(A7,'Phase 1,2+robust'!$A$3:$ID$198,88,FALSE)</f>
        <v>#N/A</v>
      </c>
      <c r="CK7" s="46" t="e">
        <f>VLOOKUP(A7,'Phase 1,2+robust'!$A$3:$ID$198,89,FALSE)</f>
        <v>#N/A</v>
      </c>
      <c r="CL7" s="47" t="e">
        <f>VLOOKUP(A7,'Phase 1,2+robust'!$A$3:$ID$198,90,FALSE)</f>
        <v>#N/A</v>
      </c>
      <c r="CM7" s="16" t="e">
        <f>VLOOKUP(A7,'Phase 1,2+robust'!$A$3:$ID$198,91,FALSE)</f>
        <v>#N/A</v>
      </c>
      <c r="CN7" s="16" t="e">
        <f>VLOOKUP(A7,'Phase 1,2+robust'!$A$3:$ID$198,92,FALSE)</f>
        <v>#N/A</v>
      </c>
      <c r="CO7" s="16" t="e">
        <f>VLOOKUP(A7,'Phase 1,2+robust'!$A$3:$ID$198,93,FALSE)</f>
        <v>#N/A</v>
      </c>
      <c r="CP7" s="45" t="e">
        <f>VLOOKUP(A7,'Phase 1,2+robust'!$A$3:$ID$198,94,FALSE)</f>
        <v>#N/A</v>
      </c>
      <c r="CQ7" s="46" t="e">
        <f>VLOOKUP(A7,'Phase 1,2+robust'!$A$3:$ID$198,95,FALSE)</f>
        <v>#N/A</v>
      </c>
      <c r="CR7" s="47" t="e">
        <f>VLOOKUP(A7,'Phase 1,2+robust'!$A$3:$ID$198,96,FALSE)</f>
        <v>#N/A</v>
      </c>
      <c r="CS7" s="16" t="e">
        <f>VLOOKUP(A7,'Phase 1,2+robust'!$A$3:$ID$198,97,FALSE)</f>
        <v>#N/A</v>
      </c>
      <c r="CT7" s="16" t="e">
        <f>VLOOKUP(A7,'Phase 1,2+robust'!$A$3:$ID$198,98,FALSE)</f>
        <v>#N/A</v>
      </c>
      <c r="CU7" s="16" t="e">
        <f>VLOOKUP(A7,'Phase 1,2+robust'!$A$3:$ID$198,99,FALSE)</f>
        <v>#N/A</v>
      </c>
      <c r="CV7" s="45" t="e">
        <f>VLOOKUP(A7,'Phase 1,2+robust'!$A$3:$ID$198,100,FALSE)</f>
        <v>#N/A</v>
      </c>
      <c r="CW7" s="46" t="e">
        <f>VLOOKUP(A7,'Phase 1,2+robust'!$A$3:$ID$198,101,FALSE)</f>
        <v>#N/A</v>
      </c>
      <c r="CX7" s="47" t="e">
        <f>VLOOKUP(A7,'Phase 1,2+robust'!$A$3:$ID$198,102,FALSE)</f>
        <v>#N/A</v>
      </c>
      <c r="CY7" s="16" t="e">
        <f>VLOOKUP(A7,'Phase 1,2+robust'!$A$3:$ID$198,103,FALSE)</f>
        <v>#N/A</v>
      </c>
      <c r="CZ7" s="16" t="e">
        <f>VLOOKUP(A7,'Phase 1,2+robust'!$A$3:$ID$198,104,FALSE)</f>
        <v>#N/A</v>
      </c>
      <c r="DA7" s="16" t="e">
        <f>VLOOKUP(A7,'Phase 1,2+robust'!$A$3:$ID$198,105,FALSE)</f>
        <v>#N/A</v>
      </c>
      <c r="DB7" s="45" t="e">
        <f>VLOOKUP(A7,'Phase 1,2+robust'!$A$3:$ID$198,106,FALSE)</f>
        <v>#N/A</v>
      </c>
      <c r="DC7" s="46" t="e">
        <f>VLOOKUP(A7,'Phase 1,2+robust'!$A$3:$ID$198,107,FALSE)</f>
        <v>#N/A</v>
      </c>
      <c r="DD7" s="47" t="e">
        <f>VLOOKUP(A7,'Phase 1,2+robust'!$A$3:$ID$198,108,FALSE)</f>
        <v>#N/A</v>
      </c>
      <c r="DE7" s="16" t="e">
        <f>VLOOKUP(A7,'Phase 1,2+robust'!$A$3:$ID$198,109,FALSE)</f>
        <v>#N/A</v>
      </c>
      <c r="DF7" s="16" t="e">
        <f>VLOOKUP(A7,'Phase 1,2+robust'!$A$3:$ID$198,110,FALSE)</f>
        <v>#N/A</v>
      </c>
      <c r="DG7" s="16" t="e">
        <f>VLOOKUP(A7,'Phase 1,2+robust'!$A$3:$ID$198,111,FALSE)</f>
        <v>#N/A</v>
      </c>
      <c r="DH7" s="45" t="e">
        <f>VLOOKUP(A7,'Phase 1,2+robust'!$A$3:$ID$198,112,FALSE)</f>
        <v>#N/A</v>
      </c>
      <c r="DI7" s="46" t="e">
        <f>VLOOKUP(A7,'Phase 1,2+robust'!$A$3:$ID$198,113,FALSE)</f>
        <v>#N/A</v>
      </c>
      <c r="DJ7" s="47" t="e">
        <f>VLOOKUP(A7,'Phase 1,2+robust'!$A$3:$ID$198,114,FALSE)</f>
        <v>#N/A</v>
      </c>
      <c r="DK7" s="16" t="e">
        <f>VLOOKUP(A7,'Phase 1,2+robust'!$A$3:$ID$198,115,FALSE)</f>
        <v>#N/A</v>
      </c>
      <c r="DL7" s="16" t="e">
        <f>VLOOKUP(A7,'Phase 1,2+robust'!$A$3:$ID$198,116,FALSE)</f>
        <v>#N/A</v>
      </c>
      <c r="DM7" s="16" t="e">
        <f>VLOOKUP(A7,'Phase 1,2+robust'!$A$3:$ID$198,117,FALSE)</f>
        <v>#N/A</v>
      </c>
      <c r="DN7" s="45" t="e">
        <f>VLOOKUP(A7,'Phase 1,2+robust'!$A$3:$ID$198,118,FALSE)</f>
        <v>#N/A</v>
      </c>
      <c r="DO7" s="46" t="e">
        <f>VLOOKUP(A7,'Phase 1,2+robust'!$A$3:$ID$198,119,FALSE)</f>
        <v>#N/A</v>
      </c>
      <c r="DP7" s="47" t="e">
        <f>VLOOKUP(A7,'Phase 1,2+robust'!$A$3:$ID$198,120,FALSE)</f>
        <v>#N/A</v>
      </c>
      <c r="DQ7" s="16" t="e">
        <f>VLOOKUP(A7,'Phase 1,2+robust'!$A$3:$ID$198,121,FALSE)</f>
        <v>#N/A</v>
      </c>
      <c r="DR7" s="16" t="e">
        <f>VLOOKUP(A7,'Phase 1,2+robust'!$A$3:$ID$198,122,FALSE)</f>
        <v>#N/A</v>
      </c>
      <c r="DS7" s="16" t="e">
        <f>VLOOKUP(A7,'Phase 1,2+robust'!$A$3:$ID$198,123,FALSE)</f>
        <v>#N/A</v>
      </c>
      <c r="DT7" s="45" t="e">
        <f>VLOOKUP(A7,'Phase 1,2+robust'!$A$3:$ID$198,124,FALSE)</f>
        <v>#N/A</v>
      </c>
      <c r="DU7" s="46" t="e">
        <f>VLOOKUP(A7,'Phase 1,2+robust'!$A$3:$ID$198,125,FALSE)</f>
        <v>#N/A</v>
      </c>
      <c r="DV7" s="47" t="e">
        <f>VLOOKUP(A7,'Phase 1,2+robust'!$A$3:$ID$198,126,FALSE)</f>
        <v>#N/A</v>
      </c>
      <c r="DW7" s="16" t="e">
        <f>VLOOKUP(A7,'Phase 1,2+robust'!$A$3:$ID$198,127,FALSE)</f>
        <v>#N/A</v>
      </c>
      <c r="DX7" s="16" t="e">
        <f>VLOOKUP(A7,'Phase 1,2+robust'!$A$3:$ID$198,128,FALSE)</f>
        <v>#N/A</v>
      </c>
      <c r="DY7" s="16" t="e">
        <f>VLOOKUP(A7,'Phase 1,2+robust'!$A$3:$ID$198,129,FALSE)</f>
        <v>#N/A</v>
      </c>
      <c r="DZ7" s="45" t="e">
        <f>VLOOKUP(A7,'Phase 1,2+robust'!$A$3:$ID$198,130,FALSE)</f>
        <v>#N/A</v>
      </c>
      <c r="EA7" s="46" t="e">
        <f>VLOOKUP(A7,'Phase 1,2+robust'!$A$3:$ID$198,131,FALSE)</f>
        <v>#N/A</v>
      </c>
      <c r="EB7" s="47" t="e">
        <f>VLOOKUP(A7,'Phase 1,2+robust'!$A$3:$ID$198,132,FALSE)</f>
        <v>#N/A</v>
      </c>
      <c r="EC7" s="16" t="e">
        <f>VLOOKUP(A7,'Phase 1,2+robust'!$A$3:$ID$198,133,FALSE)</f>
        <v>#N/A</v>
      </c>
      <c r="ED7" s="16" t="e">
        <f>VLOOKUP(A7,'Phase 1,2+robust'!$A$3:$ID$198,134,FALSE)</f>
        <v>#N/A</v>
      </c>
      <c r="EE7" s="16" t="e">
        <f>VLOOKUP(A7,'Phase 1,2+robust'!$A$3:$ID$198,135,FALSE)</f>
        <v>#N/A</v>
      </c>
      <c r="EF7" s="45" t="e">
        <f>VLOOKUP(A7,'Phase 1,2+robust'!$A$3:$ID$198,136,FALSE)</f>
        <v>#N/A</v>
      </c>
      <c r="EG7" s="46" t="e">
        <f>VLOOKUP(A7,'Phase 1,2+robust'!$A$3:$ID$198,137,FALSE)</f>
        <v>#N/A</v>
      </c>
      <c r="EH7" s="47" t="e">
        <f>VLOOKUP(A7,'Phase 1,2+robust'!$A$3:$ID$198,138,FALSE)</f>
        <v>#N/A</v>
      </c>
      <c r="EI7" s="16" t="e">
        <f>VLOOKUP(A7,'Phase 1,2+robust'!$A$3:$ID$198,139,FALSE)</f>
        <v>#N/A</v>
      </c>
      <c r="EJ7" s="16" t="e">
        <f>VLOOKUP(A7,'Phase 1,2+robust'!$A$3:$ID$198,140,FALSE)</f>
        <v>#N/A</v>
      </c>
      <c r="EK7" s="16" t="e">
        <f>VLOOKUP(A7,'Phase 1,2+robust'!$A$3:$ID$198,141,FALSE)</f>
        <v>#N/A</v>
      </c>
      <c r="EL7" s="45" t="e">
        <f>VLOOKUP(A7,'Phase 1,2+robust'!$A$3:$ID$198,142,FALSE)</f>
        <v>#N/A</v>
      </c>
      <c r="EM7" s="46" t="e">
        <f>VLOOKUP(A7,'Phase 1,2+robust'!$A$3:$ID$198,143,FALSE)</f>
        <v>#N/A</v>
      </c>
      <c r="EN7" s="47" t="e">
        <f>VLOOKUP(A7,'Phase 1,2+robust'!$A$3:$ID$198,144,FALSE)</f>
        <v>#N/A</v>
      </c>
      <c r="EO7" s="16" t="e">
        <f>VLOOKUP(A7,'Phase 1,2+robust'!$A$3:$ID$198,145,FALSE)</f>
        <v>#N/A</v>
      </c>
      <c r="EP7" s="16" t="e">
        <f>VLOOKUP(A7,'Phase 1,2+robust'!$A$3:$ID$198,146,FALSE)</f>
        <v>#N/A</v>
      </c>
      <c r="EQ7" s="16" t="e">
        <f>VLOOKUP(A7,'Phase 1,2+robust'!$A$3:$ID$198,147,FALSE)</f>
        <v>#N/A</v>
      </c>
      <c r="ER7" s="45" t="e">
        <f>VLOOKUP(A7,'Phase 1,2+robust'!$A$3:$ID$198,148,FALSE)</f>
        <v>#N/A</v>
      </c>
      <c r="ES7" s="46" t="e">
        <f>VLOOKUP(A7,'Phase 1,2+robust'!$A$3:$ID$198,149,FALSE)</f>
        <v>#N/A</v>
      </c>
      <c r="ET7" s="47" t="e">
        <f>VLOOKUP(A7,'Phase 1,2+robust'!$A$3:$ID$198,150,FALSE)</f>
        <v>#N/A</v>
      </c>
      <c r="EU7" s="16" t="e">
        <f>VLOOKUP(A7,'Phase 1,2+robust'!$A$3:$ID$198,151,FALSE)</f>
        <v>#N/A</v>
      </c>
      <c r="EV7" s="16" t="e">
        <f>VLOOKUP(A7,'Phase 1,2+robust'!$A$3:$ID$198,152,FALSE)</f>
        <v>#N/A</v>
      </c>
      <c r="EW7" s="16" t="e">
        <f>VLOOKUP(A7,'Phase 1,2+robust'!$A$3:$ID$198,153,FALSE)</f>
        <v>#N/A</v>
      </c>
      <c r="EX7" s="16" t="e">
        <f>VLOOKUP(A7,'Phase 1,2+robust'!$A$3:$ID$198,154,FALSE)</f>
        <v>#N/A</v>
      </c>
      <c r="EY7" s="16" t="e">
        <f>VLOOKUP(A7,'Phase 1,2+robust'!$A$3:$ID$198,155,FALSE)</f>
        <v>#N/A</v>
      </c>
      <c r="EZ7" s="16" t="e">
        <f>VLOOKUP(A7,'Phase 1,2+robust'!$A$3:$ID$198,156,FALSE)</f>
        <v>#N/A</v>
      </c>
      <c r="FA7" s="16" t="e">
        <f>VLOOKUP(A7,'Phase 1,2+robust'!$A$3:$ID$198,157,FALSE)</f>
        <v>#N/A</v>
      </c>
      <c r="FB7" s="16" t="e">
        <f>VLOOKUP(A7,'Phase 1,2+robust'!$A$3:$ID$198,158,FALSE)</f>
        <v>#N/A</v>
      </c>
      <c r="FC7" s="16" t="e">
        <f>VLOOKUP(A7,'Phase 1,2+robust'!$A$3:$ID$198,159,FALSE)</f>
        <v>#N/A</v>
      </c>
      <c r="FD7" s="16" t="e">
        <f>VLOOKUP(A7,'Phase 1,2+robust'!$A$3:$ID$198,160,FALSE)</f>
        <v>#N/A</v>
      </c>
      <c r="FE7" s="16" t="e">
        <f>VLOOKUP(A7,'Phase 1,2+robust'!$A$3:$ID$198,161,FALSE)</f>
        <v>#N/A</v>
      </c>
      <c r="FF7" s="16" t="e">
        <f>VLOOKUP(A7,'Phase 1,2+robust'!$A$3:$ID$198,162,FALSE)</f>
        <v>#N/A</v>
      </c>
      <c r="FG7" s="16" t="e">
        <f>VLOOKUP(A7,'Phase 1,2+robust'!$A$3:$ID$198,163,FALSE)</f>
        <v>#N/A</v>
      </c>
      <c r="FH7" s="16" t="e">
        <f>VLOOKUP(A7,'Phase 1,2+robust'!$A$3:$ID$198,164,FALSE)</f>
        <v>#N/A</v>
      </c>
      <c r="FI7" s="16" t="e">
        <f>VLOOKUP(A7,'Phase 1,2+robust'!$A$3:$ID$198,165,FALSE)</f>
        <v>#N/A</v>
      </c>
      <c r="FJ7" s="16" t="e">
        <f>VLOOKUP(A7,'Phase 1,2+robust'!$A$3:$ID$198,166,FALSE)</f>
        <v>#N/A</v>
      </c>
      <c r="FK7" s="16" t="e">
        <f>VLOOKUP(A7,'Phase 1,2+robust'!$A$3:$ID$198,167,FALSE)</f>
        <v>#N/A</v>
      </c>
      <c r="FL7" s="16" t="e">
        <f>VLOOKUP(A7,'Phase 1,2+robust'!$A$3:$ID$198,168,FALSE)</f>
        <v>#N/A</v>
      </c>
      <c r="FM7" s="16" t="e">
        <f>VLOOKUP(A7,'Phase 1,2+robust'!$A$3:$ID$198,169,FALSE)</f>
        <v>#N/A</v>
      </c>
      <c r="FN7" s="16" t="e">
        <f>VLOOKUP(A7,'Phase 1,2+robust'!$A$3:$ID$198,170,FALSE)</f>
        <v>#N/A</v>
      </c>
      <c r="FO7" s="16" t="e">
        <f>VLOOKUP(A7,'Phase 1,2+robust'!$A$3:$ID$198,171,FALSE)</f>
        <v>#N/A</v>
      </c>
      <c r="FP7" s="16" t="e">
        <f>VLOOKUP(A7,'Phase 1,2+robust'!$A$3:$ID$198,172,FALSE)</f>
        <v>#N/A</v>
      </c>
      <c r="FQ7" s="16" t="e">
        <f>VLOOKUP(A7,'Phase 1,2+robust'!$A$3:$ID$198,173,FALSE)</f>
        <v>#N/A</v>
      </c>
      <c r="FR7" s="16" t="e">
        <f>VLOOKUP(A7,'Phase 1,2+robust'!$A$3:$ID$198,174,FALSE)</f>
        <v>#N/A</v>
      </c>
      <c r="FS7" s="16" t="e">
        <f>VLOOKUP(A7,'Phase 1,2+robust'!$A$3:$ID$198,175,FALSE)</f>
        <v>#N/A</v>
      </c>
      <c r="FT7" s="16" t="e">
        <f>VLOOKUP(A7,'Phase 1,2+robust'!$A$3:$ID$198,176,FALSE)</f>
        <v>#N/A</v>
      </c>
      <c r="FU7" s="16" t="e">
        <f>VLOOKUP(A7,'Phase 1,2+robust'!$A$3:$ID$198,177,FALSE)</f>
        <v>#N/A</v>
      </c>
      <c r="FV7" s="16" t="e">
        <f>VLOOKUP(A7,'Phase 1,2+robust'!$A$3:$ID$198,178,FALSE)</f>
        <v>#N/A</v>
      </c>
      <c r="FW7" s="16" t="e">
        <f>VLOOKUP(A7,'Phase 1,2+robust'!$A$3:$ID$198,179,FALSE)</f>
        <v>#N/A</v>
      </c>
      <c r="FX7" s="16" t="e">
        <f>VLOOKUP(A7,'Phase 1,2+robust'!$A$3:$ID$198,180,FALSE)</f>
        <v>#N/A</v>
      </c>
      <c r="FY7" s="16" t="e">
        <f>VLOOKUP(A7,'Phase 1,2+robust'!$A$3:$ID$198,181,FALSE)</f>
        <v>#N/A</v>
      </c>
      <c r="FZ7" s="16" t="e">
        <f>VLOOKUP(A7,'Phase 1,2+robust'!$A$3:$ID$198,182,FALSE)</f>
        <v>#N/A</v>
      </c>
      <c r="GA7" s="16" t="e">
        <f>VLOOKUP(A7,'Phase 1,2+robust'!$A$3:$ID$198,183,FALSE)</f>
        <v>#N/A</v>
      </c>
      <c r="GB7" s="16" t="e">
        <f>VLOOKUP(A7,'Phase 1,2+robust'!$A$3:$ID$198,184,FALSE)</f>
        <v>#N/A</v>
      </c>
      <c r="GC7" s="16" t="e">
        <f>VLOOKUP(A7,'Phase 1,2+robust'!$A$3:$ID$198,185,FALSE)</f>
        <v>#N/A</v>
      </c>
      <c r="GD7" s="16" t="e">
        <f>VLOOKUP(A7,'Phase 1,2+robust'!$A$3:$ID$198,186,FALSE)</f>
        <v>#N/A</v>
      </c>
      <c r="GE7" s="16" t="e">
        <f>VLOOKUP(A7,'Phase 1,2+robust'!$A$3:$ID$198,187,FALSE)</f>
        <v>#N/A</v>
      </c>
      <c r="GF7" s="16" t="e">
        <f>VLOOKUP(A7,'Phase 1,2+robust'!$A$3:$ID$198,188,FALSE)</f>
        <v>#N/A</v>
      </c>
      <c r="GG7" s="16" t="e">
        <f>VLOOKUP(A7,'Phase 1,2+robust'!$A$3:$ID$198,189,FALSE)</f>
        <v>#N/A</v>
      </c>
      <c r="GH7" s="16" t="e">
        <f>VLOOKUP(A7,'Phase 1,2+robust'!$A$3:$ID$198,190,FALSE)</f>
        <v>#N/A</v>
      </c>
      <c r="GI7" s="16" t="e">
        <f>VLOOKUP(A7,'Phase 1,2+robust'!$A$3:$ID$198,191,FALSE)</f>
        <v>#N/A</v>
      </c>
      <c r="GJ7" s="16" t="e">
        <f>VLOOKUP(A7,'Phase 1,2+robust'!$A$3:$ID$198,192,FALSE)</f>
        <v>#N/A</v>
      </c>
      <c r="GK7" s="16" t="e">
        <f>VLOOKUP(A7,'Phase 1,2+robust'!$A$3:$ID$198,193,FALSE)</f>
        <v>#N/A</v>
      </c>
      <c r="GL7" s="16" t="e">
        <f>VLOOKUP(A7,'Phase 1,2+robust'!$A$3:$ID$198,194,FALSE)</f>
        <v>#N/A</v>
      </c>
      <c r="GM7" s="16" t="e">
        <f>VLOOKUP(A7,'Phase 1,2+robust'!$A$3:$ID$198,195,FALSE)</f>
        <v>#N/A</v>
      </c>
      <c r="GN7" s="16" t="e">
        <f>VLOOKUP(A7,'Phase 1,2+robust'!$A$3:$ID$198,196,FALSE)</f>
        <v>#N/A</v>
      </c>
      <c r="GO7" s="16" t="e">
        <f>VLOOKUP(A7,'Phase 1,2+robust'!$A$3:$ID$198,197,FALSE)</f>
        <v>#N/A</v>
      </c>
      <c r="GP7" s="16" t="e">
        <f>VLOOKUP(A7,'Phase 1,2+robust'!$A$3:$ID$198,198,FALSE)</f>
        <v>#N/A</v>
      </c>
    </row>
    <row r="8" spans="1:198" s="16" customFormat="1" x14ac:dyDescent="0.25">
      <c r="B8" s="16" t="e">
        <f>VLOOKUP(A8,'Phase 1,2+robust'!$A$3:$ID$198,2,FALSE)</f>
        <v>#N/A</v>
      </c>
      <c r="C8" s="16" t="e">
        <f>VLOOKUP(A8,'Phase 1,2+robust'!$A$3:$ID$198,3,FALSE)</f>
        <v>#N/A</v>
      </c>
      <c r="D8" s="16" t="e">
        <f>VLOOKUP(A8,'Phase 1,2+robust'!$A$3:$ID$198,4,FALSE)</f>
        <v>#N/A</v>
      </c>
      <c r="E8" s="16" t="e">
        <f>VLOOKUP(A8,'Phase 1,2+robust'!$A$3:$ID$198,5,FALSE)</f>
        <v>#N/A</v>
      </c>
      <c r="F8" s="16" t="e">
        <f>VLOOKUP(A8,'Phase 1,2+robust'!$A$3:$ID$198,6,FALSE)</f>
        <v>#N/A</v>
      </c>
      <c r="G8" s="16" t="e">
        <f>VLOOKUP(A8,'Phase 1,2+robust'!$A$3:$ID$198,7,FALSE)</f>
        <v>#N/A</v>
      </c>
      <c r="H8" s="16" t="e">
        <f>VLOOKUP(A8,'Phase 1,2+robust'!$A$3:$ID$198,8,FALSE)</f>
        <v>#N/A</v>
      </c>
      <c r="I8" s="16" t="e">
        <f>VLOOKUP(A8,'Phase 1,2+robust'!$A$3:$ID$198,9,FALSE)</f>
        <v>#N/A</v>
      </c>
      <c r="J8" s="45" t="e">
        <f>VLOOKUP(A8,'Phase 1,2+robust'!$A$3:$ID$198,10,FALSE)</f>
        <v>#N/A</v>
      </c>
      <c r="K8" s="46" t="e">
        <f>VLOOKUP(A8,'Phase 1,2+robust'!$A$3:$ID$198,11,FALSE)</f>
        <v>#N/A</v>
      </c>
      <c r="L8" s="47" t="e">
        <f>VLOOKUP(B8,'Phase 1,2+robust'!$A$3:$ID$198,11,FALSE)</f>
        <v>#N/A</v>
      </c>
      <c r="M8" s="16" t="e">
        <f>VLOOKUP(A8,'Phase 1,2+robust'!$A$3:$ID$198,13,FALSE)</f>
        <v>#N/A</v>
      </c>
      <c r="N8" s="16" t="e">
        <f>VLOOKUP(A8,'Phase 1,2+robust'!$A$3:$ID$198,14,FALSE)</f>
        <v>#N/A</v>
      </c>
      <c r="O8" s="16" t="e">
        <f>VLOOKUP(B8,'Phase 1,2+robust'!$A$3:$ID$198,14,FALSE)</f>
        <v>#N/A</v>
      </c>
      <c r="P8" s="45" t="e">
        <f>VLOOKUP(A8,'Phase 1,2+robust'!$A$3:$ID$198,16,FALSE)</f>
        <v>#N/A</v>
      </c>
      <c r="Q8" s="46" t="e">
        <f>VLOOKUP(A8,'Phase 1,2+robust'!$A$3:$ID$198,17,FALSE)</f>
        <v>#N/A</v>
      </c>
      <c r="R8" s="47" t="e">
        <f>VLOOKUP(A8,'Phase 1,2+robust'!$A$3:$ID$198,18,FALSE)</f>
        <v>#N/A</v>
      </c>
      <c r="S8" s="16" t="e">
        <f>VLOOKUP(A8,'Phase 1,2+robust'!$A$3:$ID$198,19,FALSE)</f>
        <v>#N/A</v>
      </c>
      <c r="T8" s="16" t="e">
        <f>VLOOKUP(A8,'Phase 1,2+robust'!$A$3:$ID$198,20,FALSE)</f>
        <v>#N/A</v>
      </c>
      <c r="U8" s="16" t="e">
        <f>VLOOKUP(A8,'Phase 1,2+robust'!$A$3:$ID$198,21,FALSE)</f>
        <v>#N/A</v>
      </c>
      <c r="V8" s="45" t="e">
        <f>VLOOKUP(A8,'Phase 1,2+robust'!$A$3:$ID$198,22,FALSE)</f>
        <v>#N/A</v>
      </c>
      <c r="W8" s="46" t="e">
        <f>VLOOKUP(A8,'Phase 1,2+robust'!$A$3:$ID$198,23,FALSE)</f>
        <v>#N/A</v>
      </c>
      <c r="X8" s="47" t="e">
        <f>VLOOKUP(A8,'Phase 1,2+robust'!$A$3:$ID$198,24,FALSE)</f>
        <v>#N/A</v>
      </c>
      <c r="Y8" s="16" t="e">
        <f>VLOOKUP(A8,'Phase 1,2+robust'!$A$3:$ID$198,25,FALSE)</f>
        <v>#N/A</v>
      </c>
      <c r="Z8" s="16" t="e">
        <f>VLOOKUP(A8,'Phase 1,2+robust'!$A$3:$ID$198,26,FALSE)</f>
        <v>#N/A</v>
      </c>
      <c r="AA8" s="16" t="e">
        <f>VLOOKUP(A8,'Phase 1,2+robust'!$A$3:$ID$198,27,FALSE)</f>
        <v>#N/A</v>
      </c>
      <c r="AB8" s="45" t="e">
        <f>VLOOKUP(A8,'Phase 1,2+robust'!$A$3:$ID$198,28,FALSE)</f>
        <v>#N/A</v>
      </c>
      <c r="AC8" s="46" t="e">
        <f>VLOOKUP(A8,'Phase 1,2+robust'!$A$3:$ID$198,29,FALSE)</f>
        <v>#N/A</v>
      </c>
      <c r="AD8" s="47" t="e">
        <f>VLOOKUP(A8,'Phase 1,2+robust'!$A$3:$ID$198,30,FALSE)</f>
        <v>#N/A</v>
      </c>
      <c r="AE8" s="16" t="e">
        <f>VLOOKUP(A8,'Phase 1,2+robust'!$A$3:$ID$198,31,FALSE)</f>
        <v>#N/A</v>
      </c>
      <c r="AF8" s="16" t="e">
        <f>VLOOKUP(A8,'Phase 1,2+robust'!$A$3:$ID$198,32,FALSE)</f>
        <v>#N/A</v>
      </c>
      <c r="AG8" s="16" t="e">
        <f>VLOOKUP(A8,'Phase 1,2+robust'!$A$3:$ID$198,33,FALSE)</f>
        <v>#N/A</v>
      </c>
      <c r="AH8" s="45" t="e">
        <f>VLOOKUP(A8,'Phase 1,2+robust'!$A$3:$ID$198,34,FALSE)</f>
        <v>#N/A</v>
      </c>
      <c r="AI8" s="46" t="e">
        <f>VLOOKUP(A8,'Phase 1,2+robust'!$A$3:$ID$198,35,FALSE)</f>
        <v>#N/A</v>
      </c>
      <c r="AJ8" s="47" t="e">
        <f>VLOOKUP(A8,'Phase 1,2+robust'!$A$3:$ID$198,36,FALSE)</f>
        <v>#N/A</v>
      </c>
      <c r="AK8" s="16" t="e">
        <f>VLOOKUP(A8,'Phase 1,2+robust'!$A$3:$ID$198,37,FALSE)</f>
        <v>#N/A</v>
      </c>
      <c r="AL8" s="16" t="e">
        <f>VLOOKUP(A8,'Phase 1,2+robust'!$A$3:$ID$198,38,FALSE)</f>
        <v>#N/A</v>
      </c>
      <c r="AM8" s="16" t="e">
        <f>VLOOKUP(A8,'Phase 1,2+robust'!$A$3:$ID$198,39,FALSE)</f>
        <v>#N/A</v>
      </c>
      <c r="AN8" s="45" t="e">
        <f>VLOOKUP(A8,'Phase 1,2+robust'!$A$3:$ID$198,40,FALSE)</f>
        <v>#N/A</v>
      </c>
      <c r="AO8" s="46" t="e">
        <f>VLOOKUP(A8,'Phase 1,2+robust'!$A$3:$ID$198,41,FALSE)</f>
        <v>#N/A</v>
      </c>
      <c r="AP8" s="47" t="e">
        <f>VLOOKUP(A8,'Phase 1,2+robust'!$A$3:$ID$198,42,FALSE)</f>
        <v>#N/A</v>
      </c>
      <c r="AQ8" s="16" t="e">
        <f>VLOOKUP(A8,'Phase 1,2+robust'!$A$3:$ID$198,43,FALSE)</f>
        <v>#N/A</v>
      </c>
      <c r="AR8" s="16" t="e">
        <f>VLOOKUP(A8,'Phase 1,2+robust'!$A$3:$ID$198,44,FALSE)</f>
        <v>#N/A</v>
      </c>
      <c r="AS8" s="16" t="e">
        <f>VLOOKUP(A8,'Phase 1,2+robust'!$A$3:$ID$198,45,FALSE)</f>
        <v>#N/A</v>
      </c>
      <c r="AT8" s="45" t="e">
        <f>VLOOKUP(A8,'Phase 1,2+robust'!$A$3:$ID$198,46,FALSE)</f>
        <v>#N/A</v>
      </c>
      <c r="AU8" s="46" t="e">
        <f>VLOOKUP(A8,'Phase 1,2+robust'!$A$3:$ID$198,47,FALSE)</f>
        <v>#N/A</v>
      </c>
      <c r="AV8" s="47" t="e">
        <f>VLOOKUP(A8,'Phase 1,2+robust'!$A$3:$ID$198,48,FALSE)</f>
        <v>#N/A</v>
      </c>
      <c r="AW8" s="16" t="e">
        <f>VLOOKUP(A8,'Phase 1,2+robust'!$A$3:$ID$198,49,FALSE)</f>
        <v>#N/A</v>
      </c>
      <c r="AX8" s="16" t="e">
        <f>VLOOKUP(A8,'Phase 1,2+robust'!$A$3:$ID$198,50,FALSE)</f>
        <v>#N/A</v>
      </c>
      <c r="AY8" s="16" t="e">
        <f>VLOOKUP(A8,'Phase 1,2+robust'!$A$3:$ID$198,51,FALSE)</f>
        <v>#N/A</v>
      </c>
      <c r="AZ8" s="45" t="e">
        <f>VLOOKUP(A8,'Phase 1,2+robust'!$A$3:$ID$198,52,FALSE)</f>
        <v>#N/A</v>
      </c>
      <c r="BA8" s="46" t="e">
        <f>VLOOKUP(A8,'Phase 1,2+robust'!$A$3:$ID$198,53,FALSE)</f>
        <v>#N/A</v>
      </c>
      <c r="BB8" s="47" t="e">
        <f>VLOOKUP(A8,'Phase 1,2+robust'!$A$3:$ID$198,54,FALSE)</f>
        <v>#N/A</v>
      </c>
      <c r="BC8" s="16" t="e">
        <f>VLOOKUP(A8,'Phase 1,2+robust'!$A$3:$ID$198,55,FALSE)</f>
        <v>#N/A</v>
      </c>
      <c r="BD8" s="16" t="e">
        <f>VLOOKUP(A8,'Phase 1,2+robust'!$A$3:$ID$198,56,FALSE)</f>
        <v>#N/A</v>
      </c>
      <c r="BE8" s="16" t="e">
        <f>VLOOKUP(A8,'Phase 1,2+robust'!$A$3:$ID$198,57,FALSE)</f>
        <v>#N/A</v>
      </c>
      <c r="BF8" s="45" t="e">
        <f>VLOOKUP(A8,'Phase 1,2+robust'!$A$3:$ID$198,58,FALSE)</f>
        <v>#N/A</v>
      </c>
      <c r="BG8" s="46" t="e">
        <f>VLOOKUP(A8,'Phase 1,2+robust'!$A$3:$ID$198,59,FALSE)</f>
        <v>#N/A</v>
      </c>
      <c r="BH8" s="47" t="e">
        <f>VLOOKUP(A8,'Phase 1,2+robust'!$A$3:$ID$198,60,FALSE)</f>
        <v>#N/A</v>
      </c>
      <c r="BI8" s="16" t="e">
        <f>VLOOKUP(A8,'Phase 1,2+robust'!$A$3:$ID$198,61,FALSE)</f>
        <v>#N/A</v>
      </c>
      <c r="BJ8" s="16" t="e">
        <f>VLOOKUP(A8,'Phase 1,2+robust'!$A$3:$ID$198,62,FALSE)</f>
        <v>#N/A</v>
      </c>
      <c r="BK8" s="16" t="e">
        <f>VLOOKUP(A8,'Phase 1,2+robust'!$A$3:$ID$198,63,FALSE)</f>
        <v>#N/A</v>
      </c>
      <c r="BL8" s="45" t="e">
        <f>VLOOKUP(A8,'Phase 1,2+robust'!$A$3:$ID$198,64,FALSE)</f>
        <v>#N/A</v>
      </c>
      <c r="BM8" s="46" t="e">
        <f>VLOOKUP(A8,'Phase 1,2+robust'!$A$3:$ID$198,65,FALSE)</f>
        <v>#N/A</v>
      </c>
      <c r="BN8" s="47" t="e">
        <f>VLOOKUP(A8,'Phase 1,2+robust'!$A$3:$ID$198,66,FALSE)</f>
        <v>#N/A</v>
      </c>
      <c r="BO8" s="16" t="e">
        <f>VLOOKUP(A8,'Phase 1,2+robust'!$A$3:$ID$198,67,FALSE)</f>
        <v>#N/A</v>
      </c>
      <c r="BP8" s="16" t="e">
        <f>VLOOKUP(A8,'Phase 1,2+robust'!$A$3:$ID$198,68,FALSE)</f>
        <v>#N/A</v>
      </c>
      <c r="BQ8" s="16" t="e">
        <f>VLOOKUP(A8,'Phase 1,2+robust'!$A$3:$ID$198,69,FALSE)</f>
        <v>#N/A</v>
      </c>
      <c r="BR8" s="45" t="e">
        <f>VLOOKUP(A8,'Phase 1,2+robust'!$A$3:$ID$198,70,FALSE)</f>
        <v>#N/A</v>
      </c>
      <c r="BS8" s="46" t="e">
        <f>VLOOKUP(A8,'Phase 1,2+robust'!$A$3:$ID$198,71,FALSE)</f>
        <v>#N/A</v>
      </c>
      <c r="BT8" s="47" t="e">
        <f>VLOOKUP(A8,'Phase 1,2+robust'!$A$3:$ID$198,72,FALSE)</f>
        <v>#N/A</v>
      </c>
      <c r="BU8" s="16" t="e">
        <f>VLOOKUP(A8,'Phase 1,2+robust'!$A$3:$ID$198,73,FALSE)</f>
        <v>#N/A</v>
      </c>
      <c r="BV8" s="16" t="e">
        <f>VLOOKUP(A8,'Phase 1,2+robust'!$A$3:$ID$198,74,FALSE)</f>
        <v>#N/A</v>
      </c>
      <c r="BW8" s="16" t="e">
        <f>VLOOKUP(A8,'Phase 1,2+robust'!$A$3:$ID$198,75,FALSE)</f>
        <v>#N/A</v>
      </c>
      <c r="BX8" s="45" t="e">
        <f>VLOOKUP(A8,'Phase 1,2+robust'!$A$3:$ID$198,76,FALSE)</f>
        <v>#N/A</v>
      </c>
      <c r="BY8" s="46" t="e">
        <f>VLOOKUP(A8,'Phase 1,2+robust'!$A$3:$ID$198,77,FALSE)</f>
        <v>#N/A</v>
      </c>
      <c r="BZ8" s="47" t="e">
        <f>VLOOKUP(A8,'Phase 1,2+robust'!$A$3:$ID$198,78,FALSE)</f>
        <v>#N/A</v>
      </c>
      <c r="CA8" s="16" t="e">
        <f>VLOOKUP(A8,'Phase 1,2+robust'!$A$3:$ID$198,79,FALSE)</f>
        <v>#N/A</v>
      </c>
      <c r="CB8" s="16" t="e">
        <f>VLOOKUP(A8,'Phase 1,2+robust'!$A$3:$ID$198,80,FALSE)</f>
        <v>#N/A</v>
      </c>
      <c r="CC8" s="16" t="e">
        <f>VLOOKUP(A8,'Phase 1,2+robust'!$A$3:$ID$198,81,FALSE)</f>
        <v>#N/A</v>
      </c>
      <c r="CD8" s="45" t="e">
        <f>VLOOKUP(A8,'Phase 1,2+robust'!$A$3:$ID$198,82,FALSE)</f>
        <v>#N/A</v>
      </c>
      <c r="CE8" s="46" t="e">
        <f>VLOOKUP(A8,'Phase 1,2+robust'!$A$3:$ID$198,83,FALSE)</f>
        <v>#N/A</v>
      </c>
      <c r="CF8" s="47" t="e">
        <f>VLOOKUP(A8,'Phase 1,2+robust'!$A$3:$ID$198,84,FALSE)</f>
        <v>#N/A</v>
      </c>
      <c r="CG8" s="16" t="e">
        <f>VLOOKUP(A8,'Phase 1,2+robust'!$A$3:$ID$198,85,FALSE)</f>
        <v>#N/A</v>
      </c>
      <c r="CH8" s="16" t="e">
        <f>VLOOKUP(A8,'Phase 1,2+robust'!$A$3:$ID$198,86,FALSE)</f>
        <v>#N/A</v>
      </c>
      <c r="CI8" s="16" t="e">
        <f>VLOOKUP(A8,'Phase 1,2+robust'!$A$3:$ID$198,87,FALSE)</f>
        <v>#N/A</v>
      </c>
      <c r="CJ8" s="45" t="e">
        <f>VLOOKUP(A8,'Phase 1,2+robust'!$A$3:$ID$198,88,FALSE)</f>
        <v>#N/A</v>
      </c>
      <c r="CK8" s="46" t="e">
        <f>VLOOKUP(A8,'Phase 1,2+robust'!$A$3:$ID$198,89,FALSE)</f>
        <v>#N/A</v>
      </c>
      <c r="CL8" s="47" t="e">
        <f>VLOOKUP(A8,'Phase 1,2+robust'!$A$3:$ID$198,90,FALSE)</f>
        <v>#N/A</v>
      </c>
      <c r="CM8" s="16" t="e">
        <f>VLOOKUP(A8,'Phase 1,2+robust'!$A$3:$ID$198,91,FALSE)</f>
        <v>#N/A</v>
      </c>
      <c r="CN8" s="16" t="e">
        <f>VLOOKUP(A8,'Phase 1,2+robust'!$A$3:$ID$198,92,FALSE)</f>
        <v>#N/A</v>
      </c>
      <c r="CO8" s="16" t="e">
        <f>VLOOKUP(A8,'Phase 1,2+robust'!$A$3:$ID$198,93,FALSE)</f>
        <v>#N/A</v>
      </c>
      <c r="CP8" s="45" t="e">
        <f>VLOOKUP(A8,'Phase 1,2+robust'!$A$3:$ID$198,94,FALSE)</f>
        <v>#N/A</v>
      </c>
      <c r="CQ8" s="46" t="e">
        <f>VLOOKUP(A8,'Phase 1,2+robust'!$A$3:$ID$198,95,FALSE)</f>
        <v>#N/A</v>
      </c>
      <c r="CR8" s="47" t="e">
        <f>VLOOKUP(A8,'Phase 1,2+robust'!$A$3:$ID$198,96,FALSE)</f>
        <v>#N/A</v>
      </c>
      <c r="CS8" s="16" t="e">
        <f>VLOOKUP(A8,'Phase 1,2+robust'!$A$3:$ID$198,97,FALSE)</f>
        <v>#N/A</v>
      </c>
      <c r="CT8" s="16" t="e">
        <f>VLOOKUP(A8,'Phase 1,2+robust'!$A$3:$ID$198,98,FALSE)</f>
        <v>#N/A</v>
      </c>
      <c r="CU8" s="16" t="e">
        <f>VLOOKUP(A8,'Phase 1,2+robust'!$A$3:$ID$198,99,FALSE)</f>
        <v>#N/A</v>
      </c>
      <c r="CV8" s="45" t="e">
        <f>VLOOKUP(A8,'Phase 1,2+robust'!$A$3:$ID$198,100,FALSE)</f>
        <v>#N/A</v>
      </c>
      <c r="CW8" s="46" t="e">
        <f>VLOOKUP(A8,'Phase 1,2+robust'!$A$3:$ID$198,101,FALSE)</f>
        <v>#N/A</v>
      </c>
      <c r="CX8" s="47" t="e">
        <f>VLOOKUP(A8,'Phase 1,2+robust'!$A$3:$ID$198,102,FALSE)</f>
        <v>#N/A</v>
      </c>
      <c r="CY8" s="16" t="e">
        <f>VLOOKUP(A8,'Phase 1,2+robust'!$A$3:$ID$198,103,FALSE)</f>
        <v>#N/A</v>
      </c>
      <c r="CZ8" s="16" t="e">
        <f>VLOOKUP(A8,'Phase 1,2+robust'!$A$3:$ID$198,104,FALSE)</f>
        <v>#N/A</v>
      </c>
      <c r="DA8" s="16" t="e">
        <f>VLOOKUP(A8,'Phase 1,2+robust'!$A$3:$ID$198,105,FALSE)</f>
        <v>#N/A</v>
      </c>
      <c r="DB8" s="45" t="e">
        <f>VLOOKUP(A8,'Phase 1,2+robust'!$A$3:$ID$198,106,FALSE)</f>
        <v>#N/A</v>
      </c>
      <c r="DC8" s="46" t="e">
        <f>VLOOKUP(A8,'Phase 1,2+robust'!$A$3:$ID$198,107,FALSE)</f>
        <v>#N/A</v>
      </c>
      <c r="DD8" s="47" t="e">
        <f>VLOOKUP(A8,'Phase 1,2+robust'!$A$3:$ID$198,108,FALSE)</f>
        <v>#N/A</v>
      </c>
      <c r="DE8" s="16" t="e">
        <f>VLOOKUP(A8,'Phase 1,2+robust'!$A$3:$ID$198,109,FALSE)</f>
        <v>#N/A</v>
      </c>
      <c r="DF8" s="16" t="e">
        <f>VLOOKUP(A8,'Phase 1,2+robust'!$A$3:$ID$198,110,FALSE)</f>
        <v>#N/A</v>
      </c>
      <c r="DG8" s="16" t="e">
        <f>VLOOKUP(A8,'Phase 1,2+robust'!$A$3:$ID$198,111,FALSE)</f>
        <v>#N/A</v>
      </c>
      <c r="DH8" s="45" t="e">
        <f>VLOOKUP(A8,'Phase 1,2+robust'!$A$3:$ID$198,112,FALSE)</f>
        <v>#N/A</v>
      </c>
      <c r="DI8" s="46" t="e">
        <f>VLOOKUP(A8,'Phase 1,2+robust'!$A$3:$ID$198,113,FALSE)</f>
        <v>#N/A</v>
      </c>
      <c r="DJ8" s="47" t="e">
        <f>VLOOKUP(A8,'Phase 1,2+robust'!$A$3:$ID$198,114,FALSE)</f>
        <v>#N/A</v>
      </c>
      <c r="DK8" s="16" t="e">
        <f>VLOOKUP(A8,'Phase 1,2+robust'!$A$3:$ID$198,115,FALSE)</f>
        <v>#N/A</v>
      </c>
      <c r="DL8" s="16" t="e">
        <f>VLOOKUP(A8,'Phase 1,2+robust'!$A$3:$ID$198,116,FALSE)</f>
        <v>#N/A</v>
      </c>
      <c r="DM8" s="16" t="e">
        <f>VLOOKUP(A8,'Phase 1,2+robust'!$A$3:$ID$198,117,FALSE)</f>
        <v>#N/A</v>
      </c>
      <c r="DN8" s="45" t="e">
        <f>VLOOKUP(A8,'Phase 1,2+robust'!$A$3:$ID$198,118,FALSE)</f>
        <v>#N/A</v>
      </c>
      <c r="DO8" s="46" t="e">
        <f>VLOOKUP(A8,'Phase 1,2+robust'!$A$3:$ID$198,119,FALSE)</f>
        <v>#N/A</v>
      </c>
      <c r="DP8" s="47" t="e">
        <f>VLOOKUP(A8,'Phase 1,2+robust'!$A$3:$ID$198,120,FALSE)</f>
        <v>#N/A</v>
      </c>
      <c r="DQ8" s="16" t="e">
        <f>VLOOKUP(A8,'Phase 1,2+robust'!$A$3:$ID$198,121,FALSE)</f>
        <v>#N/A</v>
      </c>
      <c r="DR8" s="16" t="e">
        <f>VLOOKUP(A8,'Phase 1,2+robust'!$A$3:$ID$198,122,FALSE)</f>
        <v>#N/A</v>
      </c>
      <c r="DS8" s="16" t="e">
        <f>VLOOKUP(A8,'Phase 1,2+robust'!$A$3:$ID$198,123,FALSE)</f>
        <v>#N/A</v>
      </c>
      <c r="DT8" s="45" t="e">
        <f>VLOOKUP(A8,'Phase 1,2+robust'!$A$3:$ID$198,124,FALSE)</f>
        <v>#N/A</v>
      </c>
      <c r="DU8" s="46" t="e">
        <f>VLOOKUP(A8,'Phase 1,2+robust'!$A$3:$ID$198,125,FALSE)</f>
        <v>#N/A</v>
      </c>
      <c r="DV8" s="47" t="e">
        <f>VLOOKUP(A8,'Phase 1,2+robust'!$A$3:$ID$198,126,FALSE)</f>
        <v>#N/A</v>
      </c>
      <c r="DW8" s="16" t="e">
        <f>VLOOKUP(A8,'Phase 1,2+robust'!$A$3:$ID$198,127,FALSE)</f>
        <v>#N/A</v>
      </c>
      <c r="DX8" s="16" t="e">
        <f>VLOOKUP(A8,'Phase 1,2+robust'!$A$3:$ID$198,128,FALSE)</f>
        <v>#N/A</v>
      </c>
      <c r="DY8" s="16" t="e">
        <f>VLOOKUP(A8,'Phase 1,2+robust'!$A$3:$ID$198,129,FALSE)</f>
        <v>#N/A</v>
      </c>
      <c r="DZ8" s="45" t="e">
        <f>VLOOKUP(A8,'Phase 1,2+robust'!$A$3:$ID$198,130,FALSE)</f>
        <v>#N/A</v>
      </c>
      <c r="EA8" s="46" t="e">
        <f>VLOOKUP(A8,'Phase 1,2+robust'!$A$3:$ID$198,131,FALSE)</f>
        <v>#N/A</v>
      </c>
      <c r="EB8" s="47" t="e">
        <f>VLOOKUP(A8,'Phase 1,2+robust'!$A$3:$ID$198,132,FALSE)</f>
        <v>#N/A</v>
      </c>
      <c r="EC8" s="16" t="e">
        <f>VLOOKUP(A8,'Phase 1,2+robust'!$A$3:$ID$198,133,FALSE)</f>
        <v>#N/A</v>
      </c>
      <c r="ED8" s="16" t="e">
        <f>VLOOKUP(A8,'Phase 1,2+robust'!$A$3:$ID$198,134,FALSE)</f>
        <v>#N/A</v>
      </c>
      <c r="EE8" s="16" t="e">
        <f>VLOOKUP(A8,'Phase 1,2+robust'!$A$3:$ID$198,135,FALSE)</f>
        <v>#N/A</v>
      </c>
      <c r="EF8" s="45" t="e">
        <f>VLOOKUP(A8,'Phase 1,2+robust'!$A$3:$ID$198,136,FALSE)</f>
        <v>#N/A</v>
      </c>
      <c r="EG8" s="46" t="e">
        <f>VLOOKUP(A8,'Phase 1,2+robust'!$A$3:$ID$198,137,FALSE)</f>
        <v>#N/A</v>
      </c>
      <c r="EH8" s="47" t="e">
        <f>VLOOKUP(A8,'Phase 1,2+robust'!$A$3:$ID$198,138,FALSE)</f>
        <v>#N/A</v>
      </c>
      <c r="EI8" s="16" t="e">
        <f>VLOOKUP(A8,'Phase 1,2+robust'!$A$3:$ID$198,139,FALSE)</f>
        <v>#N/A</v>
      </c>
      <c r="EJ8" s="16" t="e">
        <f>VLOOKUP(A8,'Phase 1,2+robust'!$A$3:$ID$198,140,FALSE)</f>
        <v>#N/A</v>
      </c>
      <c r="EK8" s="16" t="e">
        <f>VLOOKUP(A8,'Phase 1,2+robust'!$A$3:$ID$198,141,FALSE)</f>
        <v>#N/A</v>
      </c>
      <c r="EL8" s="45" t="e">
        <f>VLOOKUP(A8,'Phase 1,2+robust'!$A$3:$ID$198,142,FALSE)</f>
        <v>#N/A</v>
      </c>
      <c r="EM8" s="46" t="e">
        <f>VLOOKUP(A8,'Phase 1,2+robust'!$A$3:$ID$198,143,FALSE)</f>
        <v>#N/A</v>
      </c>
      <c r="EN8" s="47" t="e">
        <f>VLOOKUP(A8,'Phase 1,2+robust'!$A$3:$ID$198,144,FALSE)</f>
        <v>#N/A</v>
      </c>
      <c r="EO8" s="16" t="e">
        <f>VLOOKUP(A8,'Phase 1,2+robust'!$A$3:$ID$198,145,FALSE)</f>
        <v>#N/A</v>
      </c>
      <c r="EP8" s="16" t="e">
        <f>VLOOKUP(A8,'Phase 1,2+robust'!$A$3:$ID$198,146,FALSE)</f>
        <v>#N/A</v>
      </c>
      <c r="EQ8" s="16" t="e">
        <f>VLOOKUP(A8,'Phase 1,2+robust'!$A$3:$ID$198,147,FALSE)</f>
        <v>#N/A</v>
      </c>
      <c r="ER8" s="45" t="e">
        <f>VLOOKUP(A8,'Phase 1,2+robust'!$A$3:$ID$198,148,FALSE)</f>
        <v>#N/A</v>
      </c>
      <c r="ES8" s="46" t="e">
        <f>VLOOKUP(A8,'Phase 1,2+robust'!$A$3:$ID$198,149,FALSE)</f>
        <v>#N/A</v>
      </c>
      <c r="ET8" s="47" t="e">
        <f>VLOOKUP(A8,'Phase 1,2+robust'!$A$3:$ID$198,150,FALSE)</f>
        <v>#N/A</v>
      </c>
      <c r="EU8" s="16" t="e">
        <f>VLOOKUP(A8,'Phase 1,2+robust'!$A$3:$ID$198,151,FALSE)</f>
        <v>#N/A</v>
      </c>
      <c r="EV8" s="16" t="e">
        <f>VLOOKUP(A8,'Phase 1,2+robust'!$A$3:$ID$198,152,FALSE)</f>
        <v>#N/A</v>
      </c>
      <c r="EW8" s="16" t="e">
        <f>VLOOKUP(A8,'Phase 1,2+robust'!$A$3:$ID$198,153,FALSE)</f>
        <v>#N/A</v>
      </c>
      <c r="EX8" s="16" t="e">
        <f>VLOOKUP(A8,'Phase 1,2+robust'!$A$3:$ID$198,154,FALSE)</f>
        <v>#N/A</v>
      </c>
      <c r="EY8" s="16" t="e">
        <f>VLOOKUP(A8,'Phase 1,2+robust'!$A$3:$ID$198,155,FALSE)</f>
        <v>#N/A</v>
      </c>
      <c r="EZ8" s="16" t="e">
        <f>VLOOKUP(A8,'Phase 1,2+robust'!$A$3:$ID$198,156,FALSE)</f>
        <v>#N/A</v>
      </c>
      <c r="FA8" s="16" t="e">
        <f>VLOOKUP(A8,'Phase 1,2+robust'!$A$3:$ID$198,157,FALSE)</f>
        <v>#N/A</v>
      </c>
      <c r="FB8" s="16" t="e">
        <f>VLOOKUP(A8,'Phase 1,2+robust'!$A$3:$ID$198,158,FALSE)</f>
        <v>#N/A</v>
      </c>
      <c r="FC8" s="16" t="e">
        <f>VLOOKUP(A8,'Phase 1,2+robust'!$A$3:$ID$198,159,FALSE)</f>
        <v>#N/A</v>
      </c>
      <c r="FD8" s="16" t="e">
        <f>VLOOKUP(A8,'Phase 1,2+robust'!$A$3:$ID$198,160,FALSE)</f>
        <v>#N/A</v>
      </c>
      <c r="FE8" s="16" t="e">
        <f>VLOOKUP(A8,'Phase 1,2+robust'!$A$3:$ID$198,161,FALSE)</f>
        <v>#N/A</v>
      </c>
      <c r="FF8" s="16" t="e">
        <f>VLOOKUP(A8,'Phase 1,2+robust'!$A$3:$ID$198,162,FALSE)</f>
        <v>#N/A</v>
      </c>
      <c r="FG8" s="16" t="e">
        <f>VLOOKUP(A8,'Phase 1,2+robust'!$A$3:$ID$198,163,FALSE)</f>
        <v>#N/A</v>
      </c>
      <c r="FH8" s="16" t="e">
        <f>VLOOKUP(A8,'Phase 1,2+robust'!$A$3:$ID$198,164,FALSE)</f>
        <v>#N/A</v>
      </c>
      <c r="FI8" s="16" t="e">
        <f>VLOOKUP(A8,'Phase 1,2+robust'!$A$3:$ID$198,165,FALSE)</f>
        <v>#N/A</v>
      </c>
      <c r="FJ8" s="16" t="e">
        <f>VLOOKUP(A8,'Phase 1,2+robust'!$A$3:$ID$198,166,FALSE)</f>
        <v>#N/A</v>
      </c>
      <c r="FK8" s="16" t="e">
        <f>VLOOKUP(A8,'Phase 1,2+robust'!$A$3:$ID$198,167,FALSE)</f>
        <v>#N/A</v>
      </c>
      <c r="FL8" s="16" t="e">
        <f>VLOOKUP(A8,'Phase 1,2+robust'!$A$3:$ID$198,168,FALSE)</f>
        <v>#N/A</v>
      </c>
      <c r="FM8" s="16" t="e">
        <f>VLOOKUP(A8,'Phase 1,2+robust'!$A$3:$ID$198,169,FALSE)</f>
        <v>#N/A</v>
      </c>
      <c r="FN8" s="16" t="e">
        <f>VLOOKUP(A8,'Phase 1,2+robust'!$A$3:$ID$198,170,FALSE)</f>
        <v>#N/A</v>
      </c>
      <c r="FO8" s="16" t="e">
        <f>VLOOKUP(A8,'Phase 1,2+robust'!$A$3:$ID$198,171,FALSE)</f>
        <v>#N/A</v>
      </c>
      <c r="FP8" s="16" t="e">
        <f>VLOOKUP(A8,'Phase 1,2+robust'!$A$3:$ID$198,172,FALSE)</f>
        <v>#N/A</v>
      </c>
      <c r="FQ8" s="16" t="e">
        <f>VLOOKUP(A8,'Phase 1,2+robust'!$A$3:$ID$198,173,FALSE)</f>
        <v>#N/A</v>
      </c>
      <c r="FR8" s="16" t="e">
        <f>VLOOKUP(A8,'Phase 1,2+robust'!$A$3:$ID$198,174,FALSE)</f>
        <v>#N/A</v>
      </c>
      <c r="FS8" s="16" t="e">
        <f>VLOOKUP(A8,'Phase 1,2+robust'!$A$3:$ID$198,175,FALSE)</f>
        <v>#N/A</v>
      </c>
      <c r="FT8" s="16" t="e">
        <f>VLOOKUP(A8,'Phase 1,2+robust'!$A$3:$ID$198,176,FALSE)</f>
        <v>#N/A</v>
      </c>
      <c r="FU8" s="16" t="e">
        <f>VLOOKUP(A8,'Phase 1,2+robust'!$A$3:$ID$198,177,FALSE)</f>
        <v>#N/A</v>
      </c>
      <c r="FV8" s="16" t="e">
        <f>VLOOKUP(A8,'Phase 1,2+robust'!$A$3:$ID$198,178,FALSE)</f>
        <v>#N/A</v>
      </c>
      <c r="FW8" s="16" t="e">
        <f>VLOOKUP(A8,'Phase 1,2+robust'!$A$3:$ID$198,179,FALSE)</f>
        <v>#N/A</v>
      </c>
      <c r="FX8" s="16" t="e">
        <f>VLOOKUP(A8,'Phase 1,2+robust'!$A$3:$ID$198,180,FALSE)</f>
        <v>#N/A</v>
      </c>
      <c r="FY8" s="16" t="e">
        <f>VLOOKUP(A8,'Phase 1,2+robust'!$A$3:$ID$198,181,FALSE)</f>
        <v>#N/A</v>
      </c>
      <c r="FZ8" s="16" t="e">
        <f>VLOOKUP(A8,'Phase 1,2+robust'!$A$3:$ID$198,182,FALSE)</f>
        <v>#N/A</v>
      </c>
      <c r="GA8" s="16" t="e">
        <f>VLOOKUP(A8,'Phase 1,2+robust'!$A$3:$ID$198,183,FALSE)</f>
        <v>#N/A</v>
      </c>
      <c r="GB8" s="16" t="e">
        <f>VLOOKUP(A8,'Phase 1,2+robust'!$A$3:$ID$198,184,FALSE)</f>
        <v>#N/A</v>
      </c>
      <c r="GC8" s="16" t="e">
        <f>VLOOKUP(A8,'Phase 1,2+robust'!$A$3:$ID$198,185,FALSE)</f>
        <v>#N/A</v>
      </c>
      <c r="GD8" s="16" t="e">
        <f>VLOOKUP(A8,'Phase 1,2+robust'!$A$3:$ID$198,186,FALSE)</f>
        <v>#N/A</v>
      </c>
      <c r="GE8" s="16" t="e">
        <f>VLOOKUP(A8,'Phase 1,2+robust'!$A$3:$ID$198,187,FALSE)</f>
        <v>#N/A</v>
      </c>
      <c r="GF8" s="16" t="e">
        <f>VLOOKUP(A8,'Phase 1,2+robust'!$A$3:$ID$198,188,FALSE)</f>
        <v>#N/A</v>
      </c>
      <c r="GG8" s="16" t="e">
        <f>VLOOKUP(A8,'Phase 1,2+robust'!$A$3:$ID$198,189,FALSE)</f>
        <v>#N/A</v>
      </c>
      <c r="GH8" s="16" t="e">
        <f>VLOOKUP(A8,'Phase 1,2+robust'!$A$3:$ID$198,190,FALSE)</f>
        <v>#N/A</v>
      </c>
      <c r="GI8" s="16" t="e">
        <f>VLOOKUP(A8,'Phase 1,2+robust'!$A$3:$ID$198,191,FALSE)</f>
        <v>#N/A</v>
      </c>
      <c r="GJ8" s="16" t="e">
        <f>VLOOKUP(A8,'Phase 1,2+robust'!$A$3:$ID$198,192,FALSE)</f>
        <v>#N/A</v>
      </c>
      <c r="GK8" s="16" t="e">
        <f>VLOOKUP(A8,'Phase 1,2+robust'!$A$3:$ID$198,193,FALSE)</f>
        <v>#N/A</v>
      </c>
      <c r="GL8" s="16" t="e">
        <f>VLOOKUP(A8,'Phase 1,2+robust'!$A$3:$ID$198,194,FALSE)</f>
        <v>#N/A</v>
      </c>
      <c r="GM8" s="16" t="e">
        <f>VLOOKUP(A8,'Phase 1,2+robust'!$A$3:$ID$198,195,FALSE)</f>
        <v>#N/A</v>
      </c>
      <c r="GN8" s="16" t="e">
        <f>VLOOKUP(A8,'Phase 1,2+robust'!$A$3:$ID$198,196,FALSE)</f>
        <v>#N/A</v>
      </c>
      <c r="GO8" s="16" t="e">
        <f>VLOOKUP(A8,'Phase 1,2+robust'!$A$3:$ID$198,197,FALSE)</f>
        <v>#N/A</v>
      </c>
      <c r="GP8" s="16" t="e">
        <f>VLOOKUP(A8,'Phase 1,2+robust'!$A$3:$ID$198,198,FALSE)</f>
        <v>#N/A</v>
      </c>
    </row>
    <row r="9" spans="1:198" s="16" customFormat="1" x14ac:dyDescent="0.25">
      <c r="B9" s="16" t="e">
        <f>VLOOKUP(A9,'Phase 1,2+robust'!$A$3:$ID$198,2,FALSE)</f>
        <v>#N/A</v>
      </c>
      <c r="C9" s="16" t="e">
        <f>VLOOKUP(A9,'Phase 1,2+robust'!$A$3:$ID$198,3,FALSE)</f>
        <v>#N/A</v>
      </c>
      <c r="D9" s="16" t="e">
        <f>VLOOKUP(A9,'Phase 1,2+robust'!$A$3:$ID$198,4,FALSE)</f>
        <v>#N/A</v>
      </c>
      <c r="E9" s="16" t="e">
        <f>VLOOKUP(A9,'Phase 1,2+robust'!$A$3:$ID$198,5,FALSE)</f>
        <v>#N/A</v>
      </c>
      <c r="F9" s="16" t="e">
        <f>VLOOKUP(A9,'Phase 1,2+robust'!$A$3:$ID$198,6,FALSE)</f>
        <v>#N/A</v>
      </c>
      <c r="G9" s="16" t="e">
        <f>VLOOKUP(A9,'Phase 1,2+robust'!$A$3:$ID$198,7,FALSE)</f>
        <v>#N/A</v>
      </c>
      <c r="H9" s="16" t="e">
        <f>VLOOKUP(A9,'Phase 1,2+robust'!$A$3:$ID$198,8,FALSE)</f>
        <v>#N/A</v>
      </c>
      <c r="I9" s="16" t="e">
        <f>VLOOKUP(A9,'Phase 1,2+robust'!$A$3:$ID$198,9,FALSE)</f>
        <v>#N/A</v>
      </c>
      <c r="J9" s="45" t="e">
        <f>VLOOKUP(A9,'Phase 1,2+robust'!$A$3:$ID$198,10,FALSE)</f>
        <v>#N/A</v>
      </c>
      <c r="K9" s="46" t="e">
        <f>VLOOKUP(A9,'Phase 1,2+robust'!$A$3:$ID$198,11,FALSE)</f>
        <v>#N/A</v>
      </c>
      <c r="L9" s="47" t="e">
        <f>VLOOKUP(B9,'Phase 1,2+robust'!$A$3:$ID$198,11,FALSE)</f>
        <v>#N/A</v>
      </c>
      <c r="M9" s="16" t="e">
        <f>VLOOKUP(A9,'Phase 1,2+robust'!$A$3:$ID$198,13,FALSE)</f>
        <v>#N/A</v>
      </c>
      <c r="N9" s="16" t="e">
        <f>VLOOKUP(A9,'Phase 1,2+robust'!$A$3:$ID$198,14,FALSE)</f>
        <v>#N/A</v>
      </c>
      <c r="O9" s="16" t="e">
        <f>VLOOKUP(B9,'Phase 1,2+robust'!$A$3:$ID$198,14,FALSE)</f>
        <v>#N/A</v>
      </c>
      <c r="P9" s="45" t="e">
        <f>VLOOKUP(A9,'Phase 1,2+robust'!$A$3:$ID$198,16,FALSE)</f>
        <v>#N/A</v>
      </c>
      <c r="Q9" s="46" t="e">
        <f>VLOOKUP(A9,'Phase 1,2+robust'!$A$3:$ID$198,17,FALSE)</f>
        <v>#N/A</v>
      </c>
      <c r="R9" s="47" t="e">
        <f>VLOOKUP(A9,'Phase 1,2+robust'!$A$3:$ID$198,18,FALSE)</f>
        <v>#N/A</v>
      </c>
      <c r="S9" s="16" t="e">
        <f>VLOOKUP(A9,'Phase 1,2+robust'!$A$3:$ID$198,19,FALSE)</f>
        <v>#N/A</v>
      </c>
      <c r="T9" s="16" t="e">
        <f>VLOOKUP(A9,'Phase 1,2+robust'!$A$3:$ID$198,20,FALSE)</f>
        <v>#N/A</v>
      </c>
      <c r="U9" s="16" t="e">
        <f>VLOOKUP(A9,'Phase 1,2+robust'!$A$3:$ID$198,21,FALSE)</f>
        <v>#N/A</v>
      </c>
      <c r="V9" s="45" t="e">
        <f>VLOOKUP(A9,'Phase 1,2+robust'!$A$3:$ID$198,22,FALSE)</f>
        <v>#N/A</v>
      </c>
      <c r="W9" s="46" t="e">
        <f>VLOOKUP(A9,'Phase 1,2+robust'!$A$3:$ID$198,23,FALSE)</f>
        <v>#N/A</v>
      </c>
      <c r="X9" s="47" t="e">
        <f>VLOOKUP(A9,'Phase 1,2+robust'!$A$3:$ID$198,24,FALSE)</f>
        <v>#N/A</v>
      </c>
      <c r="Y9" s="16" t="e">
        <f>VLOOKUP(A9,'Phase 1,2+robust'!$A$3:$ID$198,25,FALSE)</f>
        <v>#N/A</v>
      </c>
      <c r="Z9" s="16" t="e">
        <f>VLOOKUP(A9,'Phase 1,2+robust'!$A$3:$ID$198,26,FALSE)</f>
        <v>#N/A</v>
      </c>
      <c r="AA9" s="16" t="e">
        <f>VLOOKUP(A9,'Phase 1,2+robust'!$A$3:$ID$198,27,FALSE)</f>
        <v>#N/A</v>
      </c>
      <c r="AB9" s="45" t="e">
        <f>VLOOKUP(A9,'Phase 1,2+robust'!$A$3:$ID$198,28,FALSE)</f>
        <v>#N/A</v>
      </c>
      <c r="AC9" s="46" t="e">
        <f>VLOOKUP(A9,'Phase 1,2+robust'!$A$3:$ID$198,29,FALSE)</f>
        <v>#N/A</v>
      </c>
      <c r="AD9" s="47" t="e">
        <f>VLOOKUP(A9,'Phase 1,2+robust'!$A$3:$ID$198,30,FALSE)</f>
        <v>#N/A</v>
      </c>
      <c r="AE9" s="16" t="e">
        <f>VLOOKUP(A9,'Phase 1,2+robust'!$A$3:$ID$198,31,FALSE)</f>
        <v>#N/A</v>
      </c>
      <c r="AF9" s="16" t="e">
        <f>VLOOKUP(A9,'Phase 1,2+robust'!$A$3:$ID$198,32,FALSE)</f>
        <v>#N/A</v>
      </c>
      <c r="AG9" s="16" t="e">
        <f>VLOOKUP(A9,'Phase 1,2+robust'!$A$3:$ID$198,33,FALSE)</f>
        <v>#N/A</v>
      </c>
      <c r="AH9" s="45" t="e">
        <f>VLOOKUP(A9,'Phase 1,2+robust'!$A$3:$ID$198,34,FALSE)</f>
        <v>#N/A</v>
      </c>
      <c r="AI9" s="46" t="e">
        <f>VLOOKUP(A9,'Phase 1,2+robust'!$A$3:$ID$198,35,FALSE)</f>
        <v>#N/A</v>
      </c>
      <c r="AJ9" s="47" t="e">
        <f>VLOOKUP(A9,'Phase 1,2+robust'!$A$3:$ID$198,36,FALSE)</f>
        <v>#N/A</v>
      </c>
      <c r="AK9" s="16" t="e">
        <f>VLOOKUP(A9,'Phase 1,2+robust'!$A$3:$ID$198,37,FALSE)</f>
        <v>#N/A</v>
      </c>
      <c r="AL9" s="16" t="e">
        <f>VLOOKUP(A9,'Phase 1,2+robust'!$A$3:$ID$198,38,FALSE)</f>
        <v>#N/A</v>
      </c>
      <c r="AM9" s="16" t="e">
        <f>VLOOKUP(A9,'Phase 1,2+robust'!$A$3:$ID$198,39,FALSE)</f>
        <v>#N/A</v>
      </c>
      <c r="AN9" s="45" t="e">
        <f>VLOOKUP(A9,'Phase 1,2+robust'!$A$3:$ID$198,40,FALSE)</f>
        <v>#N/A</v>
      </c>
      <c r="AO9" s="46" t="e">
        <f>VLOOKUP(A9,'Phase 1,2+robust'!$A$3:$ID$198,41,FALSE)</f>
        <v>#N/A</v>
      </c>
      <c r="AP9" s="47" t="e">
        <f>VLOOKUP(A9,'Phase 1,2+robust'!$A$3:$ID$198,42,FALSE)</f>
        <v>#N/A</v>
      </c>
      <c r="AQ9" s="16" t="e">
        <f>VLOOKUP(A9,'Phase 1,2+robust'!$A$3:$ID$198,43,FALSE)</f>
        <v>#N/A</v>
      </c>
      <c r="AR9" s="16" t="e">
        <f>VLOOKUP(A9,'Phase 1,2+robust'!$A$3:$ID$198,44,FALSE)</f>
        <v>#N/A</v>
      </c>
      <c r="AS9" s="16" t="e">
        <f>VLOOKUP(A9,'Phase 1,2+robust'!$A$3:$ID$198,45,FALSE)</f>
        <v>#N/A</v>
      </c>
      <c r="AT9" s="45" t="e">
        <f>VLOOKUP(A9,'Phase 1,2+robust'!$A$3:$ID$198,46,FALSE)</f>
        <v>#N/A</v>
      </c>
      <c r="AU9" s="46" t="e">
        <f>VLOOKUP(A9,'Phase 1,2+robust'!$A$3:$ID$198,47,FALSE)</f>
        <v>#N/A</v>
      </c>
      <c r="AV9" s="47" t="e">
        <f>VLOOKUP(A9,'Phase 1,2+robust'!$A$3:$ID$198,48,FALSE)</f>
        <v>#N/A</v>
      </c>
      <c r="AW9" s="16" t="e">
        <f>VLOOKUP(A9,'Phase 1,2+robust'!$A$3:$ID$198,49,FALSE)</f>
        <v>#N/A</v>
      </c>
      <c r="AX9" s="16" t="e">
        <f>VLOOKUP(A9,'Phase 1,2+robust'!$A$3:$ID$198,50,FALSE)</f>
        <v>#N/A</v>
      </c>
      <c r="AY9" s="16" t="e">
        <f>VLOOKUP(A9,'Phase 1,2+robust'!$A$3:$ID$198,51,FALSE)</f>
        <v>#N/A</v>
      </c>
      <c r="AZ9" s="45" t="e">
        <f>VLOOKUP(A9,'Phase 1,2+robust'!$A$3:$ID$198,52,FALSE)</f>
        <v>#N/A</v>
      </c>
      <c r="BA9" s="46" t="e">
        <f>VLOOKUP(A9,'Phase 1,2+robust'!$A$3:$ID$198,53,FALSE)</f>
        <v>#N/A</v>
      </c>
      <c r="BB9" s="47" t="e">
        <f>VLOOKUP(A9,'Phase 1,2+robust'!$A$3:$ID$198,54,FALSE)</f>
        <v>#N/A</v>
      </c>
      <c r="BC9" s="16" t="e">
        <f>VLOOKUP(A9,'Phase 1,2+robust'!$A$3:$ID$198,55,FALSE)</f>
        <v>#N/A</v>
      </c>
      <c r="BD9" s="16" t="e">
        <f>VLOOKUP(A9,'Phase 1,2+robust'!$A$3:$ID$198,56,FALSE)</f>
        <v>#N/A</v>
      </c>
      <c r="BE9" s="16" t="e">
        <f>VLOOKUP(A9,'Phase 1,2+robust'!$A$3:$ID$198,57,FALSE)</f>
        <v>#N/A</v>
      </c>
      <c r="BF9" s="45" t="e">
        <f>VLOOKUP(A9,'Phase 1,2+robust'!$A$3:$ID$198,58,FALSE)</f>
        <v>#N/A</v>
      </c>
      <c r="BG9" s="46" t="e">
        <f>VLOOKUP(A9,'Phase 1,2+robust'!$A$3:$ID$198,59,FALSE)</f>
        <v>#N/A</v>
      </c>
      <c r="BH9" s="47" t="e">
        <f>VLOOKUP(A9,'Phase 1,2+robust'!$A$3:$ID$198,60,FALSE)</f>
        <v>#N/A</v>
      </c>
      <c r="BI9" s="16" t="e">
        <f>VLOOKUP(A9,'Phase 1,2+robust'!$A$3:$ID$198,61,FALSE)</f>
        <v>#N/A</v>
      </c>
      <c r="BJ9" s="16" t="e">
        <f>VLOOKUP(A9,'Phase 1,2+robust'!$A$3:$ID$198,62,FALSE)</f>
        <v>#N/A</v>
      </c>
      <c r="BK9" s="16" t="e">
        <f>VLOOKUP(A9,'Phase 1,2+robust'!$A$3:$ID$198,63,FALSE)</f>
        <v>#N/A</v>
      </c>
      <c r="BL9" s="45" t="e">
        <f>VLOOKUP(A9,'Phase 1,2+robust'!$A$3:$ID$198,64,FALSE)</f>
        <v>#N/A</v>
      </c>
      <c r="BM9" s="46" t="e">
        <f>VLOOKUP(A9,'Phase 1,2+robust'!$A$3:$ID$198,65,FALSE)</f>
        <v>#N/A</v>
      </c>
      <c r="BN9" s="47" t="e">
        <f>VLOOKUP(A9,'Phase 1,2+robust'!$A$3:$ID$198,66,FALSE)</f>
        <v>#N/A</v>
      </c>
      <c r="BO9" s="16" t="e">
        <f>VLOOKUP(A9,'Phase 1,2+robust'!$A$3:$ID$198,67,FALSE)</f>
        <v>#N/A</v>
      </c>
      <c r="BP9" s="16" t="e">
        <f>VLOOKUP(A9,'Phase 1,2+robust'!$A$3:$ID$198,68,FALSE)</f>
        <v>#N/A</v>
      </c>
      <c r="BQ9" s="16" t="e">
        <f>VLOOKUP(A9,'Phase 1,2+robust'!$A$3:$ID$198,69,FALSE)</f>
        <v>#N/A</v>
      </c>
      <c r="BR9" s="45" t="e">
        <f>VLOOKUP(A9,'Phase 1,2+robust'!$A$3:$ID$198,70,FALSE)</f>
        <v>#N/A</v>
      </c>
      <c r="BS9" s="46" t="e">
        <f>VLOOKUP(A9,'Phase 1,2+robust'!$A$3:$ID$198,71,FALSE)</f>
        <v>#N/A</v>
      </c>
      <c r="BT9" s="47" t="e">
        <f>VLOOKUP(A9,'Phase 1,2+robust'!$A$3:$ID$198,72,FALSE)</f>
        <v>#N/A</v>
      </c>
      <c r="BU9" s="16" t="e">
        <f>VLOOKUP(A9,'Phase 1,2+robust'!$A$3:$ID$198,73,FALSE)</f>
        <v>#N/A</v>
      </c>
      <c r="BV9" s="16" t="e">
        <f>VLOOKUP(A9,'Phase 1,2+robust'!$A$3:$ID$198,74,FALSE)</f>
        <v>#N/A</v>
      </c>
      <c r="BW9" s="16" t="e">
        <f>VLOOKUP(A9,'Phase 1,2+robust'!$A$3:$ID$198,75,FALSE)</f>
        <v>#N/A</v>
      </c>
      <c r="BX9" s="45" t="e">
        <f>VLOOKUP(A9,'Phase 1,2+robust'!$A$3:$ID$198,76,FALSE)</f>
        <v>#N/A</v>
      </c>
      <c r="BY9" s="46" t="e">
        <f>VLOOKUP(A9,'Phase 1,2+robust'!$A$3:$ID$198,77,FALSE)</f>
        <v>#N/A</v>
      </c>
      <c r="BZ9" s="47" t="e">
        <f>VLOOKUP(A9,'Phase 1,2+robust'!$A$3:$ID$198,78,FALSE)</f>
        <v>#N/A</v>
      </c>
      <c r="CA9" s="16" t="e">
        <f>VLOOKUP(A9,'Phase 1,2+robust'!$A$3:$ID$198,79,FALSE)</f>
        <v>#N/A</v>
      </c>
      <c r="CB9" s="16" t="e">
        <f>VLOOKUP(A9,'Phase 1,2+robust'!$A$3:$ID$198,80,FALSE)</f>
        <v>#N/A</v>
      </c>
      <c r="CC9" s="16" t="e">
        <f>VLOOKUP(A9,'Phase 1,2+robust'!$A$3:$ID$198,81,FALSE)</f>
        <v>#N/A</v>
      </c>
      <c r="CD9" s="45" t="e">
        <f>VLOOKUP(A9,'Phase 1,2+robust'!$A$3:$ID$198,82,FALSE)</f>
        <v>#N/A</v>
      </c>
      <c r="CE9" s="46" t="e">
        <f>VLOOKUP(A9,'Phase 1,2+robust'!$A$3:$ID$198,83,FALSE)</f>
        <v>#N/A</v>
      </c>
      <c r="CF9" s="47" t="e">
        <f>VLOOKUP(A9,'Phase 1,2+robust'!$A$3:$ID$198,84,FALSE)</f>
        <v>#N/A</v>
      </c>
      <c r="CG9" s="16" t="e">
        <f>VLOOKUP(A9,'Phase 1,2+robust'!$A$3:$ID$198,85,FALSE)</f>
        <v>#N/A</v>
      </c>
      <c r="CH9" s="16" t="e">
        <f>VLOOKUP(A9,'Phase 1,2+robust'!$A$3:$ID$198,86,FALSE)</f>
        <v>#N/A</v>
      </c>
      <c r="CI9" s="16" t="e">
        <f>VLOOKUP(A9,'Phase 1,2+robust'!$A$3:$ID$198,87,FALSE)</f>
        <v>#N/A</v>
      </c>
      <c r="CJ9" s="45" t="e">
        <f>VLOOKUP(A9,'Phase 1,2+robust'!$A$3:$ID$198,88,FALSE)</f>
        <v>#N/A</v>
      </c>
      <c r="CK9" s="46" t="e">
        <f>VLOOKUP(A9,'Phase 1,2+robust'!$A$3:$ID$198,89,FALSE)</f>
        <v>#N/A</v>
      </c>
      <c r="CL9" s="47" t="e">
        <f>VLOOKUP(A9,'Phase 1,2+robust'!$A$3:$ID$198,90,FALSE)</f>
        <v>#N/A</v>
      </c>
      <c r="CM9" s="16" t="e">
        <f>VLOOKUP(A9,'Phase 1,2+robust'!$A$3:$ID$198,91,FALSE)</f>
        <v>#N/A</v>
      </c>
      <c r="CN9" s="16" t="e">
        <f>VLOOKUP(A9,'Phase 1,2+robust'!$A$3:$ID$198,92,FALSE)</f>
        <v>#N/A</v>
      </c>
      <c r="CO9" s="16" t="e">
        <f>VLOOKUP(A9,'Phase 1,2+robust'!$A$3:$ID$198,93,FALSE)</f>
        <v>#N/A</v>
      </c>
      <c r="CP9" s="45" t="e">
        <f>VLOOKUP(A9,'Phase 1,2+robust'!$A$3:$ID$198,94,FALSE)</f>
        <v>#N/A</v>
      </c>
      <c r="CQ9" s="46" t="e">
        <f>VLOOKUP(A9,'Phase 1,2+robust'!$A$3:$ID$198,95,FALSE)</f>
        <v>#N/A</v>
      </c>
      <c r="CR9" s="47" t="e">
        <f>VLOOKUP(A9,'Phase 1,2+robust'!$A$3:$ID$198,96,FALSE)</f>
        <v>#N/A</v>
      </c>
      <c r="CS9" s="16" t="e">
        <f>VLOOKUP(A9,'Phase 1,2+robust'!$A$3:$ID$198,97,FALSE)</f>
        <v>#N/A</v>
      </c>
      <c r="CT9" s="16" t="e">
        <f>VLOOKUP(A9,'Phase 1,2+robust'!$A$3:$ID$198,98,FALSE)</f>
        <v>#N/A</v>
      </c>
      <c r="CU9" s="16" t="e">
        <f>VLOOKUP(A9,'Phase 1,2+robust'!$A$3:$ID$198,99,FALSE)</f>
        <v>#N/A</v>
      </c>
      <c r="CV9" s="45" t="e">
        <f>VLOOKUP(A9,'Phase 1,2+robust'!$A$3:$ID$198,100,FALSE)</f>
        <v>#N/A</v>
      </c>
      <c r="CW9" s="46" t="e">
        <f>VLOOKUP(A9,'Phase 1,2+robust'!$A$3:$ID$198,101,FALSE)</f>
        <v>#N/A</v>
      </c>
      <c r="CX9" s="47" t="e">
        <f>VLOOKUP(A9,'Phase 1,2+robust'!$A$3:$ID$198,102,FALSE)</f>
        <v>#N/A</v>
      </c>
      <c r="CY9" s="16" t="e">
        <f>VLOOKUP(A9,'Phase 1,2+robust'!$A$3:$ID$198,103,FALSE)</f>
        <v>#N/A</v>
      </c>
      <c r="CZ9" s="16" t="e">
        <f>VLOOKUP(A9,'Phase 1,2+robust'!$A$3:$ID$198,104,FALSE)</f>
        <v>#N/A</v>
      </c>
      <c r="DA9" s="16" t="e">
        <f>VLOOKUP(A9,'Phase 1,2+robust'!$A$3:$ID$198,105,FALSE)</f>
        <v>#N/A</v>
      </c>
      <c r="DB9" s="45" t="e">
        <f>VLOOKUP(A9,'Phase 1,2+robust'!$A$3:$ID$198,106,FALSE)</f>
        <v>#N/A</v>
      </c>
      <c r="DC9" s="46" t="e">
        <f>VLOOKUP(A9,'Phase 1,2+robust'!$A$3:$ID$198,107,FALSE)</f>
        <v>#N/A</v>
      </c>
      <c r="DD9" s="47" t="e">
        <f>VLOOKUP(A9,'Phase 1,2+robust'!$A$3:$ID$198,108,FALSE)</f>
        <v>#N/A</v>
      </c>
      <c r="DE9" s="16" t="e">
        <f>VLOOKUP(A9,'Phase 1,2+robust'!$A$3:$ID$198,109,FALSE)</f>
        <v>#N/A</v>
      </c>
      <c r="DF9" s="16" t="e">
        <f>VLOOKUP(A9,'Phase 1,2+robust'!$A$3:$ID$198,110,FALSE)</f>
        <v>#N/A</v>
      </c>
      <c r="DG9" s="16" t="e">
        <f>VLOOKUP(A9,'Phase 1,2+robust'!$A$3:$ID$198,111,FALSE)</f>
        <v>#N/A</v>
      </c>
      <c r="DH9" s="45" t="e">
        <f>VLOOKUP(A9,'Phase 1,2+robust'!$A$3:$ID$198,112,FALSE)</f>
        <v>#N/A</v>
      </c>
      <c r="DI9" s="46" t="e">
        <f>VLOOKUP(A9,'Phase 1,2+robust'!$A$3:$ID$198,113,FALSE)</f>
        <v>#N/A</v>
      </c>
      <c r="DJ9" s="47" t="e">
        <f>VLOOKUP(A9,'Phase 1,2+robust'!$A$3:$ID$198,114,FALSE)</f>
        <v>#N/A</v>
      </c>
      <c r="DK9" s="16" t="e">
        <f>VLOOKUP(A9,'Phase 1,2+robust'!$A$3:$ID$198,115,FALSE)</f>
        <v>#N/A</v>
      </c>
      <c r="DL9" s="16" t="e">
        <f>VLOOKUP(A9,'Phase 1,2+robust'!$A$3:$ID$198,116,FALSE)</f>
        <v>#N/A</v>
      </c>
      <c r="DM9" s="16" t="e">
        <f>VLOOKUP(A9,'Phase 1,2+robust'!$A$3:$ID$198,117,FALSE)</f>
        <v>#N/A</v>
      </c>
      <c r="DN9" s="45" t="e">
        <f>VLOOKUP(A9,'Phase 1,2+robust'!$A$3:$ID$198,118,FALSE)</f>
        <v>#N/A</v>
      </c>
      <c r="DO9" s="46" t="e">
        <f>VLOOKUP(A9,'Phase 1,2+robust'!$A$3:$ID$198,119,FALSE)</f>
        <v>#N/A</v>
      </c>
      <c r="DP9" s="47" t="e">
        <f>VLOOKUP(A9,'Phase 1,2+robust'!$A$3:$ID$198,120,FALSE)</f>
        <v>#N/A</v>
      </c>
      <c r="DQ9" s="16" t="e">
        <f>VLOOKUP(A9,'Phase 1,2+robust'!$A$3:$ID$198,121,FALSE)</f>
        <v>#N/A</v>
      </c>
      <c r="DR9" s="16" t="e">
        <f>VLOOKUP(A9,'Phase 1,2+robust'!$A$3:$ID$198,122,FALSE)</f>
        <v>#N/A</v>
      </c>
      <c r="DS9" s="16" t="e">
        <f>VLOOKUP(A9,'Phase 1,2+robust'!$A$3:$ID$198,123,FALSE)</f>
        <v>#N/A</v>
      </c>
      <c r="DT9" s="45" t="e">
        <f>VLOOKUP(A9,'Phase 1,2+robust'!$A$3:$ID$198,124,FALSE)</f>
        <v>#N/A</v>
      </c>
      <c r="DU9" s="46" t="e">
        <f>VLOOKUP(A9,'Phase 1,2+robust'!$A$3:$ID$198,125,FALSE)</f>
        <v>#N/A</v>
      </c>
      <c r="DV9" s="47" t="e">
        <f>VLOOKUP(A9,'Phase 1,2+robust'!$A$3:$ID$198,126,FALSE)</f>
        <v>#N/A</v>
      </c>
      <c r="DW9" s="16" t="e">
        <f>VLOOKUP(A9,'Phase 1,2+robust'!$A$3:$ID$198,127,FALSE)</f>
        <v>#N/A</v>
      </c>
      <c r="DX9" s="16" t="e">
        <f>VLOOKUP(A9,'Phase 1,2+robust'!$A$3:$ID$198,128,FALSE)</f>
        <v>#N/A</v>
      </c>
      <c r="DY9" s="16" t="e">
        <f>VLOOKUP(A9,'Phase 1,2+robust'!$A$3:$ID$198,129,FALSE)</f>
        <v>#N/A</v>
      </c>
      <c r="DZ9" s="45" t="e">
        <f>VLOOKUP(A9,'Phase 1,2+robust'!$A$3:$ID$198,130,FALSE)</f>
        <v>#N/A</v>
      </c>
      <c r="EA9" s="46" t="e">
        <f>VLOOKUP(A9,'Phase 1,2+robust'!$A$3:$ID$198,131,FALSE)</f>
        <v>#N/A</v>
      </c>
      <c r="EB9" s="47" t="e">
        <f>VLOOKUP(A9,'Phase 1,2+robust'!$A$3:$ID$198,132,FALSE)</f>
        <v>#N/A</v>
      </c>
      <c r="EC9" s="16" t="e">
        <f>VLOOKUP(A9,'Phase 1,2+robust'!$A$3:$ID$198,133,FALSE)</f>
        <v>#N/A</v>
      </c>
      <c r="ED9" s="16" t="e">
        <f>VLOOKUP(A9,'Phase 1,2+robust'!$A$3:$ID$198,134,FALSE)</f>
        <v>#N/A</v>
      </c>
      <c r="EE9" s="16" t="e">
        <f>VLOOKUP(A9,'Phase 1,2+robust'!$A$3:$ID$198,135,FALSE)</f>
        <v>#N/A</v>
      </c>
      <c r="EF9" s="45" t="e">
        <f>VLOOKUP(A9,'Phase 1,2+robust'!$A$3:$ID$198,136,FALSE)</f>
        <v>#N/A</v>
      </c>
      <c r="EG9" s="46" t="e">
        <f>VLOOKUP(A9,'Phase 1,2+robust'!$A$3:$ID$198,137,FALSE)</f>
        <v>#N/A</v>
      </c>
      <c r="EH9" s="47" t="e">
        <f>VLOOKUP(A9,'Phase 1,2+robust'!$A$3:$ID$198,138,FALSE)</f>
        <v>#N/A</v>
      </c>
      <c r="EI9" s="16" t="e">
        <f>VLOOKUP(A9,'Phase 1,2+robust'!$A$3:$ID$198,139,FALSE)</f>
        <v>#N/A</v>
      </c>
      <c r="EJ9" s="16" t="e">
        <f>VLOOKUP(A9,'Phase 1,2+robust'!$A$3:$ID$198,140,FALSE)</f>
        <v>#N/A</v>
      </c>
      <c r="EK9" s="16" t="e">
        <f>VLOOKUP(A9,'Phase 1,2+robust'!$A$3:$ID$198,141,FALSE)</f>
        <v>#N/A</v>
      </c>
      <c r="EL9" s="45" t="e">
        <f>VLOOKUP(A9,'Phase 1,2+robust'!$A$3:$ID$198,142,FALSE)</f>
        <v>#N/A</v>
      </c>
      <c r="EM9" s="46" t="e">
        <f>VLOOKUP(A9,'Phase 1,2+robust'!$A$3:$ID$198,143,FALSE)</f>
        <v>#N/A</v>
      </c>
      <c r="EN9" s="47" t="e">
        <f>VLOOKUP(A9,'Phase 1,2+robust'!$A$3:$ID$198,144,FALSE)</f>
        <v>#N/A</v>
      </c>
      <c r="EO9" s="16" t="e">
        <f>VLOOKUP(A9,'Phase 1,2+robust'!$A$3:$ID$198,145,FALSE)</f>
        <v>#N/A</v>
      </c>
      <c r="EP9" s="16" t="e">
        <f>VLOOKUP(A9,'Phase 1,2+robust'!$A$3:$ID$198,146,FALSE)</f>
        <v>#N/A</v>
      </c>
      <c r="EQ9" s="16" t="e">
        <f>VLOOKUP(A9,'Phase 1,2+robust'!$A$3:$ID$198,147,FALSE)</f>
        <v>#N/A</v>
      </c>
      <c r="ER9" s="45" t="e">
        <f>VLOOKUP(A9,'Phase 1,2+robust'!$A$3:$ID$198,148,FALSE)</f>
        <v>#N/A</v>
      </c>
      <c r="ES9" s="46" t="e">
        <f>VLOOKUP(A9,'Phase 1,2+robust'!$A$3:$ID$198,149,FALSE)</f>
        <v>#N/A</v>
      </c>
      <c r="ET9" s="47" t="e">
        <f>VLOOKUP(A9,'Phase 1,2+robust'!$A$3:$ID$198,150,FALSE)</f>
        <v>#N/A</v>
      </c>
      <c r="EU9" s="16" t="e">
        <f>VLOOKUP(A9,'Phase 1,2+robust'!$A$3:$ID$198,151,FALSE)</f>
        <v>#N/A</v>
      </c>
      <c r="EV9" s="16" t="e">
        <f>VLOOKUP(A9,'Phase 1,2+robust'!$A$3:$ID$198,152,FALSE)</f>
        <v>#N/A</v>
      </c>
      <c r="EW9" s="16" t="e">
        <f>VLOOKUP(A9,'Phase 1,2+robust'!$A$3:$ID$198,153,FALSE)</f>
        <v>#N/A</v>
      </c>
      <c r="EX9" s="16" t="e">
        <f>VLOOKUP(A9,'Phase 1,2+robust'!$A$3:$ID$198,154,FALSE)</f>
        <v>#N/A</v>
      </c>
      <c r="EY9" s="16" t="e">
        <f>VLOOKUP(A9,'Phase 1,2+robust'!$A$3:$ID$198,155,FALSE)</f>
        <v>#N/A</v>
      </c>
      <c r="EZ9" s="16" t="e">
        <f>VLOOKUP(A9,'Phase 1,2+robust'!$A$3:$ID$198,156,FALSE)</f>
        <v>#N/A</v>
      </c>
      <c r="FA9" s="16" t="e">
        <f>VLOOKUP(A9,'Phase 1,2+robust'!$A$3:$ID$198,157,FALSE)</f>
        <v>#N/A</v>
      </c>
      <c r="FB9" s="16" t="e">
        <f>VLOOKUP(A9,'Phase 1,2+robust'!$A$3:$ID$198,158,FALSE)</f>
        <v>#N/A</v>
      </c>
      <c r="FC9" s="16" t="e">
        <f>VLOOKUP(A9,'Phase 1,2+robust'!$A$3:$ID$198,159,FALSE)</f>
        <v>#N/A</v>
      </c>
      <c r="FD9" s="16" t="e">
        <f>VLOOKUP(A9,'Phase 1,2+robust'!$A$3:$ID$198,160,FALSE)</f>
        <v>#N/A</v>
      </c>
      <c r="FE9" s="16" t="e">
        <f>VLOOKUP(A9,'Phase 1,2+robust'!$A$3:$ID$198,161,FALSE)</f>
        <v>#N/A</v>
      </c>
      <c r="FF9" s="16" t="e">
        <f>VLOOKUP(A9,'Phase 1,2+robust'!$A$3:$ID$198,162,FALSE)</f>
        <v>#N/A</v>
      </c>
      <c r="FG9" s="16" t="e">
        <f>VLOOKUP(A9,'Phase 1,2+robust'!$A$3:$ID$198,163,FALSE)</f>
        <v>#N/A</v>
      </c>
      <c r="FH9" s="16" t="e">
        <f>VLOOKUP(A9,'Phase 1,2+robust'!$A$3:$ID$198,164,FALSE)</f>
        <v>#N/A</v>
      </c>
      <c r="FI9" s="16" t="e">
        <f>VLOOKUP(A9,'Phase 1,2+robust'!$A$3:$ID$198,165,FALSE)</f>
        <v>#N/A</v>
      </c>
      <c r="FJ9" s="16" t="e">
        <f>VLOOKUP(A9,'Phase 1,2+robust'!$A$3:$ID$198,166,FALSE)</f>
        <v>#N/A</v>
      </c>
      <c r="FK9" s="16" t="e">
        <f>VLOOKUP(A9,'Phase 1,2+robust'!$A$3:$ID$198,167,FALSE)</f>
        <v>#N/A</v>
      </c>
      <c r="FL9" s="16" t="e">
        <f>VLOOKUP(A9,'Phase 1,2+robust'!$A$3:$ID$198,168,FALSE)</f>
        <v>#N/A</v>
      </c>
      <c r="FM9" s="16" t="e">
        <f>VLOOKUP(A9,'Phase 1,2+robust'!$A$3:$ID$198,169,FALSE)</f>
        <v>#N/A</v>
      </c>
      <c r="FN9" s="16" t="e">
        <f>VLOOKUP(A9,'Phase 1,2+robust'!$A$3:$ID$198,170,FALSE)</f>
        <v>#N/A</v>
      </c>
      <c r="FO9" s="16" t="e">
        <f>VLOOKUP(A9,'Phase 1,2+robust'!$A$3:$ID$198,171,FALSE)</f>
        <v>#N/A</v>
      </c>
      <c r="FP9" s="16" t="e">
        <f>VLOOKUP(A9,'Phase 1,2+robust'!$A$3:$ID$198,172,FALSE)</f>
        <v>#N/A</v>
      </c>
      <c r="FQ9" s="16" t="e">
        <f>VLOOKUP(A9,'Phase 1,2+robust'!$A$3:$ID$198,173,FALSE)</f>
        <v>#N/A</v>
      </c>
      <c r="FR9" s="16" t="e">
        <f>VLOOKUP(A9,'Phase 1,2+robust'!$A$3:$ID$198,174,FALSE)</f>
        <v>#N/A</v>
      </c>
      <c r="FS9" s="16" t="e">
        <f>VLOOKUP(A9,'Phase 1,2+robust'!$A$3:$ID$198,175,FALSE)</f>
        <v>#N/A</v>
      </c>
      <c r="FT9" s="16" t="e">
        <f>VLOOKUP(A9,'Phase 1,2+robust'!$A$3:$ID$198,176,FALSE)</f>
        <v>#N/A</v>
      </c>
      <c r="FU9" s="16" t="e">
        <f>VLOOKUP(A9,'Phase 1,2+robust'!$A$3:$ID$198,177,FALSE)</f>
        <v>#N/A</v>
      </c>
      <c r="FV9" s="16" t="e">
        <f>VLOOKUP(A9,'Phase 1,2+robust'!$A$3:$ID$198,178,FALSE)</f>
        <v>#N/A</v>
      </c>
      <c r="FW9" s="16" t="e">
        <f>VLOOKUP(A9,'Phase 1,2+robust'!$A$3:$ID$198,179,FALSE)</f>
        <v>#N/A</v>
      </c>
      <c r="FX9" s="16" t="e">
        <f>VLOOKUP(A9,'Phase 1,2+robust'!$A$3:$ID$198,180,FALSE)</f>
        <v>#N/A</v>
      </c>
      <c r="FY9" s="16" t="e">
        <f>VLOOKUP(A9,'Phase 1,2+robust'!$A$3:$ID$198,181,FALSE)</f>
        <v>#N/A</v>
      </c>
      <c r="FZ9" s="16" t="e">
        <f>VLOOKUP(A9,'Phase 1,2+robust'!$A$3:$ID$198,182,FALSE)</f>
        <v>#N/A</v>
      </c>
      <c r="GA9" s="16" t="e">
        <f>VLOOKUP(A9,'Phase 1,2+robust'!$A$3:$ID$198,183,FALSE)</f>
        <v>#N/A</v>
      </c>
      <c r="GB9" s="16" t="e">
        <f>VLOOKUP(A9,'Phase 1,2+robust'!$A$3:$ID$198,184,FALSE)</f>
        <v>#N/A</v>
      </c>
      <c r="GC9" s="16" t="e">
        <f>VLOOKUP(A9,'Phase 1,2+robust'!$A$3:$ID$198,185,FALSE)</f>
        <v>#N/A</v>
      </c>
      <c r="GD9" s="16" t="e">
        <f>VLOOKUP(A9,'Phase 1,2+robust'!$A$3:$ID$198,186,FALSE)</f>
        <v>#N/A</v>
      </c>
      <c r="GE9" s="16" t="e">
        <f>VLOOKUP(A9,'Phase 1,2+robust'!$A$3:$ID$198,187,FALSE)</f>
        <v>#N/A</v>
      </c>
      <c r="GF9" s="16" t="e">
        <f>VLOOKUP(A9,'Phase 1,2+robust'!$A$3:$ID$198,188,FALSE)</f>
        <v>#N/A</v>
      </c>
      <c r="GG9" s="16" t="e">
        <f>VLOOKUP(A9,'Phase 1,2+robust'!$A$3:$ID$198,189,FALSE)</f>
        <v>#N/A</v>
      </c>
      <c r="GH9" s="16" t="e">
        <f>VLOOKUP(A9,'Phase 1,2+robust'!$A$3:$ID$198,190,FALSE)</f>
        <v>#N/A</v>
      </c>
      <c r="GI9" s="16" t="e">
        <f>VLOOKUP(A9,'Phase 1,2+robust'!$A$3:$ID$198,191,FALSE)</f>
        <v>#N/A</v>
      </c>
      <c r="GJ9" s="16" t="e">
        <f>VLOOKUP(A9,'Phase 1,2+robust'!$A$3:$ID$198,192,FALSE)</f>
        <v>#N/A</v>
      </c>
      <c r="GK9" s="16" t="e">
        <f>VLOOKUP(A9,'Phase 1,2+robust'!$A$3:$ID$198,193,FALSE)</f>
        <v>#N/A</v>
      </c>
      <c r="GL9" s="16" t="e">
        <f>VLOOKUP(A9,'Phase 1,2+robust'!$A$3:$ID$198,194,FALSE)</f>
        <v>#N/A</v>
      </c>
      <c r="GM9" s="16" t="e">
        <f>VLOOKUP(A9,'Phase 1,2+robust'!$A$3:$ID$198,195,FALSE)</f>
        <v>#N/A</v>
      </c>
      <c r="GN9" s="16" t="e">
        <f>VLOOKUP(A9,'Phase 1,2+robust'!$A$3:$ID$198,196,FALSE)</f>
        <v>#N/A</v>
      </c>
      <c r="GO9" s="16" t="e">
        <f>VLOOKUP(A9,'Phase 1,2+robust'!$A$3:$ID$198,197,FALSE)</f>
        <v>#N/A</v>
      </c>
      <c r="GP9" s="16" t="e">
        <f>VLOOKUP(A9,'Phase 1,2+robust'!$A$3:$ID$198,198,FALSE)</f>
        <v>#N/A</v>
      </c>
    </row>
    <row r="10" spans="1:198" s="16" customFormat="1" x14ac:dyDescent="0.25">
      <c r="B10" s="16" t="e">
        <f>VLOOKUP(A10,'Phase 1,2+robust'!$A$3:$ID$198,2,FALSE)</f>
        <v>#N/A</v>
      </c>
      <c r="C10" s="16" t="e">
        <f>VLOOKUP(A10,'Phase 1,2+robust'!$A$3:$ID$198,3,FALSE)</f>
        <v>#N/A</v>
      </c>
      <c r="D10" s="16" t="e">
        <f>VLOOKUP(A10,'Phase 1,2+robust'!$A$3:$ID$198,4,FALSE)</f>
        <v>#N/A</v>
      </c>
      <c r="E10" s="16" t="e">
        <f>VLOOKUP(A10,'Phase 1,2+robust'!$A$3:$ID$198,5,FALSE)</f>
        <v>#N/A</v>
      </c>
      <c r="F10" s="16" t="e">
        <f>VLOOKUP(A10,'Phase 1,2+robust'!$A$3:$ID$198,6,FALSE)</f>
        <v>#N/A</v>
      </c>
      <c r="G10" s="16" t="e">
        <f>VLOOKUP(A10,'Phase 1,2+robust'!$A$3:$ID$198,7,FALSE)</f>
        <v>#N/A</v>
      </c>
      <c r="H10" s="16" t="e">
        <f>VLOOKUP(A10,'Phase 1,2+robust'!$A$3:$ID$198,8,FALSE)</f>
        <v>#N/A</v>
      </c>
      <c r="I10" s="16" t="e">
        <f>VLOOKUP(A10,'Phase 1,2+robust'!$A$3:$ID$198,9,FALSE)</f>
        <v>#N/A</v>
      </c>
      <c r="J10" s="45" t="e">
        <f>VLOOKUP(A10,'Phase 1,2+robust'!$A$3:$ID$198,10,FALSE)</f>
        <v>#N/A</v>
      </c>
      <c r="K10" s="46" t="e">
        <f>VLOOKUP(A10,'Phase 1,2+robust'!$A$3:$ID$198,11,FALSE)</f>
        <v>#N/A</v>
      </c>
      <c r="L10" s="47" t="e">
        <f>VLOOKUP(B10,'Phase 1,2+robust'!$A$3:$ID$198,11,FALSE)</f>
        <v>#N/A</v>
      </c>
      <c r="M10" s="16" t="e">
        <f>VLOOKUP(A10,'Phase 1,2+robust'!$A$3:$ID$198,13,FALSE)</f>
        <v>#N/A</v>
      </c>
      <c r="N10" s="16" t="e">
        <f>VLOOKUP(A10,'Phase 1,2+robust'!$A$3:$ID$198,14,FALSE)</f>
        <v>#N/A</v>
      </c>
      <c r="O10" s="16" t="e">
        <f>VLOOKUP(B10,'Phase 1,2+robust'!$A$3:$ID$198,14,FALSE)</f>
        <v>#N/A</v>
      </c>
      <c r="P10" s="45" t="e">
        <f>VLOOKUP(A10,'Phase 1,2+robust'!$A$3:$ID$198,16,FALSE)</f>
        <v>#N/A</v>
      </c>
      <c r="Q10" s="46" t="e">
        <f>VLOOKUP(A10,'Phase 1,2+robust'!$A$3:$ID$198,17,FALSE)</f>
        <v>#N/A</v>
      </c>
      <c r="R10" s="47" t="e">
        <f>VLOOKUP(A10,'Phase 1,2+robust'!$A$3:$ID$198,18,FALSE)</f>
        <v>#N/A</v>
      </c>
      <c r="S10" s="16" t="e">
        <f>VLOOKUP(A10,'Phase 1,2+robust'!$A$3:$ID$198,19,FALSE)</f>
        <v>#N/A</v>
      </c>
      <c r="T10" s="16" t="e">
        <f>VLOOKUP(A10,'Phase 1,2+robust'!$A$3:$ID$198,20,FALSE)</f>
        <v>#N/A</v>
      </c>
      <c r="U10" s="16" t="e">
        <f>VLOOKUP(A10,'Phase 1,2+robust'!$A$3:$ID$198,21,FALSE)</f>
        <v>#N/A</v>
      </c>
      <c r="V10" s="45" t="e">
        <f>VLOOKUP(A10,'Phase 1,2+robust'!$A$3:$ID$198,22,FALSE)</f>
        <v>#N/A</v>
      </c>
      <c r="W10" s="46" t="e">
        <f>VLOOKUP(A10,'Phase 1,2+robust'!$A$3:$ID$198,23,FALSE)</f>
        <v>#N/A</v>
      </c>
      <c r="X10" s="47" t="e">
        <f>VLOOKUP(A10,'Phase 1,2+robust'!$A$3:$ID$198,24,FALSE)</f>
        <v>#N/A</v>
      </c>
      <c r="Y10" s="16" t="e">
        <f>VLOOKUP(A10,'Phase 1,2+robust'!$A$3:$ID$198,25,FALSE)</f>
        <v>#N/A</v>
      </c>
      <c r="Z10" s="16" t="e">
        <f>VLOOKUP(A10,'Phase 1,2+robust'!$A$3:$ID$198,26,FALSE)</f>
        <v>#N/A</v>
      </c>
      <c r="AA10" s="16" t="e">
        <f>VLOOKUP(A10,'Phase 1,2+robust'!$A$3:$ID$198,27,FALSE)</f>
        <v>#N/A</v>
      </c>
      <c r="AB10" s="45" t="e">
        <f>VLOOKUP(A10,'Phase 1,2+robust'!$A$3:$ID$198,28,FALSE)</f>
        <v>#N/A</v>
      </c>
      <c r="AC10" s="46" t="e">
        <f>VLOOKUP(A10,'Phase 1,2+robust'!$A$3:$ID$198,29,FALSE)</f>
        <v>#N/A</v>
      </c>
      <c r="AD10" s="47" t="e">
        <f>VLOOKUP(A10,'Phase 1,2+robust'!$A$3:$ID$198,30,FALSE)</f>
        <v>#N/A</v>
      </c>
      <c r="AE10" s="16" t="e">
        <f>VLOOKUP(A10,'Phase 1,2+robust'!$A$3:$ID$198,31,FALSE)</f>
        <v>#N/A</v>
      </c>
      <c r="AF10" s="16" t="e">
        <f>VLOOKUP(A10,'Phase 1,2+robust'!$A$3:$ID$198,32,FALSE)</f>
        <v>#N/A</v>
      </c>
      <c r="AG10" s="16" t="e">
        <f>VLOOKUP(A10,'Phase 1,2+robust'!$A$3:$ID$198,33,FALSE)</f>
        <v>#N/A</v>
      </c>
      <c r="AH10" s="45" t="e">
        <f>VLOOKUP(A10,'Phase 1,2+robust'!$A$3:$ID$198,34,FALSE)</f>
        <v>#N/A</v>
      </c>
      <c r="AI10" s="46" t="e">
        <f>VLOOKUP(A10,'Phase 1,2+robust'!$A$3:$ID$198,35,FALSE)</f>
        <v>#N/A</v>
      </c>
      <c r="AJ10" s="47" t="e">
        <f>VLOOKUP(A10,'Phase 1,2+robust'!$A$3:$ID$198,36,FALSE)</f>
        <v>#N/A</v>
      </c>
      <c r="AK10" s="16" t="e">
        <f>VLOOKUP(A10,'Phase 1,2+robust'!$A$3:$ID$198,37,FALSE)</f>
        <v>#N/A</v>
      </c>
      <c r="AL10" s="16" t="e">
        <f>VLOOKUP(A10,'Phase 1,2+robust'!$A$3:$ID$198,38,FALSE)</f>
        <v>#N/A</v>
      </c>
      <c r="AM10" s="16" t="e">
        <f>VLOOKUP(A10,'Phase 1,2+robust'!$A$3:$ID$198,39,FALSE)</f>
        <v>#N/A</v>
      </c>
      <c r="AN10" s="45" t="e">
        <f>VLOOKUP(A10,'Phase 1,2+robust'!$A$3:$ID$198,40,FALSE)</f>
        <v>#N/A</v>
      </c>
      <c r="AO10" s="46" t="e">
        <f>VLOOKUP(A10,'Phase 1,2+robust'!$A$3:$ID$198,41,FALSE)</f>
        <v>#N/A</v>
      </c>
      <c r="AP10" s="47" t="e">
        <f>VLOOKUP(A10,'Phase 1,2+robust'!$A$3:$ID$198,42,FALSE)</f>
        <v>#N/A</v>
      </c>
      <c r="AQ10" s="16" t="e">
        <f>VLOOKUP(A10,'Phase 1,2+robust'!$A$3:$ID$198,43,FALSE)</f>
        <v>#N/A</v>
      </c>
      <c r="AR10" s="16" t="e">
        <f>VLOOKUP(A10,'Phase 1,2+robust'!$A$3:$ID$198,44,FALSE)</f>
        <v>#N/A</v>
      </c>
      <c r="AS10" s="16" t="e">
        <f>VLOOKUP(A10,'Phase 1,2+robust'!$A$3:$ID$198,45,FALSE)</f>
        <v>#N/A</v>
      </c>
      <c r="AT10" s="45" t="e">
        <f>VLOOKUP(A10,'Phase 1,2+robust'!$A$3:$ID$198,46,FALSE)</f>
        <v>#N/A</v>
      </c>
      <c r="AU10" s="46" t="e">
        <f>VLOOKUP(A10,'Phase 1,2+robust'!$A$3:$ID$198,47,FALSE)</f>
        <v>#N/A</v>
      </c>
      <c r="AV10" s="47" t="e">
        <f>VLOOKUP(A10,'Phase 1,2+robust'!$A$3:$ID$198,48,FALSE)</f>
        <v>#N/A</v>
      </c>
      <c r="AW10" s="16" t="e">
        <f>VLOOKUP(A10,'Phase 1,2+robust'!$A$3:$ID$198,49,FALSE)</f>
        <v>#N/A</v>
      </c>
      <c r="AX10" s="16" t="e">
        <f>VLOOKUP(A10,'Phase 1,2+robust'!$A$3:$ID$198,50,FALSE)</f>
        <v>#N/A</v>
      </c>
      <c r="AY10" s="16" t="e">
        <f>VLOOKUP(A10,'Phase 1,2+robust'!$A$3:$ID$198,51,FALSE)</f>
        <v>#N/A</v>
      </c>
      <c r="AZ10" s="45" t="e">
        <f>VLOOKUP(A10,'Phase 1,2+robust'!$A$3:$ID$198,52,FALSE)</f>
        <v>#N/A</v>
      </c>
      <c r="BA10" s="46" t="e">
        <f>VLOOKUP(A10,'Phase 1,2+robust'!$A$3:$ID$198,53,FALSE)</f>
        <v>#N/A</v>
      </c>
      <c r="BB10" s="47" t="e">
        <f>VLOOKUP(A10,'Phase 1,2+robust'!$A$3:$ID$198,54,FALSE)</f>
        <v>#N/A</v>
      </c>
      <c r="BC10" s="16" t="e">
        <f>VLOOKUP(A10,'Phase 1,2+robust'!$A$3:$ID$198,55,FALSE)</f>
        <v>#N/A</v>
      </c>
      <c r="BD10" s="16" t="e">
        <f>VLOOKUP(A10,'Phase 1,2+robust'!$A$3:$ID$198,56,FALSE)</f>
        <v>#N/A</v>
      </c>
      <c r="BE10" s="16" t="e">
        <f>VLOOKUP(A10,'Phase 1,2+robust'!$A$3:$ID$198,57,FALSE)</f>
        <v>#N/A</v>
      </c>
      <c r="BF10" s="45" t="e">
        <f>VLOOKUP(A10,'Phase 1,2+robust'!$A$3:$ID$198,58,FALSE)</f>
        <v>#N/A</v>
      </c>
      <c r="BG10" s="46" t="e">
        <f>VLOOKUP(A10,'Phase 1,2+robust'!$A$3:$ID$198,59,FALSE)</f>
        <v>#N/A</v>
      </c>
      <c r="BH10" s="47" t="e">
        <f>VLOOKUP(A10,'Phase 1,2+robust'!$A$3:$ID$198,60,FALSE)</f>
        <v>#N/A</v>
      </c>
      <c r="BI10" s="16" t="e">
        <f>VLOOKUP(A10,'Phase 1,2+robust'!$A$3:$ID$198,61,FALSE)</f>
        <v>#N/A</v>
      </c>
      <c r="BJ10" s="16" t="e">
        <f>VLOOKUP(A10,'Phase 1,2+robust'!$A$3:$ID$198,62,FALSE)</f>
        <v>#N/A</v>
      </c>
      <c r="BK10" s="16" t="e">
        <f>VLOOKUP(A10,'Phase 1,2+robust'!$A$3:$ID$198,63,FALSE)</f>
        <v>#N/A</v>
      </c>
      <c r="BL10" s="45" t="e">
        <f>VLOOKUP(A10,'Phase 1,2+robust'!$A$3:$ID$198,64,FALSE)</f>
        <v>#N/A</v>
      </c>
      <c r="BM10" s="46" t="e">
        <f>VLOOKUP(A10,'Phase 1,2+robust'!$A$3:$ID$198,65,FALSE)</f>
        <v>#N/A</v>
      </c>
      <c r="BN10" s="47" t="e">
        <f>VLOOKUP(A10,'Phase 1,2+robust'!$A$3:$ID$198,66,FALSE)</f>
        <v>#N/A</v>
      </c>
      <c r="BO10" s="16" t="e">
        <f>VLOOKUP(A10,'Phase 1,2+robust'!$A$3:$ID$198,67,FALSE)</f>
        <v>#N/A</v>
      </c>
      <c r="BP10" s="16" t="e">
        <f>VLOOKUP(A10,'Phase 1,2+robust'!$A$3:$ID$198,68,FALSE)</f>
        <v>#N/A</v>
      </c>
      <c r="BQ10" s="16" t="e">
        <f>VLOOKUP(A10,'Phase 1,2+robust'!$A$3:$ID$198,69,FALSE)</f>
        <v>#N/A</v>
      </c>
      <c r="BR10" s="45" t="e">
        <f>VLOOKUP(A10,'Phase 1,2+robust'!$A$3:$ID$198,70,FALSE)</f>
        <v>#N/A</v>
      </c>
      <c r="BS10" s="46" t="e">
        <f>VLOOKUP(A10,'Phase 1,2+robust'!$A$3:$ID$198,71,FALSE)</f>
        <v>#N/A</v>
      </c>
      <c r="BT10" s="47" t="e">
        <f>VLOOKUP(A10,'Phase 1,2+robust'!$A$3:$ID$198,72,FALSE)</f>
        <v>#N/A</v>
      </c>
      <c r="BU10" s="16" t="e">
        <f>VLOOKUP(A10,'Phase 1,2+robust'!$A$3:$ID$198,73,FALSE)</f>
        <v>#N/A</v>
      </c>
      <c r="BV10" s="16" t="e">
        <f>VLOOKUP(A10,'Phase 1,2+robust'!$A$3:$ID$198,74,FALSE)</f>
        <v>#N/A</v>
      </c>
      <c r="BW10" s="16" t="e">
        <f>VLOOKUP(A10,'Phase 1,2+robust'!$A$3:$ID$198,75,FALSE)</f>
        <v>#N/A</v>
      </c>
      <c r="BX10" s="45" t="e">
        <f>VLOOKUP(A10,'Phase 1,2+robust'!$A$3:$ID$198,76,FALSE)</f>
        <v>#N/A</v>
      </c>
      <c r="BY10" s="46" t="e">
        <f>VLOOKUP(A10,'Phase 1,2+robust'!$A$3:$ID$198,77,FALSE)</f>
        <v>#N/A</v>
      </c>
      <c r="BZ10" s="47" t="e">
        <f>VLOOKUP(A10,'Phase 1,2+robust'!$A$3:$ID$198,78,FALSE)</f>
        <v>#N/A</v>
      </c>
      <c r="CA10" s="16" t="e">
        <f>VLOOKUP(A10,'Phase 1,2+robust'!$A$3:$ID$198,79,FALSE)</f>
        <v>#N/A</v>
      </c>
      <c r="CB10" s="16" t="e">
        <f>VLOOKUP(A10,'Phase 1,2+robust'!$A$3:$ID$198,80,FALSE)</f>
        <v>#N/A</v>
      </c>
      <c r="CC10" s="16" t="e">
        <f>VLOOKUP(A10,'Phase 1,2+robust'!$A$3:$ID$198,81,FALSE)</f>
        <v>#N/A</v>
      </c>
      <c r="CD10" s="45" t="e">
        <f>VLOOKUP(A10,'Phase 1,2+robust'!$A$3:$ID$198,82,FALSE)</f>
        <v>#N/A</v>
      </c>
      <c r="CE10" s="46" t="e">
        <f>VLOOKUP(A10,'Phase 1,2+robust'!$A$3:$ID$198,83,FALSE)</f>
        <v>#N/A</v>
      </c>
      <c r="CF10" s="47" t="e">
        <f>VLOOKUP(A10,'Phase 1,2+robust'!$A$3:$ID$198,84,FALSE)</f>
        <v>#N/A</v>
      </c>
      <c r="CG10" s="16" t="e">
        <f>VLOOKUP(A10,'Phase 1,2+robust'!$A$3:$ID$198,85,FALSE)</f>
        <v>#N/A</v>
      </c>
      <c r="CH10" s="16" t="e">
        <f>VLOOKUP(A10,'Phase 1,2+robust'!$A$3:$ID$198,86,FALSE)</f>
        <v>#N/A</v>
      </c>
      <c r="CI10" s="16" t="e">
        <f>VLOOKUP(A10,'Phase 1,2+robust'!$A$3:$ID$198,87,FALSE)</f>
        <v>#N/A</v>
      </c>
      <c r="CJ10" s="45" t="e">
        <f>VLOOKUP(A10,'Phase 1,2+robust'!$A$3:$ID$198,88,FALSE)</f>
        <v>#N/A</v>
      </c>
      <c r="CK10" s="46" t="e">
        <f>VLOOKUP(A10,'Phase 1,2+robust'!$A$3:$ID$198,89,FALSE)</f>
        <v>#N/A</v>
      </c>
      <c r="CL10" s="47" t="e">
        <f>VLOOKUP(A10,'Phase 1,2+robust'!$A$3:$ID$198,90,FALSE)</f>
        <v>#N/A</v>
      </c>
      <c r="CM10" s="16" t="e">
        <f>VLOOKUP(A10,'Phase 1,2+robust'!$A$3:$ID$198,91,FALSE)</f>
        <v>#N/A</v>
      </c>
      <c r="CN10" s="16" t="e">
        <f>VLOOKUP(A10,'Phase 1,2+robust'!$A$3:$ID$198,92,FALSE)</f>
        <v>#N/A</v>
      </c>
      <c r="CO10" s="16" t="e">
        <f>VLOOKUP(A10,'Phase 1,2+robust'!$A$3:$ID$198,93,FALSE)</f>
        <v>#N/A</v>
      </c>
      <c r="CP10" s="45" t="e">
        <f>VLOOKUP(A10,'Phase 1,2+robust'!$A$3:$ID$198,94,FALSE)</f>
        <v>#N/A</v>
      </c>
      <c r="CQ10" s="46" t="e">
        <f>VLOOKUP(A10,'Phase 1,2+robust'!$A$3:$ID$198,95,FALSE)</f>
        <v>#N/A</v>
      </c>
      <c r="CR10" s="47" t="e">
        <f>VLOOKUP(A10,'Phase 1,2+robust'!$A$3:$ID$198,96,FALSE)</f>
        <v>#N/A</v>
      </c>
      <c r="CS10" s="16" t="e">
        <f>VLOOKUP(A10,'Phase 1,2+robust'!$A$3:$ID$198,97,FALSE)</f>
        <v>#N/A</v>
      </c>
      <c r="CT10" s="16" t="e">
        <f>VLOOKUP(A10,'Phase 1,2+robust'!$A$3:$ID$198,98,FALSE)</f>
        <v>#N/A</v>
      </c>
      <c r="CU10" s="16" t="e">
        <f>VLOOKUP(A10,'Phase 1,2+robust'!$A$3:$ID$198,99,FALSE)</f>
        <v>#N/A</v>
      </c>
      <c r="CV10" s="45" t="e">
        <f>VLOOKUP(A10,'Phase 1,2+robust'!$A$3:$ID$198,100,FALSE)</f>
        <v>#N/A</v>
      </c>
      <c r="CW10" s="46" t="e">
        <f>VLOOKUP(A10,'Phase 1,2+robust'!$A$3:$ID$198,101,FALSE)</f>
        <v>#N/A</v>
      </c>
      <c r="CX10" s="47" t="e">
        <f>VLOOKUP(A10,'Phase 1,2+robust'!$A$3:$ID$198,102,FALSE)</f>
        <v>#N/A</v>
      </c>
      <c r="CY10" s="16" t="e">
        <f>VLOOKUP(A10,'Phase 1,2+robust'!$A$3:$ID$198,103,FALSE)</f>
        <v>#N/A</v>
      </c>
      <c r="CZ10" s="16" t="e">
        <f>VLOOKUP(A10,'Phase 1,2+robust'!$A$3:$ID$198,104,FALSE)</f>
        <v>#N/A</v>
      </c>
      <c r="DA10" s="16" t="e">
        <f>VLOOKUP(A10,'Phase 1,2+robust'!$A$3:$ID$198,105,FALSE)</f>
        <v>#N/A</v>
      </c>
      <c r="DB10" s="45" t="e">
        <f>VLOOKUP(A10,'Phase 1,2+robust'!$A$3:$ID$198,106,FALSE)</f>
        <v>#N/A</v>
      </c>
      <c r="DC10" s="46" t="e">
        <f>VLOOKUP(A10,'Phase 1,2+robust'!$A$3:$ID$198,107,FALSE)</f>
        <v>#N/A</v>
      </c>
      <c r="DD10" s="47" t="e">
        <f>VLOOKUP(A10,'Phase 1,2+robust'!$A$3:$ID$198,108,FALSE)</f>
        <v>#N/A</v>
      </c>
      <c r="DE10" s="16" t="e">
        <f>VLOOKUP(A10,'Phase 1,2+robust'!$A$3:$ID$198,109,FALSE)</f>
        <v>#N/A</v>
      </c>
      <c r="DF10" s="16" t="e">
        <f>VLOOKUP(A10,'Phase 1,2+robust'!$A$3:$ID$198,110,FALSE)</f>
        <v>#N/A</v>
      </c>
      <c r="DG10" s="16" t="e">
        <f>VLOOKUP(A10,'Phase 1,2+robust'!$A$3:$ID$198,111,FALSE)</f>
        <v>#N/A</v>
      </c>
      <c r="DH10" s="45" t="e">
        <f>VLOOKUP(A10,'Phase 1,2+robust'!$A$3:$ID$198,112,FALSE)</f>
        <v>#N/A</v>
      </c>
      <c r="DI10" s="46" t="e">
        <f>VLOOKUP(A10,'Phase 1,2+robust'!$A$3:$ID$198,113,FALSE)</f>
        <v>#N/A</v>
      </c>
      <c r="DJ10" s="47" t="e">
        <f>VLOOKUP(A10,'Phase 1,2+robust'!$A$3:$ID$198,114,FALSE)</f>
        <v>#N/A</v>
      </c>
      <c r="DK10" s="16" t="e">
        <f>VLOOKUP(A10,'Phase 1,2+robust'!$A$3:$ID$198,115,FALSE)</f>
        <v>#N/A</v>
      </c>
      <c r="DL10" s="16" t="e">
        <f>VLOOKUP(A10,'Phase 1,2+robust'!$A$3:$ID$198,116,FALSE)</f>
        <v>#N/A</v>
      </c>
      <c r="DM10" s="16" t="e">
        <f>VLOOKUP(A10,'Phase 1,2+robust'!$A$3:$ID$198,117,FALSE)</f>
        <v>#N/A</v>
      </c>
      <c r="DN10" s="45" t="e">
        <f>VLOOKUP(A10,'Phase 1,2+robust'!$A$3:$ID$198,118,FALSE)</f>
        <v>#N/A</v>
      </c>
      <c r="DO10" s="46" t="e">
        <f>VLOOKUP(A10,'Phase 1,2+robust'!$A$3:$ID$198,119,FALSE)</f>
        <v>#N/A</v>
      </c>
      <c r="DP10" s="47" t="e">
        <f>VLOOKUP(A10,'Phase 1,2+robust'!$A$3:$ID$198,120,FALSE)</f>
        <v>#N/A</v>
      </c>
      <c r="DQ10" s="16" t="e">
        <f>VLOOKUP(A10,'Phase 1,2+robust'!$A$3:$ID$198,121,FALSE)</f>
        <v>#N/A</v>
      </c>
      <c r="DR10" s="16" t="e">
        <f>VLOOKUP(A10,'Phase 1,2+robust'!$A$3:$ID$198,122,FALSE)</f>
        <v>#N/A</v>
      </c>
      <c r="DS10" s="16" t="e">
        <f>VLOOKUP(A10,'Phase 1,2+robust'!$A$3:$ID$198,123,FALSE)</f>
        <v>#N/A</v>
      </c>
      <c r="DT10" s="45" t="e">
        <f>VLOOKUP(A10,'Phase 1,2+robust'!$A$3:$ID$198,124,FALSE)</f>
        <v>#N/A</v>
      </c>
      <c r="DU10" s="46" t="e">
        <f>VLOOKUP(A10,'Phase 1,2+robust'!$A$3:$ID$198,125,FALSE)</f>
        <v>#N/A</v>
      </c>
      <c r="DV10" s="47" t="e">
        <f>VLOOKUP(A10,'Phase 1,2+robust'!$A$3:$ID$198,126,FALSE)</f>
        <v>#N/A</v>
      </c>
      <c r="DW10" s="16" t="e">
        <f>VLOOKUP(A10,'Phase 1,2+robust'!$A$3:$ID$198,127,FALSE)</f>
        <v>#N/A</v>
      </c>
      <c r="DX10" s="16" t="e">
        <f>VLOOKUP(A10,'Phase 1,2+robust'!$A$3:$ID$198,128,FALSE)</f>
        <v>#N/A</v>
      </c>
      <c r="DY10" s="16" t="e">
        <f>VLOOKUP(A10,'Phase 1,2+robust'!$A$3:$ID$198,129,FALSE)</f>
        <v>#N/A</v>
      </c>
      <c r="DZ10" s="45" t="e">
        <f>VLOOKUP(A10,'Phase 1,2+robust'!$A$3:$ID$198,130,FALSE)</f>
        <v>#N/A</v>
      </c>
      <c r="EA10" s="46" t="e">
        <f>VLOOKUP(A10,'Phase 1,2+robust'!$A$3:$ID$198,131,FALSE)</f>
        <v>#N/A</v>
      </c>
      <c r="EB10" s="47" t="e">
        <f>VLOOKUP(A10,'Phase 1,2+robust'!$A$3:$ID$198,132,FALSE)</f>
        <v>#N/A</v>
      </c>
      <c r="EC10" s="16" t="e">
        <f>VLOOKUP(A10,'Phase 1,2+robust'!$A$3:$ID$198,133,FALSE)</f>
        <v>#N/A</v>
      </c>
      <c r="ED10" s="16" t="e">
        <f>VLOOKUP(A10,'Phase 1,2+robust'!$A$3:$ID$198,134,FALSE)</f>
        <v>#N/A</v>
      </c>
      <c r="EE10" s="16" t="e">
        <f>VLOOKUP(A10,'Phase 1,2+robust'!$A$3:$ID$198,135,FALSE)</f>
        <v>#N/A</v>
      </c>
      <c r="EF10" s="45" t="e">
        <f>VLOOKUP(A10,'Phase 1,2+robust'!$A$3:$ID$198,136,FALSE)</f>
        <v>#N/A</v>
      </c>
      <c r="EG10" s="46" t="e">
        <f>VLOOKUP(A10,'Phase 1,2+robust'!$A$3:$ID$198,137,FALSE)</f>
        <v>#N/A</v>
      </c>
      <c r="EH10" s="47" t="e">
        <f>VLOOKUP(A10,'Phase 1,2+robust'!$A$3:$ID$198,138,FALSE)</f>
        <v>#N/A</v>
      </c>
      <c r="EI10" s="16" t="e">
        <f>VLOOKUP(A10,'Phase 1,2+robust'!$A$3:$ID$198,139,FALSE)</f>
        <v>#N/A</v>
      </c>
      <c r="EJ10" s="16" t="e">
        <f>VLOOKUP(A10,'Phase 1,2+robust'!$A$3:$ID$198,140,FALSE)</f>
        <v>#N/A</v>
      </c>
      <c r="EK10" s="16" t="e">
        <f>VLOOKUP(A10,'Phase 1,2+robust'!$A$3:$ID$198,141,FALSE)</f>
        <v>#N/A</v>
      </c>
      <c r="EL10" s="45" t="e">
        <f>VLOOKUP(A10,'Phase 1,2+robust'!$A$3:$ID$198,142,FALSE)</f>
        <v>#N/A</v>
      </c>
      <c r="EM10" s="46" t="e">
        <f>VLOOKUP(A10,'Phase 1,2+robust'!$A$3:$ID$198,143,FALSE)</f>
        <v>#N/A</v>
      </c>
      <c r="EN10" s="47" t="e">
        <f>VLOOKUP(A10,'Phase 1,2+robust'!$A$3:$ID$198,144,FALSE)</f>
        <v>#N/A</v>
      </c>
      <c r="EO10" s="16" t="e">
        <f>VLOOKUP(A10,'Phase 1,2+robust'!$A$3:$ID$198,145,FALSE)</f>
        <v>#N/A</v>
      </c>
      <c r="EP10" s="16" t="e">
        <f>VLOOKUP(A10,'Phase 1,2+robust'!$A$3:$ID$198,146,FALSE)</f>
        <v>#N/A</v>
      </c>
      <c r="EQ10" s="16" t="e">
        <f>VLOOKUP(A10,'Phase 1,2+robust'!$A$3:$ID$198,147,FALSE)</f>
        <v>#N/A</v>
      </c>
      <c r="ER10" s="45" t="e">
        <f>VLOOKUP(A10,'Phase 1,2+robust'!$A$3:$ID$198,148,FALSE)</f>
        <v>#N/A</v>
      </c>
      <c r="ES10" s="46" t="e">
        <f>VLOOKUP(A10,'Phase 1,2+robust'!$A$3:$ID$198,149,FALSE)</f>
        <v>#N/A</v>
      </c>
      <c r="ET10" s="47" t="e">
        <f>VLOOKUP(A10,'Phase 1,2+robust'!$A$3:$ID$198,150,FALSE)</f>
        <v>#N/A</v>
      </c>
      <c r="EU10" s="16" t="e">
        <f>VLOOKUP(A10,'Phase 1,2+robust'!$A$3:$ID$198,151,FALSE)</f>
        <v>#N/A</v>
      </c>
      <c r="EV10" s="16" t="e">
        <f>VLOOKUP(A10,'Phase 1,2+robust'!$A$3:$ID$198,152,FALSE)</f>
        <v>#N/A</v>
      </c>
      <c r="EW10" s="16" t="e">
        <f>VLOOKUP(A10,'Phase 1,2+robust'!$A$3:$ID$198,153,FALSE)</f>
        <v>#N/A</v>
      </c>
      <c r="EX10" s="16" t="e">
        <f>VLOOKUP(A10,'Phase 1,2+robust'!$A$3:$ID$198,154,FALSE)</f>
        <v>#N/A</v>
      </c>
      <c r="EY10" s="16" t="e">
        <f>VLOOKUP(A10,'Phase 1,2+robust'!$A$3:$ID$198,155,FALSE)</f>
        <v>#N/A</v>
      </c>
      <c r="EZ10" s="16" t="e">
        <f>VLOOKUP(A10,'Phase 1,2+robust'!$A$3:$ID$198,156,FALSE)</f>
        <v>#N/A</v>
      </c>
      <c r="FA10" s="16" t="e">
        <f>VLOOKUP(A10,'Phase 1,2+robust'!$A$3:$ID$198,157,FALSE)</f>
        <v>#N/A</v>
      </c>
      <c r="FB10" s="16" t="e">
        <f>VLOOKUP(A10,'Phase 1,2+robust'!$A$3:$ID$198,158,FALSE)</f>
        <v>#N/A</v>
      </c>
      <c r="FC10" s="16" t="e">
        <f>VLOOKUP(A10,'Phase 1,2+robust'!$A$3:$ID$198,159,FALSE)</f>
        <v>#N/A</v>
      </c>
      <c r="FD10" s="16" t="e">
        <f>VLOOKUP(A10,'Phase 1,2+robust'!$A$3:$ID$198,160,FALSE)</f>
        <v>#N/A</v>
      </c>
      <c r="FE10" s="16" t="e">
        <f>VLOOKUP(A10,'Phase 1,2+robust'!$A$3:$ID$198,161,FALSE)</f>
        <v>#N/A</v>
      </c>
      <c r="FF10" s="16" t="e">
        <f>VLOOKUP(A10,'Phase 1,2+robust'!$A$3:$ID$198,162,FALSE)</f>
        <v>#N/A</v>
      </c>
      <c r="FG10" s="16" t="e">
        <f>VLOOKUP(A10,'Phase 1,2+robust'!$A$3:$ID$198,163,FALSE)</f>
        <v>#N/A</v>
      </c>
      <c r="FH10" s="16" t="e">
        <f>VLOOKUP(A10,'Phase 1,2+robust'!$A$3:$ID$198,164,FALSE)</f>
        <v>#N/A</v>
      </c>
      <c r="FI10" s="16" t="e">
        <f>VLOOKUP(A10,'Phase 1,2+robust'!$A$3:$ID$198,165,FALSE)</f>
        <v>#N/A</v>
      </c>
      <c r="FJ10" s="16" t="e">
        <f>VLOOKUP(A10,'Phase 1,2+robust'!$A$3:$ID$198,166,FALSE)</f>
        <v>#N/A</v>
      </c>
      <c r="FK10" s="16" t="e">
        <f>VLOOKUP(A10,'Phase 1,2+robust'!$A$3:$ID$198,167,FALSE)</f>
        <v>#N/A</v>
      </c>
      <c r="FL10" s="16" t="e">
        <f>VLOOKUP(A10,'Phase 1,2+robust'!$A$3:$ID$198,168,FALSE)</f>
        <v>#N/A</v>
      </c>
      <c r="FM10" s="16" t="e">
        <f>VLOOKUP(A10,'Phase 1,2+robust'!$A$3:$ID$198,169,FALSE)</f>
        <v>#N/A</v>
      </c>
      <c r="FN10" s="16" t="e">
        <f>VLOOKUP(A10,'Phase 1,2+robust'!$A$3:$ID$198,170,FALSE)</f>
        <v>#N/A</v>
      </c>
      <c r="FO10" s="16" t="e">
        <f>VLOOKUP(A10,'Phase 1,2+robust'!$A$3:$ID$198,171,FALSE)</f>
        <v>#N/A</v>
      </c>
      <c r="FP10" s="16" t="e">
        <f>VLOOKUP(A10,'Phase 1,2+robust'!$A$3:$ID$198,172,FALSE)</f>
        <v>#N/A</v>
      </c>
      <c r="FQ10" s="16" t="e">
        <f>VLOOKUP(A10,'Phase 1,2+robust'!$A$3:$ID$198,173,FALSE)</f>
        <v>#N/A</v>
      </c>
      <c r="FR10" s="16" t="e">
        <f>VLOOKUP(A10,'Phase 1,2+robust'!$A$3:$ID$198,174,FALSE)</f>
        <v>#N/A</v>
      </c>
      <c r="FS10" s="16" t="e">
        <f>VLOOKUP(A10,'Phase 1,2+robust'!$A$3:$ID$198,175,FALSE)</f>
        <v>#N/A</v>
      </c>
      <c r="FT10" s="16" t="e">
        <f>VLOOKUP(A10,'Phase 1,2+robust'!$A$3:$ID$198,176,FALSE)</f>
        <v>#N/A</v>
      </c>
      <c r="FU10" s="16" t="e">
        <f>VLOOKUP(A10,'Phase 1,2+robust'!$A$3:$ID$198,177,FALSE)</f>
        <v>#N/A</v>
      </c>
      <c r="FV10" s="16" t="e">
        <f>VLOOKUP(A10,'Phase 1,2+robust'!$A$3:$ID$198,178,FALSE)</f>
        <v>#N/A</v>
      </c>
      <c r="FW10" s="16" t="e">
        <f>VLOOKUP(A10,'Phase 1,2+robust'!$A$3:$ID$198,179,FALSE)</f>
        <v>#N/A</v>
      </c>
      <c r="FX10" s="16" t="e">
        <f>VLOOKUP(A10,'Phase 1,2+robust'!$A$3:$ID$198,180,FALSE)</f>
        <v>#N/A</v>
      </c>
      <c r="FY10" s="16" t="e">
        <f>VLOOKUP(A10,'Phase 1,2+robust'!$A$3:$ID$198,181,FALSE)</f>
        <v>#N/A</v>
      </c>
      <c r="FZ10" s="16" t="e">
        <f>VLOOKUP(A10,'Phase 1,2+robust'!$A$3:$ID$198,182,FALSE)</f>
        <v>#N/A</v>
      </c>
      <c r="GA10" s="16" t="e">
        <f>VLOOKUP(A10,'Phase 1,2+robust'!$A$3:$ID$198,183,FALSE)</f>
        <v>#N/A</v>
      </c>
      <c r="GB10" s="16" t="e">
        <f>VLOOKUP(A10,'Phase 1,2+robust'!$A$3:$ID$198,184,FALSE)</f>
        <v>#N/A</v>
      </c>
      <c r="GC10" s="16" t="e">
        <f>VLOOKUP(A10,'Phase 1,2+robust'!$A$3:$ID$198,185,FALSE)</f>
        <v>#N/A</v>
      </c>
      <c r="GD10" s="16" t="e">
        <f>VLOOKUP(A10,'Phase 1,2+robust'!$A$3:$ID$198,186,FALSE)</f>
        <v>#N/A</v>
      </c>
      <c r="GE10" s="16" t="e">
        <f>VLOOKUP(A10,'Phase 1,2+robust'!$A$3:$ID$198,187,FALSE)</f>
        <v>#N/A</v>
      </c>
      <c r="GF10" s="16" t="e">
        <f>VLOOKUP(A10,'Phase 1,2+robust'!$A$3:$ID$198,188,FALSE)</f>
        <v>#N/A</v>
      </c>
      <c r="GG10" s="16" t="e">
        <f>VLOOKUP(A10,'Phase 1,2+robust'!$A$3:$ID$198,189,FALSE)</f>
        <v>#N/A</v>
      </c>
      <c r="GH10" s="16" t="e">
        <f>VLOOKUP(A10,'Phase 1,2+robust'!$A$3:$ID$198,190,FALSE)</f>
        <v>#N/A</v>
      </c>
      <c r="GI10" s="16" t="e">
        <f>VLOOKUP(A10,'Phase 1,2+robust'!$A$3:$ID$198,191,FALSE)</f>
        <v>#N/A</v>
      </c>
      <c r="GJ10" s="16" t="e">
        <f>VLOOKUP(A10,'Phase 1,2+robust'!$A$3:$ID$198,192,FALSE)</f>
        <v>#N/A</v>
      </c>
      <c r="GK10" s="16" t="e">
        <f>VLOOKUP(A10,'Phase 1,2+robust'!$A$3:$ID$198,193,FALSE)</f>
        <v>#N/A</v>
      </c>
      <c r="GL10" s="16" t="e">
        <f>VLOOKUP(A10,'Phase 1,2+robust'!$A$3:$ID$198,194,FALSE)</f>
        <v>#N/A</v>
      </c>
      <c r="GM10" s="16" t="e">
        <f>VLOOKUP(A10,'Phase 1,2+robust'!$A$3:$ID$198,195,FALSE)</f>
        <v>#N/A</v>
      </c>
      <c r="GN10" s="16" t="e">
        <f>VLOOKUP(A10,'Phase 1,2+robust'!$A$3:$ID$198,196,FALSE)</f>
        <v>#N/A</v>
      </c>
      <c r="GO10" s="16" t="e">
        <f>VLOOKUP(A10,'Phase 1,2+robust'!$A$3:$ID$198,197,FALSE)</f>
        <v>#N/A</v>
      </c>
      <c r="GP10" s="16" t="e">
        <f>VLOOKUP(A10,'Phase 1,2+robust'!$A$3:$ID$198,198,FALSE)</f>
        <v>#N/A</v>
      </c>
    </row>
    <row r="11" spans="1:198" s="16" customFormat="1" x14ac:dyDescent="0.25">
      <c r="B11" s="16" t="e">
        <f>VLOOKUP(A11,'Phase 1,2+robust'!$A$3:$ID$198,2,FALSE)</f>
        <v>#N/A</v>
      </c>
      <c r="C11" s="16" t="e">
        <f>VLOOKUP(A11,'Phase 1,2+robust'!$A$3:$ID$198,3,FALSE)</f>
        <v>#N/A</v>
      </c>
      <c r="D11" s="16" t="e">
        <f>VLOOKUP(A11,'Phase 1,2+robust'!$A$3:$ID$198,4,FALSE)</f>
        <v>#N/A</v>
      </c>
      <c r="E11" s="16" t="e">
        <f>VLOOKUP(A11,'Phase 1,2+robust'!$A$3:$ID$198,5,FALSE)</f>
        <v>#N/A</v>
      </c>
      <c r="F11" s="16" t="e">
        <f>VLOOKUP(A11,'Phase 1,2+robust'!$A$3:$ID$198,6,FALSE)</f>
        <v>#N/A</v>
      </c>
      <c r="G11" s="16" t="e">
        <f>VLOOKUP(A11,'Phase 1,2+robust'!$A$3:$ID$198,7,FALSE)</f>
        <v>#N/A</v>
      </c>
      <c r="H11" s="16" t="e">
        <f>VLOOKUP(A11,'Phase 1,2+robust'!$A$3:$ID$198,8,FALSE)</f>
        <v>#N/A</v>
      </c>
      <c r="I11" s="16" t="e">
        <f>VLOOKUP(A11,'Phase 1,2+robust'!$A$3:$ID$198,9,FALSE)</f>
        <v>#N/A</v>
      </c>
      <c r="J11" s="45" t="e">
        <f>VLOOKUP(A11,'Phase 1,2+robust'!$A$3:$ID$198,10,FALSE)</f>
        <v>#N/A</v>
      </c>
      <c r="K11" s="46" t="e">
        <f>VLOOKUP(A11,'Phase 1,2+robust'!$A$3:$ID$198,11,FALSE)</f>
        <v>#N/A</v>
      </c>
      <c r="L11" s="47" t="e">
        <f>VLOOKUP(B11,'Phase 1,2+robust'!$A$3:$ID$198,11,FALSE)</f>
        <v>#N/A</v>
      </c>
      <c r="M11" s="16" t="e">
        <f>VLOOKUP(A11,'Phase 1,2+robust'!$A$3:$ID$198,13,FALSE)</f>
        <v>#N/A</v>
      </c>
      <c r="N11" s="16" t="e">
        <f>VLOOKUP(A11,'Phase 1,2+robust'!$A$3:$ID$198,14,FALSE)</f>
        <v>#N/A</v>
      </c>
      <c r="O11" s="16" t="e">
        <f>VLOOKUP(B11,'Phase 1,2+robust'!$A$3:$ID$198,14,FALSE)</f>
        <v>#N/A</v>
      </c>
      <c r="P11" s="45" t="e">
        <f>VLOOKUP(A11,'Phase 1,2+robust'!$A$3:$ID$198,16,FALSE)</f>
        <v>#N/A</v>
      </c>
      <c r="Q11" s="46" t="e">
        <f>VLOOKUP(A11,'Phase 1,2+robust'!$A$3:$ID$198,17,FALSE)</f>
        <v>#N/A</v>
      </c>
      <c r="R11" s="47" t="e">
        <f>VLOOKUP(A11,'Phase 1,2+robust'!$A$3:$ID$198,18,FALSE)</f>
        <v>#N/A</v>
      </c>
      <c r="S11" s="16" t="e">
        <f>VLOOKUP(A11,'Phase 1,2+robust'!$A$3:$ID$198,19,FALSE)</f>
        <v>#N/A</v>
      </c>
      <c r="T11" s="16" t="e">
        <f>VLOOKUP(A11,'Phase 1,2+robust'!$A$3:$ID$198,20,FALSE)</f>
        <v>#N/A</v>
      </c>
      <c r="U11" s="16" t="e">
        <f>VLOOKUP(A11,'Phase 1,2+robust'!$A$3:$ID$198,21,FALSE)</f>
        <v>#N/A</v>
      </c>
      <c r="V11" s="45" t="e">
        <f>VLOOKUP(A11,'Phase 1,2+robust'!$A$3:$ID$198,22,FALSE)</f>
        <v>#N/A</v>
      </c>
      <c r="W11" s="46" t="e">
        <f>VLOOKUP(A11,'Phase 1,2+robust'!$A$3:$ID$198,23,FALSE)</f>
        <v>#N/A</v>
      </c>
      <c r="X11" s="47" t="e">
        <f>VLOOKUP(A11,'Phase 1,2+robust'!$A$3:$ID$198,24,FALSE)</f>
        <v>#N/A</v>
      </c>
      <c r="Y11" s="16" t="e">
        <f>VLOOKUP(A11,'Phase 1,2+robust'!$A$3:$ID$198,25,FALSE)</f>
        <v>#N/A</v>
      </c>
      <c r="Z11" s="16" t="e">
        <f>VLOOKUP(A11,'Phase 1,2+robust'!$A$3:$ID$198,26,FALSE)</f>
        <v>#N/A</v>
      </c>
      <c r="AA11" s="16" t="e">
        <f>VLOOKUP(A11,'Phase 1,2+robust'!$A$3:$ID$198,27,FALSE)</f>
        <v>#N/A</v>
      </c>
      <c r="AB11" s="45" t="e">
        <f>VLOOKUP(A11,'Phase 1,2+robust'!$A$3:$ID$198,28,FALSE)</f>
        <v>#N/A</v>
      </c>
      <c r="AC11" s="46" t="e">
        <f>VLOOKUP(A11,'Phase 1,2+robust'!$A$3:$ID$198,29,FALSE)</f>
        <v>#N/A</v>
      </c>
      <c r="AD11" s="47" t="e">
        <f>VLOOKUP(A11,'Phase 1,2+robust'!$A$3:$ID$198,30,FALSE)</f>
        <v>#N/A</v>
      </c>
      <c r="AE11" s="16" t="e">
        <f>VLOOKUP(A11,'Phase 1,2+robust'!$A$3:$ID$198,31,FALSE)</f>
        <v>#N/A</v>
      </c>
      <c r="AF11" s="16" t="e">
        <f>VLOOKUP(A11,'Phase 1,2+robust'!$A$3:$ID$198,32,FALSE)</f>
        <v>#N/A</v>
      </c>
      <c r="AG11" s="16" t="e">
        <f>VLOOKUP(A11,'Phase 1,2+robust'!$A$3:$ID$198,33,FALSE)</f>
        <v>#N/A</v>
      </c>
      <c r="AH11" s="45" t="e">
        <f>VLOOKUP(A11,'Phase 1,2+robust'!$A$3:$ID$198,34,FALSE)</f>
        <v>#N/A</v>
      </c>
      <c r="AI11" s="46" t="e">
        <f>VLOOKUP(A11,'Phase 1,2+robust'!$A$3:$ID$198,35,FALSE)</f>
        <v>#N/A</v>
      </c>
      <c r="AJ11" s="47" t="e">
        <f>VLOOKUP(A11,'Phase 1,2+robust'!$A$3:$ID$198,36,FALSE)</f>
        <v>#N/A</v>
      </c>
      <c r="AK11" s="16" t="e">
        <f>VLOOKUP(A11,'Phase 1,2+robust'!$A$3:$ID$198,37,FALSE)</f>
        <v>#N/A</v>
      </c>
      <c r="AL11" s="16" t="e">
        <f>VLOOKUP(A11,'Phase 1,2+robust'!$A$3:$ID$198,38,FALSE)</f>
        <v>#N/A</v>
      </c>
      <c r="AM11" s="16" t="e">
        <f>VLOOKUP(A11,'Phase 1,2+robust'!$A$3:$ID$198,39,FALSE)</f>
        <v>#N/A</v>
      </c>
      <c r="AN11" s="45" t="e">
        <f>VLOOKUP(A11,'Phase 1,2+robust'!$A$3:$ID$198,40,FALSE)</f>
        <v>#N/A</v>
      </c>
      <c r="AO11" s="46" t="e">
        <f>VLOOKUP(A11,'Phase 1,2+robust'!$A$3:$ID$198,41,FALSE)</f>
        <v>#N/A</v>
      </c>
      <c r="AP11" s="47" t="e">
        <f>VLOOKUP(A11,'Phase 1,2+robust'!$A$3:$ID$198,42,FALSE)</f>
        <v>#N/A</v>
      </c>
      <c r="AQ11" s="16" t="e">
        <f>VLOOKUP(A11,'Phase 1,2+robust'!$A$3:$ID$198,43,FALSE)</f>
        <v>#N/A</v>
      </c>
      <c r="AR11" s="16" t="e">
        <f>VLOOKUP(A11,'Phase 1,2+robust'!$A$3:$ID$198,44,FALSE)</f>
        <v>#N/A</v>
      </c>
      <c r="AS11" s="16" t="e">
        <f>VLOOKUP(A11,'Phase 1,2+robust'!$A$3:$ID$198,45,FALSE)</f>
        <v>#N/A</v>
      </c>
      <c r="AT11" s="45" t="e">
        <f>VLOOKUP(A11,'Phase 1,2+robust'!$A$3:$ID$198,46,FALSE)</f>
        <v>#N/A</v>
      </c>
      <c r="AU11" s="46" t="e">
        <f>VLOOKUP(A11,'Phase 1,2+robust'!$A$3:$ID$198,47,FALSE)</f>
        <v>#N/A</v>
      </c>
      <c r="AV11" s="47" t="e">
        <f>VLOOKUP(A11,'Phase 1,2+robust'!$A$3:$ID$198,48,FALSE)</f>
        <v>#N/A</v>
      </c>
      <c r="AW11" s="16" t="e">
        <f>VLOOKUP(A11,'Phase 1,2+robust'!$A$3:$ID$198,49,FALSE)</f>
        <v>#N/A</v>
      </c>
      <c r="AX11" s="16" t="e">
        <f>VLOOKUP(A11,'Phase 1,2+robust'!$A$3:$ID$198,50,FALSE)</f>
        <v>#N/A</v>
      </c>
      <c r="AY11" s="16" t="e">
        <f>VLOOKUP(A11,'Phase 1,2+robust'!$A$3:$ID$198,51,FALSE)</f>
        <v>#N/A</v>
      </c>
      <c r="AZ11" s="45" t="e">
        <f>VLOOKUP(A11,'Phase 1,2+robust'!$A$3:$ID$198,52,FALSE)</f>
        <v>#N/A</v>
      </c>
      <c r="BA11" s="46" t="e">
        <f>VLOOKUP(A11,'Phase 1,2+robust'!$A$3:$ID$198,53,FALSE)</f>
        <v>#N/A</v>
      </c>
      <c r="BB11" s="47" t="e">
        <f>VLOOKUP(A11,'Phase 1,2+robust'!$A$3:$ID$198,54,FALSE)</f>
        <v>#N/A</v>
      </c>
      <c r="BC11" s="16" t="e">
        <f>VLOOKUP(A11,'Phase 1,2+robust'!$A$3:$ID$198,55,FALSE)</f>
        <v>#N/A</v>
      </c>
      <c r="BD11" s="16" t="e">
        <f>VLOOKUP(A11,'Phase 1,2+robust'!$A$3:$ID$198,56,FALSE)</f>
        <v>#N/A</v>
      </c>
      <c r="BE11" s="16" t="e">
        <f>VLOOKUP(A11,'Phase 1,2+robust'!$A$3:$ID$198,57,FALSE)</f>
        <v>#N/A</v>
      </c>
      <c r="BF11" s="45" t="e">
        <f>VLOOKUP(A11,'Phase 1,2+robust'!$A$3:$ID$198,58,FALSE)</f>
        <v>#N/A</v>
      </c>
      <c r="BG11" s="46" t="e">
        <f>VLOOKUP(A11,'Phase 1,2+robust'!$A$3:$ID$198,59,FALSE)</f>
        <v>#N/A</v>
      </c>
      <c r="BH11" s="47" t="e">
        <f>VLOOKUP(A11,'Phase 1,2+robust'!$A$3:$ID$198,60,FALSE)</f>
        <v>#N/A</v>
      </c>
      <c r="BI11" s="16" t="e">
        <f>VLOOKUP(A11,'Phase 1,2+robust'!$A$3:$ID$198,61,FALSE)</f>
        <v>#N/A</v>
      </c>
      <c r="BJ11" s="16" t="e">
        <f>VLOOKUP(A11,'Phase 1,2+robust'!$A$3:$ID$198,62,FALSE)</f>
        <v>#N/A</v>
      </c>
      <c r="BK11" s="16" t="e">
        <f>VLOOKUP(A11,'Phase 1,2+robust'!$A$3:$ID$198,63,FALSE)</f>
        <v>#N/A</v>
      </c>
      <c r="BL11" s="45" t="e">
        <f>VLOOKUP(A11,'Phase 1,2+robust'!$A$3:$ID$198,64,FALSE)</f>
        <v>#N/A</v>
      </c>
      <c r="BM11" s="46" t="e">
        <f>VLOOKUP(A11,'Phase 1,2+robust'!$A$3:$ID$198,65,FALSE)</f>
        <v>#N/A</v>
      </c>
      <c r="BN11" s="47" t="e">
        <f>VLOOKUP(A11,'Phase 1,2+robust'!$A$3:$ID$198,66,FALSE)</f>
        <v>#N/A</v>
      </c>
      <c r="BO11" s="16" t="e">
        <f>VLOOKUP(A11,'Phase 1,2+robust'!$A$3:$ID$198,67,FALSE)</f>
        <v>#N/A</v>
      </c>
      <c r="BP11" s="16" t="e">
        <f>VLOOKUP(A11,'Phase 1,2+robust'!$A$3:$ID$198,68,FALSE)</f>
        <v>#N/A</v>
      </c>
      <c r="BQ11" s="16" t="e">
        <f>VLOOKUP(A11,'Phase 1,2+robust'!$A$3:$ID$198,69,FALSE)</f>
        <v>#N/A</v>
      </c>
      <c r="BR11" s="45" t="e">
        <f>VLOOKUP(A11,'Phase 1,2+robust'!$A$3:$ID$198,70,FALSE)</f>
        <v>#N/A</v>
      </c>
      <c r="BS11" s="46" t="e">
        <f>VLOOKUP(A11,'Phase 1,2+robust'!$A$3:$ID$198,71,FALSE)</f>
        <v>#N/A</v>
      </c>
      <c r="BT11" s="47" t="e">
        <f>VLOOKUP(A11,'Phase 1,2+robust'!$A$3:$ID$198,72,FALSE)</f>
        <v>#N/A</v>
      </c>
      <c r="BU11" s="16" t="e">
        <f>VLOOKUP(A11,'Phase 1,2+robust'!$A$3:$ID$198,73,FALSE)</f>
        <v>#N/A</v>
      </c>
      <c r="BV11" s="16" t="e">
        <f>VLOOKUP(A11,'Phase 1,2+robust'!$A$3:$ID$198,74,FALSE)</f>
        <v>#N/A</v>
      </c>
      <c r="BW11" s="16" t="e">
        <f>VLOOKUP(A11,'Phase 1,2+robust'!$A$3:$ID$198,75,FALSE)</f>
        <v>#N/A</v>
      </c>
      <c r="BX11" s="45" t="e">
        <f>VLOOKUP(A11,'Phase 1,2+robust'!$A$3:$ID$198,76,FALSE)</f>
        <v>#N/A</v>
      </c>
      <c r="BY11" s="46" t="e">
        <f>VLOOKUP(A11,'Phase 1,2+robust'!$A$3:$ID$198,77,FALSE)</f>
        <v>#N/A</v>
      </c>
      <c r="BZ11" s="47" t="e">
        <f>VLOOKUP(A11,'Phase 1,2+robust'!$A$3:$ID$198,78,FALSE)</f>
        <v>#N/A</v>
      </c>
      <c r="CA11" s="16" t="e">
        <f>VLOOKUP(A11,'Phase 1,2+robust'!$A$3:$ID$198,79,FALSE)</f>
        <v>#N/A</v>
      </c>
      <c r="CB11" s="16" t="e">
        <f>VLOOKUP(A11,'Phase 1,2+robust'!$A$3:$ID$198,80,FALSE)</f>
        <v>#N/A</v>
      </c>
      <c r="CC11" s="16" t="e">
        <f>VLOOKUP(A11,'Phase 1,2+robust'!$A$3:$ID$198,81,FALSE)</f>
        <v>#N/A</v>
      </c>
      <c r="CD11" s="45" t="e">
        <f>VLOOKUP(A11,'Phase 1,2+robust'!$A$3:$ID$198,82,FALSE)</f>
        <v>#N/A</v>
      </c>
      <c r="CE11" s="46" t="e">
        <f>VLOOKUP(A11,'Phase 1,2+robust'!$A$3:$ID$198,83,FALSE)</f>
        <v>#N/A</v>
      </c>
      <c r="CF11" s="47" t="e">
        <f>VLOOKUP(A11,'Phase 1,2+robust'!$A$3:$ID$198,84,FALSE)</f>
        <v>#N/A</v>
      </c>
      <c r="CG11" s="16" t="e">
        <f>VLOOKUP(A11,'Phase 1,2+robust'!$A$3:$ID$198,85,FALSE)</f>
        <v>#N/A</v>
      </c>
      <c r="CH11" s="16" t="e">
        <f>VLOOKUP(A11,'Phase 1,2+robust'!$A$3:$ID$198,86,FALSE)</f>
        <v>#N/A</v>
      </c>
      <c r="CI11" s="16" t="e">
        <f>VLOOKUP(A11,'Phase 1,2+robust'!$A$3:$ID$198,87,FALSE)</f>
        <v>#N/A</v>
      </c>
      <c r="CJ11" s="45" t="e">
        <f>VLOOKUP(A11,'Phase 1,2+robust'!$A$3:$ID$198,88,FALSE)</f>
        <v>#N/A</v>
      </c>
      <c r="CK11" s="46" t="e">
        <f>VLOOKUP(A11,'Phase 1,2+robust'!$A$3:$ID$198,89,FALSE)</f>
        <v>#N/A</v>
      </c>
      <c r="CL11" s="47" t="e">
        <f>VLOOKUP(A11,'Phase 1,2+robust'!$A$3:$ID$198,90,FALSE)</f>
        <v>#N/A</v>
      </c>
      <c r="CM11" s="16" t="e">
        <f>VLOOKUP(A11,'Phase 1,2+robust'!$A$3:$ID$198,91,FALSE)</f>
        <v>#N/A</v>
      </c>
      <c r="CN11" s="16" t="e">
        <f>VLOOKUP(A11,'Phase 1,2+robust'!$A$3:$ID$198,92,FALSE)</f>
        <v>#N/A</v>
      </c>
      <c r="CO11" s="16" t="e">
        <f>VLOOKUP(A11,'Phase 1,2+robust'!$A$3:$ID$198,93,FALSE)</f>
        <v>#N/A</v>
      </c>
      <c r="CP11" s="45" t="e">
        <f>VLOOKUP(A11,'Phase 1,2+robust'!$A$3:$ID$198,94,FALSE)</f>
        <v>#N/A</v>
      </c>
      <c r="CQ11" s="46" t="e">
        <f>VLOOKUP(A11,'Phase 1,2+robust'!$A$3:$ID$198,95,FALSE)</f>
        <v>#N/A</v>
      </c>
      <c r="CR11" s="47" t="e">
        <f>VLOOKUP(A11,'Phase 1,2+robust'!$A$3:$ID$198,96,FALSE)</f>
        <v>#N/A</v>
      </c>
      <c r="CS11" s="16" t="e">
        <f>VLOOKUP(A11,'Phase 1,2+robust'!$A$3:$ID$198,97,FALSE)</f>
        <v>#N/A</v>
      </c>
      <c r="CT11" s="16" t="e">
        <f>VLOOKUP(A11,'Phase 1,2+robust'!$A$3:$ID$198,98,FALSE)</f>
        <v>#N/A</v>
      </c>
      <c r="CU11" s="16" t="e">
        <f>VLOOKUP(A11,'Phase 1,2+robust'!$A$3:$ID$198,99,FALSE)</f>
        <v>#N/A</v>
      </c>
      <c r="CV11" s="45" t="e">
        <f>VLOOKUP(A11,'Phase 1,2+robust'!$A$3:$ID$198,100,FALSE)</f>
        <v>#N/A</v>
      </c>
      <c r="CW11" s="46" t="e">
        <f>VLOOKUP(A11,'Phase 1,2+robust'!$A$3:$ID$198,101,FALSE)</f>
        <v>#N/A</v>
      </c>
      <c r="CX11" s="47" t="e">
        <f>VLOOKUP(A11,'Phase 1,2+robust'!$A$3:$ID$198,102,FALSE)</f>
        <v>#N/A</v>
      </c>
      <c r="CY11" s="16" t="e">
        <f>VLOOKUP(A11,'Phase 1,2+robust'!$A$3:$ID$198,103,FALSE)</f>
        <v>#N/A</v>
      </c>
      <c r="CZ11" s="16" t="e">
        <f>VLOOKUP(A11,'Phase 1,2+robust'!$A$3:$ID$198,104,FALSE)</f>
        <v>#N/A</v>
      </c>
      <c r="DA11" s="16" t="e">
        <f>VLOOKUP(A11,'Phase 1,2+robust'!$A$3:$ID$198,105,FALSE)</f>
        <v>#N/A</v>
      </c>
      <c r="DB11" s="45" t="e">
        <f>VLOOKUP(A11,'Phase 1,2+robust'!$A$3:$ID$198,106,FALSE)</f>
        <v>#N/A</v>
      </c>
      <c r="DC11" s="46" t="e">
        <f>VLOOKUP(A11,'Phase 1,2+robust'!$A$3:$ID$198,107,FALSE)</f>
        <v>#N/A</v>
      </c>
      <c r="DD11" s="47" t="e">
        <f>VLOOKUP(A11,'Phase 1,2+robust'!$A$3:$ID$198,108,FALSE)</f>
        <v>#N/A</v>
      </c>
      <c r="DE11" s="16" t="e">
        <f>VLOOKUP(A11,'Phase 1,2+robust'!$A$3:$ID$198,109,FALSE)</f>
        <v>#N/A</v>
      </c>
      <c r="DF11" s="16" t="e">
        <f>VLOOKUP(A11,'Phase 1,2+robust'!$A$3:$ID$198,110,FALSE)</f>
        <v>#N/A</v>
      </c>
      <c r="DG11" s="16" t="e">
        <f>VLOOKUP(A11,'Phase 1,2+robust'!$A$3:$ID$198,111,FALSE)</f>
        <v>#N/A</v>
      </c>
      <c r="DH11" s="45" t="e">
        <f>VLOOKUP(A11,'Phase 1,2+robust'!$A$3:$ID$198,112,FALSE)</f>
        <v>#N/A</v>
      </c>
      <c r="DI11" s="46" t="e">
        <f>VLOOKUP(A11,'Phase 1,2+robust'!$A$3:$ID$198,113,FALSE)</f>
        <v>#N/A</v>
      </c>
      <c r="DJ11" s="47" t="e">
        <f>VLOOKUP(A11,'Phase 1,2+robust'!$A$3:$ID$198,114,FALSE)</f>
        <v>#N/A</v>
      </c>
      <c r="DK11" s="16" t="e">
        <f>VLOOKUP(A11,'Phase 1,2+robust'!$A$3:$ID$198,115,FALSE)</f>
        <v>#N/A</v>
      </c>
      <c r="DL11" s="16" t="e">
        <f>VLOOKUP(A11,'Phase 1,2+robust'!$A$3:$ID$198,116,FALSE)</f>
        <v>#N/A</v>
      </c>
      <c r="DM11" s="16" t="e">
        <f>VLOOKUP(A11,'Phase 1,2+robust'!$A$3:$ID$198,117,FALSE)</f>
        <v>#N/A</v>
      </c>
      <c r="DN11" s="45" t="e">
        <f>VLOOKUP(A11,'Phase 1,2+robust'!$A$3:$ID$198,118,FALSE)</f>
        <v>#N/A</v>
      </c>
      <c r="DO11" s="46" t="e">
        <f>VLOOKUP(A11,'Phase 1,2+robust'!$A$3:$ID$198,119,FALSE)</f>
        <v>#N/A</v>
      </c>
      <c r="DP11" s="47" t="e">
        <f>VLOOKUP(A11,'Phase 1,2+robust'!$A$3:$ID$198,120,FALSE)</f>
        <v>#N/A</v>
      </c>
      <c r="DQ11" s="16" t="e">
        <f>VLOOKUP(A11,'Phase 1,2+robust'!$A$3:$ID$198,121,FALSE)</f>
        <v>#N/A</v>
      </c>
      <c r="DR11" s="16" t="e">
        <f>VLOOKUP(A11,'Phase 1,2+robust'!$A$3:$ID$198,122,FALSE)</f>
        <v>#N/A</v>
      </c>
      <c r="DS11" s="16" t="e">
        <f>VLOOKUP(A11,'Phase 1,2+robust'!$A$3:$ID$198,123,FALSE)</f>
        <v>#N/A</v>
      </c>
      <c r="DT11" s="45" t="e">
        <f>VLOOKUP(A11,'Phase 1,2+robust'!$A$3:$ID$198,124,FALSE)</f>
        <v>#N/A</v>
      </c>
      <c r="DU11" s="46" t="e">
        <f>VLOOKUP(A11,'Phase 1,2+robust'!$A$3:$ID$198,125,FALSE)</f>
        <v>#N/A</v>
      </c>
      <c r="DV11" s="47" t="e">
        <f>VLOOKUP(A11,'Phase 1,2+robust'!$A$3:$ID$198,126,FALSE)</f>
        <v>#N/A</v>
      </c>
      <c r="DW11" s="16" t="e">
        <f>VLOOKUP(A11,'Phase 1,2+robust'!$A$3:$ID$198,127,FALSE)</f>
        <v>#N/A</v>
      </c>
      <c r="DX11" s="16" t="e">
        <f>VLOOKUP(A11,'Phase 1,2+robust'!$A$3:$ID$198,128,FALSE)</f>
        <v>#N/A</v>
      </c>
      <c r="DY11" s="16" t="e">
        <f>VLOOKUP(A11,'Phase 1,2+robust'!$A$3:$ID$198,129,FALSE)</f>
        <v>#N/A</v>
      </c>
      <c r="DZ11" s="45" t="e">
        <f>VLOOKUP(A11,'Phase 1,2+robust'!$A$3:$ID$198,130,FALSE)</f>
        <v>#N/A</v>
      </c>
      <c r="EA11" s="46" t="e">
        <f>VLOOKUP(A11,'Phase 1,2+robust'!$A$3:$ID$198,131,FALSE)</f>
        <v>#N/A</v>
      </c>
      <c r="EB11" s="47" t="e">
        <f>VLOOKUP(A11,'Phase 1,2+robust'!$A$3:$ID$198,132,FALSE)</f>
        <v>#N/A</v>
      </c>
      <c r="EC11" s="16" t="e">
        <f>VLOOKUP(A11,'Phase 1,2+robust'!$A$3:$ID$198,133,FALSE)</f>
        <v>#N/A</v>
      </c>
      <c r="ED11" s="16" t="e">
        <f>VLOOKUP(A11,'Phase 1,2+robust'!$A$3:$ID$198,134,FALSE)</f>
        <v>#N/A</v>
      </c>
      <c r="EE11" s="16" t="e">
        <f>VLOOKUP(A11,'Phase 1,2+robust'!$A$3:$ID$198,135,FALSE)</f>
        <v>#N/A</v>
      </c>
      <c r="EF11" s="45" t="e">
        <f>VLOOKUP(A11,'Phase 1,2+robust'!$A$3:$ID$198,136,FALSE)</f>
        <v>#N/A</v>
      </c>
      <c r="EG11" s="46" t="e">
        <f>VLOOKUP(A11,'Phase 1,2+robust'!$A$3:$ID$198,137,FALSE)</f>
        <v>#N/A</v>
      </c>
      <c r="EH11" s="47" t="e">
        <f>VLOOKUP(A11,'Phase 1,2+robust'!$A$3:$ID$198,138,FALSE)</f>
        <v>#N/A</v>
      </c>
      <c r="EI11" s="16" t="e">
        <f>VLOOKUP(A11,'Phase 1,2+robust'!$A$3:$ID$198,139,FALSE)</f>
        <v>#N/A</v>
      </c>
      <c r="EJ11" s="16" t="e">
        <f>VLOOKUP(A11,'Phase 1,2+robust'!$A$3:$ID$198,140,FALSE)</f>
        <v>#N/A</v>
      </c>
      <c r="EK11" s="16" t="e">
        <f>VLOOKUP(A11,'Phase 1,2+robust'!$A$3:$ID$198,141,FALSE)</f>
        <v>#N/A</v>
      </c>
      <c r="EL11" s="45" t="e">
        <f>VLOOKUP(A11,'Phase 1,2+robust'!$A$3:$ID$198,142,FALSE)</f>
        <v>#N/A</v>
      </c>
      <c r="EM11" s="46" t="e">
        <f>VLOOKUP(A11,'Phase 1,2+robust'!$A$3:$ID$198,143,FALSE)</f>
        <v>#N/A</v>
      </c>
      <c r="EN11" s="47" t="e">
        <f>VLOOKUP(A11,'Phase 1,2+robust'!$A$3:$ID$198,144,FALSE)</f>
        <v>#N/A</v>
      </c>
      <c r="EO11" s="16" t="e">
        <f>VLOOKUP(A11,'Phase 1,2+robust'!$A$3:$ID$198,145,FALSE)</f>
        <v>#N/A</v>
      </c>
      <c r="EP11" s="16" t="e">
        <f>VLOOKUP(A11,'Phase 1,2+robust'!$A$3:$ID$198,146,FALSE)</f>
        <v>#N/A</v>
      </c>
      <c r="EQ11" s="16" t="e">
        <f>VLOOKUP(A11,'Phase 1,2+robust'!$A$3:$ID$198,147,FALSE)</f>
        <v>#N/A</v>
      </c>
      <c r="ER11" s="45" t="e">
        <f>VLOOKUP(A11,'Phase 1,2+robust'!$A$3:$ID$198,148,FALSE)</f>
        <v>#N/A</v>
      </c>
      <c r="ES11" s="46" t="e">
        <f>VLOOKUP(A11,'Phase 1,2+robust'!$A$3:$ID$198,149,FALSE)</f>
        <v>#N/A</v>
      </c>
      <c r="ET11" s="47" t="e">
        <f>VLOOKUP(A11,'Phase 1,2+robust'!$A$3:$ID$198,150,FALSE)</f>
        <v>#N/A</v>
      </c>
      <c r="EU11" s="16" t="e">
        <f>VLOOKUP(A11,'Phase 1,2+robust'!$A$3:$ID$198,151,FALSE)</f>
        <v>#N/A</v>
      </c>
      <c r="EV11" s="16" t="e">
        <f>VLOOKUP(A11,'Phase 1,2+robust'!$A$3:$ID$198,152,FALSE)</f>
        <v>#N/A</v>
      </c>
      <c r="EW11" s="16" t="e">
        <f>VLOOKUP(A11,'Phase 1,2+robust'!$A$3:$ID$198,153,FALSE)</f>
        <v>#N/A</v>
      </c>
      <c r="EX11" s="16" t="e">
        <f>VLOOKUP(A11,'Phase 1,2+robust'!$A$3:$ID$198,154,FALSE)</f>
        <v>#N/A</v>
      </c>
      <c r="EY11" s="16" t="e">
        <f>VLOOKUP(A11,'Phase 1,2+robust'!$A$3:$ID$198,155,FALSE)</f>
        <v>#N/A</v>
      </c>
      <c r="EZ11" s="16" t="e">
        <f>VLOOKUP(A11,'Phase 1,2+robust'!$A$3:$ID$198,156,FALSE)</f>
        <v>#N/A</v>
      </c>
      <c r="FA11" s="16" t="e">
        <f>VLOOKUP(A11,'Phase 1,2+robust'!$A$3:$ID$198,157,FALSE)</f>
        <v>#N/A</v>
      </c>
      <c r="FB11" s="16" t="e">
        <f>VLOOKUP(A11,'Phase 1,2+robust'!$A$3:$ID$198,158,FALSE)</f>
        <v>#N/A</v>
      </c>
      <c r="FC11" s="16" t="e">
        <f>VLOOKUP(A11,'Phase 1,2+robust'!$A$3:$ID$198,159,FALSE)</f>
        <v>#N/A</v>
      </c>
      <c r="FD11" s="16" t="e">
        <f>VLOOKUP(A11,'Phase 1,2+robust'!$A$3:$ID$198,160,FALSE)</f>
        <v>#N/A</v>
      </c>
      <c r="FE11" s="16" t="e">
        <f>VLOOKUP(A11,'Phase 1,2+robust'!$A$3:$ID$198,161,FALSE)</f>
        <v>#N/A</v>
      </c>
      <c r="FF11" s="16" t="e">
        <f>VLOOKUP(A11,'Phase 1,2+robust'!$A$3:$ID$198,162,FALSE)</f>
        <v>#N/A</v>
      </c>
      <c r="FG11" s="16" t="e">
        <f>VLOOKUP(A11,'Phase 1,2+robust'!$A$3:$ID$198,163,FALSE)</f>
        <v>#N/A</v>
      </c>
      <c r="FH11" s="16" t="e">
        <f>VLOOKUP(A11,'Phase 1,2+robust'!$A$3:$ID$198,164,FALSE)</f>
        <v>#N/A</v>
      </c>
      <c r="FI11" s="16" t="e">
        <f>VLOOKUP(A11,'Phase 1,2+robust'!$A$3:$ID$198,165,FALSE)</f>
        <v>#N/A</v>
      </c>
      <c r="FJ11" s="16" t="e">
        <f>VLOOKUP(A11,'Phase 1,2+robust'!$A$3:$ID$198,166,FALSE)</f>
        <v>#N/A</v>
      </c>
      <c r="FK11" s="16" t="e">
        <f>VLOOKUP(A11,'Phase 1,2+robust'!$A$3:$ID$198,167,FALSE)</f>
        <v>#N/A</v>
      </c>
      <c r="FL11" s="16" t="e">
        <f>VLOOKUP(A11,'Phase 1,2+robust'!$A$3:$ID$198,168,FALSE)</f>
        <v>#N/A</v>
      </c>
      <c r="FM11" s="16" t="e">
        <f>VLOOKUP(A11,'Phase 1,2+robust'!$A$3:$ID$198,169,FALSE)</f>
        <v>#N/A</v>
      </c>
      <c r="FN11" s="16" t="e">
        <f>VLOOKUP(A11,'Phase 1,2+robust'!$A$3:$ID$198,170,FALSE)</f>
        <v>#N/A</v>
      </c>
      <c r="FO11" s="16" t="e">
        <f>VLOOKUP(A11,'Phase 1,2+robust'!$A$3:$ID$198,171,FALSE)</f>
        <v>#N/A</v>
      </c>
      <c r="FP11" s="16" t="e">
        <f>VLOOKUP(A11,'Phase 1,2+robust'!$A$3:$ID$198,172,FALSE)</f>
        <v>#N/A</v>
      </c>
      <c r="FQ11" s="16" t="e">
        <f>VLOOKUP(A11,'Phase 1,2+robust'!$A$3:$ID$198,173,FALSE)</f>
        <v>#N/A</v>
      </c>
      <c r="FR11" s="16" t="e">
        <f>VLOOKUP(A11,'Phase 1,2+robust'!$A$3:$ID$198,174,FALSE)</f>
        <v>#N/A</v>
      </c>
      <c r="FS11" s="16" t="e">
        <f>VLOOKUP(A11,'Phase 1,2+robust'!$A$3:$ID$198,175,FALSE)</f>
        <v>#N/A</v>
      </c>
      <c r="FT11" s="16" t="e">
        <f>VLOOKUP(A11,'Phase 1,2+robust'!$A$3:$ID$198,176,FALSE)</f>
        <v>#N/A</v>
      </c>
      <c r="FU11" s="16" t="e">
        <f>VLOOKUP(A11,'Phase 1,2+robust'!$A$3:$ID$198,177,FALSE)</f>
        <v>#N/A</v>
      </c>
      <c r="FV11" s="16" t="e">
        <f>VLOOKUP(A11,'Phase 1,2+robust'!$A$3:$ID$198,178,FALSE)</f>
        <v>#N/A</v>
      </c>
      <c r="FW11" s="16" t="e">
        <f>VLOOKUP(A11,'Phase 1,2+robust'!$A$3:$ID$198,179,FALSE)</f>
        <v>#N/A</v>
      </c>
      <c r="FX11" s="16" t="e">
        <f>VLOOKUP(A11,'Phase 1,2+robust'!$A$3:$ID$198,180,FALSE)</f>
        <v>#N/A</v>
      </c>
      <c r="FY11" s="16" t="e">
        <f>VLOOKUP(A11,'Phase 1,2+robust'!$A$3:$ID$198,181,FALSE)</f>
        <v>#N/A</v>
      </c>
      <c r="FZ11" s="16" t="e">
        <f>VLOOKUP(A11,'Phase 1,2+robust'!$A$3:$ID$198,182,FALSE)</f>
        <v>#N/A</v>
      </c>
      <c r="GA11" s="16" t="e">
        <f>VLOOKUP(A11,'Phase 1,2+robust'!$A$3:$ID$198,183,FALSE)</f>
        <v>#N/A</v>
      </c>
      <c r="GB11" s="16" t="e">
        <f>VLOOKUP(A11,'Phase 1,2+robust'!$A$3:$ID$198,184,FALSE)</f>
        <v>#N/A</v>
      </c>
      <c r="GC11" s="16" t="e">
        <f>VLOOKUP(A11,'Phase 1,2+robust'!$A$3:$ID$198,185,FALSE)</f>
        <v>#N/A</v>
      </c>
      <c r="GD11" s="16" t="e">
        <f>VLOOKUP(A11,'Phase 1,2+robust'!$A$3:$ID$198,186,FALSE)</f>
        <v>#N/A</v>
      </c>
      <c r="GE11" s="16" t="e">
        <f>VLOOKUP(A11,'Phase 1,2+robust'!$A$3:$ID$198,187,FALSE)</f>
        <v>#N/A</v>
      </c>
      <c r="GF11" s="16" t="e">
        <f>VLOOKUP(A11,'Phase 1,2+robust'!$A$3:$ID$198,188,FALSE)</f>
        <v>#N/A</v>
      </c>
      <c r="GG11" s="16" t="e">
        <f>VLOOKUP(A11,'Phase 1,2+robust'!$A$3:$ID$198,189,FALSE)</f>
        <v>#N/A</v>
      </c>
      <c r="GH11" s="16" t="e">
        <f>VLOOKUP(A11,'Phase 1,2+robust'!$A$3:$ID$198,190,FALSE)</f>
        <v>#N/A</v>
      </c>
      <c r="GI11" s="16" t="e">
        <f>VLOOKUP(A11,'Phase 1,2+robust'!$A$3:$ID$198,191,FALSE)</f>
        <v>#N/A</v>
      </c>
      <c r="GJ11" s="16" t="e">
        <f>VLOOKUP(A11,'Phase 1,2+robust'!$A$3:$ID$198,192,FALSE)</f>
        <v>#N/A</v>
      </c>
      <c r="GK11" s="16" t="e">
        <f>VLOOKUP(A11,'Phase 1,2+robust'!$A$3:$ID$198,193,FALSE)</f>
        <v>#N/A</v>
      </c>
      <c r="GL11" s="16" t="e">
        <f>VLOOKUP(A11,'Phase 1,2+robust'!$A$3:$ID$198,194,FALSE)</f>
        <v>#N/A</v>
      </c>
      <c r="GM11" s="16" t="e">
        <f>VLOOKUP(A11,'Phase 1,2+robust'!$A$3:$ID$198,195,FALSE)</f>
        <v>#N/A</v>
      </c>
      <c r="GN11" s="16" t="e">
        <f>VLOOKUP(A11,'Phase 1,2+robust'!$A$3:$ID$198,196,FALSE)</f>
        <v>#N/A</v>
      </c>
      <c r="GO11" s="16" t="e">
        <f>VLOOKUP(A11,'Phase 1,2+robust'!$A$3:$ID$198,197,FALSE)</f>
        <v>#N/A</v>
      </c>
      <c r="GP11" s="16" t="e">
        <f>VLOOKUP(A11,'Phase 1,2+robust'!$A$3:$ID$198,198,FALSE)</f>
        <v>#N/A</v>
      </c>
    </row>
    <row r="12" spans="1:198" s="16" customFormat="1" x14ac:dyDescent="0.25">
      <c r="B12" s="16" t="e">
        <f>VLOOKUP(A12,'Phase 1,2+robust'!$A$3:$ID$198,2,FALSE)</f>
        <v>#N/A</v>
      </c>
      <c r="C12" s="16" t="e">
        <f>VLOOKUP(A12,'Phase 1,2+robust'!$A$3:$ID$198,3,FALSE)</f>
        <v>#N/A</v>
      </c>
      <c r="D12" s="16" t="e">
        <f>VLOOKUP(A12,'Phase 1,2+robust'!$A$3:$ID$198,4,FALSE)</f>
        <v>#N/A</v>
      </c>
      <c r="E12" s="16" t="e">
        <f>VLOOKUP(A12,'Phase 1,2+robust'!$A$3:$ID$198,5,FALSE)</f>
        <v>#N/A</v>
      </c>
      <c r="F12" s="16" t="e">
        <f>VLOOKUP(A12,'Phase 1,2+robust'!$A$3:$ID$198,6,FALSE)</f>
        <v>#N/A</v>
      </c>
      <c r="G12" s="16" t="e">
        <f>VLOOKUP(A12,'Phase 1,2+robust'!$A$3:$ID$198,7,FALSE)</f>
        <v>#N/A</v>
      </c>
      <c r="H12" s="16" t="e">
        <f>VLOOKUP(A12,'Phase 1,2+robust'!$A$3:$ID$198,8,FALSE)</f>
        <v>#N/A</v>
      </c>
      <c r="I12" s="16" t="e">
        <f>VLOOKUP(A12,'Phase 1,2+robust'!$A$3:$ID$198,9,FALSE)</f>
        <v>#N/A</v>
      </c>
      <c r="J12" s="45" t="e">
        <f>VLOOKUP(A12,'Phase 1,2+robust'!$A$3:$ID$198,10,FALSE)</f>
        <v>#N/A</v>
      </c>
      <c r="K12" s="46" t="e">
        <f>VLOOKUP(A12,'Phase 1,2+robust'!$A$3:$ID$198,11,FALSE)</f>
        <v>#N/A</v>
      </c>
      <c r="L12" s="47" t="e">
        <f>VLOOKUP(B12,'Phase 1,2+robust'!$A$3:$ID$198,11,FALSE)</f>
        <v>#N/A</v>
      </c>
      <c r="M12" s="16" t="e">
        <f>VLOOKUP(A12,'Phase 1,2+robust'!$A$3:$ID$198,13,FALSE)</f>
        <v>#N/A</v>
      </c>
      <c r="N12" s="16" t="e">
        <f>VLOOKUP(A12,'Phase 1,2+robust'!$A$3:$ID$198,14,FALSE)</f>
        <v>#N/A</v>
      </c>
      <c r="O12" s="16" t="e">
        <f>VLOOKUP(B12,'Phase 1,2+robust'!$A$3:$ID$198,14,FALSE)</f>
        <v>#N/A</v>
      </c>
      <c r="P12" s="45" t="e">
        <f>VLOOKUP(A12,'Phase 1,2+robust'!$A$3:$ID$198,16,FALSE)</f>
        <v>#N/A</v>
      </c>
      <c r="Q12" s="46" t="e">
        <f>VLOOKUP(A12,'Phase 1,2+robust'!$A$3:$ID$198,17,FALSE)</f>
        <v>#N/A</v>
      </c>
      <c r="R12" s="47" t="e">
        <f>VLOOKUP(A12,'Phase 1,2+robust'!$A$3:$ID$198,18,FALSE)</f>
        <v>#N/A</v>
      </c>
      <c r="S12" s="16" t="e">
        <f>VLOOKUP(A12,'Phase 1,2+robust'!$A$3:$ID$198,19,FALSE)</f>
        <v>#N/A</v>
      </c>
      <c r="T12" s="16" t="e">
        <f>VLOOKUP(A12,'Phase 1,2+robust'!$A$3:$ID$198,20,FALSE)</f>
        <v>#N/A</v>
      </c>
      <c r="U12" s="16" t="e">
        <f>VLOOKUP(A12,'Phase 1,2+robust'!$A$3:$ID$198,21,FALSE)</f>
        <v>#N/A</v>
      </c>
      <c r="V12" s="45" t="e">
        <f>VLOOKUP(A12,'Phase 1,2+robust'!$A$3:$ID$198,22,FALSE)</f>
        <v>#N/A</v>
      </c>
      <c r="W12" s="46" t="e">
        <f>VLOOKUP(A12,'Phase 1,2+robust'!$A$3:$ID$198,23,FALSE)</f>
        <v>#N/A</v>
      </c>
      <c r="X12" s="47" t="e">
        <f>VLOOKUP(A12,'Phase 1,2+robust'!$A$3:$ID$198,24,FALSE)</f>
        <v>#N/A</v>
      </c>
      <c r="Y12" s="16" t="e">
        <f>VLOOKUP(A12,'Phase 1,2+robust'!$A$3:$ID$198,25,FALSE)</f>
        <v>#N/A</v>
      </c>
      <c r="Z12" s="16" t="e">
        <f>VLOOKUP(A12,'Phase 1,2+robust'!$A$3:$ID$198,26,FALSE)</f>
        <v>#N/A</v>
      </c>
      <c r="AA12" s="16" t="e">
        <f>VLOOKUP(A12,'Phase 1,2+robust'!$A$3:$ID$198,27,FALSE)</f>
        <v>#N/A</v>
      </c>
      <c r="AB12" s="45" t="e">
        <f>VLOOKUP(A12,'Phase 1,2+robust'!$A$3:$ID$198,28,FALSE)</f>
        <v>#N/A</v>
      </c>
      <c r="AC12" s="46" t="e">
        <f>VLOOKUP(A12,'Phase 1,2+robust'!$A$3:$ID$198,29,FALSE)</f>
        <v>#N/A</v>
      </c>
      <c r="AD12" s="47" t="e">
        <f>VLOOKUP(A12,'Phase 1,2+robust'!$A$3:$ID$198,30,FALSE)</f>
        <v>#N/A</v>
      </c>
      <c r="AE12" s="16" t="e">
        <f>VLOOKUP(A12,'Phase 1,2+robust'!$A$3:$ID$198,31,FALSE)</f>
        <v>#N/A</v>
      </c>
      <c r="AF12" s="16" t="e">
        <f>VLOOKUP(A12,'Phase 1,2+robust'!$A$3:$ID$198,32,FALSE)</f>
        <v>#N/A</v>
      </c>
      <c r="AG12" s="16" t="e">
        <f>VLOOKUP(A12,'Phase 1,2+robust'!$A$3:$ID$198,33,FALSE)</f>
        <v>#N/A</v>
      </c>
      <c r="AH12" s="45" t="e">
        <f>VLOOKUP(A12,'Phase 1,2+robust'!$A$3:$ID$198,34,FALSE)</f>
        <v>#N/A</v>
      </c>
      <c r="AI12" s="46" t="e">
        <f>VLOOKUP(A12,'Phase 1,2+robust'!$A$3:$ID$198,35,FALSE)</f>
        <v>#N/A</v>
      </c>
      <c r="AJ12" s="47" t="e">
        <f>VLOOKUP(A12,'Phase 1,2+robust'!$A$3:$ID$198,36,FALSE)</f>
        <v>#N/A</v>
      </c>
      <c r="AK12" s="16" t="e">
        <f>VLOOKUP(A12,'Phase 1,2+robust'!$A$3:$ID$198,37,FALSE)</f>
        <v>#N/A</v>
      </c>
      <c r="AL12" s="16" t="e">
        <f>VLOOKUP(A12,'Phase 1,2+robust'!$A$3:$ID$198,38,FALSE)</f>
        <v>#N/A</v>
      </c>
      <c r="AM12" s="16" t="e">
        <f>VLOOKUP(A12,'Phase 1,2+robust'!$A$3:$ID$198,39,FALSE)</f>
        <v>#N/A</v>
      </c>
      <c r="AN12" s="45" t="e">
        <f>VLOOKUP(A12,'Phase 1,2+robust'!$A$3:$ID$198,40,FALSE)</f>
        <v>#N/A</v>
      </c>
      <c r="AO12" s="46" t="e">
        <f>VLOOKUP(A12,'Phase 1,2+robust'!$A$3:$ID$198,41,FALSE)</f>
        <v>#N/A</v>
      </c>
      <c r="AP12" s="47" t="e">
        <f>VLOOKUP(A12,'Phase 1,2+robust'!$A$3:$ID$198,42,FALSE)</f>
        <v>#N/A</v>
      </c>
      <c r="AQ12" s="16" t="e">
        <f>VLOOKUP(A12,'Phase 1,2+robust'!$A$3:$ID$198,43,FALSE)</f>
        <v>#N/A</v>
      </c>
      <c r="AR12" s="16" t="e">
        <f>VLOOKUP(A12,'Phase 1,2+robust'!$A$3:$ID$198,44,FALSE)</f>
        <v>#N/A</v>
      </c>
      <c r="AS12" s="16" t="e">
        <f>VLOOKUP(A12,'Phase 1,2+robust'!$A$3:$ID$198,45,FALSE)</f>
        <v>#N/A</v>
      </c>
      <c r="AT12" s="45" t="e">
        <f>VLOOKUP(A12,'Phase 1,2+robust'!$A$3:$ID$198,46,FALSE)</f>
        <v>#N/A</v>
      </c>
      <c r="AU12" s="46" t="e">
        <f>VLOOKUP(A12,'Phase 1,2+robust'!$A$3:$ID$198,47,FALSE)</f>
        <v>#N/A</v>
      </c>
      <c r="AV12" s="47" t="e">
        <f>VLOOKUP(A12,'Phase 1,2+robust'!$A$3:$ID$198,48,FALSE)</f>
        <v>#N/A</v>
      </c>
      <c r="AW12" s="16" t="e">
        <f>VLOOKUP(A12,'Phase 1,2+robust'!$A$3:$ID$198,49,FALSE)</f>
        <v>#N/A</v>
      </c>
      <c r="AX12" s="16" t="e">
        <f>VLOOKUP(A12,'Phase 1,2+robust'!$A$3:$ID$198,50,FALSE)</f>
        <v>#N/A</v>
      </c>
      <c r="AY12" s="16" t="e">
        <f>VLOOKUP(A12,'Phase 1,2+robust'!$A$3:$ID$198,51,FALSE)</f>
        <v>#N/A</v>
      </c>
      <c r="AZ12" s="45" t="e">
        <f>VLOOKUP(A12,'Phase 1,2+robust'!$A$3:$ID$198,52,FALSE)</f>
        <v>#N/A</v>
      </c>
      <c r="BA12" s="46" t="e">
        <f>VLOOKUP(A12,'Phase 1,2+robust'!$A$3:$ID$198,53,FALSE)</f>
        <v>#N/A</v>
      </c>
      <c r="BB12" s="47" t="e">
        <f>VLOOKUP(A12,'Phase 1,2+robust'!$A$3:$ID$198,54,FALSE)</f>
        <v>#N/A</v>
      </c>
      <c r="BC12" s="16" t="e">
        <f>VLOOKUP(A12,'Phase 1,2+robust'!$A$3:$ID$198,55,FALSE)</f>
        <v>#N/A</v>
      </c>
      <c r="BD12" s="16" t="e">
        <f>VLOOKUP(A12,'Phase 1,2+robust'!$A$3:$ID$198,56,FALSE)</f>
        <v>#N/A</v>
      </c>
      <c r="BE12" s="16" t="e">
        <f>VLOOKUP(A12,'Phase 1,2+robust'!$A$3:$ID$198,57,FALSE)</f>
        <v>#N/A</v>
      </c>
      <c r="BF12" s="45" t="e">
        <f>VLOOKUP(A12,'Phase 1,2+robust'!$A$3:$ID$198,58,FALSE)</f>
        <v>#N/A</v>
      </c>
      <c r="BG12" s="46" t="e">
        <f>VLOOKUP(A12,'Phase 1,2+robust'!$A$3:$ID$198,59,FALSE)</f>
        <v>#N/A</v>
      </c>
      <c r="BH12" s="47" t="e">
        <f>VLOOKUP(A12,'Phase 1,2+robust'!$A$3:$ID$198,60,FALSE)</f>
        <v>#N/A</v>
      </c>
      <c r="BI12" s="16" t="e">
        <f>VLOOKUP(A12,'Phase 1,2+robust'!$A$3:$ID$198,61,FALSE)</f>
        <v>#N/A</v>
      </c>
      <c r="BJ12" s="16" t="e">
        <f>VLOOKUP(A12,'Phase 1,2+robust'!$A$3:$ID$198,62,FALSE)</f>
        <v>#N/A</v>
      </c>
      <c r="BK12" s="16" t="e">
        <f>VLOOKUP(A12,'Phase 1,2+robust'!$A$3:$ID$198,63,FALSE)</f>
        <v>#N/A</v>
      </c>
      <c r="BL12" s="45" t="e">
        <f>VLOOKUP(A12,'Phase 1,2+robust'!$A$3:$ID$198,64,FALSE)</f>
        <v>#N/A</v>
      </c>
      <c r="BM12" s="46" t="e">
        <f>VLOOKUP(A12,'Phase 1,2+robust'!$A$3:$ID$198,65,FALSE)</f>
        <v>#N/A</v>
      </c>
      <c r="BN12" s="47" t="e">
        <f>VLOOKUP(A12,'Phase 1,2+robust'!$A$3:$ID$198,66,FALSE)</f>
        <v>#N/A</v>
      </c>
      <c r="BO12" s="16" t="e">
        <f>VLOOKUP(A12,'Phase 1,2+robust'!$A$3:$ID$198,67,FALSE)</f>
        <v>#N/A</v>
      </c>
      <c r="BP12" s="16" t="e">
        <f>VLOOKUP(A12,'Phase 1,2+robust'!$A$3:$ID$198,68,FALSE)</f>
        <v>#N/A</v>
      </c>
      <c r="BQ12" s="16" t="e">
        <f>VLOOKUP(A12,'Phase 1,2+robust'!$A$3:$ID$198,69,FALSE)</f>
        <v>#N/A</v>
      </c>
      <c r="BR12" s="45" t="e">
        <f>VLOOKUP(A12,'Phase 1,2+robust'!$A$3:$ID$198,70,FALSE)</f>
        <v>#N/A</v>
      </c>
      <c r="BS12" s="46" t="e">
        <f>VLOOKUP(A12,'Phase 1,2+robust'!$A$3:$ID$198,71,FALSE)</f>
        <v>#N/A</v>
      </c>
      <c r="BT12" s="47" t="e">
        <f>VLOOKUP(A12,'Phase 1,2+robust'!$A$3:$ID$198,72,FALSE)</f>
        <v>#N/A</v>
      </c>
      <c r="BU12" s="16" t="e">
        <f>VLOOKUP(A12,'Phase 1,2+robust'!$A$3:$ID$198,73,FALSE)</f>
        <v>#N/A</v>
      </c>
      <c r="BV12" s="16" t="e">
        <f>VLOOKUP(A12,'Phase 1,2+robust'!$A$3:$ID$198,74,FALSE)</f>
        <v>#N/A</v>
      </c>
      <c r="BW12" s="16" t="e">
        <f>VLOOKUP(A12,'Phase 1,2+robust'!$A$3:$ID$198,75,FALSE)</f>
        <v>#N/A</v>
      </c>
      <c r="BX12" s="45" t="e">
        <f>VLOOKUP(A12,'Phase 1,2+robust'!$A$3:$ID$198,76,FALSE)</f>
        <v>#N/A</v>
      </c>
      <c r="BY12" s="46" t="e">
        <f>VLOOKUP(A12,'Phase 1,2+robust'!$A$3:$ID$198,77,FALSE)</f>
        <v>#N/A</v>
      </c>
      <c r="BZ12" s="47" t="e">
        <f>VLOOKUP(A12,'Phase 1,2+robust'!$A$3:$ID$198,78,FALSE)</f>
        <v>#N/A</v>
      </c>
      <c r="CA12" s="16" t="e">
        <f>VLOOKUP(A12,'Phase 1,2+robust'!$A$3:$ID$198,79,FALSE)</f>
        <v>#N/A</v>
      </c>
      <c r="CB12" s="16" t="e">
        <f>VLOOKUP(A12,'Phase 1,2+robust'!$A$3:$ID$198,80,FALSE)</f>
        <v>#N/A</v>
      </c>
      <c r="CC12" s="16" t="e">
        <f>VLOOKUP(A12,'Phase 1,2+robust'!$A$3:$ID$198,81,FALSE)</f>
        <v>#N/A</v>
      </c>
      <c r="CD12" s="45" t="e">
        <f>VLOOKUP(A12,'Phase 1,2+robust'!$A$3:$ID$198,82,FALSE)</f>
        <v>#N/A</v>
      </c>
      <c r="CE12" s="46" t="e">
        <f>VLOOKUP(A12,'Phase 1,2+robust'!$A$3:$ID$198,83,FALSE)</f>
        <v>#N/A</v>
      </c>
      <c r="CF12" s="47" t="e">
        <f>VLOOKUP(A12,'Phase 1,2+robust'!$A$3:$ID$198,84,FALSE)</f>
        <v>#N/A</v>
      </c>
      <c r="CG12" s="16" t="e">
        <f>VLOOKUP(A12,'Phase 1,2+robust'!$A$3:$ID$198,85,FALSE)</f>
        <v>#N/A</v>
      </c>
      <c r="CH12" s="16" t="e">
        <f>VLOOKUP(A12,'Phase 1,2+robust'!$A$3:$ID$198,86,FALSE)</f>
        <v>#N/A</v>
      </c>
      <c r="CI12" s="16" t="e">
        <f>VLOOKUP(A12,'Phase 1,2+robust'!$A$3:$ID$198,87,FALSE)</f>
        <v>#N/A</v>
      </c>
      <c r="CJ12" s="45" t="e">
        <f>VLOOKUP(A12,'Phase 1,2+robust'!$A$3:$ID$198,88,FALSE)</f>
        <v>#N/A</v>
      </c>
      <c r="CK12" s="46" t="e">
        <f>VLOOKUP(A12,'Phase 1,2+robust'!$A$3:$ID$198,89,FALSE)</f>
        <v>#N/A</v>
      </c>
      <c r="CL12" s="47" t="e">
        <f>VLOOKUP(A12,'Phase 1,2+robust'!$A$3:$ID$198,90,FALSE)</f>
        <v>#N/A</v>
      </c>
      <c r="CM12" s="16" t="e">
        <f>VLOOKUP(A12,'Phase 1,2+robust'!$A$3:$ID$198,91,FALSE)</f>
        <v>#N/A</v>
      </c>
      <c r="CN12" s="16" t="e">
        <f>VLOOKUP(A12,'Phase 1,2+robust'!$A$3:$ID$198,92,FALSE)</f>
        <v>#N/A</v>
      </c>
      <c r="CO12" s="16" t="e">
        <f>VLOOKUP(A12,'Phase 1,2+robust'!$A$3:$ID$198,93,FALSE)</f>
        <v>#N/A</v>
      </c>
      <c r="CP12" s="45" t="e">
        <f>VLOOKUP(A12,'Phase 1,2+robust'!$A$3:$ID$198,94,FALSE)</f>
        <v>#N/A</v>
      </c>
      <c r="CQ12" s="46" t="e">
        <f>VLOOKUP(A12,'Phase 1,2+robust'!$A$3:$ID$198,95,FALSE)</f>
        <v>#N/A</v>
      </c>
      <c r="CR12" s="47" t="e">
        <f>VLOOKUP(A12,'Phase 1,2+robust'!$A$3:$ID$198,96,FALSE)</f>
        <v>#N/A</v>
      </c>
      <c r="CS12" s="16" t="e">
        <f>VLOOKUP(A12,'Phase 1,2+robust'!$A$3:$ID$198,97,FALSE)</f>
        <v>#N/A</v>
      </c>
      <c r="CT12" s="16" t="e">
        <f>VLOOKUP(A12,'Phase 1,2+robust'!$A$3:$ID$198,98,FALSE)</f>
        <v>#N/A</v>
      </c>
      <c r="CU12" s="16" t="e">
        <f>VLOOKUP(A12,'Phase 1,2+robust'!$A$3:$ID$198,99,FALSE)</f>
        <v>#N/A</v>
      </c>
      <c r="CV12" s="45" t="e">
        <f>VLOOKUP(A12,'Phase 1,2+robust'!$A$3:$ID$198,100,FALSE)</f>
        <v>#N/A</v>
      </c>
      <c r="CW12" s="46" t="e">
        <f>VLOOKUP(A12,'Phase 1,2+robust'!$A$3:$ID$198,101,FALSE)</f>
        <v>#N/A</v>
      </c>
      <c r="CX12" s="47" t="e">
        <f>VLOOKUP(A12,'Phase 1,2+robust'!$A$3:$ID$198,102,FALSE)</f>
        <v>#N/A</v>
      </c>
      <c r="CY12" s="16" t="e">
        <f>VLOOKUP(A12,'Phase 1,2+robust'!$A$3:$ID$198,103,FALSE)</f>
        <v>#N/A</v>
      </c>
      <c r="CZ12" s="16" t="e">
        <f>VLOOKUP(A12,'Phase 1,2+robust'!$A$3:$ID$198,104,FALSE)</f>
        <v>#N/A</v>
      </c>
      <c r="DA12" s="16" t="e">
        <f>VLOOKUP(A12,'Phase 1,2+robust'!$A$3:$ID$198,105,FALSE)</f>
        <v>#N/A</v>
      </c>
      <c r="DB12" s="45" t="e">
        <f>VLOOKUP(A12,'Phase 1,2+robust'!$A$3:$ID$198,106,FALSE)</f>
        <v>#N/A</v>
      </c>
      <c r="DC12" s="46" t="e">
        <f>VLOOKUP(A12,'Phase 1,2+robust'!$A$3:$ID$198,107,FALSE)</f>
        <v>#N/A</v>
      </c>
      <c r="DD12" s="47" t="e">
        <f>VLOOKUP(A12,'Phase 1,2+robust'!$A$3:$ID$198,108,FALSE)</f>
        <v>#N/A</v>
      </c>
      <c r="DE12" s="16" t="e">
        <f>VLOOKUP(A12,'Phase 1,2+robust'!$A$3:$ID$198,109,FALSE)</f>
        <v>#N/A</v>
      </c>
      <c r="DF12" s="16" t="e">
        <f>VLOOKUP(A12,'Phase 1,2+robust'!$A$3:$ID$198,110,FALSE)</f>
        <v>#N/A</v>
      </c>
      <c r="DG12" s="16" t="e">
        <f>VLOOKUP(A12,'Phase 1,2+robust'!$A$3:$ID$198,111,FALSE)</f>
        <v>#N/A</v>
      </c>
      <c r="DH12" s="45" t="e">
        <f>VLOOKUP(A12,'Phase 1,2+robust'!$A$3:$ID$198,112,FALSE)</f>
        <v>#N/A</v>
      </c>
      <c r="DI12" s="46" t="e">
        <f>VLOOKUP(A12,'Phase 1,2+robust'!$A$3:$ID$198,113,FALSE)</f>
        <v>#N/A</v>
      </c>
      <c r="DJ12" s="47" t="e">
        <f>VLOOKUP(A12,'Phase 1,2+robust'!$A$3:$ID$198,114,FALSE)</f>
        <v>#N/A</v>
      </c>
      <c r="DK12" s="16" t="e">
        <f>VLOOKUP(A12,'Phase 1,2+robust'!$A$3:$ID$198,115,FALSE)</f>
        <v>#N/A</v>
      </c>
      <c r="DL12" s="16" t="e">
        <f>VLOOKUP(A12,'Phase 1,2+robust'!$A$3:$ID$198,116,FALSE)</f>
        <v>#N/A</v>
      </c>
      <c r="DM12" s="16" t="e">
        <f>VLOOKUP(A12,'Phase 1,2+robust'!$A$3:$ID$198,117,FALSE)</f>
        <v>#N/A</v>
      </c>
      <c r="DN12" s="45" t="e">
        <f>VLOOKUP(A12,'Phase 1,2+robust'!$A$3:$ID$198,118,FALSE)</f>
        <v>#N/A</v>
      </c>
      <c r="DO12" s="46" t="e">
        <f>VLOOKUP(A12,'Phase 1,2+robust'!$A$3:$ID$198,119,FALSE)</f>
        <v>#N/A</v>
      </c>
      <c r="DP12" s="47" t="e">
        <f>VLOOKUP(A12,'Phase 1,2+robust'!$A$3:$ID$198,120,FALSE)</f>
        <v>#N/A</v>
      </c>
      <c r="DQ12" s="16" t="e">
        <f>VLOOKUP(A12,'Phase 1,2+robust'!$A$3:$ID$198,121,FALSE)</f>
        <v>#N/A</v>
      </c>
      <c r="DR12" s="16" t="e">
        <f>VLOOKUP(A12,'Phase 1,2+robust'!$A$3:$ID$198,122,FALSE)</f>
        <v>#N/A</v>
      </c>
      <c r="DS12" s="16" t="e">
        <f>VLOOKUP(A12,'Phase 1,2+robust'!$A$3:$ID$198,123,FALSE)</f>
        <v>#N/A</v>
      </c>
      <c r="DT12" s="45" t="e">
        <f>VLOOKUP(A12,'Phase 1,2+robust'!$A$3:$ID$198,124,FALSE)</f>
        <v>#N/A</v>
      </c>
      <c r="DU12" s="46" t="e">
        <f>VLOOKUP(A12,'Phase 1,2+robust'!$A$3:$ID$198,125,FALSE)</f>
        <v>#N/A</v>
      </c>
      <c r="DV12" s="47" t="e">
        <f>VLOOKUP(A12,'Phase 1,2+robust'!$A$3:$ID$198,126,FALSE)</f>
        <v>#N/A</v>
      </c>
      <c r="DW12" s="16" t="e">
        <f>VLOOKUP(A12,'Phase 1,2+robust'!$A$3:$ID$198,127,FALSE)</f>
        <v>#N/A</v>
      </c>
      <c r="DX12" s="16" t="e">
        <f>VLOOKUP(A12,'Phase 1,2+robust'!$A$3:$ID$198,128,FALSE)</f>
        <v>#N/A</v>
      </c>
      <c r="DY12" s="16" t="e">
        <f>VLOOKUP(A12,'Phase 1,2+robust'!$A$3:$ID$198,129,FALSE)</f>
        <v>#N/A</v>
      </c>
      <c r="DZ12" s="45" t="e">
        <f>VLOOKUP(A12,'Phase 1,2+robust'!$A$3:$ID$198,130,FALSE)</f>
        <v>#N/A</v>
      </c>
      <c r="EA12" s="46" t="e">
        <f>VLOOKUP(A12,'Phase 1,2+robust'!$A$3:$ID$198,131,FALSE)</f>
        <v>#N/A</v>
      </c>
      <c r="EB12" s="47" t="e">
        <f>VLOOKUP(A12,'Phase 1,2+robust'!$A$3:$ID$198,132,FALSE)</f>
        <v>#N/A</v>
      </c>
      <c r="EC12" s="16" t="e">
        <f>VLOOKUP(A12,'Phase 1,2+robust'!$A$3:$ID$198,133,FALSE)</f>
        <v>#N/A</v>
      </c>
      <c r="ED12" s="16" t="e">
        <f>VLOOKUP(A12,'Phase 1,2+robust'!$A$3:$ID$198,134,FALSE)</f>
        <v>#N/A</v>
      </c>
      <c r="EE12" s="16" t="e">
        <f>VLOOKUP(A12,'Phase 1,2+robust'!$A$3:$ID$198,135,FALSE)</f>
        <v>#N/A</v>
      </c>
      <c r="EF12" s="45" t="e">
        <f>VLOOKUP(A12,'Phase 1,2+robust'!$A$3:$ID$198,136,FALSE)</f>
        <v>#N/A</v>
      </c>
      <c r="EG12" s="46" t="e">
        <f>VLOOKUP(A12,'Phase 1,2+robust'!$A$3:$ID$198,137,FALSE)</f>
        <v>#N/A</v>
      </c>
      <c r="EH12" s="47" t="e">
        <f>VLOOKUP(A12,'Phase 1,2+robust'!$A$3:$ID$198,138,FALSE)</f>
        <v>#N/A</v>
      </c>
      <c r="EI12" s="16" t="e">
        <f>VLOOKUP(A12,'Phase 1,2+robust'!$A$3:$ID$198,139,FALSE)</f>
        <v>#N/A</v>
      </c>
      <c r="EJ12" s="16" t="e">
        <f>VLOOKUP(A12,'Phase 1,2+robust'!$A$3:$ID$198,140,FALSE)</f>
        <v>#N/A</v>
      </c>
      <c r="EK12" s="16" t="e">
        <f>VLOOKUP(A12,'Phase 1,2+robust'!$A$3:$ID$198,141,FALSE)</f>
        <v>#N/A</v>
      </c>
      <c r="EL12" s="45" t="e">
        <f>VLOOKUP(A12,'Phase 1,2+robust'!$A$3:$ID$198,142,FALSE)</f>
        <v>#N/A</v>
      </c>
      <c r="EM12" s="46" t="e">
        <f>VLOOKUP(A12,'Phase 1,2+robust'!$A$3:$ID$198,143,FALSE)</f>
        <v>#N/A</v>
      </c>
      <c r="EN12" s="47" t="e">
        <f>VLOOKUP(A12,'Phase 1,2+robust'!$A$3:$ID$198,144,FALSE)</f>
        <v>#N/A</v>
      </c>
      <c r="EO12" s="16" t="e">
        <f>VLOOKUP(A12,'Phase 1,2+robust'!$A$3:$ID$198,145,FALSE)</f>
        <v>#N/A</v>
      </c>
      <c r="EP12" s="16" t="e">
        <f>VLOOKUP(A12,'Phase 1,2+robust'!$A$3:$ID$198,146,FALSE)</f>
        <v>#N/A</v>
      </c>
      <c r="EQ12" s="16" t="e">
        <f>VLOOKUP(A12,'Phase 1,2+robust'!$A$3:$ID$198,147,FALSE)</f>
        <v>#N/A</v>
      </c>
      <c r="ER12" s="45" t="e">
        <f>VLOOKUP(A12,'Phase 1,2+robust'!$A$3:$ID$198,148,FALSE)</f>
        <v>#N/A</v>
      </c>
      <c r="ES12" s="46" t="e">
        <f>VLOOKUP(A12,'Phase 1,2+robust'!$A$3:$ID$198,149,FALSE)</f>
        <v>#N/A</v>
      </c>
      <c r="ET12" s="47" t="e">
        <f>VLOOKUP(A12,'Phase 1,2+robust'!$A$3:$ID$198,150,FALSE)</f>
        <v>#N/A</v>
      </c>
      <c r="EU12" s="16" t="e">
        <f>VLOOKUP(A12,'Phase 1,2+robust'!$A$3:$ID$198,151,FALSE)</f>
        <v>#N/A</v>
      </c>
      <c r="EV12" s="16" t="e">
        <f>VLOOKUP(A12,'Phase 1,2+robust'!$A$3:$ID$198,152,FALSE)</f>
        <v>#N/A</v>
      </c>
      <c r="EW12" s="16" t="e">
        <f>VLOOKUP(A12,'Phase 1,2+robust'!$A$3:$ID$198,153,FALSE)</f>
        <v>#N/A</v>
      </c>
      <c r="EX12" s="16" t="e">
        <f>VLOOKUP(A12,'Phase 1,2+robust'!$A$3:$ID$198,154,FALSE)</f>
        <v>#N/A</v>
      </c>
      <c r="EY12" s="16" t="e">
        <f>VLOOKUP(A12,'Phase 1,2+robust'!$A$3:$ID$198,155,FALSE)</f>
        <v>#N/A</v>
      </c>
      <c r="EZ12" s="16" t="e">
        <f>VLOOKUP(A12,'Phase 1,2+robust'!$A$3:$ID$198,156,FALSE)</f>
        <v>#N/A</v>
      </c>
      <c r="FA12" s="16" t="e">
        <f>VLOOKUP(A12,'Phase 1,2+robust'!$A$3:$ID$198,157,FALSE)</f>
        <v>#N/A</v>
      </c>
      <c r="FB12" s="16" t="e">
        <f>VLOOKUP(A12,'Phase 1,2+robust'!$A$3:$ID$198,158,FALSE)</f>
        <v>#N/A</v>
      </c>
      <c r="FC12" s="16" t="e">
        <f>VLOOKUP(A12,'Phase 1,2+robust'!$A$3:$ID$198,159,FALSE)</f>
        <v>#N/A</v>
      </c>
      <c r="FD12" s="16" t="e">
        <f>VLOOKUP(A12,'Phase 1,2+robust'!$A$3:$ID$198,160,FALSE)</f>
        <v>#N/A</v>
      </c>
      <c r="FE12" s="16" t="e">
        <f>VLOOKUP(A12,'Phase 1,2+robust'!$A$3:$ID$198,161,FALSE)</f>
        <v>#N/A</v>
      </c>
      <c r="FF12" s="16" t="e">
        <f>VLOOKUP(A12,'Phase 1,2+robust'!$A$3:$ID$198,162,FALSE)</f>
        <v>#N/A</v>
      </c>
      <c r="FG12" s="16" t="e">
        <f>VLOOKUP(A12,'Phase 1,2+robust'!$A$3:$ID$198,163,FALSE)</f>
        <v>#N/A</v>
      </c>
      <c r="FH12" s="16" t="e">
        <f>VLOOKUP(A12,'Phase 1,2+robust'!$A$3:$ID$198,164,FALSE)</f>
        <v>#N/A</v>
      </c>
      <c r="FI12" s="16" t="e">
        <f>VLOOKUP(A12,'Phase 1,2+robust'!$A$3:$ID$198,165,FALSE)</f>
        <v>#N/A</v>
      </c>
      <c r="FJ12" s="16" t="e">
        <f>VLOOKUP(A12,'Phase 1,2+robust'!$A$3:$ID$198,166,FALSE)</f>
        <v>#N/A</v>
      </c>
      <c r="FK12" s="16" t="e">
        <f>VLOOKUP(A12,'Phase 1,2+robust'!$A$3:$ID$198,167,FALSE)</f>
        <v>#N/A</v>
      </c>
      <c r="FL12" s="16" t="e">
        <f>VLOOKUP(A12,'Phase 1,2+robust'!$A$3:$ID$198,168,FALSE)</f>
        <v>#N/A</v>
      </c>
      <c r="FM12" s="16" t="e">
        <f>VLOOKUP(A12,'Phase 1,2+robust'!$A$3:$ID$198,169,FALSE)</f>
        <v>#N/A</v>
      </c>
      <c r="FN12" s="16" t="e">
        <f>VLOOKUP(A12,'Phase 1,2+robust'!$A$3:$ID$198,170,FALSE)</f>
        <v>#N/A</v>
      </c>
      <c r="FO12" s="16" t="e">
        <f>VLOOKUP(A12,'Phase 1,2+robust'!$A$3:$ID$198,171,FALSE)</f>
        <v>#N/A</v>
      </c>
      <c r="FP12" s="16" t="e">
        <f>VLOOKUP(A12,'Phase 1,2+robust'!$A$3:$ID$198,172,FALSE)</f>
        <v>#N/A</v>
      </c>
      <c r="FQ12" s="16" t="e">
        <f>VLOOKUP(A12,'Phase 1,2+robust'!$A$3:$ID$198,173,FALSE)</f>
        <v>#N/A</v>
      </c>
      <c r="FR12" s="16" t="e">
        <f>VLOOKUP(A12,'Phase 1,2+robust'!$A$3:$ID$198,174,FALSE)</f>
        <v>#N/A</v>
      </c>
      <c r="FS12" s="16" t="e">
        <f>VLOOKUP(A12,'Phase 1,2+robust'!$A$3:$ID$198,175,FALSE)</f>
        <v>#N/A</v>
      </c>
      <c r="FT12" s="16" t="e">
        <f>VLOOKUP(A12,'Phase 1,2+robust'!$A$3:$ID$198,176,FALSE)</f>
        <v>#N/A</v>
      </c>
      <c r="FU12" s="16" t="e">
        <f>VLOOKUP(A12,'Phase 1,2+robust'!$A$3:$ID$198,177,FALSE)</f>
        <v>#N/A</v>
      </c>
      <c r="FV12" s="16" t="e">
        <f>VLOOKUP(A12,'Phase 1,2+robust'!$A$3:$ID$198,178,FALSE)</f>
        <v>#N/A</v>
      </c>
      <c r="FW12" s="16" t="e">
        <f>VLOOKUP(A12,'Phase 1,2+robust'!$A$3:$ID$198,179,FALSE)</f>
        <v>#N/A</v>
      </c>
      <c r="FX12" s="16" t="e">
        <f>VLOOKUP(A12,'Phase 1,2+robust'!$A$3:$ID$198,180,FALSE)</f>
        <v>#N/A</v>
      </c>
      <c r="FY12" s="16" t="e">
        <f>VLOOKUP(A12,'Phase 1,2+robust'!$A$3:$ID$198,181,FALSE)</f>
        <v>#N/A</v>
      </c>
      <c r="FZ12" s="16" t="e">
        <f>VLOOKUP(A12,'Phase 1,2+robust'!$A$3:$ID$198,182,FALSE)</f>
        <v>#N/A</v>
      </c>
      <c r="GA12" s="16" t="e">
        <f>VLOOKUP(A12,'Phase 1,2+robust'!$A$3:$ID$198,183,FALSE)</f>
        <v>#N/A</v>
      </c>
      <c r="GB12" s="16" t="e">
        <f>VLOOKUP(A12,'Phase 1,2+robust'!$A$3:$ID$198,184,FALSE)</f>
        <v>#N/A</v>
      </c>
      <c r="GC12" s="16" t="e">
        <f>VLOOKUP(A12,'Phase 1,2+robust'!$A$3:$ID$198,185,FALSE)</f>
        <v>#N/A</v>
      </c>
      <c r="GD12" s="16" t="e">
        <f>VLOOKUP(A12,'Phase 1,2+robust'!$A$3:$ID$198,186,FALSE)</f>
        <v>#N/A</v>
      </c>
      <c r="GE12" s="16" t="e">
        <f>VLOOKUP(A12,'Phase 1,2+robust'!$A$3:$ID$198,187,FALSE)</f>
        <v>#N/A</v>
      </c>
      <c r="GF12" s="16" t="e">
        <f>VLOOKUP(A12,'Phase 1,2+robust'!$A$3:$ID$198,188,FALSE)</f>
        <v>#N/A</v>
      </c>
      <c r="GG12" s="16" t="e">
        <f>VLOOKUP(A12,'Phase 1,2+robust'!$A$3:$ID$198,189,FALSE)</f>
        <v>#N/A</v>
      </c>
      <c r="GH12" s="16" t="e">
        <f>VLOOKUP(A12,'Phase 1,2+robust'!$A$3:$ID$198,190,FALSE)</f>
        <v>#N/A</v>
      </c>
      <c r="GI12" s="16" t="e">
        <f>VLOOKUP(A12,'Phase 1,2+robust'!$A$3:$ID$198,191,FALSE)</f>
        <v>#N/A</v>
      </c>
      <c r="GJ12" s="16" t="e">
        <f>VLOOKUP(A12,'Phase 1,2+robust'!$A$3:$ID$198,192,FALSE)</f>
        <v>#N/A</v>
      </c>
      <c r="GK12" s="16" t="e">
        <f>VLOOKUP(A12,'Phase 1,2+robust'!$A$3:$ID$198,193,FALSE)</f>
        <v>#N/A</v>
      </c>
      <c r="GL12" s="16" t="e">
        <f>VLOOKUP(A12,'Phase 1,2+robust'!$A$3:$ID$198,194,FALSE)</f>
        <v>#N/A</v>
      </c>
      <c r="GM12" s="16" t="e">
        <f>VLOOKUP(A12,'Phase 1,2+robust'!$A$3:$ID$198,195,FALSE)</f>
        <v>#N/A</v>
      </c>
      <c r="GN12" s="16" t="e">
        <f>VLOOKUP(A12,'Phase 1,2+robust'!$A$3:$ID$198,196,FALSE)</f>
        <v>#N/A</v>
      </c>
      <c r="GO12" s="16" t="e">
        <f>VLOOKUP(A12,'Phase 1,2+robust'!$A$3:$ID$198,197,FALSE)</f>
        <v>#N/A</v>
      </c>
      <c r="GP12" s="16" t="e">
        <f>VLOOKUP(A12,'Phase 1,2+robust'!$A$3:$ID$198,198,FALSE)</f>
        <v>#N/A</v>
      </c>
    </row>
    <row r="13" spans="1:198" s="16" customFormat="1" x14ac:dyDescent="0.25">
      <c r="B13" s="16" t="e">
        <f>VLOOKUP(A13,'Phase 1,2+robust'!$A$3:$ID$198,2,FALSE)</f>
        <v>#N/A</v>
      </c>
      <c r="C13" s="16" t="e">
        <f>VLOOKUP(A13,'Phase 1,2+robust'!$A$3:$ID$198,3,FALSE)</f>
        <v>#N/A</v>
      </c>
      <c r="D13" s="16" t="e">
        <f>VLOOKUP(A13,'Phase 1,2+robust'!$A$3:$ID$198,4,FALSE)</f>
        <v>#N/A</v>
      </c>
      <c r="E13" s="16" t="e">
        <f>VLOOKUP(A13,'Phase 1,2+robust'!$A$3:$ID$198,5,FALSE)</f>
        <v>#N/A</v>
      </c>
      <c r="F13" s="16" t="e">
        <f>VLOOKUP(A13,'Phase 1,2+robust'!$A$3:$ID$198,6,FALSE)</f>
        <v>#N/A</v>
      </c>
      <c r="G13" s="16" t="e">
        <f>VLOOKUP(A13,'Phase 1,2+robust'!$A$3:$ID$198,7,FALSE)</f>
        <v>#N/A</v>
      </c>
      <c r="H13" s="16" t="e">
        <f>VLOOKUP(A13,'Phase 1,2+robust'!$A$3:$ID$198,8,FALSE)</f>
        <v>#N/A</v>
      </c>
      <c r="I13" s="16" t="e">
        <f>VLOOKUP(A13,'Phase 1,2+robust'!$A$3:$ID$198,9,FALSE)</f>
        <v>#N/A</v>
      </c>
      <c r="J13" s="45" t="e">
        <f>VLOOKUP(A13,'Phase 1,2+robust'!$A$3:$ID$198,10,FALSE)</f>
        <v>#N/A</v>
      </c>
      <c r="K13" s="46" t="e">
        <f>VLOOKUP(A13,'Phase 1,2+robust'!$A$3:$ID$198,11,FALSE)</f>
        <v>#N/A</v>
      </c>
      <c r="L13" s="47" t="e">
        <f>VLOOKUP(B13,'Phase 1,2+robust'!$A$3:$ID$198,11,FALSE)</f>
        <v>#N/A</v>
      </c>
      <c r="M13" s="16" t="e">
        <f>VLOOKUP(A13,'Phase 1,2+robust'!$A$3:$ID$198,13,FALSE)</f>
        <v>#N/A</v>
      </c>
      <c r="N13" s="16" t="e">
        <f>VLOOKUP(A13,'Phase 1,2+robust'!$A$3:$ID$198,14,FALSE)</f>
        <v>#N/A</v>
      </c>
      <c r="O13" s="16" t="e">
        <f>VLOOKUP(B13,'Phase 1,2+robust'!$A$3:$ID$198,14,FALSE)</f>
        <v>#N/A</v>
      </c>
      <c r="P13" s="45" t="e">
        <f>VLOOKUP(A13,'Phase 1,2+robust'!$A$3:$ID$198,16,FALSE)</f>
        <v>#N/A</v>
      </c>
      <c r="Q13" s="46" t="e">
        <f>VLOOKUP(A13,'Phase 1,2+robust'!$A$3:$ID$198,17,FALSE)</f>
        <v>#N/A</v>
      </c>
      <c r="R13" s="47" t="e">
        <f>VLOOKUP(A13,'Phase 1,2+robust'!$A$3:$ID$198,18,FALSE)</f>
        <v>#N/A</v>
      </c>
      <c r="S13" s="16" t="e">
        <f>VLOOKUP(A13,'Phase 1,2+robust'!$A$3:$ID$198,19,FALSE)</f>
        <v>#N/A</v>
      </c>
      <c r="T13" s="16" t="e">
        <f>VLOOKUP(A13,'Phase 1,2+robust'!$A$3:$ID$198,20,FALSE)</f>
        <v>#N/A</v>
      </c>
      <c r="U13" s="16" t="e">
        <f>VLOOKUP(A13,'Phase 1,2+robust'!$A$3:$ID$198,21,FALSE)</f>
        <v>#N/A</v>
      </c>
      <c r="V13" s="45" t="e">
        <f>VLOOKUP(A13,'Phase 1,2+robust'!$A$3:$ID$198,22,FALSE)</f>
        <v>#N/A</v>
      </c>
      <c r="W13" s="46" t="e">
        <f>VLOOKUP(A13,'Phase 1,2+robust'!$A$3:$ID$198,23,FALSE)</f>
        <v>#N/A</v>
      </c>
      <c r="X13" s="47" t="e">
        <f>VLOOKUP(A13,'Phase 1,2+robust'!$A$3:$ID$198,24,FALSE)</f>
        <v>#N/A</v>
      </c>
      <c r="Y13" s="16" t="e">
        <f>VLOOKUP(A13,'Phase 1,2+robust'!$A$3:$ID$198,25,FALSE)</f>
        <v>#N/A</v>
      </c>
      <c r="Z13" s="16" t="e">
        <f>VLOOKUP(A13,'Phase 1,2+robust'!$A$3:$ID$198,26,FALSE)</f>
        <v>#N/A</v>
      </c>
      <c r="AA13" s="16" t="e">
        <f>VLOOKUP(A13,'Phase 1,2+robust'!$A$3:$ID$198,27,FALSE)</f>
        <v>#N/A</v>
      </c>
      <c r="AB13" s="45" t="e">
        <f>VLOOKUP(A13,'Phase 1,2+robust'!$A$3:$ID$198,28,FALSE)</f>
        <v>#N/A</v>
      </c>
      <c r="AC13" s="46" t="e">
        <f>VLOOKUP(A13,'Phase 1,2+robust'!$A$3:$ID$198,29,FALSE)</f>
        <v>#N/A</v>
      </c>
      <c r="AD13" s="47" t="e">
        <f>VLOOKUP(A13,'Phase 1,2+robust'!$A$3:$ID$198,30,FALSE)</f>
        <v>#N/A</v>
      </c>
      <c r="AE13" s="16" t="e">
        <f>VLOOKUP(A13,'Phase 1,2+robust'!$A$3:$ID$198,31,FALSE)</f>
        <v>#N/A</v>
      </c>
      <c r="AF13" s="16" t="e">
        <f>VLOOKUP(A13,'Phase 1,2+robust'!$A$3:$ID$198,32,FALSE)</f>
        <v>#N/A</v>
      </c>
      <c r="AG13" s="16" t="e">
        <f>VLOOKUP(A13,'Phase 1,2+robust'!$A$3:$ID$198,33,FALSE)</f>
        <v>#N/A</v>
      </c>
      <c r="AH13" s="45" t="e">
        <f>VLOOKUP(A13,'Phase 1,2+robust'!$A$3:$ID$198,34,FALSE)</f>
        <v>#N/A</v>
      </c>
      <c r="AI13" s="46" t="e">
        <f>VLOOKUP(A13,'Phase 1,2+robust'!$A$3:$ID$198,35,FALSE)</f>
        <v>#N/A</v>
      </c>
      <c r="AJ13" s="47" t="e">
        <f>VLOOKUP(A13,'Phase 1,2+robust'!$A$3:$ID$198,36,FALSE)</f>
        <v>#N/A</v>
      </c>
      <c r="AK13" s="16" t="e">
        <f>VLOOKUP(A13,'Phase 1,2+robust'!$A$3:$ID$198,37,FALSE)</f>
        <v>#N/A</v>
      </c>
      <c r="AL13" s="16" t="e">
        <f>VLOOKUP(A13,'Phase 1,2+robust'!$A$3:$ID$198,38,FALSE)</f>
        <v>#N/A</v>
      </c>
      <c r="AM13" s="16" t="e">
        <f>VLOOKUP(A13,'Phase 1,2+robust'!$A$3:$ID$198,39,FALSE)</f>
        <v>#N/A</v>
      </c>
      <c r="AN13" s="45" t="e">
        <f>VLOOKUP(A13,'Phase 1,2+robust'!$A$3:$ID$198,40,FALSE)</f>
        <v>#N/A</v>
      </c>
      <c r="AO13" s="46" t="e">
        <f>VLOOKUP(A13,'Phase 1,2+robust'!$A$3:$ID$198,41,FALSE)</f>
        <v>#N/A</v>
      </c>
      <c r="AP13" s="47" t="e">
        <f>VLOOKUP(A13,'Phase 1,2+robust'!$A$3:$ID$198,42,FALSE)</f>
        <v>#N/A</v>
      </c>
      <c r="AQ13" s="16" t="e">
        <f>VLOOKUP(A13,'Phase 1,2+robust'!$A$3:$ID$198,43,FALSE)</f>
        <v>#N/A</v>
      </c>
      <c r="AR13" s="16" t="e">
        <f>VLOOKUP(A13,'Phase 1,2+robust'!$A$3:$ID$198,44,FALSE)</f>
        <v>#N/A</v>
      </c>
      <c r="AS13" s="16" t="e">
        <f>VLOOKUP(A13,'Phase 1,2+robust'!$A$3:$ID$198,45,FALSE)</f>
        <v>#N/A</v>
      </c>
      <c r="AT13" s="45" t="e">
        <f>VLOOKUP(A13,'Phase 1,2+robust'!$A$3:$ID$198,46,FALSE)</f>
        <v>#N/A</v>
      </c>
      <c r="AU13" s="46" t="e">
        <f>VLOOKUP(A13,'Phase 1,2+robust'!$A$3:$ID$198,47,FALSE)</f>
        <v>#N/A</v>
      </c>
      <c r="AV13" s="47" t="e">
        <f>VLOOKUP(A13,'Phase 1,2+robust'!$A$3:$ID$198,48,FALSE)</f>
        <v>#N/A</v>
      </c>
      <c r="AW13" s="16" t="e">
        <f>VLOOKUP(A13,'Phase 1,2+robust'!$A$3:$ID$198,49,FALSE)</f>
        <v>#N/A</v>
      </c>
      <c r="AX13" s="16" t="e">
        <f>VLOOKUP(A13,'Phase 1,2+robust'!$A$3:$ID$198,50,FALSE)</f>
        <v>#N/A</v>
      </c>
      <c r="AY13" s="16" t="e">
        <f>VLOOKUP(A13,'Phase 1,2+robust'!$A$3:$ID$198,51,FALSE)</f>
        <v>#N/A</v>
      </c>
      <c r="AZ13" s="45" t="e">
        <f>VLOOKUP(A13,'Phase 1,2+robust'!$A$3:$ID$198,52,FALSE)</f>
        <v>#N/A</v>
      </c>
      <c r="BA13" s="46" t="e">
        <f>VLOOKUP(A13,'Phase 1,2+robust'!$A$3:$ID$198,53,FALSE)</f>
        <v>#N/A</v>
      </c>
      <c r="BB13" s="47" t="e">
        <f>VLOOKUP(A13,'Phase 1,2+robust'!$A$3:$ID$198,54,FALSE)</f>
        <v>#N/A</v>
      </c>
      <c r="BC13" s="16" t="e">
        <f>VLOOKUP(A13,'Phase 1,2+robust'!$A$3:$ID$198,55,FALSE)</f>
        <v>#N/A</v>
      </c>
      <c r="BD13" s="16" t="e">
        <f>VLOOKUP(A13,'Phase 1,2+robust'!$A$3:$ID$198,56,FALSE)</f>
        <v>#N/A</v>
      </c>
      <c r="BE13" s="16" t="e">
        <f>VLOOKUP(A13,'Phase 1,2+robust'!$A$3:$ID$198,57,FALSE)</f>
        <v>#N/A</v>
      </c>
      <c r="BF13" s="45" t="e">
        <f>VLOOKUP(A13,'Phase 1,2+robust'!$A$3:$ID$198,58,FALSE)</f>
        <v>#N/A</v>
      </c>
      <c r="BG13" s="46" t="e">
        <f>VLOOKUP(A13,'Phase 1,2+robust'!$A$3:$ID$198,59,FALSE)</f>
        <v>#N/A</v>
      </c>
      <c r="BH13" s="47" t="e">
        <f>VLOOKUP(A13,'Phase 1,2+robust'!$A$3:$ID$198,60,FALSE)</f>
        <v>#N/A</v>
      </c>
      <c r="BI13" s="16" t="e">
        <f>VLOOKUP(A13,'Phase 1,2+robust'!$A$3:$ID$198,61,FALSE)</f>
        <v>#N/A</v>
      </c>
      <c r="BJ13" s="16" t="e">
        <f>VLOOKUP(A13,'Phase 1,2+robust'!$A$3:$ID$198,62,FALSE)</f>
        <v>#N/A</v>
      </c>
      <c r="BK13" s="16" t="e">
        <f>VLOOKUP(A13,'Phase 1,2+robust'!$A$3:$ID$198,63,FALSE)</f>
        <v>#N/A</v>
      </c>
      <c r="BL13" s="45" t="e">
        <f>VLOOKUP(A13,'Phase 1,2+robust'!$A$3:$ID$198,64,FALSE)</f>
        <v>#N/A</v>
      </c>
      <c r="BM13" s="46" t="e">
        <f>VLOOKUP(A13,'Phase 1,2+robust'!$A$3:$ID$198,65,FALSE)</f>
        <v>#N/A</v>
      </c>
      <c r="BN13" s="47" t="e">
        <f>VLOOKUP(A13,'Phase 1,2+robust'!$A$3:$ID$198,66,FALSE)</f>
        <v>#N/A</v>
      </c>
      <c r="BO13" s="16" t="e">
        <f>VLOOKUP(A13,'Phase 1,2+robust'!$A$3:$ID$198,67,FALSE)</f>
        <v>#N/A</v>
      </c>
      <c r="BP13" s="16" t="e">
        <f>VLOOKUP(A13,'Phase 1,2+robust'!$A$3:$ID$198,68,FALSE)</f>
        <v>#N/A</v>
      </c>
      <c r="BQ13" s="16" t="e">
        <f>VLOOKUP(A13,'Phase 1,2+robust'!$A$3:$ID$198,69,FALSE)</f>
        <v>#N/A</v>
      </c>
      <c r="BR13" s="45" t="e">
        <f>VLOOKUP(A13,'Phase 1,2+robust'!$A$3:$ID$198,70,FALSE)</f>
        <v>#N/A</v>
      </c>
      <c r="BS13" s="46" t="e">
        <f>VLOOKUP(A13,'Phase 1,2+robust'!$A$3:$ID$198,71,FALSE)</f>
        <v>#N/A</v>
      </c>
      <c r="BT13" s="47" t="e">
        <f>VLOOKUP(A13,'Phase 1,2+robust'!$A$3:$ID$198,72,FALSE)</f>
        <v>#N/A</v>
      </c>
      <c r="BU13" s="16" t="e">
        <f>VLOOKUP(A13,'Phase 1,2+robust'!$A$3:$ID$198,73,FALSE)</f>
        <v>#N/A</v>
      </c>
      <c r="BV13" s="16" t="e">
        <f>VLOOKUP(A13,'Phase 1,2+robust'!$A$3:$ID$198,74,FALSE)</f>
        <v>#N/A</v>
      </c>
      <c r="BW13" s="16" t="e">
        <f>VLOOKUP(A13,'Phase 1,2+robust'!$A$3:$ID$198,75,FALSE)</f>
        <v>#N/A</v>
      </c>
      <c r="BX13" s="45" t="e">
        <f>VLOOKUP(A13,'Phase 1,2+robust'!$A$3:$ID$198,76,FALSE)</f>
        <v>#N/A</v>
      </c>
      <c r="BY13" s="46" t="e">
        <f>VLOOKUP(A13,'Phase 1,2+robust'!$A$3:$ID$198,77,FALSE)</f>
        <v>#N/A</v>
      </c>
      <c r="BZ13" s="47" t="e">
        <f>VLOOKUP(A13,'Phase 1,2+robust'!$A$3:$ID$198,78,FALSE)</f>
        <v>#N/A</v>
      </c>
      <c r="CA13" s="16" t="e">
        <f>VLOOKUP(A13,'Phase 1,2+robust'!$A$3:$ID$198,79,FALSE)</f>
        <v>#N/A</v>
      </c>
      <c r="CB13" s="16" t="e">
        <f>VLOOKUP(A13,'Phase 1,2+robust'!$A$3:$ID$198,80,FALSE)</f>
        <v>#N/A</v>
      </c>
      <c r="CC13" s="16" t="e">
        <f>VLOOKUP(A13,'Phase 1,2+robust'!$A$3:$ID$198,81,FALSE)</f>
        <v>#N/A</v>
      </c>
      <c r="CD13" s="45" t="e">
        <f>VLOOKUP(A13,'Phase 1,2+robust'!$A$3:$ID$198,82,FALSE)</f>
        <v>#N/A</v>
      </c>
      <c r="CE13" s="46" t="e">
        <f>VLOOKUP(A13,'Phase 1,2+robust'!$A$3:$ID$198,83,FALSE)</f>
        <v>#N/A</v>
      </c>
      <c r="CF13" s="47" t="e">
        <f>VLOOKUP(A13,'Phase 1,2+robust'!$A$3:$ID$198,84,FALSE)</f>
        <v>#N/A</v>
      </c>
      <c r="CG13" s="16" t="e">
        <f>VLOOKUP(A13,'Phase 1,2+robust'!$A$3:$ID$198,85,FALSE)</f>
        <v>#N/A</v>
      </c>
      <c r="CH13" s="16" t="e">
        <f>VLOOKUP(A13,'Phase 1,2+robust'!$A$3:$ID$198,86,FALSE)</f>
        <v>#N/A</v>
      </c>
      <c r="CI13" s="16" t="e">
        <f>VLOOKUP(A13,'Phase 1,2+robust'!$A$3:$ID$198,87,FALSE)</f>
        <v>#N/A</v>
      </c>
      <c r="CJ13" s="45" t="e">
        <f>VLOOKUP(A13,'Phase 1,2+robust'!$A$3:$ID$198,88,FALSE)</f>
        <v>#N/A</v>
      </c>
      <c r="CK13" s="46" t="e">
        <f>VLOOKUP(A13,'Phase 1,2+robust'!$A$3:$ID$198,89,FALSE)</f>
        <v>#N/A</v>
      </c>
      <c r="CL13" s="47" t="e">
        <f>VLOOKUP(A13,'Phase 1,2+robust'!$A$3:$ID$198,90,FALSE)</f>
        <v>#N/A</v>
      </c>
      <c r="CM13" s="16" t="e">
        <f>VLOOKUP(A13,'Phase 1,2+robust'!$A$3:$ID$198,91,FALSE)</f>
        <v>#N/A</v>
      </c>
      <c r="CN13" s="16" t="e">
        <f>VLOOKUP(A13,'Phase 1,2+robust'!$A$3:$ID$198,92,FALSE)</f>
        <v>#N/A</v>
      </c>
      <c r="CO13" s="16" t="e">
        <f>VLOOKUP(A13,'Phase 1,2+robust'!$A$3:$ID$198,93,FALSE)</f>
        <v>#N/A</v>
      </c>
      <c r="CP13" s="45" t="e">
        <f>VLOOKUP(A13,'Phase 1,2+robust'!$A$3:$ID$198,94,FALSE)</f>
        <v>#N/A</v>
      </c>
      <c r="CQ13" s="46" t="e">
        <f>VLOOKUP(A13,'Phase 1,2+robust'!$A$3:$ID$198,95,FALSE)</f>
        <v>#N/A</v>
      </c>
      <c r="CR13" s="47" t="e">
        <f>VLOOKUP(A13,'Phase 1,2+robust'!$A$3:$ID$198,96,FALSE)</f>
        <v>#N/A</v>
      </c>
      <c r="CS13" s="16" t="e">
        <f>VLOOKUP(A13,'Phase 1,2+robust'!$A$3:$ID$198,97,FALSE)</f>
        <v>#N/A</v>
      </c>
      <c r="CT13" s="16" t="e">
        <f>VLOOKUP(A13,'Phase 1,2+robust'!$A$3:$ID$198,98,FALSE)</f>
        <v>#N/A</v>
      </c>
      <c r="CU13" s="16" t="e">
        <f>VLOOKUP(A13,'Phase 1,2+robust'!$A$3:$ID$198,99,FALSE)</f>
        <v>#N/A</v>
      </c>
      <c r="CV13" s="45" t="e">
        <f>VLOOKUP(A13,'Phase 1,2+robust'!$A$3:$ID$198,100,FALSE)</f>
        <v>#N/A</v>
      </c>
      <c r="CW13" s="46" t="e">
        <f>VLOOKUP(A13,'Phase 1,2+robust'!$A$3:$ID$198,101,FALSE)</f>
        <v>#N/A</v>
      </c>
      <c r="CX13" s="47" t="e">
        <f>VLOOKUP(A13,'Phase 1,2+robust'!$A$3:$ID$198,102,FALSE)</f>
        <v>#N/A</v>
      </c>
      <c r="CY13" s="16" t="e">
        <f>VLOOKUP(A13,'Phase 1,2+robust'!$A$3:$ID$198,103,FALSE)</f>
        <v>#N/A</v>
      </c>
      <c r="CZ13" s="16" t="e">
        <f>VLOOKUP(A13,'Phase 1,2+robust'!$A$3:$ID$198,104,FALSE)</f>
        <v>#N/A</v>
      </c>
      <c r="DA13" s="16" t="e">
        <f>VLOOKUP(A13,'Phase 1,2+robust'!$A$3:$ID$198,105,FALSE)</f>
        <v>#N/A</v>
      </c>
      <c r="DB13" s="45" t="e">
        <f>VLOOKUP(A13,'Phase 1,2+robust'!$A$3:$ID$198,106,FALSE)</f>
        <v>#N/A</v>
      </c>
      <c r="DC13" s="46" t="e">
        <f>VLOOKUP(A13,'Phase 1,2+robust'!$A$3:$ID$198,107,FALSE)</f>
        <v>#N/A</v>
      </c>
      <c r="DD13" s="47" t="e">
        <f>VLOOKUP(A13,'Phase 1,2+robust'!$A$3:$ID$198,108,FALSE)</f>
        <v>#N/A</v>
      </c>
      <c r="DE13" s="16" t="e">
        <f>VLOOKUP(A13,'Phase 1,2+robust'!$A$3:$ID$198,109,FALSE)</f>
        <v>#N/A</v>
      </c>
      <c r="DF13" s="16" t="e">
        <f>VLOOKUP(A13,'Phase 1,2+robust'!$A$3:$ID$198,110,FALSE)</f>
        <v>#N/A</v>
      </c>
      <c r="DG13" s="16" t="e">
        <f>VLOOKUP(A13,'Phase 1,2+robust'!$A$3:$ID$198,111,FALSE)</f>
        <v>#N/A</v>
      </c>
      <c r="DH13" s="45" t="e">
        <f>VLOOKUP(A13,'Phase 1,2+robust'!$A$3:$ID$198,112,FALSE)</f>
        <v>#N/A</v>
      </c>
      <c r="DI13" s="46" t="e">
        <f>VLOOKUP(A13,'Phase 1,2+robust'!$A$3:$ID$198,113,FALSE)</f>
        <v>#N/A</v>
      </c>
      <c r="DJ13" s="47" t="e">
        <f>VLOOKUP(A13,'Phase 1,2+robust'!$A$3:$ID$198,114,FALSE)</f>
        <v>#N/A</v>
      </c>
      <c r="DK13" s="16" t="e">
        <f>VLOOKUP(A13,'Phase 1,2+robust'!$A$3:$ID$198,115,FALSE)</f>
        <v>#N/A</v>
      </c>
      <c r="DL13" s="16" t="e">
        <f>VLOOKUP(A13,'Phase 1,2+robust'!$A$3:$ID$198,116,FALSE)</f>
        <v>#N/A</v>
      </c>
      <c r="DM13" s="16" t="e">
        <f>VLOOKUP(A13,'Phase 1,2+robust'!$A$3:$ID$198,117,FALSE)</f>
        <v>#N/A</v>
      </c>
      <c r="DN13" s="45" t="e">
        <f>VLOOKUP(A13,'Phase 1,2+robust'!$A$3:$ID$198,118,FALSE)</f>
        <v>#N/A</v>
      </c>
      <c r="DO13" s="46" t="e">
        <f>VLOOKUP(A13,'Phase 1,2+robust'!$A$3:$ID$198,119,FALSE)</f>
        <v>#N/A</v>
      </c>
      <c r="DP13" s="47" t="e">
        <f>VLOOKUP(A13,'Phase 1,2+robust'!$A$3:$ID$198,120,FALSE)</f>
        <v>#N/A</v>
      </c>
      <c r="DQ13" s="16" t="e">
        <f>VLOOKUP(A13,'Phase 1,2+robust'!$A$3:$ID$198,121,FALSE)</f>
        <v>#N/A</v>
      </c>
      <c r="DR13" s="16" t="e">
        <f>VLOOKUP(A13,'Phase 1,2+robust'!$A$3:$ID$198,122,FALSE)</f>
        <v>#N/A</v>
      </c>
      <c r="DS13" s="16" t="e">
        <f>VLOOKUP(A13,'Phase 1,2+robust'!$A$3:$ID$198,123,FALSE)</f>
        <v>#N/A</v>
      </c>
      <c r="DT13" s="45" t="e">
        <f>VLOOKUP(A13,'Phase 1,2+robust'!$A$3:$ID$198,124,FALSE)</f>
        <v>#N/A</v>
      </c>
      <c r="DU13" s="46" t="e">
        <f>VLOOKUP(A13,'Phase 1,2+robust'!$A$3:$ID$198,125,FALSE)</f>
        <v>#N/A</v>
      </c>
      <c r="DV13" s="47" t="e">
        <f>VLOOKUP(A13,'Phase 1,2+robust'!$A$3:$ID$198,126,FALSE)</f>
        <v>#N/A</v>
      </c>
      <c r="DW13" s="16" t="e">
        <f>VLOOKUP(A13,'Phase 1,2+robust'!$A$3:$ID$198,127,FALSE)</f>
        <v>#N/A</v>
      </c>
      <c r="DX13" s="16" t="e">
        <f>VLOOKUP(A13,'Phase 1,2+robust'!$A$3:$ID$198,128,FALSE)</f>
        <v>#N/A</v>
      </c>
      <c r="DY13" s="16" t="e">
        <f>VLOOKUP(A13,'Phase 1,2+robust'!$A$3:$ID$198,129,FALSE)</f>
        <v>#N/A</v>
      </c>
      <c r="DZ13" s="45" t="e">
        <f>VLOOKUP(A13,'Phase 1,2+robust'!$A$3:$ID$198,130,FALSE)</f>
        <v>#N/A</v>
      </c>
      <c r="EA13" s="46" t="e">
        <f>VLOOKUP(A13,'Phase 1,2+robust'!$A$3:$ID$198,131,FALSE)</f>
        <v>#N/A</v>
      </c>
      <c r="EB13" s="47" t="e">
        <f>VLOOKUP(A13,'Phase 1,2+robust'!$A$3:$ID$198,132,FALSE)</f>
        <v>#N/A</v>
      </c>
      <c r="EC13" s="16" t="e">
        <f>VLOOKUP(A13,'Phase 1,2+robust'!$A$3:$ID$198,133,FALSE)</f>
        <v>#N/A</v>
      </c>
      <c r="ED13" s="16" t="e">
        <f>VLOOKUP(A13,'Phase 1,2+robust'!$A$3:$ID$198,134,FALSE)</f>
        <v>#N/A</v>
      </c>
      <c r="EE13" s="16" t="e">
        <f>VLOOKUP(A13,'Phase 1,2+robust'!$A$3:$ID$198,135,FALSE)</f>
        <v>#N/A</v>
      </c>
      <c r="EF13" s="45" t="e">
        <f>VLOOKUP(A13,'Phase 1,2+robust'!$A$3:$ID$198,136,FALSE)</f>
        <v>#N/A</v>
      </c>
      <c r="EG13" s="46" t="e">
        <f>VLOOKUP(A13,'Phase 1,2+robust'!$A$3:$ID$198,137,FALSE)</f>
        <v>#N/A</v>
      </c>
      <c r="EH13" s="47" t="e">
        <f>VLOOKUP(A13,'Phase 1,2+robust'!$A$3:$ID$198,138,FALSE)</f>
        <v>#N/A</v>
      </c>
      <c r="EI13" s="16" t="e">
        <f>VLOOKUP(A13,'Phase 1,2+robust'!$A$3:$ID$198,139,FALSE)</f>
        <v>#N/A</v>
      </c>
      <c r="EJ13" s="16" t="e">
        <f>VLOOKUP(A13,'Phase 1,2+robust'!$A$3:$ID$198,140,FALSE)</f>
        <v>#N/A</v>
      </c>
      <c r="EK13" s="16" t="e">
        <f>VLOOKUP(A13,'Phase 1,2+robust'!$A$3:$ID$198,141,FALSE)</f>
        <v>#N/A</v>
      </c>
      <c r="EL13" s="45" t="e">
        <f>VLOOKUP(A13,'Phase 1,2+robust'!$A$3:$ID$198,142,FALSE)</f>
        <v>#N/A</v>
      </c>
      <c r="EM13" s="46" t="e">
        <f>VLOOKUP(A13,'Phase 1,2+robust'!$A$3:$ID$198,143,FALSE)</f>
        <v>#N/A</v>
      </c>
      <c r="EN13" s="47" t="e">
        <f>VLOOKUP(A13,'Phase 1,2+robust'!$A$3:$ID$198,144,FALSE)</f>
        <v>#N/A</v>
      </c>
      <c r="EO13" s="16" t="e">
        <f>VLOOKUP(A13,'Phase 1,2+robust'!$A$3:$ID$198,145,FALSE)</f>
        <v>#N/A</v>
      </c>
      <c r="EP13" s="16" t="e">
        <f>VLOOKUP(A13,'Phase 1,2+robust'!$A$3:$ID$198,146,FALSE)</f>
        <v>#N/A</v>
      </c>
      <c r="EQ13" s="16" t="e">
        <f>VLOOKUP(A13,'Phase 1,2+robust'!$A$3:$ID$198,147,FALSE)</f>
        <v>#N/A</v>
      </c>
      <c r="ER13" s="45" t="e">
        <f>VLOOKUP(A13,'Phase 1,2+robust'!$A$3:$ID$198,148,FALSE)</f>
        <v>#N/A</v>
      </c>
      <c r="ES13" s="46" t="e">
        <f>VLOOKUP(A13,'Phase 1,2+robust'!$A$3:$ID$198,149,FALSE)</f>
        <v>#N/A</v>
      </c>
      <c r="ET13" s="47" t="e">
        <f>VLOOKUP(A13,'Phase 1,2+robust'!$A$3:$ID$198,150,FALSE)</f>
        <v>#N/A</v>
      </c>
      <c r="EU13" s="16" t="e">
        <f>VLOOKUP(A13,'Phase 1,2+robust'!$A$3:$ID$198,151,FALSE)</f>
        <v>#N/A</v>
      </c>
      <c r="EV13" s="16" t="e">
        <f>VLOOKUP(A13,'Phase 1,2+robust'!$A$3:$ID$198,152,FALSE)</f>
        <v>#N/A</v>
      </c>
      <c r="EW13" s="16" t="e">
        <f>VLOOKUP(A13,'Phase 1,2+robust'!$A$3:$ID$198,153,FALSE)</f>
        <v>#N/A</v>
      </c>
      <c r="EX13" s="16" t="e">
        <f>VLOOKUP(A13,'Phase 1,2+robust'!$A$3:$ID$198,154,FALSE)</f>
        <v>#N/A</v>
      </c>
      <c r="EY13" s="16" t="e">
        <f>VLOOKUP(A13,'Phase 1,2+robust'!$A$3:$ID$198,155,FALSE)</f>
        <v>#N/A</v>
      </c>
      <c r="EZ13" s="16" t="e">
        <f>VLOOKUP(A13,'Phase 1,2+robust'!$A$3:$ID$198,156,FALSE)</f>
        <v>#N/A</v>
      </c>
      <c r="FA13" s="16" t="e">
        <f>VLOOKUP(A13,'Phase 1,2+robust'!$A$3:$ID$198,157,FALSE)</f>
        <v>#N/A</v>
      </c>
      <c r="FB13" s="16" t="e">
        <f>VLOOKUP(A13,'Phase 1,2+robust'!$A$3:$ID$198,158,FALSE)</f>
        <v>#N/A</v>
      </c>
      <c r="FC13" s="16" t="e">
        <f>VLOOKUP(A13,'Phase 1,2+robust'!$A$3:$ID$198,159,FALSE)</f>
        <v>#N/A</v>
      </c>
      <c r="FD13" s="16" t="e">
        <f>VLOOKUP(A13,'Phase 1,2+robust'!$A$3:$ID$198,160,FALSE)</f>
        <v>#N/A</v>
      </c>
      <c r="FE13" s="16" t="e">
        <f>VLOOKUP(A13,'Phase 1,2+robust'!$A$3:$ID$198,161,FALSE)</f>
        <v>#N/A</v>
      </c>
      <c r="FF13" s="16" t="e">
        <f>VLOOKUP(A13,'Phase 1,2+robust'!$A$3:$ID$198,162,FALSE)</f>
        <v>#N/A</v>
      </c>
      <c r="FG13" s="16" t="e">
        <f>VLOOKUP(A13,'Phase 1,2+robust'!$A$3:$ID$198,163,FALSE)</f>
        <v>#N/A</v>
      </c>
      <c r="FH13" s="16" t="e">
        <f>VLOOKUP(A13,'Phase 1,2+robust'!$A$3:$ID$198,164,FALSE)</f>
        <v>#N/A</v>
      </c>
      <c r="FI13" s="16" t="e">
        <f>VLOOKUP(A13,'Phase 1,2+robust'!$A$3:$ID$198,165,FALSE)</f>
        <v>#N/A</v>
      </c>
      <c r="FJ13" s="16" t="e">
        <f>VLOOKUP(A13,'Phase 1,2+robust'!$A$3:$ID$198,166,FALSE)</f>
        <v>#N/A</v>
      </c>
      <c r="FK13" s="16" t="e">
        <f>VLOOKUP(A13,'Phase 1,2+robust'!$A$3:$ID$198,167,FALSE)</f>
        <v>#N/A</v>
      </c>
      <c r="FL13" s="16" t="e">
        <f>VLOOKUP(A13,'Phase 1,2+robust'!$A$3:$ID$198,168,FALSE)</f>
        <v>#N/A</v>
      </c>
      <c r="FM13" s="16" t="e">
        <f>VLOOKUP(A13,'Phase 1,2+robust'!$A$3:$ID$198,169,FALSE)</f>
        <v>#N/A</v>
      </c>
      <c r="FN13" s="16" t="e">
        <f>VLOOKUP(A13,'Phase 1,2+robust'!$A$3:$ID$198,170,FALSE)</f>
        <v>#N/A</v>
      </c>
      <c r="FO13" s="16" t="e">
        <f>VLOOKUP(A13,'Phase 1,2+robust'!$A$3:$ID$198,171,FALSE)</f>
        <v>#N/A</v>
      </c>
      <c r="FP13" s="16" t="e">
        <f>VLOOKUP(A13,'Phase 1,2+robust'!$A$3:$ID$198,172,FALSE)</f>
        <v>#N/A</v>
      </c>
      <c r="FQ13" s="16" t="e">
        <f>VLOOKUP(A13,'Phase 1,2+robust'!$A$3:$ID$198,173,FALSE)</f>
        <v>#N/A</v>
      </c>
      <c r="FR13" s="16" t="e">
        <f>VLOOKUP(A13,'Phase 1,2+robust'!$A$3:$ID$198,174,FALSE)</f>
        <v>#N/A</v>
      </c>
      <c r="FS13" s="16" t="e">
        <f>VLOOKUP(A13,'Phase 1,2+robust'!$A$3:$ID$198,175,FALSE)</f>
        <v>#N/A</v>
      </c>
      <c r="FT13" s="16" t="e">
        <f>VLOOKUP(A13,'Phase 1,2+robust'!$A$3:$ID$198,176,FALSE)</f>
        <v>#N/A</v>
      </c>
      <c r="FU13" s="16" t="e">
        <f>VLOOKUP(A13,'Phase 1,2+robust'!$A$3:$ID$198,177,FALSE)</f>
        <v>#N/A</v>
      </c>
      <c r="FV13" s="16" t="e">
        <f>VLOOKUP(A13,'Phase 1,2+robust'!$A$3:$ID$198,178,FALSE)</f>
        <v>#N/A</v>
      </c>
      <c r="FW13" s="16" t="e">
        <f>VLOOKUP(A13,'Phase 1,2+robust'!$A$3:$ID$198,179,FALSE)</f>
        <v>#N/A</v>
      </c>
      <c r="FX13" s="16" t="e">
        <f>VLOOKUP(A13,'Phase 1,2+robust'!$A$3:$ID$198,180,FALSE)</f>
        <v>#N/A</v>
      </c>
      <c r="FY13" s="16" t="e">
        <f>VLOOKUP(A13,'Phase 1,2+robust'!$A$3:$ID$198,181,FALSE)</f>
        <v>#N/A</v>
      </c>
      <c r="FZ13" s="16" t="e">
        <f>VLOOKUP(A13,'Phase 1,2+robust'!$A$3:$ID$198,182,FALSE)</f>
        <v>#N/A</v>
      </c>
      <c r="GA13" s="16" t="e">
        <f>VLOOKUP(A13,'Phase 1,2+robust'!$A$3:$ID$198,183,FALSE)</f>
        <v>#N/A</v>
      </c>
      <c r="GB13" s="16" t="e">
        <f>VLOOKUP(A13,'Phase 1,2+robust'!$A$3:$ID$198,184,FALSE)</f>
        <v>#N/A</v>
      </c>
      <c r="GC13" s="16" t="e">
        <f>VLOOKUP(A13,'Phase 1,2+robust'!$A$3:$ID$198,185,FALSE)</f>
        <v>#N/A</v>
      </c>
      <c r="GD13" s="16" t="e">
        <f>VLOOKUP(A13,'Phase 1,2+robust'!$A$3:$ID$198,186,FALSE)</f>
        <v>#N/A</v>
      </c>
      <c r="GE13" s="16" t="e">
        <f>VLOOKUP(A13,'Phase 1,2+robust'!$A$3:$ID$198,187,FALSE)</f>
        <v>#N/A</v>
      </c>
      <c r="GF13" s="16" t="e">
        <f>VLOOKUP(A13,'Phase 1,2+robust'!$A$3:$ID$198,188,FALSE)</f>
        <v>#N/A</v>
      </c>
      <c r="GG13" s="16" t="e">
        <f>VLOOKUP(A13,'Phase 1,2+robust'!$A$3:$ID$198,189,FALSE)</f>
        <v>#N/A</v>
      </c>
      <c r="GH13" s="16" t="e">
        <f>VLOOKUP(A13,'Phase 1,2+robust'!$A$3:$ID$198,190,FALSE)</f>
        <v>#N/A</v>
      </c>
      <c r="GI13" s="16" t="e">
        <f>VLOOKUP(A13,'Phase 1,2+robust'!$A$3:$ID$198,191,FALSE)</f>
        <v>#N/A</v>
      </c>
      <c r="GJ13" s="16" t="e">
        <f>VLOOKUP(A13,'Phase 1,2+robust'!$A$3:$ID$198,192,FALSE)</f>
        <v>#N/A</v>
      </c>
      <c r="GK13" s="16" t="e">
        <f>VLOOKUP(A13,'Phase 1,2+robust'!$A$3:$ID$198,193,FALSE)</f>
        <v>#N/A</v>
      </c>
      <c r="GL13" s="16" t="e">
        <f>VLOOKUP(A13,'Phase 1,2+robust'!$A$3:$ID$198,194,FALSE)</f>
        <v>#N/A</v>
      </c>
      <c r="GM13" s="16" t="e">
        <f>VLOOKUP(A13,'Phase 1,2+robust'!$A$3:$ID$198,195,FALSE)</f>
        <v>#N/A</v>
      </c>
      <c r="GN13" s="16" t="e">
        <f>VLOOKUP(A13,'Phase 1,2+robust'!$A$3:$ID$198,196,FALSE)</f>
        <v>#N/A</v>
      </c>
      <c r="GO13" s="16" t="e">
        <f>VLOOKUP(A13,'Phase 1,2+robust'!$A$3:$ID$198,197,FALSE)</f>
        <v>#N/A</v>
      </c>
      <c r="GP13" s="16" t="e">
        <f>VLOOKUP(A13,'Phase 1,2+robust'!$A$3:$ID$198,198,FALSE)</f>
        <v>#N/A</v>
      </c>
    </row>
    <row r="14" spans="1:198" s="16" customFormat="1" x14ac:dyDescent="0.25">
      <c r="B14" s="16" t="e">
        <f>VLOOKUP(A14,'Phase 1,2+robust'!$A$3:$ID$198,2,FALSE)</f>
        <v>#N/A</v>
      </c>
      <c r="C14" s="16" t="e">
        <f>VLOOKUP(A14,'Phase 1,2+robust'!$A$3:$ID$198,3,FALSE)</f>
        <v>#N/A</v>
      </c>
      <c r="D14" s="16" t="e">
        <f>VLOOKUP(A14,'Phase 1,2+robust'!$A$3:$ID$198,4,FALSE)</f>
        <v>#N/A</v>
      </c>
      <c r="E14" s="16" t="e">
        <f>VLOOKUP(A14,'Phase 1,2+robust'!$A$3:$ID$198,5,FALSE)</f>
        <v>#N/A</v>
      </c>
      <c r="F14" s="16" t="e">
        <f>VLOOKUP(A14,'Phase 1,2+robust'!$A$3:$ID$198,6,FALSE)</f>
        <v>#N/A</v>
      </c>
      <c r="G14" s="16" t="e">
        <f>VLOOKUP(A14,'Phase 1,2+robust'!$A$3:$ID$198,7,FALSE)</f>
        <v>#N/A</v>
      </c>
      <c r="H14" s="16" t="e">
        <f>VLOOKUP(A14,'Phase 1,2+robust'!$A$3:$ID$198,8,FALSE)</f>
        <v>#N/A</v>
      </c>
      <c r="I14" s="16" t="e">
        <f>VLOOKUP(A14,'Phase 1,2+robust'!$A$3:$ID$198,9,FALSE)</f>
        <v>#N/A</v>
      </c>
      <c r="J14" s="45" t="e">
        <f>VLOOKUP(A14,'Phase 1,2+robust'!$A$3:$ID$198,10,FALSE)</f>
        <v>#N/A</v>
      </c>
      <c r="K14" s="46" t="e">
        <f>VLOOKUP(A14,'Phase 1,2+robust'!$A$3:$ID$198,11,FALSE)</f>
        <v>#N/A</v>
      </c>
      <c r="L14" s="47" t="e">
        <f>VLOOKUP(B14,'Phase 1,2+robust'!$A$3:$ID$198,11,FALSE)</f>
        <v>#N/A</v>
      </c>
      <c r="M14" s="16" t="e">
        <f>VLOOKUP(A14,'Phase 1,2+robust'!$A$3:$ID$198,13,FALSE)</f>
        <v>#N/A</v>
      </c>
      <c r="N14" s="16" t="e">
        <f>VLOOKUP(A14,'Phase 1,2+robust'!$A$3:$ID$198,14,FALSE)</f>
        <v>#N/A</v>
      </c>
      <c r="O14" s="16" t="e">
        <f>VLOOKUP(B14,'Phase 1,2+robust'!$A$3:$ID$198,14,FALSE)</f>
        <v>#N/A</v>
      </c>
      <c r="P14" s="45" t="e">
        <f>VLOOKUP(A14,'Phase 1,2+robust'!$A$3:$ID$198,16,FALSE)</f>
        <v>#N/A</v>
      </c>
      <c r="Q14" s="46" t="e">
        <f>VLOOKUP(A14,'Phase 1,2+robust'!$A$3:$ID$198,17,FALSE)</f>
        <v>#N/A</v>
      </c>
      <c r="R14" s="47" t="e">
        <f>VLOOKUP(A14,'Phase 1,2+robust'!$A$3:$ID$198,18,FALSE)</f>
        <v>#N/A</v>
      </c>
      <c r="S14" s="16" t="e">
        <f>VLOOKUP(A14,'Phase 1,2+robust'!$A$3:$ID$198,19,FALSE)</f>
        <v>#N/A</v>
      </c>
      <c r="T14" s="16" t="e">
        <f>VLOOKUP(A14,'Phase 1,2+robust'!$A$3:$ID$198,20,FALSE)</f>
        <v>#N/A</v>
      </c>
      <c r="U14" s="16" t="e">
        <f>VLOOKUP(A14,'Phase 1,2+robust'!$A$3:$ID$198,21,FALSE)</f>
        <v>#N/A</v>
      </c>
      <c r="V14" s="45" t="e">
        <f>VLOOKUP(A14,'Phase 1,2+robust'!$A$3:$ID$198,22,FALSE)</f>
        <v>#N/A</v>
      </c>
      <c r="W14" s="46" t="e">
        <f>VLOOKUP(A14,'Phase 1,2+robust'!$A$3:$ID$198,23,FALSE)</f>
        <v>#N/A</v>
      </c>
      <c r="X14" s="47" t="e">
        <f>VLOOKUP(A14,'Phase 1,2+robust'!$A$3:$ID$198,24,FALSE)</f>
        <v>#N/A</v>
      </c>
      <c r="Y14" s="16" t="e">
        <f>VLOOKUP(A14,'Phase 1,2+robust'!$A$3:$ID$198,25,FALSE)</f>
        <v>#N/A</v>
      </c>
      <c r="Z14" s="16" t="e">
        <f>VLOOKUP(A14,'Phase 1,2+robust'!$A$3:$ID$198,26,FALSE)</f>
        <v>#N/A</v>
      </c>
      <c r="AA14" s="16" t="e">
        <f>VLOOKUP(A14,'Phase 1,2+robust'!$A$3:$ID$198,27,FALSE)</f>
        <v>#N/A</v>
      </c>
      <c r="AB14" s="45" t="e">
        <f>VLOOKUP(A14,'Phase 1,2+robust'!$A$3:$ID$198,28,FALSE)</f>
        <v>#N/A</v>
      </c>
      <c r="AC14" s="46" t="e">
        <f>VLOOKUP(A14,'Phase 1,2+robust'!$A$3:$ID$198,29,FALSE)</f>
        <v>#N/A</v>
      </c>
      <c r="AD14" s="47" t="e">
        <f>VLOOKUP(A14,'Phase 1,2+robust'!$A$3:$ID$198,30,FALSE)</f>
        <v>#N/A</v>
      </c>
      <c r="AE14" s="16" t="e">
        <f>VLOOKUP(A14,'Phase 1,2+robust'!$A$3:$ID$198,31,FALSE)</f>
        <v>#N/A</v>
      </c>
      <c r="AF14" s="16" t="e">
        <f>VLOOKUP(A14,'Phase 1,2+robust'!$A$3:$ID$198,32,FALSE)</f>
        <v>#N/A</v>
      </c>
      <c r="AG14" s="16" t="e">
        <f>VLOOKUP(A14,'Phase 1,2+robust'!$A$3:$ID$198,33,FALSE)</f>
        <v>#N/A</v>
      </c>
      <c r="AH14" s="45" t="e">
        <f>VLOOKUP(A14,'Phase 1,2+robust'!$A$3:$ID$198,34,FALSE)</f>
        <v>#N/A</v>
      </c>
      <c r="AI14" s="46" t="e">
        <f>VLOOKUP(A14,'Phase 1,2+robust'!$A$3:$ID$198,35,FALSE)</f>
        <v>#N/A</v>
      </c>
      <c r="AJ14" s="47" t="e">
        <f>VLOOKUP(A14,'Phase 1,2+robust'!$A$3:$ID$198,36,FALSE)</f>
        <v>#N/A</v>
      </c>
      <c r="AK14" s="16" t="e">
        <f>VLOOKUP(A14,'Phase 1,2+robust'!$A$3:$ID$198,37,FALSE)</f>
        <v>#N/A</v>
      </c>
      <c r="AL14" s="16" t="e">
        <f>VLOOKUP(A14,'Phase 1,2+robust'!$A$3:$ID$198,38,FALSE)</f>
        <v>#N/A</v>
      </c>
      <c r="AM14" s="16" t="e">
        <f>VLOOKUP(A14,'Phase 1,2+robust'!$A$3:$ID$198,39,FALSE)</f>
        <v>#N/A</v>
      </c>
      <c r="AN14" s="45" t="e">
        <f>VLOOKUP(A14,'Phase 1,2+robust'!$A$3:$ID$198,40,FALSE)</f>
        <v>#N/A</v>
      </c>
      <c r="AO14" s="46" t="e">
        <f>VLOOKUP(A14,'Phase 1,2+robust'!$A$3:$ID$198,41,FALSE)</f>
        <v>#N/A</v>
      </c>
      <c r="AP14" s="47" t="e">
        <f>VLOOKUP(A14,'Phase 1,2+robust'!$A$3:$ID$198,42,FALSE)</f>
        <v>#N/A</v>
      </c>
      <c r="AQ14" s="16" t="e">
        <f>VLOOKUP(A14,'Phase 1,2+robust'!$A$3:$ID$198,43,FALSE)</f>
        <v>#N/A</v>
      </c>
      <c r="AR14" s="16" t="e">
        <f>VLOOKUP(A14,'Phase 1,2+robust'!$A$3:$ID$198,44,FALSE)</f>
        <v>#N/A</v>
      </c>
      <c r="AS14" s="16" t="e">
        <f>VLOOKUP(A14,'Phase 1,2+robust'!$A$3:$ID$198,45,FALSE)</f>
        <v>#N/A</v>
      </c>
      <c r="AT14" s="45" t="e">
        <f>VLOOKUP(A14,'Phase 1,2+robust'!$A$3:$ID$198,46,FALSE)</f>
        <v>#N/A</v>
      </c>
      <c r="AU14" s="46" t="e">
        <f>VLOOKUP(A14,'Phase 1,2+robust'!$A$3:$ID$198,47,FALSE)</f>
        <v>#N/A</v>
      </c>
      <c r="AV14" s="47" t="e">
        <f>VLOOKUP(A14,'Phase 1,2+robust'!$A$3:$ID$198,48,FALSE)</f>
        <v>#N/A</v>
      </c>
      <c r="AW14" s="16" t="e">
        <f>VLOOKUP(A14,'Phase 1,2+robust'!$A$3:$ID$198,49,FALSE)</f>
        <v>#N/A</v>
      </c>
      <c r="AX14" s="16" t="e">
        <f>VLOOKUP(A14,'Phase 1,2+robust'!$A$3:$ID$198,50,FALSE)</f>
        <v>#N/A</v>
      </c>
      <c r="AY14" s="16" t="e">
        <f>VLOOKUP(A14,'Phase 1,2+robust'!$A$3:$ID$198,51,FALSE)</f>
        <v>#N/A</v>
      </c>
      <c r="AZ14" s="45" t="e">
        <f>VLOOKUP(A14,'Phase 1,2+robust'!$A$3:$ID$198,52,FALSE)</f>
        <v>#N/A</v>
      </c>
      <c r="BA14" s="46" t="e">
        <f>VLOOKUP(A14,'Phase 1,2+robust'!$A$3:$ID$198,53,FALSE)</f>
        <v>#N/A</v>
      </c>
      <c r="BB14" s="47" t="e">
        <f>VLOOKUP(A14,'Phase 1,2+robust'!$A$3:$ID$198,54,FALSE)</f>
        <v>#N/A</v>
      </c>
      <c r="BC14" s="16" t="e">
        <f>VLOOKUP(A14,'Phase 1,2+robust'!$A$3:$ID$198,55,FALSE)</f>
        <v>#N/A</v>
      </c>
      <c r="BD14" s="16" t="e">
        <f>VLOOKUP(A14,'Phase 1,2+robust'!$A$3:$ID$198,56,FALSE)</f>
        <v>#N/A</v>
      </c>
      <c r="BE14" s="16" t="e">
        <f>VLOOKUP(A14,'Phase 1,2+robust'!$A$3:$ID$198,57,FALSE)</f>
        <v>#N/A</v>
      </c>
      <c r="BF14" s="45" t="e">
        <f>VLOOKUP(A14,'Phase 1,2+robust'!$A$3:$ID$198,58,FALSE)</f>
        <v>#N/A</v>
      </c>
      <c r="BG14" s="46" t="e">
        <f>VLOOKUP(A14,'Phase 1,2+robust'!$A$3:$ID$198,59,FALSE)</f>
        <v>#N/A</v>
      </c>
      <c r="BH14" s="47" t="e">
        <f>VLOOKUP(A14,'Phase 1,2+robust'!$A$3:$ID$198,60,FALSE)</f>
        <v>#N/A</v>
      </c>
      <c r="BI14" s="16" t="e">
        <f>VLOOKUP(A14,'Phase 1,2+robust'!$A$3:$ID$198,61,FALSE)</f>
        <v>#N/A</v>
      </c>
      <c r="BJ14" s="16" t="e">
        <f>VLOOKUP(A14,'Phase 1,2+robust'!$A$3:$ID$198,62,FALSE)</f>
        <v>#N/A</v>
      </c>
      <c r="BK14" s="16" t="e">
        <f>VLOOKUP(A14,'Phase 1,2+robust'!$A$3:$ID$198,63,FALSE)</f>
        <v>#N/A</v>
      </c>
      <c r="BL14" s="45" t="e">
        <f>VLOOKUP(A14,'Phase 1,2+robust'!$A$3:$ID$198,64,FALSE)</f>
        <v>#N/A</v>
      </c>
      <c r="BM14" s="46" t="e">
        <f>VLOOKUP(A14,'Phase 1,2+robust'!$A$3:$ID$198,65,FALSE)</f>
        <v>#N/A</v>
      </c>
      <c r="BN14" s="47" t="e">
        <f>VLOOKUP(A14,'Phase 1,2+robust'!$A$3:$ID$198,66,FALSE)</f>
        <v>#N/A</v>
      </c>
      <c r="BO14" s="16" t="e">
        <f>VLOOKUP(A14,'Phase 1,2+robust'!$A$3:$ID$198,67,FALSE)</f>
        <v>#N/A</v>
      </c>
      <c r="BP14" s="16" t="e">
        <f>VLOOKUP(A14,'Phase 1,2+robust'!$A$3:$ID$198,68,FALSE)</f>
        <v>#N/A</v>
      </c>
      <c r="BQ14" s="16" t="e">
        <f>VLOOKUP(A14,'Phase 1,2+robust'!$A$3:$ID$198,69,FALSE)</f>
        <v>#N/A</v>
      </c>
      <c r="BR14" s="45" t="e">
        <f>VLOOKUP(A14,'Phase 1,2+robust'!$A$3:$ID$198,70,FALSE)</f>
        <v>#N/A</v>
      </c>
      <c r="BS14" s="46" t="e">
        <f>VLOOKUP(A14,'Phase 1,2+robust'!$A$3:$ID$198,71,FALSE)</f>
        <v>#N/A</v>
      </c>
      <c r="BT14" s="47" t="e">
        <f>VLOOKUP(A14,'Phase 1,2+robust'!$A$3:$ID$198,72,FALSE)</f>
        <v>#N/A</v>
      </c>
      <c r="BU14" s="16" t="e">
        <f>VLOOKUP(A14,'Phase 1,2+robust'!$A$3:$ID$198,73,FALSE)</f>
        <v>#N/A</v>
      </c>
      <c r="BV14" s="16" t="e">
        <f>VLOOKUP(A14,'Phase 1,2+robust'!$A$3:$ID$198,74,FALSE)</f>
        <v>#N/A</v>
      </c>
      <c r="BW14" s="16" t="e">
        <f>VLOOKUP(A14,'Phase 1,2+robust'!$A$3:$ID$198,75,FALSE)</f>
        <v>#N/A</v>
      </c>
      <c r="BX14" s="45" t="e">
        <f>VLOOKUP(A14,'Phase 1,2+robust'!$A$3:$ID$198,76,FALSE)</f>
        <v>#N/A</v>
      </c>
      <c r="BY14" s="46" t="e">
        <f>VLOOKUP(A14,'Phase 1,2+robust'!$A$3:$ID$198,77,FALSE)</f>
        <v>#N/A</v>
      </c>
      <c r="BZ14" s="47" t="e">
        <f>VLOOKUP(A14,'Phase 1,2+robust'!$A$3:$ID$198,78,FALSE)</f>
        <v>#N/A</v>
      </c>
      <c r="CA14" s="16" t="e">
        <f>VLOOKUP(A14,'Phase 1,2+robust'!$A$3:$ID$198,79,FALSE)</f>
        <v>#N/A</v>
      </c>
      <c r="CB14" s="16" t="e">
        <f>VLOOKUP(A14,'Phase 1,2+robust'!$A$3:$ID$198,80,FALSE)</f>
        <v>#N/A</v>
      </c>
      <c r="CC14" s="16" t="e">
        <f>VLOOKUP(A14,'Phase 1,2+robust'!$A$3:$ID$198,81,FALSE)</f>
        <v>#N/A</v>
      </c>
      <c r="CD14" s="45" t="e">
        <f>VLOOKUP(A14,'Phase 1,2+robust'!$A$3:$ID$198,82,FALSE)</f>
        <v>#N/A</v>
      </c>
      <c r="CE14" s="46" t="e">
        <f>VLOOKUP(A14,'Phase 1,2+robust'!$A$3:$ID$198,83,FALSE)</f>
        <v>#N/A</v>
      </c>
      <c r="CF14" s="47" t="e">
        <f>VLOOKUP(A14,'Phase 1,2+robust'!$A$3:$ID$198,84,FALSE)</f>
        <v>#N/A</v>
      </c>
      <c r="CG14" s="16" t="e">
        <f>VLOOKUP(A14,'Phase 1,2+robust'!$A$3:$ID$198,85,FALSE)</f>
        <v>#N/A</v>
      </c>
      <c r="CH14" s="16" t="e">
        <f>VLOOKUP(A14,'Phase 1,2+robust'!$A$3:$ID$198,86,FALSE)</f>
        <v>#N/A</v>
      </c>
      <c r="CI14" s="16" t="e">
        <f>VLOOKUP(A14,'Phase 1,2+robust'!$A$3:$ID$198,87,FALSE)</f>
        <v>#N/A</v>
      </c>
      <c r="CJ14" s="45" t="e">
        <f>VLOOKUP(A14,'Phase 1,2+robust'!$A$3:$ID$198,88,FALSE)</f>
        <v>#N/A</v>
      </c>
      <c r="CK14" s="46" t="e">
        <f>VLOOKUP(A14,'Phase 1,2+robust'!$A$3:$ID$198,89,FALSE)</f>
        <v>#N/A</v>
      </c>
      <c r="CL14" s="47" t="e">
        <f>VLOOKUP(A14,'Phase 1,2+robust'!$A$3:$ID$198,90,FALSE)</f>
        <v>#N/A</v>
      </c>
      <c r="CM14" s="16" t="e">
        <f>VLOOKUP(A14,'Phase 1,2+robust'!$A$3:$ID$198,91,FALSE)</f>
        <v>#N/A</v>
      </c>
      <c r="CN14" s="16" t="e">
        <f>VLOOKUP(A14,'Phase 1,2+robust'!$A$3:$ID$198,92,FALSE)</f>
        <v>#N/A</v>
      </c>
      <c r="CO14" s="16" t="e">
        <f>VLOOKUP(A14,'Phase 1,2+robust'!$A$3:$ID$198,93,FALSE)</f>
        <v>#N/A</v>
      </c>
      <c r="CP14" s="45" t="e">
        <f>VLOOKUP(A14,'Phase 1,2+robust'!$A$3:$ID$198,94,FALSE)</f>
        <v>#N/A</v>
      </c>
      <c r="CQ14" s="46" t="e">
        <f>VLOOKUP(A14,'Phase 1,2+robust'!$A$3:$ID$198,95,FALSE)</f>
        <v>#N/A</v>
      </c>
      <c r="CR14" s="47" t="e">
        <f>VLOOKUP(A14,'Phase 1,2+robust'!$A$3:$ID$198,96,FALSE)</f>
        <v>#N/A</v>
      </c>
      <c r="CS14" s="16" t="e">
        <f>VLOOKUP(A14,'Phase 1,2+robust'!$A$3:$ID$198,97,FALSE)</f>
        <v>#N/A</v>
      </c>
      <c r="CT14" s="16" t="e">
        <f>VLOOKUP(A14,'Phase 1,2+robust'!$A$3:$ID$198,98,FALSE)</f>
        <v>#N/A</v>
      </c>
      <c r="CU14" s="16" t="e">
        <f>VLOOKUP(A14,'Phase 1,2+robust'!$A$3:$ID$198,99,FALSE)</f>
        <v>#N/A</v>
      </c>
      <c r="CV14" s="45" t="e">
        <f>VLOOKUP(A14,'Phase 1,2+robust'!$A$3:$ID$198,100,FALSE)</f>
        <v>#N/A</v>
      </c>
      <c r="CW14" s="46" t="e">
        <f>VLOOKUP(A14,'Phase 1,2+robust'!$A$3:$ID$198,101,FALSE)</f>
        <v>#N/A</v>
      </c>
      <c r="CX14" s="47" t="e">
        <f>VLOOKUP(A14,'Phase 1,2+robust'!$A$3:$ID$198,102,FALSE)</f>
        <v>#N/A</v>
      </c>
      <c r="CY14" s="16" t="e">
        <f>VLOOKUP(A14,'Phase 1,2+robust'!$A$3:$ID$198,103,FALSE)</f>
        <v>#N/A</v>
      </c>
      <c r="CZ14" s="16" t="e">
        <f>VLOOKUP(A14,'Phase 1,2+robust'!$A$3:$ID$198,104,FALSE)</f>
        <v>#N/A</v>
      </c>
      <c r="DA14" s="16" t="e">
        <f>VLOOKUP(A14,'Phase 1,2+robust'!$A$3:$ID$198,105,FALSE)</f>
        <v>#N/A</v>
      </c>
      <c r="DB14" s="45" t="e">
        <f>VLOOKUP(A14,'Phase 1,2+robust'!$A$3:$ID$198,106,FALSE)</f>
        <v>#N/A</v>
      </c>
      <c r="DC14" s="46" t="e">
        <f>VLOOKUP(A14,'Phase 1,2+robust'!$A$3:$ID$198,107,FALSE)</f>
        <v>#N/A</v>
      </c>
      <c r="DD14" s="47" t="e">
        <f>VLOOKUP(A14,'Phase 1,2+robust'!$A$3:$ID$198,108,FALSE)</f>
        <v>#N/A</v>
      </c>
      <c r="DE14" s="16" t="e">
        <f>VLOOKUP(A14,'Phase 1,2+robust'!$A$3:$ID$198,109,FALSE)</f>
        <v>#N/A</v>
      </c>
      <c r="DF14" s="16" t="e">
        <f>VLOOKUP(A14,'Phase 1,2+robust'!$A$3:$ID$198,110,FALSE)</f>
        <v>#N/A</v>
      </c>
      <c r="DG14" s="16" t="e">
        <f>VLOOKUP(A14,'Phase 1,2+robust'!$A$3:$ID$198,111,FALSE)</f>
        <v>#N/A</v>
      </c>
      <c r="DH14" s="45" t="e">
        <f>VLOOKUP(A14,'Phase 1,2+robust'!$A$3:$ID$198,112,FALSE)</f>
        <v>#N/A</v>
      </c>
      <c r="DI14" s="46" t="e">
        <f>VLOOKUP(A14,'Phase 1,2+robust'!$A$3:$ID$198,113,FALSE)</f>
        <v>#N/A</v>
      </c>
      <c r="DJ14" s="47" t="e">
        <f>VLOOKUP(A14,'Phase 1,2+robust'!$A$3:$ID$198,114,FALSE)</f>
        <v>#N/A</v>
      </c>
      <c r="DK14" s="16" t="e">
        <f>VLOOKUP(A14,'Phase 1,2+robust'!$A$3:$ID$198,115,FALSE)</f>
        <v>#N/A</v>
      </c>
      <c r="DL14" s="16" t="e">
        <f>VLOOKUP(A14,'Phase 1,2+robust'!$A$3:$ID$198,116,FALSE)</f>
        <v>#N/A</v>
      </c>
      <c r="DM14" s="16" t="e">
        <f>VLOOKUP(A14,'Phase 1,2+robust'!$A$3:$ID$198,117,FALSE)</f>
        <v>#N/A</v>
      </c>
      <c r="DN14" s="45" t="e">
        <f>VLOOKUP(A14,'Phase 1,2+robust'!$A$3:$ID$198,118,FALSE)</f>
        <v>#N/A</v>
      </c>
      <c r="DO14" s="46" t="e">
        <f>VLOOKUP(A14,'Phase 1,2+robust'!$A$3:$ID$198,119,FALSE)</f>
        <v>#N/A</v>
      </c>
      <c r="DP14" s="47" t="e">
        <f>VLOOKUP(A14,'Phase 1,2+robust'!$A$3:$ID$198,120,FALSE)</f>
        <v>#N/A</v>
      </c>
      <c r="DQ14" s="16" t="e">
        <f>VLOOKUP(A14,'Phase 1,2+robust'!$A$3:$ID$198,121,FALSE)</f>
        <v>#N/A</v>
      </c>
      <c r="DR14" s="16" t="e">
        <f>VLOOKUP(A14,'Phase 1,2+robust'!$A$3:$ID$198,122,FALSE)</f>
        <v>#N/A</v>
      </c>
      <c r="DS14" s="16" t="e">
        <f>VLOOKUP(A14,'Phase 1,2+robust'!$A$3:$ID$198,123,FALSE)</f>
        <v>#N/A</v>
      </c>
      <c r="DT14" s="45" t="e">
        <f>VLOOKUP(A14,'Phase 1,2+robust'!$A$3:$ID$198,124,FALSE)</f>
        <v>#N/A</v>
      </c>
      <c r="DU14" s="46" t="e">
        <f>VLOOKUP(A14,'Phase 1,2+robust'!$A$3:$ID$198,125,FALSE)</f>
        <v>#N/A</v>
      </c>
      <c r="DV14" s="47" t="e">
        <f>VLOOKUP(A14,'Phase 1,2+robust'!$A$3:$ID$198,126,FALSE)</f>
        <v>#N/A</v>
      </c>
      <c r="DW14" s="16" t="e">
        <f>VLOOKUP(A14,'Phase 1,2+robust'!$A$3:$ID$198,127,FALSE)</f>
        <v>#N/A</v>
      </c>
      <c r="DX14" s="16" t="e">
        <f>VLOOKUP(A14,'Phase 1,2+robust'!$A$3:$ID$198,128,FALSE)</f>
        <v>#N/A</v>
      </c>
      <c r="DY14" s="16" t="e">
        <f>VLOOKUP(A14,'Phase 1,2+robust'!$A$3:$ID$198,129,FALSE)</f>
        <v>#N/A</v>
      </c>
      <c r="DZ14" s="45" t="e">
        <f>VLOOKUP(A14,'Phase 1,2+robust'!$A$3:$ID$198,130,FALSE)</f>
        <v>#N/A</v>
      </c>
      <c r="EA14" s="46" t="e">
        <f>VLOOKUP(A14,'Phase 1,2+robust'!$A$3:$ID$198,131,FALSE)</f>
        <v>#N/A</v>
      </c>
      <c r="EB14" s="47" t="e">
        <f>VLOOKUP(A14,'Phase 1,2+robust'!$A$3:$ID$198,132,FALSE)</f>
        <v>#N/A</v>
      </c>
      <c r="EC14" s="16" t="e">
        <f>VLOOKUP(A14,'Phase 1,2+robust'!$A$3:$ID$198,133,FALSE)</f>
        <v>#N/A</v>
      </c>
      <c r="ED14" s="16" t="e">
        <f>VLOOKUP(A14,'Phase 1,2+robust'!$A$3:$ID$198,134,FALSE)</f>
        <v>#N/A</v>
      </c>
      <c r="EE14" s="16" t="e">
        <f>VLOOKUP(A14,'Phase 1,2+robust'!$A$3:$ID$198,135,FALSE)</f>
        <v>#N/A</v>
      </c>
      <c r="EF14" s="45" t="e">
        <f>VLOOKUP(A14,'Phase 1,2+robust'!$A$3:$ID$198,136,FALSE)</f>
        <v>#N/A</v>
      </c>
      <c r="EG14" s="46" t="e">
        <f>VLOOKUP(A14,'Phase 1,2+robust'!$A$3:$ID$198,137,FALSE)</f>
        <v>#N/A</v>
      </c>
      <c r="EH14" s="47" t="e">
        <f>VLOOKUP(A14,'Phase 1,2+robust'!$A$3:$ID$198,138,FALSE)</f>
        <v>#N/A</v>
      </c>
      <c r="EI14" s="16" t="e">
        <f>VLOOKUP(A14,'Phase 1,2+robust'!$A$3:$ID$198,139,FALSE)</f>
        <v>#N/A</v>
      </c>
      <c r="EJ14" s="16" t="e">
        <f>VLOOKUP(A14,'Phase 1,2+robust'!$A$3:$ID$198,140,FALSE)</f>
        <v>#N/A</v>
      </c>
      <c r="EK14" s="16" t="e">
        <f>VLOOKUP(A14,'Phase 1,2+robust'!$A$3:$ID$198,141,FALSE)</f>
        <v>#N/A</v>
      </c>
      <c r="EL14" s="45" t="e">
        <f>VLOOKUP(A14,'Phase 1,2+robust'!$A$3:$ID$198,142,FALSE)</f>
        <v>#N/A</v>
      </c>
      <c r="EM14" s="46" t="e">
        <f>VLOOKUP(A14,'Phase 1,2+robust'!$A$3:$ID$198,143,FALSE)</f>
        <v>#N/A</v>
      </c>
      <c r="EN14" s="47" t="e">
        <f>VLOOKUP(A14,'Phase 1,2+robust'!$A$3:$ID$198,144,FALSE)</f>
        <v>#N/A</v>
      </c>
      <c r="EO14" s="16" t="e">
        <f>VLOOKUP(A14,'Phase 1,2+robust'!$A$3:$ID$198,145,FALSE)</f>
        <v>#N/A</v>
      </c>
      <c r="EP14" s="16" t="e">
        <f>VLOOKUP(A14,'Phase 1,2+robust'!$A$3:$ID$198,146,FALSE)</f>
        <v>#N/A</v>
      </c>
      <c r="EQ14" s="16" t="e">
        <f>VLOOKUP(A14,'Phase 1,2+robust'!$A$3:$ID$198,147,FALSE)</f>
        <v>#N/A</v>
      </c>
      <c r="ER14" s="45" t="e">
        <f>VLOOKUP(A14,'Phase 1,2+robust'!$A$3:$ID$198,148,FALSE)</f>
        <v>#N/A</v>
      </c>
      <c r="ES14" s="46" t="e">
        <f>VLOOKUP(A14,'Phase 1,2+robust'!$A$3:$ID$198,149,FALSE)</f>
        <v>#N/A</v>
      </c>
      <c r="ET14" s="47" t="e">
        <f>VLOOKUP(A14,'Phase 1,2+robust'!$A$3:$ID$198,150,FALSE)</f>
        <v>#N/A</v>
      </c>
      <c r="EU14" s="16" t="e">
        <f>VLOOKUP(A14,'Phase 1,2+robust'!$A$3:$ID$198,151,FALSE)</f>
        <v>#N/A</v>
      </c>
      <c r="EV14" s="16" t="e">
        <f>VLOOKUP(A14,'Phase 1,2+robust'!$A$3:$ID$198,152,FALSE)</f>
        <v>#N/A</v>
      </c>
      <c r="EW14" s="16" t="e">
        <f>VLOOKUP(A14,'Phase 1,2+robust'!$A$3:$ID$198,153,FALSE)</f>
        <v>#N/A</v>
      </c>
      <c r="EX14" s="16" t="e">
        <f>VLOOKUP(A14,'Phase 1,2+robust'!$A$3:$ID$198,154,FALSE)</f>
        <v>#N/A</v>
      </c>
      <c r="EY14" s="16" t="e">
        <f>VLOOKUP(A14,'Phase 1,2+robust'!$A$3:$ID$198,155,FALSE)</f>
        <v>#N/A</v>
      </c>
      <c r="EZ14" s="16" t="e">
        <f>VLOOKUP(A14,'Phase 1,2+robust'!$A$3:$ID$198,156,FALSE)</f>
        <v>#N/A</v>
      </c>
      <c r="FA14" s="16" t="e">
        <f>VLOOKUP(A14,'Phase 1,2+robust'!$A$3:$ID$198,157,FALSE)</f>
        <v>#N/A</v>
      </c>
      <c r="FB14" s="16" t="e">
        <f>VLOOKUP(A14,'Phase 1,2+robust'!$A$3:$ID$198,158,FALSE)</f>
        <v>#N/A</v>
      </c>
      <c r="FC14" s="16" t="e">
        <f>VLOOKUP(A14,'Phase 1,2+robust'!$A$3:$ID$198,159,FALSE)</f>
        <v>#N/A</v>
      </c>
      <c r="FD14" s="16" t="e">
        <f>VLOOKUP(A14,'Phase 1,2+robust'!$A$3:$ID$198,160,FALSE)</f>
        <v>#N/A</v>
      </c>
      <c r="FE14" s="16" t="e">
        <f>VLOOKUP(A14,'Phase 1,2+robust'!$A$3:$ID$198,161,FALSE)</f>
        <v>#N/A</v>
      </c>
      <c r="FF14" s="16" t="e">
        <f>VLOOKUP(A14,'Phase 1,2+robust'!$A$3:$ID$198,162,FALSE)</f>
        <v>#N/A</v>
      </c>
      <c r="FG14" s="16" t="e">
        <f>VLOOKUP(A14,'Phase 1,2+robust'!$A$3:$ID$198,163,FALSE)</f>
        <v>#N/A</v>
      </c>
      <c r="FH14" s="16" t="e">
        <f>VLOOKUP(A14,'Phase 1,2+robust'!$A$3:$ID$198,164,FALSE)</f>
        <v>#N/A</v>
      </c>
      <c r="FI14" s="16" t="e">
        <f>VLOOKUP(A14,'Phase 1,2+robust'!$A$3:$ID$198,165,FALSE)</f>
        <v>#N/A</v>
      </c>
      <c r="FJ14" s="16" t="e">
        <f>VLOOKUP(A14,'Phase 1,2+robust'!$A$3:$ID$198,166,FALSE)</f>
        <v>#N/A</v>
      </c>
      <c r="FK14" s="16" t="e">
        <f>VLOOKUP(A14,'Phase 1,2+robust'!$A$3:$ID$198,167,FALSE)</f>
        <v>#N/A</v>
      </c>
      <c r="FL14" s="16" t="e">
        <f>VLOOKUP(A14,'Phase 1,2+robust'!$A$3:$ID$198,168,FALSE)</f>
        <v>#N/A</v>
      </c>
      <c r="FM14" s="16" t="e">
        <f>VLOOKUP(A14,'Phase 1,2+robust'!$A$3:$ID$198,169,FALSE)</f>
        <v>#N/A</v>
      </c>
      <c r="FN14" s="16" t="e">
        <f>VLOOKUP(A14,'Phase 1,2+robust'!$A$3:$ID$198,170,FALSE)</f>
        <v>#N/A</v>
      </c>
      <c r="FO14" s="16" t="e">
        <f>VLOOKUP(A14,'Phase 1,2+robust'!$A$3:$ID$198,171,FALSE)</f>
        <v>#N/A</v>
      </c>
      <c r="FP14" s="16" t="e">
        <f>VLOOKUP(A14,'Phase 1,2+robust'!$A$3:$ID$198,172,FALSE)</f>
        <v>#N/A</v>
      </c>
      <c r="FQ14" s="16" t="e">
        <f>VLOOKUP(A14,'Phase 1,2+robust'!$A$3:$ID$198,173,FALSE)</f>
        <v>#N/A</v>
      </c>
      <c r="FR14" s="16" t="e">
        <f>VLOOKUP(A14,'Phase 1,2+robust'!$A$3:$ID$198,174,FALSE)</f>
        <v>#N/A</v>
      </c>
      <c r="FS14" s="16" t="e">
        <f>VLOOKUP(A14,'Phase 1,2+robust'!$A$3:$ID$198,175,FALSE)</f>
        <v>#N/A</v>
      </c>
      <c r="FT14" s="16" t="e">
        <f>VLOOKUP(A14,'Phase 1,2+robust'!$A$3:$ID$198,176,FALSE)</f>
        <v>#N/A</v>
      </c>
      <c r="FU14" s="16" t="e">
        <f>VLOOKUP(A14,'Phase 1,2+robust'!$A$3:$ID$198,177,FALSE)</f>
        <v>#N/A</v>
      </c>
      <c r="FV14" s="16" t="e">
        <f>VLOOKUP(A14,'Phase 1,2+robust'!$A$3:$ID$198,178,FALSE)</f>
        <v>#N/A</v>
      </c>
      <c r="FW14" s="16" t="e">
        <f>VLOOKUP(A14,'Phase 1,2+robust'!$A$3:$ID$198,179,FALSE)</f>
        <v>#N/A</v>
      </c>
      <c r="FX14" s="16" t="e">
        <f>VLOOKUP(A14,'Phase 1,2+robust'!$A$3:$ID$198,180,FALSE)</f>
        <v>#N/A</v>
      </c>
      <c r="FY14" s="16" t="e">
        <f>VLOOKUP(A14,'Phase 1,2+robust'!$A$3:$ID$198,181,FALSE)</f>
        <v>#N/A</v>
      </c>
      <c r="FZ14" s="16" t="e">
        <f>VLOOKUP(A14,'Phase 1,2+robust'!$A$3:$ID$198,182,FALSE)</f>
        <v>#N/A</v>
      </c>
      <c r="GA14" s="16" t="e">
        <f>VLOOKUP(A14,'Phase 1,2+robust'!$A$3:$ID$198,183,FALSE)</f>
        <v>#N/A</v>
      </c>
      <c r="GB14" s="16" t="e">
        <f>VLOOKUP(A14,'Phase 1,2+robust'!$A$3:$ID$198,184,FALSE)</f>
        <v>#N/A</v>
      </c>
      <c r="GC14" s="16" t="e">
        <f>VLOOKUP(A14,'Phase 1,2+robust'!$A$3:$ID$198,185,FALSE)</f>
        <v>#N/A</v>
      </c>
      <c r="GD14" s="16" t="e">
        <f>VLOOKUP(A14,'Phase 1,2+robust'!$A$3:$ID$198,186,FALSE)</f>
        <v>#N/A</v>
      </c>
      <c r="GE14" s="16" t="e">
        <f>VLOOKUP(A14,'Phase 1,2+robust'!$A$3:$ID$198,187,FALSE)</f>
        <v>#N/A</v>
      </c>
      <c r="GF14" s="16" t="e">
        <f>VLOOKUP(A14,'Phase 1,2+robust'!$A$3:$ID$198,188,FALSE)</f>
        <v>#N/A</v>
      </c>
      <c r="GG14" s="16" t="e">
        <f>VLOOKUP(A14,'Phase 1,2+robust'!$A$3:$ID$198,189,FALSE)</f>
        <v>#N/A</v>
      </c>
      <c r="GH14" s="16" t="e">
        <f>VLOOKUP(A14,'Phase 1,2+robust'!$A$3:$ID$198,190,FALSE)</f>
        <v>#N/A</v>
      </c>
      <c r="GI14" s="16" t="e">
        <f>VLOOKUP(A14,'Phase 1,2+robust'!$A$3:$ID$198,191,FALSE)</f>
        <v>#N/A</v>
      </c>
      <c r="GJ14" s="16" t="e">
        <f>VLOOKUP(A14,'Phase 1,2+robust'!$A$3:$ID$198,192,FALSE)</f>
        <v>#N/A</v>
      </c>
      <c r="GK14" s="16" t="e">
        <f>VLOOKUP(A14,'Phase 1,2+robust'!$A$3:$ID$198,193,FALSE)</f>
        <v>#N/A</v>
      </c>
      <c r="GL14" s="16" t="e">
        <f>VLOOKUP(A14,'Phase 1,2+robust'!$A$3:$ID$198,194,FALSE)</f>
        <v>#N/A</v>
      </c>
      <c r="GM14" s="16" t="e">
        <f>VLOOKUP(A14,'Phase 1,2+robust'!$A$3:$ID$198,195,FALSE)</f>
        <v>#N/A</v>
      </c>
      <c r="GN14" s="16" t="e">
        <f>VLOOKUP(A14,'Phase 1,2+robust'!$A$3:$ID$198,196,FALSE)</f>
        <v>#N/A</v>
      </c>
      <c r="GO14" s="16" t="e">
        <f>VLOOKUP(A14,'Phase 1,2+robust'!$A$3:$ID$198,197,FALSE)</f>
        <v>#N/A</v>
      </c>
      <c r="GP14" s="16" t="e">
        <f>VLOOKUP(A14,'Phase 1,2+robust'!$A$3:$ID$198,198,FALSE)</f>
        <v>#N/A</v>
      </c>
    </row>
    <row r="15" spans="1:198" s="16" customFormat="1" x14ac:dyDescent="0.25">
      <c r="J15" s="45"/>
      <c r="K15" s="46"/>
      <c r="L15" s="47"/>
      <c r="P15" s="45"/>
      <c r="Q15" s="46"/>
      <c r="R15" s="47"/>
      <c r="V15" s="45"/>
      <c r="W15" s="46"/>
      <c r="X15" s="47"/>
      <c r="AB15" s="45"/>
      <c r="AC15" s="46"/>
      <c r="AD15" s="47"/>
      <c r="AH15" s="45"/>
      <c r="AI15" s="46"/>
      <c r="AJ15" s="47"/>
      <c r="AN15" s="45"/>
      <c r="AO15" s="46"/>
      <c r="AP15" s="47"/>
      <c r="AT15" s="45"/>
      <c r="AU15" s="46"/>
      <c r="AV15" s="47"/>
      <c r="AZ15" s="45"/>
      <c r="BA15" s="46"/>
      <c r="BB15" s="47"/>
      <c r="BF15" s="45"/>
      <c r="BG15" s="46"/>
      <c r="BH15" s="47"/>
      <c r="BL15" s="45"/>
      <c r="BM15" s="46"/>
      <c r="BN15" s="47"/>
      <c r="BR15" s="45"/>
      <c r="BS15" s="46"/>
      <c r="BT15" s="47"/>
      <c r="BX15" s="45"/>
      <c r="BY15" s="46"/>
      <c r="BZ15" s="47"/>
      <c r="CD15" s="45"/>
      <c r="CE15" s="46"/>
      <c r="CF15" s="47"/>
      <c r="CJ15" s="45"/>
      <c r="CK15" s="46"/>
      <c r="CL15" s="47"/>
      <c r="CP15" s="45"/>
      <c r="CQ15" s="46"/>
      <c r="CR15" s="47"/>
      <c r="CV15" s="45"/>
      <c r="CW15" s="46"/>
      <c r="CX15" s="47"/>
      <c r="DB15" s="45"/>
      <c r="DC15" s="46"/>
      <c r="DD15" s="47"/>
      <c r="DH15" s="45"/>
      <c r="DI15" s="46"/>
      <c r="DJ15" s="47"/>
      <c r="DN15" s="45"/>
      <c r="DO15" s="46"/>
      <c r="DP15" s="47"/>
      <c r="DT15" s="45"/>
      <c r="DU15" s="46"/>
      <c r="DV15" s="47"/>
      <c r="DZ15" s="45"/>
      <c r="EA15" s="46"/>
      <c r="EB15" s="47"/>
      <c r="EF15" s="45"/>
      <c r="EG15" s="46"/>
      <c r="EH15" s="47"/>
      <c r="EL15" s="45"/>
      <c r="EM15" s="46"/>
      <c r="EN15" s="47"/>
      <c r="ER15" s="45"/>
      <c r="ES15" s="46"/>
      <c r="ET15" s="47"/>
    </row>
    <row r="16" spans="1:198" s="16" customFormat="1" x14ac:dyDescent="0.25">
      <c r="J16" s="45"/>
      <c r="K16" s="46"/>
      <c r="L16" s="47"/>
      <c r="P16" s="45"/>
      <c r="Q16" s="46"/>
      <c r="R16" s="47"/>
      <c r="V16" s="45"/>
      <c r="W16" s="46"/>
      <c r="X16" s="47"/>
      <c r="AB16" s="45"/>
      <c r="AC16" s="46"/>
      <c r="AD16" s="47"/>
      <c r="AH16" s="45"/>
      <c r="AI16" s="46"/>
      <c r="AJ16" s="47"/>
      <c r="AN16" s="45"/>
      <c r="AO16" s="46"/>
      <c r="AP16" s="47"/>
      <c r="AT16" s="45"/>
      <c r="AU16" s="46"/>
      <c r="AV16" s="47"/>
      <c r="AZ16" s="45"/>
      <c r="BA16" s="46"/>
      <c r="BB16" s="47"/>
      <c r="BF16" s="45"/>
      <c r="BG16" s="46"/>
      <c r="BH16" s="47"/>
      <c r="BL16" s="45"/>
      <c r="BM16" s="46"/>
      <c r="BN16" s="47"/>
      <c r="BR16" s="45"/>
      <c r="BS16" s="46"/>
      <c r="BT16" s="47"/>
      <c r="BX16" s="45"/>
      <c r="BY16" s="46"/>
      <c r="BZ16" s="47"/>
      <c r="CD16" s="45"/>
      <c r="CE16" s="46"/>
      <c r="CF16" s="47"/>
      <c r="CJ16" s="45"/>
      <c r="CK16" s="46"/>
      <c r="CL16" s="47"/>
      <c r="CP16" s="45"/>
      <c r="CQ16" s="46"/>
      <c r="CR16" s="47"/>
      <c r="CV16" s="45"/>
      <c r="CW16" s="46"/>
      <c r="CX16" s="47"/>
      <c r="DB16" s="45"/>
      <c r="DC16" s="46"/>
      <c r="DD16" s="47"/>
      <c r="DH16" s="45"/>
      <c r="DI16" s="46"/>
      <c r="DJ16" s="47"/>
      <c r="DN16" s="45"/>
      <c r="DO16" s="46"/>
      <c r="DP16" s="47"/>
      <c r="DT16" s="45"/>
      <c r="DU16" s="46"/>
      <c r="DV16" s="47"/>
      <c r="DZ16" s="45"/>
      <c r="EA16" s="46"/>
      <c r="EB16" s="47"/>
      <c r="EF16" s="45"/>
      <c r="EG16" s="46"/>
      <c r="EH16" s="47"/>
      <c r="EL16" s="45"/>
      <c r="EM16" s="46"/>
      <c r="EN16" s="47"/>
      <c r="ER16" s="45"/>
      <c r="ES16" s="46"/>
      <c r="ET16" s="47"/>
    </row>
    <row r="17" spans="1:198" s="16" customFormat="1" hidden="1" x14ac:dyDescent="0.25">
      <c r="J17" s="45"/>
      <c r="K17" s="46"/>
      <c r="L17" s="47"/>
      <c r="P17" s="45"/>
      <c r="Q17" s="46"/>
      <c r="R17" s="47"/>
      <c r="V17" s="45"/>
      <c r="W17" s="46"/>
      <c r="X17" s="47"/>
      <c r="AB17" s="45"/>
      <c r="AC17" s="46"/>
      <c r="AD17" s="47"/>
      <c r="AH17" s="45"/>
      <c r="AI17" s="46"/>
      <c r="AJ17" s="47"/>
      <c r="AN17" s="45"/>
      <c r="AO17" s="46"/>
      <c r="AP17" s="47"/>
      <c r="AT17" s="45"/>
      <c r="AU17" s="46"/>
      <c r="AV17" s="47"/>
      <c r="AZ17" s="45"/>
      <c r="BA17" s="46"/>
      <c r="BB17" s="47"/>
      <c r="BF17" s="45"/>
      <c r="BG17" s="46"/>
      <c r="BH17" s="47"/>
      <c r="BL17" s="45"/>
      <c r="BM17" s="46"/>
      <c r="BN17" s="47"/>
      <c r="BR17" s="45"/>
      <c r="BS17" s="46"/>
      <c r="BT17" s="47"/>
      <c r="BX17" s="45"/>
      <c r="BY17" s="46"/>
      <c r="BZ17" s="47"/>
      <c r="CD17" s="45"/>
      <c r="CE17" s="46"/>
      <c r="CF17" s="47"/>
      <c r="CJ17" s="45"/>
      <c r="CK17" s="46"/>
      <c r="CL17" s="47"/>
      <c r="CP17" s="45"/>
      <c r="CQ17" s="46"/>
      <c r="CR17" s="47"/>
      <c r="CV17" s="45"/>
      <c r="CW17" s="46"/>
      <c r="CX17" s="47"/>
      <c r="DB17" s="45"/>
      <c r="DC17" s="46"/>
      <c r="DD17" s="47"/>
      <c r="DH17" s="45"/>
      <c r="DI17" s="46"/>
      <c r="DJ17" s="47"/>
      <c r="DN17" s="45"/>
      <c r="DO17" s="46"/>
      <c r="DP17" s="47"/>
      <c r="DT17" s="45"/>
      <c r="DU17" s="46"/>
      <c r="DV17" s="47"/>
      <c r="DZ17" s="45"/>
      <c r="EA17" s="46"/>
      <c r="EB17" s="47"/>
      <c r="EF17" s="45"/>
      <c r="EG17" s="46"/>
      <c r="EH17" s="47"/>
      <c r="EL17" s="45"/>
      <c r="EM17" s="46"/>
      <c r="EN17" s="47"/>
      <c r="ER17" s="45"/>
      <c r="ES17" s="46"/>
      <c r="ET17" s="47"/>
    </row>
    <row r="18" spans="1:198" s="16" customFormat="1" hidden="1" x14ac:dyDescent="0.25">
      <c r="J18" s="45"/>
      <c r="K18" s="46"/>
      <c r="L18" s="47"/>
      <c r="P18" s="45"/>
      <c r="Q18" s="46"/>
      <c r="R18" s="47"/>
      <c r="V18" s="45"/>
      <c r="W18" s="46"/>
      <c r="X18" s="47"/>
      <c r="AB18" s="45"/>
      <c r="AC18" s="46"/>
      <c r="AD18" s="47"/>
      <c r="AH18" s="45"/>
      <c r="AI18" s="46"/>
      <c r="AJ18" s="47"/>
      <c r="AN18" s="45"/>
      <c r="AO18" s="46"/>
      <c r="AP18" s="47"/>
      <c r="AT18" s="45"/>
      <c r="AU18" s="46"/>
      <c r="AV18" s="47"/>
      <c r="AZ18" s="45"/>
      <c r="BA18" s="46"/>
      <c r="BB18" s="47"/>
      <c r="BF18" s="45"/>
      <c r="BG18" s="46"/>
      <c r="BH18" s="47"/>
      <c r="BL18" s="45"/>
      <c r="BM18" s="46"/>
      <c r="BN18" s="47"/>
      <c r="BR18" s="45"/>
      <c r="BS18" s="46"/>
      <c r="BT18" s="47"/>
      <c r="BX18" s="45"/>
      <c r="BY18" s="46"/>
      <c r="BZ18" s="47"/>
      <c r="CD18" s="45"/>
      <c r="CE18" s="46"/>
      <c r="CF18" s="47"/>
      <c r="CJ18" s="45"/>
      <c r="CK18" s="46"/>
      <c r="CL18" s="47"/>
      <c r="CP18" s="45"/>
      <c r="CQ18" s="46"/>
      <c r="CR18" s="47"/>
      <c r="CV18" s="45"/>
      <c r="CW18" s="46"/>
      <c r="CX18" s="47"/>
      <c r="DB18" s="45"/>
      <c r="DC18" s="46"/>
      <c r="DD18" s="47"/>
      <c r="DH18" s="45"/>
      <c r="DI18" s="46"/>
      <c r="DJ18" s="47"/>
      <c r="DN18" s="45"/>
      <c r="DO18" s="46"/>
      <c r="DP18" s="47"/>
      <c r="DT18" s="45"/>
      <c r="DU18" s="46"/>
      <c r="DV18" s="47"/>
      <c r="DZ18" s="45"/>
      <c r="EA18" s="46"/>
      <c r="EB18" s="47"/>
      <c r="EF18" s="45"/>
      <c r="EG18" s="46"/>
      <c r="EH18" s="47"/>
      <c r="EL18" s="45"/>
      <c r="EM18" s="46"/>
      <c r="EN18" s="47"/>
      <c r="ER18" s="45"/>
      <c r="ES18" s="46"/>
      <c r="ET18" s="47"/>
    </row>
    <row r="19" spans="1:198" s="16" customFormat="1" hidden="1" x14ac:dyDescent="0.25">
      <c r="J19" s="45"/>
      <c r="K19" s="46"/>
      <c r="L19" s="47"/>
      <c r="P19" s="45"/>
      <c r="Q19" s="46"/>
      <c r="R19" s="47"/>
      <c r="V19" s="45"/>
      <c r="W19" s="46"/>
      <c r="X19" s="47"/>
      <c r="AB19" s="45"/>
      <c r="AC19" s="46"/>
      <c r="AD19" s="47"/>
      <c r="AH19" s="45"/>
      <c r="AI19" s="46"/>
      <c r="AJ19" s="47"/>
      <c r="AN19" s="45"/>
      <c r="AO19" s="46"/>
      <c r="AP19" s="47"/>
      <c r="AT19" s="45"/>
      <c r="AU19" s="46"/>
      <c r="AV19" s="47"/>
      <c r="AZ19" s="45"/>
      <c r="BA19" s="46"/>
      <c r="BB19" s="47"/>
      <c r="BF19" s="45"/>
      <c r="BG19" s="46"/>
      <c r="BH19" s="47"/>
      <c r="BL19" s="45"/>
      <c r="BM19" s="46"/>
      <c r="BN19" s="47"/>
      <c r="BR19" s="45"/>
      <c r="BS19" s="46"/>
      <c r="BT19" s="47"/>
      <c r="BX19" s="45"/>
      <c r="BY19" s="46"/>
      <c r="BZ19" s="47"/>
      <c r="CD19" s="45"/>
      <c r="CE19" s="46"/>
      <c r="CF19" s="47"/>
      <c r="CJ19" s="45"/>
      <c r="CK19" s="46"/>
      <c r="CL19" s="47"/>
      <c r="CP19" s="45"/>
      <c r="CQ19" s="46"/>
      <c r="CR19" s="47"/>
      <c r="CV19" s="45"/>
      <c r="CW19" s="46"/>
      <c r="CX19" s="47"/>
      <c r="DB19" s="45"/>
      <c r="DC19" s="46"/>
      <c r="DD19" s="47"/>
      <c r="DH19" s="45"/>
      <c r="DI19" s="46"/>
      <c r="DJ19" s="47"/>
      <c r="DN19" s="45"/>
      <c r="DO19" s="46"/>
      <c r="DP19" s="47"/>
      <c r="DT19" s="45"/>
      <c r="DU19" s="46"/>
      <c r="DV19" s="47"/>
      <c r="DZ19" s="45"/>
      <c r="EA19" s="46"/>
      <c r="EB19" s="47"/>
      <c r="EF19" s="45"/>
      <c r="EG19" s="46"/>
      <c r="EH19" s="47"/>
      <c r="EL19" s="45"/>
      <c r="EM19" s="46"/>
      <c r="EN19" s="47"/>
      <c r="ER19" s="45"/>
      <c r="ES19" s="46"/>
      <c r="ET19" s="47"/>
    </row>
    <row r="20" spans="1:198" s="16" customFormat="1" hidden="1" x14ac:dyDescent="0.25">
      <c r="J20" s="45"/>
      <c r="K20" s="46"/>
      <c r="L20" s="47"/>
      <c r="P20" s="45"/>
      <c r="Q20" s="46"/>
      <c r="R20" s="47"/>
      <c r="V20" s="45"/>
      <c r="W20" s="46"/>
      <c r="X20" s="47"/>
      <c r="AB20" s="45"/>
      <c r="AC20" s="46"/>
      <c r="AD20" s="47"/>
      <c r="AH20" s="45"/>
      <c r="AI20" s="46"/>
      <c r="AJ20" s="47"/>
      <c r="AN20" s="45"/>
      <c r="AO20" s="46"/>
      <c r="AP20" s="47"/>
      <c r="AT20" s="45"/>
      <c r="AU20" s="46"/>
      <c r="AV20" s="47"/>
      <c r="AZ20" s="45"/>
      <c r="BA20" s="46"/>
      <c r="BB20" s="47"/>
      <c r="BF20" s="45"/>
      <c r="BG20" s="46"/>
      <c r="BH20" s="47"/>
      <c r="BL20" s="45"/>
      <c r="BM20" s="46"/>
      <c r="BN20" s="47"/>
      <c r="BR20" s="45"/>
      <c r="BS20" s="46"/>
      <c r="BT20" s="47"/>
      <c r="BX20" s="45"/>
      <c r="BY20" s="46"/>
      <c r="BZ20" s="47"/>
      <c r="CD20" s="45"/>
      <c r="CE20" s="46"/>
      <c r="CF20" s="47"/>
      <c r="CJ20" s="45"/>
      <c r="CK20" s="46"/>
      <c r="CL20" s="47"/>
      <c r="CP20" s="45"/>
      <c r="CQ20" s="46"/>
      <c r="CR20" s="47"/>
      <c r="CV20" s="45"/>
      <c r="CW20" s="46"/>
      <c r="CX20" s="47"/>
      <c r="DB20" s="45"/>
      <c r="DC20" s="46"/>
      <c r="DD20" s="47"/>
      <c r="DH20" s="45"/>
      <c r="DI20" s="46"/>
      <c r="DJ20" s="47"/>
      <c r="DN20" s="45"/>
      <c r="DO20" s="46"/>
      <c r="DP20" s="47"/>
      <c r="DT20" s="45"/>
      <c r="DU20" s="46"/>
      <c r="DV20" s="47"/>
      <c r="DZ20" s="45"/>
      <c r="EA20" s="46"/>
      <c r="EB20" s="47"/>
      <c r="EF20" s="45"/>
      <c r="EG20" s="46"/>
      <c r="EH20" s="47"/>
      <c r="EL20" s="45"/>
      <c r="EM20" s="46"/>
      <c r="EN20" s="47"/>
      <c r="ER20" s="45"/>
      <c r="ES20" s="46"/>
      <c r="ET20" s="47"/>
    </row>
    <row r="21" spans="1:198" s="16" customFormat="1" hidden="1" x14ac:dyDescent="0.25">
      <c r="J21" s="45"/>
      <c r="K21" s="46"/>
      <c r="L21" s="47"/>
      <c r="P21" s="45"/>
      <c r="Q21" s="46"/>
      <c r="R21" s="47"/>
      <c r="V21" s="45"/>
      <c r="W21" s="46"/>
      <c r="X21" s="47"/>
      <c r="AB21" s="45"/>
      <c r="AC21" s="46"/>
      <c r="AD21" s="47"/>
      <c r="AH21" s="45"/>
      <c r="AI21" s="46"/>
      <c r="AJ21" s="47"/>
      <c r="AN21" s="45"/>
      <c r="AO21" s="46"/>
      <c r="AP21" s="47"/>
      <c r="AT21" s="45"/>
      <c r="AU21" s="46"/>
      <c r="AV21" s="47"/>
      <c r="AZ21" s="45"/>
      <c r="BA21" s="46"/>
      <c r="BB21" s="47"/>
      <c r="BF21" s="45"/>
      <c r="BG21" s="46"/>
      <c r="BH21" s="47"/>
      <c r="BL21" s="45"/>
      <c r="BM21" s="46"/>
      <c r="BN21" s="47"/>
      <c r="BR21" s="45"/>
      <c r="BS21" s="46"/>
      <c r="BT21" s="47"/>
      <c r="BX21" s="45"/>
      <c r="BY21" s="46"/>
      <c r="BZ21" s="47"/>
      <c r="CD21" s="45"/>
      <c r="CE21" s="46"/>
      <c r="CF21" s="47"/>
      <c r="CJ21" s="45"/>
      <c r="CK21" s="46"/>
      <c r="CL21" s="47"/>
      <c r="CP21" s="45"/>
      <c r="CQ21" s="46"/>
      <c r="CR21" s="47"/>
      <c r="CV21" s="45"/>
      <c r="CW21" s="46"/>
      <c r="CX21" s="47"/>
      <c r="DB21" s="45"/>
      <c r="DC21" s="46"/>
      <c r="DD21" s="47"/>
      <c r="DH21" s="45"/>
      <c r="DI21" s="46"/>
      <c r="DJ21" s="47"/>
      <c r="DN21" s="45"/>
      <c r="DO21" s="46"/>
      <c r="DP21" s="47"/>
      <c r="DT21" s="45"/>
      <c r="DU21" s="46"/>
      <c r="DV21" s="47"/>
      <c r="DZ21" s="45"/>
      <c r="EA21" s="46"/>
      <c r="EB21" s="47"/>
      <c r="EF21" s="45"/>
      <c r="EG21" s="46"/>
      <c r="EH21" s="47"/>
      <c r="EL21" s="45"/>
      <c r="EM21" s="46"/>
      <c r="EN21" s="47"/>
      <c r="ER21" s="45"/>
      <c r="ES21" s="46"/>
      <c r="ET21" s="47"/>
    </row>
    <row r="22" spans="1:198" s="16" customFormat="1" hidden="1" x14ac:dyDescent="0.25">
      <c r="J22" s="45"/>
      <c r="K22" s="46"/>
      <c r="L22" s="47"/>
      <c r="P22" s="45"/>
      <c r="Q22" s="46"/>
      <c r="R22" s="47"/>
      <c r="V22" s="45"/>
      <c r="W22" s="46"/>
      <c r="X22" s="47"/>
      <c r="AB22" s="45"/>
      <c r="AC22" s="46"/>
      <c r="AD22" s="47"/>
      <c r="AH22" s="45"/>
      <c r="AI22" s="46"/>
      <c r="AJ22" s="47"/>
      <c r="AN22" s="45"/>
      <c r="AO22" s="46"/>
      <c r="AP22" s="47"/>
      <c r="AT22" s="45"/>
      <c r="AU22" s="46"/>
      <c r="AV22" s="47"/>
      <c r="AZ22" s="45"/>
      <c r="BA22" s="46"/>
      <c r="BB22" s="47"/>
      <c r="BF22" s="45"/>
      <c r="BG22" s="46"/>
      <c r="BH22" s="47"/>
      <c r="BL22" s="45"/>
      <c r="BM22" s="46"/>
      <c r="BN22" s="47"/>
      <c r="BR22" s="45"/>
      <c r="BS22" s="46"/>
      <c r="BT22" s="47"/>
      <c r="BX22" s="45"/>
      <c r="BY22" s="46"/>
      <c r="BZ22" s="47"/>
      <c r="CD22" s="45"/>
      <c r="CE22" s="46"/>
      <c r="CF22" s="47"/>
      <c r="CJ22" s="45"/>
      <c r="CK22" s="46"/>
      <c r="CL22" s="47"/>
      <c r="CP22" s="45"/>
      <c r="CQ22" s="46"/>
      <c r="CR22" s="47"/>
      <c r="CV22" s="45"/>
      <c r="CW22" s="46"/>
      <c r="CX22" s="47"/>
      <c r="DB22" s="45"/>
      <c r="DC22" s="46"/>
      <c r="DD22" s="47"/>
      <c r="DH22" s="45"/>
      <c r="DI22" s="46"/>
      <c r="DJ22" s="47"/>
      <c r="DN22" s="45"/>
      <c r="DO22" s="46"/>
      <c r="DP22" s="47"/>
      <c r="DT22" s="45"/>
      <c r="DU22" s="46"/>
      <c r="DV22" s="47"/>
      <c r="DZ22" s="45"/>
      <c r="EA22" s="46"/>
      <c r="EB22" s="47"/>
      <c r="EF22" s="45"/>
      <c r="EG22" s="46"/>
      <c r="EH22" s="47"/>
      <c r="EL22" s="45"/>
      <c r="EM22" s="46"/>
      <c r="EN22" s="47"/>
      <c r="ER22" s="45"/>
      <c r="ES22" s="46"/>
      <c r="ET22" s="47"/>
    </row>
    <row r="23" spans="1:198" s="16" customFormat="1" hidden="1" x14ac:dyDescent="0.25">
      <c r="J23" s="45"/>
      <c r="K23" s="46"/>
      <c r="L23" s="47"/>
      <c r="P23" s="45"/>
      <c r="Q23" s="46"/>
      <c r="R23" s="47"/>
      <c r="V23" s="45"/>
      <c r="W23" s="46"/>
      <c r="X23" s="47"/>
      <c r="AB23" s="45"/>
      <c r="AC23" s="46"/>
      <c r="AD23" s="47"/>
      <c r="AH23" s="45"/>
      <c r="AI23" s="46"/>
      <c r="AJ23" s="47"/>
      <c r="AN23" s="45"/>
      <c r="AO23" s="46"/>
      <c r="AP23" s="47"/>
      <c r="AT23" s="45"/>
      <c r="AU23" s="46"/>
      <c r="AV23" s="47"/>
      <c r="AZ23" s="45"/>
      <c r="BA23" s="46"/>
      <c r="BB23" s="47"/>
      <c r="BF23" s="45"/>
      <c r="BG23" s="46"/>
      <c r="BH23" s="47"/>
      <c r="BL23" s="45"/>
      <c r="BM23" s="46"/>
      <c r="BN23" s="47"/>
      <c r="BR23" s="45"/>
      <c r="BS23" s="46"/>
      <c r="BT23" s="47"/>
      <c r="BX23" s="45"/>
      <c r="BY23" s="46"/>
      <c r="BZ23" s="47"/>
      <c r="CD23" s="45"/>
      <c r="CE23" s="46"/>
      <c r="CF23" s="47"/>
      <c r="CJ23" s="45"/>
      <c r="CK23" s="46"/>
      <c r="CL23" s="47"/>
      <c r="CP23" s="45"/>
      <c r="CQ23" s="46"/>
      <c r="CR23" s="47"/>
      <c r="CV23" s="45"/>
      <c r="CW23" s="46"/>
      <c r="CX23" s="47"/>
      <c r="DB23" s="45"/>
      <c r="DC23" s="46"/>
      <c r="DD23" s="47"/>
      <c r="DH23" s="45"/>
      <c r="DI23" s="46"/>
      <c r="DJ23" s="47"/>
      <c r="DN23" s="45"/>
      <c r="DO23" s="46"/>
      <c r="DP23" s="47"/>
      <c r="DT23" s="45"/>
      <c r="DU23" s="46"/>
      <c r="DV23" s="47"/>
      <c r="DZ23" s="45"/>
      <c r="EA23" s="46"/>
      <c r="EB23" s="47"/>
      <c r="EF23" s="45"/>
      <c r="EG23" s="46"/>
      <c r="EH23" s="47"/>
      <c r="EL23" s="45"/>
      <c r="EM23" s="46"/>
      <c r="EN23" s="47"/>
      <c r="ER23" s="45"/>
      <c r="ES23" s="46"/>
      <c r="ET23" s="47"/>
    </row>
    <row r="24" spans="1:198" s="16" customFormat="1" hidden="1" x14ac:dyDescent="0.25">
      <c r="J24" s="45"/>
      <c r="K24" s="46"/>
      <c r="L24" s="47"/>
      <c r="P24" s="45"/>
      <c r="Q24" s="46"/>
      <c r="R24" s="47"/>
      <c r="V24" s="45"/>
      <c r="W24" s="46"/>
      <c r="X24" s="47"/>
      <c r="AB24" s="45"/>
      <c r="AC24" s="46"/>
      <c r="AD24" s="47"/>
      <c r="AH24" s="45"/>
      <c r="AI24" s="46"/>
      <c r="AJ24" s="47"/>
      <c r="AN24" s="45"/>
      <c r="AO24" s="46"/>
      <c r="AP24" s="47"/>
      <c r="AT24" s="45"/>
      <c r="AU24" s="46"/>
      <c r="AV24" s="47"/>
      <c r="AZ24" s="45"/>
      <c r="BA24" s="46"/>
      <c r="BB24" s="47"/>
      <c r="BF24" s="45"/>
      <c r="BG24" s="46"/>
      <c r="BH24" s="47"/>
      <c r="BL24" s="45"/>
      <c r="BM24" s="46"/>
      <c r="BN24" s="47"/>
      <c r="BR24" s="45"/>
      <c r="BS24" s="46"/>
      <c r="BT24" s="47"/>
      <c r="BX24" s="45"/>
      <c r="BY24" s="46"/>
      <c r="BZ24" s="47"/>
      <c r="CD24" s="45"/>
      <c r="CE24" s="46"/>
      <c r="CF24" s="47"/>
      <c r="CJ24" s="45"/>
      <c r="CK24" s="46"/>
      <c r="CL24" s="47"/>
      <c r="CP24" s="45"/>
      <c r="CQ24" s="46"/>
      <c r="CR24" s="47"/>
      <c r="CV24" s="45"/>
      <c r="CW24" s="46"/>
      <c r="CX24" s="47"/>
      <c r="DB24" s="45"/>
      <c r="DC24" s="46"/>
      <c r="DD24" s="47"/>
      <c r="DH24" s="45"/>
      <c r="DI24" s="46"/>
      <c r="DJ24" s="47"/>
      <c r="DN24" s="45"/>
      <c r="DO24" s="46"/>
      <c r="DP24" s="47"/>
      <c r="DT24" s="45"/>
      <c r="DU24" s="46"/>
      <c r="DV24" s="47"/>
      <c r="DZ24" s="45"/>
      <c r="EA24" s="46"/>
      <c r="EB24" s="47"/>
      <c r="EF24" s="45"/>
      <c r="EG24" s="46"/>
      <c r="EH24" s="47"/>
      <c r="EL24" s="45"/>
      <c r="EM24" s="46"/>
      <c r="EN24" s="47"/>
      <c r="ER24" s="45"/>
      <c r="ES24" s="46"/>
      <c r="ET24" s="47"/>
    </row>
    <row r="25" spans="1:198" s="16" customFormat="1" hidden="1" x14ac:dyDescent="0.25">
      <c r="J25" s="45"/>
      <c r="K25" s="46"/>
      <c r="L25" s="47"/>
      <c r="P25" s="45"/>
      <c r="Q25" s="46"/>
      <c r="R25" s="47"/>
      <c r="V25" s="45"/>
      <c r="W25" s="46"/>
      <c r="X25" s="47"/>
      <c r="AB25" s="45"/>
      <c r="AC25" s="46"/>
      <c r="AD25" s="47"/>
      <c r="AH25" s="45"/>
      <c r="AI25" s="46"/>
      <c r="AJ25" s="47"/>
      <c r="AN25" s="45"/>
      <c r="AO25" s="46"/>
      <c r="AP25" s="47"/>
      <c r="AT25" s="45"/>
      <c r="AU25" s="46"/>
      <c r="AV25" s="47"/>
      <c r="AZ25" s="45"/>
      <c r="BA25" s="46"/>
      <c r="BB25" s="47"/>
      <c r="BF25" s="45"/>
      <c r="BG25" s="46"/>
      <c r="BH25" s="47"/>
      <c r="BL25" s="45"/>
      <c r="BM25" s="46"/>
      <c r="BN25" s="47"/>
      <c r="BR25" s="45"/>
      <c r="BS25" s="46"/>
      <c r="BT25" s="47"/>
      <c r="BX25" s="45"/>
      <c r="BY25" s="46"/>
      <c r="BZ25" s="47"/>
      <c r="CD25" s="45"/>
      <c r="CE25" s="46"/>
      <c r="CF25" s="47"/>
      <c r="CJ25" s="45"/>
      <c r="CK25" s="46"/>
      <c r="CL25" s="47"/>
      <c r="CP25" s="45"/>
      <c r="CQ25" s="46"/>
      <c r="CR25" s="47"/>
      <c r="CV25" s="45"/>
      <c r="CW25" s="46"/>
      <c r="CX25" s="47"/>
      <c r="DB25" s="45"/>
      <c r="DC25" s="46"/>
      <c r="DD25" s="47"/>
      <c r="DH25" s="45"/>
      <c r="DI25" s="46"/>
      <c r="DJ25" s="47"/>
      <c r="DN25" s="45"/>
      <c r="DO25" s="46"/>
      <c r="DP25" s="47"/>
      <c r="DT25" s="45"/>
      <c r="DU25" s="46"/>
      <c r="DV25" s="47"/>
      <c r="DZ25" s="45"/>
      <c r="EA25" s="46"/>
      <c r="EB25" s="47"/>
      <c r="EF25" s="45"/>
      <c r="EG25" s="46"/>
      <c r="EH25" s="47"/>
      <c r="EL25" s="45"/>
      <c r="EM25" s="46"/>
      <c r="EN25" s="47"/>
      <c r="ER25" s="45"/>
      <c r="ES25" s="46"/>
      <c r="ET25" s="47"/>
    </row>
    <row r="26" spans="1:198" s="16" customFormat="1" hidden="1" x14ac:dyDescent="0.25">
      <c r="J26" s="45"/>
      <c r="K26" s="46"/>
      <c r="L26" s="47"/>
      <c r="P26" s="45"/>
      <c r="Q26" s="46"/>
      <c r="R26" s="47"/>
      <c r="V26" s="45"/>
      <c r="W26" s="46"/>
      <c r="X26" s="47"/>
      <c r="AB26" s="45"/>
      <c r="AC26" s="46"/>
      <c r="AD26" s="47"/>
      <c r="AH26" s="45"/>
      <c r="AI26" s="46"/>
      <c r="AJ26" s="47"/>
      <c r="AN26" s="45"/>
      <c r="AO26" s="46"/>
      <c r="AP26" s="47"/>
      <c r="AT26" s="45"/>
      <c r="AU26" s="46"/>
      <c r="AV26" s="47"/>
      <c r="AZ26" s="45"/>
      <c r="BA26" s="46"/>
      <c r="BB26" s="47"/>
      <c r="BF26" s="45"/>
      <c r="BG26" s="46"/>
      <c r="BH26" s="47"/>
      <c r="BL26" s="45"/>
      <c r="BM26" s="46"/>
      <c r="BN26" s="47"/>
      <c r="BR26" s="45"/>
      <c r="BS26" s="46"/>
      <c r="BT26" s="47"/>
      <c r="BX26" s="45"/>
      <c r="BY26" s="46"/>
      <c r="BZ26" s="47"/>
      <c r="CD26" s="45"/>
      <c r="CE26" s="46"/>
      <c r="CF26" s="47"/>
      <c r="CJ26" s="45"/>
      <c r="CK26" s="46"/>
      <c r="CL26" s="47"/>
      <c r="CP26" s="45"/>
      <c r="CQ26" s="46"/>
      <c r="CR26" s="47"/>
      <c r="CV26" s="45"/>
      <c r="CW26" s="46"/>
      <c r="CX26" s="47"/>
      <c r="DB26" s="45"/>
      <c r="DC26" s="46"/>
      <c r="DD26" s="47"/>
      <c r="DH26" s="45"/>
      <c r="DI26" s="46"/>
      <c r="DJ26" s="47"/>
      <c r="DN26" s="45"/>
      <c r="DO26" s="46"/>
      <c r="DP26" s="47"/>
      <c r="DT26" s="45"/>
      <c r="DU26" s="46"/>
      <c r="DV26" s="47"/>
      <c r="DZ26" s="45"/>
      <c r="EA26" s="46"/>
      <c r="EB26" s="47"/>
      <c r="EF26" s="45"/>
      <c r="EG26" s="46"/>
      <c r="EH26" s="47"/>
      <c r="EL26" s="45"/>
      <c r="EM26" s="46"/>
      <c r="EN26" s="47"/>
      <c r="ER26" s="45"/>
      <c r="ES26" s="46"/>
      <c r="ET26" s="47"/>
    </row>
    <row r="27" spans="1:198" s="16" customFormat="1" hidden="1" x14ac:dyDescent="0.25">
      <c r="J27" s="45"/>
      <c r="K27" s="46"/>
      <c r="L27" s="47"/>
      <c r="P27" s="45"/>
      <c r="Q27" s="46"/>
      <c r="R27" s="47"/>
      <c r="V27" s="45"/>
      <c r="W27" s="46"/>
      <c r="X27" s="47"/>
      <c r="AB27" s="45"/>
      <c r="AC27" s="46"/>
      <c r="AD27" s="47"/>
      <c r="AH27" s="45"/>
      <c r="AI27" s="46"/>
      <c r="AJ27" s="47"/>
      <c r="AN27" s="45"/>
      <c r="AO27" s="46"/>
      <c r="AP27" s="47"/>
      <c r="AT27" s="45"/>
      <c r="AU27" s="46"/>
      <c r="AV27" s="47"/>
      <c r="AZ27" s="45"/>
      <c r="BA27" s="46"/>
      <c r="BB27" s="47"/>
      <c r="BF27" s="45"/>
      <c r="BG27" s="46"/>
      <c r="BH27" s="47"/>
      <c r="BL27" s="45"/>
      <c r="BM27" s="46"/>
      <c r="BN27" s="47"/>
      <c r="BR27" s="45"/>
      <c r="BS27" s="46"/>
      <c r="BT27" s="47"/>
      <c r="BX27" s="45"/>
      <c r="BY27" s="46"/>
      <c r="BZ27" s="47"/>
      <c r="CD27" s="45"/>
      <c r="CE27" s="46"/>
      <c r="CF27" s="47"/>
      <c r="CJ27" s="45"/>
      <c r="CK27" s="46"/>
      <c r="CL27" s="47"/>
      <c r="CP27" s="45"/>
      <c r="CQ27" s="46"/>
      <c r="CR27" s="47"/>
      <c r="CV27" s="45"/>
      <c r="CW27" s="46"/>
      <c r="CX27" s="47"/>
      <c r="DB27" s="45"/>
      <c r="DC27" s="46"/>
      <c r="DD27" s="47"/>
      <c r="DH27" s="45"/>
      <c r="DI27" s="46"/>
      <c r="DJ27" s="47"/>
      <c r="DN27" s="45"/>
      <c r="DO27" s="46"/>
      <c r="DP27" s="47"/>
      <c r="DT27" s="45"/>
      <c r="DU27" s="46"/>
      <c r="DV27" s="47"/>
      <c r="DZ27" s="45"/>
      <c r="EA27" s="46"/>
      <c r="EB27" s="47"/>
      <c r="EF27" s="45"/>
      <c r="EG27" s="46"/>
      <c r="EH27" s="47"/>
      <c r="EL27" s="45"/>
      <c r="EM27" s="46"/>
      <c r="EN27" s="47"/>
      <c r="ER27" s="45"/>
      <c r="ES27" s="46"/>
      <c r="ET27" s="47"/>
    </row>
    <row r="28" spans="1:198" s="16" customFormat="1" x14ac:dyDescent="0.25">
      <c r="J28" s="45"/>
      <c r="K28" s="46"/>
      <c r="L28" s="47"/>
      <c r="P28" s="45"/>
      <c r="Q28" s="46"/>
      <c r="R28" s="47"/>
      <c r="V28" s="45"/>
      <c r="W28" s="46"/>
      <c r="X28" s="47"/>
      <c r="AB28" s="45"/>
      <c r="AC28" s="46"/>
      <c r="AD28" s="47"/>
      <c r="AH28" s="45"/>
      <c r="AI28" s="46"/>
      <c r="AJ28" s="47"/>
      <c r="AN28" s="45"/>
      <c r="AO28" s="46"/>
      <c r="AP28" s="47"/>
      <c r="AT28" s="45"/>
      <c r="AU28" s="46"/>
      <c r="AV28" s="47"/>
      <c r="AZ28" s="45"/>
      <c r="BA28" s="46"/>
      <c r="BB28" s="47"/>
      <c r="BF28" s="45"/>
      <c r="BG28" s="46"/>
      <c r="BH28" s="47"/>
      <c r="BL28" s="45"/>
      <c r="BM28" s="46"/>
      <c r="BN28" s="47"/>
      <c r="BR28" s="45"/>
      <c r="BS28" s="46"/>
      <c r="BT28" s="47"/>
      <c r="BX28" s="45"/>
      <c r="BY28" s="46"/>
      <c r="BZ28" s="47"/>
      <c r="CD28" s="45"/>
      <c r="CE28" s="46"/>
      <c r="CF28" s="47"/>
      <c r="CJ28" s="45"/>
      <c r="CK28" s="46"/>
      <c r="CL28" s="47"/>
      <c r="CP28" s="45"/>
      <c r="CQ28" s="46"/>
      <c r="CR28" s="47"/>
      <c r="CV28" s="45"/>
      <c r="CW28" s="46"/>
      <c r="CX28" s="47"/>
      <c r="DB28" s="45"/>
      <c r="DC28" s="46"/>
      <c r="DD28" s="47"/>
      <c r="DH28" s="45"/>
      <c r="DI28" s="46"/>
      <c r="DJ28" s="47"/>
      <c r="DN28" s="45"/>
      <c r="DO28" s="46"/>
      <c r="DP28" s="47"/>
      <c r="DT28" s="45"/>
      <c r="DU28" s="46"/>
      <c r="DV28" s="47"/>
      <c r="DZ28" s="45"/>
      <c r="EA28" s="46"/>
      <c r="EB28" s="47"/>
      <c r="EF28" s="45"/>
      <c r="EG28" s="46"/>
      <c r="EH28" s="47"/>
      <c r="EL28" s="45"/>
      <c r="EM28" s="46"/>
      <c r="EN28" s="47"/>
      <c r="ER28" s="45"/>
      <c r="ES28" s="46"/>
      <c r="ET28" s="47"/>
    </row>
    <row r="29" spans="1:198" s="16" customFormat="1" x14ac:dyDescent="0.25">
      <c r="J29" s="45"/>
      <c r="K29" s="46"/>
      <c r="L29" s="47"/>
      <c r="P29" s="45"/>
      <c r="Q29" s="46"/>
      <c r="R29" s="47"/>
      <c r="V29" s="45"/>
      <c r="W29" s="46"/>
      <c r="X29" s="47"/>
      <c r="AB29" s="45"/>
      <c r="AC29" s="46"/>
      <c r="AD29" s="47"/>
      <c r="AH29" s="45"/>
      <c r="AI29" s="46"/>
      <c r="AJ29" s="47"/>
      <c r="AN29" s="45"/>
      <c r="AO29" s="46"/>
      <c r="AP29" s="47"/>
      <c r="AT29" s="45"/>
      <c r="AU29" s="46"/>
      <c r="AV29" s="47"/>
      <c r="AZ29" s="45"/>
      <c r="BA29" s="46"/>
      <c r="BB29" s="47"/>
      <c r="BF29" s="45"/>
      <c r="BG29" s="46"/>
      <c r="BH29" s="47"/>
      <c r="BL29" s="45"/>
      <c r="BM29" s="46"/>
      <c r="BN29" s="47"/>
      <c r="BR29" s="45"/>
      <c r="BS29" s="46"/>
      <c r="BT29" s="47"/>
      <c r="BX29" s="45"/>
      <c r="BY29" s="46"/>
      <c r="BZ29" s="47"/>
      <c r="CD29" s="45"/>
      <c r="CE29" s="46"/>
      <c r="CF29" s="47"/>
      <c r="CJ29" s="45"/>
      <c r="CK29" s="46"/>
      <c r="CL29" s="47"/>
      <c r="CP29" s="45"/>
      <c r="CQ29" s="46"/>
      <c r="CR29" s="47"/>
      <c r="CV29" s="45"/>
      <c r="CW29" s="46"/>
      <c r="CX29" s="47"/>
      <c r="DB29" s="45"/>
      <c r="DC29" s="46"/>
      <c r="DD29" s="47"/>
      <c r="DH29" s="45"/>
      <c r="DI29" s="46"/>
      <c r="DJ29" s="47"/>
      <c r="DN29" s="45"/>
      <c r="DO29" s="46"/>
      <c r="DP29" s="47"/>
      <c r="DT29" s="45"/>
      <c r="DU29" s="46"/>
      <c r="DV29" s="47"/>
      <c r="DZ29" s="45"/>
      <c r="EA29" s="46"/>
      <c r="EB29" s="47"/>
      <c r="EF29" s="45"/>
      <c r="EG29" s="46"/>
      <c r="EH29" s="47"/>
      <c r="EL29" s="45"/>
      <c r="EM29" s="46"/>
      <c r="EN29" s="47"/>
      <c r="ER29" s="45"/>
      <c r="ES29" s="46"/>
      <c r="ET29" s="47"/>
    </row>
    <row r="30" spans="1:198" s="16" customFormat="1" x14ac:dyDescent="0.25">
      <c r="A30" s="37" t="s">
        <v>512</v>
      </c>
      <c r="J30" s="45"/>
      <c r="K30" s="46" t="s">
        <v>513</v>
      </c>
      <c r="L30" s="47" t="s">
        <v>513</v>
      </c>
      <c r="N30" s="16" t="s">
        <v>514</v>
      </c>
      <c r="O30" s="16" t="s">
        <v>514</v>
      </c>
      <c r="P30" s="45"/>
      <c r="Q30" s="46"/>
      <c r="R30" s="47"/>
      <c r="V30" s="45"/>
      <c r="W30" s="46" t="s">
        <v>513</v>
      </c>
      <c r="X30" s="47" t="s">
        <v>513</v>
      </c>
      <c r="Z30" s="16" t="s">
        <v>514</v>
      </c>
      <c r="AA30" s="16" t="s">
        <v>514</v>
      </c>
      <c r="AB30" s="45"/>
      <c r="AC30" s="46"/>
      <c r="AD30" s="47"/>
      <c r="AH30" s="45"/>
      <c r="AI30" s="46" t="s">
        <v>515</v>
      </c>
      <c r="AJ30" s="47" t="s">
        <v>515</v>
      </c>
      <c r="AL30" s="16" t="s">
        <v>514</v>
      </c>
      <c r="AM30" s="16" t="s">
        <v>514</v>
      </c>
      <c r="AN30" s="45"/>
      <c r="AO30" s="46"/>
      <c r="AP30" s="47"/>
      <c r="AT30" s="45"/>
      <c r="AU30" s="46" t="s">
        <v>515</v>
      </c>
      <c r="AV30" s="47" t="s">
        <v>515</v>
      </c>
      <c r="AX30" s="16" t="s">
        <v>514</v>
      </c>
      <c r="AY30" s="16" t="s">
        <v>514</v>
      </c>
      <c r="AZ30" s="45"/>
      <c r="BA30" s="46"/>
      <c r="BB30" s="47"/>
      <c r="BF30" s="45"/>
      <c r="BG30" s="46" t="s">
        <v>515</v>
      </c>
      <c r="BH30" s="47" t="s">
        <v>515</v>
      </c>
      <c r="BJ30" s="16" t="s">
        <v>514</v>
      </c>
      <c r="BK30" s="16" t="s">
        <v>514</v>
      </c>
      <c r="BL30" s="45"/>
      <c r="BM30" s="46" t="s">
        <v>516</v>
      </c>
      <c r="BN30" s="47" t="s">
        <v>516</v>
      </c>
      <c r="BP30" s="16" t="s">
        <v>516</v>
      </c>
      <c r="BQ30" s="16" t="s">
        <v>516</v>
      </c>
      <c r="BR30" s="45"/>
      <c r="BS30" s="46" t="s">
        <v>516</v>
      </c>
      <c r="BT30" s="47" t="s">
        <v>516</v>
      </c>
      <c r="BV30" s="16" t="s">
        <v>516</v>
      </c>
      <c r="BW30" s="16" t="s">
        <v>516</v>
      </c>
      <c r="BX30" s="45"/>
      <c r="BY30" s="46" t="s">
        <v>516</v>
      </c>
      <c r="BZ30" s="47" t="s">
        <v>516</v>
      </c>
      <c r="CB30" s="16" t="s">
        <v>517</v>
      </c>
      <c r="CC30" s="16" t="s">
        <v>517</v>
      </c>
      <c r="CD30" s="45"/>
      <c r="CE30" s="46" t="s">
        <v>517</v>
      </c>
      <c r="CF30" s="47" t="s">
        <v>517</v>
      </c>
      <c r="CH30" s="16" t="s">
        <v>517</v>
      </c>
      <c r="CI30" s="16" t="s">
        <v>517</v>
      </c>
      <c r="CJ30" s="45"/>
      <c r="CK30" s="46" t="s">
        <v>517</v>
      </c>
      <c r="CL30" s="47" t="s">
        <v>517</v>
      </c>
      <c r="CN30" s="16" t="s">
        <v>517</v>
      </c>
      <c r="CO30" s="16" t="s">
        <v>517</v>
      </c>
      <c r="CP30" s="45"/>
      <c r="CQ30" s="46" t="s">
        <v>517</v>
      </c>
      <c r="CR30" s="47" t="s">
        <v>517</v>
      </c>
      <c r="CT30" s="16" t="s">
        <v>517</v>
      </c>
      <c r="CU30" s="16" t="s">
        <v>517</v>
      </c>
      <c r="CV30" s="45"/>
      <c r="CW30" s="46" t="s">
        <v>517</v>
      </c>
      <c r="CX30" s="47" t="s">
        <v>517</v>
      </c>
      <c r="CZ30" s="16" t="s">
        <v>517</v>
      </c>
      <c r="DA30" s="16" t="s">
        <v>517</v>
      </c>
      <c r="DB30" s="45"/>
      <c r="DC30" s="46" t="s">
        <v>517</v>
      </c>
      <c r="DD30" s="47" t="s">
        <v>517</v>
      </c>
      <c r="DF30" s="16" t="s">
        <v>517</v>
      </c>
      <c r="DG30" s="16" t="s">
        <v>517</v>
      </c>
      <c r="DH30" s="45"/>
      <c r="DI30" s="46" t="s">
        <v>517</v>
      </c>
      <c r="DJ30" s="47" t="s">
        <v>517</v>
      </c>
      <c r="DL30" s="16" t="s">
        <v>517</v>
      </c>
      <c r="DM30" s="16" t="s">
        <v>517</v>
      </c>
      <c r="DN30" s="45"/>
      <c r="DO30" s="46"/>
      <c r="DP30" s="47"/>
      <c r="DT30" s="45"/>
      <c r="DU30" s="46"/>
      <c r="DV30" s="47"/>
      <c r="DZ30" s="45"/>
      <c r="EA30" s="46"/>
      <c r="EB30" s="47"/>
      <c r="EF30" s="45"/>
      <c r="EG30" s="46"/>
      <c r="EH30" s="47"/>
      <c r="EL30" s="45"/>
      <c r="EM30" s="46"/>
      <c r="EN30" s="47"/>
      <c r="ER30" s="45"/>
      <c r="ES30" s="46"/>
      <c r="ET30" s="47"/>
      <c r="GI30" s="16" t="s">
        <v>514</v>
      </c>
      <c r="GJ30" s="16" t="s">
        <v>514</v>
      </c>
    </row>
    <row r="31" spans="1:198" s="16" customFormat="1" x14ac:dyDescent="0.25">
      <c r="B31" s="16" t="e">
        <f>VLOOKUP(A31,'Phase 1,2+robust'!$A$3:$ID$198,2,FALSE)</f>
        <v>#N/A</v>
      </c>
      <c r="C31" s="16" t="e">
        <f>VLOOKUP(A31,'Phase 1,2+robust'!$A$3:$ID$198,3,FALSE)</f>
        <v>#N/A</v>
      </c>
      <c r="D31" s="16" t="e">
        <f>VLOOKUP(A31,'Phase 1,2+robust'!$A$3:$ID$198,4,FALSE)</f>
        <v>#N/A</v>
      </c>
      <c r="E31" s="16" t="e">
        <f>VLOOKUP(A31,'Phase 1,2+robust'!$A$3:$ID$198,5,FALSE)</f>
        <v>#N/A</v>
      </c>
      <c r="F31" s="16" t="e">
        <f>VLOOKUP(A31,'Phase 1,2+robust'!$A$3:$ID$198,6,FALSE)</f>
        <v>#N/A</v>
      </c>
      <c r="G31" s="16" t="e">
        <f>VLOOKUP(A31,'Phase 1,2+robust'!$A$3:$ID$198,7,FALSE)</f>
        <v>#N/A</v>
      </c>
      <c r="H31" s="16" t="e">
        <f>VLOOKUP(A31,'Phase 1,2+robust'!$A$3:$ID$198,8,FALSE)</f>
        <v>#N/A</v>
      </c>
      <c r="I31" s="16" t="e">
        <f>VLOOKUP(A31,'Phase 1,2+robust'!$A$3:$ID$198,9,FALSE)</f>
        <v>#N/A</v>
      </c>
      <c r="J31" s="45" t="e">
        <f>VLOOKUP(A31,'Phase 1,2+robust'!$A$3:$ID$198,10,FALSE)</f>
        <v>#N/A</v>
      </c>
      <c r="K31" s="46" t="e">
        <f>VLOOKUP(A31,'Phase 1,2+robust'!$A$3:$ID$198,11,FALSE)</f>
        <v>#N/A</v>
      </c>
      <c r="L31" s="47" t="e">
        <f>VLOOKUP(B31,'Phase 1,2+robust'!$A$3:$ID$198,11,FALSE)</f>
        <v>#N/A</v>
      </c>
      <c r="M31" s="16" t="e">
        <f>VLOOKUP(A31,'Phase 1,2+robust'!$A$3:$ID$198,13,FALSE)</f>
        <v>#N/A</v>
      </c>
      <c r="N31" s="16" t="e">
        <f>VLOOKUP(A31,'Phase 1,2+robust'!$A$3:$ID$198,14,FALSE)</f>
        <v>#N/A</v>
      </c>
      <c r="O31" s="16" t="e">
        <f>VLOOKUP(B31,'Phase 1,2+robust'!$A$3:$ID$198,14,FALSE)</f>
        <v>#N/A</v>
      </c>
      <c r="P31" s="45" t="e">
        <f>VLOOKUP(A31,'Phase 1,2+robust'!$A$3:$ID$198,16,FALSE)</f>
        <v>#N/A</v>
      </c>
      <c r="Q31" s="46" t="e">
        <f>VLOOKUP(A31,'Phase 1,2+robust'!$A$3:$ID$198,17,FALSE)</f>
        <v>#N/A</v>
      </c>
      <c r="R31" s="47" t="e">
        <f>VLOOKUP(A31,'Phase 1,2+robust'!$A$3:$ID$198,18,FALSE)</f>
        <v>#N/A</v>
      </c>
      <c r="S31" s="16" t="e">
        <f>VLOOKUP(A31,'Phase 1,2+robust'!$A$3:$ID$198,19,FALSE)</f>
        <v>#N/A</v>
      </c>
      <c r="T31" s="16" t="e">
        <f>VLOOKUP(A31,'Phase 1,2+robust'!$A$3:$ID$198,20,FALSE)</f>
        <v>#N/A</v>
      </c>
      <c r="U31" s="16" t="e">
        <f>VLOOKUP(A31,'Phase 1,2+robust'!$A$3:$ID$198,21,FALSE)</f>
        <v>#N/A</v>
      </c>
      <c r="V31" s="45" t="e">
        <f>VLOOKUP(A31,'Phase 1,2+robust'!$A$3:$ID$198,22,FALSE)</f>
        <v>#N/A</v>
      </c>
      <c r="W31" s="46" t="e">
        <f>VLOOKUP(A31,'Phase 1,2+robust'!$A$3:$ID$198,23,FALSE)</f>
        <v>#N/A</v>
      </c>
      <c r="X31" s="47" t="e">
        <f>VLOOKUP(A31,'Phase 1,2+robust'!$A$3:$ID$198,24,FALSE)</f>
        <v>#N/A</v>
      </c>
      <c r="Y31" s="16" t="e">
        <f>VLOOKUP(A31,'Phase 1,2+robust'!$A$3:$ID$198,25,FALSE)</f>
        <v>#N/A</v>
      </c>
      <c r="Z31" s="16" t="e">
        <f>VLOOKUP(A31,'Phase 1,2+robust'!$A$3:$ID$198,26,FALSE)</f>
        <v>#N/A</v>
      </c>
      <c r="AA31" s="16" t="e">
        <f>VLOOKUP(A31,'Phase 1,2+robust'!$A$3:$ID$198,27,FALSE)</f>
        <v>#N/A</v>
      </c>
      <c r="AB31" s="45" t="e">
        <f>VLOOKUP(A31,'Phase 1,2+robust'!$A$3:$ID$198,28,FALSE)</f>
        <v>#N/A</v>
      </c>
      <c r="AC31" s="46" t="e">
        <f>VLOOKUP(A31,'Phase 1,2+robust'!$A$3:$ID$198,29,FALSE)</f>
        <v>#N/A</v>
      </c>
      <c r="AD31" s="47" t="e">
        <f>VLOOKUP(A31,'Phase 1,2+robust'!$A$3:$ID$198,30,FALSE)</f>
        <v>#N/A</v>
      </c>
      <c r="AE31" s="16" t="e">
        <f>VLOOKUP(A31,'Phase 1,2+robust'!$A$3:$ID$198,31,FALSE)</f>
        <v>#N/A</v>
      </c>
      <c r="AF31" s="16" t="e">
        <f>VLOOKUP(A31,'Phase 1,2+robust'!$A$3:$ID$198,32,FALSE)</f>
        <v>#N/A</v>
      </c>
      <c r="AG31" s="16" t="e">
        <f>VLOOKUP(A31,'Phase 1,2+robust'!$A$3:$ID$198,33,FALSE)</f>
        <v>#N/A</v>
      </c>
      <c r="AH31" s="45" t="e">
        <f>VLOOKUP(A31,'Phase 1,2+robust'!$A$3:$ID$198,34,FALSE)</f>
        <v>#N/A</v>
      </c>
      <c r="AI31" s="46" t="e">
        <f>VLOOKUP(A31,'Phase 1,2+robust'!$A$3:$ID$198,35,FALSE)</f>
        <v>#N/A</v>
      </c>
      <c r="AJ31" s="47" t="e">
        <f>VLOOKUP(A31,'Phase 1,2+robust'!$A$3:$ID$198,36,FALSE)</f>
        <v>#N/A</v>
      </c>
      <c r="AK31" s="16" t="e">
        <f>VLOOKUP(A31,'Phase 1,2+robust'!$A$3:$ID$198,37,FALSE)</f>
        <v>#N/A</v>
      </c>
      <c r="AL31" s="16" t="e">
        <f>VLOOKUP(A31,'Phase 1,2+robust'!$A$3:$ID$198,38,FALSE)</f>
        <v>#N/A</v>
      </c>
      <c r="AM31" s="16" t="e">
        <f>VLOOKUP(A31,'Phase 1,2+robust'!$A$3:$ID$198,39,FALSE)</f>
        <v>#N/A</v>
      </c>
      <c r="AN31" s="45" t="e">
        <f>VLOOKUP(A31,'Phase 1,2+robust'!$A$3:$ID$198,40,FALSE)</f>
        <v>#N/A</v>
      </c>
      <c r="AO31" s="46" t="e">
        <f>VLOOKUP(A31,'Phase 1,2+robust'!$A$3:$ID$198,41,FALSE)</f>
        <v>#N/A</v>
      </c>
      <c r="AP31" s="47" t="e">
        <f>VLOOKUP(A31,'Phase 1,2+robust'!$A$3:$ID$198,42,FALSE)</f>
        <v>#N/A</v>
      </c>
      <c r="AQ31" s="16" t="e">
        <f>VLOOKUP(A31,'Phase 1,2+robust'!$A$3:$ID$198,43,FALSE)</f>
        <v>#N/A</v>
      </c>
      <c r="AR31" s="16" t="e">
        <f>VLOOKUP(A31,'Phase 1,2+robust'!$A$3:$ID$198,44,FALSE)</f>
        <v>#N/A</v>
      </c>
      <c r="AS31" s="16" t="e">
        <f>VLOOKUP(A31,'Phase 1,2+robust'!$A$3:$ID$198,45,FALSE)</f>
        <v>#N/A</v>
      </c>
      <c r="AT31" s="45" t="e">
        <f>VLOOKUP(A31,'Phase 1,2+robust'!$A$3:$ID$198,46,FALSE)</f>
        <v>#N/A</v>
      </c>
      <c r="AU31" s="46" t="e">
        <f>VLOOKUP(A31,'Phase 1,2+robust'!$A$3:$ID$198,47,FALSE)</f>
        <v>#N/A</v>
      </c>
      <c r="AV31" s="47" t="e">
        <f>VLOOKUP(A31,'Phase 1,2+robust'!$A$3:$ID$198,48,FALSE)</f>
        <v>#N/A</v>
      </c>
      <c r="AW31" s="16" t="e">
        <f>VLOOKUP(A31,'Phase 1,2+robust'!$A$3:$ID$198,49,FALSE)</f>
        <v>#N/A</v>
      </c>
      <c r="AX31" s="16" t="e">
        <f>VLOOKUP(A31,'Phase 1,2+robust'!$A$3:$ID$198,50,FALSE)</f>
        <v>#N/A</v>
      </c>
      <c r="AY31" s="16" t="e">
        <f>VLOOKUP(A31,'Phase 1,2+robust'!$A$3:$ID$198,51,FALSE)</f>
        <v>#N/A</v>
      </c>
      <c r="AZ31" s="45" t="e">
        <f>VLOOKUP(A31,'Phase 1,2+robust'!$A$3:$ID$198,52,FALSE)</f>
        <v>#N/A</v>
      </c>
      <c r="BA31" s="46" t="e">
        <f>VLOOKUP(A31,'Phase 1,2+robust'!$A$3:$ID$198,53,FALSE)</f>
        <v>#N/A</v>
      </c>
      <c r="BB31" s="47" t="e">
        <f>VLOOKUP(A31,'Phase 1,2+robust'!$A$3:$ID$198,54,FALSE)</f>
        <v>#N/A</v>
      </c>
      <c r="BC31" s="16" t="e">
        <f>VLOOKUP(A31,'Phase 1,2+robust'!$A$3:$ID$198,55,FALSE)</f>
        <v>#N/A</v>
      </c>
      <c r="BD31" s="16" t="e">
        <f>VLOOKUP(A31,'Phase 1,2+robust'!$A$3:$ID$198,56,FALSE)</f>
        <v>#N/A</v>
      </c>
      <c r="BE31" s="16" t="e">
        <f>VLOOKUP(A31,'Phase 1,2+robust'!$A$3:$ID$198,57,FALSE)</f>
        <v>#N/A</v>
      </c>
      <c r="BF31" s="45" t="e">
        <f>VLOOKUP(A31,'Phase 1,2+robust'!$A$3:$ID$198,58,FALSE)</f>
        <v>#N/A</v>
      </c>
      <c r="BG31" s="46" t="e">
        <f>VLOOKUP(A31,'Phase 1,2+robust'!$A$3:$ID$198,59,FALSE)</f>
        <v>#N/A</v>
      </c>
      <c r="BH31" s="47" t="e">
        <f>VLOOKUP(A31,'Phase 1,2+robust'!$A$3:$ID$198,60,FALSE)</f>
        <v>#N/A</v>
      </c>
      <c r="BI31" s="16" t="e">
        <f>VLOOKUP(A31,'Phase 1,2+robust'!$A$3:$ID$198,61,FALSE)</f>
        <v>#N/A</v>
      </c>
      <c r="BJ31" s="16" t="e">
        <f>VLOOKUP(A31,'Phase 1,2+robust'!$A$3:$ID$198,62,FALSE)</f>
        <v>#N/A</v>
      </c>
      <c r="BK31" s="16" t="e">
        <f>VLOOKUP(A31,'Phase 1,2+robust'!$A$3:$ID$198,63,FALSE)</f>
        <v>#N/A</v>
      </c>
      <c r="BL31" s="45" t="e">
        <f>VLOOKUP(A31,'Phase 1,2+robust'!$A$3:$ID$198,64,FALSE)</f>
        <v>#N/A</v>
      </c>
      <c r="BM31" s="46" t="e">
        <f>VLOOKUP(A31,'Phase 1,2+robust'!$A$3:$ID$198,65,FALSE)</f>
        <v>#N/A</v>
      </c>
      <c r="BN31" s="47" t="e">
        <f>VLOOKUP(A31,'Phase 1,2+robust'!$A$3:$ID$198,66,FALSE)</f>
        <v>#N/A</v>
      </c>
      <c r="BO31" s="16" t="e">
        <f>VLOOKUP(A31,'Phase 1,2+robust'!$A$3:$ID$198,67,FALSE)</f>
        <v>#N/A</v>
      </c>
      <c r="BP31" s="16" t="e">
        <f>VLOOKUP(A31,'Phase 1,2+robust'!$A$3:$ID$198,68,FALSE)</f>
        <v>#N/A</v>
      </c>
      <c r="BQ31" s="16" t="e">
        <f>VLOOKUP(A31,'Phase 1,2+robust'!$A$3:$ID$198,69,FALSE)</f>
        <v>#N/A</v>
      </c>
      <c r="BR31" s="45" t="e">
        <f>VLOOKUP(A31,'Phase 1,2+robust'!$A$3:$ID$198,70,FALSE)</f>
        <v>#N/A</v>
      </c>
      <c r="BS31" s="46" t="e">
        <f>VLOOKUP(A31,'Phase 1,2+robust'!$A$3:$ID$198,71,FALSE)</f>
        <v>#N/A</v>
      </c>
      <c r="BT31" s="47" t="e">
        <f>VLOOKUP(A31,'Phase 1,2+robust'!$A$3:$ID$198,72,FALSE)</f>
        <v>#N/A</v>
      </c>
      <c r="BU31" s="16" t="e">
        <f>VLOOKUP(A31,'Phase 1,2+robust'!$A$3:$ID$198,73,FALSE)</f>
        <v>#N/A</v>
      </c>
      <c r="BV31" s="16" t="e">
        <f>VLOOKUP(A31,'Phase 1,2+robust'!$A$3:$ID$198,74,FALSE)</f>
        <v>#N/A</v>
      </c>
      <c r="BW31" s="16" t="e">
        <f>VLOOKUP(A31,'Phase 1,2+robust'!$A$3:$ID$198,75,FALSE)</f>
        <v>#N/A</v>
      </c>
      <c r="BX31" s="45" t="e">
        <f>VLOOKUP(A31,'Phase 1,2+robust'!$A$3:$ID$198,76,FALSE)</f>
        <v>#N/A</v>
      </c>
      <c r="BY31" s="46" t="e">
        <f>VLOOKUP(A31,'Phase 1,2+robust'!$A$3:$ID$198,77,FALSE)</f>
        <v>#N/A</v>
      </c>
      <c r="BZ31" s="47" t="e">
        <f>VLOOKUP(A31,'Phase 1,2+robust'!$A$3:$ID$198,78,FALSE)</f>
        <v>#N/A</v>
      </c>
      <c r="CA31" s="16" t="e">
        <f>VLOOKUP(A31,'Phase 1,2+robust'!$A$3:$ID$198,79,FALSE)</f>
        <v>#N/A</v>
      </c>
      <c r="CB31" s="16" t="e">
        <f>VLOOKUP(A31,'Phase 1,2+robust'!$A$3:$ID$198,80,FALSE)</f>
        <v>#N/A</v>
      </c>
      <c r="CC31" s="16" t="e">
        <f>VLOOKUP(A31,'Phase 1,2+robust'!$A$3:$ID$198,81,FALSE)</f>
        <v>#N/A</v>
      </c>
      <c r="CD31" s="45" t="e">
        <f>VLOOKUP(A31,'Phase 1,2+robust'!$A$3:$ID$198,82,FALSE)</f>
        <v>#N/A</v>
      </c>
      <c r="CE31" s="46" t="e">
        <f>VLOOKUP(A31,'Phase 1,2+robust'!$A$3:$ID$198,83,FALSE)</f>
        <v>#N/A</v>
      </c>
      <c r="CF31" s="47" t="e">
        <f>VLOOKUP(A31,'Phase 1,2+robust'!$A$3:$ID$198,84,FALSE)</f>
        <v>#N/A</v>
      </c>
      <c r="CG31" s="16" t="e">
        <f>VLOOKUP(A31,'Phase 1,2+robust'!$A$3:$ID$198,85,FALSE)</f>
        <v>#N/A</v>
      </c>
      <c r="CH31" s="16" t="e">
        <f>VLOOKUP(A31,'Phase 1,2+robust'!$A$3:$ID$198,86,FALSE)</f>
        <v>#N/A</v>
      </c>
      <c r="CI31" s="16" t="e">
        <f>VLOOKUP(A31,'Phase 1,2+robust'!$A$3:$ID$198,87,FALSE)</f>
        <v>#N/A</v>
      </c>
      <c r="CJ31" s="45" t="e">
        <f>VLOOKUP(A31,'Phase 1,2+robust'!$A$3:$ID$198,88,FALSE)</f>
        <v>#N/A</v>
      </c>
      <c r="CK31" s="46" t="e">
        <f>VLOOKUP(A31,'Phase 1,2+robust'!$A$3:$ID$198,89,FALSE)</f>
        <v>#N/A</v>
      </c>
      <c r="CL31" s="47" t="e">
        <f>VLOOKUP(A31,'Phase 1,2+robust'!$A$3:$ID$198,90,FALSE)</f>
        <v>#N/A</v>
      </c>
      <c r="CM31" s="16" t="e">
        <f>VLOOKUP(A31,'Phase 1,2+robust'!$A$3:$ID$198,91,FALSE)</f>
        <v>#N/A</v>
      </c>
      <c r="CN31" s="16" t="e">
        <f>VLOOKUP(A31,'Phase 1,2+robust'!$A$3:$ID$198,92,FALSE)</f>
        <v>#N/A</v>
      </c>
      <c r="CO31" s="16" t="e">
        <f>VLOOKUP(A31,'Phase 1,2+robust'!$A$3:$ID$198,93,FALSE)</f>
        <v>#N/A</v>
      </c>
      <c r="CP31" s="45" t="e">
        <f>VLOOKUP(A31,'Phase 1,2+robust'!$A$3:$ID$198,94,FALSE)</f>
        <v>#N/A</v>
      </c>
      <c r="CQ31" s="46" t="e">
        <f>VLOOKUP(A31,'Phase 1,2+robust'!$A$3:$ID$198,95,FALSE)</f>
        <v>#N/A</v>
      </c>
      <c r="CR31" s="47" t="e">
        <f>VLOOKUP(A31,'Phase 1,2+robust'!$A$3:$ID$198,96,FALSE)</f>
        <v>#N/A</v>
      </c>
      <c r="CS31" s="16" t="e">
        <f>VLOOKUP(A31,'Phase 1,2+robust'!$A$3:$ID$198,97,FALSE)</f>
        <v>#N/A</v>
      </c>
      <c r="CT31" s="16" t="e">
        <f>VLOOKUP(A31,'Phase 1,2+robust'!$A$3:$ID$198,98,FALSE)</f>
        <v>#N/A</v>
      </c>
      <c r="CU31" s="16" t="e">
        <f>VLOOKUP(A31,'Phase 1,2+robust'!$A$3:$ID$198,99,FALSE)</f>
        <v>#N/A</v>
      </c>
      <c r="CV31" s="45" t="e">
        <f>VLOOKUP(A31,'Phase 1,2+robust'!$A$3:$ID$198,100,FALSE)</f>
        <v>#N/A</v>
      </c>
      <c r="CW31" s="46" t="e">
        <f>VLOOKUP(A31,'Phase 1,2+robust'!$A$3:$ID$198,101,FALSE)</f>
        <v>#N/A</v>
      </c>
      <c r="CX31" s="47" t="e">
        <f>VLOOKUP(A31,'Phase 1,2+robust'!$A$3:$ID$198,102,FALSE)</f>
        <v>#N/A</v>
      </c>
      <c r="CY31" s="16" t="e">
        <f>VLOOKUP(A31,'Phase 1,2+robust'!$A$3:$ID$198,103,FALSE)</f>
        <v>#N/A</v>
      </c>
      <c r="CZ31" s="16" t="e">
        <f>VLOOKUP(A31,'Phase 1,2+robust'!$A$3:$ID$198,104,FALSE)</f>
        <v>#N/A</v>
      </c>
      <c r="DA31" s="16" t="e">
        <f>VLOOKUP(A31,'Phase 1,2+robust'!$A$3:$ID$198,105,FALSE)</f>
        <v>#N/A</v>
      </c>
      <c r="DB31" s="45" t="e">
        <f>VLOOKUP(A31,'Phase 1,2+robust'!$A$3:$ID$198,106,FALSE)</f>
        <v>#N/A</v>
      </c>
      <c r="DC31" s="46" t="e">
        <f>VLOOKUP(A31,'Phase 1,2+robust'!$A$3:$ID$198,107,FALSE)</f>
        <v>#N/A</v>
      </c>
      <c r="DD31" s="47" t="e">
        <f>VLOOKUP(A31,'Phase 1,2+robust'!$A$3:$ID$198,108,FALSE)</f>
        <v>#N/A</v>
      </c>
      <c r="DE31" s="16" t="e">
        <f>VLOOKUP(A31,'Phase 1,2+robust'!$A$3:$ID$198,109,FALSE)</f>
        <v>#N/A</v>
      </c>
      <c r="DF31" s="16" t="e">
        <f>VLOOKUP(A31,'Phase 1,2+robust'!$A$3:$ID$198,110,FALSE)</f>
        <v>#N/A</v>
      </c>
      <c r="DG31" s="16" t="e">
        <f>VLOOKUP(A31,'Phase 1,2+robust'!$A$3:$ID$198,111,FALSE)</f>
        <v>#N/A</v>
      </c>
      <c r="DH31" s="45" t="e">
        <f>VLOOKUP(A31,'Phase 1,2+robust'!$A$3:$ID$198,112,FALSE)</f>
        <v>#N/A</v>
      </c>
      <c r="DI31" s="46" t="e">
        <f>VLOOKUP(A31,'Phase 1,2+robust'!$A$3:$ID$198,113,FALSE)</f>
        <v>#N/A</v>
      </c>
      <c r="DJ31" s="47" t="e">
        <f>VLOOKUP(A31,'Phase 1,2+robust'!$A$3:$ID$198,114,FALSE)</f>
        <v>#N/A</v>
      </c>
      <c r="DK31" s="16" t="e">
        <f>VLOOKUP(A31,'Phase 1,2+robust'!$A$3:$ID$198,115,FALSE)</f>
        <v>#N/A</v>
      </c>
      <c r="DL31" s="16" t="e">
        <f>VLOOKUP(A31,'Phase 1,2+robust'!$A$3:$ID$198,116,FALSE)</f>
        <v>#N/A</v>
      </c>
      <c r="DM31" s="16" t="e">
        <f>VLOOKUP(A31,'Phase 1,2+robust'!$A$3:$ID$198,117,FALSE)</f>
        <v>#N/A</v>
      </c>
      <c r="DN31" s="45" t="e">
        <f>VLOOKUP(A31,'Phase 1,2+robust'!$A$3:$ID$198,118,FALSE)</f>
        <v>#N/A</v>
      </c>
      <c r="DO31" s="46" t="e">
        <f>VLOOKUP(A31,'Phase 1,2+robust'!$A$3:$ID$198,119,FALSE)</f>
        <v>#N/A</v>
      </c>
      <c r="DP31" s="47" t="e">
        <f>VLOOKUP(A31,'Phase 1,2+robust'!$A$3:$ID$198,120,FALSE)</f>
        <v>#N/A</v>
      </c>
      <c r="DQ31" s="16" t="e">
        <f>VLOOKUP(A31,'Phase 1,2+robust'!$A$3:$ID$198,121,FALSE)</f>
        <v>#N/A</v>
      </c>
      <c r="DR31" s="16" t="e">
        <f>VLOOKUP(A31,'Phase 1,2+robust'!$A$3:$ID$198,122,FALSE)</f>
        <v>#N/A</v>
      </c>
      <c r="DS31" s="16" t="e">
        <f>VLOOKUP(A31,'Phase 1,2+robust'!$A$3:$ID$198,123,FALSE)</f>
        <v>#N/A</v>
      </c>
      <c r="DT31" s="45" t="e">
        <f>VLOOKUP(A31,'Phase 1,2+robust'!$A$3:$ID$198,124,FALSE)</f>
        <v>#N/A</v>
      </c>
      <c r="DU31" s="46" t="e">
        <f>VLOOKUP(A31,'Phase 1,2+robust'!$A$3:$ID$198,125,FALSE)</f>
        <v>#N/A</v>
      </c>
      <c r="DV31" s="47" t="e">
        <f>VLOOKUP(A31,'Phase 1,2+robust'!$A$3:$ID$198,126,FALSE)</f>
        <v>#N/A</v>
      </c>
      <c r="DW31" s="16" t="e">
        <f>VLOOKUP(A31,'Phase 1,2+robust'!$A$3:$ID$198,127,FALSE)</f>
        <v>#N/A</v>
      </c>
      <c r="DX31" s="16" t="e">
        <f>VLOOKUP(A31,'Phase 1,2+robust'!$A$3:$ID$198,128,FALSE)</f>
        <v>#N/A</v>
      </c>
      <c r="DY31" s="16" t="e">
        <f>VLOOKUP(A31,'Phase 1,2+robust'!$A$3:$ID$198,129,FALSE)</f>
        <v>#N/A</v>
      </c>
      <c r="DZ31" s="45" t="e">
        <f>VLOOKUP(A31,'Phase 1,2+robust'!$A$3:$ID$198,130,FALSE)</f>
        <v>#N/A</v>
      </c>
      <c r="EA31" s="46" t="e">
        <f>VLOOKUP(A31,'Phase 1,2+robust'!$A$3:$ID$198,131,FALSE)</f>
        <v>#N/A</v>
      </c>
      <c r="EB31" s="47" t="e">
        <f>VLOOKUP(A31,'Phase 1,2+robust'!$A$3:$ID$198,132,FALSE)</f>
        <v>#N/A</v>
      </c>
      <c r="EC31" s="16" t="e">
        <f>VLOOKUP(A31,'Phase 1,2+robust'!$A$3:$ID$198,133,FALSE)</f>
        <v>#N/A</v>
      </c>
      <c r="ED31" s="16" t="e">
        <f>VLOOKUP(A31,'Phase 1,2+robust'!$A$3:$ID$198,134,FALSE)</f>
        <v>#N/A</v>
      </c>
      <c r="EE31" s="16" t="e">
        <f>VLOOKUP(A31,'Phase 1,2+robust'!$A$3:$ID$198,135,FALSE)</f>
        <v>#N/A</v>
      </c>
      <c r="EF31" s="45" t="e">
        <f>VLOOKUP(A31,'Phase 1,2+robust'!$A$3:$ID$198,136,FALSE)</f>
        <v>#N/A</v>
      </c>
      <c r="EG31" s="46" t="e">
        <f>VLOOKUP(A31,'Phase 1,2+robust'!$A$3:$ID$198,137,FALSE)</f>
        <v>#N/A</v>
      </c>
      <c r="EH31" s="47" t="e">
        <f>VLOOKUP(A31,'Phase 1,2+robust'!$A$3:$ID$198,138,FALSE)</f>
        <v>#N/A</v>
      </c>
      <c r="EI31" s="16" t="e">
        <f>VLOOKUP(A31,'Phase 1,2+robust'!$A$3:$ID$198,139,FALSE)</f>
        <v>#N/A</v>
      </c>
      <c r="EJ31" s="16" t="e">
        <f>VLOOKUP(A31,'Phase 1,2+robust'!$A$3:$ID$198,140,FALSE)</f>
        <v>#N/A</v>
      </c>
      <c r="EK31" s="16" t="e">
        <f>VLOOKUP(A31,'Phase 1,2+robust'!$A$3:$ID$198,141,FALSE)</f>
        <v>#N/A</v>
      </c>
      <c r="EL31" s="45" t="e">
        <f>VLOOKUP(A31,'Phase 1,2+robust'!$A$3:$ID$198,142,FALSE)</f>
        <v>#N/A</v>
      </c>
      <c r="EM31" s="46" t="e">
        <f>VLOOKUP(A31,'Phase 1,2+robust'!$A$3:$ID$198,143,FALSE)</f>
        <v>#N/A</v>
      </c>
      <c r="EN31" s="47" t="e">
        <f>VLOOKUP(A31,'Phase 1,2+robust'!$A$3:$ID$198,144,FALSE)</f>
        <v>#N/A</v>
      </c>
      <c r="EO31" s="16" t="e">
        <f>VLOOKUP(A31,'Phase 1,2+robust'!$A$3:$ID$198,145,FALSE)</f>
        <v>#N/A</v>
      </c>
      <c r="EP31" s="16" t="e">
        <f>VLOOKUP(A31,'Phase 1,2+robust'!$A$3:$ID$198,146,FALSE)</f>
        <v>#N/A</v>
      </c>
      <c r="EQ31" s="16" t="e">
        <f>VLOOKUP(A31,'Phase 1,2+robust'!$A$3:$ID$198,147,FALSE)</f>
        <v>#N/A</v>
      </c>
      <c r="ER31" s="45" t="e">
        <f>VLOOKUP(A31,'Phase 1,2+robust'!$A$3:$ID$198,148,FALSE)</f>
        <v>#N/A</v>
      </c>
      <c r="ES31" s="46" t="e">
        <f>VLOOKUP(A31,'Phase 1,2+robust'!$A$3:$ID$198,149,FALSE)</f>
        <v>#N/A</v>
      </c>
      <c r="ET31" s="47" t="e">
        <f>VLOOKUP(A31,'Phase 1,2+robust'!$A$3:$ID$198,150,FALSE)</f>
        <v>#N/A</v>
      </c>
      <c r="EU31" s="16" t="e">
        <f>VLOOKUP(A31,'Phase 1,2+robust'!$A$3:$ID$198,151,FALSE)</f>
        <v>#N/A</v>
      </c>
      <c r="EV31" s="16" t="e">
        <f>VLOOKUP(A31,'Phase 1,2+robust'!$A$3:$ID$198,152,FALSE)</f>
        <v>#N/A</v>
      </c>
      <c r="EW31" s="16" t="e">
        <f>VLOOKUP(A31,'Phase 1,2+robust'!$A$3:$ID$198,153,FALSE)</f>
        <v>#N/A</v>
      </c>
      <c r="EX31" s="16" t="e">
        <f>VLOOKUP(A31,'Phase 1,2+robust'!$A$3:$ID$198,154,FALSE)</f>
        <v>#N/A</v>
      </c>
      <c r="EY31" s="16" t="e">
        <f>VLOOKUP(A31,'Phase 1,2+robust'!$A$3:$ID$198,155,FALSE)</f>
        <v>#N/A</v>
      </c>
      <c r="EZ31" s="16" t="e">
        <f>VLOOKUP(A31,'Phase 1,2+robust'!$A$3:$ID$198,156,FALSE)</f>
        <v>#N/A</v>
      </c>
      <c r="FA31" s="16" t="e">
        <f>VLOOKUP(A31,'Phase 1,2+robust'!$A$3:$ID$198,157,FALSE)</f>
        <v>#N/A</v>
      </c>
      <c r="FB31" s="16" t="e">
        <f>VLOOKUP(A31,'Phase 1,2+robust'!$A$3:$ID$198,158,FALSE)</f>
        <v>#N/A</v>
      </c>
      <c r="FC31" s="16" t="e">
        <f>VLOOKUP(A31,'Phase 1,2+robust'!$A$3:$ID$198,159,FALSE)</f>
        <v>#N/A</v>
      </c>
      <c r="FD31" s="16" t="e">
        <f>VLOOKUP(A31,'Phase 1,2+robust'!$A$3:$ID$198,160,FALSE)</f>
        <v>#N/A</v>
      </c>
      <c r="FE31" s="16" t="e">
        <f>VLOOKUP(A31,'Phase 1,2+robust'!$A$3:$ID$198,161,FALSE)</f>
        <v>#N/A</v>
      </c>
      <c r="FF31" s="16" t="e">
        <f>VLOOKUP(A31,'Phase 1,2+robust'!$A$3:$ID$198,162,FALSE)</f>
        <v>#N/A</v>
      </c>
      <c r="FG31" s="16" t="e">
        <f>VLOOKUP(A31,'Phase 1,2+robust'!$A$3:$ID$198,163,FALSE)</f>
        <v>#N/A</v>
      </c>
      <c r="FH31" s="16" t="e">
        <f>VLOOKUP(A31,'Phase 1,2+robust'!$A$3:$ID$198,164,FALSE)</f>
        <v>#N/A</v>
      </c>
      <c r="FI31" s="16" t="e">
        <f>VLOOKUP(A31,'Phase 1,2+robust'!$A$3:$ID$198,165,FALSE)</f>
        <v>#N/A</v>
      </c>
      <c r="FJ31" s="16" t="e">
        <f>VLOOKUP(A31,'Phase 1,2+robust'!$A$3:$ID$198,166,FALSE)</f>
        <v>#N/A</v>
      </c>
      <c r="FK31" s="16" t="e">
        <f>VLOOKUP(A31,'Phase 1,2+robust'!$A$3:$ID$198,167,FALSE)</f>
        <v>#N/A</v>
      </c>
      <c r="FL31" s="16" t="e">
        <f>VLOOKUP(A31,'Phase 1,2+robust'!$A$3:$ID$198,168,FALSE)</f>
        <v>#N/A</v>
      </c>
      <c r="FM31" s="16" t="e">
        <f>VLOOKUP(A31,'Phase 1,2+robust'!$A$3:$ID$198,169,FALSE)</f>
        <v>#N/A</v>
      </c>
      <c r="FN31" s="16" t="e">
        <f>VLOOKUP(A31,'Phase 1,2+robust'!$A$3:$ID$198,170,FALSE)</f>
        <v>#N/A</v>
      </c>
      <c r="FO31" s="16" t="e">
        <f>VLOOKUP(A31,'Phase 1,2+robust'!$A$3:$ID$198,171,FALSE)</f>
        <v>#N/A</v>
      </c>
      <c r="FP31" s="16" t="e">
        <f>VLOOKUP(A31,'Phase 1,2+robust'!$A$3:$ID$198,172,FALSE)</f>
        <v>#N/A</v>
      </c>
      <c r="FQ31" s="16" t="e">
        <f>VLOOKUP(A31,'Phase 1,2+robust'!$A$3:$ID$198,173,FALSE)</f>
        <v>#N/A</v>
      </c>
      <c r="FR31" s="16" t="e">
        <f>VLOOKUP(A31,'Phase 1,2+robust'!$A$3:$ID$198,174,FALSE)</f>
        <v>#N/A</v>
      </c>
      <c r="FS31" s="16" t="e">
        <f>VLOOKUP(A31,'Phase 1,2+robust'!$A$3:$ID$198,175,FALSE)</f>
        <v>#N/A</v>
      </c>
      <c r="FT31" s="16" t="e">
        <f>VLOOKUP(A31,'Phase 1,2+robust'!$A$3:$ID$198,176,FALSE)</f>
        <v>#N/A</v>
      </c>
      <c r="FU31" s="16" t="e">
        <f>VLOOKUP(A31,'Phase 1,2+robust'!$A$3:$ID$198,177,FALSE)</f>
        <v>#N/A</v>
      </c>
      <c r="FV31" s="16" t="e">
        <f>VLOOKUP(A31,'Phase 1,2+robust'!$A$3:$ID$198,178,FALSE)</f>
        <v>#N/A</v>
      </c>
      <c r="FW31" s="16" t="e">
        <f>VLOOKUP(A31,'Phase 1,2+robust'!$A$3:$ID$198,179,FALSE)</f>
        <v>#N/A</v>
      </c>
      <c r="FX31" s="16" t="e">
        <f>VLOOKUP(A31,'Phase 1,2+robust'!$A$3:$ID$198,180,FALSE)</f>
        <v>#N/A</v>
      </c>
      <c r="FY31" s="16" t="e">
        <f>VLOOKUP(A31,'Phase 1,2+robust'!$A$3:$ID$198,181,FALSE)</f>
        <v>#N/A</v>
      </c>
      <c r="FZ31" s="16" t="e">
        <f>VLOOKUP(A31,'Phase 1,2+robust'!$A$3:$ID$198,182,FALSE)</f>
        <v>#N/A</v>
      </c>
      <c r="GA31" s="16" t="e">
        <f>VLOOKUP(A31,'Phase 1,2+robust'!$A$3:$ID$198,183,FALSE)</f>
        <v>#N/A</v>
      </c>
      <c r="GB31" s="16" t="e">
        <f>VLOOKUP(A31,'Phase 1,2+robust'!$A$3:$ID$198,184,FALSE)</f>
        <v>#N/A</v>
      </c>
      <c r="GC31" s="16" t="e">
        <f>VLOOKUP(A31,'Phase 1,2+robust'!$A$3:$ID$198,185,FALSE)</f>
        <v>#N/A</v>
      </c>
      <c r="GD31" s="16" t="e">
        <f>VLOOKUP(A31,'Phase 1,2+robust'!$A$3:$ID$198,186,FALSE)</f>
        <v>#N/A</v>
      </c>
      <c r="GE31" s="16" t="e">
        <f>VLOOKUP(A31,'Phase 1,2+robust'!$A$3:$ID$198,187,FALSE)</f>
        <v>#N/A</v>
      </c>
      <c r="GF31" s="16" t="e">
        <f>VLOOKUP(A31,'Phase 1,2+robust'!$A$3:$ID$198,188,FALSE)</f>
        <v>#N/A</v>
      </c>
      <c r="GG31" s="16" t="e">
        <f>VLOOKUP(A31,'Phase 1,2+robust'!$A$3:$ID$198,189,FALSE)</f>
        <v>#N/A</v>
      </c>
      <c r="GH31" s="16" t="e">
        <f>VLOOKUP(A31,'Phase 1,2+robust'!$A$3:$ID$198,190,FALSE)</f>
        <v>#N/A</v>
      </c>
      <c r="GI31" s="16" t="e">
        <f>VLOOKUP(A31,'Phase 1,2+robust'!$A$3:$ID$198,191,FALSE)</f>
        <v>#N/A</v>
      </c>
      <c r="GJ31" s="16" t="e">
        <f>VLOOKUP(A31,'Phase 1,2+robust'!$A$3:$ID$198,192,FALSE)</f>
        <v>#N/A</v>
      </c>
      <c r="GK31" s="16" t="e">
        <f>VLOOKUP(A31,'Phase 1,2+robust'!$A$3:$ID$198,193,FALSE)</f>
        <v>#N/A</v>
      </c>
      <c r="GL31" s="16" t="e">
        <f>VLOOKUP(A31,'Phase 1,2+robust'!$A$3:$ID$198,194,FALSE)</f>
        <v>#N/A</v>
      </c>
      <c r="GM31" s="16" t="e">
        <f>VLOOKUP(A31,'Phase 1,2+robust'!$A$3:$ID$198,195,FALSE)</f>
        <v>#N/A</v>
      </c>
      <c r="GN31" s="16" t="e">
        <f>VLOOKUP(A31,'Phase 1,2+robust'!$A$3:$ID$198,196,FALSE)</f>
        <v>#N/A</v>
      </c>
      <c r="GO31" s="16" t="e">
        <f>VLOOKUP(A31,'Phase 1,2+robust'!$A$3:$ID$198,197,FALSE)</f>
        <v>#N/A</v>
      </c>
      <c r="GP31" s="16" t="e">
        <f>VLOOKUP(A31,'Phase 1,2+robust'!$A$3:$ID$198,198,FALSE)</f>
        <v>#N/A</v>
      </c>
    </row>
    <row r="32" spans="1:198" s="16" customFormat="1" x14ac:dyDescent="0.25">
      <c r="B32" s="16" t="e">
        <f>VLOOKUP(A32,'Phase 1,2+robust'!$A$3:$ID$198,2,FALSE)</f>
        <v>#N/A</v>
      </c>
      <c r="C32" s="16" t="e">
        <f>VLOOKUP(A32,'Phase 1,2+robust'!$A$3:$ID$198,3,FALSE)</f>
        <v>#N/A</v>
      </c>
      <c r="D32" s="16" t="e">
        <f>VLOOKUP(A32,'Phase 1,2+robust'!$A$3:$ID$198,4,FALSE)</f>
        <v>#N/A</v>
      </c>
      <c r="E32" s="16" t="e">
        <f>VLOOKUP(A32,'Phase 1,2+robust'!$A$3:$ID$198,5,FALSE)</f>
        <v>#N/A</v>
      </c>
      <c r="F32" s="16" t="e">
        <f>VLOOKUP(A32,'Phase 1,2+robust'!$A$3:$ID$198,6,FALSE)</f>
        <v>#N/A</v>
      </c>
      <c r="G32" s="16" t="e">
        <f>VLOOKUP(A32,'Phase 1,2+robust'!$A$3:$ID$198,7,FALSE)</f>
        <v>#N/A</v>
      </c>
      <c r="H32" s="16" t="e">
        <f>VLOOKUP(A32,'Phase 1,2+robust'!$A$3:$ID$198,8,FALSE)</f>
        <v>#N/A</v>
      </c>
      <c r="I32" s="16" t="e">
        <f>VLOOKUP(A32,'Phase 1,2+robust'!$A$3:$ID$198,9,FALSE)</f>
        <v>#N/A</v>
      </c>
      <c r="J32" s="45" t="e">
        <f>VLOOKUP(A32,'Phase 1,2+robust'!$A$3:$ID$198,10,FALSE)</f>
        <v>#N/A</v>
      </c>
      <c r="K32" s="46" t="e">
        <f>VLOOKUP(A32,'Phase 1,2+robust'!$A$3:$ID$198,11,FALSE)</f>
        <v>#N/A</v>
      </c>
      <c r="L32" s="47" t="e">
        <f>VLOOKUP(B32,'Phase 1,2+robust'!$A$3:$ID$198,11,FALSE)</f>
        <v>#N/A</v>
      </c>
      <c r="M32" s="16" t="e">
        <f>VLOOKUP(A32,'Phase 1,2+robust'!$A$3:$ID$198,13,FALSE)</f>
        <v>#N/A</v>
      </c>
      <c r="N32" s="16" t="e">
        <f>VLOOKUP(A32,'Phase 1,2+robust'!$A$3:$ID$198,14,FALSE)</f>
        <v>#N/A</v>
      </c>
      <c r="O32" s="16" t="e">
        <f>VLOOKUP(B32,'Phase 1,2+robust'!$A$3:$ID$198,14,FALSE)</f>
        <v>#N/A</v>
      </c>
      <c r="P32" s="45" t="e">
        <f>VLOOKUP(A32,'Phase 1,2+robust'!$A$3:$ID$198,16,FALSE)</f>
        <v>#N/A</v>
      </c>
      <c r="Q32" s="46" t="e">
        <f>VLOOKUP(A32,'Phase 1,2+robust'!$A$3:$ID$198,17,FALSE)</f>
        <v>#N/A</v>
      </c>
      <c r="R32" s="47" t="e">
        <f>VLOOKUP(A32,'Phase 1,2+robust'!$A$3:$ID$198,18,FALSE)</f>
        <v>#N/A</v>
      </c>
      <c r="S32" s="16" t="e">
        <f>VLOOKUP(A32,'Phase 1,2+robust'!$A$3:$ID$198,19,FALSE)</f>
        <v>#N/A</v>
      </c>
      <c r="T32" s="16" t="e">
        <f>VLOOKUP(A32,'Phase 1,2+robust'!$A$3:$ID$198,20,FALSE)</f>
        <v>#N/A</v>
      </c>
      <c r="U32" s="16" t="e">
        <f>VLOOKUP(A32,'Phase 1,2+robust'!$A$3:$ID$198,21,FALSE)</f>
        <v>#N/A</v>
      </c>
      <c r="V32" s="45" t="e">
        <f>VLOOKUP(A32,'Phase 1,2+robust'!$A$3:$ID$198,22,FALSE)</f>
        <v>#N/A</v>
      </c>
      <c r="W32" s="46" t="e">
        <f>VLOOKUP(A32,'Phase 1,2+robust'!$A$3:$ID$198,23,FALSE)</f>
        <v>#N/A</v>
      </c>
      <c r="X32" s="47" t="e">
        <f>VLOOKUP(A32,'Phase 1,2+robust'!$A$3:$ID$198,24,FALSE)</f>
        <v>#N/A</v>
      </c>
      <c r="Y32" s="16" t="e">
        <f>VLOOKUP(A32,'Phase 1,2+robust'!$A$3:$ID$198,25,FALSE)</f>
        <v>#N/A</v>
      </c>
      <c r="Z32" s="16" t="e">
        <f>VLOOKUP(A32,'Phase 1,2+robust'!$A$3:$ID$198,26,FALSE)</f>
        <v>#N/A</v>
      </c>
      <c r="AA32" s="16" t="e">
        <f>VLOOKUP(A32,'Phase 1,2+robust'!$A$3:$ID$198,27,FALSE)</f>
        <v>#N/A</v>
      </c>
      <c r="AB32" s="45" t="e">
        <f>VLOOKUP(A32,'Phase 1,2+robust'!$A$3:$ID$198,28,FALSE)</f>
        <v>#N/A</v>
      </c>
      <c r="AC32" s="46" t="e">
        <f>VLOOKUP(A32,'Phase 1,2+robust'!$A$3:$ID$198,29,FALSE)</f>
        <v>#N/A</v>
      </c>
      <c r="AD32" s="47" t="e">
        <f>VLOOKUP(A32,'Phase 1,2+robust'!$A$3:$ID$198,30,FALSE)</f>
        <v>#N/A</v>
      </c>
      <c r="AE32" s="16" t="e">
        <f>VLOOKUP(A32,'Phase 1,2+robust'!$A$3:$ID$198,31,FALSE)</f>
        <v>#N/A</v>
      </c>
      <c r="AF32" s="16" t="e">
        <f>VLOOKUP(A32,'Phase 1,2+robust'!$A$3:$ID$198,32,FALSE)</f>
        <v>#N/A</v>
      </c>
      <c r="AG32" s="16" t="e">
        <f>VLOOKUP(A32,'Phase 1,2+robust'!$A$3:$ID$198,33,FALSE)</f>
        <v>#N/A</v>
      </c>
      <c r="AH32" s="45" t="e">
        <f>VLOOKUP(A32,'Phase 1,2+robust'!$A$3:$ID$198,34,FALSE)</f>
        <v>#N/A</v>
      </c>
      <c r="AI32" s="46" t="e">
        <f>VLOOKUP(A32,'Phase 1,2+robust'!$A$3:$ID$198,35,FALSE)</f>
        <v>#N/A</v>
      </c>
      <c r="AJ32" s="47" t="e">
        <f>VLOOKUP(A32,'Phase 1,2+robust'!$A$3:$ID$198,36,FALSE)</f>
        <v>#N/A</v>
      </c>
      <c r="AK32" s="16" t="e">
        <f>VLOOKUP(A32,'Phase 1,2+robust'!$A$3:$ID$198,37,FALSE)</f>
        <v>#N/A</v>
      </c>
      <c r="AL32" s="16" t="e">
        <f>VLOOKUP(A32,'Phase 1,2+robust'!$A$3:$ID$198,38,FALSE)</f>
        <v>#N/A</v>
      </c>
      <c r="AM32" s="16" t="e">
        <f>VLOOKUP(A32,'Phase 1,2+robust'!$A$3:$ID$198,39,FALSE)</f>
        <v>#N/A</v>
      </c>
      <c r="AN32" s="45" t="e">
        <f>VLOOKUP(A32,'Phase 1,2+robust'!$A$3:$ID$198,40,FALSE)</f>
        <v>#N/A</v>
      </c>
      <c r="AO32" s="46" t="e">
        <f>VLOOKUP(A32,'Phase 1,2+robust'!$A$3:$ID$198,41,FALSE)</f>
        <v>#N/A</v>
      </c>
      <c r="AP32" s="47" t="e">
        <f>VLOOKUP(A32,'Phase 1,2+robust'!$A$3:$ID$198,42,FALSE)</f>
        <v>#N/A</v>
      </c>
      <c r="AQ32" s="16" t="e">
        <f>VLOOKUP(A32,'Phase 1,2+robust'!$A$3:$ID$198,43,FALSE)</f>
        <v>#N/A</v>
      </c>
      <c r="AR32" s="16" t="e">
        <f>VLOOKUP(A32,'Phase 1,2+robust'!$A$3:$ID$198,44,FALSE)</f>
        <v>#N/A</v>
      </c>
      <c r="AS32" s="16" t="e">
        <f>VLOOKUP(A32,'Phase 1,2+robust'!$A$3:$ID$198,45,FALSE)</f>
        <v>#N/A</v>
      </c>
      <c r="AT32" s="45" t="e">
        <f>VLOOKUP(A32,'Phase 1,2+robust'!$A$3:$ID$198,46,FALSE)</f>
        <v>#N/A</v>
      </c>
      <c r="AU32" s="46" t="e">
        <f>VLOOKUP(A32,'Phase 1,2+robust'!$A$3:$ID$198,47,FALSE)</f>
        <v>#N/A</v>
      </c>
      <c r="AV32" s="47" t="e">
        <f>VLOOKUP(A32,'Phase 1,2+robust'!$A$3:$ID$198,48,FALSE)</f>
        <v>#N/A</v>
      </c>
      <c r="AW32" s="16" t="e">
        <f>VLOOKUP(A32,'Phase 1,2+robust'!$A$3:$ID$198,49,FALSE)</f>
        <v>#N/A</v>
      </c>
      <c r="AX32" s="16" t="e">
        <f>VLOOKUP(A32,'Phase 1,2+robust'!$A$3:$ID$198,50,FALSE)</f>
        <v>#N/A</v>
      </c>
      <c r="AY32" s="16" t="e">
        <f>VLOOKUP(A32,'Phase 1,2+robust'!$A$3:$ID$198,51,FALSE)</f>
        <v>#N/A</v>
      </c>
      <c r="AZ32" s="45" t="e">
        <f>VLOOKUP(A32,'Phase 1,2+robust'!$A$3:$ID$198,52,FALSE)</f>
        <v>#N/A</v>
      </c>
      <c r="BA32" s="46" t="e">
        <f>VLOOKUP(A32,'Phase 1,2+robust'!$A$3:$ID$198,53,FALSE)</f>
        <v>#N/A</v>
      </c>
      <c r="BB32" s="47" t="e">
        <f>VLOOKUP(A32,'Phase 1,2+robust'!$A$3:$ID$198,54,FALSE)</f>
        <v>#N/A</v>
      </c>
      <c r="BC32" s="16" t="e">
        <f>VLOOKUP(A32,'Phase 1,2+robust'!$A$3:$ID$198,55,FALSE)</f>
        <v>#N/A</v>
      </c>
      <c r="BD32" s="16" t="e">
        <f>VLOOKUP(A32,'Phase 1,2+robust'!$A$3:$ID$198,56,FALSE)</f>
        <v>#N/A</v>
      </c>
      <c r="BE32" s="16" t="e">
        <f>VLOOKUP(A32,'Phase 1,2+robust'!$A$3:$ID$198,57,FALSE)</f>
        <v>#N/A</v>
      </c>
      <c r="BF32" s="45" t="e">
        <f>VLOOKUP(A32,'Phase 1,2+robust'!$A$3:$ID$198,58,FALSE)</f>
        <v>#N/A</v>
      </c>
      <c r="BG32" s="46" t="e">
        <f>VLOOKUP(A32,'Phase 1,2+robust'!$A$3:$ID$198,59,FALSE)</f>
        <v>#N/A</v>
      </c>
      <c r="BH32" s="47" t="e">
        <f>VLOOKUP(A32,'Phase 1,2+robust'!$A$3:$ID$198,60,FALSE)</f>
        <v>#N/A</v>
      </c>
      <c r="BI32" s="16" t="e">
        <f>VLOOKUP(A32,'Phase 1,2+robust'!$A$3:$ID$198,61,FALSE)</f>
        <v>#N/A</v>
      </c>
      <c r="BJ32" s="16" t="e">
        <f>VLOOKUP(A32,'Phase 1,2+robust'!$A$3:$ID$198,62,FALSE)</f>
        <v>#N/A</v>
      </c>
      <c r="BK32" s="16" t="e">
        <f>VLOOKUP(A32,'Phase 1,2+robust'!$A$3:$ID$198,63,FALSE)</f>
        <v>#N/A</v>
      </c>
      <c r="BL32" s="45" t="e">
        <f>VLOOKUP(A32,'Phase 1,2+robust'!$A$3:$ID$198,64,FALSE)</f>
        <v>#N/A</v>
      </c>
      <c r="BM32" s="46" t="e">
        <f>VLOOKUP(A32,'Phase 1,2+robust'!$A$3:$ID$198,65,FALSE)</f>
        <v>#N/A</v>
      </c>
      <c r="BN32" s="47" t="e">
        <f>VLOOKUP(A32,'Phase 1,2+robust'!$A$3:$ID$198,66,FALSE)</f>
        <v>#N/A</v>
      </c>
      <c r="BO32" s="16" t="e">
        <f>VLOOKUP(A32,'Phase 1,2+robust'!$A$3:$ID$198,67,FALSE)</f>
        <v>#N/A</v>
      </c>
      <c r="BP32" s="16" t="e">
        <f>VLOOKUP(A32,'Phase 1,2+robust'!$A$3:$ID$198,68,FALSE)</f>
        <v>#N/A</v>
      </c>
      <c r="BQ32" s="16" t="e">
        <f>VLOOKUP(A32,'Phase 1,2+robust'!$A$3:$ID$198,69,FALSE)</f>
        <v>#N/A</v>
      </c>
      <c r="BR32" s="45" t="e">
        <f>VLOOKUP(A32,'Phase 1,2+robust'!$A$3:$ID$198,70,FALSE)</f>
        <v>#N/A</v>
      </c>
      <c r="BS32" s="46" t="e">
        <f>VLOOKUP(A32,'Phase 1,2+robust'!$A$3:$ID$198,71,FALSE)</f>
        <v>#N/A</v>
      </c>
      <c r="BT32" s="47" t="e">
        <f>VLOOKUP(A32,'Phase 1,2+robust'!$A$3:$ID$198,72,FALSE)</f>
        <v>#N/A</v>
      </c>
      <c r="BU32" s="16" t="e">
        <f>VLOOKUP(A32,'Phase 1,2+robust'!$A$3:$ID$198,73,FALSE)</f>
        <v>#N/A</v>
      </c>
      <c r="BV32" s="16" t="e">
        <f>VLOOKUP(A32,'Phase 1,2+robust'!$A$3:$ID$198,74,FALSE)</f>
        <v>#N/A</v>
      </c>
      <c r="BW32" s="16" t="e">
        <f>VLOOKUP(A32,'Phase 1,2+robust'!$A$3:$ID$198,75,FALSE)</f>
        <v>#N/A</v>
      </c>
      <c r="BX32" s="45" t="e">
        <f>VLOOKUP(A32,'Phase 1,2+robust'!$A$3:$ID$198,76,FALSE)</f>
        <v>#N/A</v>
      </c>
      <c r="BY32" s="46" t="e">
        <f>VLOOKUP(A32,'Phase 1,2+robust'!$A$3:$ID$198,77,FALSE)</f>
        <v>#N/A</v>
      </c>
      <c r="BZ32" s="47" t="e">
        <f>VLOOKUP(A32,'Phase 1,2+robust'!$A$3:$ID$198,78,FALSE)</f>
        <v>#N/A</v>
      </c>
      <c r="CA32" s="16" t="e">
        <f>VLOOKUP(A32,'Phase 1,2+robust'!$A$3:$ID$198,79,FALSE)</f>
        <v>#N/A</v>
      </c>
      <c r="CB32" s="16" t="e">
        <f>VLOOKUP(A32,'Phase 1,2+robust'!$A$3:$ID$198,80,FALSE)</f>
        <v>#N/A</v>
      </c>
      <c r="CC32" s="16" t="e">
        <f>VLOOKUP(A32,'Phase 1,2+robust'!$A$3:$ID$198,81,FALSE)</f>
        <v>#N/A</v>
      </c>
      <c r="CD32" s="45" t="e">
        <f>VLOOKUP(A32,'Phase 1,2+robust'!$A$3:$ID$198,82,FALSE)</f>
        <v>#N/A</v>
      </c>
      <c r="CE32" s="46" t="e">
        <f>VLOOKUP(A32,'Phase 1,2+robust'!$A$3:$ID$198,83,FALSE)</f>
        <v>#N/A</v>
      </c>
      <c r="CF32" s="47" t="e">
        <f>VLOOKUP(A32,'Phase 1,2+robust'!$A$3:$ID$198,84,FALSE)</f>
        <v>#N/A</v>
      </c>
      <c r="CG32" s="16" t="e">
        <f>VLOOKUP(A32,'Phase 1,2+robust'!$A$3:$ID$198,85,FALSE)</f>
        <v>#N/A</v>
      </c>
      <c r="CH32" s="16" t="e">
        <f>VLOOKUP(A32,'Phase 1,2+robust'!$A$3:$ID$198,86,FALSE)</f>
        <v>#N/A</v>
      </c>
      <c r="CI32" s="16" t="e">
        <f>VLOOKUP(A32,'Phase 1,2+robust'!$A$3:$ID$198,87,FALSE)</f>
        <v>#N/A</v>
      </c>
      <c r="CJ32" s="45" t="e">
        <f>VLOOKUP(A32,'Phase 1,2+robust'!$A$3:$ID$198,88,FALSE)</f>
        <v>#N/A</v>
      </c>
      <c r="CK32" s="46" t="e">
        <f>VLOOKUP(A32,'Phase 1,2+robust'!$A$3:$ID$198,89,FALSE)</f>
        <v>#N/A</v>
      </c>
      <c r="CL32" s="47" t="e">
        <f>VLOOKUP(A32,'Phase 1,2+robust'!$A$3:$ID$198,90,FALSE)</f>
        <v>#N/A</v>
      </c>
      <c r="CM32" s="16" t="e">
        <f>VLOOKUP(A32,'Phase 1,2+robust'!$A$3:$ID$198,91,FALSE)</f>
        <v>#N/A</v>
      </c>
      <c r="CN32" s="16" t="e">
        <f>VLOOKUP(A32,'Phase 1,2+robust'!$A$3:$ID$198,92,FALSE)</f>
        <v>#N/A</v>
      </c>
      <c r="CO32" s="16" t="e">
        <f>VLOOKUP(A32,'Phase 1,2+robust'!$A$3:$ID$198,93,FALSE)</f>
        <v>#N/A</v>
      </c>
      <c r="CP32" s="45" t="e">
        <f>VLOOKUP(A32,'Phase 1,2+robust'!$A$3:$ID$198,94,FALSE)</f>
        <v>#N/A</v>
      </c>
      <c r="CQ32" s="46" t="e">
        <f>VLOOKUP(A32,'Phase 1,2+robust'!$A$3:$ID$198,95,FALSE)</f>
        <v>#N/A</v>
      </c>
      <c r="CR32" s="47" t="e">
        <f>VLOOKUP(A32,'Phase 1,2+robust'!$A$3:$ID$198,96,FALSE)</f>
        <v>#N/A</v>
      </c>
      <c r="CS32" s="16" t="e">
        <f>VLOOKUP(A32,'Phase 1,2+robust'!$A$3:$ID$198,97,FALSE)</f>
        <v>#N/A</v>
      </c>
      <c r="CT32" s="16" t="e">
        <f>VLOOKUP(A32,'Phase 1,2+robust'!$A$3:$ID$198,98,FALSE)</f>
        <v>#N/A</v>
      </c>
      <c r="CU32" s="16" t="e">
        <f>VLOOKUP(A32,'Phase 1,2+robust'!$A$3:$ID$198,99,FALSE)</f>
        <v>#N/A</v>
      </c>
      <c r="CV32" s="45" t="e">
        <f>VLOOKUP(A32,'Phase 1,2+robust'!$A$3:$ID$198,100,FALSE)</f>
        <v>#N/A</v>
      </c>
      <c r="CW32" s="46" t="e">
        <f>VLOOKUP(A32,'Phase 1,2+robust'!$A$3:$ID$198,101,FALSE)</f>
        <v>#N/A</v>
      </c>
      <c r="CX32" s="47" t="e">
        <f>VLOOKUP(A32,'Phase 1,2+robust'!$A$3:$ID$198,102,FALSE)</f>
        <v>#N/A</v>
      </c>
      <c r="CY32" s="16" t="e">
        <f>VLOOKUP(A32,'Phase 1,2+robust'!$A$3:$ID$198,103,FALSE)</f>
        <v>#N/A</v>
      </c>
      <c r="CZ32" s="16" t="e">
        <f>VLOOKUP(A32,'Phase 1,2+robust'!$A$3:$ID$198,104,FALSE)</f>
        <v>#N/A</v>
      </c>
      <c r="DA32" s="16" t="e">
        <f>VLOOKUP(A32,'Phase 1,2+robust'!$A$3:$ID$198,105,FALSE)</f>
        <v>#N/A</v>
      </c>
      <c r="DB32" s="45" t="e">
        <f>VLOOKUP(A32,'Phase 1,2+robust'!$A$3:$ID$198,106,FALSE)</f>
        <v>#N/A</v>
      </c>
      <c r="DC32" s="46" t="e">
        <f>VLOOKUP(A32,'Phase 1,2+robust'!$A$3:$ID$198,107,FALSE)</f>
        <v>#N/A</v>
      </c>
      <c r="DD32" s="47" t="e">
        <f>VLOOKUP(A32,'Phase 1,2+robust'!$A$3:$ID$198,108,FALSE)</f>
        <v>#N/A</v>
      </c>
      <c r="DE32" s="16" t="e">
        <f>VLOOKUP(A32,'Phase 1,2+robust'!$A$3:$ID$198,109,FALSE)</f>
        <v>#N/A</v>
      </c>
      <c r="DF32" s="16" t="e">
        <f>VLOOKUP(A32,'Phase 1,2+robust'!$A$3:$ID$198,110,FALSE)</f>
        <v>#N/A</v>
      </c>
      <c r="DG32" s="16" t="e">
        <f>VLOOKUP(A32,'Phase 1,2+robust'!$A$3:$ID$198,111,FALSE)</f>
        <v>#N/A</v>
      </c>
      <c r="DH32" s="45" t="e">
        <f>VLOOKUP(A32,'Phase 1,2+robust'!$A$3:$ID$198,112,FALSE)</f>
        <v>#N/A</v>
      </c>
      <c r="DI32" s="46" t="e">
        <f>VLOOKUP(A32,'Phase 1,2+robust'!$A$3:$ID$198,113,FALSE)</f>
        <v>#N/A</v>
      </c>
      <c r="DJ32" s="47" t="e">
        <f>VLOOKUP(A32,'Phase 1,2+robust'!$A$3:$ID$198,114,FALSE)</f>
        <v>#N/A</v>
      </c>
      <c r="DK32" s="16" t="e">
        <f>VLOOKUP(A32,'Phase 1,2+robust'!$A$3:$ID$198,115,FALSE)</f>
        <v>#N/A</v>
      </c>
      <c r="DL32" s="16" t="e">
        <f>VLOOKUP(A32,'Phase 1,2+robust'!$A$3:$ID$198,116,FALSE)</f>
        <v>#N/A</v>
      </c>
      <c r="DM32" s="16" t="e">
        <f>VLOOKUP(A32,'Phase 1,2+robust'!$A$3:$ID$198,117,FALSE)</f>
        <v>#N/A</v>
      </c>
      <c r="DN32" s="45" t="e">
        <f>VLOOKUP(A32,'Phase 1,2+robust'!$A$3:$ID$198,118,FALSE)</f>
        <v>#N/A</v>
      </c>
      <c r="DO32" s="46" t="e">
        <f>VLOOKUP(A32,'Phase 1,2+robust'!$A$3:$ID$198,119,FALSE)</f>
        <v>#N/A</v>
      </c>
      <c r="DP32" s="47" t="e">
        <f>VLOOKUP(A32,'Phase 1,2+robust'!$A$3:$ID$198,120,FALSE)</f>
        <v>#N/A</v>
      </c>
      <c r="DQ32" s="16" t="e">
        <f>VLOOKUP(A32,'Phase 1,2+robust'!$A$3:$ID$198,121,FALSE)</f>
        <v>#N/A</v>
      </c>
      <c r="DR32" s="16" t="e">
        <f>VLOOKUP(A32,'Phase 1,2+robust'!$A$3:$ID$198,122,FALSE)</f>
        <v>#N/A</v>
      </c>
      <c r="DS32" s="16" t="e">
        <f>VLOOKUP(A32,'Phase 1,2+robust'!$A$3:$ID$198,123,FALSE)</f>
        <v>#N/A</v>
      </c>
      <c r="DT32" s="45" t="e">
        <f>VLOOKUP(A32,'Phase 1,2+robust'!$A$3:$ID$198,124,FALSE)</f>
        <v>#N/A</v>
      </c>
      <c r="DU32" s="46" t="e">
        <f>VLOOKUP(A32,'Phase 1,2+robust'!$A$3:$ID$198,125,FALSE)</f>
        <v>#N/A</v>
      </c>
      <c r="DV32" s="47" t="e">
        <f>VLOOKUP(A32,'Phase 1,2+robust'!$A$3:$ID$198,126,FALSE)</f>
        <v>#N/A</v>
      </c>
      <c r="DW32" s="16" t="e">
        <f>VLOOKUP(A32,'Phase 1,2+robust'!$A$3:$ID$198,127,FALSE)</f>
        <v>#N/A</v>
      </c>
      <c r="DX32" s="16" t="e">
        <f>VLOOKUP(A32,'Phase 1,2+robust'!$A$3:$ID$198,128,FALSE)</f>
        <v>#N/A</v>
      </c>
      <c r="DY32" s="16" t="e">
        <f>VLOOKUP(A32,'Phase 1,2+robust'!$A$3:$ID$198,129,FALSE)</f>
        <v>#N/A</v>
      </c>
      <c r="DZ32" s="45" t="e">
        <f>VLOOKUP(A32,'Phase 1,2+robust'!$A$3:$ID$198,130,FALSE)</f>
        <v>#N/A</v>
      </c>
      <c r="EA32" s="46" t="e">
        <f>VLOOKUP(A32,'Phase 1,2+robust'!$A$3:$ID$198,131,FALSE)</f>
        <v>#N/A</v>
      </c>
      <c r="EB32" s="47" t="e">
        <f>VLOOKUP(A32,'Phase 1,2+robust'!$A$3:$ID$198,132,FALSE)</f>
        <v>#N/A</v>
      </c>
      <c r="EC32" s="16" t="e">
        <f>VLOOKUP(A32,'Phase 1,2+robust'!$A$3:$ID$198,133,FALSE)</f>
        <v>#N/A</v>
      </c>
      <c r="ED32" s="16" t="e">
        <f>VLOOKUP(A32,'Phase 1,2+robust'!$A$3:$ID$198,134,FALSE)</f>
        <v>#N/A</v>
      </c>
      <c r="EE32" s="16" t="e">
        <f>VLOOKUP(A32,'Phase 1,2+robust'!$A$3:$ID$198,135,FALSE)</f>
        <v>#N/A</v>
      </c>
      <c r="EF32" s="45" t="e">
        <f>VLOOKUP(A32,'Phase 1,2+robust'!$A$3:$ID$198,136,FALSE)</f>
        <v>#N/A</v>
      </c>
      <c r="EG32" s="46" t="e">
        <f>VLOOKUP(A32,'Phase 1,2+robust'!$A$3:$ID$198,137,FALSE)</f>
        <v>#N/A</v>
      </c>
      <c r="EH32" s="47" t="e">
        <f>VLOOKUP(A32,'Phase 1,2+robust'!$A$3:$ID$198,138,FALSE)</f>
        <v>#N/A</v>
      </c>
      <c r="EI32" s="16" t="e">
        <f>VLOOKUP(A32,'Phase 1,2+robust'!$A$3:$ID$198,139,FALSE)</f>
        <v>#N/A</v>
      </c>
      <c r="EJ32" s="16" t="e">
        <f>VLOOKUP(A32,'Phase 1,2+robust'!$A$3:$ID$198,140,FALSE)</f>
        <v>#N/A</v>
      </c>
      <c r="EK32" s="16" t="e">
        <f>VLOOKUP(A32,'Phase 1,2+robust'!$A$3:$ID$198,141,FALSE)</f>
        <v>#N/A</v>
      </c>
      <c r="EL32" s="45" t="e">
        <f>VLOOKUP(A32,'Phase 1,2+robust'!$A$3:$ID$198,142,FALSE)</f>
        <v>#N/A</v>
      </c>
      <c r="EM32" s="46" t="e">
        <f>VLOOKUP(A32,'Phase 1,2+robust'!$A$3:$ID$198,143,FALSE)</f>
        <v>#N/A</v>
      </c>
      <c r="EN32" s="47" t="e">
        <f>VLOOKUP(A32,'Phase 1,2+robust'!$A$3:$ID$198,144,FALSE)</f>
        <v>#N/A</v>
      </c>
      <c r="EO32" s="16" t="e">
        <f>VLOOKUP(A32,'Phase 1,2+robust'!$A$3:$ID$198,145,FALSE)</f>
        <v>#N/A</v>
      </c>
      <c r="EP32" s="16" t="e">
        <f>VLOOKUP(A32,'Phase 1,2+robust'!$A$3:$ID$198,146,FALSE)</f>
        <v>#N/A</v>
      </c>
      <c r="EQ32" s="16" t="e">
        <f>VLOOKUP(A32,'Phase 1,2+robust'!$A$3:$ID$198,147,FALSE)</f>
        <v>#N/A</v>
      </c>
      <c r="ER32" s="45" t="e">
        <f>VLOOKUP(A32,'Phase 1,2+robust'!$A$3:$ID$198,148,FALSE)</f>
        <v>#N/A</v>
      </c>
      <c r="ES32" s="46" t="e">
        <f>VLOOKUP(A32,'Phase 1,2+robust'!$A$3:$ID$198,149,FALSE)</f>
        <v>#N/A</v>
      </c>
      <c r="ET32" s="47" t="e">
        <f>VLOOKUP(A32,'Phase 1,2+robust'!$A$3:$ID$198,150,FALSE)</f>
        <v>#N/A</v>
      </c>
      <c r="EU32" s="16" t="e">
        <f>VLOOKUP(A32,'Phase 1,2+robust'!$A$3:$ID$198,151,FALSE)</f>
        <v>#N/A</v>
      </c>
      <c r="EV32" s="16" t="e">
        <f>VLOOKUP(A32,'Phase 1,2+robust'!$A$3:$ID$198,152,FALSE)</f>
        <v>#N/A</v>
      </c>
      <c r="EW32" s="16" t="e">
        <f>VLOOKUP(A32,'Phase 1,2+robust'!$A$3:$ID$198,153,FALSE)</f>
        <v>#N/A</v>
      </c>
      <c r="EX32" s="16" t="e">
        <f>VLOOKUP(A32,'Phase 1,2+robust'!$A$3:$ID$198,154,FALSE)</f>
        <v>#N/A</v>
      </c>
      <c r="EY32" s="16" t="e">
        <f>VLOOKUP(A32,'Phase 1,2+robust'!$A$3:$ID$198,155,FALSE)</f>
        <v>#N/A</v>
      </c>
      <c r="EZ32" s="16" t="e">
        <f>VLOOKUP(A32,'Phase 1,2+robust'!$A$3:$ID$198,156,FALSE)</f>
        <v>#N/A</v>
      </c>
      <c r="FA32" s="16" t="e">
        <f>VLOOKUP(A32,'Phase 1,2+robust'!$A$3:$ID$198,157,FALSE)</f>
        <v>#N/A</v>
      </c>
      <c r="FB32" s="16" t="e">
        <f>VLOOKUP(A32,'Phase 1,2+robust'!$A$3:$ID$198,158,FALSE)</f>
        <v>#N/A</v>
      </c>
      <c r="FC32" s="16" t="e">
        <f>VLOOKUP(A32,'Phase 1,2+robust'!$A$3:$ID$198,159,FALSE)</f>
        <v>#N/A</v>
      </c>
      <c r="FD32" s="16" t="e">
        <f>VLOOKUP(A32,'Phase 1,2+robust'!$A$3:$ID$198,160,FALSE)</f>
        <v>#N/A</v>
      </c>
      <c r="FE32" s="16" t="e">
        <f>VLOOKUP(A32,'Phase 1,2+robust'!$A$3:$ID$198,161,FALSE)</f>
        <v>#N/A</v>
      </c>
      <c r="FF32" s="16" t="e">
        <f>VLOOKUP(A32,'Phase 1,2+robust'!$A$3:$ID$198,162,FALSE)</f>
        <v>#N/A</v>
      </c>
      <c r="FG32" s="16" t="e">
        <f>VLOOKUP(A32,'Phase 1,2+robust'!$A$3:$ID$198,163,FALSE)</f>
        <v>#N/A</v>
      </c>
      <c r="FH32" s="16" t="e">
        <f>VLOOKUP(A32,'Phase 1,2+robust'!$A$3:$ID$198,164,FALSE)</f>
        <v>#N/A</v>
      </c>
      <c r="FI32" s="16" t="e">
        <f>VLOOKUP(A32,'Phase 1,2+robust'!$A$3:$ID$198,165,FALSE)</f>
        <v>#N/A</v>
      </c>
      <c r="FJ32" s="16" t="e">
        <f>VLOOKUP(A32,'Phase 1,2+robust'!$A$3:$ID$198,166,FALSE)</f>
        <v>#N/A</v>
      </c>
      <c r="FK32" s="16" t="e">
        <f>VLOOKUP(A32,'Phase 1,2+robust'!$A$3:$ID$198,167,FALSE)</f>
        <v>#N/A</v>
      </c>
      <c r="FL32" s="16" t="e">
        <f>VLOOKUP(A32,'Phase 1,2+robust'!$A$3:$ID$198,168,FALSE)</f>
        <v>#N/A</v>
      </c>
      <c r="FM32" s="16" t="e">
        <f>VLOOKUP(A32,'Phase 1,2+robust'!$A$3:$ID$198,169,FALSE)</f>
        <v>#N/A</v>
      </c>
      <c r="FN32" s="16" t="e">
        <f>VLOOKUP(A32,'Phase 1,2+robust'!$A$3:$ID$198,170,FALSE)</f>
        <v>#N/A</v>
      </c>
      <c r="FO32" s="16" t="e">
        <f>VLOOKUP(A32,'Phase 1,2+robust'!$A$3:$ID$198,171,FALSE)</f>
        <v>#N/A</v>
      </c>
      <c r="FP32" s="16" t="e">
        <f>VLOOKUP(A32,'Phase 1,2+robust'!$A$3:$ID$198,172,FALSE)</f>
        <v>#N/A</v>
      </c>
      <c r="FQ32" s="16" t="e">
        <f>VLOOKUP(A32,'Phase 1,2+robust'!$A$3:$ID$198,173,FALSE)</f>
        <v>#N/A</v>
      </c>
      <c r="FR32" s="16" t="e">
        <f>VLOOKUP(A32,'Phase 1,2+robust'!$A$3:$ID$198,174,FALSE)</f>
        <v>#N/A</v>
      </c>
      <c r="FS32" s="16" t="e">
        <f>VLOOKUP(A32,'Phase 1,2+robust'!$A$3:$ID$198,175,FALSE)</f>
        <v>#N/A</v>
      </c>
      <c r="FT32" s="16" t="e">
        <f>VLOOKUP(A32,'Phase 1,2+robust'!$A$3:$ID$198,176,FALSE)</f>
        <v>#N/A</v>
      </c>
      <c r="FU32" s="16" t="e">
        <f>VLOOKUP(A32,'Phase 1,2+robust'!$A$3:$ID$198,177,FALSE)</f>
        <v>#N/A</v>
      </c>
      <c r="FV32" s="16" t="e">
        <f>VLOOKUP(A32,'Phase 1,2+robust'!$A$3:$ID$198,178,FALSE)</f>
        <v>#N/A</v>
      </c>
      <c r="FW32" s="16" t="e">
        <f>VLOOKUP(A32,'Phase 1,2+robust'!$A$3:$ID$198,179,FALSE)</f>
        <v>#N/A</v>
      </c>
      <c r="FX32" s="16" t="e">
        <f>VLOOKUP(A32,'Phase 1,2+robust'!$A$3:$ID$198,180,FALSE)</f>
        <v>#N/A</v>
      </c>
      <c r="FY32" s="16" t="e">
        <f>VLOOKUP(A32,'Phase 1,2+robust'!$A$3:$ID$198,181,FALSE)</f>
        <v>#N/A</v>
      </c>
      <c r="FZ32" s="16" t="e">
        <f>VLOOKUP(A32,'Phase 1,2+robust'!$A$3:$ID$198,182,FALSE)</f>
        <v>#N/A</v>
      </c>
      <c r="GA32" s="16" t="e">
        <f>VLOOKUP(A32,'Phase 1,2+robust'!$A$3:$ID$198,183,FALSE)</f>
        <v>#N/A</v>
      </c>
      <c r="GB32" s="16" t="e">
        <f>VLOOKUP(A32,'Phase 1,2+robust'!$A$3:$ID$198,184,FALSE)</f>
        <v>#N/A</v>
      </c>
      <c r="GC32" s="16" t="e">
        <f>VLOOKUP(A32,'Phase 1,2+robust'!$A$3:$ID$198,185,FALSE)</f>
        <v>#N/A</v>
      </c>
      <c r="GD32" s="16" t="e">
        <f>VLOOKUP(A32,'Phase 1,2+robust'!$A$3:$ID$198,186,FALSE)</f>
        <v>#N/A</v>
      </c>
      <c r="GE32" s="16" t="e">
        <f>VLOOKUP(A32,'Phase 1,2+robust'!$A$3:$ID$198,187,FALSE)</f>
        <v>#N/A</v>
      </c>
      <c r="GF32" s="16" t="e">
        <f>VLOOKUP(A32,'Phase 1,2+robust'!$A$3:$ID$198,188,FALSE)</f>
        <v>#N/A</v>
      </c>
      <c r="GG32" s="16" t="e">
        <f>VLOOKUP(A32,'Phase 1,2+robust'!$A$3:$ID$198,189,FALSE)</f>
        <v>#N/A</v>
      </c>
      <c r="GH32" s="16" t="e">
        <f>VLOOKUP(A32,'Phase 1,2+robust'!$A$3:$ID$198,190,FALSE)</f>
        <v>#N/A</v>
      </c>
      <c r="GI32" s="16" t="e">
        <f>VLOOKUP(A32,'Phase 1,2+robust'!$A$3:$ID$198,191,FALSE)</f>
        <v>#N/A</v>
      </c>
      <c r="GJ32" s="16" t="e">
        <f>VLOOKUP(A32,'Phase 1,2+robust'!$A$3:$ID$198,192,FALSE)</f>
        <v>#N/A</v>
      </c>
      <c r="GK32" s="16" t="e">
        <f>VLOOKUP(A32,'Phase 1,2+robust'!$A$3:$ID$198,193,FALSE)</f>
        <v>#N/A</v>
      </c>
      <c r="GL32" s="16" t="e">
        <f>VLOOKUP(A32,'Phase 1,2+robust'!$A$3:$ID$198,194,FALSE)</f>
        <v>#N/A</v>
      </c>
      <c r="GM32" s="16" t="e">
        <f>VLOOKUP(A32,'Phase 1,2+robust'!$A$3:$ID$198,195,FALSE)</f>
        <v>#N/A</v>
      </c>
      <c r="GN32" s="16" t="e">
        <f>VLOOKUP(A32,'Phase 1,2+robust'!$A$3:$ID$198,196,FALSE)</f>
        <v>#N/A</v>
      </c>
      <c r="GO32" s="16" t="e">
        <f>VLOOKUP(A32,'Phase 1,2+robust'!$A$3:$ID$198,197,FALSE)</f>
        <v>#N/A</v>
      </c>
      <c r="GP32" s="16" t="e">
        <f>VLOOKUP(A32,'Phase 1,2+robust'!$A$3:$ID$198,198,FALSE)</f>
        <v>#N/A</v>
      </c>
    </row>
    <row r="33" spans="1:198" s="16" customFormat="1" x14ac:dyDescent="0.25">
      <c r="B33" s="16" t="e">
        <f>VLOOKUP(A33,'Phase 1,2+robust'!$A$3:$ID$198,2,FALSE)</f>
        <v>#N/A</v>
      </c>
      <c r="C33" s="16" t="e">
        <f>VLOOKUP(A33,'Phase 1,2+robust'!$A$3:$ID$198,3,FALSE)</f>
        <v>#N/A</v>
      </c>
      <c r="D33" s="16" t="e">
        <f>VLOOKUP(A33,'Phase 1,2+robust'!$A$3:$ID$198,4,FALSE)</f>
        <v>#N/A</v>
      </c>
      <c r="E33" s="16" t="e">
        <f>VLOOKUP(A33,'Phase 1,2+robust'!$A$3:$ID$198,5,FALSE)</f>
        <v>#N/A</v>
      </c>
      <c r="F33" s="16" t="e">
        <f>VLOOKUP(A33,'Phase 1,2+robust'!$A$3:$ID$198,6,FALSE)</f>
        <v>#N/A</v>
      </c>
      <c r="G33" s="16" t="e">
        <f>VLOOKUP(A33,'Phase 1,2+robust'!$A$3:$ID$198,7,FALSE)</f>
        <v>#N/A</v>
      </c>
      <c r="H33" s="16" t="e">
        <f>VLOOKUP(A33,'Phase 1,2+robust'!$A$3:$ID$198,8,FALSE)</f>
        <v>#N/A</v>
      </c>
      <c r="I33" s="16" t="e">
        <f>VLOOKUP(A33,'Phase 1,2+robust'!$A$3:$ID$198,9,FALSE)</f>
        <v>#N/A</v>
      </c>
      <c r="J33" s="45" t="e">
        <f>VLOOKUP(A33,'Phase 1,2+robust'!$A$3:$ID$198,10,FALSE)</f>
        <v>#N/A</v>
      </c>
      <c r="K33" s="46" t="e">
        <f>VLOOKUP(A33,'Phase 1,2+robust'!$A$3:$ID$198,11,FALSE)</f>
        <v>#N/A</v>
      </c>
      <c r="L33" s="47" t="e">
        <f>VLOOKUP(B33,'Phase 1,2+robust'!$A$3:$ID$198,11,FALSE)</f>
        <v>#N/A</v>
      </c>
      <c r="M33" s="16" t="e">
        <f>VLOOKUP(A33,'Phase 1,2+robust'!$A$3:$ID$198,13,FALSE)</f>
        <v>#N/A</v>
      </c>
      <c r="N33" s="16" t="e">
        <f>VLOOKUP(A33,'Phase 1,2+robust'!$A$3:$ID$198,14,FALSE)</f>
        <v>#N/A</v>
      </c>
      <c r="O33" s="16" t="e">
        <f>VLOOKUP(B33,'Phase 1,2+robust'!$A$3:$ID$198,14,FALSE)</f>
        <v>#N/A</v>
      </c>
      <c r="P33" s="45" t="e">
        <f>VLOOKUP(A33,'Phase 1,2+robust'!$A$3:$ID$198,16,FALSE)</f>
        <v>#N/A</v>
      </c>
      <c r="Q33" s="46" t="e">
        <f>VLOOKUP(A33,'Phase 1,2+robust'!$A$3:$ID$198,17,FALSE)</f>
        <v>#N/A</v>
      </c>
      <c r="R33" s="47" t="e">
        <f>VLOOKUP(A33,'Phase 1,2+robust'!$A$3:$ID$198,18,FALSE)</f>
        <v>#N/A</v>
      </c>
      <c r="S33" s="16" t="e">
        <f>VLOOKUP(A33,'Phase 1,2+robust'!$A$3:$ID$198,19,FALSE)</f>
        <v>#N/A</v>
      </c>
      <c r="T33" s="16" t="e">
        <f>VLOOKUP(A33,'Phase 1,2+robust'!$A$3:$ID$198,20,FALSE)</f>
        <v>#N/A</v>
      </c>
      <c r="U33" s="16" t="e">
        <f>VLOOKUP(A33,'Phase 1,2+robust'!$A$3:$ID$198,21,FALSE)</f>
        <v>#N/A</v>
      </c>
      <c r="V33" s="45" t="e">
        <f>VLOOKUP(A33,'Phase 1,2+robust'!$A$3:$ID$198,22,FALSE)</f>
        <v>#N/A</v>
      </c>
      <c r="W33" s="46" t="e">
        <f>VLOOKUP(A33,'Phase 1,2+robust'!$A$3:$ID$198,23,FALSE)</f>
        <v>#N/A</v>
      </c>
      <c r="X33" s="47" t="e">
        <f>VLOOKUP(A33,'Phase 1,2+robust'!$A$3:$ID$198,24,FALSE)</f>
        <v>#N/A</v>
      </c>
      <c r="Y33" s="16" t="e">
        <f>VLOOKUP(A33,'Phase 1,2+robust'!$A$3:$ID$198,25,FALSE)</f>
        <v>#N/A</v>
      </c>
      <c r="Z33" s="16" t="e">
        <f>VLOOKUP(A33,'Phase 1,2+robust'!$A$3:$ID$198,26,FALSE)</f>
        <v>#N/A</v>
      </c>
      <c r="AA33" s="16" t="e">
        <f>VLOOKUP(A33,'Phase 1,2+robust'!$A$3:$ID$198,27,FALSE)</f>
        <v>#N/A</v>
      </c>
      <c r="AB33" s="45" t="e">
        <f>VLOOKUP(A33,'Phase 1,2+robust'!$A$3:$ID$198,28,FALSE)</f>
        <v>#N/A</v>
      </c>
      <c r="AC33" s="46" t="e">
        <f>VLOOKUP(A33,'Phase 1,2+robust'!$A$3:$ID$198,29,FALSE)</f>
        <v>#N/A</v>
      </c>
      <c r="AD33" s="47" t="e">
        <f>VLOOKUP(A33,'Phase 1,2+robust'!$A$3:$ID$198,30,FALSE)</f>
        <v>#N/A</v>
      </c>
      <c r="AE33" s="16" t="e">
        <f>VLOOKUP(A33,'Phase 1,2+robust'!$A$3:$ID$198,31,FALSE)</f>
        <v>#N/A</v>
      </c>
      <c r="AF33" s="16" t="e">
        <f>VLOOKUP(A33,'Phase 1,2+robust'!$A$3:$ID$198,32,FALSE)</f>
        <v>#N/A</v>
      </c>
      <c r="AG33" s="16" t="e">
        <f>VLOOKUP(A33,'Phase 1,2+robust'!$A$3:$ID$198,33,FALSE)</f>
        <v>#N/A</v>
      </c>
      <c r="AH33" s="45" t="e">
        <f>VLOOKUP(A33,'Phase 1,2+robust'!$A$3:$ID$198,34,FALSE)</f>
        <v>#N/A</v>
      </c>
      <c r="AI33" s="46" t="e">
        <f>VLOOKUP(A33,'Phase 1,2+robust'!$A$3:$ID$198,35,FALSE)</f>
        <v>#N/A</v>
      </c>
      <c r="AJ33" s="47" t="e">
        <f>VLOOKUP(A33,'Phase 1,2+robust'!$A$3:$ID$198,36,FALSE)</f>
        <v>#N/A</v>
      </c>
      <c r="AK33" s="16" t="e">
        <f>VLOOKUP(A33,'Phase 1,2+robust'!$A$3:$ID$198,37,FALSE)</f>
        <v>#N/A</v>
      </c>
      <c r="AL33" s="16" t="e">
        <f>VLOOKUP(A33,'Phase 1,2+robust'!$A$3:$ID$198,38,FALSE)</f>
        <v>#N/A</v>
      </c>
      <c r="AM33" s="16" t="e">
        <f>VLOOKUP(A33,'Phase 1,2+robust'!$A$3:$ID$198,39,FALSE)</f>
        <v>#N/A</v>
      </c>
      <c r="AN33" s="45" t="e">
        <f>VLOOKUP(A33,'Phase 1,2+robust'!$A$3:$ID$198,40,FALSE)</f>
        <v>#N/A</v>
      </c>
      <c r="AO33" s="46" t="e">
        <f>VLOOKUP(A33,'Phase 1,2+robust'!$A$3:$ID$198,41,FALSE)</f>
        <v>#N/A</v>
      </c>
      <c r="AP33" s="47" t="e">
        <f>VLOOKUP(A33,'Phase 1,2+robust'!$A$3:$ID$198,42,FALSE)</f>
        <v>#N/A</v>
      </c>
      <c r="AQ33" s="16" t="e">
        <f>VLOOKUP(A33,'Phase 1,2+robust'!$A$3:$ID$198,43,FALSE)</f>
        <v>#N/A</v>
      </c>
      <c r="AR33" s="16" t="e">
        <f>VLOOKUP(A33,'Phase 1,2+robust'!$A$3:$ID$198,44,FALSE)</f>
        <v>#N/A</v>
      </c>
      <c r="AS33" s="16" t="e">
        <f>VLOOKUP(A33,'Phase 1,2+robust'!$A$3:$ID$198,45,FALSE)</f>
        <v>#N/A</v>
      </c>
      <c r="AT33" s="45" t="e">
        <f>VLOOKUP(A33,'Phase 1,2+robust'!$A$3:$ID$198,46,FALSE)</f>
        <v>#N/A</v>
      </c>
      <c r="AU33" s="46" t="e">
        <f>VLOOKUP(A33,'Phase 1,2+robust'!$A$3:$ID$198,47,FALSE)</f>
        <v>#N/A</v>
      </c>
      <c r="AV33" s="47" t="e">
        <f>VLOOKUP(A33,'Phase 1,2+robust'!$A$3:$ID$198,48,FALSE)</f>
        <v>#N/A</v>
      </c>
      <c r="AW33" s="16" t="e">
        <f>VLOOKUP(A33,'Phase 1,2+robust'!$A$3:$ID$198,49,FALSE)</f>
        <v>#N/A</v>
      </c>
      <c r="AX33" s="16" t="e">
        <f>VLOOKUP(A33,'Phase 1,2+robust'!$A$3:$ID$198,50,FALSE)</f>
        <v>#N/A</v>
      </c>
      <c r="AY33" s="16" t="e">
        <f>VLOOKUP(A33,'Phase 1,2+robust'!$A$3:$ID$198,51,FALSE)</f>
        <v>#N/A</v>
      </c>
      <c r="AZ33" s="45" t="e">
        <f>VLOOKUP(A33,'Phase 1,2+robust'!$A$3:$ID$198,52,FALSE)</f>
        <v>#N/A</v>
      </c>
      <c r="BA33" s="46" t="e">
        <f>VLOOKUP(A33,'Phase 1,2+robust'!$A$3:$ID$198,53,FALSE)</f>
        <v>#N/A</v>
      </c>
      <c r="BB33" s="47" t="e">
        <f>VLOOKUP(A33,'Phase 1,2+robust'!$A$3:$ID$198,54,FALSE)</f>
        <v>#N/A</v>
      </c>
      <c r="BC33" s="16" t="e">
        <f>VLOOKUP(A33,'Phase 1,2+robust'!$A$3:$ID$198,55,FALSE)</f>
        <v>#N/A</v>
      </c>
      <c r="BD33" s="16" t="e">
        <f>VLOOKUP(A33,'Phase 1,2+robust'!$A$3:$ID$198,56,FALSE)</f>
        <v>#N/A</v>
      </c>
      <c r="BE33" s="16" t="e">
        <f>VLOOKUP(A33,'Phase 1,2+robust'!$A$3:$ID$198,57,FALSE)</f>
        <v>#N/A</v>
      </c>
      <c r="BF33" s="45" t="e">
        <f>VLOOKUP(A33,'Phase 1,2+robust'!$A$3:$ID$198,58,FALSE)</f>
        <v>#N/A</v>
      </c>
      <c r="BG33" s="46" t="e">
        <f>VLOOKUP(A33,'Phase 1,2+robust'!$A$3:$ID$198,59,FALSE)</f>
        <v>#N/A</v>
      </c>
      <c r="BH33" s="47" t="e">
        <f>VLOOKUP(A33,'Phase 1,2+robust'!$A$3:$ID$198,60,FALSE)</f>
        <v>#N/A</v>
      </c>
      <c r="BI33" s="16" t="e">
        <f>VLOOKUP(A33,'Phase 1,2+robust'!$A$3:$ID$198,61,FALSE)</f>
        <v>#N/A</v>
      </c>
      <c r="BJ33" s="16" t="e">
        <f>VLOOKUP(A33,'Phase 1,2+robust'!$A$3:$ID$198,62,FALSE)</f>
        <v>#N/A</v>
      </c>
      <c r="BK33" s="16" t="e">
        <f>VLOOKUP(A33,'Phase 1,2+robust'!$A$3:$ID$198,63,FALSE)</f>
        <v>#N/A</v>
      </c>
      <c r="BL33" s="45" t="e">
        <f>VLOOKUP(A33,'Phase 1,2+robust'!$A$3:$ID$198,64,FALSE)</f>
        <v>#N/A</v>
      </c>
      <c r="BM33" s="46" t="e">
        <f>VLOOKUP(A33,'Phase 1,2+robust'!$A$3:$ID$198,65,FALSE)</f>
        <v>#N/A</v>
      </c>
      <c r="BN33" s="47" t="e">
        <f>VLOOKUP(A33,'Phase 1,2+robust'!$A$3:$ID$198,66,FALSE)</f>
        <v>#N/A</v>
      </c>
      <c r="BO33" s="16" t="e">
        <f>VLOOKUP(A33,'Phase 1,2+robust'!$A$3:$ID$198,67,FALSE)</f>
        <v>#N/A</v>
      </c>
      <c r="BP33" s="16" t="e">
        <f>VLOOKUP(A33,'Phase 1,2+robust'!$A$3:$ID$198,68,FALSE)</f>
        <v>#N/A</v>
      </c>
      <c r="BQ33" s="16" t="e">
        <f>VLOOKUP(A33,'Phase 1,2+robust'!$A$3:$ID$198,69,FALSE)</f>
        <v>#N/A</v>
      </c>
      <c r="BR33" s="45" t="e">
        <f>VLOOKUP(A33,'Phase 1,2+robust'!$A$3:$ID$198,70,FALSE)</f>
        <v>#N/A</v>
      </c>
      <c r="BS33" s="46" t="e">
        <f>VLOOKUP(A33,'Phase 1,2+robust'!$A$3:$ID$198,71,FALSE)</f>
        <v>#N/A</v>
      </c>
      <c r="BT33" s="47" t="e">
        <f>VLOOKUP(A33,'Phase 1,2+robust'!$A$3:$ID$198,72,FALSE)</f>
        <v>#N/A</v>
      </c>
      <c r="BU33" s="16" t="e">
        <f>VLOOKUP(A33,'Phase 1,2+robust'!$A$3:$ID$198,73,FALSE)</f>
        <v>#N/A</v>
      </c>
      <c r="BV33" s="16" t="e">
        <f>VLOOKUP(A33,'Phase 1,2+robust'!$A$3:$ID$198,74,FALSE)</f>
        <v>#N/A</v>
      </c>
      <c r="BW33" s="16" t="e">
        <f>VLOOKUP(A33,'Phase 1,2+robust'!$A$3:$ID$198,75,FALSE)</f>
        <v>#N/A</v>
      </c>
      <c r="BX33" s="45" t="e">
        <f>VLOOKUP(A33,'Phase 1,2+robust'!$A$3:$ID$198,76,FALSE)</f>
        <v>#N/A</v>
      </c>
      <c r="BY33" s="46" t="e">
        <f>VLOOKUP(A33,'Phase 1,2+robust'!$A$3:$ID$198,77,FALSE)</f>
        <v>#N/A</v>
      </c>
      <c r="BZ33" s="47" t="e">
        <f>VLOOKUP(A33,'Phase 1,2+robust'!$A$3:$ID$198,78,FALSE)</f>
        <v>#N/A</v>
      </c>
      <c r="CA33" s="16" t="e">
        <f>VLOOKUP(A33,'Phase 1,2+robust'!$A$3:$ID$198,79,FALSE)</f>
        <v>#N/A</v>
      </c>
      <c r="CB33" s="16" t="e">
        <f>VLOOKUP(A33,'Phase 1,2+robust'!$A$3:$ID$198,80,FALSE)</f>
        <v>#N/A</v>
      </c>
      <c r="CC33" s="16" t="e">
        <f>VLOOKUP(A33,'Phase 1,2+robust'!$A$3:$ID$198,81,FALSE)</f>
        <v>#N/A</v>
      </c>
      <c r="CD33" s="45" t="e">
        <f>VLOOKUP(A33,'Phase 1,2+robust'!$A$3:$ID$198,82,FALSE)</f>
        <v>#N/A</v>
      </c>
      <c r="CE33" s="46" t="e">
        <f>VLOOKUP(A33,'Phase 1,2+robust'!$A$3:$ID$198,83,FALSE)</f>
        <v>#N/A</v>
      </c>
      <c r="CF33" s="47" t="e">
        <f>VLOOKUP(A33,'Phase 1,2+robust'!$A$3:$ID$198,84,FALSE)</f>
        <v>#N/A</v>
      </c>
      <c r="CG33" s="16" t="e">
        <f>VLOOKUP(A33,'Phase 1,2+robust'!$A$3:$ID$198,85,FALSE)</f>
        <v>#N/A</v>
      </c>
      <c r="CH33" s="16" t="e">
        <f>VLOOKUP(A33,'Phase 1,2+robust'!$A$3:$ID$198,86,FALSE)</f>
        <v>#N/A</v>
      </c>
      <c r="CI33" s="16" t="e">
        <f>VLOOKUP(A33,'Phase 1,2+robust'!$A$3:$ID$198,87,FALSE)</f>
        <v>#N/A</v>
      </c>
      <c r="CJ33" s="45" t="e">
        <f>VLOOKUP(A33,'Phase 1,2+robust'!$A$3:$ID$198,88,FALSE)</f>
        <v>#N/A</v>
      </c>
      <c r="CK33" s="46" t="e">
        <f>VLOOKUP(A33,'Phase 1,2+robust'!$A$3:$ID$198,89,FALSE)</f>
        <v>#N/A</v>
      </c>
      <c r="CL33" s="47" t="e">
        <f>VLOOKUP(A33,'Phase 1,2+robust'!$A$3:$ID$198,90,FALSE)</f>
        <v>#N/A</v>
      </c>
      <c r="CM33" s="16" t="e">
        <f>VLOOKUP(A33,'Phase 1,2+robust'!$A$3:$ID$198,91,FALSE)</f>
        <v>#N/A</v>
      </c>
      <c r="CN33" s="16" t="e">
        <f>VLOOKUP(A33,'Phase 1,2+robust'!$A$3:$ID$198,92,FALSE)</f>
        <v>#N/A</v>
      </c>
      <c r="CO33" s="16" t="e">
        <f>VLOOKUP(A33,'Phase 1,2+robust'!$A$3:$ID$198,93,FALSE)</f>
        <v>#N/A</v>
      </c>
      <c r="CP33" s="45" t="e">
        <f>VLOOKUP(A33,'Phase 1,2+robust'!$A$3:$ID$198,94,FALSE)</f>
        <v>#N/A</v>
      </c>
      <c r="CQ33" s="46" t="e">
        <f>VLOOKUP(A33,'Phase 1,2+robust'!$A$3:$ID$198,95,FALSE)</f>
        <v>#N/A</v>
      </c>
      <c r="CR33" s="47" t="e">
        <f>VLOOKUP(A33,'Phase 1,2+robust'!$A$3:$ID$198,96,FALSE)</f>
        <v>#N/A</v>
      </c>
      <c r="CS33" s="16" t="e">
        <f>VLOOKUP(A33,'Phase 1,2+robust'!$A$3:$ID$198,97,FALSE)</f>
        <v>#N/A</v>
      </c>
      <c r="CT33" s="16" t="e">
        <f>VLOOKUP(A33,'Phase 1,2+robust'!$A$3:$ID$198,98,FALSE)</f>
        <v>#N/A</v>
      </c>
      <c r="CU33" s="16" t="e">
        <f>VLOOKUP(A33,'Phase 1,2+robust'!$A$3:$ID$198,99,FALSE)</f>
        <v>#N/A</v>
      </c>
      <c r="CV33" s="45" t="e">
        <f>VLOOKUP(A33,'Phase 1,2+robust'!$A$3:$ID$198,100,FALSE)</f>
        <v>#N/A</v>
      </c>
      <c r="CW33" s="46" t="e">
        <f>VLOOKUP(A33,'Phase 1,2+robust'!$A$3:$ID$198,101,FALSE)</f>
        <v>#N/A</v>
      </c>
      <c r="CX33" s="47" t="e">
        <f>VLOOKUP(A33,'Phase 1,2+robust'!$A$3:$ID$198,102,FALSE)</f>
        <v>#N/A</v>
      </c>
      <c r="CY33" s="16" t="e">
        <f>VLOOKUP(A33,'Phase 1,2+robust'!$A$3:$ID$198,103,FALSE)</f>
        <v>#N/A</v>
      </c>
      <c r="CZ33" s="16" t="e">
        <f>VLOOKUP(A33,'Phase 1,2+robust'!$A$3:$ID$198,104,FALSE)</f>
        <v>#N/A</v>
      </c>
      <c r="DA33" s="16" t="e">
        <f>VLOOKUP(A33,'Phase 1,2+robust'!$A$3:$ID$198,105,FALSE)</f>
        <v>#N/A</v>
      </c>
      <c r="DB33" s="45" t="e">
        <f>VLOOKUP(A33,'Phase 1,2+robust'!$A$3:$ID$198,106,FALSE)</f>
        <v>#N/A</v>
      </c>
      <c r="DC33" s="46" t="e">
        <f>VLOOKUP(A33,'Phase 1,2+robust'!$A$3:$ID$198,107,FALSE)</f>
        <v>#N/A</v>
      </c>
      <c r="DD33" s="47" t="e">
        <f>VLOOKUP(A33,'Phase 1,2+robust'!$A$3:$ID$198,108,FALSE)</f>
        <v>#N/A</v>
      </c>
      <c r="DE33" s="16" t="e">
        <f>VLOOKUP(A33,'Phase 1,2+robust'!$A$3:$ID$198,109,FALSE)</f>
        <v>#N/A</v>
      </c>
      <c r="DF33" s="16" t="e">
        <f>VLOOKUP(A33,'Phase 1,2+robust'!$A$3:$ID$198,110,FALSE)</f>
        <v>#N/A</v>
      </c>
      <c r="DG33" s="16" t="e">
        <f>VLOOKUP(A33,'Phase 1,2+robust'!$A$3:$ID$198,111,FALSE)</f>
        <v>#N/A</v>
      </c>
      <c r="DH33" s="45" t="e">
        <f>VLOOKUP(A33,'Phase 1,2+robust'!$A$3:$ID$198,112,FALSE)</f>
        <v>#N/A</v>
      </c>
      <c r="DI33" s="46" t="e">
        <f>VLOOKUP(A33,'Phase 1,2+robust'!$A$3:$ID$198,113,FALSE)</f>
        <v>#N/A</v>
      </c>
      <c r="DJ33" s="47" t="e">
        <f>VLOOKUP(A33,'Phase 1,2+robust'!$A$3:$ID$198,114,FALSE)</f>
        <v>#N/A</v>
      </c>
      <c r="DK33" s="16" t="e">
        <f>VLOOKUP(A33,'Phase 1,2+robust'!$A$3:$ID$198,115,FALSE)</f>
        <v>#N/A</v>
      </c>
      <c r="DL33" s="16" t="e">
        <f>VLOOKUP(A33,'Phase 1,2+robust'!$A$3:$ID$198,116,FALSE)</f>
        <v>#N/A</v>
      </c>
      <c r="DM33" s="16" t="e">
        <f>VLOOKUP(A33,'Phase 1,2+robust'!$A$3:$ID$198,117,FALSE)</f>
        <v>#N/A</v>
      </c>
      <c r="DN33" s="45" t="e">
        <f>VLOOKUP(A33,'Phase 1,2+robust'!$A$3:$ID$198,118,FALSE)</f>
        <v>#N/A</v>
      </c>
      <c r="DO33" s="46" t="e">
        <f>VLOOKUP(A33,'Phase 1,2+robust'!$A$3:$ID$198,119,FALSE)</f>
        <v>#N/A</v>
      </c>
      <c r="DP33" s="47" t="e">
        <f>VLOOKUP(A33,'Phase 1,2+robust'!$A$3:$ID$198,120,FALSE)</f>
        <v>#N/A</v>
      </c>
      <c r="DQ33" s="16" t="e">
        <f>VLOOKUP(A33,'Phase 1,2+robust'!$A$3:$ID$198,121,FALSE)</f>
        <v>#N/A</v>
      </c>
      <c r="DR33" s="16" t="e">
        <f>VLOOKUP(A33,'Phase 1,2+robust'!$A$3:$ID$198,122,FALSE)</f>
        <v>#N/A</v>
      </c>
      <c r="DS33" s="16" t="e">
        <f>VLOOKUP(A33,'Phase 1,2+robust'!$A$3:$ID$198,123,FALSE)</f>
        <v>#N/A</v>
      </c>
      <c r="DT33" s="45" t="e">
        <f>VLOOKUP(A33,'Phase 1,2+robust'!$A$3:$ID$198,124,FALSE)</f>
        <v>#N/A</v>
      </c>
      <c r="DU33" s="46" t="e">
        <f>VLOOKUP(A33,'Phase 1,2+robust'!$A$3:$ID$198,125,FALSE)</f>
        <v>#N/A</v>
      </c>
      <c r="DV33" s="47" t="e">
        <f>VLOOKUP(A33,'Phase 1,2+robust'!$A$3:$ID$198,126,FALSE)</f>
        <v>#N/A</v>
      </c>
      <c r="DW33" s="16" t="e">
        <f>VLOOKUP(A33,'Phase 1,2+robust'!$A$3:$ID$198,127,FALSE)</f>
        <v>#N/A</v>
      </c>
      <c r="DX33" s="16" t="e">
        <f>VLOOKUP(A33,'Phase 1,2+robust'!$A$3:$ID$198,128,FALSE)</f>
        <v>#N/A</v>
      </c>
      <c r="DY33" s="16" t="e">
        <f>VLOOKUP(A33,'Phase 1,2+robust'!$A$3:$ID$198,129,FALSE)</f>
        <v>#N/A</v>
      </c>
      <c r="DZ33" s="45" t="e">
        <f>VLOOKUP(A33,'Phase 1,2+robust'!$A$3:$ID$198,130,FALSE)</f>
        <v>#N/A</v>
      </c>
      <c r="EA33" s="46" t="e">
        <f>VLOOKUP(A33,'Phase 1,2+robust'!$A$3:$ID$198,131,FALSE)</f>
        <v>#N/A</v>
      </c>
      <c r="EB33" s="47" t="e">
        <f>VLOOKUP(A33,'Phase 1,2+robust'!$A$3:$ID$198,132,FALSE)</f>
        <v>#N/A</v>
      </c>
      <c r="EC33" s="16" t="e">
        <f>VLOOKUP(A33,'Phase 1,2+robust'!$A$3:$ID$198,133,FALSE)</f>
        <v>#N/A</v>
      </c>
      <c r="ED33" s="16" t="e">
        <f>VLOOKUP(A33,'Phase 1,2+robust'!$A$3:$ID$198,134,FALSE)</f>
        <v>#N/A</v>
      </c>
      <c r="EE33" s="16" t="e">
        <f>VLOOKUP(A33,'Phase 1,2+robust'!$A$3:$ID$198,135,FALSE)</f>
        <v>#N/A</v>
      </c>
      <c r="EF33" s="45" t="e">
        <f>VLOOKUP(A33,'Phase 1,2+robust'!$A$3:$ID$198,136,FALSE)</f>
        <v>#N/A</v>
      </c>
      <c r="EG33" s="46" t="e">
        <f>VLOOKUP(A33,'Phase 1,2+robust'!$A$3:$ID$198,137,FALSE)</f>
        <v>#N/A</v>
      </c>
      <c r="EH33" s="47" t="e">
        <f>VLOOKUP(A33,'Phase 1,2+robust'!$A$3:$ID$198,138,FALSE)</f>
        <v>#N/A</v>
      </c>
      <c r="EI33" s="16" t="e">
        <f>VLOOKUP(A33,'Phase 1,2+robust'!$A$3:$ID$198,139,FALSE)</f>
        <v>#N/A</v>
      </c>
      <c r="EJ33" s="16" t="e">
        <f>VLOOKUP(A33,'Phase 1,2+robust'!$A$3:$ID$198,140,FALSE)</f>
        <v>#N/A</v>
      </c>
      <c r="EK33" s="16" t="e">
        <f>VLOOKUP(A33,'Phase 1,2+robust'!$A$3:$ID$198,141,FALSE)</f>
        <v>#N/A</v>
      </c>
      <c r="EL33" s="45" t="e">
        <f>VLOOKUP(A33,'Phase 1,2+robust'!$A$3:$ID$198,142,FALSE)</f>
        <v>#N/A</v>
      </c>
      <c r="EM33" s="46" t="e">
        <f>VLOOKUP(A33,'Phase 1,2+robust'!$A$3:$ID$198,143,FALSE)</f>
        <v>#N/A</v>
      </c>
      <c r="EN33" s="47" t="e">
        <f>VLOOKUP(A33,'Phase 1,2+robust'!$A$3:$ID$198,144,FALSE)</f>
        <v>#N/A</v>
      </c>
      <c r="EO33" s="16" t="e">
        <f>VLOOKUP(A33,'Phase 1,2+robust'!$A$3:$ID$198,145,FALSE)</f>
        <v>#N/A</v>
      </c>
      <c r="EP33" s="16" t="e">
        <f>VLOOKUP(A33,'Phase 1,2+robust'!$A$3:$ID$198,146,FALSE)</f>
        <v>#N/A</v>
      </c>
      <c r="EQ33" s="16" t="e">
        <f>VLOOKUP(A33,'Phase 1,2+robust'!$A$3:$ID$198,147,FALSE)</f>
        <v>#N/A</v>
      </c>
      <c r="ER33" s="45" t="e">
        <f>VLOOKUP(A33,'Phase 1,2+robust'!$A$3:$ID$198,148,FALSE)</f>
        <v>#N/A</v>
      </c>
      <c r="ES33" s="46" t="e">
        <f>VLOOKUP(A33,'Phase 1,2+robust'!$A$3:$ID$198,149,FALSE)</f>
        <v>#N/A</v>
      </c>
      <c r="ET33" s="47" t="e">
        <f>VLOOKUP(A33,'Phase 1,2+robust'!$A$3:$ID$198,150,FALSE)</f>
        <v>#N/A</v>
      </c>
      <c r="EU33" s="16" t="e">
        <f>VLOOKUP(A33,'Phase 1,2+robust'!$A$3:$ID$198,151,FALSE)</f>
        <v>#N/A</v>
      </c>
      <c r="EV33" s="16" t="e">
        <f>VLOOKUP(A33,'Phase 1,2+robust'!$A$3:$ID$198,152,FALSE)</f>
        <v>#N/A</v>
      </c>
      <c r="EW33" s="16" t="e">
        <f>VLOOKUP(A33,'Phase 1,2+robust'!$A$3:$ID$198,153,FALSE)</f>
        <v>#N/A</v>
      </c>
      <c r="EX33" s="16" t="e">
        <f>VLOOKUP(A33,'Phase 1,2+robust'!$A$3:$ID$198,154,FALSE)</f>
        <v>#N/A</v>
      </c>
      <c r="EY33" s="16" t="e">
        <f>VLOOKUP(A33,'Phase 1,2+robust'!$A$3:$ID$198,155,FALSE)</f>
        <v>#N/A</v>
      </c>
      <c r="EZ33" s="16" t="e">
        <f>VLOOKUP(A33,'Phase 1,2+robust'!$A$3:$ID$198,156,FALSE)</f>
        <v>#N/A</v>
      </c>
      <c r="FA33" s="16" t="e">
        <f>VLOOKUP(A33,'Phase 1,2+robust'!$A$3:$ID$198,157,FALSE)</f>
        <v>#N/A</v>
      </c>
      <c r="FB33" s="16" t="e">
        <f>VLOOKUP(A33,'Phase 1,2+robust'!$A$3:$ID$198,158,FALSE)</f>
        <v>#N/A</v>
      </c>
      <c r="FC33" s="16" t="e">
        <f>VLOOKUP(A33,'Phase 1,2+robust'!$A$3:$ID$198,159,FALSE)</f>
        <v>#N/A</v>
      </c>
      <c r="FD33" s="16" t="e">
        <f>VLOOKUP(A33,'Phase 1,2+robust'!$A$3:$ID$198,160,FALSE)</f>
        <v>#N/A</v>
      </c>
      <c r="FE33" s="16" t="e">
        <f>VLOOKUP(A33,'Phase 1,2+robust'!$A$3:$ID$198,161,FALSE)</f>
        <v>#N/A</v>
      </c>
      <c r="FF33" s="16" t="e">
        <f>VLOOKUP(A33,'Phase 1,2+robust'!$A$3:$ID$198,162,FALSE)</f>
        <v>#N/A</v>
      </c>
      <c r="FG33" s="16" t="e">
        <f>VLOOKUP(A33,'Phase 1,2+robust'!$A$3:$ID$198,163,FALSE)</f>
        <v>#N/A</v>
      </c>
      <c r="FH33" s="16" t="e">
        <f>VLOOKUP(A33,'Phase 1,2+robust'!$A$3:$ID$198,164,FALSE)</f>
        <v>#N/A</v>
      </c>
      <c r="FI33" s="16" t="e">
        <f>VLOOKUP(A33,'Phase 1,2+robust'!$A$3:$ID$198,165,FALSE)</f>
        <v>#N/A</v>
      </c>
      <c r="FJ33" s="16" t="e">
        <f>VLOOKUP(A33,'Phase 1,2+robust'!$A$3:$ID$198,166,FALSE)</f>
        <v>#N/A</v>
      </c>
      <c r="FK33" s="16" t="e">
        <f>VLOOKUP(A33,'Phase 1,2+robust'!$A$3:$ID$198,167,FALSE)</f>
        <v>#N/A</v>
      </c>
      <c r="FL33" s="16" t="e">
        <f>VLOOKUP(A33,'Phase 1,2+robust'!$A$3:$ID$198,168,FALSE)</f>
        <v>#N/A</v>
      </c>
      <c r="FM33" s="16" t="e">
        <f>VLOOKUP(A33,'Phase 1,2+robust'!$A$3:$ID$198,169,FALSE)</f>
        <v>#N/A</v>
      </c>
      <c r="FN33" s="16" t="e">
        <f>VLOOKUP(A33,'Phase 1,2+robust'!$A$3:$ID$198,170,FALSE)</f>
        <v>#N/A</v>
      </c>
      <c r="FO33" s="16" t="e">
        <f>VLOOKUP(A33,'Phase 1,2+robust'!$A$3:$ID$198,171,FALSE)</f>
        <v>#N/A</v>
      </c>
      <c r="FP33" s="16" t="e">
        <f>VLOOKUP(A33,'Phase 1,2+robust'!$A$3:$ID$198,172,FALSE)</f>
        <v>#N/A</v>
      </c>
      <c r="FQ33" s="16" t="e">
        <f>VLOOKUP(A33,'Phase 1,2+robust'!$A$3:$ID$198,173,FALSE)</f>
        <v>#N/A</v>
      </c>
      <c r="FR33" s="16" t="e">
        <f>VLOOKUP(A33,'Phase 1,2+robust'!$A$3:$ID$198,174,FALSE)</f>
        <v>#N/A</v>
      </c>
      <c r="FS33" s="16" t="e">
        <f>VLOOKUP(A33,'Phase 1,2+robust'!$A$3:$ID$198,175,FALSE)</f>
        <v>#N/A</v>
      </c>
      <c r="FT33" s="16" t="e">
        <f>VLOOKUP(A33,'Phase 1,2+robust'!$A$3:$ID$198,176,FALSE)</f>
        <v>#N/A</v>
      </c>
      <c r="FU33" s="16" t="e">
        <f>VLOOKUP(A33,'Phase 1,2+robust'!$A$3:$ID$198,177,FALSE)</f>
        <v>#N/A</v>
      </c>
      <c r="FV33" s="16" t="e">
        <f>VLOOKUP(A33,'Phase 1,2+robust'!$A$3:$ID$198,178,FALSE)</f>
        <v>#N/A</v>
      </c>
      <c r="FW33" s="16" t="e">
        <f>VLOOKUP(A33,'Phase 1,2+robust'!$A$3:$ID$198,179,FALSE)</f>
        <v>#N/A</v>
      </c>
      <c r="FX33" s="16" t="e">
        <f>VLOOKUP(A33,'Phase 1,2+robust'!$A$3:$ID$198,180,FALSE)</f>
        <v>#N/A</v>
      </c>
      <c r="FY33" s="16" t="e">
        <f>VLOOKUP(A33,'Phase 1,2+robust'!$A$3:$ID$198,181,FALSE)</f>
        <v>#N/A</v>
      </c>
      <c r="FZ33" s="16" t="e">
        <f>VLOOKUP(A33,'Phase 1,2+robust'!$A$3:$ID$198,182,FALSE)</f>
        <v>#N/A</v>
      </c>
      <c r="GA33" s="16" t="e">
        <f>VLOOKUP(A33,'Phase 1,2+robust'!$A$3:$ID$198,183,FALSE)</f>
        <v>#N/A</v>
      </c>
      <c r="GB33" s="16" t="e">
        <f>VLOOKUP(A33,'Phase 1,2+robust'!$A$3:$ID$198,184,FALSE)</f>
        <v>#N/A</v>
      </c>
      <c r="GC33" s="16" t="e">
        <f>VLOOKUP(A33,'Phase 1,2+robust'!$A$3:$ID$198,185,FALSE)</f>
        <v>#N/A</v>
      </c>
      <c r="GD33" s="16" t="e">
        <f>VLOOKUP(A33,'Phase 1,2+robust'!$A$3:$ID$198,186,FALSE)</f>
        <v>#N/A</v>
      </c>
      <c r="GE33" s="16" t="e">
        <f>VLOOKUP(A33,'Phase 1,2+robust'!$A$3:$ID$198,187,FALSE)</f>
        <v>#N/A</v>
      </c>
      <c r="GF33" s="16" t="e">
        <f>VLOOKUP(A33,'Phase 1,2+robust'!$A$3:$ID$198,188,FALSE)</f>
        <v>#N/A</v>
      </c>
      <c r="GG33" s="16" t="e">
        <f>VLOOKUP(A33,'Phase 1,2+robust'!$A$3:$ID$198,189,FALSE)</f>
        <v>#N/A</v>
      </c>
      <c r="GH33" s="16" t="e">
        <f>VLOOKUP(A33,'Phase 1,2+robust'!$A$3:$ID$198,190,FALSE)</f>
        <v>#N/A</v>
      </c>
      <c r="GI33" s="16" t="e">
        <f>VLOOKUP(A33,'Phase 1,2+robust'!$A$3:$ID$198,191,FALSE)</f>
        <v>#N/A</v>
      </c>
      <c r="GJ33" s="16" t="e">
        <f>VLOOKUP(A33,'Phase 1,2+robust'!$A$3:$ID$198,192,FALSE)</f>
        <v>#N/A</v>
      </c>
      <c r="GK33" s="16" t="e">
        <f>VLOOKUP(A33,'Phase 1,2+robust'!$A$3:$ID$198,193,FALSE)</f>
        <v>#N/A</v>
      </c>
      <c r="GL33" s="16" t="e">
        <f>VLOOKUP(A33,'Phase 1,2+robust'!$A$3:$ID$198,194,FALSE)</f>
        <v>#N/A</v>
      </c>
      <c r="GM33" s="16" t="e">
        <f>VLOOKUP(A33,'Phase 1,2+robust'!$A$3:$ID$198,195,FALSE)</f>
        <v>#N/A</v>
      </c>
      <c r="GN33" s="16" t="e">
        <f>VLOOKUP(A33,'Phase 1,2+robust'!$A$3:$ID$198,196,FALSE)</f>
        <v>#N/A</v>
      </c>
      <c r="GO33" s="16" t="e">
        <f>VLOOKUP(A33,'Phase 1,2+robust'!$A$3:$ID$198,197,FALSE)</f>
        <v>#N/A</v>
      </c>
      <c r="GP33" s="16" t="e">
        <f>VLOOKUP(A33,'Phase 1,2+robust'!$A$3:$ID$198,198,FALSE)</f>
        <v>#N/A</v>
      </c>
    </row>
    <row r="34" spans="1:198" s="16" customFormat="1" x14ac:dyDescent="0.25">
      <c r="B34" s="16" t="e">
        <f>VLOOKUP(A34,'Phase 1,2+robust'!$A$3:$ID$198,2,FALSE)</f>
        <v>#N/A</v>
      </c>
      <c r="C34" s="16" t="e">
        <f>VLOOKUP(A34,'Phase 1,2+robust'!$A$3:$ID$198,3,FALSE)</f>
        <v>#N/A</v>
      </c>
      <c r="D34" s="16" t="e">
        <f>VLOOKUP(A34,'Phase 1,2+robust'!$A$3:$ID$198,4,FALSE)</f>
        <v>#N/A</v>
      </c>
      <c r="E34" s="16" t="e">
        <f>VLOOKUP(A34,'Phase 1,2+robust'!$A$3:$ID$198,5,FALSE)</f>
        <v>#N/A</v>
      </c>
      <c r="F34" s="16" t="e">
        <f>VLOOKUP(A34,'Phase 1,2+robust'!$A$3:$ID$198,6,FALSE)</f>
        <v>#N/A</v>
      </c>
      <c r="G34" s="16" t="e">
        <f>VLOOKUP(A34,'Phase 1,2+robust'!$A$3:$ID$198,7,FALSE)</f>
        <v>#N/A</v>
      </c>
      <c r="H34" s="16" t="e">
        <f>VLOOKUP(A34,'Phase 1,2+robust'!$A$3:$ID$198,8,FALSE)</f>
        <v>#N/A</v>
      </c>
      <c r="I34" s="16" t="e">
        <f>VLOOKUP(A34,'Phase 1,2+robust'!$A$3:$ID$198,9,FALSE)</f>
        <v>#N/A</v>
      </c>
      <c r="J34" s="45" t="e">
        <f>VLOOKUP(A34,'Phase 1,2+robust'!$A$3:$ID$198,10,FALSE)</f>
        <v>#N/A</v>
      </c>
      <c r="K34" s="46" t="e">
        <f>VLOOKUP(A34,'Phase 1,2+robust'!$A$3:$ID$198,11,FALSE)</f>
        <v>#N/A</v>
      </c>
      <c r="L34" s="47" t="e">
        <f>VLOOKUP(B34,'Phase 1,2+robust'!$A$3:$ID$198,11,FALSE)</f>
        <v>#N/A</v>
      </c>
      <c r="M34" s="16" t="e">
        <f>VLOOKUP(A34,'Phase 1,2+robust'!$A$3:$ID$198,13,FALSE)</f>
        <v>#N/A</v>
      </c>
      <c r="N34" s="16" t="e">
        <f>VLOOKUP(A34,'Phase 1,2+robust'!$A$3:$ID$198,14,FALSE)</f>
        <v>#N/A</v>
      </c>
      <c r="O34" s="16" t="e">
        <f>VLOOKUP(B34,'Phase 1,2+robust'!$A$3:$ID$198,14,FALSE)</f>
        <v>#N/A</v>
      </c>
      <c r="P34" s="45" t="e">
        <f>VLOOKUP(A34,'Phase 1,2+robust'!$A$3:$ID$198,16,FALSE)</f>
        <v>#N/A</v>
      </c>
      <c r="Q34" s="46" t="e">
        <f>VLOOKUP(A34,'Phase 1,2+robust'!$A$3:$ID$198,17,FALSE)</f>
        <v>#N/A</v>
      </c>
      <c r="R34" s="47" t="e">
        <f>VLOOKUP(A34,'Phase 1,2+robust'!$A$3:$ID$198,18,FALSE)</f>
        <v>#N/A</v>
      </c>
      <c r="S34" s="16" t="e">
        <f>VLOOKUP(A34,'Phase 1,2+robust'!$A$3:$ID$198,19,FALSE)</f>
        <v>#N/A</v>
      </c>
      <c r="T34" s="16" t="e">
        <f>VLOOKUP(A34,'Phase 1,2+robust'!$A$3:$ID$198,20,FALSE)</f>
        <v>#N/A</v>
      </c>
      <c r="U34" s="16" t="e">
        <f>VLOOKUP(A34,'Phase 1,2+robust'!$A$3:$ID$198,21,FALSE)</f>
        <v>#N/A</v>
      </c>
      <c r="V34" s="45" t="e">
        <f>VLOOKUP(A34,'Phase 1,2+robust'!$A$3:$ID$198,22,FALSE)</f>
        <v>#N/A</v>
      </c>
      <c r="W34" s="46" t="e">
        <f>VLOOKUP(A34,'Phase 1,2+robust'!$A$3:$ID$198,23,FALSE)</f>
        <v>#N/A</v>
      </c>
      <c r="X34" s="47" t="e">
        <f>VLOOKUP(A34,'Phase 1,2+robust'!$A$3:$ID$198,24,FALSE)</f>
        <v>#N/A</v>
      </c>
      <c r="Y34" s="16" t="e">
        <f>VLOOKUP(A34,'Phase 1,2+robust'!$A$3:$ID$198,25,FALSE)</f>
        <v>#N/A</v>
      </c>
      <c r="Z34" s="16" t="e">
        <f>VLOOKUP(A34,'Phase 1,2+robust'!$A$3:$ID$198,26,FALSE)</f>
        <v>#N/A</v>
      </c>
      <c r="AA34" s="16" t="e">
        <f>VLOOKUP(A34,'Phase 1,2+robust'!$A$3:$ID$198,27,FALSE)</f>
        <v>#N/A</v>
      </c>
      <c r="AB34" s="45" t="e">
        <f>VLOOKUP(A34,'Phase 1,2+robust'!$A$3:$ID$198,28,FALSE)</f>
        <v>#N/A</v>
      </c>
      <c r="AC34" s="46" t="e">
        <f>VLOOKUP(A34,'Phase 1,2+robust'!$A$3:$ID$198,29,FALSE)</f>
        <v>#N/A</v>
      </c>
      <c r="AD34" s="47" t="e">
        <f>VLOOKUP(A34,'Phase 1,2+robust'!$A$3:$ID$198,30,FALSE)</f>
        <v>#N/A</v>
      </c>
      <c r="AE34" s="16" t="e">
        <f>VLOOKUP(A34,'Phase 1,2+robust'!$A$3:$ID$198,31,FALSE)</f>
        <v>#N/A</v>
      </c>
      <c r="AF34" s="16" t="e">
        <f>VLOOKUP(A34,'Phase 1,2+robust'!$A$3:$ID$198,32,FALSE)</f>
        <v>#N/A</v>
      </c>
      <c r="AG34" s="16" t="e">
        <f>VLOOKUP(A34,'Phase 1,2+robust'!$A$3:$ID$198,33,FALSE)</f>
        <v>#N/A</v>
      </c>
      <c r="AH34" s="45" t="e">
        <f>VLOOKUP(A34,'Phase 1,2+robust'!$A$3:$ID$198,34,FALSE)</f>
        <v>#N/A</v>
      </c>
      <c r="AI34" s="46" t="e">
        <f>VLOOKUP(A34,'Phase 1,2+robust'!$A$3:$ID$198,35,FALSE)</f>
        <v>#N/A</v>
      </c>
      <c r="AJ34" s="47" t="e">
        <f>VLOOKUP(A34,'Phase 1,2+robust'!$A$3:$ID$198,36,FALSE)</f>
        <v>#N/A</v>
      </c>
      <c r="AK34" s="16" t="e">
        <f>VLOOKUP(A34,'Phase 1,2+robust'!$A$3:$ID$198,37,FALSE)</f>
        <v>#N/A</v>
      </c>
      <c r="AL34" s="16" t="e">
        <f>VLOOKUP(A34,'Phase 1,2+robust'!$A$3:$ID$198,38,FALSE)</f>
        <v>#N/A</v>
      </c>
      <c r="AM34" s="16" t="e">
        <f>VLOOKUP(A34,'Phase 1,2+robust'!$A$3:$ID$198,39,FALSE)</f>
        <v>#N/A</v>
      </c>
      <c r="AN34" s="45" t="e">
        <f>VLOOKUP(A34,'Phase 1,2+robust'!$A$3:$ID$198,40,FALSE)</f>
        <v>#N/A</v>
      </c>
      <c r="AO34" s="46" t="e">
        <f>VLOOKUP(A34,'Phase 1,2+robust'!$A$3:$ID$198,41,FALSE)</f>
        <v>#N/A</v>
      </c>
      <c r="AP34" s="47" t="e">
        <f>VLOOKUP(A34,'Phase 1,2+robust'!$A$3:$ID$198,42,FALSE)</f>
        <v>#N/A</v>
      </c>
      <c r="AQ34" s="16" t="e">
        <f>VLOOKUP(A34,'Phase 1,2+robust'!$A$3:$ID$198,43,FALSE)</f>
        <v>#N/A</v>
      </c>
      <c r="AR34" s="16" t="e">
        <f>VLOOKUP(A34,'Phase 1,2+robust'!$A$3:$ID$198,44,FALSE)</f>
        <v>#N/A</v>
      </c>
      <c r="AS34" s="16" t="e">
        <f>VLOOKUP(A34,'Phase 1,2+robust'!$A$3:$ID$198,45,FALSE)</f>
        <v>#N/A</v>
      </c>
      <c r="AT34" s="45" t="e">
        <f>VLOOKUP(A34,'Phase 1,2+robust'!$A$3:$ID$198,46,FALSE)</f>
        <v>#N/A</v>
      </c>
      <c r="AU34" s="46" t="e">
        <f>VLOOKUP(A34,'Phase 1,2+robust'!$A$3:$ID$198,47,FALSE)</f>
        <v>#N/A</v>
      </c>
      <c r="AV34" s="47" t="e">
        <f>VLOOKUP(A34,'Phase 1,2+robust'!$A$3:$ID$198,48,FALSE)</f>
        <v>#N/A</v>
      </c>
      <c r="AW34" s="16" t="e">
        <f>VLOOKUP(A34,'Phase 1,2+robust'!$A$3:$ID$198,49,FALSE)</f>
        <v>#N/A</v>
      </c>
      <c r="AX34" s="16" t="e">
        <f>VLOOKUP(A34,'Phase 1,2+robust'!$A$3:$ID$198,50,FALSE)</f>
        <v>#N/A</v>
      </c>
      <c r="AY34" s="16" t="e">
        <f>VLOOKUP(A34,'Phase 1,2+robust'!$A$3:$ID$198,51,FALSE)</f>
        <v>#N/A</v>
      </c>
      <c r="AZ34" s="45" t="e">
        <f>VLOOKUP(A34,'Phase 1,2+robust'!$A$3:$ID$198,52,FALSE)</f>
        <v>#N/A</v>
      </c>
      <c r="BA34" s="46" t="e">
        <f>VLOOKUP(A34,'Phase 1,2+robust'!$A$3:$ID$198,53,FALSE)</f>
        <v>#N/A</v>
      </c>
      <c r="BB34" s="47" t="e">
        <f>VLOOKUP(A34,'Phase 1,2+robust'!$A$3:$ID$198,54,FALSE)</f>
        <v>#N/A</v>
      </c>
      <c r="BC34" s="16" t="e">
        <f>VLOOKUP(A34,'Phase 1,2+robust'!$A$3:$ID$198,55,FALSE)</f>
        <v>#N/A</v>
      </c>
      <c r="BD34" s="16" t="e">
        <f>VLOOKUP(A34,'Phase 1,2+robust'!$A$3:$ID$198,56,FALSE)</f>
        <v>#N/A</v>
      </c>
      <c r="BE34" s="16" t="e">
        <f>VLOOKUP(A34,'Phase 1,2+robust'!$A$3:$ID$198,57,FALSE)</f>
        <v>#N/A</v>
      </c>
      <c r="BF34" s="45" t="e">
        <f>VLOOKUP(A34,'Phase 1,2+robust'!$A$3:$ID$198,58,FALSE)</f>
        <v>#N/A</v>
      </c>
      <c r="BG34" s="46" t="e">
        <f>VLOOKUP(A34,'Phase 1,2+robust'!$A$3:$ID$198,59,FALSE)</f>
        <v>#N/A</v>
      </c>
      <c r="BH34" s="47" t="e">
        <f>VLOOKUP(A34,'Phase 1,2+robust'!$A$3:$ID$198,60,FALSE)</f>
        <v>#N/A</v>
      </c>
      <c r="BI34" s="16" t="e">
        <f>VLOOKUP(A34,'Phase 1,2+robust'!$A$3:$ID$198,61,FALSE)</f>
        <v>#N/A</v>
      </c>
      <c r="BJ34" s="16" t="e">
        <f>VLOOKUP(A34,'Phase 1,2+robust'!$A$3:$ID$198,62,FALSE)</f>
        <v>#N/A</v>
      </c>
      <c r="BK34" s="16" t="e">
        <f>VLOOKUP(A34,'Phase 1,2+robust'!$A$3:$ID$198,63,FALSE)</f>
        <v>#N/A</v>
      </c>
      <c r="BL34" s="45" t="e">
        <f>VLOOKUP(A34,'Phase 1,2+robust'!$A$3:$ID$198,64,FALSE)</f>
        <v>#N/A</v>
      </c>
      <c r="BM34" s="46" t="e">
        <f>VLOOKUP(A34,'Phase 1,2+robust'!$A$3:$ID$198,65,FALSE)</f>
        <v>#N/A</v>
      </c>
      <c r="BN34" s="47" t="e">
        <f>VLOOKUP(A34,'Phase 1,2+robust'!$A$3:$ID$198,66,FALSE)</f>
        <v>#N/A</v>
      </c>
      <c r="BO34" s="16" t="e">
        <f>VLOOKUP(A34,'Phase 1,2+robust'!$A$3:$ID$198,67,FALSE)</f>
        <v>#N/A</v>
      </c>
      <c r="BP34" s="16" t="e">
        <f>VLOOKUP(A34,'Phase 1,2+robust'!$A$3:$ID$198,68,FALSE)</f>
        <v>#N/A</v>
      </c>
      <c r="BQ34" s="16" t="e">
        <f>VLOOKUP(A34,'Phase 1,2+robust'!$A$3:$ID$198,69,FALSE)</f>
        <v>#N/A</v>
      </c>
      <c r="BR34" s="45" t="e">
        <f>VLOOKUP(A34,'Phase 1,2+robust'!$A$3:$ID$198,70,FALSE)</f>
        <v>#N/A</v>
      </c>
      <c r="BS34" s="46" t="e">
        <f>VLOOKUP(A34,'Phase 1,2+robust'!$A$3:$ID$198,71,FALSE)</f>
        <v>#N/A</v>
      </c>
      <c r="BT34" s="47" t="e">
        <f>VLOOKUP(A34,'Phase 1,2+robust'!$A$3:$ID$198,72,FALSE)</f>
        <v>#N/A</v>
      </c>
      <c r="BU34" s="16" t="e">
        <f>VLOOKUP(A34,'Phase 1,2+robust'!$A$3:$ID$198,73,FALSE)</f>
        <v>#N/A</v>
      </c>
      <c r="BV34" s="16" t="e">
        <f>VLOOKUP(A34,'Phase 1,2+robust'!$A$3:$ID$198,74,FALSE)</f>
        <v>#N/A</v>
      </c>
      <c r="BW34" s="16" t="e">
        <f>VLOOKUP(A34,'Phase 1,2+robust'!$A$3:$ID$198,75,FALSE)</f>
        <v>#N/A</v>
      </c>
      <c r="BX34" s="45" t="e">
        <f>VLOOKUP(A34,'Phase 1,2+robust'!$A$3:$ID$198,76,FALSE)</f>
        <v>#N/A</v>
      </c>
      <c r="BY34" s="46" t="e">
        <f>VLOOKUP(A34,'Phase 1,2+robust'!$A$3:$ID$198,77,FALSE)</f>
        <v>#N/A</v>
      </c>
      <c r="BZ34" s="47" t="e">
        <f>VLOOKUP(A34,'Phase 1,2+robust'!$A$3:$ID$198,78,FALSE)</f>
        <v>#N/A</v>
      </c>
      <c r="CA34" s="16" t="e">
        <f>VLOOKUP(A34,'Phase 1,2+robust'!$A$3:$ID$198,79,FALSE)</f>
        <v>#N/A</v>
      </c>
      <c r="CB34" s="16" t="e">
        <f>VLOOKUP(A34,'Phase 1,2+robust'!$A$3:$ID$198,80,FALSE)</f>
        <v>#N/A</v>
      </c>
      <c r="CC34" s="16" t="e">
        <f>VLOOKUP(A34,'Phase 1,2+robust'!$A$3:$ID$198,81,FALSE)</f>
        <v>#N/A</v>
      </c>
      <c r="CD34" s="45" t="e">
        <f>VLOOKUP(A34,'Phase 1,2+robust'!$A$3:$ID$198,82,FALSE)</f>
        <v>#N/A</v>
      </c>
      <c r="CE34" s="46" t="e">
        <f>VLOOKUP(A34,'Phase 1,2+robust'!$A$3:$ID$198,83,FALSE)</f>
        <v>#N/A</v>
      </c>
      <c r="CF34" s="47" t="e">
        <f>VLOOKUP(A34,'Phase 1,2+robust'!$A$3:$ID$198,84,FALSE)</f>
        <v>#N/A</v>
      </c>
      <c r="CG34" s="16" t="e">
        <f>VLOOKUP(A34,'Phase 1,2+robust'!$A$3:$ID$198,85,FALSE)</f>
        <v>#N/A</v>
      </c>
      <c r="CH34" s="16" t="e">
        <f>VLOOKUP(A34,'Phase 1,2+robust'!$A$3:$ID$198,86,FALSE)</f>
        <v>#N/A</v>
      </c>
      <c r="CI34" s="16" t="e">
        <f>VLOOKUP(A34,'Phase 1,2+robust'!$A$3:$ID$198,87,FALSE)</f>
        <v>#N/A</v>
      </c>
      <c r="CJ34" s="45" t="e">
        <f>VLOOKUP(A34,'Phase 1,2+robust'!$A$3:$ID$198,88,FALSE)</f>
        <v>#N/A</v>
      </c>
      <c r="CK34" s="46" t="e">
        <f>VLOOKUP(A34,'Phase 1,2+robust'!$A$3:$ID$198,89,FALSE)</f>
        <v>#N/A</v>
      </c>
      <c r="CL34" s="47" t="e">
        <f>VLOOKUP(A34,'Phase 1,2+robust'!$A$3:$ID$198,90,FALSE)</f>
        <v>#N/A</v>
      </c>
      <c r="CM34" s="16" t="e">
        <f>VLOOKUP(A34,'Phase 1,2+robust'!$A$3:$ID$198,91,FALSE)</f>
        <v>#N/A</v>
      </c>
      <c r="CN34" s="16" t="e">
        <f>VLOOKUP(A34,'Phase 1,2+robust'!$A$3:$ID$198,92,FALSE)</f>
        <v>#N/A</v>
      </c>
      <c r="CO34" s="16" t="e">
        <f>VLOOKUP(A34,'Phase 1,2+robust'!$A$3:$ID$198,93,FALSE)</f>
        <v>#N/A</v>
      </c>
      <c r="CP34" s="45" t="e">
        <f>VLOOKUP(A34,'Phase 1,2+robust'!$A$3:$ID$198,94,FALSE)</f>
        <v>#N/A</v>
      </c>
      <c r="CQ34" s="46" t="e">
        <f>VLOOKUP(A34,'Phase 1,2+robust'!$A$3:$ID$198,95,FALSE)</f>
        <v>#N/A</v>
      </c>
      <c r="CR34" s="47" t="e">
        <f>VLOOKUP(A34,'Phase 1,2+robust'!$A$3:$ID$198,96,FALSE)</f>
        <v>#N/A</v>
      </c>
      <c r="CS34" s="16" t="e">
        <f>VLOOKUP(A34,'Phase 1,2+robust'!$A$3:$ID$198,97,FALSE)</f>
        <v>#N/A</v>
      </c>
      <c r="CT34" s="16" t="e">
        <f>VLOOKUP(A34,'Phase 1,2+robust'!$A$3:$ID$198,98,FALSE)</f>
        <v>#N/A</v>
      </c>
      <c r="CU34" s="16" t="e">
        <f>VLOOKUP(A34,'Phase 1,2+robust'!$A$3:$ID$198,99,FALSE)</f>
        <v>#N/A</v>
      </c>
      <c r="CV34" s="45" t="e">
        <f>VLOOKUP(A34,'Phase 1,2+robust'!$A$3:$ID$198,100,FALSE)</f>
        <v>#N/A</v>
      </c>
      <c r="CW34" s="46" t="e">
        <f>VLOOKUP(A34,'Phase 1,2+robust'!$A$3:$ID$198,101,FALSE)</f>
        <v>#N/A</v>
      </c>
      <c r="CX34" s="47" t="e">
        <f>VLOOKUP(A34,'Phase 1,2+robust'!$A$3:$ID$198,102,FALSE)</f>
        <v>#N/A</v>
      </c>
      <c r="CY34" s="16" t="e">
        <f>VLOOKUP(A34,'Phase 1,2+robust'!$A$3:$ID$198,103,FALSE)</f>
        <v>#N/A</v>
      </c>
      <c r="CZ34" s="16" t="e">
        <f>VLOOKUP(A34,'Phase 1,2+robust'!$A$3:$ID$198,104,FALSE)</f>
        <v>#N/A</v>
      </c>
      <c r="DA34" s="16" t="e">
        <f>VLOOKUP(A34,'Phase 1,2+robust'!$A$3:$ID$198,105,FALSE)</f>
        <v>#N/A</v>
      </c>
      <c r="DB34" s="45" t="e">
        <f>VLOOKUP(A34,'Phase 1,2+robust'!$A$3:$ID$198,106,FALSE)</f>
        <v>#N/A</v>
      </c>
      <c r="DC34" s="46" t="e">
        <f>VLOOKUP(A34,'Phase 1,2+robust'!$A$3:$ID$198,107,FALSE)</f>
        <v>#N/A</v>
      </c>
      <c r="DD34" s="47" t="e">
        <f>VLOOKUP(A34,'Phase 1,2+robust'!$A$3:$ID$198,108,FALSE)</f>
        <v>#N/A</v>
      </c>
      <c r="DE34" s="16" t="e">
        <f>VLOOKUP(A34,'Phase 1,2+robust'!$A$3:$ID$198,109,FALSE)</f>
        <v>#N/A</v>
      </c>
      <c r="DF34" s="16" t="e">
        <f>VLOOKUP(A34,'Phase 1,2+robust'!$A$3:$ID$198,110,FALSE)</f>
        <v>#N/A</v>
      </c>
      <c r="DG34" s="16" t="e">
        <f>VLOOKUP(A34,'Phase 1,2+robust'!$A$3:$ID$198,111,FALSE)</f>
        <v>#N/A</v>
      </c>
      <c r="DH34" s="45" t="e">
        <f>VLOOKUP(A34,'Phase 1,2+robust'!$A$3:$ID$198,112,FALSE)</f>
        <v>#N/A</v>
      </c>
      <c r="DI34" s="46" t="e">
        <f>VLOOKUP(A34,'Phase 1,2+robust'!$A$3:$ID$198,113,FALSE)</f>
        <v>#N/A</v>
      </c>
      <c r="DJ34" s="47" t="e">
        <f>VLOOKUP(A34,'Phase 1,2+robust'!$A$3:$ID$198,114,FALSE)</f>
        <v>#N/A</v>
      </c>
      <c r="DK34" s="16" t="e">
        <f>VLOOKUP(A34,'Phase 1,2+robust'!$A$3:$ID$198,115,FALSE)</f>
        <v>#N/A</v>
      </c>
      <c r="DL34" s="16" t="e">
        <f>VLOOKUP(A34,'Phase 1,2+robust'!$A$3:$ID$198,116,FALSE)</f>
        <v>#N/A</v>
      </c>
      <c r="DM34" s="16" t="e">
        <f>VLOOKUP(A34,'Phase 1,2+robust'!$A$3:$ID$198,117,FALSE)</f>
        <v>#N/A</v>
      </c>
      <c r="DN34" s="45" t="e">
        <f>VLOOKUP(A34,'Phase 1,2+robust'!$A$3:$ID$198,118,FALSE)</f>
        <v>#N/A</v>
      </c>
      <c r="DO34" s="46" t="e">
        <f>VLOOKUP(A34,'Phase 1,2+robust'!$A$3:$ID$198,119,FALSE)</f>
        <v>#N/A</v>
      </c>
      <c r="DP34" s="47" t="e">
        <f>VLOOKUP(A34,'Phase 1,2+robust'!$A$3:$ID$198,120,FALSE)</f>
        <v>#N/A</v>
      </c>
      <c r="DQ34" s="16" t="e">
        <f>VLOOKUP(A34,'Phase 1,2+robust'!$A$3:$ID$198,121,FALSE)</f>
        <v>#N/A</v>
      </c>
      <c r="DR34" s="16" t="e">
        <f>VLOOKUP(A34,'Phase 1,2+robust'!$A$3:$ID$198,122,FALSE)</f>
        <v>#N/A</v>
      </c>
      <c r="DS34" s="16" t="e">
        <f>VLOOKUP(A34,'Phase 1,2+robust'!$A$3:$ID$198,123,FALSE)</f>
        <v>#N/A</v>
      </c>
      <c r="DT34" s="45" t="e">
        <f>VLOOKUP(A34,'Phase 1,2+robust'!$A$3:$ID$198,124,FALSE)</f>
        <v>#N/A</v>
      </c>
      <c r="DU34" s="46" t="e">
        <f>VLOOKUP(A34,'Phase 1,2+robust'!$A$3:$ID$198,125,FALSE)</f>
        <v>#N/A</v>
      </c>
      <c r="DV34" s="47" t="e">
        <f>VLOOKUP(A34,'Phase 1,2+robust'!$A$3:$ID$198,126,FALSE)</f>
        <v>#N/A</v>
      </c>
      <c r="DW34" s="16" t="e">
        <f>VLOOKUP(A34,'Phase 1,2+robust'!$A$3:$ID$198,127,FALSE)</f>
        <v>#N/A</v>
      </c>
      <c r="DX34" s="16" t="e">
        <f>VLOOKUP(A34,'Phase 1,2+robust'!$A$3:$ID$198,128,FALSE)</f>
        <v>#N/A</v>
      </c>
      <c r="DY34" s="16" t="e">
        <f>VLOOKUP(A34,'Phase 1,2+robust'!$A$3:$ID$198,129,FALSE)</f>
        <v>#N/A</v>
      </c>
      <c r="DZ34" s="45" t="e">
        <f>VLOOKUP(A34,'Phase 1,2+robust'!$A$3:$ID$198,130,FALSE)</f>
        <v>#N/A</v>
      </c>
      <c r="EA34" s="46" t="e">
        <f>VLOOKUP(A34,'Phase 1,2+robust'!$A$3:$ID$198,131,FALSE)</f>
        <v>#N/A</v>
      </c>
      <c r="EB34" s="47" t="e">
        <f>VLOOKUP(A34,'Phase 1,2+robust'!$A$3:$ID$198,132,FALSE)</f>
        <v>#N/A</v>
      </c>
      <c r="EC34" s="16" t="e">
        <f>VLOOKUP(A34,'Phase 1,2+robust'!$A$3:$ID$198,133,FALSE)</f>
        <v>#N/A</v>
      </c>
      <c r="ED34" s="16" t="e">
        <f>VLOOKUP(A34,'Phase 1,2+robust'!$A$3:$ID$198,134,FALSE)</f>
        <v>#N/A</v>
      </c>
      <c r="EE34" s="16" t="e">
        <f>VLOOKUP(A34,'Phase 1,2+robust'!$A$3:$ID$198,135,FALSE)</f>
        <v>#N/A</v>
      </c>
      <c r="EF34" s="45" t="e">
        <f>VLOOKUP(A34,'Phase 1,2+robust'!$A$3:$ID$198,136,FALSE)</f>
        <v>#N/A</v>
      </c>
      <c r="EG34" s="46" t="e">
        <f>VLOOKUP(A34,'Phase 1,2+robust'!$A$3:$ID$198,137,FALSE)</f>
        <v>#N/A</v>
      </c>
      <c r="EH34" s="47" t="e">
        <f>VLOOKUP(A34,'Phase 1,2+robust'!$A$3:$ID$198,138,FALSE)</f>
        <v>#N/A</v>
      </c>
      <c r="EI34" s="16" t="e">
        <f>VLOOKUP(A34,'Phase 1,2+robust'!$A$3:$ID$198,139,FALSE)</f>
        <v>#N/A</v>
      </c>
      <c r="EJ34" s="16" t="e">
        <f>VLOOKUP(A34,'Phase 1,2+robust'!$A$3:$ID$198,140,FALSE)</f>
        <v>#N/A</v>
      </c>
      <c r="EK34" s="16" t="e">
        <f>VLOOKUP(A34,'Phase 1,2+robust'!$A$3:$ID$198,141,FALSE)</f>
        <v>#N/A</v>
      </c>
      <c r="EL34" s="45" t="e">
        <f>VLOOKUP(A34,'Phase 1,2+robust'!$A$3:$ID$198,142,FALSE)</f>
        <v>#N/A</v>
      </c>
      <c r="EM34" s="46" t="e">
        <f>VLOOKUP(A34,'Phase 1,2+robust'!$A$3:$ID$198,143,FALSE)</f>
        <v>#N/A</v>
      </c>
      <c r="EN34" s="47" t="e">
        <f>VLOOKUP(A34,'Phase 1,2+robust'!$A$3:$ID$198,144,FALSE)</f>
        <v>#N/A</v>
      </c>
      <c r="EO34" s="16" t="e">
        <f>VLOOKUP(A34,'Phase 1,2+robust'!$A$3:$ID$198,145,FALSE)</f>
        <v>#N/A</v>
      </c>
      <c r="EP34" s="16" t="e">
        <f>VLOOKUP(A34,'Phase 1,2+robust'!$A$3:$ID$198,146,FALSE)</f>
        <v>#N/A</v>
      </c>
      <c r="EQ34" s="16" t="e">
        <f>VLOOKUP(A34,'Phase 1,2+robust'!$A$3:$ID$198,147,FALSE)</f>
        <v>#N/A</v>
      </c>
      <c r="ER34" s="45" t="e">
        <f>VLOOKUP(A34,'Phase 1,2+robust'!$A$3:$ID$198,148,FALSE)</f>
        <v>#N/A</v>
      </c>
      <c r="ES34" s="46" t="e">
        <f>VLOOKUP(A34,'Phase 1,2+robust'!$A$3:$ID$198,149,FALSE)</f>
        <v>#N/A</v>
      </c>
      <c r="ET34" s="47" t="e">
        <f>VLOOKUP(A34,'Phase 1,2+robust'!$A$3:$ID$198,150,FALSE)</f>
        <v>#N/A</v>
      </c>
      <c r="EU34" s="16" t="e">
        <f>VLOOKUP(A34,'Phase 1,2+robust'!$A$3:$ID$198,151,FALSE)</f>
        <v>#N/A</v>
      </c>
      <c r="EV34" s="16" t="e">
        <f>VLOOKUP(A34,'Phase 1,2+robust'!$A$3:$ID$198,152,FALSE)</f>
        <v>#N/A</v>
      </c>
      <c r="EW34" s="16" t="e">
        <f>VLOOKUP(A34,'Phase 1,2+robust'!$A$3:$ID$198,153,FALSE)</f>
        <v>#N/A</v>
      </c>
      <c r="EX34" s="16" t="e">
        <f>VLOOKUP(A34,'Phase 1,2+robust'!$A$3:$ID$198,154,FALSE)</f>
        <v>#N/A</v>
      </c>
      <c r="EY34" s="16" t="e">
        <f>VLOOKUP(A34,'Phase 1,2+robust'!$A$3:$ID$198,155,FALSE)</f>
        <v>#N/A</v>
      </c>
      <c r="EZ34" s="16" t="e">
        <f>VLOOKUP(A34,'Phase 1,2+robust'!$A$3:$ID$198,156,FALSE)</f>
        <v>#N/A</v>
      </c>
      <c r="FA34" s="16" t="e">
        <f>VLOOKUP(A34,'Phase 1,2+robust'!$A$3:$ID$198,157,FALSE)</f>
        <v>#N/A</v>
      </c>
      <c r="FB34" s="16" t="e">
        <f>VLOOKUP(A34,'Phase 1,2+robust'!$A$3:$ID$198,158,FALSE)</f>
        <v>#N/A</v>
      </c>
      <c r="FC34" s="16" t="e">
        <f>VLOOKUP(A34,'Phase 1,2+robust'!$A$3:$ID$198,159,FALSE)</f>
        <v>#N/A</v>
      </c>
      <c r="FD34" s="16" t="e">
        <f>VLOOKUP(A34,'Phase 1,2+robust'!$A$3:$ID$198,160,FALSE)</f>
        <v>#N/A</v>
      </c>
      <c r="FE34" s="16" t="e">
        <f>VLOOKUP(A34,'Phase 1,2+robust'!$A$3:$ID$198,161,FALSE)</f>
        <v>#N/A</v>
      </c>
      <c r="FF34" s="16" t="e">
        <f>VLOOKUP(A34,'Phase 1,2+robust'!$A$3:$ID$198,162,FALSE)</f>
        <v>#N/A</v>
      </c>
      <c r="FG34" s="16" t="e">
        <f>VLOOKUP(A34,'Phase 1,2+robust'!$A$3:$ID$198,163,FALSE)</f>
        <v>#N/A</v>
      </c>
      <c r="FH34" s="16" t="e">
        <f>VLOOKUP(A34,'Phase 1,2+robust'!$A$3:$ID$198,164,FALSE)</f>
        <v>#N/A</v>
      </c>
      <c r="FI34" s="16" t="e">
        <f>VLOOKUP(A34,'Phase 1,2+robust'!$A$3:$ID$198,165,FALSE)</f>
        <v>#N/A</v>
      </c>
      <c r="FJ34" s="16" t="e">
        <f>VLOOKUP(A34,'Phase 1,2+robust'!$A$3:$ID$198,166,FALSE)</f>
        <v>#N/A</v>
      </c>
      <c r="FK34" s="16" t="e">
        <f>VLOOKUP(A34,'Phase 1,2+robust'!$A$3:$ID$198,167,FALSE)</f>
        <v>#N/A</v>
      </c>
      <c r="FL34" s="16" t="e">
        <f>VLOOKUP(A34,'Phase 1,2+robust'!$A$3:$ID$198,168,FALSE)</f>
        <v>#N/A</v>
      </c>
      <c r="FM34" s="16" t="e">
        <f>VLOOKUP(A34,'Phase 1,2+robust'!$A$3:$ID$198,169,FALSE)</f>
        <v>#N/A</v>
      </c>
      <c r="FN34" s="16" t="e">
        <f>VLOOKUP(A34,'Phase 1,2+robust'!$A$3:$ID$198,170,FALSE)</f>
        <v>#N/A</v>
      </c>
      <c r="FO34" s="16" t="e">
        <f>VLOOKUP(A34,'Phase 1,2+robust'!$A$3:$ID$198,171,FALSE)</f>
        <v>#N/A</v>
      </c>
      <c r="FP34" s="16" t="e">
        <f>VLOOKUP(A34,'Phase 1,2+robust'!$A$3:$ID$198,172,FALSE)</f>
        <v>#N/A</v>
      </c>
      <c r="FQ34" s="16" t="e">
        <f>VLOOKUP(A34,'Phase 1,2+robust'!$A$3:$ID$198,173,FALSE)</f>
        <v>#N/A</v>
      </c>
      <c r="FR34" s="16" t="e">
        <f>VLOOKUP(A34,'Phase 1,2+robust'!$A$3:$ID$198,174,FALSE)</f>
        <v>#N/A</v>
      </c>
      <c r="FS34" s="16" t="e">
        <f>VLOOKUP(A34,'Phase 1,2+robust'!$A$3:$ID$198,175,FALSE)</f>
        <v>#N/A</v>
      </c>
      <c r="FT34" s="16" t="e">
        <f>VLOOKUP(A34,'Phase 1,2+robust'!$A$3:$ID$198,176,FALSE)</f>
        <v>#N/A</v>
      </c>
      <c r="FU34" s="16" t="e">
        <f>VLOOKUP(A34,'Phase 1,2+robust'!$A$3:$ID$198,177,FALSE)</f>
        <v>#N/A</v>
      </c>
      <c r="FV34" s="16" t="e">
        <f>VLOOKUP(A34,'Phase 1,2+robust'!$A$3:$ID$198,178,FALSE)</f>
        <v>#N/A</v>
      </c>
      <c r="FW34" s="16" t="e">
        <f>VLOOKUP(A34,'Phase 1,2+robust'!$A$3:$ID$198,179,FALSE)</f>
        <v>#N/A</v>
      </c>
      <c r="FX34" s="16" t="e">
        <f>VLOOKUP(A34,'Phase 1,2+robust'!$A$3:$ID$198,180,FALSE)</f>
        <v>#N/A</v>
      </c>
      <c r="FY34" s="16" t="e">
        <f>VLOOKUP(A34,'Phase 1,2+robust'!$A$3:$ID$198,181,FALSE)</f>
        <v>#N/A</v>
      </c>
      <c r="FZ34" s="16" t="e">
        <f>VLOOKUP(A34,'Phase 1,2+robust'!$A$3:$ID$198,182,FALSE)</f>
        <v>#N/A</v>
      </c>
      <c r="GA34" s="16" t="e">
        <f>VLOOKUP(A34,'Phase 1,2+robust'!$A$3:$ID$198,183,FALSE)</f>
        <v>#N/A</v>
      </c>
      <c r="GB34" s="16" t="e">
        <f>VLOOKUP(A34,'Phase 1,2+robust'!$A$3:$ID$198,184,FALSE)</f>
        <v>#N/A</v>
      </c>
      <c r="GC34" s="16" t="e">
        <f>VLOOKUP(A34,'Phase 1,2+robust'!$A$3:$ID$198,185,FALSE)</f>
        <v>#N/A</v>
      </c>
      <c r="GD34" s="16" t="e">
        <f>VLOOKUP(A34,'Phase 1,2+robust'!$A$3:$ID$198,186,FALSE)</f>
        <v>#N/A</v>
      </c>
      <c r="GE34" s="16" t="e">
        <f>VLOOKUP(A34,'Phase 1,2+robust'!$A$3:$ID$198,187,FALSE)</f>
        <v>#N/A</v>
      </c>
      <c r="GF34" s="16" t="e">
        <f>VLOOKUP(A34,'Phase 1,2+robust'!$A$3:$ID$198,188,FALSE)</f>
        <v>#N/A</v>
      </c>
      <c r="GG34" s="16" t="e">
        <f>VLOOKUP(A34,'Phase 1,2+robust'!$A$3:$ID$198,189,FALSE)</f>
        <v>#N/A</v>
      </c>
      <c r="GH34" s="16" t="e">
        <f>VLOOKUP(A34,'Phase 1,2+robust'!$A$3:$ID$198,190,FALSE)</f>
        <v>#N/A</v>
      </c>
      <c r="GI34" s="16" t="e">
        <f>VLOOKUP(A34,'Phase 1,2+robust'!$A$3:$ID$198,191,FALSE)</f>
        <v>#N/A</v>
      </c>
      <c r="GJ34" s="16" t="e">
        <f>VLOOKUP(A34,'Phase 1,2+robust'!$A$3:$ID$198,192,FALSE)</f>
        <v>#N/A</v>
      </c>
      <c r="GK34" s="16" t="e">
        <f>VLOOKUP(A34,'Phase 1,2+robust'!$A$3:$ID$198,193,FALSE)</f>
        <v>#N/A</v>
      </c>
      <c r="GL34" s="16" t="e">
        <f>VLOOKUP(A34,'Phase 1,2+robust'!$A$3:$ID$198,194,FALSE)</f>
        <v>#N/A</v>
      </c>
      <c r="GM34" s="16" t="e">
        <f>VLOOKUP(A34,'Phase 1,2+robust'!$A$3:$ID$198,195,FALSE)</f>
        <v>#N/A</v>
      </c>
      <c r="GN34" s="16" t="e">
        <f>VLOOKUP(A34,'Phase 1,2+robust'!$A$3:$ID$198,196,FALSE)</f>
        <v>#N/A</v>
      </c>
      <c r="GO34" s="16" t="e">
        <f>VLOOKUP(A34,'Phase 1,2+robust'!$A$3:$ID$198,197,FALSE)</f>
        <v>#N/A</v>
      </c>
      <c r="GP34" s="16" t="e">
        <f>VLOOKUP(A34,'Phase 1,2+robust'!$A$3:$ID$198,198,FALSE)</f>
        <v>#N/A</v>
      </c>
    </row>
    <row r="35" spans="1:198" s="16" customFormat="1" x14ac:dyDescent="0.25">
      <c r="B35" s="16" t="e">
        <f>VLOOKUP(A35,'Phase 1,2+robust'!$A$3:$ID$198,2,FALSE)</f>
        <v>#N/A</v>
      </c>
      <c r="C35" s="16" t="e">
        <f>VLOOKUP(A35,'Phase 1,2+robust'!$A$3:$ID$198,3,FALSE)</f>
        <v>#N/A</v>
      </c>
      <c r="D35" s="16" t="e">
        <f>VLOOKUP(A35,'Phase 1,2+robust'!$A$3:$ID$198,4,FALSE)</f>
        <v>#N/A</v>
      </c>
      <c r="E35" s="16" t="e">
        <f>VLOOKUP(A35,'Phase 1,2+robust'!$A$3:$ID$198,5,FALSE)</f>
        <v>#N/A</v>
      </c>
      <c r="F35" s="16" t="e">
        <f>VLOOKUP(A35,'Phase 1,2+robust'!$A$3:$ID$198,6,FALSE)</f>
        <v>#N/A</v>
      </c>
      <c r="G35" s="16" t="e">
        <f>VLOOKUP(A35,'Phase 1,2+robust'!$A$3:$ID$198,7,FALSE)</f>
        <v>#N/A</v>
      </c>
      <c r="H35" s="16" t="e">
        <f>VLOOKUP(A35,'Phase 1,2+robust'!$A$3:$ID$198,8,FALSE)</f>
        <v>#N/A</v>
      </c>
      <c r="I35" s="16" t="e">
        <f>VLOOKUP(A35,'Phase 1,2+robust'!$A$3:$ID$198,9,FALSE)</f>
        <v>#N/A</v>
      </c>
      <c r="J35" s="45" t="e">
        <f>VLOOKUP(A35,'Phase 1,2+robust'!$A$3:$ID$198,10,FALSE)</f>
        <v>#N/A</v>
      </c>
      <c r="K35" s="46" t="e">
        <f>VLOOKUP(A35,'Phase 1,2+robust'!$A$3:$ID$198,11,FALSE)</f>
        <v>#N/A</v>
      </c>
      <c r="L35" s="47" t="e">
        <f>VLOOKUP(B35,'Phase 1,2+robust'!$A$3:$ID$198,11,FALSE)</f>
        <v>#N/A</v>
      </c>
      <c r="M35" s="16" t="e">
        <f>VLOOKUP(A35,'Phase 1,2+robust'!$A$3:$ID$198,13,FALSE)</f>
        <v>#N/A</v>
      </c>
      <c r="N35" s="16" t="e">
        <f>VLOOKUP(A35,'Phase 1,2+robust'!$A$3:$ID$198,14,FALSE)</f>
        <v>#N/A</v>
      </c>
      <c r="O35" s="16" t="e">
        <f>VLOOKUP(B35,'Phase 1,2+robust'!$A$3:$ID$198,14,FALSE)</f>
        <v>#N/A</v>
      </c>
      <c r="P35" s="45" t="e">
        <f>VLOOKUP(A35,'Phase 1,2+robust'!$A$3:$ID$198,16,FALSE)</f>
        <v>#N/A</v>
      </c>
      <c r="Q35" s="46" t="e">
        <f>VLOOKUP(A35,'Phase 1,2+robust'!$A$3:$ID$198,17,FALSE)</f>
        <v>#N/A</v>
      </c>
      <c r="R35" s="47" t="e">
        <f>VLOOKUP(A35,'Phase 1,2+robust'!$A$3:$ID$198,18,FALSE)</f>
        <v>#N/A</v>
      </c>
      <c r="S35" s="16" t="e">
        <f>VLOOKUP(A35,'Phase 1,2+robust'!$A$3:$ID$198,19,FALSE)</f>
        <v>#N/A</v>
      </c>
      <c r="T35" s="16" t="e">
        <f>VLOOKUP(A35,'Phase 1,2+robust'!$A$3:$ID$198,20,FALSE)</f>
        <v>#N/A</v>
      </c>
      <c r="U35" s="16" t="e">
        <f>VLOOKUP(A35,'Phase 1,2+robust'!$A$3:$ID$198,21,FALSE)</f>
        <v>#N/A</v>
      </c>
      <c r="V35" s="45" t="e">
        <f>VLOOKUP(A35,'Phase 1,2+robust'!$A$3:$ID$198,22,FALSE)</f>
        <v>#N/A</v>
      </c>
      <c r="W35" s="46" t="e">
        <f>VLOOKUP(A35,'Phase 1,2+robust'!$A$3:$ID$198,23,FALSE)</f>
        <v>#N/A</v>
      </c>
      <c r="X35" s="47" t="e">
        <f>VLOOKUP(A35,'Phase 1,2+robust'!$A$3:$ID$198,24,FALSE)</f>
        <v>#N/A</v>
      </c>
      <c r="Y35" s="16" t="e">
        <f>VLOOKUP(A35,'Phase 1,2+robust'!$A$3:$ID$198,25,FALSE)</f>
        <v>#N/A</v>
      </c>
      <c r="Z35" s="16" t="e">
        <f>VLOOKUP(A35,'Phase 1,2+robust'!$A$3:$ID$198,26,FALSE)</f>
        <v>#N/A</v>
      </c>
      <c r="AA35" s="16" t="e">
        <f>VLOOKUP(A35,'Phase 1,2+robust'!$A$3:$ID$198,27,FALSE)</f>
        <v>#N/A</v>
      </c>
      <c r="AB35" s="45" t="e">
        <f>VLOOKUP(A35,'Phase 1,2+robust'!$A$3:$ID$198,28,FALSE)</f>
        <v>#N/A</v>
      </c>
      <c r="AC35" s="46" t="e">
        <f>VLOOKUP(A35,'Phase 1,2+robust'!$A$3:$ID$198,29,FALSE)</f>
        <v>#N/A</v>
      </c>
      <c r="AD35" s="47" t="e">
        <f>VLOOKUP(A35,'Phase 1,2+robust'!$A$3:$ID$198,30,FALSE)</f>
        <v>#N/A</v>
      </c>
      <c r="AE35" s="16" t="e">
        <f>VLOOKUP(A35,'Phase 1,2+robust'!$A$3:$ID$198,31,FALSE)</f>
        <v>#N/A</v>
      </c>
      <c r="AF35" s="16" t="e">
        <f>VLOOKUP(A35,'Phase 1,2+robust'!$A$3:$ID$198,32,FALSE)</f>
        <v>#N/A</v>
      </c>
      <c r="AG35" s="16" t="e">
        <f>VLOOKUP(A35,'Phase 1,2+robust'!$A$3:$ID$198,33,FALSE)</f>
        <v>#N/A</v>
      </c>
      <c r="AH35" s="45" t="e">
        <f>VLOOKUP(A35,'Phase 1,2+robust'!$A$3:$ID$198,34,FALSE)</f>
        <v>#N/A</v>
      </c>
      <c r="AI35" s="46" t="e">
        <f>VLOOKUP(A35,'Phase 1,2+robust'!$A$3:$ID$198,35,FALSE)</f>
        <v>#N/A</v>
      </c>
      <c r="AJ35" s="47" t="e">
        <f>VLOOKUP(A35,'Phase 1,2+robust'!$A$3:$ID$198,36,FALSE)</f>
        <v>#N/A</v>
      </c>
      <c r="AK35" s="16" t="e">
        <f>VLOOKUP(A35,'Phase 1,2+robust'!$A$3:$ID$198,37,FALSE)</f>
        <v>#N/A</v>
      </c>
      <c r="AL35" s="16" t="e">
        <f>VLOOKUP(A35,'Phase 1,2+robust'!$A$3:$ID$198,38,FALSE)</f>
        <v>#N/A</v>
      </c>
      <c r="AM35" s="16" t="e">
        <f>VLOOKUP(A35,'Phase 1,2+robust'!$A$3:$ID$198,39,FALSE)</f>
        <v>#N/A</v>
      </c>
      <c r="AN35" s="45" t="e">
        <f>VLOOKUP(A35,'Phase 1,2+robust'!$A$3:$ID$198,40,FALSE)</f>
        <v>#N/A</v>
      </c>
      <c r="AO35" s="46" t="e">
        <f>VLOOKUP(A35,'Phase 1,2+robust'!$A$3:$ID$198,41,FALSE)</f>
        <v>#N/A</v>
      </c>
      <c r="AP35" s="47" t="e">
        <f>VLOOKUP(A35,'Phase 1,2+robust'!$A$3:$ID$198,42,FALSE)</f>
        <v>#N/A</v>
      </c>
      <c r="AQ35" s="16" t="e">
        <f>VLOOKUP(A35,'Phase 1,2+robust'!$A$3:$ID$198,43,FALSE)</f>
        <v>#N/A</v>
      </c>
      <c r="AR35" s="16" t="e">
        <f>VLOOKUP(A35,'Phase 1,2+robust'!$A$3:$ID$198,44,FALSE)</f>
        <v>#N/A</v>
      </c>
      <c r="AS35" s="16" t="e">
        <f>VLOOKUP(A35,'Phase 1,2+robust'!$A$3:$ID$198,45,FALSE)</f>
        <v>#N/A</v>
      </c>
      <c r="AT35" s="45" t="e">
        <f>VLOOKUP(A35,'Phase 1,2+robust'!$A$3:$ID$198,46,FALSE)</f>
        <v>#N/A</v>
      </c>
      <c r="AU35" s="46" t="e">
        <f>VLOOKUP(A35,'Phase 1,2+robust'!$A$3:$ID$198,47,FALSE)</f>
        <v>#N/A</v>
      </c>
      <c r="AV35" s="47" t="e">
        <f>VLOOKUP(A35,'Phase 1,2+robust'!$A$3:$ID$198,48,FALSE)</f>
        <v>#N/A</v>
      </c>
      <c r="AW35" s="16" t="e">
        <f>VLOOKUP(A35,'Phase 1,2+robust'!$A$3:$ID$198,49,FALSE)</f>
        <v>#N/A</v>
      </c>
      <c r="AX35" s="16" t="e">
        <f>VLOOKUP(A35,'Phase 1,2+robust'!$A$3:$ID$198,50,FALSE)</f>
        <v>#N/A</v>
      </c>
      <c r="AY35" s="16" t="e">
        <f>VLOOKUP(A35,'Phase 1,2+robust'!$A$3:$ID$198,51,FALSE)</f>
        <v>#N/A</v>
      </c>
      <c r="AZ35" s="45" t="e">
        <f>VLOOKUP(A35,'Phase 1,2+robust'!$A$3:$ID$198,52,FALSE)</f>
        <v>#N/A</v>
      </c>
      <c r="BA35" s="46" t="e">
        <f>VLOOKUP(A35,'Phase 1,2+robust'!$A$3:$ID$198,53,FALSE)</f>
        <v>#N/A</v>
      </c>
      <c r="BB35" s="47" t="e">
        <f>VLOOKUP(A35,'Phase 1,2+robust'!$A$3:$ID$198,54,FALSE)</f>
        <v>#N/A</v>
      </c>
      <c r="BC35" s="16" t="e">
        <f>VLOOKUP(A35,'Phase 1,2+robust'!$A$3:$ID$198,55,FALSE)</f>
        <v>#N/A</v>
      </c>
      <c r="BD35" s="16" t="e">
        <f>VLOOKUP(A35,'Phase 1,2+robust'!$A$3:$ID$198,56,FALSE)</f>
        <v>#N/A</v>
      </c>
      <c r="BE35" s="16" t="e">
        <f>VLOOKUP(A35,'Phase 1,2+robust'!$A$3:$ID$198,57,FALSE)</f>
        <v>#N/A</v>
      </c>
      <c r="BF35" s="45" t="e">
        <f>VLOOKUP(A35,'Phase 1,2+robust'!$A$3:$ID$198,58,FALSE)</f>
        <v>#N/A</v>
      </c>
      <c r="BG35" s="46" t="e">
        <f>VLOOKUP(A35,'Phase 1,2+robust'!$A$3:$ID$198,59,FALSE)</f>
        <v>#N/A</v>
      </c>
      <c r="BH35" s="47" t="e">
        <f>VLOOKUP(A35,'Phase 1,2+robust'!$A$3:$ID$198,60,FALSE)</f>
        <v>#N/A</v>
      </c>
      <c r="BI35" s="16" t="e">
        <f>VLOOKUP(A35,'Phase 1,2+robust'!$A$3:$ID$198,61,FALSE)</f>
        <v>#N/A</v>
      </c>
      <c r="BJ35" s="16" t="e">
        <f>VLOOKUP(A35,'Phase 1,2+robust'!$A$3:$ID$198,62,FALSE)</f>
        <v>#N/A</v>
      </c>
      <c r="BK35" s="16" t="e">
        <f>VLOOKUP(A35,'Phase 1,2+robust'!$A$3:$ID$198,63,FALSE)</f>
        <v>#N/A</v>
      </c>
      <c r="BL35" s="45" t="e">
        <f>VLOOKUP(A35,'Phase 1,2+robust'!$A$3:$ID$198,64,FALSE)</f>
        <v>#N/A</v>
      </c>
      <c r="BM35" s="46" t="e">
        <f>VLOOKUP(A35,'Phase 1,2+robust'!$A$3:$ID$198,65,FALSE)</f>
        <v>#N/A</v>
      </c>
      <c r="BN35" s="47" t="e">
        <f>VLOOKUP(A35,'Phase 1,2+robust'!$A$3:$ID$198,66,FALSE)</f>
        <v>#N/A</v>
      </c>
      <c r="BO35" s="16" t="e">
        <f>VLOOKUP(A35,'Phase 1,2+robust'!$A$3:$ID$198,67,FALSE)</f>
        <v>#N/A</v>
      </c>
      <c r="BP35" s="16" t="e">
        <f>VLOOKUP(A35,'Phase 1,2+robust'!$A$3:$ID$198,68,FALSE)</f>
        <v>#N/A</v>
      </c>
      <c r="BQ35" s="16" t="e">
        <f>VLOOKUP(A35,'Phase 1,2+robust'!$A$3:$ID$198,69,FALSE)</f>
        <v>#N/A</v>
      </c>
      <c r="BR35" s="45" t="e">
        <f>VLOOKUP(A35,'Phase 1,2+robust'!$A$3:$ID$198,70,FALSE)</f>
        <v>#N/A</v>
      </c>
      <c r="BS35" s="46" t="e">
        <f>VLOOKUP(A35,'Phase 1,2+robust'!$A$3:$ID$198,71,FALSE)</f>
        <v>#N/A</v>
      </c>
      <c r="BT35" s="47" t="e">
        <f>VLOOKUP(A35,'Phase 1,2+robust'!$A$3:$ID$198,72,FALSE)</f>
        <v>#N/A</v>
      </c>
      <c r="BU35" s="16" t="e">
        <f>VLOOKUP(A35,'Phase 1,2+robust'!$A$3:$ID$198,73,FALSE)</f>
        <v>#N/A</v>
      </c>
      <c r="BV35" s="16" t="e">
        <f>VLOOKUP(A35,'Phase 1,2+robust'!$A$3:$ID$198,74,FALSE)</f>
        <v>#N/A</v>
      </c>
      <c r="BW35" s="16" t="e">
        <f>VLOOKUP(A35,'Phase 1,2+robust'!$A$3:$ID$198,75,FALSE)</f>
        <v>#N/A</v>
      </c>
      <c r="BX35" s="45" t="e">
        <f>VLOOKUP(A35,'Phase 1,2+robust'!$A$3:$ID$198,76,FALSE)</f>
        <v>#N/A</v>
      </c>
      <c r="BY35" s="46" t="e">
        <f>VLOOKUP(A35,'Phase 1,2+robust'!$A$3:$ID$198,77,FALSE)</f>
        <v>#N/A</v>
      </c>
      <c r="BZ35" s="47" t="e">
        <f>VLOOKUP(A35,'Phase 1,2+robust'!$A$3:$ID$198,78,FALSE)</f>
        <v>#N/A</v>
      </c>
      <c r="CA35" s="16" t="e">
        <f>VLOOKUP(A35,'Phase 1,2+robust'!$A$3:$ID$198,79,FALSE)</f>
        <v>#N/A</v>
      </c>
      <c r="CB35" s="16" t="e">
        <f>VLOOKUP(A35,'Phase 1,2+robust'!$A$3:$ID$198,80,FALSE)</f>
        <v>#N/A</v>
      </c>
      <c r="CC35" s="16" t="e">
        <f>VLOOKUP(A35,'Phase 1,2+robust'!$A$3:$ID$198,81,FALSE)</f>
        <v>#N/A</v>
      </c>
      <c r="CD35" s="45" t="e">
        <f>VLOOKUP(A35,'Phase 1,2+robust'!$A$3:$ID$198,82,FALSE)</f>
        <v>#N/A</v>
      </c>
      <c r="CE35" s="46" t="e">
        <f>VLOOKUP(A35,'Phase 1,2+robust'!$A$3:$ID$198,83,FALSE)</f>
        <v>#N/A</v>
      </c>
      <c r="CF35" s="47" t="e">
        <f>VLOOKUP(A35,'Phase 1,2+robust'!$A$3:$ID$198,84,FALSE)</f>
        <v>#N/A</v>
      </c>
      <c r="CG35" s="16" t="e">
        <f>VLOOKUP(A35,'Phase 1,2+robust'!$A$3:$ID$198,85,FALSE)</f>
        <v>#N/A</v>
      </c>
      <c r="CH35" s="16" t="e">
        <f>VLOOKUP(A35,'Phase 1,2+robust'!$A$3:$ID$198,86,FALSE)</f>
        <v>#N/A</v>
      </c>
      <c r="CI35" s="16" t="e">
        <f>VLOOKUP(A35,'Phase 1,2+robust'!$A$3:$ID$198,87,FALSE)</f>
        <v>#N/A</v>
      </c>
      <c r="CJ35" s="45" t="e">
        <f>VLOOKUP(A35,'Phase 1,2+robust'!$A$3:$ID$198,88,FALSE)</f>
        <v>#N/A</v>
      </c>
      <c r="CK35" s="46" t="e">
        <f>VLOOKUP(A35,'Phase 1,2+robust'!$A$3:$ID$198,89,FALSE)</f>
        <v>#N/A</v>
      </c>
      <c r="CL35" s="47" t="e">
        <f>VLOOKUP(A35,'Phase 1,2+robust'!$A$3:$ID$198,90,FALSE)</f>
        <v>#N/A</v>
      </c>
      <c r="CM35" s="16" t="e">
        <f>VLOOKUP(A35,'Phase 1,2+robust'!$A$3:$ID$198,91,FALSE)</f>
        <v>#N/A</v>
      </c>
      <c r="CN35" s="16" t="e">
        <f>VLOOKUP(A35,'Phase 1,2+robust'!$A$3:$ID$198,92,FALSE)</f>
        <v>#N/A</v>
      </c>
      <c r="CO35" s="16" t="e">
        <f>VLOOKUP(A35,'Phase 1,2+robust'!$A$3:$ID$198,93,FALSE)</f>
        <v>#N/A</v>
      </c>
      <c r="CP35" s="45" t="e">
        <f>VLOOKUP(A35,'Phase 1,2+robust'!$A$3:$ID$198,94,FALSE)</f>
        <v>#N/A</v>
      </c>
      <c r="CQ35" s="46" t="e">
        <f>VLOOKUP(A35,'Phase 1,2+robust'!$A$3:$ID$198,95,FALSE)</f>
        <v>#N/A</v>
      </c>
      <c r="CR35" s="47" t="e">
        <f>VLOOKUP(A35,'Phase 1,2+robust'!$A$3:$ID$198,96,FALSE)</f>
        <v>#N/A</v>
      </c>
      <c r="CS35" s="16" t="e">
        <f>VLOOKUP(A35,'Phase 1,2+robust'!$A$3:$ID$198,97,FALSE)</f>
        <v>#N/A</v>
      </c>
      <c r="CT35" s="16" t="e">
        <f>VLOOKUP(A35,'Phase 1,2+robust'!$A$3:$ID$198,98,FALSE)</f>
        <v>#N/A</v>
      </c>
      <c r="CU35" s="16" t="e">
        <f>VLOOKUP(A35,'Phase 1,2+robust'!$A$3:$ID$198,99,FALSE)</f>
        <v>#N/A</v>
      </c>
      <c r="CV35" s="45" t="e">
        <f>VLOOKUP(A35,'Phase 1,2+robust'!$A$3:$ID$198,100,FALSE)</f>
        <v>#N/A</v>
      </c>
      <c r="CW35" s="46" t="e">
        <f>VLOOKUP(A35,'Phase 1,2+robust'!$A$3:$ID$198,101,FALSE)</f>
        <v>#N/A</v>
      </c>
      <c r="CX35" s="47" t="e">
        <f>VLOOKUP(A35,'Phase 1,2+robust'!$A$3:$ID$198,102,FALSE)</f>
        <v>#N/A</v>
      </c>
      <c r="CY35" s="16" t="e">
        <f>VLOOKUP(A35,'Phase 1,2+robust'!$A$3:$ID$198,103,FALSE)</f>
        <v>#N/A</v>
      </c>
      <c r="CZ35" s="16" t="e">
        <f>VLOOKUP(A35,'Phase 1,2+robust'!$A$3:$ID$198,104,FALSE)</f>
        <v>#N/A</v>
      </c>
      <c r="DA35" s="16" t="e">
        <f>VLOOKUP(A35,'Phase 1,2+robust'!$A$3:$ID$198,105,FALSE)</f>
        <v>#N/A</v>
      </c>
      <c r="DB35" s="45" t="e">
        <f>VLOOKUP(A35,'Phase 1,2+robust'!$A$3:$ID$198,106,FALSE)</f>
        <v>#N/A</v>
      </c>
      <c r="DC35" s="46" t="e">
        <f>VLOOKUP(A35,'Phase 1,2+robust'!$A$3:$ID$198,107,FALSE)</f>
        <v>#N/A</v>
      </c>
      <c r="DD35" s="47" t="e">
        <f>VLOOKUP(A35,'Phase 1,2+robust'!$A$3:$ID$198,108,FALSE)</f>
        <v>#N/A</v>
      </c>
      <c r="DE35" s="16" t="e">
        <f>VLOOKUP(A35,'Phase 1,2+robust'!$A$3:$ID$198,109,FALSE)</f>
        <v>#N/A</v>
      </c>
      <c r="DF35" s="16" t="e">
        <f>VLOOKUP(A35,'Phase 1,2+robust'!$A$3:$ID$198,110,FALSE)</f>
        <v>#N/A</v>
      </c>
      <c r="DG35" s="16" t="e">
        <f>VLOOKUP(A35,'Phase 1,2+robust'!$A$3:$ID$198,111,FALSE)</f>
        <v>#N/A</v>
      </c>
      <c r="DH35" s="45" t="e">
        <f>VLOOKUP(A35,'Phase 1,2+robust'!$A$3:$ID$198,112,FALSE)</f>
        <v>#N/A</v>
      </c>
      <c r="DI35" s="46" t="e">
        <f>VLOOKUP(A35,'Phase 1,2+robust'!$A$3:$ID$198,113,FALSE)</f>
        <v>#N/A</v>
      </c>
      <c r="DJ35" s="47" t="e">
        <f>VLOOKUP(A35,'Phase 1,2+robust'!$A$3:$ID$198,114,FALSE)</f>
        <v>#N/A</v>
      </c>
      <c r="DK35" s="16" t="e">
        <f>VLOOKUP(A35,'Phase 1,2+robust'!$A$3:$ID$198,115,FALSE)</f>
        <v>#N/A</v>
      </c>
      <c r="DL35" s="16" t="e">
        <f>VLOOKUP(A35,'Phase 1,2+robust'!$A$3:$ID$198,116,FALSE)</f>
        <v>#N/A</v>
      </c>
      <c r="DM35" s="16" t="e">
        <f>VLOOKUP(A35,'Phase 1,2+robust'!$A$3:$ID$198,117,FALSE)</f>
        <v>#N/A</v>
      </c>
      <c r="DN35" s="45" t="e">
        <f>VLOOKUP(A35,'Phase 1,2+robust'!$A$3:$ID$198,118,FALSE)</f>
        <v>#N/A</v>
      </c>
      <c r="DO35" s="46" t="e">
        <f>VLOOKUP(A35,'Phase 1,2+robust'!$A$3:$ID$198,119,FALSE)</f>
        <v>#N/A</v>
      </c>
      <c r="DP35" s="47" t="e">
        <f>VLOOKUP(A35,'Phase 1,2+robust'!$A$3:$ID$198,120,FALSE)</f>
        <v>#N/A</v>
      </c>
      <c r="DQ35" s="16" t="e">
        <f>VLOOKUP(A35,'Phase 1,2+robust'!$A$3:$ID$198,121,FALSE)</f>
        <v>#N/A</v>
      </c>
      <c r="DR35" s="16" t="e">
        <f>VLOOKUP(A35,'Phase 1,2+robust'!$A$3:$ID$198,122,FALSE)</f>
        <v>#N/A</v>
      </c>
      <c r="DS35" s="16" t="e">
        <f>VLOOKUP(A35,'Phase 1,2+robust'!$A$3:$ID$198,123,FALSE)</f>
        <v>#N/A</v>
      </c>
      <c r="DT35" s="45" t="e">
        <f>VLOOKUP(A35,'Phase 1,2+robust'!$A$3:$ID$198,124,FALSE)</f>
        <v>#N/A</v>
      </c>
      <c r="DU35" s="46" t="e">
        <f>VLOOKUP(A35,'Phase 1,2+robust'!$A$3:$ID$198,125,FALSE)</f>
        <v>#N/A</v>
      </c>
      <c r="DV35" s="47" t="e">
        <f>VLOOKUP(A35,'Phase 1,2+robust'!$A$3:$ID$198,126,FALSE)</f>
        <v>#N/A</v>
      </c>
      <c r="DW35" s="16" t="e">
        <f>VLOOKUP(A35,'Phase 1,2+robust'!$A$3:$ID$198,127,FALSE)</f>
        <v>#N/A</v>
      </c>
      <c r="DX35" s="16" t="e">
        <f>VLOOKUP(A35,'Phase 1,2+robust'!$A$3:$ID$198,128,FALSE)</f>
        <v>#N/A</v>
      </c>
      <c r="DY35" s="16" t="e">
        <f>VLOOKUP(A35,'Phase 1,2+robust'!$A$3:$ID$198,129,FALSE)</f>
        <v>#N/A</v>
      </c>
      <c r="DZ35" s="45" t="e">
        <f>VLOOKUP(A35,'Phase 1,2+robust'!$A$3:$ID$198,130,FALSE)</f>
        <v>#N/A</v>
      </c>
      <c r="EA35" s="46" t="e">
        <f>VLOOKUP(A35,'Phase 1,2+robust'!$A$3:$ID$198,131,FALSE)</f>
        <v>#N/A</v>
      </c>
      <c r="EB35" s="47" t="e">
        <f>VLOOKUP(A35,'Phase 1,2+robust'!$A$3:$ID$198,132,FALSE)</f>
        <v>#N/A</v>
      </c>
      <c r="EC35" s="16" t="e">
        <f>VLOOKUP(A35,'Phase 1,2+robust'!$A$3:$ID$198,133,FALSE)</f>
        <v>#N/A</v>
      </c>
      <c r="ED35" s="16" t="e">
        <f>VLOOKUP(A35,'Phase 1,2+robust'!$A$3:$ID$198,134,FALSE)</f>
        <v>#N/A</v>
      </c>
      <c r="EE35" s="16" t="e">
        <f>VLOOKUP(A35,'Phase 1,2+robust'!$A$3:$ID$198,135,FALSE)</f>
        <v>#N/A</v>
      </c>
      <c r="EF35" s="45" t="e">
        <f>VLOOKUP(A35,'Phase 1,2+robust'!$A$3:$ID$198,136,FALSE)</f>
        <v>#N/A</v>
      </c>
      <c r="EG35" s="46" t="e">
        <f>VLOOKUP(A35,'Phase 1,2+robust'!$A$3:$ID$198,137,FALSE)</f>
        <v>#N/A</v>
      </c>
      <c r="EH35" s="47" t="e">
        <f>VLOOKUP(A35,'Phase 1,2+robust'!$A$3:$ID$198,138,FALSE)</f>
        <v>#N/A</v>
      </c>
      <c r="EI35" s="16" t="e">
        <f>VLOOKUP(A35,'Phase 1,2+robust'!$A$3:$ID$198,139,FALSE)</f>
        <v>#N/A</v>
      </c>
      <c r="EJ35" s="16" t="e">
        <f>VLOOKUP(A35,'Phase 1,2+robust'!$A$3:$ID$198,140,FALSE)</f>
        <v>#N/A</v>
      </c>
      <c r="EK35" s="16" t="e">
        <f>VLOOKUP(A35,'Phase 1,2+robust'!$A$3:$ID$198,141,FALSE)</f>
        <v>#N/A</v>
      </c>
      <c r="EL35" s="45" t="e">
        <f>VLOOKUP(A35,'Phase 1,2+robust'!$A$3:$ID$198,142,FALSE)</f>
        <v>#N/A</v>
      </c>
      <c r="EM35" s="46" t="e">
        <f>VLOOKUP(A35,'Phase 1,2+robust'!$A$3:$ID$198,143,FALSE)</f>
        <v>#N/A</v>
      </c>
      <c r="EN35" s="47" t="e">
        <f>VLOOKUP(A35,'Phase 1,2+robust'!$A$3:$ID$198,144,FALSE)</f>
        <v>#N/A</v>
      </c>
      <c r="EO35" s="16" t="e">
        <f>VLOOKUP(A35,'Phase 1,2+robust'!$A$3:$ID$198,145,FALSE)</f>
        <v>#N/A</v>
      </c>
      <c r="EP35" s="16" t="e">
        <f>VLOOKUP(A35,'Phase 1,2+robust'!$A$3:$ID$198,146,FALSE)</f>
        <v>#N/A</v>
      </c>
      <c r="EQ35" s="16" t="e">
        <f>VLOOKUP(A35,'Phase 1,2+robust'!$A$3:$ID$198,147,FALSE)</f>
        <v>#N/A</v>
      </c>
      <c r="ER35" s="45" t="e">
        <f>VLOOKUP(A35,'Phase 1,2+robust'!$A$3:$ID$198,148,FALSE)</f>
        <v>#N/A</v>
      </c>
      <c r="ES35" s="46" t="e">
        <f>VLOOKUP(A35,'Phase 1,2+robust'!$A$3:$ID$198,149,FALSE)</f>
        <v>#N/A</v>
      </c>
      <c r="ET35" s="47" t="e">
        <f>VLOOKUP(A35,'Phase 1,2+robust'!$A$3:$ID$198,150,FALSE)</f>
        <v>#N/A</v>
      </c>
      <c r="EU35" s="16" t="e">
        <f>VLOOKUP(A35,'Phase 1,2+robust'!$A$3:$ID$198,151,FALSE)</f>
        <v>#N/A</v>
      </c>
      <c r="EV35" s="16" t="e">
        <f>VLOOKUP(A35,'Phase 1,2+robust'!$A$3:$ID$198,152,FALSE)</f>
        <v>#N/A</v>
      </c>
      <c r="EW35" s="16" t="e">
        <f>VLOOKUP(A35,'Phase 1,2+robust'!$A$3:$ID$198,153,FALSE)</f>
        <v>#N/A</v>
      </c>
      <c r="EX35" s="16" t="e">
        <f>VLOOKUP(A35,'Phase 1,2+robust'!$A$3:$ID$198,154,FALSE)</f>
        <v>#N/A</v>
      </c>
      <c r="EY35" s="16" t="e">
        <f>VLOOKUP(A35,'Phase 1,2+robust'!$A$3:$ID$198,155,FALSE)</f>
        <v>#N/A</v>
      </c>
      <c r="EZ35" s="16" t="e">
        <f>VLOOKUP(A35,'Phase 1,2+robust'!$A$3:$ID$198,156,FALSE)</f>
        <v>#N/A</v>
      </c>
      <c r="FA35" s="16" t="e">
        <f>VLOOKUP(A35,'Phase 1,2+robust'!$A$3:$ID$198,157,FALSE)</f>
        <v>#N/A</v>
      </c>
      <c r="FB35" s="16" t="e">
        <f>VLOOKUP(A35,'Phase 1,2+robust'!$A$3:$ID$198,158,FALSE)</f>
        <v>#N/A</v>
      </c>
      <c r="FC35" s="16" t="e">
        <f>VLOOKUP(A35,'Phase 1,2+robust'!$A$3:$ID$198,159,FALSE)</f>
        <v>#N/A</v>
      </c>
      <c r="FD35" s="16" t="e">
        <f>VLOOKUP(A35,'Phase 1,2+robust'!$A$3:$ID$198,160,FALSE)</f>
        <v>#N/A</v>
      </c>
      <c r="FE35" s="16" t="e">
        <f>VLOOKUP(A35,'Phase 1,2+robust'!$A$3:$ID$198,161,FALSE)</f>
        <v>#N/A</v>
      </c>
      <c r="FF35" s="16" t="e">
        <f>VLOOKUP(A35,'Phase 1,2+robust'!$A$3:$ID$198,162,FALSE)</f>
        <v>#N/A</v>
      </c>
      <c r="FG35" s="16" t="e">
        <f>VLOOKUP(A35,'Phase 1,2+robust'!$A$3:$ID$198,163,FALSE)</f>
        <v>#N/A</v>
      </c>
      <c r="FH35" s="16" t="e">
        <f>VLOOKUP(A35,'Phase 1,2+robust'!$A$3:$ID$198,164,FALSE)</f>
        <v>#N/A</v>
      </c>
      <c r="FI35" s="16" t="e">
        <f>VLOOKUP(A35,'Phase 1,2+robust'!$A$3:$ID$198,165,FALSE)</f>
        <v>#N/A</v>
      </c>
      <c r="FJ35" s="16" t="e">
        <f>VLOOKUP(A35,'Phase 1,2+robust'!$A$3:$ID$198,166,FALSE)</f>
        <v>#N/A</v>
      </c>
      <c r="FK35" s="16" t="e">
        <f>VLOOKUP(A35,'Phase 1,2+robust'!$A$3:$ID$198,167,FALSE)</f>
        <v>#N/A</v>
      </c>
      <c r="FL35" s="16" t="e">
        <f>VLOOKUP(A35,'Phase 1,2+robust'!$A$3:$ID$198,168,FALSE)</f>
        <v>#N/A</v>
      </c>
      <c r="FM35" s="16" t="e">
        <f>VLOOKUP(A35,'Phase 1,2+robust'!$A$3:$ID$198,169,FALSE)</f>
        <v>#N/A</v>
      </c>
      <c r="FN35" s="16" t="e">
        <f>VLOOKUP(A35,'Phase 1,2+robust'!$A$3:$ID$198,170,FALSE)</f>
        <v>#N/A</v>
      </c>
      <c r="FO35" s="16" t="e">
        <f>VLOOKUP(A35,'Phase 1,2+robust'!$A$3:$ID$198,171,FALSE)</f>
        <v>#N/A</v>
      </c>
      <c r="FP35" s="16" t="e">
        <f>VLOOKUP(A35,'Phase 1,2+robust'!$A$3:$ID$198,172,FALSE)</f>
        <v>#N/A</v>
      </c>
      <c r="FQ35" s="16" t="e">
        <f>VLOOKUP(A35,'Phase 1,2+robust'!$A$3:$ID$198,173,FALSE)</f>
        <v>#N/A</v>
      </c>
      <c r="FR35" s="16" t="e">
        <f>VLOOKUP(A35,'Phase 1,2+robust'!$A$3:$ID$198,174,FALSE)</f>
        <v>#N/A</v>
      </c>
      <c r="FS35" s="16" t="e">
        <f>VLOOKUP(A35,'Phase 1,2+robust'!$A$3:$ID$198,175,FALSE)</f>
        <v>#N/A</v>
      </c>
      <c r="FT35" s="16" t="e">
        <f>VLOOKUP(A35,'Phase 1,2+robust'!$A$3:$ID$198,176,FALSE)</f>
        <v>#N/A</v>
      </c>
      <c r="FU35" s="16" t="e">
        <f>VLOOKUP(A35,'Phase 1,2+robust'!$A$3:$ID$198,177,FALSE)</f>
        <v>#N/A</v>
      </c>
      <c r="FV35" s="16" t="e">
        <f>VLOOKUP(A35,'Phase 1,2+robust'!$A$3:$ID$198,178,FALSE)</f>
        <v>#N/A</v>
      </c>
      <c r="FW35" s="16" t="e">
        <f>VLOOKUP(A35,'Phase 1,2+robust'!$A$3:$ID$198,179,FALSE)</f>
        <v>#N/A</v>
      </c>
      <c r="FX35" s="16" t="e">
        <f>VLOOKUP(A35,'Phase 1,2+robust'!$A$3:$ID$198,180,FALSE)</f>
        <v>#N/A</v>
      </c>
      <c r="FY35" s="16" t="e">
        <f>VLOOKUP(A35,'Phase 1,2+robust'!$A$3:$ID$198,181,FALSE)</f>
        <v>#N/A</v>
      </c>
      <c r="FZ35" s="16" t="e">
        <f>VLOOKUP(A35,'Phase 1,2+robust'!$A$3:$ID$198,182,FALSE)</f>
        <v>#N/A</v>
      </c>
      <c r="GA35" s="16" t="e">
        <f>VLOOKUP(A35,'Phase 1,2+robust'!$A$3:$ID$198,183,FALSE)</f>
        <v>#N/A</v>
      </c>
      <c r="GB35" s="16" t="e">
        <f>VLOOKUP(A35,'Phase 1,2+robust'!$A$3:$ID$198,184,FALSE)</f>
        <v>#N/A</v>
      </c>
      <c r="GC35" s="16" t="e">
        <f>VLOOKUP(A35,'Phase 1,2+robust'!$A$3:$ID$198,185,FALSE)</f>
        <v>#N/A</v>
      </c>
      <c r="GD35" s="16" t="e">
        <f>VLOOKUP(A35,'Phase 1,2+robust'!$A$3:$ID$198,186,FALSE)</f>
        <v>#N/A</v>
      </c>
      <c r="GE35" s="16" t="e">
        <f>VLOOKUP(A35,'Phase 1,2+robust'!$A$3:$ID$198,187,FALSE)</f>
        <v>#N/A</v>
      </c>
      <c r="GF35" s="16" t="e">
        <f>VLOOKUP(A35,'Phase 1,2+robust'!$A$3:$ID$198,188,FALSE)</f>
        <v>#N/A</v>
      </c>
      <c r="GG35" s="16" t="e">
        <f>VLOOKUP(A35,'Phase 1,2+robust'!$A$3:$ID$198,189,FALSE)</f>
        <v>#N/A</v>
      </c>
      <c r="GH35" s="16" t="e">
        <f>VLOOKUP(A35,'Phase 1,2+robust'!$A$3:$ID$198,190,FALSE)</f>
        <v>#N/A</v>
      </c>
      <c r="GI35" s="16" t="e">
        <f>VLOOKUP(A35,'Phase 1,2+robust'!$A$3:$ID$198,191,FALSE)</f>
        <v>#N/A</v>
      </c>
      <c r="GJ35" s="16" t="e">
        <f>VLOOKUP(A35,'Phase 1,2+robust'!$A$3:$ID$198,192,FALSE)</f>
        <v>#N/A</v>
      </c>
      <c r="GK35" s="16" t="e">
        <f>VLOOKUP(A35,'Phase 1,2+robust'!$A$3:$ID$198,193,FALSE)</f>
        <v>#N/A</v>
      </c>
      <c r="GL35" s="16" t="e">
        <f>VLOOKUP(A35,'Phase 1,2+robust'!$A$3:$ID$198,194,FALSE)</f>
        <v>#N/A</v>
      </c>
      <c r="GM35" s="16" t="e">
        <f>VLOOKUP(A35,'Phase 1,2+robust'!$A$3:$ID$198,195,FALSE)</f>
        <v>#N/A</v>
      </c>
      <c r="GN35" s="16" t="e">
        <f>VLOOKUP(A35,'Phase 1,2+robust'!$A$3:$ID$198,196,FALSE)</f>
        <v>#N/A</v>
      </c>
      <c r="GO35" s="16" t="e">
        <f>VLOOKUP(A35,'Phase 1,2+robust'!$A$3:$ID$198,197,FALSE)</f>
        <v>#N/A</v>
      </c>
      <c r="GP35" s="16" t="e">
        <f>VLOOKUP(A35,'Phase 1,2+robust'!$A$3:$ID$198,198,FALSE)</f>
        <v>#N/A</v>
      </c>
    </row>
    <row r="36" spans="1:198" s="16" customFormat="1" x14ac:dyDescent="0.25">
      <c r="B36" s="16" t="e">
        <f>VLOOKUP(A36,'Phase 1,2+robust'!$A$3:$ID$198,2,FALSE)</f>
        <v>#N/A</v>
      </c>
      <c r="C36" s="16" t="e">
        <f>VLOOKUP(A36,'Phase 1,2+robust'!$A$3:$ID$198,3,FALSE)</f>
        <v>#N/A</v>
      </c>
      <c r="D36" s="16" t="e">
        <f>VLOOKUP(A36,'Phase 1,2+robust'!$A$3:$ID$198,4,FALSE)</f>
        <v>#N/A</v>
      </c>
      <c r="E36" s="16" t="e">
        <f>VLOOKUP(A36,'Phase 1,2+robust'!$A$3:$ID$198,5,FALSE)</f>
        <v>#N/A</v>
      </c>
      <c r="F36" s="16" t="e">
        <f>VLOOKUP(A36,'Phase 1,2+robust'!$A$3:$ID$198,6,FALSE)</f>
        <v>#N/A</v>
      </c>
      <c r="G36" s="16" t="e">
        <f>VLOOKUP(A36,'Phase 1,2+robust'!$A$3:$ID$198,7,FALSE)</f>
        <v>#N/A</v>
      </c>
      <c r="H36" s="16" t="e">
        <f>VLOOKUP(A36,'Phase 1,2+robust'!$A$3:$ID$198,8,FALSE)</f>
        <v>#N/A</v>
      </c>
      <c r="I36" s="16" t="e">
        <f>VLOOKUP(A36,'Phase 1,2+robust'!$A$3:$ID$198,9,FALSE)</f>
        <v>#N/A</v>
      </c>
      <c r="J36" s="45" t="e">
        <f>VLOOKUP(A36,'Phase 1,2+robust'!$A$3:$ID$198,10,FALSE)</f>
        <v>#N/A</v>
      </c>
      <c r="K36" s="46" t="e">
        <f>VLOOKUP(A36,'Phase 1,2+robust'!$A$3:$ID$198,11,FALSE)</f>
        <v>#N/A</v>
      </c>
      <c r="L36" s="47" t="e">
        <f>VLOOKUP(B36,'Phase 1,2+robust'!$A$3:$ID$198,11,FALSE)</f>
        <v>#N/A</v>
      </c>
      <c r="M36" s="16" t="e">
        <f>VLOOKUP(A36,'Phase 1,2+robust'!$A$3:$ID$198,13,FALSE)</f>
        <v>#N/A</v>
      </c>
      <c r="N36" s="16" t="e">
        <f>VLOOKUP(A36,'Phase 1,2+robust'!$A$3:$ID$198,14,FALSE)</f>
        <v>#N/A</v>
      </c>
      <c r="O36" s="16" t="e">
        <f>VLOOKUP(B36,'Phase 1,2+robust'!$A$3:$ID$198,14,FALSE)</f>
        <v>#N/A</v>
      </c>
      <c r="P36" s="45" t="e">
        <f>VLOOKUP(A36,'Phase 1,2+robust'!$A$3:$ID$198,16,FALSE)</f>
        <v>#N/A</v>
      </c>
      <c r="Q36" s="46" t="e">
        <f>VLOOKUP(A36,'Phase 1,2+robust'!$A$3:$ID$198,17,FALSE)</f>
        <v>#N/A</v>
      </c>
      <c r="R36" s="47" t="e">
        <f>VLOOKUP(A36,'Phase 1,2+robust'!$A$3:$ID$198,18,FALSE)</f>
        <v>#N/A</v>
      </c>
      <c r="S36" s="16" t="e">
        <f>VLOOKUP(A36,'Phase 1,2+robust'!$A$3:$ID$198,19,FALSE)</f>
        <v>#N/A</v>
      </c>
      <c r="T36" s="16" t="e">
        <f>VLOOKUP(A36,'Phase 1,2+robust'!$A$3:$ID$198,20,FALSE)</f>
        <v>#N/A</v>
      </c>
      <c r="U36" s="16" t="e">
        <f>VLOOKUP(A36,'Phase 1,2+robust'!$A$3:$ID$198,21,FALSE)</f>
        <v>#N/A</v>
      </c>
      <c r="V36" s="45" t="e">
        <f>VLOOKUP(A36,'Phase 1,2+robust'!$A$3:$ID$198,22,FALSE)</f>
        <v>#N/A</v>
      </c>
      <c r="W36" s="46" t="e">
        <f>VLOOKUP(A36,'Phase 1,2+robust'!$A$3:$ID$198,23,FALSE)</f>
        <v>#N/A</v>
      </c>
      <c r="X36" s="47" t="e">
        <f>VLOOKUP(A36,'Phase 1,2+robust'!$A$3:$ID$198,24,FALSE)</f>
        <v>#N/A</v>
      </c>
      <c r="Y36" s="16" t="e">
        <f>VLOOKUP(A36,'Phase 1,2+robust'!$A$3:$ID$198,25,FALSE)</f>
        <v>#N/A</v>
      </c>
      <c r="Z36" s="16" t="e">
        <f>VLOOKUP(A36,'Phase 1,2+robust'!$A$3:$ID$198,26,FALSE)</f>
        <v>#N/A</v>
      </c>
      <c r="AA36" s="16" t="e">
        <f>VLOOKUP(A36,'Phase 1,2+robust'!$A$3:$ID$198,27,FALSE)</f>
        <v>#N/A</v>
      </c>
      <c r="AB36" s="45" t="e">
        <f>VLOOKUP(A36,'Phase 1,2+robust'!$A$3:$ID$198,28,FALSE)</f>
        <v>#N/A</v>
      </c>
      <c r="AC36" s="46" t="e">
        <f>VLOOKUP(A36,'Phase 1,2+robust'!$A$3:$ID$198,29,FALSE)</f>
        <v>#N/A</v>
      </c>
      <c r="AD36" s="47" t="e">
        <f>VLOOKUP(A36,'Phase 1,2+robust'!$A$3:$ID$198,30,FALSE)</f>
        <v>#N/A</v>
      </c>
      <c r="AE36" s="16" t="e">
        <f>VLOOKUP(A36,'Phase 1,2+robust'!$A$3:$ID$198,31,FALSE)</f>
        <v>#N/A</v>
      </c>
      <c r="AF36" s="16" t="e">
        <f>VLOOKUP(A36,'Phase 1,2+robust'!$A$3:$ID$198,32,FALSE)</f>
        <v>#N/A</v>
      </c>
      <c r="AG36" s="16" t="e">
        <f>VLOOKUP(A36,'Phase 1,2+robust'!$A$3:$ID$198,33,FALSE)</f>
        <v>#N/A</v>
      </c>
      <c r="AH36" s="45" t="e">
        <f>VLOOKUP(A36,'Phase 1,2+robust'!$A$3:$ID$198,34,FALSE)</f>
        <v>#N/A</v>
      </c>
      <c r="AI36" s="46" t="e">
        <f>VLOOKUP(A36,'Phase 1,2+robust'!$A$3:$ID$198,35,FALSE)</f>
        <v>#N/A</v>
      </c>
      <c r="AJ36" s="47" t="e">
        <f>VLOOKUP(A36,'Phase 1,2+robust'!$A$3:$ID$198,36,FALSE)</f>
        <v>#N/A</v>
      </c>
      <c r="AK36" s="16" t="e">
        <f>VLOOKUP(A36,'Phase 1,2+robust'!$A$3:$ID$198,37,FALSE)</f>
        <v>#N/A</v>
      </c>
      <c r="AL36" s="16" t="e">
        <f>VLOOKUP(A36,'Phase 1,2+robust'!$A$3:$ID$198,38,FALSE)</f>
        <v>#N/A</v>
      </c>
      <c r="AM36" s="16" t="e">
        <f>VLOOKUP(A36,'Phase 1,2+robust'!$A$3:$ID$198,39,FALSE)</f>
        <v>#N/A</v>
      </c>
      <c r="AN36" s="45" t="e">
        <f>VLOOKUP(A36,'Phase 1,2+robust'!$A$3:$ID$198,40,FALSE)</f>
        <v>#N/A</v>
      </c>
      <c r="AO36" s="46" t="e">
        <f>VLOOKUP(A36,'Phase 1,2+robust'!$A$3:$ID$198,41,FALSE)</f>
        <v>#N/A</v>
      </c>
      <c r="AP36" s="47" t="e">
        <f>VLOOKUP(A36,'Phase 1,2+robust'!$A$3:$ID$198,42,FALSE)</f>
        <v>#N/A</v>
      </c>
      <c r="AQ36" s="16" t="e">
        <f>VLOOKUP(A36,'Phase 1,2+robust'!$A$3:$ID$198,43,FALSE)</f>
        <v>#N/A</v>
      </c>
      <c r="AR36" s="16" t="e">
        <f>VLOOKUP(A36,'Phase 1,2+robust'!$A$3:$ID$198,44,FALSE)</f>
        <v>#N/A</v>
      </c>
      <c r="AS36" s="16" t="e">
        <f>VLOOKUP(A36,'Phase 1,2+robust'!$A$3:$ID$198,45,FALSE)</f>
        <v>#N/A</v>
      </c>
      <c r="AT36" s="45" t="e">
        <f>VLOOKUP(A36,'Phase 1,2+robust'!$A$3:$ID$198,46,FALSE)</f>
        <v>#N/A</v>
      </c>
      <c r="AU36" s="46" t="e">
        <f>VLOOKUP(A36,'Phase 1,2+robust'!$A$3:$ID$198,47,FALSE)</f>
        <v>#N/A</v>
      </c>
      <c r="AV36" s="47" t="e">
        <f>VLOOKUP(A36,'Phase 1,2+robust'!$A$3:$ID$198,48,FALSE)</f>
        <v>#N/A</v>
      </c>
      <c r="AW36" s="16" t="e">
        <f>VLOOKUP(A36,'Phase 1,2+robust'!$A$3:$ID$198,49,FALSE)</f>
        <v>#N/A</v>
      </c>
      <c r="AX36" s="16" t="e">
        <f>VLOOKUP(A36,'Phase 1,2+robust'!$A$3:$ID$198,50,FALSE)</f>
        <v>#N/A</v>
      </c>
      <c r="AY36" s="16" t="e">
        <f>VLOOKUP(A36,'Phase 1,2+robust'!$A$3:$ID$198,51,FALSE)</f>
        <v>#N/A</v>
      </c>
      <c r="AZ36" s="45" t="e">
        <f>VLOOKUP(A36,'Phase 1,2+robust'!$A$3:$ID$198,52,FALSE)</f>
        <v>#N/A</v>
      </c>
      <c r="BA36" s="46" t="e">
        <f>VLOOKUP(A36,'Phase 1,2+robust'!$A$3:$ID$198,53,FALSE)</f>
        <v>#N/A</v>
      </c>
      <c r="BB36" s="47" t="e">
        <f>VLOOKUP(A36,'Phase 1,2+robust'!$A$3:$ID$198,54,FALSE)</f>
        <v>#N/A</v>
      </c>
      <c r="BC36" s="16" t="e">
        <f>VLOOKUP(A36,'Phase 1,2+robust'!$A$3:$ID$198,55,FALSE)</f>
        <v>#N/A</v>
      </c>
      <c r="BD36" s="16" t="e">
        <f>VLOOKUP(A36,'Phase 1,2+robust'!$A$3:$ID$198,56,FALSE)</f>
        <v>#N/A</v>
      </c>
      <c r="BE36" s="16" t="e">
        <f>VLOOKUP(A36,'Phase 1,2+robust'!$A$3:$ID$198,57,FALSE)</f>
        <v>#N/A</v>
      </c>
      <c r="BF36" s="45" t="e">
        <f>VLOOKUP(A36,'Phase 1,2+robust'!$A$3:$ID$198,58,FALSE)</f>
        <v>#N/A</v>
      </c>
      <c r="BG36" s="46" t="e">
        <f>VLOOKUP(A36,'Phase 1,2+robust'!$A$3:$ID$198,59,FALSE)</f>
        <v>#N/A</v>
      </c>
      <c r="BH36" s="47" t="e">
        <f>VLOOKUP(A36,'Phase 1,2+robust'!$A$3:$ID$198,60,FALSE)</f>
        <v>#N/A</v>
      </c>
      <c r="BI36" s="16" t="e">
        <f>VLOOKUP(A36,'Phase 1,2+robust'!$A$3:$ID$198,61,FALSE)</f>
        <v>#N/A</v>
      </c>
      <c r="BJ36" s="16" t="e">
        <f>VLOOKUP(A36,'Phase 1,2+robust'!$A$3:$ID$198,62,FALSE)</f>
        <v>#N/A</v>
      </c>
      <c r="BK36" s="16" t="e">
        <f>VLOOKUP(A36,'Phase 1,2+robust'!$A$3:$ID$198,63,FALSE)</f>
        <v>#N/A</v>
      </c>
      <c r="BL36" s="45" t="e">
        <f>VLOOKUP(A36,'Phase 1,2+robust'!$A$3:$ID$198,64,FALSE)</f>
        <v>#N/A</v>
      </c>
      <c r="BM36" s="46" t="e">
        <f>VLOOKUP(A36,'Phase 1,2+robust'!$A$3:$ID$198,65,FALSE)</f>
        <v>#N/A</v>
      </c>
      <c r="BN36" s="47" t="e">
        <f>VLOOKUP(A36,'Phase 1,2+robust'!$A$3:$ID$198,66,FALSE)</f>
        <v>#N/A</v>
      </c>
      <c r="BO36" s="16" t="e">
        <f>VLOOKUP(A36,'Phase 1,2+robust'!$A$3:$ID$198,67,FALSE)</f>
        <v>#N/A</v>
      </c>
      <c r="BP36" s="16" t="e">
        <f>VLOOKUP(A36,'Phase 1,2+robust'!$A$3:$ID$198,68,FALSE)</f>
        <v>#N/A</v>
      </c>
      <c r="BQ36" s="16" t="e">
        <f>VLOOKUP(A36,'Phase 1,2+robust'!$A$3:$ID$198,69,FALSE)</f>
        <v>#N/A</v>
      </c>
      <c r="BR36" s="45" t="e">
        <f>VLOOKUP(A36,'Phase 1,2+robust'!$A$3:$ID$198,70,FALSE)</f>
        <v>#N/A</v>
      </c>
      <c r="BS36" s="46" t="e">
        <f>VLOOKUP(A36,'Phase 1,2+robust'!$A$3:$ID$198,71,FALSE)</f>
        <v>#N/A</v>
      </c>
      <c r="BT36" s="47" t="e">
        <f>VLOOKUP(A36,'Phase 1,2+robust'!$A$3:$ID$198,72,FALSE)</f>
        <v>#N/A</v>
      </c>
      <c r="BU36" s="16" t="e">
        <f>VLOOKUP(A36,'Phase 1,2+robust'!$A$3:$ID$198,73,FALSE)</f>
        <v>#N/A</v>
      </c>
      <c r="BV36" s="16" t="e">
        <f>VLOOKUP(A36,'Phase 1,2+robust'!$A$3:$ID$198,74,FALSE)</f>
        <v>#N/A</v>
      </c>
      <c r="BW36" s="16" t="e">
        <f>VLOOKUP(A36,'Phase 1,2+robust'!$A$3:$ID$198,75,FALSE)</f>
        <v>#N/A</v>
      </c>
      <c r="BX36" s="45" t="e">
        <f>VLOOKUP(A36,'Phase 1,2+robust'!$A$3:$ID$198,76,FALSE)</f>
        <v>#N/A</v>
      </c>
      <c r="BY36" s="46" t="e">
        <f>VLOOKUP(A36,'Phase 1,2+robust'!$A$3:$ID$198,77,FALSE)</f>
        <v>#N/A</v>
      </c>
      <c r="BZ36" s="47" t="e">
        <f>VLOOKUP(A36,'Phase 1,2+robust'!$A$3:$ID$198,78,FALSE)</f>
        <v>#N/A</v>
      </c>
      <c r="CA36" s="16" t="e">
        <f>VLOOKUP(A36,'Phase 1,2+robust'!$A$3:$ID$198,79,FALSE)</f>
        <v>#N/A</v>
      </c>
      <c r="CB36" s="16" t="e">
        <f>VLOOKUP(A36,'Phase 1,2+robust'!$A$3:$ID$198,80,FALSE)</f>
        <v>#N/A</v>
      </c>
      <c r="CC36" s="16" t="e">
        <f>VLOOKUP(A36,'Phase 1,2+robust'!$A$3:$ID$198,81,FALSE)</f>
        <v>#N/A</v>
      </c>
      <c r="CD36" s="45" t="e">
        <f>VLOOKUP(A36,'Phase 1,2+robust'!$A$3:$ID$198,82,FALSE)</f>
        <v>#N/A</v>
      </c>
      <c r="CE36" s="46" t="e">
        <f>VLOOKUP(A36,'Phase 1,2+robust'!$A$3:$ID$198,83,FALSE)</f>
        <v>#N/A</v>
      </c>
      <c r="CF36" s="47" t="e">
        <f>VLOOKUP(A36,'Phase 1,2+robust'!$A$3:$ID$198,84,FALSE)</f>
        <v>#N/A</v>
      </c>
      <c r="CG36" s="16" t="e">
        <f>VLOOKUP(A36,'Phase 1,2+robust'!$A$3:$ID$198,85,FALSE)</f>
        <v>#N/A</v>
      </c>
      <c r="CH36" s="16" t="e">
        <f>VLOOKUP(A36,'Phase 1,2+robust'!$A$3:$ID$198,86,FALSE)</f>
        <v>#N/A</v>
      </c>
      <c r="CI36" s="16" t="e">
        <f>VLOOKUP(A36,'Phase 1,2+robust'!$A$3:$ID$198,87,FALSE)</f>
        <v>#N/A</v>
      </c>
      <c r="CJ36" s="45" t="e">
        <f>VLOOKUP(A36,'Phase 1,2+robust'!$A$3:$ID$198,88,FALSE)</f>
        <v>#N/A</v>
      </c>
      <c r="CK36" s="46" t="e">
        <f>VLOOKUP(A36,'Phase 1,2+robust'!$A$3:$ID$198,89,FALSE)</f>
        <v>#N/A</v>
      </c>
      <c r="CL36" s="47" t="e">
        <f>VLOOKUP(A36,'Phase 1,2+robust'!$A$3:$ID$198,90,FALSE)</f>
        <v>#N/A</v>
      </c>
      <c r="CM36" s="16" t="e">
        <f>VLOOKUP(A36,'Phase 1,2+robust'!$A$3:$ID$198,91,FALSE)</f>
        <v>#N/A</v>
      </c>
      <c r="CN36" s="16" t="e">
        <f>VLOOKUP(A36,'Phase 1,2+robust'!$A$3:$ID$198,92,FALSE)</f>
        <v>#N/A</v>
      </c>
      <c r="CO36" s="16" t="e">
        <f>VLOOKUP(A36,'Phase 1,2+robust'!$A$3:$ID$198,93,FALSE)</f>
        <v>#N/A</v>
      </c>
      <c r="CP36" s="45" t="e">
        <f>VLOOKUP(A36,'Phase 1,2+robust'!$A$3:$ID$198,94,FALSE)</f>
        <v>#N/A</v>
      </c>
      <c r="CQ36" s="46" t="e">
        <f>VLOOKUP(A36,'Phase 1,2+robust'!$A$3:$ID$198,95,FALSE)</f>
        <v>#N/A</v>
      </c>
      <c r="CR36" s="47" t="e">
        <f>VLOOKUP(A36,'Phase 1,2+robust'!$A$3:$ID$198,96,FALSE)</f>
        <v>#N/A</v>
      </c>
      <c r="CS36" s="16" t="e">
        <f>VLOOKUP(A36,'Phase 1,2+robust'!$A$3:$ID$198,97,FALSE)</f>
        <v>#N/A</v>
      </c>
      <c r="CT36" s="16" t="e">
        <f>VLOOKUP(A36,'Phase 1,2+robust'!$A$3:$ID$198,98,FALSE)</f>
        <v>#N/A</v>
      </c>
      <c r="CU36" s="16" t="e">
        <f>VLOOKUP(A36,'Phase 1,2+robust'!$A$3:$ID$198,99,FALSE)</f>
        <v>#N/A</v>
      </c>
      <c r="CV36" s="45" t="e">
        <f>VLOOKUP(A36,'Phase 1,2+robust'!$A$3:$ID$198,100,FALSE)</f>
        <v>#N/A</v>
      </c>
      <c r="CW36" s="46" t="e">
        <f>VLOOKUP(A36,'Phase 1,2+robust'!$A$3:$ID$198,101,FALSE)</f>
        <v>#N/A</v>
      </c>
      <c r="CX36" s="47" t="e">
        <f>VLOOKUP(A36,'Phase 1,2+robust'!$A$3:$ID$198,102,FALSE)</f>
        <v>#N/A</v>
      </c>
      <c r="CY36" s="16" t="e">
        <f>VLOOKUP(A36,'Phase 1,2+robust'!$A$3:$ID$198,103,FALSE)</f>
        <v>#N/A</v>
      </c>
      <c r="CZ36" s="16" t="e">
        <f>VLOOKUP(A36,'Phase 1,2+robust'!$A$3:$ID$198,104,FALSE)</f>
        <v>#N/A</v>
      </c>
      <c r="DA36" s="16" t="e">
        <f>VLOOKUP(A36,'Phase 1,2+robust'!$A$3:$ID$198,105,FALSE)</f>
        <v>#N/A</v>
      </c>
      <c r="DB36" s="45" t="e">
        <f>VLOOKUP(A36,'Phase 1,2+robust'!$A$3:$ID$198,106,FALSE)</f>
        <v>#N/A</v>
      </c>
      <c r="DC36" s="46" t="e">
        <f>VLOOKUP(A36,'Phase 1,2+robust'!$A$3:$ID$198,107,FALSE)</f>
        <v>#N/A</v>
      </c>
      <c r="DD36" s="47" t="e">
        <f>VLOOKUP(A36,'Phase 1,2+robust'!$A$3:$ID$198,108,FALSE)</f>
        <v>#N/A</v>
      </c>
      <c r="DE36" s="16" t="e">
        <f>VLOOKUP(A36,'Phase 1,2+robust'!$A$3:$ID$198,109,FALSE)</f>
        <v>#N/A</v>
      </c>
      <c r="DF36" s="16" t="e">
        <f>VLOOKUP(A36,'Phase 1,2+robust'!$A$3:$ID$198,110,FALSE)</f>
        <v>#N/A</v>
      </c>
      <c r="DG36" s="16" t="e">
        <f>VLOOKUP(A36,'Phase 1,2+robust'!$A$3:$ID$198,111,FALSE)</f>
        <v>#N/A</v>
      </c>
      <c r="DH36" s="45" t="e">
        <f>VLOOKUP(A36,'Phase 1,2+robust'!$A$3:$ID$198,112,FALSE)</f>
        <v>#N/A</v>
      </c>
      <c r="DI36" s="46" t="e">
        <f>VLOOKUP(A36,'Phase 1,2+robust'!$A$3:$ID$198,113,FALSE)</f>
        <v>#N/A</v>
      </c>
      <c r="DJ36" s="47" t="e">
        <f>VLOOKUP(A36,'Phase 1,2+robust'!$A$3:$ID$198,114,FALSE)</f>
        <v>#N/A</v>
      </c>
      <c r="DK36" s="16" t="e">
        <f>VLOOKUP(A36,'Phase 1,2+robust'!$A$3:$ID$198,115,FALSE)</f>
        <v>#N/A</v>
      </c>
      <c r="DL36" s="16" t="e">
        <f>VLOOKUP(A36,'Phase 1,2+robust'!$A$3:$ID$198,116,FALSE)</f>
        <v>#N/A</v>
      </c>
      <c r="DM36" s="16" t="e">
        <f>VLOOKUP(A36,'Phase 1,2+robust'!$A$3:$ID$198,117,FALSE)</f>
        <v>#N/A</v>
      </c>
      <c r="DN36" s="45" t="e">
        <f>VLOOKUP(A36,'Phase 1,2+robust'!$A$3:$ID$198,118,FALSE)</f>
        <v>#N/A</v>
      </c>
      <c r="DO36" s="46" t="e">
        <f>VLOOKUP(A36,'Phase 1,2+robust'!$A$3:$ID$198,119,FALSE)</f>
        <v>#N/A</v>
      </c>
      <c r="DP36" s="47" t="e">
        <f>VLOOKUP(A36,'Phase 1,2+robust'!$A$3:$ID$198,120,FALSE)</f>
        <v>#N/A</v>
      </c>
      <c r="DQ36" s="16" t="e">
        <f>VLOOKUP(A36,'Phase 1,2+robust'!$A$3:$ID$198,121,FALSE)</f>
        <v>#N/A</v>
      </c>
      <c r="DR36" s="16" t="e">
        <f>VLOOKUP(A36,'Phase 1,2+robust'!$A$3:$ID$198,122,FALSE)</f>
        <v>#N/A</v>
      </c>
      <c r="DS36" s="16" t="e">
        <f>VLOOKUP(A36,'Phase 1,2+robust'!$A$3:$ID$198,123,FALSE)</f>
        <v>#N/A</v>
      </c>
      <c r="DT36" s="45" t="e">
        <f>VLOOKUP(A36,'Phase 1,2+robust'!$A$3:$ID$198,124,FALSE)</f>
        <v>#N/A</v>
      </c>
      <c r="DU36" s="46" t="e">
        <f>VLOOKUP(A36,'Phase 1,2+robust'!$A$3:$ID$198,125,FALSE)</f>
        <v>#N/A</v>
      </c>
      <c r="DV36" s="47" t="e">
        <f>VLOOKUP(A36,'Phase 1,2+robust'!$A$3:$ID$198,126,FALSE)</f>
        <v>#N/A</v>
      </c>
      <c r="DW36" s="16" t="e">
        <f>VLOOKUP(A36,'Phase 1,2+robust'!$A$3:$ID$198,127,FALSE)</f>
        <v>#N/A</v>
      </c>
      <c r="DX36" s="16" t="e">
        <f>VLOOKUP(A36,'Phase 1,2+robust'!$A$3:$ID$198,128,FALSE)</f>
        <v>#N/A</v>
      </c>
      <c r="DY36" s="16" t="e">
        <f>VLOOKUP(A36,'Phase 1,2+robust'!$A$3:$ID$198,129,FALSE)</f>
        <v>#N/A</v>
      </c>
      <c r="DZ36" s="45" t="e">
        <f>VLOOKUP(A36,'Phase 1,2+robust'!$A$3:$ID$198,130,FALSE)</f>
        <v>#N/A</v>
      </c>
      <c r="EA36" s="46" t="e">
        <f>VLOOKUP(A36,'Phase 1,2+robust'!$A$3:$ID$198,131,FALSE)</f>
        <v>#N/A</v>
      </c>
      <c r="EB36" s="47" t="e">
        <f>VLOOKUP(A36,'Phase 1,2+robust'!$A$3:$ID$198,132,FALSE)</f>
        <v>#N/A</v>
      </c>
      <c r="EC36" s="16" t="e">
        <f>VLOOKUP(A36,'Phase 1,2+robust'!$A$3:$ID$198,133,FALSE)</f>
        <v>#N/A</v>
      </c>
      <c r="ED36" s="16" t="e">
        <f>VLOOKUP(A36,'Phase 1,2+robust'!$A$3:$ID$198,134,FALSE)</f>
        <v>#N/A</v>
      </c>
      <c r="EE36" s="16" t="e">
        <f>VLOOKUP(A36,'Phase 1,2+robust'!$A$3:$ID$198,135,FALSE)</f>
        <v>#N/A</v>
      </c>
      <c r="EF36" s="45" t="e">
        <f>VLOOKUP(A36,'Phase 1,2+robust'!$A$3:$ID$198,136,FALSE)</f>
        <v>#N/A</v>
      </c>
      <c r="EG36" s="46" t="e">
        <f>VLOOKUP(A36,'Phase 1,2+robust'!$A$3:$ID$198,137,FALSE)</f>
        <v>#N/A</v>
      </c>
      <c r="EH36" s="47" t="e">
        <f>VLOOKUP(A36,'Phase 1,2+robust'!$A$3:$ID$198,138,FALSE)</f>
        <v>#N/A</v>
      </c>
      <c r="EI36" s="16" t="e">
        <f>VLOOKUP(A36,'Phase 1,2+robust'!$A$3:$ID$198,139,FALSE)</f>
        <v>#N/A</v>
      </c>
      <c r="EJ36" s="16" t="e">
        <f>VLOOKUP(A36,'Phase 1,2+robust'!$A$3:$ID$198,140,FALSE)</f>
        <v>#N/A</v>
      </c>
      <c r="EK36" s="16" t="e">
        <f>VLOOKUP(A36,'Phase 1,2+robust'!$A$3:$ID$198,141,FALSE)</f>
        <v>#N/A</v>
      </c>
      <c r="EL36" s="45" t="e">
        <f>VLOOKUP(A36,'Phase 1,2+robust'!$A$3:$ID$198,142,FALSE)</f>
        <v>#N/A</v>
      </c>
      <c r="EM36" s="46" t="e">
        <f>VLOOKUP(A36,'Phase 1,2+robust'!$A$3:$ID$198,143,FALSE)</f>
        <v>#N/A</v>
      </c>
      <c r="EN36" s="47" t="e">
        <f>VLOOKUP(A36,'Phase 1,2+robust'!$A$3:$ID$198,144,FALSE)</f>
        <v>#N/A</v>
      </c>
      <c r="EO36" s="16" t="e">
        <f>VLOOKUP(A36,'Phase 1,2+robust'!$A$3:$ID$198,145,FALSE)</f>
        <v>#N/A</v>
      </c>
      <c r="EP36" s="16" t="e">
        <f>VLOOKUP(A36,'Phase 1,2+robust'!$A$3:$ID$198,146,FALSE)</f>
        <v>#N/A</v>
      </c>
      <c r="EQ36" s="16" t="e">
        <f>VLOOKUP(A36,'Phase 1,2+robust'!$A$3:$ID$198,147,FALSE)</f>
        <v>#N/A</v>
      </c>
      <c r="ER36" s="45" t="e">
        <f>VLOOKUP(A36,'Phase 1,2+robust'!$A$3:$ID$198,148,FALSE)</f>
        <v>#N/A</v>
      </c>
      <c r="ES36" s="46" t="e">
        <f>VLOOKUP(A36,'Phase 1,2+robust'!$A$3:$ID$198,149,FALSE)</f>
        <v>#N/A</v>
      </c>
      <c r="ET36" s="47" t="e">
        <f>VLOOKUP(A36,'Phase 1,2+robust'!$A$3:$ID$198,150,FALSE)</f>
        <v>#N/A</v>
      </c>
      <c r="EU36" s="16" t="e">
        <f>VLOOKUP(A36,'Phase 1,2+robust'!$A$3:$ID$198,151,FALSE)</f>
        <v>#N/A</v>
      </c>
      <c r="EV36" s="16" t="e">
        <f>VLOOKUP(A36,'Phase 1,2+robust'!$A$3:$ID$198,152,FALSE)</f>
        <v>#N/A</v>
      </c>
      <c r="EW36" s="16" t="e">
        <f>VLOOKUP(A36,'Phase 1,2+robust'!$A$3:$ID$198,153,FALSE)</f>
        <v>#N/A</v>
      </c>
      <c r="EX36" s="16" t="e">
        <f>VLOOKUP(A36,'Phase 1,2+robust'!$A$3:$ID$198,154,FALSE)</f>
        <v>#N/A</v>
      </c>
      <c r="EY36" s="16" t="e">
        <f>VLOOKUP(A36,'Phase 1,2+robust'!$A$3:$ID$198,155,FALSE)</f>
        <v>#N/A</v>
      </c>
      <c r="EZ36" s="16" t="e">
        <f>VLOOKUP(A36,'Phase 1,2+robust'!$A$3:$ID$198,156,FALSE)</f>
        <v>#N/A</v>
      </c>
      <c r="FA36" s="16" t="e">
        <f>VLOOKUP(A36,'Phase 1,2+robust'!$A$3:$ID$198,157,FALSE)</f>
        <v>#N/A</v>
      </c>
      <c r="FB36" s="16" t="e">
        <f>VLOOKUP(A36,'Phase 1,2+robust'!$A$3:$ID$198,158,FALSE)</f>
        <v>#N/A</v>
      </c>
      <c r="FC36" s="16" t="e">
        <f>VLOOKUP(A36,'Phase 1,2+robust'!$A$3:$ID$198,159,FALSE)</f>
        <v>#N/A</v>
      </c>
      <c r="FD36" s="16" t="e">
        <f>VLOOKUP(A36,'Phase 1,2+robust'!$A$3:$ID$198,160,FALSE)</f>
        <v>#N/A</v>
      </c>
      <c r="FE36" s="16" t="e">
        <f>VLOOKUP(A36,'Phase 1,2+robust'!$A$3:$ID$198,161,FALSE)</f>
        <v>#N/A</v>
      </c>
      <c r="FF36" s="16" t="e">
        <f>VLOOKUP(A36,'Phase 1,2+robust'!$A$3:$ID$198,162,FALSE)</f>
        <v>#N/A</v>
      </c>
      <c r="FG36" s="16" t="e">
        <f>VLOOKUP(A36,'Phase 1,2+robust'!$A$3:$ID$198,163,FALSE)</f>
        <v>#N/A</v>
      </c>
      <c r="FH36" s="16" t="e">
        <f>VLOOKUP(A36,'Phase 1,2+robust'!$A$3:$ID$198,164,FALSE)</f>
        <v>#N/A</v>
      </c>
      <c r="FI36" s="16" t="e">
        <f>VLOOKUP(A36,'Phase 1,2+robust'!$A$3:$ID$198,165,FALSE)</f>
        <v>#N/A</v>
      </c>
      <c r="FJ36" s="16" t="e">
        <f>VLOOKUP(A36,'Phase 1,2+robust'!$A$3:$ID$198,166,FALSE)</f>
        <v>#N/A</v>
      </c>
      <c r="FK36" s="16" t="e">
        <f>VLOOKUP(A36,'Phase 1,2+robust'!$A$3:$ID$198,167,FALSE)</f>
        <v>#N/A</v>
      </c>
      <c r="FL36" s="16" t="e">
        <f>VLOOKUP(A36,'Phase 1,2+robust'!$A$3:$ID$198,168,FALSE)</f>
        <v>#N/A</v>
      </c>
      <c r="FM36" s="16" t="e">
        <f>VLOOKUP(A36,'Phase 1,2+robust'!$A$3:$ID$198,169,FALSE)</f>
        <v>#N/A</v>
      </c>
      <c r="FN36" s="16" t="e">
        <f>VLOOKUP(A36,'Phase 1,2+robust'!$A$3:$ID$198,170,FALSE)</f>
        <v>#N/A</v>
      </c>
      <c r="FO36" s="16" t="e">
        <f>VLOOKUP(A36,'Phase 1,2+robust'!$A$3:$ID$198,171,FALSE)</f>
        <v>#N/A</v>
      </c>
      <c r="FP36" s="16" t="e">
        <f>VLOOKUP(A36,'Phase 1,2+robust'!$A$3:$ID$198,172,FALSE)</f>
        <v>#N/A</v>
      </c>
      <c r="FQ36" s="16" t="e">
        <f>VLOOKUP(A36,'Phase 1,2+robust'!$A$3:$ID$198,173,FALSE)</f>
        <v>#N/A</v>
      </c>
      <c r="FR36" s="16" t="e">
        <f>VLOOKUP(A36,'Phase 1,2+robust'!$A$3:$ID$198,174,FALSE)</f>
        <v>#N/A</v>
      </c>
      <c r="FS36" s="16" t="e">
        <f>VLOOKUP(A36,'Phase 1,2+robust'!$A$3:$ID$198,175,FALSE)</f>
        <v>#N/A</v>
      </c>
      <c r="FT36" s="16" t="e">
        <f>VLOOKUP(A36,'Phase 1,2+robust'!$A$3:$ID$198,176,FALSE)</f>
        <v>#N/A</v>
      </c>
      <c r="FU36" s="16" t="e">
        <f>VLOOKUP(A36,'Phase 1,2+robust'!$A$3:$ID$198,177,FALSE)</f>
        <v>#N/A</v>
      </c>
      <c r="FV36" s="16" t="e">
        <f>VLOOKUP(A36,'Phase 1,2+robust'!$A$3:$ID$198,178,FALSE)</f>
        <v>#N/A</v>
      </c>
      <c r="FW36" s="16" t="e">
        <f>VLOOKUP(A36,'Phase 1,2+robust'!$A$3:$ID$198,179,FALSE)</f>
        <v>#N/A</v>
      </c>
      <c r="FX36" s="16" t="e">
        <f>VLOOKUP(A36,'Phase 1,2+robust'!$A$3:$ID$198,180,FALSE)</f>
        <v>#N/A</v>
      </c>
      <c r="FY36" s="16" t="e">
        <f>VLOOKUP(A36,'Phase 1,2+robust'!$A$3:$ID$198,181,FALSE)</f>
        <v>#N/A</v>
      </c>
      <c r="FZ36" s="16" t="e">
        <f>VLOOKUP(A36,'Phase 1,2+robust'!$A$3:$ID$198,182,FALSE)</f>
        <v>#N/A</v>
      </c>
      <c r="GA36" s="16" t="e">
        <f>VLOOKUP(A36,'Phase 1,2+robust'!$A$3:$ID$198,183,FALSE)</f>
        <v>#N/A</v>
      </c>
      <c r="GB36" s="16" t="e">
        <f>VLOOKUP(A36,'Phase 1,2+robust'!$A$3:$ID$198,184,FALSE)</f>
        <v>#N/A</v>
      </c>
      <c r="GC36" s="16" t="e">
        <f>VLOOKUP(A36,'Phase 1,2+robust'!$A$3:$ID$198,185,FALSE)</f>
        <v>#N/A</v>
      </c>
      <c r="GD36" s="16" t="e">
        <f>VLOOKUP(A36,'Phase 1,2+robust'!$A$3:$ID$198,186,FALSE)</f>
        <v>#N/A</v>
      </c>
      <c r="GE36" s="16" t="e">
        <f>VLOOKUP(A36,'Phase 1,2+robust'!$A$3:$ID$198,187,FALSE)</f>
        <v>#N/A</v>
      </c>
      <c r="GF36" s="16" t="e">
        <f>VLOOKUP(A36,'Phase 1,2+robust'!$A$3:$ID$198,188,FALSE)</f>
        <v>#N/A</v>
      </c>
      <c r="GG36" s="16" t="e">
        <f>VLOOKUP(A36,'Phase 1,2+robust'!$A$3:$ID$198,189,FALSE)</f>
        <v>#N/A</v>
      </c>
      <c r="GH36" s="16" t="e">
        <f>VLOOKUP(A36,'Phase 1,2+robust'!$A$3:$ID$198,190,FALSE)</f>
        <v>#N/A</v>
      </c>
      <c r="GI36" s="16" t="e">
        <f>VLOOKUP(A36,'Phase 1,2+robust'!$A$3:$ID$198,191,FALSE)</f>
        <v>#N/A</v>
      </c>
      <c r="GJ36" s="16" t="e">
        <f>VLOOKUP(A36,'Phase 1,2+robust'!$A$3:$ID$198,192,FALSE)</f>
        <v>#N/A</v>
      </c>
      <c r="GK36" s="16" t="e">
        <f>VLOOKUP(A36,'Phase 1,2+robust'!$A$3:$ID$198,193,FALSE)</f>
        <v>#N/A</v>
      </c>
      <c r="GL36" s="16" t="e">
        <f>VLOOKUP(A36,'Phase 1,2+robust'!$A$3:$ID$198,194,FALSE)</f>
        <v>#N/A</v>
      </c>
      <c r="GM36" s="16" t="e">
        <f>VLOOKUP(A36,'Phase 1,2+robust'!$A$3:$ID$198,195,FALSE)</f>
        <v>#N/A</v>
      </c>
      <c r="GN36" s="16" t="e">
        <f>VLOOKUP(A36,'Phase 1,2+robust'!$A$3:$ID$198,196,FALSE)</f>
        <v>#N/A</v>
      </c>
      <c r="GO36" s="16" t="e">
        <f>VLOOKUP(A36,'Phase 1,2+robust'!$A$3:$ID$198,197,FALSE)</f>
        <v>#N/A</v>
      </c>
      <c r="GP36" s="16" t="e">
        <f>VLOOKUP(A36,'Phase 1,2+robust'!$A$3:$ID$198,198,FALSE)</f>
        <v>#N/A</v>
      </c>
    </row>
    <row r="37" spans="1:198" s="16" customFormat="1" x14ac:dyDescent="0.25">
      <c r="B37" s="16" t="s">
        <v>518</v>
      </c>
      <c r="J37" s="45">
        <f>$C$96</f>
        <v>74</v>
      </c>
      <c r="K37" s="46">
        <f>0.95*$C$96</f>
        <v>70.3</v>
      </c>
      <c r="L37" s="47">
        <f>0.95*$C$96</f>
        <v>70.3</v>
      </c>
      <c r="M37" s="16">
        <f>$C$96</f>
        <v>74</v>
      </c>
      <c r="N37" s="16">
        <f>1.07*$C$96</f>
        <v>79.180000000000007</v>
      </c>
      <c r="O37" s="16">
        <f>1.07*$C$96</f>
        <v>79.180000000000007</v>
      </c>
      <c r="P37" s="45"/>
      <c r="Q37" s="46"/>
      <c r="R37" s="47"/>
      <c r="V37" s="45"/>
      <c r="W37" s="46">
        <f>0.95*$C$96</f>
        <v>70.3</v>
      </c>
      <c r="X37" s="47">
        <f>0.95*$C$96</f>
        <v>70.3</v>
      </c>
      <c r="Z37" s="16">
        <f>1.07*$C$96</f>
        <v>79.180000000000007</v>
      </c>
      <c r="AA37" s="16">
        <f>1.07*$C$96</f>
        <v>79.180000000000007</v>
      </c>
      <c r="AB37" s="45"/>
      <c r="AC37" s="46"/>
      <c r="AD37" s="47"/>
      <c r="AH37" s="45"/>
      <c r="AI37" s="46">
        <f>$C$96</f>
        <v>74</v>
      </c>
      <c r="AJ37" s="47">
        <f>$C$96</f>
        <v>74</v>
      </c>
      <c r="AL37" s="16">
        <f>1.07*$C$96</f>
        <v>79.180000000000007</v>
      </c>
      <c r="AM37" s="16">
        <f>1.07*$C$96</f>
        <v>79.180000000000007</v>
      </c>
      <c r="AN37" s="45"/>
      <c r="AO37" s="46"/>
      <c r="AP37" s="47"/>
      <c r="AT37" s="45"/>
      <c r="AU37" s="46">
        <f>$C$96</f>
        <v>74</v>
      </c>
      <c r="AV37" s="47">
        <f>$C$96</f>
        <v>74</v>
      </c>
      <c r="AX37" s="16">
        <f>1.07*$C$96</f>
        <v>79.180000000000007</v>
      </c>
      <c r="AY37" s="16">
        <f>1.07*$C$96</f>
        <v>79.180000000000007</v>
      </c>
      <c r="AZ37" s="45"/>
      <c r="BA37" s="46"/>
      <c r="BB37" s="47"/>
      <c r="BF37" s="45"/>
      <c r="BG37" s="46">
        <f>$C$96</f>
        <v>74</v>
      </c>
      <c r="BH37" s="47">
        <f>$C$96</f>
        <v>74</v>
      </c>
      <c r="BJ37" s="16">
        <f>1.07*$C$96</f>
        <v>79.180000000000007</v>
      </c>
      <c r="BK37" s="16">
        <f>1.07*$C$96</f>
        <v>79.180000000000007</v>
      </c>
      <c r="BL37" s="45"/>
      <c r="BM37" s="46">
        <f>$F$97</f>
        <v>0</v>
      </c>
      <c r="BN37" s="47">
        <f>$F$97</f>
        <v>0</v>
      </c>
      <c r="BP37" s="16">
        <f>$D$83</f>
        <v>54</v>
      </c>
      <c r="BQ37" s="16">
        <f>$D$83</f>
        <v>54</v>
      </c>
      <c r="BR37" s="45"/>
      <c r="BS37" s="46">
        <f>$D$82</f>
        <v>64</v>
      </c>
      <c r="BT37" s="47">
        <f>$D$82</f>
        <v>64</v>
      </c>
      <c r="BV37" s="16">
        <f>$D$79</f>
        <v>54</v>
      </c>
      <c r="BW37" s="16">
        <f>$D$79</f>
        <v>54</v>
      </c>
      <c r="BX37" s="45"/>
      <c r="BY37" s="46">
        <f>$D$80</f>
        <v>50</v>
      </c>
      <c r="BZ37" s="47">
        <f>$D$80</f>
        <v>50</v>
      </c>
      <c r="CB37" s="16">
        <f>$D$78</f>
        <v>54</v>
      </c>
      <c r="CC37" s="16">
        <f>$D$78</f>
        <v>54</v>
      </c>
      <c r="CD37" s="45"/>
      <c r="CE37" s="46">
        <f>$D$78</f>
        <v>54</v>
      </c>
      <c r="CF37" s="47">
        <f>$D$78</f>
        <v>54</v>
      </c>
      <c r="CH37" s="16">
        <f>$D$85</f>
        <v>7</v>
      </c>
      <c r="CI37" s="16">
        <f>$D$85</f>
        <v>7</v>
      </c>
      <c r="CJ37" s="45"/>
      <c r="CK37" s="46">
        <f>$D$85</f>
        <v>7</v>
      </c>
      <c r="CL37" s="47">
        <f>$D$85</f>
        <v>7</v>
      </c>
      <c r="CN37" s="16">
        <f>$D$86</f>
        <v>50</v>
      </c>
      <c r="CO37" s="16">
        <f>$D$86</f>
        <v>50</v>
      </c>
      <c r="CP37" s="45"/>
      <c r="CQ37" s="46">
        <f>$D$84</f>
        <v>70</v>
      </c>
      <c r="CR37" s="47">
        <f>$D$84</f>
        <v>70</v>
      </c>
      <c r="CT37" s="16">
        <f>$D$84</f>
        <v>70</v>
      </c>
      <c r="CU37" s="16">
        <f>$D$84</f>
        <v>70</v>
      </c>
      <c r="CV37" s="45"/>
      <c r="CW37" s="46">
        <f>$D$81</f>
        <v>45</v>
      </c>
      <c r="CX37" s="47">
        <f>$D$81</f>
        <v>45</v>
      </c>
      <c r="CZ37" s="16">
        <f>D81</f>
        <v>45</v>
      </c>
      <c r="DA37" s="16">
        <f>D81</f>
        <v>45</v>
      </c>
      <c r="DB37" s="45"/>
      <c r="DC37" s="46">
        <f>F92</f>
        <v>0</v>
      </c>
      <c r="DD37" s="47">
        <f>F92</f>
        <v>0</v>
      </c>
      <c r="DH37" s="45"/>
      <c r="DI37" s="46">
        <f>D77</f>
        <v>30</v>
      </c>
      <c r="DJ37" s="47">
        <f>D77</f>
        <v>30</v>
      </c>
      <c r="DL37" s="16">
        <f>D77</f>
        <v>30</v>
      </c>
      <c r="DM37" s="16">
        <f>D77</f>
        <v>30</v>
      </c>
      <c r="DN37" s="45"/>
      <c r="DO37" s="46">
        <f>D87</f>
        <v>45</v>
      </c>
      <c r="DP37" s="47">
        <f>D87</f>
        <v>45</v>
      </c>
      <c r="DR37" s="16">
        <f>D89</f>
        <v>5</v>
      </c>
      <c r="DS37" s="16">
        <f>D89</f>
        <v>5</v>
      </c>
      <c r="DT37" s="45"/>
      <c r="DU37" s="46">
        <f>D89</f>
        <v>5</v>
      </c>
      <c r="DV37" s="47">
        <f>D89</f>
        <v>5</v>
      </c>
      <c r="DZ37" s="45"/>
      <c r="EA37" s="46"/>
      <c r="EB37" s="47"/>
      <c r="EF37" s="45"/>
      <c r="EG37" s="46"/>
      <c r="EH37" s="47"/>
      <c r="EL37" s="45"/>
      <c r="EM37" s="46"/>
      <c r="EN37" s="47"/>
      <c r="EP37" s="16">
        <f>1.07*C96</f>
        <v>79.180000000000007</v>
      </c>
      <c r="EQ37" s="16">
        <f>1.07*C96</f>
        <v>79.180000000000007</v>
      </c>
      <c r="ER37" s="45"/>
      <c r="ES37" s="46"/>
      <c r="ET37" s="47"/>
      <c r="GI37" s="16">
        <f>1.07*F103</f>
        <v>0</v>
      </c>
      <c r="GJ37" s="16">
        <f>1.07*F103</f>
        <v>0</v>
      </c>
    </row>
    <row r="38" spans="1:198" s="16" customFormat="1" x14ac:dyDescent="0.25">
      <c r="B38" s="16" t="s">
        <v>519</v>
      </c>
      <c r="J38" s="45"/>
      <c r="K38" s="46" t="e">
        <f>AVERAGE(K31:K35)</f>
        <v>#N/A</v>
      </c>
      <c r="L38" s="47" t="e">
        <f>AVERAGE(L31:L35)</f>
        <v>#N/A</v>
      </c>
      <c r="N38" s="16" t="e">
        <f>AVERAGE(N31:N35)</f>
        <v>#N/A</v>
      </c>
      <c r="O38" s="16" t="e">
        <f>AVERAGE(O31:O35)</f>
        <v>#N/A</v>
      </c>
      <c r="P38" s="45"/>
      <c r="Q38" s="46" t="e">
        <f>AVERAGE(Q31:Q35)</f>
        <v>#N/A</v>
      </c>
      <c r="R38" s="47" t="e">
        <f>AVERAGE(R31:R35)</f>
        <v>#N/A</v>
      </c>
      <c r="T38" s="16" t="e">
        <f>AVERAGE(T31:T35)</f>
        <v>#N/A</v>
      </c>
      <c r="U38" s="16" t="e">
        <f>AVERAGE(U31:U35)</f>
        <v>#N/A</v>
      </c>
      <c r="V38" s="45"/>
      <c r="W38" s="46" t="e">
        <f>AVERAGE(W31:W35)</f>
        <v>#N/A</v>
      </c>
      <c r="X38" s="47" t="e">
        <f>AVERAGE(X31:X35)</f>
        <v>#N/A</v>
      </c>
      <c r="Z38" s="16" t="e">
        <f>AVERAGE(Z31:Z35)</f>
        <v>#N/A</v>
      </c>
      <c r="AA38" s="16" t="e">
        <f>AVERAGE(AA31:AA35)</f>
        <v>#N/A</v>
      </c>
      <c r="AB38" s="45"/>
      <c r="AC38" s="46" t="e">
        <f>AVERAGE(AC31:AC35)</f>
        <v>#N/A</v>
      </c>
      <c r="AD38" s="47" t="e">
        <f>AVERAGE(AD31:AD35)</f>
        <v>#N/A</v>
      </c>
      <c r="AF38" s="16" t="e">
        <f>AVERAGE(AF31:AF35)</f>
        <v>#N/A</v>
      </c>
      <c r="AG38" s="16" t="e">
        <f>AVERAGE(AG31:AG35)</f>
        <v>#N/A</v>
      </c>
      <c r="AH38" s="45"/>
      <c r="AI38" s="46" t="e">
        <f>AVERAGE(AI31:AI35)</f>
        <v>#N/A</v>
      </c>
      <c r="AJ38" s="47" t="e">
        <f>AVERAGE(AJ31:AJ35)</f>
        <v>#N/A</v>
      </c>
      <c r="AL38" s="16" t="e">
        <f>AVERAGE(AL31:AL35)</f>
        <v>#N/A</v>
      </c>
      <c r="AM38" s="16" t="e">
        <f>AVERAGE(AM31:AM35)</f>
        <v>#N/A</v>
      </c>
      <c r="AN38" s="45"/>
      <c r="AO38" s="46" t="e">
        <f>AVERAGE(AO31:AO35)</f>
        <v>#N/A</v>
      </c>
      <c r="AP38" s="47" t="e">
        <f>AVERAGE(AP31:AP35)</f>
        <v>#N/A</v>
      </c>
      <c r="AR38" s="16" t="e">
        <f>AVERAGE(AR31:AR35)</f>
        <v>#N/A</v>
      </c>
      <c r="AS38" s="16" t="e">
        <f>AVERAGE(AS31:AS35)</f>
        <v>#N/A</v>
      </c>
      <c r="AT38" s="45"/>
      <c r="AU38" s="46" t="e">
        <f>AVERAGE(AU31:AU35)</f>
        <v>#N/A</v>
      </c>
      <c r="AV38" s="47" t="e">
        <f>AVERAGE(AV31:AV35)</f>
        <v>#N/A</v>
      </c>
      <c r="AX38" s="16" t="e">
        <f>AVERAGE(AX31:AX35)</f>
        <v>#N/A</v>
      </c>
      <c r="AY38" s="16" t="e">
        <f>AVERAGE(AY31:AY35)</f>
        <v>#N/A</v>
      </c>
      <c r="AZ38" s="45"/>
      <c r="BA38" s="46" t="e">
        <f>AVERAGE(BA31:BA35)</f>
        <v>#N/A</v>
      </c>
      <c r="BB38" s="47" t="e">
        <f>AVERAGE(BB31:BB35)</f>
        <v>#N/A</v>
      </c>
      <c r="BD38" s="16" t="e">
        <f>AVERAGE(BD31:BD35)</f>
        <v>#N/A</v>
      </c>
      <c r="BE38" s="16" t="e">
        <f>AVERAGE(BE31:BE35)</f>
        <v>#N/A</v>
      </c>
      <c r="BF38" s="45"/>
      <c r="BG38" s="46" t="e">
        <f>AVERAGE(BG31:BG35)</f>
        <v>#N/A</v>
      </c>
      <c r="BH38" s="47" t="e">
        <f>AVERAGE(BH31:BH35)</f>
        <v>#N/A</v>
      </c>
      <c r="BJ38" s="16" t="e">
        <f>AVERAGE(BJ31:BJ35)</f>
        <v>#N/A</v>
      </c>
      <c r="BK38" s="16" t="e">
        <f>AVERAGE(BK31:BK35)</f>
        <v>#N/A</v>
      </c>
      <c r="BL38" s="45"/>
      <c r="BM38" s="46" t="e">
        <f>AVERAGE(BM31:BM35)</f>
        <v>#N/A</v>
      </c>
      <c r="BN38" s="47" t="e">
        <f>AVERAGE(BN31:BN35)</f>
        <v>#N/A</v>
      </c>
      <c r="BP38" s="16" t="e">
        <f>AVERAGE(BP31:BP35)</f>
        <v>#N/A</v>
      </c>
      <c r="BQ38" s="16" t="e">
        <f>AVERAGE(BQ31:BQ35)</f>
        <v>#N/A</v>
      </c>
      <c r="BR38" s="45"/>
      <c r="BS38" s="46" t="e">
        <f>AVERAGE(BS31:BS35)</f>
        <v>#N/A</v>
      </c>
      <c r="BT38" s="47" t="e">
        <f>AVERAGE(BT31:BT35)</f>
        <v>#N/A</v>
      </c>
      <c r="BV38" s="16" t="e">
        <f>AVERAGE(BV31:BV35)</f>
        <v>#N/A</v>
      </c>
      <c r="BW38" s="16" t="e">
        <f>AVERAGE(BW31:BW35)</f>
        <v>#N/A</v>
      </c>
      <c r="BX38" s="45"/>
      <c r="BY38" s="46" t="e">
        <f>AVERAGE(BY31:BY35)</f>
        <v>#N/A</v>
      </c>
      <c r="BZ38" s="47" t="e">
        <f>AVERAGE(BZ31:BZ35)</f>
        <v>#N/A</v>
      </c>
      <c r="CB38" s="16" t="e">
        <f>AVERAGE(CB31:CB35)</f>
        <v>#N/A</v>
      </c>
      <c r="CC38" s="16" t="e">
        <f>AVERAGE(CC31:CC35)</f>
        <v>#N/A</v>
      </c>
      <c r="CD38" s="45"/>
      <c r="CE38" s="46" t="e">
        <f>AVERAGE(CE31:CE35)</f>
        <v>#N/A</v>
      </c>
      <c r="CF38" s="47" t="e">
        <f>AVERAGE(CF31:CF35)</f>
        <v>#N/A</v>
      </c>
      <c r="CH38" s="16" t="e">
        <f>AVERAGE(CH31:CH35)</f>
        <v>#N/A</v>
      </c>
      <c r="CI38" s="16" t="e">
        <f>AVERAGE(CI31:CI35)</f>
        <v>#N/A</v>
      </c>
      <c r="CJ38" s="45"/>
      <c r="CK38" s="46" t="e">
        <f>AVERAGE(CK31:CK35)</f>
        <v>#N/A</v>
      </c>
      <c r="CL38" s="47" t="e">
        <f>AVERAGE(CL31:CL35)</f>
        <v>#N/A</v>
      </c>
      <c r="CN38" s="16" t="e">
        <f>AVERAGE(CN31:CN35)</f>
        <v>#N/A</v>
      </c>
      <c r="CO38" s="16" t="e">
        <f>AVERAGE(CO31:CO35)</f>
        <v>#N/A</v>
      </c>
      <c r="CP38" s="45"/>
      <c r="CQ38" s="46" t="e">
        <f>AVERAGE(CQ31:CQ35)</f>
        <v>#N/A</v>
      </c>
      <c r="CR38" s="47" t="e">
        <f>AVERAGE(CR31:CR35)</f>
        <v>#N/A</v>
      </c>
      <c r="CT38" s="16" t="e">
        <f>AVERAGE(CT31:CT35)</f>
        <v>#N/A</v>
      </c>
      <c r="CU38" s="16" t="e">
        <f>AVERAGE(CU31:CU35)</f>
        <v>#N/A</v>
      </c>
      <c r="CV38" s="45"/>
      <c r="CW38" s="46" t="e">
        <f>AVERAGE(CW31:CW35)</f>
        <v>#N/A</v>
      </c>
      <c r="CX38" s="47" t="e">
        <f>AVERAGE(CX31:CX35)</f>
        <v>#N/A</v>
      </c>
      <c r="CZ38" s="16" t="e">
        <f>AVERAGE(CZ31:CZ35)</f>
        <v>#N/A</v>
      </c>
      <c r="DA38" s="16" t="e">
        <f>AVERAGE(DA31:DA35)</f>
        <v>#N/A</v>
      </c>
      <c r="DB38" s="45"/>
      <c r="DC38" s="46" t="e">
        <f>AVERAGE(DC31:DC35)</f>
        <v>#N/A</v>
      </c>
      <c r="DD38" s="47" t="e">
        <f>AVERAGE(DD31:DD35)</f>
        <v>#N/A</v>
      </c>
      <c r="DF38" s="16" t="e">
        <f>AVERAGE(DF31:DF35)</f>
        <v>#N/A</v>
      </c>
      <c r="DG38" s="16" t="e">
        <f>AVERAGE(DG31:DG35)</f>
        <v>#N/A</v>
      </c>
      <c r="DH38" s="45"/>
      <c r="DI38" s="46" t="e">
        <f>AVERAGE(DI31:DI35)</f>
        <v>#N/A</v>
      </c>
      <c r="DJ38" s="47" t="e">
        <f>AVERAGE(DJ31:DJ35)</f>
        <v>#N/A</v>
      </c>
      <c r="DL38" s="16" t="e">
        <f>AVERAGE(DL31:DL35)</f>
        <v>#N/A</v>
      </c>
      <c r="DM38" s="16" t="e">
        <f>AVERAGE(DM31:DM35)</f>
        <v>#N/A</v>
      </c>
      <c r="DN38" s="45"/>
      <c r="DO38" s="46" t="e">
        <f>AVERAGE(DO31:DO35)</f>
        <v>#N/A</v>
      </c>
      <c r="DP38" s="47" t="e">
        <f>AVERAGE(DP31:DP35)</f>
        <v>#N/A</v>
      </c>
      <c r="DR38" s="16" t="e">
        <f>AVERAGE(DR31:DR35)</f>
        <v>#N/A</v>
      </c>
      <c r="DS38" s="16" t="e">
        <f>AVERAGE(DS31:DS35)</f>
        <v>#N/A</v>
      </c>
      <c r="DT38" s="45"/>
      <c r="DU38" s="46" t="e">
        <f>AVERAGE(DU31:DU35)</f>
        <v>#N/A</v>
      </c>
      <c r="DV38" s="47" t="e">
        <f>AVERAGE(DV31:DV35)</f>
        <v>#N/A</v>
      </c>
      <c r="DX38" s="16" t="e">
        <f>AVERAGE(DX31:DX35)</f>
        <v>#N/A</v>
      </c>
      <c r="DY38" s="16" t="e">
        <f>AVERAGE(DY31:DY35)</f>
        <v>#N/A</v>
      </c>
      <c r="DZ38" s="45"/>
      <c r="EA38" s="46" t="e">
        <f>AVERAGE(EA31:EA35)</f>
        <v>#N/A</v>
      </c>
      <c r="EB38" s="47" t="e">
        <f>AVERAGE(EB31:EB35)</f>
        <v>#N/A</v>
      </c>
      <c r="ED38" s="16" t="e">
        <f>AVERAGE(ED31:ED35)</f>
        <v>#N/A</v>
      </c>
      <c r="EE38" s="16" t="e">
        <f>AVERAGE(EE31:EE35)</f>
        <v>#N/A</v>
      </c>
      <c r="EF38" s="45"/>
      <c r="EG38" s="46" t="e">
        <f>AVERAGE(EG31:EG35)</f>
        <v>#N/A</v>
      </c>
      <c r="EH38" s="47" t="e">
        <f>AVERAGE(EH31:EH35)</f>
        <v>#N/A</v>
      </c>
      <c r="EJ38" s="16" t="e">
        <f>AVERAGE(EJ31:EJ35)</f>
        <v>#N/A</v>
      </c>
      <c r="EK38" s="16" t="e">
        <f>AVERAGE(EK31:EK35)</f>
        <v>#N/A</v>
      </c>
      <c r="EL38" s="45"/>
      <c r="EM38" s="46" t="e">
        <f>AVERAGE(EM31:EM35)</f>
        <v>#N/A</v>
      </c>
      <c r="EN38" s="47" t="e">
        <f>AVERAGE(EN31:EN35)</f>
        <v>#N/A</v>
      </c>
      <c r="EP38" s="16" t="e">
        <f t="shared" ref="EP38:GG38" si="0">AVERAGE(EP31:EP35)</f>
        <v>#N/A</v>
      </c>
      <c r="EQ38" s="16" t="e">
        <f t="shared" si="0"/>
        <v>#N/A</v>
      </c>
      <c r="ER38" s="45" t="e">
        <f t="shared" si="0"/>
        <v>#N/A</v>
      </c>
      <c r="ES38" s="46" t="e">
        <f t="shared" si="0"/>
        <v>#N/A</v>
      </c>
      <c r="ET38" s="47" t="e">
        <f t="shared" si="0"/>
        <v>#N/A</v>
      </c>
      <c r="EU38" s="16" t="e">
        <f t="shared" si="0"/>
        <v>#N/A</v>
      </c>
      <c r="EV38" s="16" t="e">
        <f t="shared" si="0"/>
        <v>#N/A</v>
      </c>
      <c r="EW38" s="16" t="e">
        <f t="shared" si="0"/>
        <v>#N/A</v>
      </c>
      <c r="EX38" s="16" t="e">
        <f t="shared" si="0"/>
        <v>#N/A</v>
      </c>
      <c r="EY38" s="16" t="e">
        <f t="shared" si="0"/>
        <v>#N/A</v>
      </c>
      <c r="EZ38" s="16" t="e">
        <f t="shared" si="0"/>
        <v>#N/A</v>
      </c>
      <c r="FA38" s="16" t="e">
        <f t="shared" si="0"/>
        <v>#N/A</v>
      </c>
      <c r="FB38" s="16" t="e">
        <f t="shared" si="0"/>
        <v>#N/A</v>
      </c>
      <c r="FC38" s="16" t="e">
        <f t="shared" si="0"/>
        <v>#N/A</v>
      </c>
      <c r="FD38" s="16" t="e">
        <f t="shared" si="0"/>
        <v>#N/A</v>
      </c>
      <c r="FE38" s="16" t="e">
        <f t="shared" si="0"/>
        <v>#N/A</v>
      </c>
      <c r="FF38" s="16" t="e">
        <f t="shared" si="0"/>
        <v>#N/A</v>
      </c>
      <c r="FG38" s="16" t="e">
        <f t="shared" si="0"/>
        <v>#N/A</v>
      </c>
      <c r="FH38" s="16" t="e">
        <f t="shared" si="0"/>
        <v>#N/A</v>
      </c>
      <c r="FI38" s="16" t="e">
        <f t="shared" si="0"/>
        <v>#N/A</v>
      </c>
      <c r="FJ38" s="16" t="e">
        <f t="shared" si="0"/>
        <v>#N/A</v>
      </c>
      <c r="FK38" s="16" t="e">
        <f t="shared" si="0"/>
        <v>#N/A</v>
      </c>
      <c r="FL38" s="16" t="e">
        <f t="shared" si="0"/>
        <v>#N/A</v>
      </c>
      <c r="FM38" s="16" t="e">
        <f t="shared" si="0"/>
        <v>#N/A</v>
      </c>
      <c r="FN38" s="16" t="e">
        <f t="shared" si="0"/>
        <v>#N/A</v>
      </c>
      <c r="FO38" s="16" t="e">
        <f t="shared" si="0"/>
        <v>#N/A</v>
      </c>
      <c r="FP38" s="16" t="e">
        <f t="shared" si="0"/>
        <v>#N/A</v>
      </c>
      <c r="FQ38" s="16" t="e">
        <f t="shared" si="0"/>
        <v>#N/A</v>
      </c>
      <c r="FR38" s="16" t="e">
        <f t="shared" si="0"/>
        <v>#N/A</v>
      </c>
      <c r="FS38" s="16" t="e">
        <f t="shared" si="0"/>
        <v>#N/A</v>
      </c>
      <c r="FT38" s="16" t="e">
        <f t="shared" si="0"/>
        <v>#N/A</v>
      </c>
      <c r="FU38" s="16" t="e">
        <f t="shared" si="0"/>
        <v>#N/A</v>
      </c>
      <c r="FV38" s="16" t="e">
        <f t="shared" si="0"/>
        <v>#N/A</v>
      </c>
      <c r="FW38" s="16" t="e">
        <f t="shared" si="0"/>
        <v>#N/A</v>
      </c>
      <c r="FX38" s="16" t="e">
        <f t="shared" si="0"/>
        <v>#N/A</v>
      </c>
      <c r="FY38" s="16" t="e">
        <f t="shared" si="0"/>
        <v>#N/A</v>
      </c>
      <c r="FZ38" s="16" t="e">
        <f t="shared" si="0"/>
        <v>#N/A</v>
      </c>
      <c r="GA38" s="16" t="e">
        <f t="shared" si="0"/>
        <v>#N/A</v>
      </c>
      <c r="GB38" s="16" t="e">
        <f t="shared" si="0"/>
        <v>#N/A</v>
      </c>
      <c r="GC38" s="16" t="e">
        <f t="shared" si="0"/>
        <v>#N/A</v>
      </c>
      <c r="GD38" s="16" t="e">
        <f t="shared" si="0"/>
        <v>#N/A</v>
      </c>
      <c r="GE38" s="16" t="e">
        <f t="shared" si="0"/>
        <v>#N/A</v>
      </c>
      <c r="GF38" s="16" t="e">
        <f t="shared" si="0"/>
        <v>#N/A</v>
      </c>
      <c r="GG38" s="16" t="e">
        <f t="shared" si="0"/>
        <v>#N/A</v>
      </c>
      <c r="GI38" s="16" t="e">
        <f>AVERAGE(GI31:GI35)</f>
        <v>#N/A</v>
      </c>
      <c r="GJ38" s="16" t="e">
        <f>AVERAGE(GJ31:GJ35)</f>
        <v>#N/A</v>
      </c>
    </row>
    <row r="39" spans="1:198" s="16" customFormat="1" x14ac:dyDescent="0.25">
      <c r="B39" s="16" t="s">
        <v>520</v>
      </c>
      <c r="J39" s="45"/>
      <c r="K39" s="46" t="e">
        <f>STDEV(K31:K35)</f>
        <v>#N/A</v>
      </c>
      <c r="L39" s="47" t="e">
        <f>STDEV(L31:L35)</f>
        <v>#N/A</v>
      </c>
      <c r="N39" s="16" t="e">
        <f>STDEV(N31:N35)</f>
        <v>#N/A</v>
      </c>
      <c r="O39" s="16" t="e">
        <f>STDEV(O31:O35)</f>
        <v>#N/A</v>
      </c>
      <c r="P39" s="45"/>
      <c r="Q39" s="46" t="e">
        <f>STDEV(Q31:Q35)</f>
        <v>#N/A</v>
      </c>
      <c r="R39" s="47" t="e">
        <f>STDEV(R31:R35)</f>
        <v>#N/A</v>
      </c>
      <c r="T39" s="16" t="e">
        <f>STDEV(T31:T35)</f>
        <v>#N/A</v>
      </c>
      <c r="U39" s="16" t="e">
        <f>STDEV(U31:U35)</f>
        <v>#N/A</v>
      </c>
      <c r="V39" s="45"/>
      <c r="W39" s="46" t="e">
        <f>STDEV(W31:W35)</f>
        <v>#N/A</v>
      </c>
      <c r="X39" s="47" t="e">
        <f>STDEV(X31:X35)</f>
        <v>#N/A</v>
      </c>
      <c r="Z39" s="16" t="e">
        <f>STDEV(Z31:Z35)</f>
        <v>#N/A</v>
      </c>
      <c r="AA39" s="16" t="e">
        <f>STDEV(AA31:AA35)</f>
        <v>#N/A</v>
      </c>
      <c r="AB39" s="45"/>
      <c r="AC39" s="46" t="e">
        <f>STDEV(AC31:AC35)</f>
        <v>#N/A</v>
      </c>
      <c r="AD39" s="47" t="e">
        <f>STDEV(AD31:AD35)</f>
        <v>#N/A</v>
      </c>
      <c r="AF39" s="16" t="e">
        <f>STDEV(AF31:AF35)</f>
        <v>#N/A</v>
      </c>
      <c r="AG39" s="16" t="e">
        <f>STDEV(AG31:AG35)</f>
        <v>#N/A</v>
      </c>
      <c r="AH39" s="45"/>
      <c r="AI39" s="46" t="e">
        <f>STDEV(AI31:AI35)</f>
        <v>#N/A</v>
      </c>
      <c r="AJ39" s="47" t="e">
        <f>STDEV(AJ31:AJ35)</f>
        <v>#N/A</v>
      </c>
      <c r="AL39" s="16" t="e">
        <f>STDEV(AL31:AL35)</f>
        <v>#N/A</v>
      </c>
      <c r="AM39" s="16" t="e">
        <f>STDEV(AM31:AM35)</f>
        <v>#N/A</v>
      </c>
      <c r="AN39" s="45"/>
      <c r="AO39" s="46" t="e">
        <f>STDEV(AO31:AO35)</f>
        <v>#N/A</v>
      </c>
      <c r="AP39" s="47" t="e">
        <f>STDEV(AP31:AP35)</f>
        <v>#N/A</v>
      </c>
      <c r="AR39" s="16" t="e">
        <f>STDEV(AR31:AR35)</f>
        <v>#N/A</v>
      </c>
      <c r="AS39" s="16" t="e">
        <f>STDEV(AS31:AS35)</f>
        <v>#N/A</v>
      </c>
      <c r="AT39" s="45"/>
      <c r="AU39" s="46" t="e">
        <f>STDEV(AU31:AU35)</f>
        <v>#N/A</v>
      </c>
      <c r="AV39" s="47" t="e">
        <f>STDEV(AV31:AV35)</f>
        <v>#N/A</v>
      </c>
      <c r="AX39" s="16" t="e">
        <f>STDEV(AX31:AX35)</f>
        <v>#N/A</v>
      </c>
      <c r="AY39" s="16" t="e">
        <f>STDEV(AY31:AY35)</f>
        <v>#N/A</v>
      </c>
      <c r="AZ39" s="45"/>
      <c r="BA39" s="46" t="e">
        <f>STDEV(BA31:BA35)</f>
        <v>#N/A</v>
      </c>
      <c r="BB39" s="47" t="e">
        <f>STDEV(BB31:BB35)</f>
        <v>#N/A</v>
      </c>
      <c r="BD39" s="16" t="e">
        <f>STDEV(BD31:BD35)</f>
        <v>#N/A</v>
      </c>
      <c r="BE39" s="16" t="e">
        <f>STDEV(BE31:BE35)</f>
        <v>#N/A</v>
      </c>
      <c r="BF39" s="45"/>
      <c r="BG39" s="46" t="e">
        <f>STDEV(BG31:BG35)</f>
        <v>#N/A</v>
      </c>
      <c r="BH39" s="47" t="e">
        <f>STDEV(BH31:BH35)</f>
        <v>#N/A</v>
      </c>
      <c r="BJ39" s="16" t="e">
        <f>STDEV(BJ31:BJ35)</f>
        <v>#N/A</v>
      </c>
      <c r="BK39" s="16" t="e">
        <f>STDEV(BK31:BK35)</f>
        <v>#N/A</v>
      </c>
      <c r="BL39" s="45"/>
      <c r="BM39" s="46" t="e">
        <f>STDEV(BM31:BM35)</f>
        <v>#N/A</v>
      </c>
      <c r="BN39" s="47" t="e">
        <f>STDEV(BN31:BN35)</f>
        <v>#N/A</v>
      </c>
      <c r="BP39" s="16" t="e">
        <f>STDEV(BP31:BP35)</f>
        <v>#N/A</v>
      </c>
      <c r="BQ39" s="16" t="e">
        <f>STDEV(BQ31:BQ35)</f>
        <v>#N/A</v>
      </c>
      <c r="BR39" s="45"/>
      <c r="BS39" s="46" t="e">
        <f>STDEV(BS31:BS35)</f>
        <v>#N/A</v>
      </c>
      <c r="BT39" s="47" t="e">
        <f>STDEV(BT31:BT35)</f>
        <v>#N/A</v>
      </c>
      <c r="BV39" s="16" t="e">
        <f>STDEV(BV31:BV35)</f>
        <v>#N/A</v>
      </c>
      <c r="BW39" s="16" t="e">
        <f>STDEV(BW31:BW35)</f>
        <v>#N/A</v>
      </c>
      <c r="BX39" s="45"/>
      <c r="BY39" s="46" t="e">
        <f>STDEV(BY31:BY35)</f>
        <v>#N/A</v>
      </c>
      <c r="BZ39" s="47" t="e">
        <f>STDEV(BZ31:BZ35)</f>
        <v>#N/A</v>
      </c>
      <c r="CB39" s="16" t="e">
        <f>STDEV(CB31:CB35)</f>
        <v>#N/A</v>
      </c>
      <c r="CC39" s="16" t="e">
        <f>STDEV(CC31:CC35)</f>
        <v>#N/A</v>
      </c>
      <c r="CD39" s="45"/>
      <c r="CE39" s="46" t="e">
        <f>STDEV(CE31:CE35)</f>
        <v>#N/A</v>
      </c>
      <c r="CF39" s="47" t="e">
        <f>STDEV(CF31:CF35)</f>
        <v>#N/A</v>
      </c>
      <c r="CH39" s="16" t="e">
        <f>STDEV(CH31:CH35)</f>
        <v>#N/A</v>
      </c>
      <c r="CI39" s="16" t="e">
        <f>STDEV(CI31:CI35)</f>
        <v>#N/A</v>
      </c>
      <c r="CJ39" s="45"/>
      <c r="CK39" s="46" t="e">
        <f>STDEV(CK31:CK35)</f>
        <v>#N/A</v>
      </c>
      <c r="CL39" s="47" t="e">
        <f>STDEV(CL31:CL35)</f>
        <v>#N/A</v>
      </c>
      <c r="CN39" s="16" t="e">
        <f>STDEV(CN31:CN35)</f>
        <v>#N/A</v>
      </c>
      <c r="CO39" s="16" t="e">
        <f>STDEV(CO31:CO35)</f>
        <v>#N/A</v>
      </c>
      <c r="CP39" s="45"/>
      <c r="CQ39" s="46" t="e">
        <f>STDEV(CQ31:CQ35)</f>
        <v>#N/A</v>
      </c>
      <c r="CR39" s="47" t="e">
        <f>STDEV(CR31:CR35)</f>
        <v>#N/A</v>
      </c>
      <c r="CT39" s="16" t="e">
        <f>STDEV(CT31:CT35)</f>
        <v>#N/A</v>
      </c>
      <c r="CU39" s="16" t="e">
        <f>STDEV(CU31:CU35)</f>
        <v>#N/A</v>
      </c>
      <c r="CV39" s="45"/>
      <c r="CW39" s="46" t="e">
        <f>STDEV(CW31:CW35)</f>
        <v>#N/A</v>
      </c>
      <c r="CX39" s="47" t="e">
        <f>STDEV(CX31:CX35)</f>
        <v>#N/A</v>
      </c>
      <c r="CZ39" s="16" t="e">
        <f>STDEV(CZ31:CZ35)</f>
        <v>#N/A</v>
      </c>
      <c r="DA39" s="16" t="e">
        <f>STDEV(DA31:DA35)</f>
        <v>#N/A</v>
      </c>
      <c r="DB39" s="45"/>
      <c r="DC39" s="46" t="e">
        <f>STDEV(DC31:DC35)</f>
        <v>#N/A</v>
      </c>
      <c r="DD39" s="47" t="e">
        <f>STDEV(DD31:DD35)</f>
        <v>#N/A</v>
      </c>
      <c r="DF39" s="16" t="e">
        <f>STDEV(DF31:DF35)</f>
        <v>#N/A</v>
      </c>
      <c r="DG39" s="16" t="e">
        <f>STDEV(DG31:DG35)</f>
        <v>#N/A</v>
      </c>
      <c r="DH39" s="45"/>
      <c r="DI39" s="46" t="e">
        <f>STDEV(DI31:DI35)</f>
        <v>#N/A</v>
      </c>
      <c r="DJ39" s="47" t="e">
        <f>STDEV(DJ31:DJ35)</f>
        <v>#N/A</v>
      </c>
      <c r="DL39" s="16" t="e">
        <f>STDEV(DL31:DL35)</f>
        <v>#N/A</v>
      </c>
      <c r="DM39" s="16" t="e">
        <f>STDEV(DM31:DM35)</f>
        <v>#N/A</v>
      </c>
      <c r="DN39" s="45"/>
      <c r="DO39" s="46" t="e">
        <f>STDEV(DO31:DO35)</f>
        <v>#N/A</v>
      </c>
      <c r="DP39" s="47" t="e">
        <f>STDEV(DP31:DP35)</f>
        <v>#N/A</v>
      </c>
      <c r="DR39" s="16" t="e">
        <f>STDEV(DR31:DR35)</f>
        <v>#N/A</v>
      </c>
      <c r="DS39" s="16" t="e">
        <f>STDEV(DS31:DS35)</f>
        <v>#N/A</v>
      </c>
      <c r="DT39" s="45"/>
      <c r="DU39" s="46" t="e">
        <f>STDEV(DU31:DU35)</f>
        <v>#N/A</v>
      </c>
      <c r="DV39" s="47" t="e">
        <f>STDEV(DV31:DV35)</f>
        <v>#N/A</v>
      </c>
      <c r="DX39" s="16" t="e">
        <f>STDEV(DX31:DX35)</f>
        <v>#N/A</v>
      </c>
      <c r="DY39" s="16" t="e">
        <f>STDEV(DY31:DY35)</f>
        <v>#N/A</v>
      </c>
      <c r="DZ39" s="45"/>
      <c r="EA39" s="46" t="e">
        <f>STDEV(EA31:EA35)</f>
        <v>#N/A</v>
      </c>
      <c r="EB39" s="47" t="e">
        <f>STDEV(EB31:EB35)</f>
        <v>#N/A</v>
      </c>
      <c r="ED39" s="16" t="e">
        <f>STDEV(ED31:ED35)</f>
        <v>#N/A</v>
      </c>
      <c r="EE39" s="16" t="e">
        <f>STDEV(EE31:EE35)</f>
        <v>#N/A</v>
      </c>
      <c r="EF39" s="45"/>
      <c r="EG39" s="46" t="e">
        <f>STDEV(EG31:EG35)</f>
        <v>#N/A</v>
      </c>
      <c r="EH39" s="47" t="e">
        <f>STDEV(EH31:EH35)</f>
        <v>#N/A</v>
      </c>
      <c r="EJ39" s="16" t="e">
        <f>STDEV(EJ31:EJ35)</f>
        <v>#N/A</v>
      </c>
      <c r="EK39" s="16" t="e">
        <f>STDEV(EK31:EK35)</f>
        <v>#N/A</v>
      </c>
      <c r="EL39" s="45"/>
      <c r="EM39" s="46" t="e">
        <f>STDEV(EM31:EM35)</f>
        <v>#N/A</v>
      </c>
      <c r="EN39" s="47" t="e">
        <f>STDEV(EN31:EN35)</f>
        <v>#N/A</v>
      </c>
      <c r="EP39" s="16" t="e">
        <f t="shared" ref="EP39:GG39" si="1">STDEV(EP31:EP35)</f>
        <v>#N/A</v>
      </c>
      <c r="EQ39" s="16" t="e">
        <f t="shared" si="1"/>
        <v>#N/A</v>
      </c>
      <c r="ER39" s="45" t="e">
        <f t="shared" si="1"/>
        <v>#N/A</v>
      </c>
      <c r="ES39" s="46" t="e">
        <f t="shared" si="1"/>
        <v>#N/A</v>
      </c>
      <c r="ET39" s="47" t="e">
        <f t="shared" si="1"/>
        <v>#N/A</v>
      </c>
      <c r="EU39" s="16" t="e">
        <f t="shared" si="1"/>
        <v>#N/A</v>
      </c>
      <c r="EV39" s="16" t="e">
        <f t="shared" si="1"/>
        <v>#N/A</v>
      </c>
      <c r="EW39" s="16" t="e">
        <f t="shared" si="1"/>
        <v>#N/A</v>
      </c>
      <c r="EX39" s="16" t="e">
        <f t="shared" si="1"/>
        <v>#N/A</v>
      </c>
      <c r="EY39" s="16" t="e">
        <f t="shared" si="1"/>
        <v>#N/A</v>
      </c>
      <c r="EZ39" s="16" t="e">
        <f t="shared" si="1"/>
        <v>#N/A</v>
      </c>
      <c r="FA39" s="16" t="e">
        <f t="shared" si="1"/>
        <v>#N/A</v>
      </c>
      <c r="FB39" s="16" t="e">
        <f t="shared" si="1"/>
        <v>#N/A</v>
      </c>
      <c r="FC39" s="16" t="e">
        <f t="shared" si="1"/>
        <v>#N/A</v>
      </c>
      <c r="FD39" s="16" t="e">
        <f t="shared" si="1"/>
        <v>#N/A</v>
      </c>
      <c r="FE39" s="16" t="e">
        <f t="shared" si="1"/>
        <v>#N/A</v>
      </c>
      <c r="FF39" s="16" t="e">
        <f t="shared" si="1"/>
        <v>#N/A</v>
      </c>
      <c r="FG39" s="16" t="e">
        <f t="shared" si="1"/>
        <v>#N/A</v>
      </c>
      <c r="FH39" s="16" t="e">
        <f t="shared" si="1"/>
        <v>#N/A</v>
      </c>
      <c r="FI39" s="16" t="e">
        <f t="shared" si="1"/>
        <v>#N/A</v>
      </c>
      <c r="FJ39" s="16" t="e">
        <f t="shared" si="1"/>
        <v>#N/A</v>
      </c>
      <c r="FK39" s="16" t="e">
        <f t="shared" si="1"/>
        <v>#N/A</v>
      </c>
      <c r="FL39" s="16" t="e">
        <f t="shared" si="1"/>
        <v>#N/A</v>
      </c>
      <c r="FM39" s="16" t="e">
        <f t="shared" si="1"/>
        <v>#N/A</v>
      </c>
      <c r="FN39" s="16" t="e">
        <f t="shared" si="1"/>
        <v>#N/A</v>
      </c>
      <c r="FO39" s="16" t="e">
        <f t="shared" si="1"/>
        <v>#N/A</v>
      </c>
      <c r="FP39" s="16" t="e">
        <f t="shared" si="1"/>
        <v>#N/A</v>
      </c>
      <c r="FQ39" s="16" t="e">
        <f t="shared" si="1"/>
        <v>#N/A</v>
      </c>
      <c r="FR39" s="16" t="e">
        <f t="shared" si="1"/>
        <v>#N/A</v>
      </c>
      <c r="FS39" s="16" t="e">
        <f t="shared" si="1"/>
        <v>#N/A</v>
      </c>
      <c r="FT39" s="16" t="e">
        <f t="shared" si="1"/>
        <v>#N/A</v>
      </c>
      <c r="FU39" s="16" t="e">
        <f t="shared" si="1"/>
        <v>#N/A</v>
      </c>
      <c r="FV39" s="16" t="e">
        <f t="shared" si="1"/>
        <v>#N/A</v>
      </c>
      <c r="FW39" s="16" t="e">
        <f t="shared" si="1"/>
        <v>#N/A</v>
      </c>
      <c r="FX39" s="16" t="e">
        <f t="shared" si="1"/>
        <v>#N/A</v>
      </c>
      <c r="FY39" s="16" t="e">
        <f t="shared" si="1"/>
        <v>#N/A</v>
      </c>
      <c r="FZ39" s="16" t="e">
        <f t="shared" si="1"/>
        <v>#N/A</v>
      </c>
      <c r="GA39" s="16" t="e">
        <f t="shared" si="1"/>
        <v>#N/A</v>
      </c>
      <c r="GB39" s="16" t="e">
        <f t="shared" si="1"/>
        <v>#N/A</v>
      </c>
      <c r="GC39" s="16" t="e">
        <f t="shared" si="1"/>
        <v>#N/A</v>
      </c>
      <c r="GD39" s="16" t="e">
        <f t="shared" si="1"/>
        <v>#N/A</v>
      </c>
      <c r="GE39" s="16" t="e">
        <f t="shared" si="1"/>
        <v>#N/A</v>
      </c>
      <c r="GF39" s="16" t="e">
        <f t="shared" si="1"/>
        <v>#N/A</v>
      </c>
      <c r="GG39" s="16" t="e">
        <f t="shared" si="1"/>
        <v>#N/A</v>
      </c>
      <c r="GI39" s="16" t="e">
        <f>STDEV(GI31:GI35)</f>
        <v>#N/A</v>
      </c>
      <c r="GJ39" s="16" t="e">
        <f>STDEV(GJ31:GJ35)</f>
        <v>#N/A</v>
      </c>
    </row>
    <row r="40" spans="1:198" s="16" customFormat="1" ht="15.75" thickBot="1" x14ac:dyDescent="0.3">
      <c r="A40" s="49"/>
      <c r="B40" s="49"/>
      <c r="C40" s="49"/>
      <c r="D40" s="49"/>
      <c r="E40" s="49"/>
      <c r="F40" s="49"/>
      <c r="G40" s="49"/>
      <c r="H40" s="49"/>
      <c r="I40" s="49"/>
      <c r="J40" s="50"/>
      <c r="K40" s="49"/>
      <c r="L40" s="51"/>
      <c r="M40" s="49"/>
      <c r="N40" s="49"/>
      <c r="O40" s="49"/>
      <c r="P40" s="50"/>
      <c r="Q40" s="49"/>
      <c r="R40" s="51"/>
      <c r="S40" s="49"/>
      <c r="T40" s="49"/>
      <c r="U40" s="49"/>
      <c r="V40" s="50"/>
      <c r="W40" s="49"/>
      <c r="X40" s="51"/>
      <c r="Y40" s="49"/>
      <c r="Z40" s="49"/>
      <c r="AA40" s="49" t="e">
        <f>#REF!/F103</f>
        <v>#REF!</v>
      </c>
      <c r="AB40" s="50"/>
      <c r="AC40" s="49"/>
      <c r="AD40" s="51"/>
      <c r="AE40" s="49"/>
      <c r="AF40" s="49"/>
      <c r="AG40" s="49"/>
      <c r="AH40" s="50"/>
      <c r="AI40" s="49"/>
      <c r="AJ40" s="51"/>
      <c r="AK40" s="49"/>
      <c r="AL40" s="49"/>
      <c r="AM40" s="49"/>
      <c r="AN40" s="50"/>
      <c r="AO40" s="49"/>
      <c r="AP40" s="51"/>
      <c r="AQ40" s="49"/>
      <c r="AR40" s="49"/>
      <c r="AS40" s="49"/>
      <c r="AT40" s="50"/>
      <c r="AU40" s="49"/>
      <c r="AV40" s="51"/>
      <c r="AW40" s="49"/>
      <c r="AX40" s="49"/>
      <c r="AY40" s="49"/>
      <c r="AZ40" s="50"/>
      <c r="BA40" s="49"/>
      <c r="BB40" s="51"/>
      <c r="BC40" s="49"/>
      <c r="BD40" s="49"/>
      <c r="BE40" s="49"/>
      <c r="BF40" s="50"/>
      <c r="BG40" s="49"/>
      <c r="BH40" s="51"/>
      <c r="BI40" s="49"/>
      <c r="BJ40" s="49"/>
      <c r="BK40" s="49"/>
      <c r="BL40" s="50"/>
      <c r="BM40" s="49"/>
      <c r="BN40" s="51"/>
      <c r="BO40" s="49"/>
      <c r="BP40" s="49"/>
      <c r="BQ40" s="49"/>
      <c r="BR40" s="50"/>
      <c r="BS40" s="49"/>
      <c r="BT40" s="51"/>
      <c r="BU40" s="49"/>
      <c r="BV40" s="49"/>
      <c r="BW40" s="49"/>
      <c r="BX40" s="50"/>
      <c r="BY40" s="49"/>
      <c r="BZ40" s="51"/>
      <c r="CA40" s="49"/>
      <c r="CB40" s="49"/>
      <c r="CC40" s="49"/>
      <c r="CD40" s="50"/>
      <c r="CE40" s="49"/>
      <c r="CF40" s="51"/>
      <c r="CG40" s="49"/>
      <c r="CH40" s="49"/>
      <c r="CI40" s="49"/>
      <c r="CJ40" s="50"/>
      <c r="CK40" s="49"/>
      <c r="CL40" s="51"/>
      <c r="CM40" s="49"/>
      <c r="CN40" s="49"/>
      <c r="CO40" s="49"/>
      <c r="CP40" s="50"/>
      <c r="CQ40" s="49"/>
      <c r="CR40" s="51"/>
      <c r="CS40" s="49"/>
      <c r="CT40" s="49"/>
      <c r="CU40" s="49"/>
      <c r="CV40" s="50"/>
      <c r="CW40" s="49"/>
      <c r="CX40" s="51"/>
      <c r="CY40" s="49"/>
      <c r="CZ40" s="49"/>
      <c r="DA40" s="49"/>
      <c r="DB40" s="50"/>
      <c r="DC40" s="49"/>
      <c r="DD40" s="51"/>
      <c r="DE40" s="49"/>
      <c r="DF40" s="49"/>
      <c r="DG40" s="49"/>
      <c r="DH40" s="50"/>
      <c r="DI40" s="49"/>
      <c r="DJ40" s="51"/>
      <c r="DK40" s="49"/>
      <c r="DL40" s="49"/>
      <c r="DM40" s="49"/>
      <c r="DN40" s="50"/>
      <c r="DO40" s="49"/>
      <c r="DP40" s="51"/>
      <c r="DQ40" s="49"/>
      <c r="DR40" s="49"/>
      <c r="DS40" s="49"/>
      <c r="DT40" s="50"/>
      <c r="DU40" s="49"/>
      <c r="DV40" s="51"/>
      <c r="DW40" s="49"/>
      <c r="DX40" s="49"/>
      <c r="DY40" s="49"/>
      <c r="DZ40" s="50"/>
      <c r="EA40" s="49"/>
      <c r="EB40" s="51"/>
      <c r="EC40" s="49"/>
      <c r="ED40" s="49"/>
      <c r="EE40" s="49"/>
      <c r="EF40" s="50"/>
      <c r="EG40" s="49"/>
      <c r="EH40" s="51"/>
      <c r="EI40" s="49"/>
      <c r="EJ40" s="49"/>
      <c r="EK40" s="49"/>
      <c r="EL40" s="50"/>
      <c r="EM40" s="49"/>
      <c r="EN40" s="51"/>
      <c r="EO40" s="49"/>
      <c r="EP40" s="49"/>
      <c r="EQ40" s="49"/>
      <c r="ER40" s="50"/>
      <c r="ES40" s="49"/>
      <c r="ET40" s="51"/>
      <c r="EU40" s="49"/>
      <c r="EV40" s="49"/>
      <c r="EW40" s="49"/>
      <c r="EX40" s="49"/>
      <c r="EY40" s="49"/>
      <c r="EZ40" s="49"/>
      <c r="FA40" s="49"/>
      <c r="FB40" s="49"/>
      <c r="FC40" s="49"/>
      <c r="FD40" s="49"/>
      <c r="FE40" s="49"/>
      <c r="FF40" s="49"/>
      <c r="FG40" s="49"/>
      <c r="FH40" s="49"/>
      <c r="FI40" s="49"/>
      <c r="FJ40" s="49"/>
      <c r="FK40" s="49"/>
      <c r="FL40" s="49"/>
      <c r="FM40" s="49"/>
      <c r="FN40" s="49"/>
      <c r="FO40" s="49"/>
      <c r="FP40" s="49"/>
      <c r="FQ40" s="49"/>
      <c r="FR40" s="49"/>
      <c r="FS40" s="49"/>
      <c r="FT40" s="49"/>
      <c r="FU40" s="49"/>
      <c r="FV40" s="49"/>
      <c r="FW40" s="49"/>
      <c r="FX40" s="49"/>
      <c r="FY40" s="49"/>
      <c r="FZ40" s="49"/>
      <c r="GA40" s="49"/>
      <c r="GB40" s="49"/>
      <c r="GC40" s="49"/>
      <c r="GD40" s="49"/>
      <c r="GE40" s="49"/>
      <c r="GF40" s="49"/>
      <c r="GG40" s="49"/>
      <c r="GH40" s="49"/>
      <c r="GI40" s="49"/>
      <c r="GJ40" s="49"/>
      <c r="GK40" s="49"/>
      <c r="GL40" s="49"/>
      <c r="GM40" s="49"/>
      <c r="GN40" s="49"/>
      <c r="GO40" s="49"/>
      <c r="GP40" s="49"/>
    </row>
    <row r="41" spans="1:198" s="16" customFormat="1" x14ac:dyDescent="0.25">
      <c r="A41" s="37" t="s">
        <v>521</v>
      </c>
      <c r="J41" s="45"/>
      <c r="K41" s="46"/>
      <c r="L41" s="47"/>
      <c r="P41" s="45"/>
      <c r="Q41" s="46"/>
      <c r="R41" s="47"/>
      <c r="V41" s="45"/>
      <c r="W41" s="46"/>
      <c r="X41" s="47"/>
      <c r="AB41" s="45"/>
      <c r="AC41" s="46"/>
      <c r="AD41" s="47"/>
      <c r="AH41" s="45"/>
      <c r="AI41" s="46"/>
      <c r="AJ41" s="47"/>
      <c r="AN41" s="45"/>
      <c r="AO41" s="46"/>
      <c r="AP41" s="47"/>
      <c r="AT41" s="45"/>
      <c r="AU41" s="46"/>
      <c r="AV41" s="47"/>
      <c r="AZ41" s="45"/>
      <c r="BA41" s="46"/>
      <c r="BB41" s="47"/>
      <c r="BF41" s="45"/>
      <c r="BG41" s="46"/>
      <c r="BH41" s="47"/>
      <c r="BL41" s="45"/>
      <c r="BM41" s="46"/>
      <c r="BN41" s="47"/>
      <c r="BR41" s="45"/>
      <c r="BS41" s="46"/>
      <c r="BT41" s="47"/>
      <c r="BX41" s="45"/>
      <c r="BY41" s="46"/>
      <c r="BZ41" s="47"/>
      <c r="CD41" s="45"/>
      <c r="CE41" s="46"/>
      <c r="CF41" s="47"/>
      <c r="CJ41" s="45"/>
      <c r="CK41" s="46"/>
      <c r="CL41" s="47"/>
      <c r="CP41" s="45"/>
      <c r="CQ41" s="46"/>
      <c r="CR41" s="47"/>
      <c r="CV41" s="45"/>
      <c r="CW41" s="46"/>
      <c r="CX41" s="47"/>
      <c r="DB41" s="45"/>
      <c r="DC41" s="46"/>
      <c r="DD41" s="47"/>
      <c r="DH41" s="45"/>
      <c r="DI41" s="46"/>
      <c r="DJ41" s="47"/>
      <c r="DN41" s="45"/>
      <c r="DO41" s="46"/>
      <c r="DP41" s="47"/>
      <c r="DT41" s="45"/>
      <c r="DU41" s="46"/>
      <c r="DV41" s="47"/>
      <c r="DZ41" s="45"/>
      <c r="EA41" s="46"/>
      <c r="EB41" s="47"/>
      <c r="EF41" s="45"/>
      <c r="EG41" s="46"/>
      <c r="EH41" s="47"/>
      <c r="EL41" s="45"/>
      <c r="EM41" s="46"/>
      <c r="EN41" s="47"/>
      <c r="ER41" s="45"/>
      <c r="ES41" s="46"/>
      <c r="ET41" s="47"/>
    </row>
    <row r="42" spans="1:198" s="16" customFormat="1" x14ac:dyDescent="0.25">
      <c r="B42" s="16" t="e">
        <f>VLOOKUP(A42,'Phase 1,2+robust'!$A$3:$ID$198,2,FALSE)</f>
        <v>#N/A</v>
      </c>
      <c r="C42" s="16" t="e">
        <f>VLOOKUP(A42,'Phase 1,2+robust'!$A$3:$ID$198,3,FALSE)</f>
        <v>#N/A</v>
      </c>
      <c r="D42" s="16" t="e">
        <f>VLOOKUP(A42,'Phase 1,2+robust'!$A$3:$ID$198,4,FALSE)</f>
        <v>#N/A</v>
      </c>
      <c r="E42" s="16" t="e">
        <f>VLOOKUP(A42,'Phase 1,2+robust'!$A$3:$ID$198,5,FALSE)</f>
        <v>#N/A</v>
      </c>
      <c r="F42" s="16" t="e">
        <f>VLOOKUP(A42,'Phase 1,2+robust'!$A$3:$ID$198,6,FALSE)</f>
        <v>#N/A</v>
      </c>
      <c r="G42" s="16" t="e">
        <f>VLOOKUP(A42,'Phase 1,2+robust'!$A$3:$ID$198,7,FALSE)</f>
        <v>#N/A</v>
      </c>
      <c r="H42" s="16" t="e">
        <f>VLOOKUP(A42,'Phase 1,2+robust'!$A$3:$ID$198,8,FALSE)</f>
        <v>#N/A</v>
      </c>
      <c r="I42" s="16" t="e">
        <f>VLOOKUP(A42,'Phase 1,2+robust'!$A$3:$ID$198,9,FALSE)</f>
        <v>#N/A</v>
      </c>
      <c r="J42" s="45" t="e">
        <f>VLOOKUP(A42,'Phase 1,2+robust'!$A$3:$ID$198,10,FALSE)</f>
        <v>#N/A</v>
      </c>
      <c r="K42" s="46" t="e">
        <f>VLOOKUP(A42,'Phase 1,2+robust'!$A$3:$ID$198,11,FALSE)</f>
        <v>#N/A</v>
      </c>
      <c r="L42" s="47" t="e">
        <f>VLOOKUP(B42,'Phase 1,2+robust'!$A$3:$ID$198,11,FALSE)</f>
        <v>#N/A</v>
      </c>
      <c r="M42" s="16" t="e">
        <f>VLOOKUP(A42,'Phase 1,2+robust'!$A$3:$ID$198,13,FALSE)</f>
        <v>#N/A</v>
      </c>
      <c r="N42" s="16" t="e">
        <f>VLOOKUP(A42,'Phase 1,2+robust'!$A$3:$ID$198,14,FALSE)</f>
        <v>#N/A</v>
      </c>
      <c r="O42" s="16" t="e">
        <f>VLOOKUP(B42,'Phase 1,2+robust'!$A$3:$ID$198,14,FALSE)</f>
        <v>#N/A</v>
      </c>
      <c r="P42" s="45" t="e">
        <f>VLOOKUP(A42,'Phase 1,2+robust'!$A$3:$ID$198,16,FALSE)</f>
        <v>#N/A</v>
      </c>
      <c r="Q42" s="46" t="e">
        <f>VLOOKUP(A42,'Phase 1,2+robust'!$A$3:$ID$198,17,FALSE)</f>
        <v>#N/A</v>
      </c>
      <c r="R42" s="47" t="e">
        <f>VLOOKUP(A42,'Phase 1,2+robust'!$A$3:$ID$198,18,FALSE)</f>
        <v>#N/A</v>
      </c>
      <c r="S42" s="16" t="e">
        <f>VLOOKUP(A42,'Phase 1,2+robust'!$A$3:$ID$198,19,FALSE)</f>
        <v>#N/A</v>
      </c>
      <c r="T42" s="16" t="e">
        <f>VLOOKUP(A42,'Phase 1,2+robust'!$A$3:$ID$198,20,FALSE)</f>
        <v>#N/A</v>
      </c>
      <c r="U42" s="16" t="e">
        <f>VLOOKUP(A42,'Phase 1,2+robust'!$A$3:$ID$198,21,FALSE)</f>
        <v>#N/A</v>
      </c>
      <c r="V42" s="45" t="e">
        <f>VLOOKUP(A42,'Phase 1,2+robust'!$A$3:$ID$198,22,FALSE)</f>
        <v>#N/A</v>
      </c>
      <c r="W42" s="46" t="e">
        <f>VLOOKUP(A42,'Phase 1,2+robust'!$A$3:$ID$198,23,FALSE)</f>
        <v>#N/A</v>
      </c>
      <c r="X42" s="47" t="e">
        <f>VLOOKUP(A42,'Phase 1,2+robust'!$A$3:$ID$198,24,FALSE)</f>
        <v>#N/A</v>
      </c>
      <c r="Y42" s="16" t="e">
        <f>VLOOKUP(A42,'Phase 1,2+robust'!$A$3:$ID$198,25,FALSE)</f>
        <v>#N/A</v>
      </c>
      <c r="Z42" s="16" t="e">
        <f>VLOOKUP(A42,'Phase 1,2+robust'!$A$3:$ID$198,26,FALSE)</f>
        <v>#N/A</v>
      </c>
      <c r="AA42" s="16" t="e">
        <f>VLOOKUP(A42,'Phase 1,2+robust'!$A$3:$ID$198,27,FALSE)</f>
        <v>#N/A</v>
      </c>
      <c r="AB42" s="45" t="e">
        <f>VLOOKUP(A42,'Phase 1,2+robust'!$A$3:$ID$198,28,FALSE)</f>
        <v>#N/A</v>
      </c>
      <c r="AC42" s="46" t="e">
        <f>VLOOKUP(A42,'Phase 1,2+robust'!$A$3:$ID$198,29,FALSE)</f>
        <v>#N/A</v>
      </c>
      <c r="AD42" s="47" t="e">
        <f>VLOOKUP(A42,'Phase 1,2+robust'!$A$3:$ID$198,30,FALSE)</f>
        <v>#N/A</v>
      </c>
      <c r="AE42" s="16" t="e">
        <f>VLOOKUP(A42,'Phase 1,2+robust'!$A$3:$ID$198,31,FALSE)</f>
        <v>#N/A</v>
      </c>
      <c r="AF42" s="16" t="e">
        <f>VLOOKUP(A42,'Phase 1,2+robust'!$A$3:$ID$198,32,FALSE)</f>
        <v>#N/A</v>
      </c>
      <c r="AG42" s="16" t="e">
        <f>VLOOKUP(A42,'Phase 1,2+robust'!$A$3:$ID$198,33,FALSE)</f>
        <v>#N/A</v>
      </c>
      <c r="AH42" s="45" t="e">
        <f>VLOOKUP(A42,'Phase 1,2+robust'!$A$3:$ID$198,34,FALSE)</f>
        <v>#N/A</v>
      </c>
      <c r="AI42" s="46" t="e">
        <f>VLOOKUP(A42,'Phase 1,2+robust'!$A$3:$ID$198,35,FALSE)</f>
        <v>#N/A</v>
      </c>
      <c r="AJ42" s="47" t="e">
        <f>VLOOKUP(A42,'Phase 1,2+robust'!$A$3:$ID$198,36,FALSE)</f>
        <v>#N/A</v>
      </c>
      <c r="AK42" s="16" t="e">
        <f>VLOOKUP(A42,'Phase 1,2+robust'!$A$3:$ID$198,37,FALSE)</f>
        <v>#N/A</v>
      </c>
      <c r="AL42" s="16" t="e">
        <f>VLOOKUP(A42,'Phase 1,2+robust'!$A$3:$ID$198,38,FALSE)</f>
        <v>#N/A</v>
      </c>
      <c r="AM42" s="16" t="e">
        <f>VLOOKUP(A42,'Phase 1,2+robust'!$A$3:$ID$198,39,FALSE)</f>
        <v>#N/A</v>
      </c>
      <c r="AN42" s="45" t="e">
        <f>VLOOKUP(A42,'Phase 1,2+robust'!$A$3:$ID$198,40,FALSE)</f>
        <v>#N/A</v>
      </c>
      <c r="AO42" s="46" t="e">
        <f>VLOOKUP(A42,'Phase 1,2+robust'!$A$3:$ID$198,41,FALSE)</f>
        <v>#N/A</v>
      </c>
      <c r="AP42" s="47" t="e">
        <f>VLOOKUP(A42,'Phase 1,2+robust'!$A$3:$ID$198,42,FALSE)</f>
        <v>#N/A</v>
      </c>
      <c r="AQ42" s="16" t="e">
        <f>VLOOKUP(A42,'Phase 1,2+robust'!$A$3:$ID$198,43,FALSE)</f>
        <v>#N/A</v>
      </c>
      <c r="AR42" s="16" t="e">
        <f>VLOOKUP(A42,'Phase 1,2+robust'!$A$3:$ID$198,44,FALSE)</f>
        <v>#N/A</v>
      </c>
      <c r="AS42" s="16" t="e">
        <f>VLOOKUP(A42,'Phase 1,2+robust'!$A$3:$ID$198,45,FALSE)</f>
        <v>#N/A</v>
      </c>
      <c r="AT42" s="45" t="e">
        <f>VLOOKUP(A42,'Phase 1,2+robust'!$A$3:$ID$198,46,FALSE)</f>
        <v>#N/A</v>
      </c>
      <c r="AU42" s="46" t="e">
        <f>VLOOKUP(A42,'Phase 1,2+robust'!$A$3:$ID$198,47,FALSE)</f>
        <v>#N/A</v>
      </c>
      <c r="AV42" s="47" t="e">
        <f>VLOOKUP(A42,'Phase 1,2+robust'!$A$3:$ID$198,48,FALSE)</f>
        <v>#N/A</v>
      </c>
      <c r="AW42" s="16" t="e">
        <f>VLOOKUP(A42,'Phase 1,2+robust'!$A$3:$ID$198,49,FALSE)</f>
        <v>#N/A</v>
      </c>
      <c r="AX42" s="16" t="e">
        <f>VLOOKUP(A42,'Phase 1,2+robust'!$A$3:$ID$198,50,FALSE)</f>
        <v>#N/A</v>
      </c>
      <c r="AY42" s="16" t="e">
        <f>VLOOKUP(A42,'Phase 1,2+robust'!$A$3:$ID$198,51,FALSE)</f>
        <v>#N/A</v>
      </c>
      <c r="AZ42" s="45" t="e">
        <f>VLOOKUP(A42,'Phase 1,2+robust'!$A$3:$ID$198,52,FALSE)</f>
        <v>#N/A</v>
      </c>
      <c r="BA42" s="46" t="e">
        <f>VLOOKUP(A42,'Phase 1,2+robust'!$A$3:$ID$198,53,FALSE)</f>
        <v>#N/A</v>
      </c>
      <c r="BB42" s="47" t="e">
        <f>VLOOKUP(A42,'Phase 1,2+robust'!$A$3:$ID$198,54,FALSE)</f>
        <v>#N/A</v>
      </c>
      <c r="BC42" s="16" t="e">
        <f>VLOOKUP(A42,'Phase 1,2+robust'!$A$3:$ID$198,55,FALSE)</f>
        <v>#N/A</v>
      </c>
      <c r="BD42" s="16" t="e">
        <f>VLOOKUP(A42,'Phase 1,2+robust'!$A$3:$ID$198,56,FALSE)</f>
        <v>#N/A</v>
      </c>
      <c r="BE42" s="16" t="e">
        <f>VLOOKUP(A42,'Phase 1,2+robust'!$A$3:$ID$198,57,FALSE)</f>
        <v>#N/A</v>
      </c>
      <c r="BF42" s="45" t="e">
        <f>VLOOKUP(A42,'Phase 1,2+robust'!$A$3:$ID$198,58,FALSE)</f>
        <v>#N/A</v>
      </c>
      <c r="BG42" s="46" t="e">
        <f>VLOOKUP(A42,'Phase 1,2+robust'!$A$3:$ID$198,59,FALSE)</f>
        <v>#N/A</v>
      </c>
      <c r="BH42" s="47" t="e">
        <f>VLOOKUP(A42,'Phase 1,2+robust'!$A$3:$ID$198,60,FALSE)</f>
        <v>#N/A</v>
      </c>
      <c r="BI42" s="16" t="e">
        <f>VLOOKUP(A42,'Phase 1,2+robust'!$A$3:$ID$198,61,FALSE)</f>
        <v>#N/A</v>
      </c>
      <c r="BJ42" s="16" t="e">
        <f>VLOOKUP(A42,'Phase 1,2+robust'!$A$3:$ID$198,62,FALSE)</f>
        <v>#N/A</v>
      </c>
      <c r="BK42" s="16" t="e">
        <f>VLOOKUP(A42,'Phase 1,2+robust'!$A$3:$ID$198,63,FALSE)</f>
        <v>#N/A</v>
      </c>
      <c r="BL42" s="45" t="e">
        <f>VLOOKUP(A42,'Phase 1,2+robust'!$A$3:$ID$198,64,FALSE)</f>
        <v>#N/A</v>
      </c>
      <c r="BM42" s="46" t="e">
        <f>VLOOKUP(A42,'Phase 1,2+robust'!$A$3:$ID$198,65,FALSE)</f>
        <v>#N/A</v>
      </c>
      <c r="BN42" s="47" t="e">
        <f>VLOOKUP(A42,'Phase 1,2+robust'!$A$3:$ID$198,66,FALSE)</f>
        <v>#N/A</v>
      </c>
      <c r="BO42" s="16" t="e">
        <f>VLOOKUP(A42,'Phase 1,2+robust'!$A$3:$ID$198,67,FALSE)</f>
        <v>#N/A</v>
      </c>
      <c r="BP42" s="16" t="e">
        <f>VLOOKUP(A42,'Phase 1,2+robust'!$A$3:$ID$198,68,FALSE)</f>
        <v>#N/A</v>
      </c>
      <c r="BQ42" s="16" t="e">
        <f>VLOOKUP(A42,'Phase 1,2+robust'!$A$3:$ID$198,69,FALSE)</f>
        <v>#N/A</v>
      </c>
      <c r="BR42" s="45" t="e">
        <f>VLOOKUP(A42,'Phase 1,2+robust'!$A$3:$ID$198,70,FALSE)</f>
        <v>#N/A</v>
      </c>
      <c r="BS42" s="46" t="e">
        <f>VLOOKUP(A42,'Phase 1,2+robust'!$A$3:$ID$198,71,FALSE)</f>
        <v>#N/A</v>
      </c>
      <c r="BT42" s="47" t="e">
        <f>VLOOKUP(A42,'Phase 1,2+robust'!$A$3:$ID$198,72,FALSE)</f>
        <v>#N/A</v>
      </c>
      <c r="BU42" s="16" t="e">
        <f>VLOOKUP(A42,'Phase 1,2+robust'!$A$3:$ID$198,73,FALSE)</f>
        <v>#N/A</v>
      </c>
      <c r="BV42" s="16" t="e">
        <f>VLOOKUP(A42,'Phase 1,2+robust'!$A$3:$ID$198,74,FALSE)</f>
        <v>#N/A</v>
      </c>
      <c r="BW42" s="16" t="e">
        <f>VLOOKUP(A42,'Phase 1,2+robust'!$A$3:$ID$198,75,FALSE)</f>
        <v>#N/A</v>
      </c>
      <c r="BX42" s="45" t="e">
        <f>VLOOKUP(A42,'Phase 1,2+robust'!$A$3:$ID$198,76,FALSE)</f>
        <v>#N/A</v>
      </c>
      <c r="BY42" s="46" t="e">
        <f>VLOOKUP(A42,'Phase 1,2+robust'!$A$3:$ID$198,77,FALSE)</f>
        <v>#N/A</v>
      </c>
      <c r="BZ42" s="47" t="e">
        <f>VLOOKUP(A42,'Phase 1,2+robust'!$A$3:$ID$198,78,FALSE)</f>
        <v>#N/A</v>
      </c>
      <c r="CA42" s="16" t="e">
        <f>VLOOKUP(A42,'Phase 1,2+robust'!$A$3:$ID$198,79,FALSE)</f>
        <v>#N/A</v>
      </c>
      <c r="CB42" s="16" t="e">
        <f>VLOOKUP(A42,'Phase 1,2+robust'!$A$3:$ID$198,80,FALSE)</f>
        <v>#N/A</v>
      </c>
      <c r="CC42" s="16" t="e">
        <f>VLOOKUP(A42,'Phase 1,2+robust'!$A$3:$ID$198,81,FALSE)</f>
        <v>#N/A</v>
      </c>
      <c r="CD42" s="45" t="e">
        <f>VLOOKUP(A42,'Phase 1,2+robust'!$A$3:$ID$198,82,FALSE)</f>
        <v>#N/A</v>
      </c>
      <c r="CE42" s="46" t="e">
        <f>VLOOKUP(A42,'Phase 1,2+robust'!$A$3:$ID$198,83,FALSE)</f>
        <v>#N/A</v>
      </c>
      <c r="CF42" s="47" t="e">
        <f>VLOOKUP(A42,'Phase 1,2+robust'!$A$3:$ID$198,84,FALSE)</f>
        <v>#N/A</v>
      </c>
      <c r="CG42" s="16" t="e">
        <f>VLOOKUP(A42,'Phase 1,2+robust'!$A$3:$ID$198,85,FALSE)</f>
        <v>#N/A</v>
      </c>
      <c r="CH42" s="16" t="e">
        <f>VLOOKUP(A42,'Phase 1,2+robust'!$A$3:$ID$198,86,FALSE)</f>
        <v>#N/A</v>
      </c>
      <c r="CI42" s="16" t="e">
        <f>VLOOKUP(A42,'Phase 1,2+robust'!$A$3:$ID$198,87,FALSE)</f>
        <v>#N/A</v>
      </c>
      <c r="CJ42" s="45" t="e">
        <f>VLOOKUP(A42,'Phase 1,2+robust'!$A$3:$ID$198,88,FALSE)</f>
        <v>#N/A</v>
      </c>
      <c r="CK42" s="46" t="e">
        <f>VLOOKUP(A42,'Phase 1,2+robust'!$A$3:$ID$198,89,FALSE)</f>
        <v>#N/A</v>
      </c>
      <c r="CL42" s="47" t="e">
        <f>VLOOKUP(A42,'Phase 1,2+robust'!$A$3:$ID$198,90,FALSE)</f>
        <v>#N/A</v>
      </c>
      <c r="CM42" s="16" t="e">
        <f>VLOOKUP(A42,'Phase 1,2+robust'!$A$3:$ID$198,91,FALSE)</f>
        <v>#N/A</v>
      </c>
      <c r="CN42" s="16" t="e">
        <f>VLOOKUP(A42,'Phase 1,2+robust'!$A$3:$ID$198,92,FALSE)</f>
        <v>#N/A</v>
      </c>
      <c r="CO42" s="16" t="e">
        <f>VLOOKUP(A42,'Phase 1,2+robust'!$A$3:$ID$198,93,FALSE)</f>
        <v>#N/A</v>
      </c>
      <c r="CP42" s="45" t="e">
        <f>VLOOKUP(A42,'Phase 1,2+robust'!$A$3:$ID$198,94,FALSE)</f>
        <v>#N/A</v>
      </c>
      <c r="CQ42" s="46" t="e">
        <f>VLOOKUP(A42,'Phase 1,2+robust'!$A$3:$ID$198,95,FALSE)</f>
        <v>#N/A</v>
      </c>
      <c r="CR42" s="47" t="e">
        <f>VLOOKUP(A42,'Phase 1,2+robust'!$A$3:$ID$198,96,FALSE)</f>
        <v>#N/A</v>
      </c>
      <c r="CS42" s="16" t="e">
        <f>VLOOKUP(A42,'Phase 1,2+robust'!$A$3:$ID$198,97,FALSE)</f>
        <v>#N/A</v>
      </c>
      <c r="CT42" s="16" t="e">
        <f>VLOOKUP(A42,'Phase 1,2+robust'!$A$3:$ID$198,98,FALSE)</f>
        <v>#N/A</v>
      </c>
      <c r="CU42" s="16" t="e">
        <f>VLOOKUP(A42,'Phase 1,2+robust'!$A$3:$ID$198,99,FALSE)</f>
        <v>#N/A</v>
      </c>
      <c r="CV42" s="45" t="e">
        <f>VLOOKUP(A42,'Phase 1,2+robust'!$A$3:$ID$198,100,FALSE)</f>
        <v>#N/A</v>
      </c>
      <c r="CW42" s="46" t="e">
        <f>VLOOKUP(A42,'Phase 1,2+robust'!$A$3:$ID$198,101,FALSE)</f>
        <v>#N/A</v>
      </c>
      <c r="CX42" s="47" t="e">
        <f>VLOOKUP(A42,'Phase 1,2+robust'!$A$3:$ID$198,102,FALSE)</f>
        <v>#N/A</v>
      </c>
      <c r="CY42" s="16" t="e">
        <f>VLOOKUP(A42,'Phase 1,2+robust'!$A$3:$ID$198,103,FALSE)</f>
        <v>#N/A</v>
      </c>
      <c r="CZ42" s="16" t="e">
        <f>VLOOKUP(A42,'Phase 1,2+robust'!$A$3:$ID$198,104,FALSE)</f>
        <v>#N/A</v>
      </c>
      <c r="DA42" s="16" t="e">
        <f>VLOOKUP(A42,'Phase 1,2+robust'!$A$3:$ID$198,105,FALSE)</f>
        <v>#N/A</v>
      </c>
      <c r="DB42" s="45" t="e">
        <f>VLOOKUP(A42,'Phase 1,2+robust'!$A$3:$ID$198,106,FALSE)</f>
        <v>#N/A</v>
      </c>
      <c r="DC42" s="46" t="e">
        <f>VLOOKUP(A42,'Phase 1,2+robust'!$A$3:$ID$198,107,FALSE)</f>
        <v>#N/A</v>
      </c>
      <c r="DD42" s="47" t="e">
        <f>VLOOKUP(A42,'Phase 1,2+robust'!$A$3:$ID$198,108,FALSE)</f>
        <v>#N/A</v>
      </c>
      <c r="DE42" s="16" t="e">
        <f>VLOOKUP(A42,'Phase 1,2+robust'!$A$3:$ID$198,109,FALSE)</f>
        <v>#N/A</v>
      </c>
      <c r="DF42" s="16" t="e">
        <f>VLOOKUP(A42,'Phase 1,2+robust'!$A$3:$ID$198,110,FALSE)</f>
        <v>#N/A</v>
      </c>
      <c r="DG42" s="16" t="e">
        <f>VLOOKUP(A42,'Phase 1,2+robust'!$A$3:$ID$198,111,FALSE)</f>
        <v>#N/A</v>
      </c>
      <c r="DH42" s="45" t="e">
        <f>VLOOKUP(A42,'Phase 1,2+robust'!$A$3:$ID$198,112,FALSE)</f>
        <v>#N/A</v>
      </c>
      <c r="DI42" s="46" t="e">
        <f>VLOOKUP(A42,'Phase 1,2+robust'!$A$3:$ID$198,113,FALSE)</f>
        <v>#N/A</v>
      </c>
      <c r="DJ42" s="47" t="e">
        <f>VLOOKUP(A42,'Phase 1,2+robust'!$A$3:$ID$198,114,FALSE)</f>
        <v>#N/A</v>
      </c>
      <c r="DK42" s="16" t="e">
        <f>VLOOKUP(A42,'Phase 1,2+robust'!$A$3:$ID$198,115,FALSE)</f>
        <v>#N/A</v>
      </c>
      <c r="DL42" s="16" t="e">
        <f>VLOOKUP(A42,'Phase 1,2+robust'!$A$3:$ID$198,116,FALSE)</f>
        <v>#N/A</v>
      </c>
      <c r="DM42" s="16" t="e">
        <f>VLOOKUP(A42,'Phase 1,2+robust'!$A$3:$ID$198,117,FALSE)</f>
        <v>#N/A</v>
      </c>
      <c r="DN42" s="45" t="e">
        <f>VLOOKUP(A42,'Phase 1,2+robust'!$A$3:$ID$198,118,FALSE)</f>
        <v>#N/A</v>
      </c>
      <c r="DO42" s="46" t="e">
        <f>VLOOKUP(A42,'Phase 1,2+robust'!$A$3:$ID$198,119,FALSE)</f>
        <v>#N/A</v>
      </c>
      <c r="DP42" s="47" t="e">
        <f>VLOOKUP(A42,'Phase 1,2+robust'!$A$3:$ID$198,120,FALSE)</f>
        <v>#N/A</v>
      </c>
      <c r="DQ42" s="16" t="e">
        <f>VLOOKUP(A42,'Phase 1,2+robust'!$A$3:$ID$198,121,FALSE)</f>
        <v>#N/A</v>
      </c>
      <c r="DR42" s="16" t="e">
        <f>VLOOKUP(A42,'Phase 1,2+robust'!$A$3:$ID$198,122,FALSE)</f>
        <v>#N/A</v>
      </c>
      <c r="DS42" s="16" t="e">
        <f>VLOOKUP(A42,'Phase 1,2+robust'!$A$3:$ID$198,123,FALSE)</f>
        <v>#N/A</v>
      </c>
      <c r="DT42" s="45" t="e">
        <f>VLOOKUP(A42,'Phase 1,2+robust'!$A$3:$ID$198,124,FALSE)</f>
        <v>#N/A</v>
      </c>
      <c r="DU42" s="46" t="e">
        <f>VLOOKUP(A42,'Phase 1,2+robust'!$A$3:$ID$198,125,FALSE)</f>
        <v>#N/A</v>
      </c>
      <c r="DV42" s="47" t="e">
        <f>VLOOKUP(A42,'Phase 1,2+robust'!$A$3:$ID$198,126,FALSE)</f>
        <v>#N/A</v>
      </c>
      <c r="DW42" s="16" t="e">
        <f>VLOOKUP(A42,'Phase 1,2+robust'!$A$3:$ID$198,127,FALSE)</f>
        <v>#N/A</v>
      </c>
      <c r="DX42" s="16" t="e">
        <f>VLOOKUP(A42,'Phase 1,2+robust'!$A$3:$ID$198,128,FALSE)</f>
        <v>#N/A</v>
      </c>
      <c r="DY42" s="16" t="e">
        <f>VLOOKUP(A42,'Phase 1,2+robust'!$A$3:$ID$198,129,FALSE)</f>
        <v>#N/A</v>
      </c>
      <c r="DZ42" s="45" t="e">
        <f>VLOOKUP(A42,'Phase 1,2+robust'!$A$3:$ID$198,130,FALSE)</f>
        <v>#N/A</v>
      </c>
      <c r="EA42" s="46" t="e">
        <f>VLOOKUP(A42,'Phase 1,2+robust'!$A$3:$ID$198,131,FALSE)</f>
        <v>#N/A</v>
      </c>
      <c r="EB42" s="47" t="e">
        <f>VLOOKUP(A42,'Phase 1,2+robust'!$A$3:$ID$198,132,FALSE)</f>
        <v>#N/A</v>
      </c>
      <c r="EC42" s="16" t="e">
        <f>VLOOKUP(A42,'Phase 1,2+robust'!$A$3:$ID$198,133,FALSE)</f>
        <v>#N/A</v>
      </c>
      <c r="ED42" s="16" t="e">
        <f>VLOOKUP(A42,'Phase 1,2+robust'!$A$3:$ID$198,134,FALSE)</f>
        <v>#N/A</v>
      </c>
      <c r="EE42" s="16" t="e">
        <f>VLOOKUP(A42,'Phase 1,2+robust'!$A$3:$ID$198,135,FALSE)</f>
        <v>#N/A</v>
      </c>
      <c r="EF42" s="45" t="e">
        <f>VLOOKUP(A42,'Phase 1,2+robust'!$A$3:$ID$198,136,FALSE)</f>
        <v>#N/A</v>
      </c>
      <c r="EG42" s="46" t="e">
        <f>VLOOKUP(A42,'Phase 1,2+robust'!$A$3:$ID$198,137,FALSE)</f>
        <v>#N/A</v>
      </c>
      <c r="EH42" s="47" t="e">
        <f>VLOOKUP(A42,'Phase 1,2+robust'!$A$3:$ID$198,138,FALSE)</f>
        <v>#N/A</v>
      </c>
      <c r="EI42" s="16" t="e">
        <f>VLOOKUP(A42,'Phase 1,2+robust'!$A$3:$ID$198,139,FALSE)</f>
        <v>#N/A</v>
      </c>
      <c r="EJ42" s="16" t="e">
        <f>VLOOKUP(A42,'Phase 1,2+robust'!$A$3:$ID$198,140,FALSE)</f>
        <v>#N/A</v>
      </c>
      <c r="EK42" s="16" t="e">
        <f>VLOOKUP(A42,'Phase 1,2+robust'!$A$3:$ID$198,141,FALSE)</f>
        <v>#N/A</v>
      </c>
      <c r="EL42" s="45" t="e">
        <f>VLOOKUP(A42,'Phase 1,2+robust'!$A$3:$ID$198,142,FALSE)</f>
        <v>#N/A</v>
      </c>
      <c r="EM42" s="46" t="e">
        <f>VLOOKUP(A42,'Phase 1,2+robust'!$A$3:$ID$198,143,FALSE)</f>
        <v>#N/A</v>
      </c>
      <c r="EN42" s="47" t="e">
        <f>VLOOKUP(A42,'Phase 1,2+robust'!$A$3:$ID$198,144,FALSE)</f>
        <v>#N/A</v>
      </c>
      <c r="EO42" s="16" t="e">
        <f>VLOOKUP(A42,'Phase 1,2+robust'!$A$3:$ID$198,145,FALSE)</f>
        <v>#N/A</v>
      </c>
      <c r="EP42" s="16" t="e">
        <f>VLOOKUP(A42,'Phase 1,2+robust'!$A$3:$ID$198,146,FALSE)</f>
        <v>#N/A</v>
      </c>
      <c r="EQ42" s="16" t="e">
        <f>VLOOKUP(A42,'Phase 1,2+robust'!$A$3:$ID$198,147,FALSE)</f>
        <v>#N/A</v>
      </c>
      <c r="ER42" s="45" t="e">
        <f>VLOOKUP(A42,'Phase 1,2+robust'!$A$3:$ID$198,148,FALSE)</f>
        <v>#N/A</v>
      </c>
      <c r="ES42" s="46" t="e">
        <f>VLOOKUP(A42,'Phase 1,2+robust'!$A$3:$ID$198,149,FALSE)</f>
        <v>#N/A</v>
      </c>
      <c r="ET42" s="47" t="e">
        <f>VLOOKUP(A42,'Phase 1,2+robust'!$A$3:$ID$198,150,FALSE)</f>
        <v>#N/A</v>
      </c>
      <c r="EU42" s="16" t="e">
        <f>VLOOKUP(A42,'Phase 1,2+robust'!$A$3:$ID$198,151,FALSE)</f>
        <v>#N/A</v>
      </c>
      <c r="EV42" s="16" t="e">
        <f>VLOOKUP(A42,'Phase 1,2+robust'!$A$3:$ID$198,152,FALSE)</f>
        <v>#N/A</v>
      </c>
      <c r="EW42" s="16" t="e">
        <f>VLOOKUP(A42,'Phase 1,2+robust'!$A$3:$ID$198,153,FALSE)</f>
        <v>#N/A</v>
      </c>
      <c r="EX42" s="16" t="e">
        <f>VLOOKUP(A42,'Phase 1,2+robust'!$A$3:$ID$198,154,FALSE)</f>
        <v>#N/A</v>
      </c>
      <c r="EY42" s="16" t="e">
        <f>VLOOKUP(A42,'Phase 1,2+robust'!$A$3:$ID$198,155,FALSE)</f>
        <v>#N/A</v>
      </c>
      <c r="EZ42" s="16" t="e">
        <f>VLOOKUP(A42,'Phase 1,2+robust'!$A$3:$ID$198,156,FALSE)</f>
        <v>#N/A</v>
      </c>
      <c r="FA42" s="16" t="e">
        <f>VLOOKUP(A42,'Phase 1,2+robust'!$A$3:$ID$198,157,FALSE)</f>
        <v>#N/A</v>
      </c>
      <c r="FB42" s="16" t="e">
        <f>VLOOKUP(A42,'Phase 1,2+robust'!$A$3:$ID$198,158,FALSE)</f>
        <v>#N/A</v>
      </c>
      <c r="FC42" s="16" t="e">
        <f>VLOOKUP(A42,'Phase 1,2+robust'!$A$3:$ID$198,159,FALSE)</f>
        <v>#N/A</v>
      </c>
      <c r="FD42" s="16" t="e">
        <f>VLOOKUP(A42,'Phase 1,2+robust'!$A$3:$ID$198,160,FALSE)</f>
        <v>#N/A</v>
      </c>
      <c r="FE42" s="16" t="e">
        <f>VLOOKUP(A42,'Phase 1,2+robust'!$A$3:$ID$198,161,FALSE)</f>
        <v>#N/A</v>
      </c>
      <c r="FF42" s="16" t="e">
        <f>VLOOKUP(A42,'Phase 1,2+robust'!$A$3:$ID$198,162,FALSE)</f>
        <v>#N/A</v>
      </c>
      <c r="FG42" s="16" t="e">
        <f>VLOOKUP(A42,'Phase 1,2+robust'!$A$3:$ID$198,163,FALSE)</f>
        <v>#N/A</v>
      </c>
      <c r="FH42" s="16" t="e">
        <f>VLOOKUP(A42,'Phase 1,2+robust'!$A$3:$ID$198,164,FALSE)</f>
        <v>#N/A</v>
      </c>
      <c r="FI42" s="16" t="e">
        <f>VLOOKUP(A42,'Phase 1,2+robust'!$A$3:$ID$198,165,FALSE)</f>
        <v>#N/A</v>
      </c>
      <c r="FJ42" s="16" t="e">
        <f>VLOOKUP(A42,'Phase 1,2+robust'!$A$3:$ID$198,166,FALSE)</f>
        <v>#N/A</v>
      </c>
      <c r="FK42" s="16" t="e">
        <f>VLOOKUP(A42,'Phase 1,2+robust'!$A$3:$ID$198,167,FALSE)</f>
        <v>#N/A</v>
      </c>
      <c r="FL42" s="16" t="e">
        <f>VLOOKUP(A42,'Phase 1,2+robust'!$A$3:$ID$198,168,FALSE)</f>
        <v>#N/A</v>
      </c>
      <c r="FM42" s="16" t="e">
        <f>VLOOKUP(A42,'Phase 1,2+robust'!$A$3:$ID$198,169,FALSE)</f>
        <v>#N/A</v>
      </c>
      <c r="FN42" s="16" t="e">
        <f>VLOOKUP(A42,'Phase 1,2+robust'!$A$3:$ID$198,170,FALSE)</f>
        <v>#N/A</v>
      </c>
      <c r="FO42" s="16" t="e">
        <f>VLOOKUP(A42,'Phase 1,2+robust'!$A$3:$ID$198,171,FALSE)</f>
        <v>#N/A</v>
      </c>
      <c r="FP42" s="16" t="e">
        <f>VLOOKUP(A42,'Phase 1,2+robust'!$A$3:$ID$198,172,FALSE)</f>
        <v>#N/A</v>
      </c>
      <c r="FQ42" s="16" t="e">
        <f>VLOOKUP(A42,'Phase 1,2+robust'!$A$3:$ID$198,173,FALSE)</f>
        <v>#N/A</v>
      </c>
      <c r="FR42" s="16" t="e">
        <f>VLOOKUP(A42,'Phase 1,2+robust'!$A$3:$ID$198,174,FALSE)</f>
        <v>#N/A</v>
      </c>
      <c r="FS42" s="16" t="e">
        <f>VLOOKUP(A42,'Phase 1,2+robust'!$A$3:$ID$198,175,FALSE)</f>
        <v>#N/A</v>
      </c>
      <c r="FT42" s="16" t="e">
        <f>VLOOKUP(A42,'Phase 1,2+robust'!$A$3:$ID$198,176,FALSE)</f>
        <v>#N/A</v>
      </c>
      <c r="FU42" s="16" t="e">
        <f>VLOOKUP(A42,'Phase 1,2+robust'!$A$3:$ID$198,177,FALSE)</f>
        <v>#N/A</v>
      </c>
      <c r="FV42" s="16" t="e">
        <f>VLOOKUP(A42,'Phase 1,2+robust'!$A$3:$ID$198,178,FALSE)</f>
        <v>#N/A</v>
      </c>
      <c r="FW42" s="16" t="e">
        <f>VLOOKUP(A42,'Phase 1,2+robust'!$A$3:$ID$198,179,FALSE)</f>
        <v>#N/A</v>
      </c>
      <c r="FX42" s="16" t="e">
        <f>VLOOKUP(A42,'Phase 1,2+robust'!$A$3:$ID$198,180,FALSE)</f>
        <v>#N/A</v>
      </c>
      <c r="FY42" s="16" t="e">
        <f>VLOOKUP(A42,'Phase 1,2+robust'!$A$3:$ID$198,181,FALSE)</f>
        <v>#N/A</v>
      </c>
      <c r="FZ42" s="16" t="e">
        <f>VLOOKUP(A42,'Phase 1,2+robust'!$A$3:$ID$198,182,FALSE)</f>
        <v>#N/A</v>
      </c>
      <c r="GA42" s="16" t="e">
        <f>VLOOKUP(A42,'Phase 1,2+robust'!$A$3:$ID$198,183,FALSE)</f>
        <v>#N/A</v>
      </c>
      <c r="GB42" s="16" t="e">
        <f>VLOOKUP(A42,'Phase 1,2+robust'!$A$3:$ID$198,184,FALSE)</f>
        <v>#N/A</v>
      </c>
      <c r="GC42" s="16" t="e">
        <f>VLOOKUP(A42,'Phase 1,2+robust'!$A$3:$ID$198,185,FALSE)</f>
        <v>#N/A</v>
      </c>
      <c r="GD42" s="16" t="e">
        <f>VLOOKUP(A42,'Phase 1,2+robust'!$A$3:$ID$198,186,FALSE)</f>
        <v>#N/A</v>
      </c>
      <c r="GE42" s="16" t="e">
        <f>VLOOKUP(A42,'Phase 1,2+robust'!$A$3:$ID$198,187,FALSE)</f>
        <v>#N/A</v>
      </c>
      <c r="GF42" s="16" t="e">
        <f>VLOOKUP(A42,'Phase 1,2+robust'!$A$3:$ID$198,188,FALSE)</f>
        <v>#N/A</v>
      </c>
      <c r="GG42" s="16" t="e">
        <f>VLOOKUP(A42,'Phase 1,2+robust'!$A$3:$ID$198,189,FALSE)</f>
        <v>#N/A</v>
      </c>
      <c r="GH42" s="16" t="e">
        <f>VLOOKUP(A42,'Phase 1,2+robust'!$A$3:$ID$198,190,FALSE)</f>
        <v>#N/A</v>
      </c>
      <c r="GI42" s="16" t="e">
        <f>VLOOKUP(A42,'Phase 1,2+robust'!$A$3:$ID$198,191,FALSE)</f>
        <v>#N/A</v>
      </c>
      <c r="GJ42" s="16" t="e">
        <f>VLOOKUP(A42,'Phase 1,2+robust'!$A$3:$ID$198,192,FALSE)</f>
        <v>#N/A</v>
      </c>
      <c r="GK42" s="16" t="e">
        <f>VLOOKUP(A42,'Phase 1,2+robust'!$A$3:$ID$198,193,FALSE)</f>
        <v>#N/A</v>
      </c>
      <c r="GL42" s="16" t="e">
        <f>VLOOKUP(A42,'Phase 1,2+robust'!$A$3:$ID$198,194,FALSE)</f>
        <v>#N/A</v>
      </c>
      <c r="GM42" s="16" t="e">
        <f>VLOOKUP(A42,'Phase 1,2+robust'!$A$3:$ID$198,195,FALSE)</f>
        <v>#N/A</v>
      </c>
      <c r="GN42" s="16" t="e">
        <f>VLOOKUP(A42,'Phase 1,2+robust'!$A$3:$ID$198,196,FALSE)</f>
        <v>#N/A</v>
      </c>
      <c r="GO42" s="16" t="e">
        <f>VLOOKUP(A42,'Phase 1,2+robust'!$A$3:$ID$198,197,FALSE)</f>
        <v>#N/A</v>
      </c>
      <c r="GP42" s="16" t="e">
        <f>VLOOKUP(A42,'Phase 1,2+robust'!$A$3:$ID$198,198,FALSE)</f>
        <v>#N/A</v>
      </c>
    </row>
    <row r="43" spans="1:198" s="16" customFormat="1" x14ac:dyDescent="0.25">
      <c r="B43" s="16" t="e">
        <f>VLOOKUP(A43,'Phase 1,2+robust'!$A$3:$ID$198,2,FALSE)</f>
        <v>#N/A</v>
      </c>
      <c r="C43" s="16" t="e">
        <f>VLOOKUP(A43,'Phase 1,2+robust'!$A$3:$ID$198,3,FALSE)</f>
        <v>#N/A</v>
      </c>
      <c r="D43" s="16" t="e">
        <f>VLOOKUP(A43,'Phase 1,2+robust'!$A$3:$ID$198,4,FALSE)</f>
        <v>#N/A</v>
      </c>
      <c r="E43" s="16" t="e">
        <f>VLOOKUP(A43,'Phase 1,2+robust'!$A$3:$ID$198,5,FALSE)</f>
        <v>#N/A</v>
      </c>
      <c r="F43" s="16" t="e">
        <f>VLOOKUP(A43,'Phase 1,2+robust'!$A$3:$ID$198,6,FALSE)</f>
        <v>#N/A</v>
      </c>
      <c r="G43" s="16" t="e">
        <f>VLOOKUP(A43,'Phase 1,2+robust'!$A$3:$ID$198,7,FALSE)</f>
        <v>#N/A</v>
      </c>
      <c r="H43" s="16" t="e">
        <f>VLOOKUP(A43,'Phase 1,2+robust'!$A$3:$ID$198,8,FALSE)</f>
        <v>#N/A</v>
      </c>
      <c r="I43" s="16" t="e">
        <f>VLOOKUP(A43,'Phase 1,2+robust'!$A$3:$ID$198,9,FALSE)</f>
        <v>#N/A</v>
      </c>
      <c r="J43" s="45" t="e">
        <f>VLOOKUP(A43,'Phase 1,2+robust'!$A$3:$ID$198,10,FALSE)</f>
        <v>#N/A</v>
      </c>
      <c r="K43" s="46" t="e">
        <f>VLOOKUP(A43,'Phase 1,2+robust'!$A$3:$ID$198,11,FALSE)</f>
        <v>#N/A</v>
      </c>
      <c r="L43" s="47" t="e">
        <f>VLOOKUP(B43,'Phase 1,2+robust'!$A$3:$ID$198,11,FALSE)</f>
        <v>#N/A</v>
      </c>
      <c r="M43" s="16" t="e">
        <f>VLOOKUP(A43,'Phase 1,2+robust'!$A$3:$ID$198,13,FALSE)</f>
        <v>#N/A</v>
      </c>
      <c r="N43" s="16" t="e">
        <f>VLOOKUP(A43,'Phase 1,2+robust'!$A$3:$ID$198,14,FALSE)</f>
        <v>#N/A</v>
      </c>
      <c r="O43" s="16" t="e">
        <f>VLOOKUP(B43,'Phase 1,2+robust'!$A$3:$ID$198,14,FALSE)</f>
        <v>#N/A</v>
      </c>
      <c r="P43" s="45" t="e">
        <f>VLOOKUP(A43,'Phase 1,2+robust'!$A$3:$ID$198,16,FALSE)</f>
        <v>#N/A</v>
      </c>
      <c r="Q43" s="46" t="e">
        <f>VLOOKUP(A43,'Phase 1,2+robust'!$A$3:$ID$198,17,FALSE)</f>
        <v>#N/A</v>
      </c>
      <c r="R43" s="47" t="e">
        <f>VLOOKUP(A43,'Phase 1,2+robust'!$A$3:$ID$198,18,FALSE)</f>
        <v>#N/A</v>
      </c>
      <c r="S43" s="16" t="e">
        <f>VLOOKUP(A43,'Phase 1,2+robust'!$A$3:$ID$198,19,FALSE)</f>
        <v>#N/A</v>
      </c>
      <c r="T43" s="16" t="e">
        <f>VLOOKUP(A43,'Phase 1,2+robust'!$A$3:$ID$198,20,FALSE)</f>
        <v>#N/A</v>
      </c>
      <c r="U43" s="16" t="e">
        <f>VLOOKUP(A43,'Phase 1,2+robust'!$A$3:$ID$198,21,FALSE)</f>
        <v>#N/A</v>
      </c>
      <c r="V43" s="45" t="e">
        <f>VLOOKUP(A43,'Phase 1,2+robust'!$A$3:$ID$198,22,FALSE)</f>
        <v>#N/A</v>
      </c>
      <c r="W43" s="46" t="e">
        <f>VLOOKUP(A43,'Phase 1,2+robust'!$A$3:$ID$198,23,FALSE)</f>
        <v>#N/A</v>
      </c>
      <c r="X43" s="47" t="e">
        <f>VLOOKUP(A43,'Phase 1,2+robust'!$A$3:$ID$198,24,FALSE)</f>
        <v>#N/A</v>
      </c>
      <c r="Y43" s="16" t="e">
        <f>VLOOKUP(A43,'Phase 1,2+robust'!$A$3:$ID$198,25,FALSE)</f>
        <v>#N/A</v>
      </c>
      <c r="Z43" s="16" t="e">
        <f>VLOOKUP(A43,'Phase 1,2+robust'!$A$3:$ID$198,26,FALSE)</f>
        <v>#N/A</v>
      </c>
      <c r="AA43" s="16" t="e">
        <f>VLOOKUP(A43,'Phase 1,2+robust'!$A$3:$ID$198,27,FALSE)</f>
        <v>#N/A</v>
      </c>
      <c r="AB43" s="45" t="e">
        <f>VLOOKUP(A43,'Phase 1,2+robust'!$A$3:$ID$198,28,FALSE)</f>
        <v>#N/A</v>
      </c>
      <c r="AC43" s="46" t="e">
        <f>VLOOKUP(A43,'Phase 1,2+robust'!$A$3:$ID$198,29,FALSE)</f>
        <v>#N/A</v>
      </c>
      <c r="AD43" s="47" t="e">
        <f>VLOOKUP(A43,'Phase 1,2+robust'!$A$3:$ID$198,30,FALSE)</f>
        <v>#N/A</v>
      </c>
      <c r="AE43" s="16" t="e">
        <f>VLOOKUP(A43,'Phase 1,2+robust'!$A$3:$ID$198,31,FALSE)</f>
        <v>#N/A</v>
      </c>
      <c r="AF43" s="16" t="e">
        <f>VLOOKUP(A43,'Phase 1,2+robust'!$A$3:$ID$198,32,FALSE)</f>
        <v>#N/A</v>
      </c>
      <c r="AG43" s="16" t="e">
        <f>VLOOKUP(A43,'Phase 1,2+robust'!$A$3:$ID$198,33,FALSE)</f>
        <v>#N/A</v>
      </c>
      <c r="AH43" s="45" t="e">
        <f>VLOOKUP(A43,'Phase 1,2+robust'!$A$3:$ID$198,34,FALSE)</f>
        <v>#N/A</v>
      </c>
      <c r="AI43" s="46" t="e">
        <f>VLOOKUP(A43,'Phase 1,2+robust'!$A$3:$ID$198,35,FALSE)</f>
        <v>#N/A</v>
      </c>
      <c r="AJ43" s="47" t="e">
        <f>VLOOKUP(A43,'Phase 1,2+robust'!$A$3:$ID$198,36,FALSE)</f>
        <v>#N/A</v>
      </c>
      <c r="AK43" s="16" t="e">
        <f>VLOOKUP(A43,'Phase 1,2+robust'!$A$3:$ID$198,37,FALSE)</f>
        <v>#N/A</v>
      </c>
      <c r="AL43" s="16" t="e">
        <f>VLOOKUP(A43,'Phase 1,2+robust'!$A$3:$ID$198,38,FALSE)</f>
        <v>#N/A</v>
      </c>
      <c r="AM43" s="16" t="e">
        <f>VLOOKUP(A43,'Phase 1,2+robust'!$A$3:$ID$198,39,FALSE)</f>
        <v>#N/A</v>
      </c>
      <c r="AN43" s="45" t="e">
        <f>VLOOKUP(A43,'Phase 1,2+robust'!$A$3:$ID$198,40,FALSE)</f>
        <v>#N/A</v>
      </c>
      <c r="AO43" s="46" t="e">
        <f>VLOOKUP(A43,'Phase 1,2+robust'!$A$3:$ID$198,41,FALSE)</f>
        <v>#N/A</v>
      </c>
      <c r="AP43" s="47" t="e">
        <f>VLOOKUP(A43,'Phase 1,2+robust'!$A$3:$ID$198,42,FALSE)</f>
        <v>#N/A</v>
      </c>
      <c r="AQ43" s="16" t="e">
        <f>VLOOKUP(A43,'Phase 1,2+robust'!$A$3:$ID$198,43,FALSE)</f>
        <v>#N/A</v>
      </c>
      <c r="AR43" s="16" t="e">
        <f>VLOOKUP(A43,'Phase 1,2+robust'!$A$3:$ID$198,44,FALSE)</f>
        <v>#N/A</v>
      </c>
      <c r="AS43" s="16" t="e">
        <f>VLOOKUP(A43,'Phase 1,2+robust'!$A$3:$ID$198,45,FALSE)</f>
        <v>#N/A</v>
      </c>
      <c r="AT43" s="45" t="e">
        <f>VLOOKUP(A43,'Phase 1,2+robust'!$A$3:$ID$198,46,FALSE)</f>
        <v>#N/A</v>
      </c>
      <c r="AU43" s="46" t="e">
        <f>VLOOKUP(A43,'Phase 1,2+robust'!$A$3:$ID$198,47,FALSE)</f>
        <v>#N/A</v>
      </c>
      <c r="AV43" s="47" t="e">
        <f>VLOOKUP(A43,'Phase 1,2+robust'!$A$3:$ID$198,48,FALSE)</f>
        <v>#N/A</v>
      </c>
      <c r="AW43" s="16" t="e">
        <f>VLOOKUP(A43,'Phase 1,2+robust'!$A$3:$ID$198,49,FALSE)</f>
        <v>#N/A</v>
      </c>
      <c r="AX43" s="16" t="e">
        <f>VLOOKUP(A43,'Phase 1,2+robust'!$A$3:$ID$198,50,FALSE)</f>
        <v>#N/A</v>
      </c>
      <c r="AY43" s="16" t="e">
        <f>VLOOKUP(A43,'Phase 1,2+robust'!$A$3:$ID$198,51,FALSE)</f>
        <v>#N/A</v>
      </c>
      <c r="AZ43" s="45" t="e">
        <f>VLOOKUP(A43,'Phase 1,2+robust'!$A$3:$ID$198,52,FALSE)</f>
        <v>#N/A</v>
      </c>
      <c r="BA43" s="46" t="e">
        <f>VLOOKUP(A43,'Phase 1,2+robust'!$A$3:$ID$198,53,FALSE)</f>
        <v>#N/A</v>
      </c>
      <c r="BB43" s="47" t="e">
        <f>VLOOKUP(A43,'Phase 1,2+robust'!$A$3:$ID$198,54,FALSE)</f>
        <v>#N/A</v>
      </c>
      <c r="BC43" s="16" t="e">
        <f>VLOOKUP(A43,'Phase 1,2+robust'!$A$3:$ID$198,55,FALSE)</f>
        <v>#N/A</v>
      </c>
      <c r="BD43" s="16" t="e">
        <f>VLOOKUP(A43,'Phase 1,2+robust'!$A$3:$ID$198,56,FALSE)</f>
        <v>#N/A</v>
      </c>
      <c r="BE43" s="16" t="e">
        <f>VLOOKUP(A43,'Phase 1,2+robust'!$A$3:$ID$198,57,FALSE)</f>
        <v>#N/A</v>
      </c>
      <c r="BF43" s="45" t="e">
        <f>VLOOKUP(A43,'Phase 1,2+robust'!$A$3:$ID$198,58,FALSE)</f>
        <v>#N/A</v>
      </c>
      <c r="BG43" s="46" t="e">
        <f>VLOOKUP(A43,'Phase 1,2+robust'!$A$3:$ID$198,59,FALSE)</f>
        <v>#N/A</v>
      </c>
      <c r="BH43" s="47" t="e">
        <f>VLOOKUP(A43,'Phase 1,2+robust'!$A$3:$ID$198,60,FALSE)</f>
        <v>#N/A</v>
      </c>
      <c r="BI43" s="16" t="e">
        <f>VLOOKUP(A43,'Phase 1,2+robust'!$A$3:$ID$198,61,FALSE)</f>
        <v>#N/A</v>
      </c>
      <c r="BJ43" s="16" t="e">
        <f>VLOOKUP(A43,'Phase 1,2+robust'!$A$3:$ID$198,62,FALSE)</f>
        <v>#N/A</v>
      </c>
      <c r="BK43" s="16" t="e">
        <f>VLOOKUP(A43,'Phase 1,2+robust'!$A$3:$ID$198,63,FALSE)</f>
        <v>#N/A</v>
      </c>
      <c r="BL43" s="45" t="e">
        <f>VLOOKUP(A43,'Phase 1,2+robust'!$A$3:$ID$198,64,FALSE)</f>
        <v>#N/A</v>
      </c>
      <c r="BM43" s="46" t="e">
        <f>VLOOKUP(A43,'Phase 1,2+robust'!$A$3:$ID$198,65,FALSE)</f>
        <v>#N/A</v>
      </c>
      <c r="BN43" s="47" t="e">
        <f>VLOOKUP(A43,'Phase 1,2+robust'!$A$3:$ID$198,66,FALSE)</f>
        <v>#N/A</v>
      </c>
      <c r="BO43" s="16" t="e">
        <f>VLOOKUP(A43,'Phase 1,2+robust'!$A$3:$ID$198,67,FALSE)</f>
        <v>#N/A</v>
      </c>
      <c r="BP43" s="16" t="e">
        <f>VLOOKUP(A43,'Phase 1,2+robust'!$A$3:$ID$198,68,FALSE)</f>
        <v>#N/A</v>
      </c>
      <c r="BQ43" s="16" t="e">
        <f>VLOOKUP(A43,'Phase 1,2+robust'!$A$3:$ID$198,69,FALSE)</f>
        <v>#N/A</v>
      </c>
      <c r="BR43" s="45" t="e">
        <f>VLOOKUP(A43,'Phase 1,2+robust'!$A$3:$ID$198,70,FALSE)</f>
        <v>#N/A</v>
      </c>
      <c r="BS43" s="46" t="e">
        <f>VLOOKUP(A43,'Phase 1,2+robust'!$A$3:$ID$198,71,FALSE)</f>
        <v>#N/A</v>
      </c>
      <c r="BT43" s="47" t="e">
        <f>VLOOKUP(A43,'Phase 1,2+robust'!$A$3:$ID$198,72,FALSE)</f>
        <v>#N/A</v>
      </c>
      <c r="BU43" s="16" t="e">
        <f>VLOOKUP(A43,'Phase 1,2+robust'!$A$3:$ID$198,73,FALSE)</f>
        <v>#N/A</v>
      </c>
      <c r="BV43" s="16" t="e">
        <f>VLOOKUP(A43,'Phase 1,2+robust'!$A$3:$ID$198,74,FALSE)</f>
        <v>#N/A</v>
      </c>
      <c r="BW43" s="16" t="e">
        <f>VLOOKUP(A43,'Phase 1,2+robust'!$A$3:$ID$198,75,FALSE)</f>
        <v>#N/A</v>
      </c>
      <c r="BX43" s="45" t="e">
        <f>VLOOKUP(A43,'Phase 1,2+robust'!$A$3:$ID$198,76,FALSE)</f>
        <v>#N/A</v>
      </c>
      <c r="BY43" s="46" t="e">
        <f>VLOOKUP(A43,'Phase 1,2+robust'!$A$3:$ID$198,77,FALSE)</f>
        <v>#N/A</v>
      </c>
      <c r="BZ43" s="47" t="e">
        <f>VLOOKUP(A43,'Phase 1,2+robust'!$A$3:$ID$198,78,FALSE)</f>
        <v>#N/A</v>
      </c>
      <c r="CA43" s="16" t="e">
        <f>VLOOKUP(A43,'Phase 1,2+robust'!$A$3:$ID$198,79,FALSE)</f>
        <v>#N/A</v>
      </c>
      <c r="CB43" s="16" t="e">
        <f>VLOOKUP(A43,'Phase 1,2+robust'!$A$3:$ID$198,80,FALSE)</f>
        <v>#N/A</v>
      </c>
      <c r="CC43" s="16" t="e">
        <f>VLOOKUP(A43,'Phase 1,2+robust'!$A$3:$ID$198,81,FALSE)</f>
        <v>#N/A</v>
      </c>
      <c r="CD43" s="45" t="e">
        <f>VLOOKUP(A43,'Phase 1,2+robust'!$A$3:$ID$198,82,FALSE)</f>
        <v>#N/A</v>
      </c>
      <c r="CE43" s="46" t="e">
        <f>VLOOKUP(A43,'Phase 1,2+robust'!$A$3:$ID$198,83,FALSE)</f>
        <v>#N/A</v>
      </c>
      <c r="CF43" s="47" t="e">
        <f>VLOOKUP(A43,'Phase 1,2+robust'!$A$3:$ID$198,84,FALSE)</f>
        <v>#N/A</v>
      </c>
      <c r="CG43" s="16" t="e">
        <f>VLOOKUP(A43,'Phase 1,2+robust'!$A$3:$ID$198,85,FALSE)</f>
        <v>#N/A</v>
      </c>
      <c r="CH43" s="16" t="e">
        <f>VLOOKUP(A43,'Phase 1,2+robust'!$A$3:$ID$198,86,FALSE)</f>
        <v>#N/A</v>
      </c>
      <c r="CI43" s="16" t="e">
        <f>VLOOKUP(A43,'Phase 1,2+robust'!$A$3:$ID$198,87,FALSE)</f>
        <v>#N/A</v>
      </c>
      <c r="CJ43" s="45" t="e">
        <f>VLOOKUP(A43,'Phase 1,2+robust'!$A$3:$ID$198,88,FALSE)</f>
        <v>#N/A</v>
      </c>
      <c r="CK43" s="46" t="e">
        <f>VLOOKUP(A43,'Phase 1,2+robust'!$A$3:$ID$198,89,FALSE)</f>
        <v>#N/A</v>
      </c>
      <c r="CL43" s="47" t="e">
        <f>VLOOKUP(A43,'Phase 1,2+robust'!$A$3:$ID$198,90,FALSE)</f>
        <v>#N/A</v>
      </c>
      <c r="CM43" s="16" t="e">
        <f>VLOOKUP(A43,'Phase 1,2+robust'!$A$3:$ID$198,91,FALSE)</f>
        <v>#N/A</v>
      </c>
      <c r="CN43" s="16" t="e">
        <f>VLOOKUP(A43,'Phase 1,2+robust'!$A$3:$ID$198,92,FALSE)</f>
        <v>#N/A</v>
      </c>
      <c r="CO43" s="16" t="e">
        <f>VLOOKUP(A43,'Phase 1,2+robust'!$A$3:$ID$198,93,FALSE)</f>
        <v>#N/A</v>
      </c>
      <c r="CP43" s="45" t="e">
        <f>VLOOKUP(A43,'Phase 1,2+robust'!$A$3:$ID$198,94,FALSE)</f>
        <v>#N/A</v>
      </c>
      <c r="CQ43" s="46" t="e">
        <f>VLOOKUP(A43,'Phase 1,2+robust'!$A$3:$ID$198,95,FALSE)</f>
        <v>#N/A</v>
      </c>
      <c r="CR43" s="47" t="e">
        <f>VLOOKUP(A43,'Phase 1,2+robust'!$A$3:$ID$198,96,FALSE)</f>
        <v>#N/A</v>
      </c>
      <c r="CS43" s="16" t="e">
        <f>VLOOKUP(A43,'Phase 1,2+robust'!$A$3:$ID$198,97,FALSE)</f>
        <v>#N/A</v>
      </c>
      <c r="CT43" s="16" t="e">
        <f>VLOOKUP(A43,'Phase 1,2+robust'!$A$3:$ID$198,98,FALSE)</f>
        <v>#N/A</v>
      </c>
      <c r="CU43" s="16" t="e">
        <f>VLOOKUP(A43,'Phase 1,2+robust'!$A$3:$ID$198,99,FALSE)</f>
        <v>#N/A</v>
      </c>
      <c r="CV43" s="45" t="e">
        <f>VLOOKUP(A43,'Phase 1,2+robust'!$A$3:$ID$198,100,FALSE)</f>
        <v>#N/A</v>
      </c>
      <c r="CW43" s="46" t="e">
        <f>VLOOKUP(A43,'Phase 1,2+robust'!$A$3:$ID$198,101,FALSE)</f>
        <v>#N/A</v>
      </c>
      <c r="CX43" s="47" t="e">
        <f>VLOOKUP(A43,'Phase 1,2+robust'!$A$3:$ID$198,102,FALSE)</f>
        <v>#N/A</v>
      </c>
      <c r="CY43" s="16" t="e">
        <f>VLOOKUP(A43,'Phase 1,2+robust'!$A$3:$ID$198,103,FALSE)</f>
        <v>#N/A</v>
      </c>
      <c r="CZ43" s="16" t="e">
        <f>VLOOKUP(A43,'Phase 1,2+robust'!$A$3:$ID$198,104,FALSE)</f>
        <v>#N/A</v>
      </c>
      <c r="DA43" s="16" t="e">
        <f>VLOOKUP(A43,'Phase 1,2+robust'!$A$3:$ID$198,105,FALSE)</f>
        <v>#N/A</v>
      </c>
      <c r="DB43" s="45" t="e">
        <f>VLOOKUP(A43,'Phase 1,2+robust'!$A$3:$ID$198,106,FALSE)</f>
        <v>#N/A</v>
      </c>
      <c r="DC43" s="46" t="e">
        <f>VLOOKUP(A43,'Phase 1,2+robust'!$A$3:$ID$198,107,FALSE)</f>
        <v>#N/A</v>
      </c>
      <c r="DD43" s="47" t="e">
        <f>VLOOKUP(A43,'Phase 1,2+robust'!$A$3:$ID$198,108,FALSE)</f>
        <v>#N/A</v>
      </c>
      <c r="DE43" s="16" t="e">
        <f>VLOOKUP(A43,'Phase 1,2+robust'!$A$3:$ID$198,109,FALSE)</f>
        <v>#N/A</v>
      </c>
      <c r="DF43" s="16" t="e">
        <f>VLOOKUP(A43,'Phase 1,2+robust'!$A$3:$ID$198,110,FALSE)</f>
        <v>#N/A</v>
      </c>
      <c r="DG43" s="16" t="e">
        <f>VLOOKUP(A43,'Phase 1,2+robust'!$A$3:$ID$198,111,FALSE)</f>
        <v>#N/A</v>
      </c>
      <c r="DH43" s="45" t="e">
        <f>VLOOKUP(A43,'Phase 1,2+robust'!$A$3:$ID$198,112,FALSE)</f>
        <v>#N/A</v>
      </c>
      <c r="DI43" s="46" t="e">
        <f>VLOOKUP(A43,'Phase 1,2+robust'!$A$3:$ID$198,113,FALSE)</f>
        <v>#N/A</v>
      </c>
      <c r="DJ43" s="47" t="e">
        <f>VLOOKUP(A43,'Phase 1,2+robust'!$A$3:$ID$198,114,FALSE)</f>
        <v>#N/A</v>
      </c>
      <c r="DK43" s="16" t="e">
        <f>VLOOKUP(A43,'Phase 1,2+robust'!$A$3:$ID$198,115,FALSE)</f>
        <v>#N/A</v>
      </c>
      <c r="DL43" s="16" t="e">
        <f>VLOOKUP(A43,'Phase 1,2+robust'!$A$3:$ID$198,116,FALSE)</f>
        <v>#N/A</v>
      </c>
      <c r="DM43" s="16" t="e">
        <f>VLOOKUP(A43,'Phase 1,2+robust'!$A$3:$ID$198,117,FALSE)</f>
        <v>#N/A</v>
      </c>
      <c r="DN43" s="45" t="e">
        <f>VLOOKUP(A43,'Phase 1,2+robust'!$A$3:$ID$198,118,FALSE)</f>
        <v>#N/A</v>
      </c>
      <c r="DO43" s="46" t="e">
        <f>VLOOKUP(A43,'Phase 1,2+robust'!$A$3:$ID$198,119,FALSE)</f>
        <v>#N/A</v>
      </c>
      <c r="DP43" s="47" t="e">
        <f>VLOOKUP(A43,'Phase 1,2+robust'!$A$3:$ID$198,120,FALSE)</f>
        <v>#N/A</v>
      </c>
      <c r="DQ43" s="16" t="e">
        <f>VLOOKUP(A43,'Phase 1,2+robust'!$A$3:$ID$198,121,FALSE)</f>
        <v>#N/A</v>
      </c>
      <c r="DR43" s="16" t="e">
        <f>VLOOKUP(A43,'Phase 1,2+robust'!$A$3:$ID$198,122,FALSE)</f>
        <v>#N/A</v>
      </c>
      <c r="DS43" s="16" t="e">
        <f>VLOOKUP(A43,'Phase 1,2+robust'!$A$3:$ID$198,123,FALSE)</f>
        <v>#N/A</v>
      </c>
      <c r="DT43" s="45" t="e">
        <f>VLOOKUP(A43,'Phase 1,2+robust'!$A$3:$ID$198,124,FALSE)</f>
        <v>#N/A</v>
      </c>
      <c r="DU43" s="46" t="e">
        <f>VLOOKUP(A43,'Phase 1,2+robust'!$A$3:$ID$198,125,FALSE)</f>
        <v>#N/A</v>
      </c>
      <c r="DV43" s="47" t="e">
        <f>VLOOKUP(A43,'Phase 1,2+robust'!$A$3:$ID$198,126,FALSE)</f>
        <v>#N/A</v>
      </c>
      <c r="DW43" s="16" t="e">
        <f>VLOOKUP(A43,'Phase 1,2+robust'!$A$3:$ID$198,127,FALSE)</f>
        <v>#N/A</v>
      </c>
      <c r="DX43" s="16" t="e">
        <f>VLOOKUP(A43,'Phase 1,2+robust'!$A$3:$ID$198,128,FALSE)</f>
        <v>#N/A</v>
      </c>
      <c r="DY43" s="16" t="e">
        <f>VLOOKUP(A43,'Phase 1,2+robust'!$A$3:$ID$198,129,FALSE)</f>
        <v>#N/A</v>
      </c>
      <c r="DZ43" s="45" t="e">
        <f>VLOOKUP(A43,'Phase 1,2+robust'!$A$3:$ID$198,130,FALSE)</f>
        <v>#N/A</v>
      </c>
      <c r="EA43" s="46" t="e">
        <f>VLOOKUP(A43,'Phase 1,2+robust'!$A$3:$ID$198,131,FALSE)</f>
        <v>#N/A</v>
      </c>
      <c r="EB43" s="47" t="e">
        <f>VLOOKUP(A43,'Phase 1,2+robust'!$A$3:$ID$198,132,FALSE)</f>
        <v>#N/A</v>
      </c>
      <c r="EC43" s="16" t="e">
        <f>VLOOKUP(A43,'Phase 1,2+robust'!$A$3:$ID$198,133,FALSE)</f>
        <v>#N/A</v>
      </c>
      <c r="ED43" s="16" t="e">
        <f>VLOOKUP(A43,'Phase 1,2+robust'!$A$3:$ID$198,134,FALSE)</f>
        <v>#N/A</v>
      </c>
      <c r="EE43" s="16" t="e">
        <f>VLOOKUP(A43,'Phase 1,2+robust'!$A$3:$ID$198,135,FALSE)</f>
        <v>#N/A</v>
      </c>
      <c r="EF43" s="45" t="e">
        <f>VLOOKUP(A43,'Phase 1,2+robust'!$A$3:$ID$198,136,FALSE)</f>
        <v>#N/A</v>
      </c>
      <c r="EG43" s="46" t="e">
        <f>VLOOKUP(A43,'Phase 1,2+robust'!$A$3:$ID$198,137,FALSE)</f>
        <v>#N/A</v>
      </c>
      <c r="EH43" s="47" t="e">
        <f>VLOOKUP(A43,'Phase 1,2+robust'!$A$3:$ID$198,138,FALSE)</f>
        <v>#N/A</v>
      </c>
      <c r="EI43" s="16" t="e">
        <f>VLOOKUP(A43,'Phase 1,2+robust'!$A$3:$ID$198,139,FALSE)</f>
        <v>#N/A</v>
      </c>
      <c r="EJ43" s="16" t="e">
        <f>VLOOKUP(A43,'Phase 1,2+robust'!$A$3:$ID$198,140,FALSE)</f>
        <v>#N/A</v>
      </c>
      <c r="EK43" s="16" t="e">
        <f>VLOOKUP(A43,'Phase 1,2+robust'!$A$3:$ID$198,141,FALSE)</f>
        <v>#N/A</v>
      </c>
      <c r="EL43" s="45" t="e">
        <f>VLOOKUP(A43,'Phase 1,2+robust'!$A$3:$ID$198,142,FALSE)</f>
        <v>#N/A</v>
      </c>
      <c r="EM43" s="46" t="e">
        <f>VLOOKUP(A43,'Phase 1,2+robust'!$A$3:$ID$198,143,FALSE)</f>
        <v>#N/A</v>
      </c>
      <c r="EN43" s="47" t="e">
        <f>VLOOKUP(A43,'Phase 1,2+robust'!$A$3:$ID$198,144,FALSE)</f>
        <v>#N/A</v>
      </c>
      <c r="EO43" s="16" t="e">
        <f>VLOOKUP(A43,'Phase 1,2+robust'!$A$3:$ID$198,145,FALSE)</f>
        <v>#N/A</v>
      </c>
      <c r="EP43" s="16" t="e">
        <f>VLOOKUP(A43,'Phase 1,2+robust'!$A$3:$ID$198,146,FALSE)</f>
        <v>#N/A</v>
      </c>
      <c r="EQ43" s="16" t="e">
        <f>VLOOKUP(A43,'Phase 1,2+robust'!$A$3:$ID$198,147,FALSE)</f>
        <v>#N/A</v>
      </c>
      <c r="ER43" s="45" t="e">
        <f>VLOOKUP(A43,'Phase 1,2+robust'!$A$3:$ID$198,148,FALSE)</f>
        <v>#N/A</v>
      </c>
      <c r="ES43" s="46" t="e">
        <f>VLOOKUP(A43,'Phase 1,2+robust'!$A$3:$ID$198,149,FALSE)</f>
        <v>#N/A</v>
      </c>
      <c r="ET43" s="47" t="e">
        <f>VLOOKUP(A43,'Phase 1,2+robust'!$A$3:$ID$198,150,FALSE)</f>
        <v>#N/A</v>
      </c>
      <c r="EU43" s="16" t="e">
        <f>VLOOKUP(A43,'Phase 1,2+robust'!$A$3:$ID$198,151,FALSE)</f>
        <v>#N/A</v>
      </c>
      <c r="EV43" s="16" t="e">
        <f>VLOOKUP(A43,'Phase 1,2+robust'!$A$3:$ID$198,152,FALSE)</f>
        <v>#N/A</v>
      </c>
      <c r="EW43" s="16" t="e">
        <f>VLOOKUP(A43,'Phase 1,2+robust'!$A$3:$ID$198,153,FALSE)</f>
        <v>#N/A</v>
      </c>
      <c r="EX43" s="16" t="e">
        <f>VLOOKUP(A43,'Phase 1,2+robust'!$A$3:$ID$198,154,FALSE)</f>
        <v>#N/A</v>
      </c>
      <c r="EY43" s="16" t="e">
        <f>VLOOKUP(A43,'Phase 1,2+robust'!$A$3:$ID$198,155,FALSE)</f>
        <v>#N/A</v>
      </c>
      <c r="EZ43" s="16" t="e">
        <f>VLOOKUP(A43,'Phase 1,2+robust'!$A$3:$ID$198,156,FALSE)</f>
        <v>#N/A</v>
      </c>
      <c r="FA43" s="16" t="e">
        <f>VLOOKUP(A43,'Phase 1,2+robust'!$A$3:$ID$198,157,FALSE)</f>
        <v>#N/A</v>
      </c>
      <c r="FB43" s="16" t="e">
        <f>VLOOKUP(A43,'Phase 1,2+robust'!$A$3:$ID$198,158,FALSE)</f>
        <v>#N/A</v>
      </c>
      <c r="FC43" s="16" t="e">
        <f>VLOOKUP(A43,'Phase 1,2+robust'!$A$3:$ID$198,159,FALSE)</f>
        <v>#N/A</v>
      </c>
      <c r="FD43" s="16" t="e">
        <f>VLOOKUP(A43,'Phase 1,2+robust'!$A$3:$ID$198,160,FALSE)</f>
        <v>#N/A</v>
      </c>
      <c r="FE43" s="16" t="e">
        <f>VLOOKUP(A43,'Phase 1,2+robust'!$A$3:$ID$198,161,FALSE)</f>
        <v>#N/A</v>
      </c>
      <c r="FF43" s="16" t="e">
        <f>VLOOKUP(A43,'Phase 1,2+robust'!$A$3:$ID$198,162,FALSE)</f>
        <v>#N/A</v>
      </c>
      <c r="FG43" s="16" t="e">
        <f>VLOOKUP(A43,'Phase 1,2+robust'!$A$3:$ID$198,163,FALSE)</f>
        <v>#N/A</v>
      </c>
      <c r="FH43" s="16" t="e">
        <f>VLOOKUP(A43,'Phase 1,2+robust'!$A$3:$ID$198,164,FALSE)</f>
        <v>#N/A</v>
      </c>
      <c r="FI43" s="16" t="e">
        <f>VLOOKUP(A43,'Phase 1,2+robust'!$A$3:$ID$198,165,FALSE)</f>
        <v>#N/A</v>
      </c>
      <c r="FJ43" s="16" t="e">
        <f>VLOOKUP(A43,'Phase 1,2+robust'!$A$3:$ID$198,166,FALSE)</f>
        <v>#N/A</v>
      </c>
      <c r="FK43" s="16" t="e">
        <f>VLOOKUP(A43,'Phase 1,2+robust'!$A$3:$ID$198,167,FALSE)</f>
        <v>#N/A</v>
      </c>
      <c r="FL43" s="16" t="e">
        <f>VLOOKUP(A43,'Phase 1,2+robust'!$A$3:$ID$198,168,FALSE)</f>
        <v>#N/A</v>
      </c>
      <c r="FM43" s="16" t="e">
        <f>VLOOKUP(A43,'Phase 1,2+robust'!$A$3:$ID$198,169,FALSE)</f>
        <v>#N/A</v>
      </c>
      <c r="FN43" s="16" t="e">
        <f>VLOOKUP(A43,'Phase 1,2+robust'!$A$3:$ID$198,170,FALSE)</f>
        <v>#N/A</v>
      </c>
      <c r="FO43" s="16" t="e">
        <f>VLOOKUP(A43,'Phase 1,2+robust'!$A$3:$ID$198,171,FALSE)</f>
        <v>#N/A</v>
      </c>
      <c r="FP43" s="16" t="e">
        <f>VLOOKUP(A43,'Phase 1,2+robust'!$A$3:$ID$198,172,FALSE)</f>
        <v>#N/A</v>
      </c>
      <c r="FQ43" s="16" t="e">
        <f>VLOOKUP(A43,'Phase 1,2+robust'!$A$3:$ID$198,173,FALSE)</f>
        <v>#N/A</v>
      </c>
      <c r="FR43" s="16" t="e">
        <f>VLOOKUP(A43,'Phase 1,2+robust'!$A$3:$ID$198,174,FALSE)</f>
        <v>#N/A</v>
      </c>
      <c r="FS43" s="16" t="e">
        <f>VLOOKUP(A43,'Phase 1,2+robust'!$A$3:$ID$198,175,FALSE)</f>
        <v>#N/A</v>
      </c>
      <c r="FT43" s="16" t="e">
        <f>VLOOKUP(A43,'Phase 1,2+robust'!$A$3:$ID$198,176,FALSE)</f>
        <v>#N/A</v>
      </c>
      <c r="FU43" s="16" t="e">
        <f>VLOOKUP(A43,'Phase 1,2+robust'!$A$3:$ID$198,177,FALSE)</f>
        <v>#N/A</v>
      </c>
      <c r="FV43" s="16" t="e">
        <f>VLOOKUP(A43,'Phase 1,2+robust'!$A$3:$ID$198,178,FALSE)</f>
        <v>#N/A</v>
      </c>
      <c r="FW43" s="16" t="e">
        <f>VLOOKUP(A43,'Phase 1,2+robust'!$A$3:$ID$198,179,FALSE)</f>
        <v>#N/A</v>
      </c>
      <c r="FX43" s="16" t="e">
        <f>VLOOKUP(A43,'Phase 1,2+robust'!$A$3:$ID$198,180,FALSE)</f>
        <v>#N/A</v>
      </c>
      <c r="FY43" s="16" t="e">
        <f>VLOOKUP(A43,'Phase 1,2+robust'!$A$3:$ID$198,181,FALSE)</f>
        <v>#N/A</v>
      </c>
      <c r="FZ43" s="16" t="e">
        <f>VLOOKUP(A43,'Phase 1,2+robust'!$A$3:$ID$198,182,FALSE)</f>
        <v>#N/A</v>
      </c>
      <c r="GA43" s="16" t="e">
        <f>VLOOKUP(A43,'Phase 1,2+robust'!$A$3:$ID$198,183,FALSE)</f>
        <v>#N/A</v>
      </c>
      <c r="GB43" s="16" t="e">
        <f>VLOOKUP(A43,'Phase 1,2+robust'!$A$3:$ID$198,184,FALSE)</f>
        <v>#N/A</v>
      </c>
      <c r="GC43" s="16" t="e">
        <f>VLOOKUP(A43,'Phase 1,2+robust'!$A$3:$ID$198,185,FALSE)</f>
        <v>#N/A</v>
      </c>
      <c r="GD43" s="16" t="e">
        <f>VLOOKUP(A43,'Phase 1,2+robust'!$A$3:$ID$198,186,FALSE)</f>
        <v>#N/A</v>
      </c>
      <c r="GE43" s="16" t="e">
        <f>VLOOKUP(A43,'Phase 1,2+robust'!$A$3:$ID$198,187,FALSE)</f>
        <v>#N/A</v>
      </c>
      <c r="GF43" s="16" t="e">
        <f>VLOOKUP(A43,'Phase 1,2+robust'!$A$3:$ID$198,188,FALSE)</f>
        <v>#N/A</v>
      </c>
      <c r="GG43" s="16" t="e">
        <f>VLOOKUP(A43,'Phase 1,2+robust'!$A$3:$ID$198,189,FALSE)</f>
        <v>#N/A</v>
      </c>
      <c r="GH43" s="16" t="e">
        <f>VLOOKUP(A43,'Phase 1,2+robust'!$A$3:$ID$198,190,FALSE)</f>
        <v>#N/A</v>
      </c>
      <c r="GI43" s="16" t="e">
        <f>VLOOKUP(A43,'Phase 1,2+robust'!$A$3:$ID$198,191,FALSE)</f>
        <v>#N/A</v>
      </c>
      <c r="GJ43" s="16" t="e">
        <f>VLOOKUP(A43,'Phase 1,2+robust'!$A$3:$ID$198,192,FALSE)</f>
        <v>#N/A</v>
      </c>
      <c r="GK43" s="16" t="e">
        <f>VLOOKUP(A43,'Phase 1,2+robust'!$A$3:$ID$198,193,FALSE)</f>
        <v>#N/A</v>
      </c>
      <c r="GL43" s="16" t="e">
        <f>VLOOKUP(A43,'Phase 1,2+robust'!$A$3:$ID$198,194,FALSE)</f>
        <v>#N/A</v>
      </c>
      <c r="GM43" s="16" t="e">
        <f>VLOOKUP(A43,'Phase 1,2+robust'!$A$3:$ID$198,195,FALSE)</f>
        <v>#N/A</v>
      </c>
      <c r="GN43" s="16" t="e">
        <f>VLOOKUP(A43,'Phase 1,2+robust'!$A$3:$ID$198,196,FALSE)</f>
        <v>#N/A</v>
      </c>
      <c r="GO43" s="16" t="e">
        <f>VLOOKUP(A43,'Phase 1,2+robust'!$A$3:$ID$198,197,FALSE)</f>
        <v>#N/A</v>
      </c>
      <c r="GP43" s="16" t="e">
        <f>VLOOKUP(A43,'Phase 1,2+robust'!$A$3:$ID$198,198,FALSE)</f>
        <v>#N/A</v>
      </c>
    </row>
    <row r="44" spans="1:198" s="16" customFormat="1" x14ac:dyDescent="0.25">
      <c r="B44" s="16" t="e">
        <f>VLOOKUP(A44,'Phase 1,2+robust'!$A$3:$ID$198,2,FALSE)</f>
        <v>#N/A</v>
      </c>
      <c r="C44" s="16" t="e">
        <f>VLOOKUP(A44,'Phase 1,2+robust'!$A$3:$ID$198,3,FALSE)</f>
        <v>#N/A</v>
      </c>
      <c r="D44" s="16" t="e">
        <f>VLOOKUP(A44,'Phase 1,2+robust'!$A$3:$ID$198,4,FALSE)</f>
        <v>#N/A</v>
      </c>
      <c r="E44" s="16" t="e">
        <f>VLOOKUP(A44,'Phase 1,2+robust'!$A$3:$ID$198,5,FALSE)</f>
        <v>#N/A</v>
      </c>
      <c r="F44" s="16" t="e">
        <f>VLOOKUP(A44,'Phase 1,2+robust'!$A$3:$ID$198,6,FALSE)</f>
        <v>#N/A</v>
      </c>
      <c r="G44" s="16" t="e">
        <f>VLOOKUP(A44,'Phase 1,2+robust'!$A$3:$ID$198,7,FALSE)</f>
        <v>#N/A</v>
      </c>
      <c r="H44" s="16" t="e">
        <f>VLOOKUP(A44,'Phase 1,2+robust'!$A$3:$ID$198,8,FALSE)</f>
        <v>#N/A</v>
      </c>
      <c r="I44" s="16" t="e">
        <f>VLOOKUP(A44,'Phase 1,2+robust'!$A$3:$ID$198,9,FALSE)</f>
        <v>#N/A</v>
      </c>
      <c r="J44" s="45" t="e">
        <f>VLOOKUP(A44,'Phase 1,2+robust'!$A$3:$ID$198,10,FALSE)</f>
        <v>#N/A</v>
      </c>
      <c r="K44" s="46" t="e">
        <f>VLOOKUP(A44,'Phase 1,2+robust'!$A$3:$ID$198,11,FALSE)</f>
        <v>#N/A</v>
      </c>
      <c r="L44" s="47" t="e">
        <f>VLOOKUP(B44,'Phase 1,2+robust'!$A$3:$ID$198,11,FALSE)</f>
        <v>#N/A</v>
      </c>
      <c r="M44" s="16" t="e">
        <f>VLOOKUP(A44,'Phase 1,2+robust'!$A$3:$ID$198,13,FALSE)</f>
        <v>#N/A</v>
      </c>
      <c r="N44" s="16" t="e">
        <f>VLOOKUP(A44,'Phase 1,2+robust'!$A$3:$ID$198,14,FALSE)</f>
        <v>#N/A</v>
      </c>
      <c r="O44" s="16" t="e">
        <f>VLOOKUP(B44,'Phase 1,2+robust'!$A$3:$ID$198,14,FALSE)</f>
        <v>#N/A</v>
      </c>
      <c r="P44" s="45" t="e">
        <f>VLOOKUP(A44,'Phase 1,2+robust'!$A$3:$ID$198,16,FALSE)</f>
        <v>#N/A</v>
      </c>
      <c r="Q44" s="46" t="e">
        <f>VLOOKUP(A44,'Phase 1,2+robust'!$A$3:$ID$198,17,FALSE)</f>
        <v>#N/A</v>
      </c>
      <c r="R44" s="47" t="e">
        <f>VLOOKUP(A44,'Phase 1,2+robust'!$A$3:$ID$198,18,FALSE)</f>
        <v>#N/A</v>
      </c>
      <c r="S44" s="16" t="e">
        <f>VLOOKUP(A44,'Phase 1,2+robust'!$A$3:$ID$198,19,FALSE)</f>
        <v>#N/A</v>
      </c>
      <c r="T44" s="16" t="e">
        <f>VLOOKUP(A44,'Phase 1,2+robust'!$A$3:$ID$198,20,FALSE)</f>
        <v>#N/A</v>
      </c>
      <c r="U44" s="16" t="e">
        <f>VLOOKUP(A44,'Phase 1,2+robust'!$A$3:$ID$198,21,FALSE)</f>
        <v>#N/A</v>
      </c>
      <c r="V44" s="45" t="e">
        <f>VLOOKUP(A44,'Phase 1,2+robust'!$A$3:$ID$198,22,FALSE)</f>
        <v>#N/A</v>
      </c>
      <c r="W44" s="46" t="e">
        <f>VLOOKUP(A44,'Phase 1,2+robust'!$A$3:$ID$198,23,FALSE)</f>
        <v>#N/A</v>
      </c>
      <c r="X44" s="47" t="e">
        <f>VLOOKUP(A44,'Phase 1,2+robust'!$A$3:$ID$198,24,FALSE)</f>
        <v>#N/A</v>
      </c>
      <c r="Y44" s="16" t="e">
        <f>VLOOKUP(A44,'Phase 1,2+robust'!$A$3:$ID$198,25,FALSE)</f>
        <v>#N/A</v>
      </c>
      <c r="Z44" s="16" t="e">
        <f>VLOOKUP(A44,'Phase 1,2+robust'!$A$3:$ID$198,26,FALSE)</f>
        <v>#N/A</v>
      </c>
      <c r="AA44" s="16" t="e">
        <f>VLOOKUP(A44,'Phase 1,2+robust'!$A$3:$ID$198,27,FALSE)</f>
        <v>#N/A</v>
      </c>
      <c r="AB44" s="45" t="e">
        <f>VLOOKUP(A44,'Phase 1,2+robust'!$A$3:$ID$198,28,FALSE)</f>
        <v>#N/A</v>
      </c>
      <c r="AC44" s="46" t="e">
        <f>VLOOKUP(A44,'Phase 1,2+robust'!$A$3:$ID$198,29,FALSE)</f>
        <v>#N/A</v>
      </c>
      <c r="AD44" s="47" t="e">
        <f>VLOOKUP(A44,'Phase 1,2+robust'!$A$3:$ID$198,30,FALSE)</f>
        <v>#N/A</v>
      </c>
      <c r="AE44" s="16" t="e">
        <f>VLOOKUP(A44,'Phase 1,2+robust'!$A$3:$ID$198,31,FALSE)</f>
        <v>#N/A</v>
      </c>
      <c r="AF44" s="16" t="e">
        <f>VLOOKUP(A44,'Phase 1,2+robust'!$A$3:$ID$198,32,FALSE)</f>
        <v>#N/A</v>
      </c>
      <c r="AG44" s="16" t="e">
        <f>VLOOKUP(A44,'Phase 1,2+robust'!$A$3:$ID$198,33,FALSE)</f>
        <v>#N/A</v>
      </c>
      <c r="AH44" s="45" t="e">
        <f>VLOOKUP(A44,'Phase 1,2+robust'!$A$3:$ID$198,34,FALSE)</f>
        <v>#N/A</v>
      </c>
      <c r="AI44" s="46" t="e">
        <f>VLOOKUP(A44,'Phase 1,2+robust'!$A$3:$ID$198,35,FALSE)</f>
        <v>#N/A</v>
      </c>
      <c r="AJ44" s="47" t="e">
        <f>VLOOKUP(A44,'Phase 1,2+robust'!$A$3:$ID$198,36,FALSE)</f>
        <v>#N/A</v>
      </c>
      <c r="AK44" s="16" t="e">
        <f>VLOOKUP(A44,'Phase 1,2+robust'!$A$3:$ID$198,37,FALSE)</f>
        <v>#N/A</v>
      </c>
      <c r="AL44" s="16" t="e">
        <f>VLOOKUP(A44,'Phase 1,2+robust'!$A$3:$ID$198,38,FALSE)</f>
        <v>#N/A</v>
      </c>
      <c r="AM44" s="16" t="e">
        <f>VLOOKUP(A44,'Phase 1,2+robust'!$A$3:$ID$198,39,FALSE)</f>
        <v>#N/A</v>
      </c>
      <c r="AN44" s="45" t="e">
        <f>VLOOKUP(A44,'Phase 1,2+robust'!$A$3:$ID$198,40,FALSE)</f>
        <v>#N/A</v>
      </c>
      <c r="AO44" s="46" t="e">
        <f>VLOOKUP(A44,'Phase 1,2+robust'!$A$3:$ID$198,41,FALSE)</f>
        <v>#N/A</v>
      </c>
      <c r="AP44" s="47" t="e">
        <f>VLOOKUP(A44,'Phase 1,2+robust'!$A$3:$ID$198,42,FALSE)</f>
        <v>#N/A</v>
      </c>
      <c r="AQ44" s="16" t="e">
        <f>VLOOKUP(A44,'Phase 1,2+robust'!$A$3:$ID$198,43,FALSE)</f>
        <v>#N/A</v>
      </c>
      <c r="AR44" s="16" t="e">
        <f>VLOOKUP(A44,'Phase 1,2+robust'!$A$3:$ID$198,44,FALSE)</f>
        <v>#N/A</v>
      </c>
      <c r="AS44" s="16" t="e">
        <f>VLOOKUP(A44,'Phase 1,2+robust'!$A$3:$ID$198,45,FALSE)</f>
        <v>#N/A</v>
      </c>
      <c r="AT44" s="45" t="e">
        <f>VLOOKUP(A44,'Phase 1,2+robust'!$A$3:$ID$198,46,FALSE)</f>
        <v>#N/A</v>
      </c>
      <c r="AU44" s="46" t="e">
        <f>VLOOKUP(A44,'Phase 1,2+robust'!$A$3:$ID$198,47,FALSE)</f>
        <v>#N/A</v>
      </c>
      <c r="AV44" s="47" t="e">
        <f>VLOOKUP(A44,'Phase 1,2+robust'!$A$3:$ID$198,48,FALSE)</f>
        <v>#N/A</v>
      </c>
      <c r="AW44" s="16" t="e">
        <f>VLOOKUP(A44,'Phase 1,2+robust'!$A$3:$ID$198,49,FALSE)</f>
        <v>#N/A</v>
      </c>
      <c r="AX44" s="16" t="e">
        <f>VLOOKUP(A44,'Phase 1,2+robust'!$A$3:$ID$198,50,FALSE)</f>
        <v>#N/A</v>
      </c>
      <c r="AY44" s="16" t="e">
        <f>VLOOKUP(A44,'Phase 1,2+robust'!$A$3:$ID$198,51,FALSE)</f>
        <v>#N/A</v>
      </c>
      <c r="AZ44" s="45" t="e">
        <f>VLOOKUP(A44,'Phase 1,2+robust'!$A$3:$ID$198,52,FALSE)</f>
        <v>#N/A</v>
      </c>
      <c r="BA44" s="46" t="e">
        <f>VLOOKUP(A44,'Phase 1,2+robust'!$A$3:$ID$198,53,FALSE)</f>
        <v>#N/A</v>
      </c>
      <c r="BB44" s="47" t="e">
        <f>VLOOKUP(A44,'Phase 1,2+robust'!$A$3:$ID$198,54,FALSE)</f>
        <v>#N/A</v>
      </c>
      <c r="BC44" s="16" t="e">
        <f>VLOOKUP(A44,'Phase 1,2+robust'!$A$3:$ID$198,55,FALSE)</f>
        <v>#N/A</v>
      </c>
      <c r="BD44" s="16" t="e">
        <f>VLOOKUP(A44,'Phase 1,2+robust'!$A$3:$ID$198,56,FALSE)</f>
        <v>#N/A</v>
      </c>
      <c r="BE44" s="16" t="e">
        <f>VLOOKUP(A44,'Phase 1,2+robust'!$A$3:$ID$198,57,FALSE)</f>
        <v>#N/A</v>
      </c>
      <c r="BF44" s="45" t="e">
        <f>VLOOKUP(A44,'Phase 1,2+robust'!$A$3:$ID$198,58,FALSE)</f>
        <v>#N/A</v>
      </c>
      <c r="BG44" s="46" t="e">
        <f>VLOOKUP(A44,'Phase 1,2+robust'!$A$3:$ID$198,59,FALSE)</f>
        <v>#N/A</v>
      </c>
      <c r="BH44" s="47" t="e">
        <f>VLOOKUP(A44,'Phase 1,2+robust'!$A$3:$ID$198,60,FALSE)</f>
        <v>#N/A</v>
      </c>
      <c r="BI44" s="16" t="e">
        <f>VLOOKUP(A44,'Phase 1,2+robust'!$A$3:$ID$198,61,FALSE)</f>
        <v>#N/A</v>
      </c>
      <c r="BJ44" s="16" t="e">
        <f>VLOOKUP(A44,'Phase 1,2+robust'!$A$3:$ID$198,62,FALSE)</f>
        <v>#N/A</v>
      </c>
      <c r="BK44" s="16" t="e">
        <f>VLOOKUP(A44,'Phase 1,2+robust'!$A$3:$ID$198,63,FALSE)</f>
        <v>#N/A</v>
      </c>
      <c r="BL44" s="45" t="e">
        <f>VLOOKUP(A44,'Phase 1,2+robust'!$A$3:$ID$198,64,FALSE)</f>
        <v>#N/A</v>
      </c>
      <c r="BM44" s="46" t="e">
        <f>VLOOKUP(A44,'Phase 1,2+robust'!$A$3:$ID$198,65,FALSE)</f>
        <v>#N/A</v>
      </c>
      <c r="BN44" s="47" t="e">
        <f>VLOOKUP(A44,'Phase 1,2+robust'!$A$3:$ID$198,66,FALSE)</f>
        <v>#N/A</v>
      </c>
      <c r="BO44" s="16" t="e">
        <f>VLOOKUP(A44,'Phase 1,2+robust'!$A$3:$ID$198,67,FALSE)</f>
        <v>#N/A</v>
      </c>
      <c r="BP44" s="16" t="e">
        <f>VLOOKUP(A44,'Phase 1,2+robust'!$A$3:$ID$198,68,FALSE)</f>
        <v>#N/A</v>
      </c>
      <c r="BQ44" s="16" t="e">
        <f>VLOOKUP(A44,'Phase 1,2+robust'!$A$3:$ID$198,69,FALSE)</f>
        <v>#N/A</v>
      </c>
      <c r="BR44" s="45" t="e">
        <f>VLOOKUP(A44,'Phase 1,2+robust'!$A$3:$ID$198,70,FALSE)</f>
        <v>#N/A</v>
      </c>
      <c r="BS44" s="46" t="e">
        <f>VLOOKUP(A44,'Phase 1,2+robust'!$A$3:$ID$198,71,FALSE)</f>
        <v>#N/A</v>
      </c>
      <c r="BT44" s="47" t="e">
        <f>VLOOKUP(A44,'Phase 1,2+robust'!$A$3:$ID$198,72,FALSE)</f>
        <v>#N/A</v>
      </c>
      <c r="BU44" s="16" t="e">
        <f>VLOOKUP(A44,'Phase 1,2+robust'!$A$3:$ID$198,73,FALSE)</f>
        <v>#N/A</v>
      </c>
      <c r="BV44" s="16" t="e">
        <f>VLOOKUP(A44,'Phase 1,2+robust'!$A$3:$ID$198,74,FALSE)</f>
        <v>#N/A</v>
      </c>
      <c r="BW44" s="16" t="e">
        <f>VLOOKUP(A44,'Phase 1,2+robust'!$A$3:$ID$198,75,FALSE)</f>
        <v>#N/A</v>
      </c>
      <c r="BX44" s="45" t="e">
        <f>VLOOKUP(A44,'Phase 1,2+robust'!$A$3:$ID$198,76,FALSE)</f>
        <v>#N/A</v>
      </c>
      <c r="BY44" s="46" t="e">
        <f>VLOOKUP(A44,'Phase 1,2+robust'!$A$3:$ID$198,77,FALSE)</f>
        <v>#N/A</v>
      </c>
      <c r="BZ44" s="47" t="e">
        <f>VLOOKUP(A44,'Phase 1,2+robust'!$A$3:$ID$198,78,FALSE)</f>
        <v>#N/A</v>
      </c>
      <c r="CA44" s="16" t="e">
        <f>VLOOKUP(A44,'Phase 1,2+robust'!$A$3:$ID$198,79,FALSE)</f>
        <v>#N/A</v>
      </c>
      <c r="CB44" s="16" t="e">
        <f>VLOOKUP(A44,'Phase 1,2+robust'!$A$3:$ID$198,80,FALSE)</f>
        <v>#N/A</v>
      </c>
      <c r="CC44" s="16" t="e">
        <f>VLOOKUP(A44,'Phase 1,2+robust'!$A$3:$ID$198,81,FALSE)</f>
        <v>#N/A</v>
      </c>
      <c r="CD44" s="45" t="e">
        <f>VLOOKUP(A44,'Phase 1,2+robust'!$A$3:$ID$198,82,FALSE)</f>
        <v>#N/A</v>
      </c>
      <c r="CE44" s="46" t="e">
        <f>VLOOKUP(A44,'Phase 1,2+robust'!$A$3:$ID$198,83,FALSE)</f>
        <v>#N/A</v>
      </c>
      <c r="CF44" s="47" t="e">
        <f>VLOOKUP(A44,'Phase 1,2+robust'!$A$3:$ID$198,84,FALSE)</f>
        <v>#N/A</v>
      </c>
      <c r="CG44" s="16" t="e">
        <f>VLOOKUP(A44,'Phase 1,2+robust'!$A$3:$ID$198,85,FALSE)</f>
        <v>#N/A</v>
      </c>
      <c r="CH44" s="16" t="e">
        <f>VLOOKUP(A44,'Phase 1,2+robust'!$A$3:$ID$198,86,FALSE)</f>
        <v>#N/A</v>
      </c>
      <c r="CI44" s="16" t="e">
        <f>VLOOKUP(A44,'Phase 1,2+robust'!$A$3:$ID$198,87,FALSE)</f>
        <v>#N/A</v>
      </c>
      <c r="CJ44" s="45" t="e">
        <f>VLOOKUP(A44,'Phase 1,2+robust'!$A$3:$ID$198,88,FALSE)</f>
        <v>#N/A</v>
      </c>
      <c r="CK44" s="46" t="e">
        <f>VLOOKUP(A44,'Phase 1,2+robust'!$A$3:$ID$198,89,FALSE)</f>
        <v>#N/A</v>
      </c>
      <c r="CL44" s="47" t="e">
        <f>VLOOKUP(A44,'Phase 1,2+robust'!$A$3:$ID$198,90,FALSE)</f>
        <v>#N/A</v>
      </c>
      <c r="CM44" s="16" t="e">
        <f>VLOOKUP(A44,'Phase 1,2+robust'!$A$3:$ID$198,91,FALSE)</f>
        <v>#N/A</v>
      </c>
      <c r="CN44" s="16" t="e">
        <f>VLOOKUP(A44,'Phase 1,2+robust'!$A$3:$ID$198,92,FALSE)</f>
        <v>#N/A</v>
      </c>
      <c r="CO44" s="16" t="e">
        <f>VLOOKUP(A44,'Phase 1,2+robust'!$A$3:$ID$198,93,FALSE)</f>
        <v>#N/A</v>
      </c>
      <c r="CP44" s="45" t="e">
        <f>VLOOKUP(A44,'Phase 1,2+robust'!$A$3:$ID$198,94,FALSE)</f>
        <v>#N/A</v>
      </c>
      <c r="CQ44" s="46" t="e">
        <f>VLOOKUP(A44,'Phase 1,2+robust'!$A$3:$ID$198,95,FALSE)</f>
        <v>#N/A</v>
      </c>
      <c r="CR44" s="47" t="e">
        <f>VLOOKUP(A44,'Phase 1,2+robust'!$A$3:$ID$198,96,FALSE)</f>
        <v>#N/A</v>
      </c>
      <c r="CS44" s="16" t="e">
        <f>VLOOKUP(A44,'Phase 1,2+robust'!$A$3:$ID$198,97,FALSE)</f>
        <v>#N/A</v>
      </c>
      <c r="CT44" s="16" t="e">
        <f>VLOOKUP(A44,'Phase 1,2+robust'!$A$3:$ID$198,98,FALSE)</f>
        <v>#N/A</v>
      </c>
      <c r="CU44" s="16" t="e">
        <f>VLOOKUP(A44,'Phase 1,2+robust'!$A$3:$ID$198,99,FALSE)</f>
        <v>#N/A</v>
      </c>
      <c r="CV44" s="45" t="e">
        <f>VLOOKUP(A44,'Phase 1,2+robust'!$A$3:$ID$198,100,FALSE)</f>
        <v>#N/A</v>
      </c>
      <c r="CW44" s="46" t="e">
        <f>VLOOKUP(A44,'Phase 1,2+robust'!$A$3:$ID$198,101,FALSE)</f>
        <v>#N/A</v>
      </c>
      <c r="CX44" s="47" t="e">
        <f>VLOOKUP(A44,'Phase 1,2+robust'!$A$3:$ID$198,102,FALSE)</f>
        <v>#N/A</v>
      </c>
      <c r="CY44" s="16" t="e">
        <f>VLOOKUP(A44,'Phase 1,2+robust'!$A$3:$ID$198,103,FALSE)</f>
        <v>#N/A</v>
      </c>
      <c r="CZ44" s="16" t="e">
        <f>VLOOKUP(A44,'Phase 1,2+robust'!$A$3:$ID$198,104,FALSE)</f>
        <v>#N/A</v>
      </c>
      <c r="DA44" s="16" t="e">
        <f>VLOOKUP(A44,'Phase 1,2+robust'!$A$3:$ID$198,105,FALSE)</f>
        <v>#N/A</v>
      </c>
      <c r="DB44" s="45" t="e">
        <f>VLOOKUP(A44,'Phase 1,2+robust'!$A$3:$ID$198,106,FALSE)</f>
        <v>#N/A</v>
      </c>
      <c r="DC44" s="46" t="e">
        <f>VLOOKUP(A44,'Phase 1,2+robust'!$A$3:$ID$198,107,FALSE)</f>
        <v>#N/A</v>
      </c>
      <c r="DD44" s="47" t="e">
        <f>VLOOKUP(A44,'Phase 1,2+robust'!$A$3:$ID$198,108,FALSE)</f>
        <v>#N/A</v>
      </c>
      <c r="DE44" s="16" t="e">
        <f>VLOOKUP(A44,'Phase 1,2+robust'!$A$3:$ID$198,109,FALSE)</f>
        <v>#N/A</v>
      </c>
      <c r="DF44" s="16" t="e">
        <f>VLOOKUP(A44,'Phase 1,2+robust'!$A$3:$ID$198,110,FALSE)</f>
        <v>#N/A</v>
      </c>
      <c r="DG44" s="16" t="e">
        <f>VLOOKUP(A44,'Phase 1,2+robust'!$A$3:$ID$198,111,FALSE)</f>
        <v>#N/A</v>
      </c>
      <c r="DH44" s="45" t="e">
        <f>VLOOKUP(A44,'Phase 1,2+robust'!$A$3:$ID$198,112,FALSE)</f>
        <v>#N/A</v>
      </c>
      <c r="DI44" s="46" t="e">
        <f>VLOOKUP(A44,'Phase 1,2+robust'!$A$3:$ID$198,113,FALSE)</f>
        <v>#N/A</v>
      </c>
      <c r="DJ44" s="47" t="e">
        <f>VLOOKUP(A44,'Phase 1,2+robust'!$A$3:$ID$198,114,FALSE)</f>
        <v>#N/A</v>
      </c>
      <c r="DK44" s="16" t="e">
        <f>VLOOKUP(A44,'Phase 1,2+robust'!$A$3:$ID$198,115,FALSE)</f>
        <v>#N/A</v>
      </c>
      <c r="DL44" s="16" t="e">
        <f>VLOOKUP(A44,'Phase 1,2+robust'!$A$3:$ID$198,116,FALSE)</f>
        <v>#N/A</v>
      </c>
      <c r="DM44" s="16" t="e">
        <f>VLOOKUP(A44,'Phase 1,2+robust'!$A$3:$ID$198,117,FALSE)</f>
        <v>#N/A</v>
      </c>
      <c r="DN44" s="45" t="e">
        <f>VLOOKUP(A44,'Phase 1,2+robust'!$A$3:$ID$198,118,FALSE)</f>
        <v>#N/A</v>
      </c>
      <c r="DO44" s="46" t="e">
        <f>VLOOKUP(A44,'Phase 1,2+robust'!$A$3:$ID$198,119,FALSE)</f>
        <v>#N/A</v>
      </c>
      <c r="DP44" s="47" t="e">
        <f>VLOOKUP(A44,'Phase 1,2+robust'!$A$3:$ID$198,120,FALSE)</f>
        <v>#N/A</v>
      </c>
      <c r="DQ44" s="16" t="e">
        <f>VLOOKUP(A44,'Phase 1,2+robust'!$A$3:$ID$198,121,FALSE)</f>
        <v>#N/A</v>
      </c>
      <c r="DR44" s="16" t="e">
        <f>VLOOKUP(A44,'Phase 1,2+robust'!$A$3:$ID$198,122,FALSE)</f>
        <v>#N/A</v>
      </c>
      <c r="DS44" s="16" t="e">
        <f>VLOOKUP(A44,'Phase 1,2+robust'!$A$3:$ID$198,123,FALSE)</f>
        <v>#N/A</v>
      </c>
      <c r="DT44" s="45" t="e">
        <f>VLOOKUP(A44,'Phase 1,2+robust'!$A$3:$ID$198,124,FALSE)</f>
        <v>#N/A</v>
      </c>
      <c r="DU44" s="46" t="e">
        <f>VLOOKUP(A44,'Phase 1,2+robust'!$A$3:$ID$198,125,FALSE)</f>
        <v>#N/A</v>
      </c>
      <c r="DV44" s="47" t="e">
        <f>VLOOKUP(A44,'Phase 1,2+robust'!$A$3:$ID$198,126,FALSE)</f>
        <v>#N/A</v>
      </c>
      <c r="DW44" s="16" t="e">
        <f>VLOOKUP(A44,'Phase 1,2+robust'!$A$3:$ID$198,127,FALSE)</f>
        <v>#N/A</v>
      </c>
      <c r="DX44" s="16" t="e">
        <f>VLOOKUP(A44,'Phase 1,2+robust'!$A$3:$ID$198,128,FALSE)</f>
        <v>#N/A</v>
      </c>
      <c r="DY44" s="16" t="e">
        <f>VLOOKUP(A44,'Phase 1,2+robust'!$A$3:$ID$198,129,FALSE)</f>
        <v>#N/A</v>
      </c>
      <c r="DZ44" s="45" t="e">
        <f>VLOOKUP(A44,'Phase 1,2+robust'!$A$3:$ID$198,130,FALSE)</f>
        <v>#N/A</v>
      </c>
      <c r="EA44" s="46" t="e">
        <f>VLOOKUP(A44,'Phase 1,2+robust'!$A$3:$ID$198,131,FALSE)</f>
        <v>#N/A</v>
      </c>
      <c r="EB44" s="47" t="e">
        <f>VLOOKUP(A44,'Phase 1,2+robust'!$A$3:$ID$198,132,FALSE)</f>
        <v>#N/A</v>
      </c>
      <c r="EC44" s="16" t="e">
        <f>VLOOKUP(A44,'Phase 1,2+robust'!$A$3:$ID$198,133,FALSE)</f>
        <v>#N/A</v>
      </c>
      <c r="ED44" s="16" t="e">
        <f>VLOOKUP(A44,'Phase 1,2+robust'!$A$3:$ID$198,134,FALSE)</f>
        <v>#N/A</v>
      </c>
      <c r="EE44" s="16" t="e">
        <f>VLOOKUP(A44,'Phase 1,2+robust'!$A$3:$ID$198,135,FALSE)</f>
        <v>#N/A</v>
      </c>
      <c r="EF44" s="45" t="e">
        <f>VLOOKUP(A44,'Phase 1,2+robust'!$A$3:$ID$198,136,FALSE)</f>
        <v>#N/A</v>
      </c>
      <c r="EG44" s="46" t="e">
        <f>VLOOKUP(A44,'Phase 1,2+robust'!$A$3:$ID$198,137,FALSE)</f>
        <v>#N/A</v>
      </c>
      <c r="EH44" s="47" t="e">
        <f>VLOOKUP(A44,'Phase 1,2+robust'!$A$3:$ID$198,138,FALSE)</f>
        <v>#N/A</v>
      </c>
      <c r="EI44" s="16" t="e">
        <f>VLOOKUP(A44,'Phase 1,2+robust'!$A$3:$ID$198,139,FALSE)</f>
        <v>#N/A</v>
      </c>
      <c r="EJ44" s="16" t="e">
        <f>VLOOKUP(A44,'Phase 1,2+robust'!$A$3:$ID$198,140,FALSE)</f>
        <v>#N/A</v>
      </c>
      <c r="EK44" s="16" t="e">
        <f>VLOOKUP(A44,'Phase 1,2+robust'!$A$3:$ID$198,141,FALSE)</f>
        <v>#N/A</v>
      </c>
      <c r="EL44" s="45" t="e">
        <f>VLOOKUP(A44,'Phase 1,2+robust'!$A$3:$ID$198,142,FALSE)</f>
        <v>#N/A</v>
      </c>
      <c r="EM44" s="46" t="e">
        <f>VLOOKUP(A44,'Phase 1,2+robust'!$A$3:$ID$198,143,FALSE)</f>
        <v>#N/A</v>
      </c>
      <c r="EN44" s="47" t="e">
        <f>VLOOKUP(A44,'Phase 1,2+robust'!$A$3:$ID$198,144,FALSE)</f>
        <v>#N/A</v>
      </c>
      <c r="EO44" s="16" t="e">
        <f>VLOOKUP(A44,'Phase 1,2+robust'!$A$3:$ID$198,145,FALSE)</f>
        <v>#N/A</v>
      </c>
      <c r="EP44" s="16" t="e">
        <f>VLOOKUP(A44,'Phase 1,2+robust'!$A$3:$ID$198,146,FALSE)</f>
        <v>#N/A</v>
      </c>
      <c r="EQ44" s="16" t="e">
        <f>VLOOKUP(A44,'Phase 1,2+robust'!$A$3:$ID$198,147,FALSE)</f>
        <v>#N/A</v>
      </c>
      <c r="ER44" s="45" t="e">
        <f>VLOOKUP(A44,'Phase 1,2+robust'!$A$3:$ID$198,148,FALSE)</f>
        <v>#N/A</v>
      </c>
      <c r="ES44" s="46" t="e">
        <f>VLOOKUP(A44,'Phase 1,2+robust'!$A$3:$ID$198,149,FALSE)</f>
        <v>#N/A</v>
      </c>
      <c r="ET44" s="47" t="e">
        <f>VLOOKUP(A44,'Phase 1,2+robust'!$A$3:$ID$198,150,FALSE)</f>
        <v>#N/A</v>
      </c>
      <c r="EU44" s="16" t="e">
        <f>VLOOKUP(A44,'Phase 1,2+robust'!$A$3:$ID$198,151,FALSE)</f>
        <v>#N/A</v>
      </c>
      <c r="EV44" s="16" t="e">
        <f>VLOOKUP(A44,'Phase 1,2+robust'!$A$3:$ID$198,152,FALSE)</f>
        <v>#N/A</v>
      </c>
      <c r="EW44" s="16" t="e">
        <f>VLOOKUP(A44,'Phase 1,2+robust'!$A$3:$ID$198,153,FALSE)</f>
        <v>#N/A</v>
      </c>
      <c r="EX44" s="16" t="e">
        <f>VLOOKUP(A44,'Phase 1,2+robust'!$A$3:$ID$198,154,FALSE)</f>
        <v>#N/A</v>
      </c>
      <c r="EY44" s="16" t="e">
        <f>VLOOKUP(A44,'Phase 1,2+robust'!$A$3:$ID$198,155,FALSE)</f>
        <v>#N/A</v>
      </c>
      <c r="EZ44" s="16" t="e">
        <f>VLOOKUP(A44,'Phase 1,2+robust'!$A$3:$ID$198,156,FALSE)</f>
        <v>#N/A</v>
      </c>
      <c r="FA44" s="16" t="e">
        <f>VLOOKUP(A44,'Phase 1,2+robust'!$A$3:$ID$198,157,FALSE)</f>
        <v>#N/A</v>
      </c>
      <c r="FB44" s="16" t="e">
        <f>VLOOKUP(A44,'Phase 1,2+robust'!$A$3:$ID$198,158,FALSE)</f>
        <v>#N/A</v>
      </c>
      <c r="FC44" s="16" t="e">
        <f>VLOOKUP(A44,'Phase 1,2+robust'!$A$3:$ID$198,159,FALSE)</f>
        <v>#N/A</v>
      </c>
      <c r="FD44" s="16" t="e">
        <f>VLOOKUP(A44,'Phase 1,2+robust'!$A$3:$ID$198,160,FALSE)</f>
        <v>#N/A</v>
      </c>
      <c r="FE44" s="16" t="e">
        <f>VLOOKUP(A44,'Phase 1,2+robust'!$A$3:$ID$198,161,FALSE)</f>
        <v>#N/A</v>
      </c>
      <c r="FF44" s="16" t="e">
        <f>VLOOKUP(A44,'Phase 1,2+robust'!$A$3:$ID$198,162,FALSE)</f>
        <v>#N/A</v>
      </c>
      <c r="FG44" s="16" t="e">
        <f>VLOOKUP(A44,'Phase 1,2+robust'!$A$3:$ID$198,163,FALSE)</f>
        <v>#N/A</v>
      </c>
      <c r="FH44" s="16" t="e">
        <f>VLOOKUP(A44,'Phase 1,2+robust'!$A$3:$ID$198,164,FALSE)</f>
        <v>#N/A</v>
      </c>
      <c r="FI44" s="16" t="e">
        <f>VLOOKUP(A44,'Phase 1,2+robust'!$A$3:$ID$198,165,FALSE)</f>
        <v>#N/A</v>
      </c>
      <c r="FJ44" s="16" t="e">
        <f>VLOOKUP(A44,'Phase 1,2+robust'!$A$3:$ID$198,166,FALSE)</f>
        <v>#N/A</v>
      </c>
      <c r="FK44" s="16" t="e">
        <f>VLOOKUP(A44,'Phase 1,2+robust'!$A$3:$ID$198,167,FALSE)</f>
        <v>#N/A</v>
      </c>
      <c r="FL44" s="16" t="e">
        <f>VLOOKUP(A44,'Phase 1,2+robust'!$A$3:$ID$198,168,FALSE)</f>
        <v>#N/A</v>
      </c>
      <c r="FM44" s="16" t="e">
        <f>VLOOKUP(A44,'Phase 1,2+robust'!$A$3:$ID$198,169,FALSE)</f>
        <v>#N/A</v>
      </c>
      <c r="FN44" s="16" t="e">
        <f>VLOOKUP(A44,'Phase 1,2+robust'!$A$3:$ID$198,170,FALSE)</f>
        <v>#N/A</v>
      </c>
      <c r="FO44" s="16" t="e">
        <f>VLOOKUP(A44,'Phase 1,2+robust'!$A$3:$ID$198,171,FALSE)</f>
        <v>#N/A</v>
      </c>
      <c r="FP44" s="16" t="e">
        <f>VLOOKUP(A44,'Phase 1,2+robust'!$A$3:$ID$198,172,FALSE)</f>
        <v>#N/A</v>
      </c>
      <c r="FQ44" s="16" t="e">
        <f>VLOOKUP(A44,'Phase 1,2+robust'!$A$3:$ID$198,173,FALSE)</f>
        <v>#N/A</v>
      </c>
      <c r="FR44" s="16" t="e">
        <f>VLOOKUP(A44,'Phase 1,2+robust'!$A$3:$ID$198,174,FALSE)</f>
        <v>#N/A</v>
      </c>
      <c r="FS44" s="16" t="e">
        <f>VLOOKUP(A44,'Phase 1,2+robust'!$A$3:$ID$198,175,FALSE)</f>
        <v>#N/A</v>
      </c>
      <c r="FT44" s="16" t="e">
        <f>VLOOKUP(A44,'Phase 1,2+robust'!$A$3:$ID$198,176,FALSE)</f>
        <v>#N/A</v>
      </c>
      <c r="FU44" s="16" t="e">
        <f>VLOOKUP(A44,'Phase 1,2+robust'!$A$3:$ID$198,177,FALSE)</f>
        <v>#N/A</v>
      </c>
      <c r="FV44" s="16" t="e">
        <f>VLOOKUP(A44,'Phase 1,2+robust'!$A$3:$ID$198,178,FALSE)</f>
        <v>#N/A</v>
      </c>
      <c r="FW44" s="16" t="e">
        <f>VLOOKUP(A44,'Phase 1,2+robust'!$A$3:$ID$198,179,FALSE)</f>
        <v>#N/A</v>
      </c>
      <c r="FX44" s="16" t="e">
        <f>VLOOKUP(A44,'Phase 1,2+robust'!$A$3:$ID$198,180,FALSE)</f>
        <v>#N/A</v>
      </c>
      <c r="FY44" s="16" t="e">
        <f>VLOOKUP(A44,'Phase 1,2+robust'!$A$3:$ID$198,181,FALSE)</f>
        <v>#N/A</v>
      </c>
      <c r="FZ44" s="16" t="e">
        <f>VLOOKUP(A44,'Phase 1,2+robust'!$A$3:$ID$198,182,FALSE)</f>
        <v>#N/A</v>
      </c>
      <c r="GA44" s="16" t="e">
        <f>VLOOKUP(A44,'Phase 1,2+robust'!$A$3:$ID$198,183,FALSE)</f>
        <v>#N/A</v>
      </c>
      <c r="GB44" s="16" t="e">
        <f>VLOOKUP(A44,'Phase 1,2+robust'!$A$3:$ID$198,184,FALSE)</f>
        <v>#N/A</v>
      </c>
      <c r="GC44" s="16" t="e">
        <f>VLOOKUP(A44,'Phase 1,2+robust'!$A$3:$ID$198,185,FALSE)</f>
        <v>#N/A</v>
      </c>
      <c r="GD44" s="16" t="e">
        <f>VLOOKUP(A44,'Phase 1,2+robust'!$A$3:$ID$198,186,FALSE)</f>
        <v>#N/A</v>
      </c>
      <c r="GE44" s="16" t="e">
        <f>VLOOKUP(A44,'Phase 1,2+robust'!$A$3:$ID$198,187,FALSE)</f>
        <v>#N/A</v>
      </c>
      <c r="GF44" s="16" t="e">
        <f>VLOOKUP(A44,'Phase 1,2+robust'!$A$3:$ID$198,188,FALSE)</f>
        <v>#N/A</v>
      </c>
      <c r="GG44" s="16" t="e">
        <f>VLOOKUP(A44,'Phase 1,2+robust'!$A$3:$ID$198,189,FALSE)</f>
        <v>#N/A</v>
      </c>
      <c r="GH44" s="16" t="e">
        <f>VLOOKUP(A44,'Phase 1,2+robust'!$A$3:$ID$198,190,FALSE)</f>
        <v>#N/A</v>
      </c>
      <c r="GI44" s="16" t="e">
        <f>VLOOKUP(A44,'Phase 1,2+robust'!$A$3:$ID$198,191,FALSE)</f>
        <v>#N/A</v>
      </c>
      <c r="GJ44" s="16" t="e">
        <f>VLOOKUP(A44,'Phase 1,2+robust'!$A$3:$ID$198,192,FALSE)</f>
        <v>#N/A</v>
      </c>
      <c r="GK44" s="16" t="e">
        <f>VLOOKUP(A44,'Phase 1,2+robust'!$A$3:$ID$198,193,FALSE)</f>
        <v>#N/A</v>
      </c>
      <c r="GL44" s="16" t="e">
        <f>VLOOKUP(A44,'Phase 1,2+robust'!$A$3:$ID$198,194,FALSE)</f>
        <v>#N/A</v>
      </c>
      <c r="GM44" s="16" t="e">
        <f>VLOOKUP(A44,'Phase 1,2+robust'!$A$3:$ID$198,195,FALSE)</f>
        <v>#N/A</v>
      </c>
      <c r="GN44" s="16" t="e">
        <f>VLOOKUP(A44,'Phase 1,2+robust'!$A$3:$ID$198,196,FALSE)</f>
        <v>#N/A</v>
      </c>
      <c r="GO44" s="16" t="e">
        <f>VLOOKUP(A44,'Phase 1,2+robust'!$A$3:$ID$198,197,FALSE)</f>
        <v>#N/A</v>
      </c>
      <c r="GP44" s="16" t="e">
        <f>VLOOKUP(A44,'Phase 1,2+robust'!$A$3:$ID$198,198,FALSE)</f>
        <v>#N/A</v>
      </c>
    </row>
    <row r="45" spans="1:198" s="16" customFormat="1" x14ac:dyDescent="0.25">
      <c r="B45" s="16" t="e">
        <f>VLOOKUP(A45,'Phase 1,2+robust'!$A$3:$ID$198,2,FALSE)</f>
        <v>#N/A</v>
      </c>
      <c r="C45" s="16" t="e">
        <f>VLOOKUP(A45,'Phase 1,2+robust'!$A$3:$ID$198,3,FALSE)</f>
        <v>#N/A</v>
      </c>
      <c r="D45" s="16" t="e">
        <f>VLOOKUP(A45,'Phase 1,2+robust'!$A$3:$ID$198,4,FALSE)</f>
        <v>#N/A</v>
      </c>
      <c r="E45" s="16" t="e">
        <f>VLOOKUP(A45,'Phase 1,2+robust'!$A$3:$ID$198,5,FALSE)</f>
        <v>#N/A</v>
      </c>
      <c r="F45" s="16" t="e">
        <f>VLOOKUP(A45,'Phase 1,2+robust'!$A$3:$ID$198,6,FALSE)</f>
        <v>#N/A</v>
      </c>
      <c r="G45" s="16" t="e">
        <f>VLOOKUP(A45,'Phase 1,2+robust'!$A$3:$ID$198,7,FALSE)</f>
        <v>#N/A</v>
      </c>
      <c r="H45" s="16" t="e">
        <f>VLOOKUP(A45,'Phase 1,2+robust'!$A$3:$ID$198,8,FALSE)</f>
        <v>#N/A</v>
      </c>
      <c r="I45" s="16" t="e">
        <f>VLOOKUP(A45,'Phase 1,2+robust'!$A$3:$ID$198,9,FALSE)</f>
        <v>#N/A</v>
      </c>
      <c r="J45" s="45" t="e">
        <f>VLOOKUP(A45,'Phase 1,2+robust'!$A$3:$ID$198,10,FALSE)</f>
        <v>#N/A</v>
      </c>
      <c r="K45" s="46" t="e">
        <f>VLOOKUP(A45,'Phase 1,2+robust'!$A$3:$ID$198,11,FALSE)</f>
        <v>#N/A</v>
      </c>
      <c r="L45" s="47" t="e">
        <f>VLOOKUP(B45,'Phase 1,2+robust'!$A$3:$ID$198,11,FALSE)</f>
        <v>#N/A</v>
      </c>
      <c r="M45" s="16" t="e">
        <f>VLOOKUP(A45,'Phase 1,2+robust'!$A$3:$ID$198,13,FALSE)</f>
        <v>#N/A</v>
      </c>
      <c r="N45" s="16" t="e">
        <f>VLOOKUP(A45,'Phase 1,2+robust'!$A$3:$ID$198,14,FALSE)</f>
        <v>#N/A</v>
      </c>
      <c r="O45" s="16" t="e">
        <f>VLOOKUP(B45,'Phase 1,2+robust'!$A$3:$ID$198,14,FALSE)</f>
        <v>#N/A</v>
      </c>
      <c r="P45" s="45" t="e">
        <f>VLOOKUP(A45,'Phase 1,2+robust'!$A$3:$ID$198,16,FALSE)</f>
        <v>#N/A</v>
      </c>
      <c r="Q45" s="46" t="e">
        <f>VLOOKUP(A45,'Phase 1,2+robust'!$A$3:$ID$198,17,FALSE)</f>
        <v>#N/A</v>
      </c>
      <c r="R45" s="47" t="e">
        <f>VLOOKUP(A45,'Phase 1,2+robust'!$A$3:$ID$198,18,FALSE)</f>
        <v>#N/A</v>
      </c>
      <c r="S45" s="16" t="e">
        <f>VLOOKUP(A45,'Phase 1,2+robust'!$A$3:$ID$198,19,FALSE)</f>
        <v>#N/A</v>
      </c>
      <c r="T45" s="16" t="e">
        <f>VLOOKUP(A45,'Phase 1,2+robust'!$A$3:$ID$198,20,FALSE)</f>
        <v>#N/A</v>
      </c>
      <c r="U45" s="16" t="e">
        <f>VLOOKUP(A45,'Phase 1,2+robust'!$A$3:$ID$198,21,FALSE)</f>
        <v>#N/A</v>
      </c>
      <c r="V45" s="45" t="e">
        <f>VLOOKUP(A45,'Phase 1,2+robust'!$A$3:$ID$198,22,FALSE)</f>
        <v>#N/A</v>
      </c>
      <c r="W45" s="46" t="e">
        <f>VLOOKUP(A45,'Phase 1,2+robust'!$A$3:$ID$198,23,FALSE)</f>
        <v>#N/A</v>
      </c>
      <c r="X45" s="47" t="e">
        <f>VLOOKUP(A45,'Phase 1,2+robust'!$A$3:$ID$198,24,FALSE)</f>
        <v>#N/A</v>
      </c>
      <c r="Y45" s="16" t="e">
        <f>VLOOKUP(A45,'Phase 1,2+robust'!$A$3:$ID$198,25,FALSE)</f>
        <v>#N/A</v>
      </c>
      <c r="Z45" s="16" t="e">
        <f>VLOOKUP(A45,'Phase 1,2+robust'!$A$3:$ID$198,26,FALSE)</f>
        <v>#N/A</v>
      </c>
      <c r="AA45" s="16" t="e">
        <f>VLOOKUP(A45,'Phase 1,2+robust'!$A$3:$ID$198,27,FALSE)</f>
        <v>#N/A</v>
      </c>
      <c r="AB45" s="45" t="e">
        <f>VLOOKUP(A45,'Phase 1,2+robust'!$A$3:$ID$198,28,FALSE)</f>
        <v>#N/A</v>
      </c>
      <c r="AC45" s="46" t="e">
        <f>VLOOKUP(A45,'Phase 1,2+robust'!$A$3:$ID$198,29,FALSE)</f>
        <v>#N/A</v>
      </c>
      <c r="AD45" s="47" t="e">
        <f>VLOOKUP(A45,'Phase 1,2+robust'!$A$3:$ID$198,30,FALSE)</f>
        <v>#N/A</v>
      </c>
      <c r="AE45" s="16" t="e">
        <f>VLOOKUP(A45,'Phase 1,2+robust'!$A$3:$ID$198,31,FALSE)</f>
        <v>#N/A</v>
      </c>
      <c r="AF45" s="16" t="e">
        <f>VLOOKUP(A45,'Phase 1,2+robust'!$A$3:$ID$198,32,FALSE)</f>
        <v>#N/A</v>
      </c>
      <c r="AG45" s="16" t="e">
        <f>VLOOKUP(A45,'Phase 1,2+robust'!$A$3:$ID$198,33,FALSE)</f>
        <v>#N/A</v>
      </c>
      <c r="AH45" s="45" t="e">
        <f>VLOOKUP(A45,'Phase 1,2+robust'!$A$3:$ID$198,34,FALSE)</f>
        <v>#N/A</v>
      </c>
      <c r="AI45" s="46" t="e">
        <f>VLOOKUP(A45,'Phase 1,2+robust'!$A$3:$ID$198,35,FALSE)</f>
        <v>#N/A</v>
      </c>
      <c r="AJ45" s="47" t="e">
        <f>VLOOKUP(A45,'Phase 1,2+robust'!$A$3:$ID$198,36,FALSE)</f>
        <v>#N/A</v>
      </c>
      <c r="AK45" s="16" t="e">
        <f>VLOOKUP(A45,'Phase 1,2+robust'!$A$3:$ID$198,37,FALSE)</f>
        <v>#N/A</v>
      </c>
      <c r="AL45" s="16" t="e">
        <f>VLOOKUP(A45,'Phase 1,2+robust'!$A$3:$ID$198,38,FALSE)</f>
        <v>#N/A</v>
      </c>
      <c r="AM45" s="16" t="e">
        <f>VLOOKUP(A45,'Phase 1,2+robust'!$A$3:$ID$198,39,FALSE)</f>
        <v>#N/A</v>
      </c>
      <c r="AN45" s="45" t="e">
        <f>VLOOKUP(A45,'Phase 1,2+robust'!$A$3:$ID$198,40,FALSE)</f>
        <v>#N/A</v>
      </c>
      <c r="AO45" s="46" t="e">
        <f>VLOOKUP(A45,'Phase 1,2+robust'!$A$3:$ID$198,41,FALSE)</f>
        <v>#N/A</v>
      </c>
      <c r="AP45" s="47" t="e">
        <f>VLOOKUP(A45,'Phase 1,2+robust'!$A$3:$ID$198,42,FALSE)</f>
        <v>#N/A</v>
      </c>
      <c r="AQ45" s="16" t="e">
        <f>VLOOKUP(A45,'Phase 1,2+robust'!$A$3:$ID$198,43,FALSE)</f>
        <v>#N/A</v>
      </c>
      <c r="AR45" s="16" t="e">
        <f>VLOOKUP(A45,'Phase 1,2+robust'!$A$3:$ID$198,44,FALSE)</f>
        <v>#N/A</v>
      </c>
      <c r="AS45" s="16" t="e">
        <f>VLOOKUP(A45,'Phase 1,2+robust'!$A$3:$ID$198,45,FALSE)</f>
        <v>#N/A</v>
      </c>
      <c r="AT45" s="45" t="e">
        <f>VLOOKUP(A45,'Phase 1,2+robust'!$A$3:$ID$198,46,FALSE)</f>
        <v>#N/A</v>
      </c>
      <c r="AU45" s="46" t="e">
        <f>VLOOKUP(A45,'Phase 1,2+robust'!$A$3:$ID$198,47,FALSE)</f>
        <v>#N/A</v>
      </c>
      <c r="AV45" s="47" t="e">
        <f>VLOOKUP(A45,'Phase 1,2+robust'!$A$3:$ID$198,48,FALSE)</f>
        <v>#N/A</v>
      </c>
      <c r="AW45" s="16" t="e">
        <f>VLOOKUP(A45,'Phase 1,2+robust'!$A$3:$ID$198,49,FALSE)</f>
        <v>#N/A</v>
      </c>
      <c r="AX45" s="16" t="e">
        <f>VLOOKUP(A45,'Phase 1,2+robust'!$A$3:$ID$198,50,FALSE)</f>
        <v>#N/A</v>
      </c>
      <c r="AY45" s="16" t="e">
        <f>VLOOKUP(A45,'Phase 1,2+robust'!$A$3:$ID$198,51,FALSE)</f>
        <v>#N/A</v>
      </c>
      <c r="AZ45" s="45" t="e">
        <f>VLOOKUP(A45,'Phase 1,2+robust'!$A$3:$ID$198,52,FALSE)</f>
        <v>#N/A</v>
      </c>
      <c r="BA45" s="46" t="e">
        <f>VLOOKUP(A45,'Phase 1,2+robust'!$A$3:$ID$198,53,FALSE)</f>
        <v>#N/A</v>
      </c>
      <c r="BB45" s="47" t="e">
        <f>VLOOKUP(A45,'Phase 1,2+robust'!$A$3:$ID$198,54,FALSE)</f>
        <v>#N/A</v>
      </c>
      <c r="BC45" s="16" t="e">
        <f>VLOOKUP(A45,'Phase 1,2+robust'!$A$3:$ID$198,55,FALSE)</f>
        <v>#N/A</v>
      </c>
      <c r="BD45" s="16" t="e">
        <f>VLOOKUP(A45,'Phase 1,2+robust'!$A$3:$ID$198,56,FALSE)</f>
        <v>#N/A</v>
      </c>
      <c r="BE45" s="16" t="e">
        <f>VLOOKUP(A45,'Phase 1,2+robust'!$A$3:$ID$198,57,FALSE)</f>
        <v>#N/A</v>
      </c>
      <c r="BF45" s="45" t="e">
        <f>VLOOKUP(A45,'Phase 1,2+robust'!$A$3:$ID$198,58,FALSE)</f>
        <v>#N/A</v>
      </c>
      <c r="BG45" s="46" t="e">
        <f>VLOOKUP(A45,'Phase 1,2+robust'!$A$3:$ID$198,59,FALSE)</f>
        <v>#N/A</v>
      </c>
      <c r="BH45" s="47" t="e">
        <f>VLOOKUP(A45,'Phase 1,2+robust'!$A$3:$ID$198,60,FALSE)</f>
        <v>#N/A</v>
      </c>
      <c r="BI45" s="16" t="e">
        <f>VLOOKUP(A45,'Phase 1,2+robust'!$A$3:$ID$198,61,FALSE)</f>
        <v>#N/A</v>
      </c>
      <c r="BJ45" s="16" t="e">
        <f>VLOOKUP(A45,'Phase 1,2+robust'!$A$3:$ID$198,62,FALSE)</f>
        <v>#N/A</v>
      </c>
      <c r="BK45" s="16" t="e">
        <f>VLOOKUP(A45,'Phase 1,2+robust'!$A$3:$ID$198,63,FALSE)</f>
        <v>#N/A</v>
      </c>
      <c r="BL45" s="45" t="e">
        <f>VLOOKUP(A45,'Phase 1,2+robust'!$A$3:$ID$198,64,FALSE)</f>
        <v>#N/A</v>
      </c>
      <c r="BM45" s="46" t="e">
        <f>VLOOKUP(A45,'Phase 1,2+robust'!$A$3:$ID$198,65,FALSE)</f>
        <v>#N/A</v>
      </c>
      <c r="BN45" s="47" t="e">
        <f>VLOOKUP(A45,'Phase 1,2+robust'!$A$3:$ID$198,66,FALSE)</f>
        <v>#N/A</v>
      </c>
      <c r="BO45" s="16" t="e">
        <f>VLOOKUP(A45,'Phase 1,2+robust'!$A$3:$ID$198,67,FALSE)</f>
        <v>#N/A</v>
      </c>
      <c r="BP45" s="16" t="e">
        <f>VLOOKUP(A45,'Phase 1,2+robust'!$A$3:$ID$198,68,FALSE)</f>
        <v>#N/A</v>
      </c>
      <c r="BQ45" s="16" t="e">
        <f>VLOOKUP(A45,'Phase 1,2+robust'!$A$3:$ID$198,69,FALSE)</f>
        <v>#N/A</v>
      </c>
      <c r="BR45" s="45" t="e">
        <f>VLOOKUP(A45,'Phase 1,2+robust'!$A$3:$ID$198,70,FALSE)</f>
        <v>#N/A</v>
      </c>
      <c r="BS45" s="46" t="e">
        <f>VLOOKUP(A45,'Phase 1,2+robust'!$A$3:$ID$198,71,FALSE)</f>
        <v>#N/A</v>
      </c>
      <c r="BT45" s="47" t="e">
        <f>VLOOKUP(A45,'Phase 1,2+robust'!$A$3:$ID$198,72,FALSE)</f>
        <v>#N/A</v>
      </c>
      <c r="BU45" s="16" t="e">
        <f>VLOOKUP(A45,'Phase 1,2+robust'!$A$3:$ID$198,73,FALSE)</f>
        <v>#N/A</v>
      </c>
      <c r="BV45" s="16" t="e">
        <f>VLOOKUP(A45,'Phase 1,2+robust'!$A$3:$ID$198,74,FALSE)</f>
        <v>#N/A</v>
      </c>
      <c r="BW45" s="16" t="e">
        <f>VLOOKUP(A45,'Phase 1,2+robust'!$A$3:$ID$198,75,FALSE)</f>
        <v>#N/A</v>
      </c>
      <c r="BX45" s="45" t="e">
        <f>VLOOKUP(A45,'Phase 1,2+robust'!$A$3:$ID$198,76,FALSE)</f>
        <v>#N/A</v>
      </c>
      <c r="BY45" s="46" t="e">
        <f>VLOOKUP(A45,'Phase 1,2+robust'!$A$3:$ID$198,77,FALSE)</f>
        <v>#N/A</v>
      </c>
      <c r="BZ45" s="47" t="e">
        <f>VLOOKUP(A45,'Phase 1,2+robust'!$A$3:$ID$198,78,FALSE)</f>
        <v>#N/A</v>
      </c>
      <c r="CA45" s="16" t="e">
        <f>VLOOKUP(A45,'Phase 1,2+robust'!$A$3:$ID$198,79,FALSE)</f>
        <v>#N/A</v>
      </c>
      <c r="CB45" s="16" t="e">
        <f>VLOOKUP(A45,'Phase 1,2+robust'!$A$3:$ID$198,80,FALSE)</f>
        <v>#N/A</v>
      </c>
      <c r="CC45" s="16" t="e">
        <f>VLOOKUP(A45,'Phase 1,2+robust'!$A$3:$ID$198,81,FALSE)</f>
        <v>#N/A</v>
      </c>
      <c r="CD45" s="45" t="e">
        <f>VLOOKUP(A45,'Phase 1,2+robust'!$A$3:$ID$198,82,FALSE)</f>
        <v>#N/A</v>
      </c>
      <c r="CE45" s="46" t="e">
        <f>VLOOKUP(A45,'Phase 1,2+robust'!$A$3:$ID$198,83,FALSE)</f>
        <v>#N/A</v>
      </c>
      <c r="CF45" s="47" t="e">
        <f>VLOOKUP(A45,'Phase 1,2+robust'!$A$3:$ID$198,84,FALSE)</f>
        <v>#N/A</v>
      </c>
      <c r="CG45" s="16" t="e">
        <f>VLOOKUP(A45,'Phase 1,2+robust'!$A$3:$ID$198,85,FALSE)</f>
        <v>#N/A</v>
      </c>
      <c r="CH45" s="16" t="e">
        <f>VLOOKUP(A45,'Phase 1,2+robust'!$A$3:$ID$198,86,FALSE)</f>
        <v>#N/A</v>
      </c>
      <c r="CI45" s="16" t="e">
        <f>VLOOKUP(A45,'Phase 1,2+robust'!$A$3:$ID$198,87,FALSE)</f>
        <v>#N/A</v>
      </c>
      <c r="CJ45" s="45" t="e">
        <f>VLOOKUP(A45,'Phase 1,2+robust'!$A$3:$ID$198,88,FALSE)</f>
        <v>#N/A</v>
      </c>
      <c r="CK45" s="46" t="e">
        <f>VLOOKUP(A45,'Phase 1,2+robust'!$A$3:$ID$198,89,FALSE)</f>
        <v>#N/A</v>
      </c>
      <c r="CL45" s="47" t="e">
        <f>VLOOKUP(A45,'Phase 1,2+robust'!$A$3:$ID$198,90,FALSE)</f>
        <v>#N/A</v>
      </c>
      <c r="CM45" s="16" t="e">
        <f>VLOOKUP(A45,'Phase 1,2+robust'!$A$3:$ID$198,91,FALSE)</f>
        <v>#N/A</v>
      </c>
      <c r="CN45" s="16" t="e">
        <f>VLOOKUP(A45,'Phase 1,2+robust'!$A$3:$ID$198,92,FALSE)</f>
        <v>#N/A</v>
      </c>
      <c r="CO45" s="16" t="e">
        <f>VLOOKUP(A45,'Phase 1,2+robust'!$A$3:$ID$198,93,FALSE)</f>
        <v>#N/A</v>
      </c>
      <c r="CP45" s="45" t="e">
        <f>VLOOKUP(A45,'Phase 1,2+robust'!$A$3:$ID$198,94,FALSE)</f>
        <v>#N/A</v>
      </c>
      <c r="CQ45" s="46" t="e">
        <f>VLOOKUP(A45,'Phase 1,2+robust'!$A$3:$ID$198,95,FALSE)</f>
        <v>#N/A</v>
      </c>
      <c r="CR45" s="47" t="e">
        <f>VLOOKUP(A45,'Phase 1,2+robust'!$A$3:$ID$198,96,FALSE)</f>
        <v>#N/A</v>
      </c>
      <c r="CS45" s="16" t="e">
        <f>VLOOKUP(A45,'Phase 1,2+robust'!$A$3:$ID$198,97,FALSE)</f>
        <v>#N/A</v>
      </c>
      <c r="CT45" s="16" t="e">
        <f>VLOOKUP(A45,'Phase 1,2+robust'!$A$3:$ID$198,98,FALSE)</f>
        <v>#N/A</v>
      </c>
      <c r="CU45" s="16" t="e">
        <f>VLOOKUP(A45,'Phase 1,2+robust'!$A$3:$ID$198,99,FALSE)</f>
        <v>#N/A</v>
      </c>
      <c r="CV45" s="45" t="e">
        <f>VLOOKUP(A45,'Phase 1,2+robust'!$A$3:$ID$198,100,FALSE)</f>
        <v>#N/A</v>
      </c>
      <c r="CW45" s="46" t="e">
        <f>VLOOKUP(A45,'Phase 1,2+robust'!$A$3:$ID$198,101,FALSE)</f>
        <v>#N/A</v>
      </c>
      <c r="CX45" s="47" t="e">
        <f>VLOOKUP(A45,'Phase 1,2+robust'!$A$3:$ID$198,102,FALSE)</f>
        <v>#N/A</v>
      </c>
      <c r="CY45" s="16" t="e">
        <f>VLOOKUP(A45,'Phase 1,2+robust'!$A$3:$ID$198,103,FALSE)</f>
        <v>#N/A</v>
      </c>
      <c r="CZ45" s="16" t="e">
        <f>VLOOKUP(A45,'Phase 1,2+robust'!$A$3:$ID$198,104,FALSE)</f>
        <v>#N/A</v>
      </c>
      <c r="DA45" s="16" t="e">
        <f>VLOOKUP(A45,'Phase 1,2+robust'!$A$3:$ID$198,105,FALSE)</f>
        <v>#N/A</v>
      </c>
      <c r="DB45" s="45" t="e">
        <f>VLOOKUP(A45,'Phase 1,2+robust'!$A$3:$ID$198,106,FALSE)</f>
        <v>#N/A</v>
      </c>
      <c r="DC45" s="46" t="e">
        <f>VLOOKUP(A45,'Phase 1,2+robust'!$A$3:$ID$198,107,FALSE)</f>
        <v>#N/A</v>
      </c>
      <c r="DD45" s="47" t="e">
        <f>VLOOKUP(A45,'Phase 1,2+robust'!$A$3:$ID$198,108,FALSE)</f>
        <v>#N/A</v>
      </c>
      <c r="DE45" s="16" t="e">
        <f>VLOOKUP(A45,'Phase 1,2+robust'!$A$3:$ID$198,109,FALSE)</f>
        <v>#N/A</v>
      </c>
      <c r="DF45" s="16" t="e">
        <f>VLOOKUP(A45,'Phase 1,2+robust'!$A$3:$ID$198,110,FALSE)</f>
        <v>#N/A</v>
      </c>
      <c r="DG45" s="16" t="e">
        <f>VLOOKUP(A45,'Phase 1,2+robust'!$A$3:$ID$198,111,FALSE)</f>
        <v>#N/A</v>
      </c>
      <c r="DH45" s="45" t="e">
        <f>VLOOKUP(A45,'Phase 1,2+robust'!$A$3:$ID$198,112,FALSE)</f>
        <v>#N/A</v>
      </c>
      <c r="DI45" s="46" t="e">
        <f>VLOOKUP(A45,'Phase 1,2+robust'!$A$3:$ID$198,113,FALSE)</f>
        <v>#N/A</v>
      </c>
      <c r="DJ45" s="47" t="e">
        <f>VLOOKUP(A45,'Phase 1,2+robust'!$A$3:$ID$198,114,FALSE)</f>
        <v>#N/A</v>
      </c>
      <c r="DK45" s="16" t="e">
        <f>VLOOKUP(A45,'Phase 1,2+robust'!$A$3:$ID$198,115,FALSE)</f>
        <v>#N/A</v>
      </c>
      <c r="DL45" s="16" t="e">
        <f>VLOOKUP(A45,'Phase 1,2+robust'!$A$3:$ID$198,116,FALSE)</f>
        <v>#N/A</v>
      </c>
      <c r="DM45" s="16" t="e">
        <f>VLOOKUP(A45,'Phase 1,2+robust'!$A$3:$ID$198,117,FALSE)</f>
        <v>#N/A</v>
      </c>
      <c r="DN45" s="45" t="e">
        <f>VLOOKUP(A45,'Phase 1,2+robust'!$A$3:$ID$198,118,FALSE)</f>
        <v>#N/A</v>
      </c>
      <c r="DO45" s="46" t="e">
        <f>VLOOKUP(A45,'Phase 1,2+robust'!$A$3:$ID$198,119,FALSE)</f>
        <v>#N/A</v>
      </c>
      <c r="DP45" s="47" t="e">
        <f>VLOOKUP(A45,'Phase 1,2+robust'!$A$3:$ID$198,120,FALSE)</f>
        <v>#N/A</v>
      </c>
      <c r="DQ45" s="16" t="e">
        <f>VLOOKUP(A45,'Phase 1,2+robust'!$A$3:$ID$198,121,FALSE)</f>
        <v>#N/A</v>
      </c>
      <c r="DR45" s="16" t="e">
        <f>VLOOKUP(A45,'Phase 1,2+robust'!$A$3:$ID$198,122,FALSE)</f>
        <v>#N/A</v>
      </c>
      <c r="DS45" s="16" t="e">
        <f>VLOOKUP(A45,'Phase 1,2+robust'!$A$3:$ID$198,123,FALSE)</f>
        <v>#N/A</v>
      </c>
      <c r="DT45" s="45" t="e">
        <f>VLOOKUP(A45,'Phase 1,2+robust'!$A$3:$ID$198,124,FALSE)</f>
        <v>#N/A</v>
      </c>
      <c r="DU45" s="46" t="e">
        <f>VLOOKUP(A45,'Phase 1,2+robust'!$A$3:$ID$198,125,FALSE)</f>
        <v>#N/A</v>
      </c>
      <c r="DV45" s="47" t="e">
        <f>VLOOKUP(A45,'Phase 1,2+robust'!$A$3:$ID$198,126,FALSE)</f>
        <v>#N/A</v>
      </c>
      <c r="DW45" s="16" t="e">
        <f>VLOOKUP(A45,'Phase 1,2+robust'!$A$3:$ID$198,127,FALSE)</f>
        <v>#N/A</v>
      </c>
      <c r="DX45" s="16" t="e">
        <f>VLOOKUP(A45,'Phase 1,2+robust'!$A$3:$ID$198,128,FALSE)</f>
        <v>#N/A</v>
      </c>
      <c r="DY45" s="16" t="e">
        <f>VLOOKUP(A45,'Phase 1,2+robust'!$A$3:$ID$198,129,FALSE)</f>
        <v>#N/A</v>
      </c>
      <c r="DZ45" s="45" t="e">
        <f>VLOOKUP(A45,'Phase 1,2+robust'!$A$3:$ID$198,130,FALSE)</f>
        <v>#N/A</v>
      </c>
      <c r="EA45" s="46" t="e">
        <f>VLOOKUP(A45,'Phase 1,2+robust'!$A$3:$ID$198,131,FALSE)</f>
        <v>#N/A</v>
      </c>
      <c r="EB45" s="47" t="e">
        <f>VLOOKUP(A45,'Phase 1,2+robust'!$A$3:$ID$198,132,FALSE)</f>
        <v>#N/A</v>
      </c>
      <c r="EC45" s="16" t="e">
        <f>VLOOKUP(A45,'Phase 1,2+robust'!$A$3:$ID$198,133,FALSE)</f>
        <v>#N/A</v>
      </c>
      <c r="ED45" s="16" t="e">
        <f>VLOOKUP(A45,'Phase 1,2+robust'!$A$3:$ID$198,134,FALSE)</f>
        <v>#N/A</v>
      </c>
      <c r="EE45" s="16" t="e">
        <f>VLOOKUP(A45,'Phase 1,2+robust'!$A$3:$ID$198,135,FALSE)</f>
        <v>#N/A</v>
      </c>
      <c r="EF45" s="45" t="e">
        <f>VLOOKUP(A45,'Phase 1,2+robust'!$A$3:$ID$198,136,FALSE)</f>
        <v>#N/A</v>
      </c>
      <c r="EG45" s="46" t="e">
        <f>VLOOKUP(A45,'Phase 1,2+robust'!$A$3:$ID$198,137,FALSE)</f>
        <v>#N/A</v>
      </c>
      <c r="EH45" s="47" t="e">
        <f>VLOOKUP(A45,'Phase 1,2+robust'!$A$3:$ID$198,138,FALSE)</f>
        <v>#N/A</v>
      </c>
      <c r="EI45" s="16" t="e">
        <f>VLOOKUP(A45,'Phase 1,2+robust'!$A$3:$ID$198,139,FALSE)</f>
        <v>#N/A</v>
      </c>
      <c r="EJ45" s="16" t="e">
        <f>VLOOKUP(A45,'Phase 1,2+robust'!$A$3:$ID$198,140,FALSE)</f>
        <v>#N/A</v>
      </c>
      <c r="EK45" s="16" t="e">
        <f>VLOOKUP(A45,'Phase 1,2+robust'!$A$3:$ID$198,141,FALSE)</f>
        <v>#N/A</v>
      </c>
      <c r="EL45" s="45" t="e">
        <f>VLOOKUP(A45,'Phase 1,2+robust'!$A$3:$ID$198,142,FALSE)</f>
        <v>#N/A</v>
      </c>
      <c r="EM45" s="46" t="e">
        <f>VLOOKUP(A45,'Phase 1,2+robust'!$A$3:$ID$198,143,FALSE)</f>
        <v>#N/A</v>
      </c>
      <c r="EN45" s="47" t="e">
        <f>VLOOKUP(A45,'Phase 1,2+robust'!$A$3:$ID$198,144,FALSE)</f>
        <v>#N/A</v>
      </c>
      <c r="EO45" s="16" t="e">
        <f>VLOOKUP(A45,'Phase 1,2+robust'!$A$3:$ID$198,145,FALSE)</f>
        <v>#N/A</v>
      </c>
      <c r="EP45" s="16" t="e">
        <f>VLOOKUP(A45,'Phase 1,2+robust'!$A$3:$ID$198,146,FALSE)</f>
        <v>#N/A</v>
      </c>
      <c r="EQ45" s="16" t="e">
        <f>VLOOKUP(A45,'Phase 1,2+robust'!$A$3:$ID$198,147,FALSE)</f>
        <v>#N/A</v>
      </c>
      <c r="ER45" s="45" t="e">
        <f>VLOOKUP(A45,'Phase 1,2+robust'!$A$3:$ID$198,148,FALSE)</f>
        <v>#N/A</v>
      </c>
      <c r="ES45" s="46" t="e">
        <f>VLOOKUP(A45,'Phase 1,2+robust'!$A$3:$ID$198,149,FALSE)</f>
        <v>#N/A</v>
      </c>
      <c r="ET45" s="47" t="e">
        <f>VLOOKUP(A45,'Phase 1,2+robust'!$A$3:$ID$198,150,FALSE)</f>
        <v>#N/A</v>
      </c>
      <c r="EU45" s="16" t="e">
        <f>VLOOKUP(A45,'Phase 1,2+robust'!$A$3:$ID$198,151,FALSE)</f>
        <v>#N/A</v>
      </c>
      <c r="EV45" s="16" t="e">
        <f>VLOOKUP(A45,'Phase 1,2+robust'!$A$3:$ID$198,152,FALSE)</f>
        <v>#N/A</v>
      </c>
      <c r="EW45" s="16" t="e">
        <f>VLOOKUP(A45,'Phase 1,2+robust'!$A$3:$ID$198,153,FALSE)</f>
        <v>#N/A</v>
      </c>
      <c r="EX45" s="16" t="e">
        <f>VLOOKUP(A45,'Phase 1,2+robust'!$A$3:$ID$198,154,FALSE)</f>
        <v>#N/A</v>
      </c>
      <c r="EY45" s="16" t="e">
        <f>VLOOKUP(A45,'Phase 1,2+robust'!$A$3:$ID$198,155,FALSE)</f>
        <v>#N/A</v>
      </c>
      <c r="EZ45" s="16" t="e">
        <f>VLOOKUP(A45,'Phase 1,2+robust'!$A$3:$ID$198,156,FALSE)</f>
        <v>#N/A</v>
      </c>
      <c r="FA45" s="16" t="e">
        <f>VLOOKUP(A45,'Phase 1,2+robust'!$A$3:$ID$198,157,FALSE)</f>
        <v>#N/A</v>
      </c>
      <c r="FB45" s="16" t="e">
        <f>VLOOKUP(A45,'Phase 1,2+robust'!$A$3:$ID$198,158,FALSE)</f>
        <v>#N/A</v>
      </c>
      <c r="FC45" s="16" t="e">
        <f>VLOOKUP(A45,'Phase 1,2+robust'!$A$3:$ID$198,159,FALSE)</f>
        <v>#N/A</v>
      </c>
      <c r="FD45" s="16" t="e">
        <f>VLOOKUP(A45,'Phase 1,2+robust'!$A$3:$ID$198,160,FALSE)</f>
        <v>#N/A</v>
      </c>
      <c r="FE45" s="16" t="e">
        <f>VLOOKUP(A45,'Phase 1,2+robust'!$A$3:$ID$198,161,FALSE)</f>
        <v>#N/A</v>
      </c>
      <c r="FF45" s="16" t="e">
        <f>VLOOKUP(A45,'Phase 1,2+robust'!$A$3:$ID$198,162,FALSE)</f>
        <v>#N/A</v>
      </c>
      <c r="FG45" s="16" t="e">
        <f>VLOOKUP(A45,'Phase 1,2+robust'!$A$3:$ID$198,163,FALSE)</f>
        <v>#N/A</v>
      </c>
      <c r="FH45" s="16" t="e">
        <f>VLOOKUP(A45,'Phase 1,2+robust'!$A$3:$ID$198,164,FALSE)</f>
        <v>#N/A</v>
      </c>
      <c r="FI45" s="16" t="e">
        <f>VLOOKUP(A45,'Phase 1,2+robust'!$A$3:$ID$198,165,FALSE)</f>
        <v>#N/A</v>
      </c>
      <c r="FJ45" s="16" t="e">
        <f>VLOOKUP(A45,'Phase 1,2+robust'!$A$3:$ID$198,166,FALSE)</f>
        <v>#N/A</v>
      </c>
      <c r="FK45" s="16" t="e">
        <f>VLOOKUP(A45,'Phase 1,2+robust'!$A$3:$ID$198,167,FALSE)</f>
        <v>#N/A</v>
      </c>
      <c r="FL45" s="16" t="e">
        <f>VLOOKUP(A45,'Phase 1,2+robust'!$A$3:$ID$198,168,FALSE)</f>
        <v>#N/A</v>
      </c>
      <c r="FM45" s="16" t="e">
        <f>VLOOKUP(A45,'Phase 1,2+robust'!$A$3:$ID$198,169,FALSE)</f>
        <v>#N/A</v>
      </c>
      <c r="FN45" s="16" t="e">
        <f>VLOOKUP(A45,'Phase 1,2+robust'!$A$3:$ID$198,170,FALSE)</f>
        <v>#N/A</v>
      </c>
      <c r="FO45" s="16" t="e">
        <f>VLOOKUP(A45,'Phase 1,2+robust'!$A$3:$ID$198,171,FALSE)</f>
        <v>#N/A</v>
      </c>
      <c r="FP45" s="16" t="e">
        <f>VLOOKUP(A45,'Phase 1,2+robust'!$A$3:$ID$198,172,FALSE)</f>
        <v>#N/A</v>
      </c>
      <c r="FQ45" s="16" t="e">
        <f>VLOOKUP(A45,'Phase 1,2+robust'!$A$3:$ID$198,173,FALSE)</f>
        <v>#N/A</v>
      </c>
      <c r="FR45" s="16" t="e">
        <f>VLOOKUP(A45,'Phase 1,2+robust'!$A$3:$ID$198,174,FALSE)</f>
        <v>#N/A</v>
      </c>
      <c r="FS45" s="16" t="e">
        <f>VLOOKUP(A45,'Phase 1,2+robust'!$A$3:$ID$198,175,FALSE)</f>
        <v>#N/A</v>
      </c>
      <c r="FT45" s="16" t="e">
        <f>VLOOKUP(A45,'Phase 1,2+robust'!$A$3:$ID$198,176,FALSE)</f>
        <v>#N/A</v>
      </c>
      <c r="FU45" s="16" t="e">
        <f>VLOOKUP(A45,'Phase 1,2+robust'!$A$3:$ID$198,177,FALSE)</f>
        <v>#N/A</v>
      </c>
      <c r="FV45" s="16" t="e">
        <f>VLOOKUP(A45,'Phase 1,2+robust'!$A$3:$ID$198,178,FALSE)</f>
        <v>#N/A</v>
      </c>
      <c r="FW45" s="16" t="e">
        <f>VLOOKUP(A45,'Phase 1,2+robust'!$A$3:$ID$198,179,FALSE)</f>
        <v>#N/A</v>
      </c>
      <c r="FX45" s="16" t="e">
        <f>VLOOKUP(A45,'Phase 1,2+robust'!$A$3:$ID$198,180,FALSE)</f>
        <v>#N/A</v>
      </c>
      <c r="FY45" s="16" t="e">
        <f>VLOOKUP(A45,'Phase 1,2+robust'!$A$3:$ID$198,181,FALSE)</f>
        <v>#N/A</v>
      </c>
      <c r="FZ45" s="16" t="e">
        <f>VLOOKUP(A45,'Phase 1,2+robust'!$A$3:$ID$198,182,FALSE)</f>
        <v>#N/A</v>
      </c>
      <c r="GA45" s="16" t="e">
        <f>VLOOKUP(A45,'Phase 1,2+robust'!$A$3:$ID$198,183,FALSE)</f>
        <v>#N/A</v>
      </c>
      <c r="GB45" s="16" t="e">
        <f>VLOOKUP(A45,'Phase 1,2+robust'!$A$3:$ID$198,184,FALSE)</f>
        <v>#N/A</v>
      </c>
      <c r="GC45" s="16" t="e">
        <f>VLOOKUP(A45,'Phase 1,2+robust'!$A$3:$ID$198,185,FALSE)</f>
        <v>#N/A</v>
      </c>
      <c r="GD45" s="16" t="e">
        <f>VLOOKUP(A45,'Phase 1,2+robust'!$A$3:$ID$198,186,FALSE)</f>
        <v>#N/A</v>
      </c>
      <c r="GE45" s="16" t="e">
        <f>VLOOKUP(A45,'Phase 1,2+robust'!$A$3:$ID$198,187,FALSE)</f>
        <v>#N/A</v>
      </c>
      <c r="GF45" s="16" t="e">
        <f>VLOOKUP(A45,'Phase 1,2+robust'!$A$3:$ID$198,188,FALSE)</f>
        <v>#N/A</v>
      </c>
      <c r="GG45" s="16" t="e">
        <f>VLOOKUP(A45,'Phase 1,2+robust'!$A$3:$ID$198,189,FALSE)</f>
        <v>#N/A</v>
      </c>
      <c r="GH45" s="16" t="e">
        <f>VLOOKUP(A45,'Phase 1,2+robust'!$A$3:$ID$198,190,FALSE)</f>
        <v>#N/A</v>
      </c>
      <c r="GI45" s="16" t="e">
        <f>VLOOKUP(A45,'Phase 1,2+robust'!$A$3:$ID$198,191,FALSE)</f>
        <v>#N/A</v>
      </c>
      <c r="GJ45" s="16" t="e">
        <f>VLOOKUP(A45,'Phase 1,2+robust'!$A$3:$ID$198,192,FALSE)</f>
        <v>#N/A</v>
      </c>
      <c r="GK45" s="16" t="e">
        <f>VLOOKUP(A45,'Phase 1,2+robust'!$A$3:$ID$198,193,FALSE)</f>
        <v>#N/A</v>
      </c>
      <c r="GL45" s="16" t="e">
        <f>VLOOKUP(A45,'Phase 1,2+robust'!$A$3:$ID$198,194,FALSE)</f>
        <v>#N/A</v>
      </c>
      <c r="GM45" s="16" t="e">
        <f>VLOOKUP(A45,'Phase 1,2+robust'!$A$3:$ID$198,195,FALSE)</f>
        <v>#N/A</v>
      </c>
      <c r="GN45" s="16" t="e">
        <f>VLOOKUP(A45,'Phase 1,2+robust'!$A$3:$ID$198,196,FALSE)</f>
        <v>#N/A</v>
      </c>
      <c r="GO45" s="16" t="e">
        <f>VLOOKUP(A45,'Phase 1,2+robust'!$A$3:$ID$198,197,FALSE)</f>
        <v>#N/A</v>
      </c>
      <c r="GP45" s="16" t="e">
        <f>VLOOKUP(A45,'Phase 1,2+robust'!$A$3:$ID$198,198,FALSE)</f>
        <v>#N/A</v>
      </c>
    </row>
    <row r="46" spans="1:198" s="16" customFormat="1" x14ac:dyDescent="0.25">
      <c r="B46" s="16" t="e">
        <f>VLOOKUP(A46,'Phase 1,2+robust'!$A$3:$ID$198,2,FALSE)</f>
        <v>#N/A</v>
      </c>
      <c r="C46" s="16" t="e">
        <f>VLOOKUP(A46,'Phase 1,2+robust'!$A$3:$ID$198,3,FALSE)</f>
        <v>#N/A</v>
      </c>
      <c r="D46" s="16" t="e">
        <f>VLOOKUP(A46,'Phase 1,2+robust'!$A$3:$ID$198,4,FALSE)</f>
        <v>#N/A</v>
      </c>
      <c r="E46" s="16" t="e">
        <f>VLOOKUP(A46,'Phase 1,2+robust'!$A$3:$ID$198,5,FALSE)</f>
        <v>#N/A</v>
      </c>
      <c r="F46" s="16" t="e">
        <f>VLOOKUP(A46,'Phase 1,2+robust'!$A$3:$ID$198,6,FALSE)</f>
        <v>#N/A</v>
      </c>
      <c r="G46" s="16" t="e">
        <f>VLOOKUP(A46,'Phase 1,2+robust'!$A$3:$ID$198,7,FALSE)</f>
        <v>#N/A</v>
      </c>
      <c r="H46" s="16" t="e">
        <f>VLOOKUP(A46,'Phase 1,2+robust'!$A$3:$ID$198,8,FALSE)</f>
        <v>#N/A</v>
      </c>
      <c r="I46" s="16" t="e">
        <f>VLOOKUP(A46,'Phase 1,2+robust'!$A$3:$ID$198,9,FALSE)</f>
        <v>#N/A</v>
      </c>
      <c r="J46" s="45" t="e">
        <f>VLOOKUP(A46,'Phase 1,2+robust'!$A$3:$ID$198,10,FALSE)</f>
        <v>#N/A</v>
      </c>
      <c r="K46" s="46" t="e">
        <f>VLOOKUP(A46,'Phase 1,2+robust'!$A$3:$ID$198,11,FALSE)</f>
        <v>#N/A</v>
      </c>
      <c r="L46" s="47" t="e">
        <f>VLOOKUP(B46,'Phase 1,2+robust'!$A$3:$ID$198,11,FALSE)</f>
        <v>#N/A</v>
      </c>
      <c r="M46" s="16" t="e">
        <f>VLOOKUP(A46,'Phase 1,2+robust'!$A$3:$ID$198,13,FALSE)</f>
        <v>#N/A</v>
      </c>
      <c r="N46" s="16" t="e">
        <f>VLOOKUP(A46,'Phase 1,2+robust'!$A$3:$ID$198,14,FALSE)</f>
        <v>#N/A</v>
      </c>
      <c r="O46" s="16" t="e">
        <f>VLOOKUP(B46,'Phase 1,2+robust'!$A$3:$ID$198,14,FALSE)</f>
        <v>#N/A</v>
      </c>
      <c r="P46" s="45" t="e">
        <f>VLOOKUP(A46,'Phase 1,2+robust'!$A$3:$ID$198,16,FALSE)</f>
        <v>#N/A</v>
      </c>
      <c r="Q46" s="46" t="e">
        <f>VLOOKUP(A46,'Phase 1,2+robust'!$A$3:$ID$198,17,FALSE)</f>
        <v>#N/A</v>
      </c>
      <c r="R46" s="47" t="e">
        <f>VLOOKUP(A46,'Phase 1,2+robust'!$A$3:$ID$198,18,FALSE)</f>
        <v>#N/A</v>
      </c>
      <c r="S46" s="16" t="e">
        <f>VLOOKUP(A46,'Phase 1,2+robust'!$A$3:$ID$198,19,FALSE)</f>
        <v>#N/A</v>
      </c>
      <c r="T46" s="16" t="e">
        <f>VLOOKUP(A46,'Phase 1,2+robust'!$A$3:$ID$198,20,FALSE)</f>
        <v>#N/A</v>
      </c>
      <c r="U46" s="16" t="e">
        <f>VLOOKUP(A46,'Phase 1,2+robust'!$A$3:$ID$198,21,FALSE)</f>
        <v>#N/A</v>
      </c>
      <c r="V46" s="45" t="e">
        <f>VLOOKUP(A46,'Phase 1,2+robust'!$A$3:$ID$198,22,FALSE)</f>
        <v>#N/A</v>
      </c>
      <c r="W46" s="46" t="e">
        <f>VLOOKUP(A46,'Phase 1,2+robust'!$A$3:$ID$198,23,FALSE)</f>
        <v>#N/A</v>
      </c>
      <c r="X46" s="47" t="e">
        <f>VLOOKUP(A46,'Phase 1,2+robust'!$A$3:$ID$198,24,FALSE)</f>
        <v>#N/A</v>
      </c>
      <c r="Y46" s="16" t="e">
        <f>VLOOKUP(A46,'Phase 1,2+robust'!$A$3:$ID$198,25,FALSE)</f>
        <v>#N/A</v>
      </c>
      <c r="Z46" s="16" t="e">
        <f>VLOOKUP(A46,'Phase 1,2+robust'!$A$3:$ID$198,26,FALSE)</f>
        <v>#N/A</v>
      </c>
      <c r="AA46" s="16" t="e">
        <f>VLOOKUP(A46,'Phase 1,2+robust'!$A$3:$ID$198,27,FALSE)</f>
        <v>#N/A</v>
      </c>
      <c r="AB46" s="45" t="e">
        <f>VLOOKUP(A46,'Phase 1,2+robust'!$A$3:$ID$198,28,FALSE)</f>
        <v>#N/A</v>
      </c>
      <c r="AC46" s="46" t="e">
        <f>VLOOKUP(A46,'Phase 1,2+robust'!$A$3:$ID$198,29,FALSE)</f>
        <v>#N/A</v>
      </c>
      <c r="AD46" s="47" t="e">
        <f>VLOOKUP(A46,'Phase 1,2+robust'!$A$3:$ID$198,30,FALSE)</f>
        <v>#N/A</v>
      </c>
      <c r="AE46" s="16" t="e">
        <f>VLOOKUP(A46,'Phase 1,2+robust'!$A$3:$ID$198,31,FALSE)</f>
        <v>#N/A</v>
      </c>
      <c r="AF46" s="16" t="e">
        <f>VLOOKUP(A46,'Phase 1,2+robust'!$A$3:$ID$198,32,FALSE)</f>
        <v>#N/A</v>
      </c>
      <c r="AG46" s="16" t="e">
        <f>VLOOKUP(A46,'Phase 1,2+robust'!$A$3:$ID$198,33,FALSE)</f>
        <v>#N/A</v>
      </c>
      <c r="AH46" s="45" t="e">
        <f>VLOOKUP(A46,'Phase 1,2+robust'!$A$3:$ID$198,34,FALSE)</f>
        <v>#N/A</v>
      </c>
      <c r="AI46" s="46" t="e">
        <f>VLOOKUP(A46,'Phase 1,2+robust'!$A$3:$ID$198,35,FALSE)</f>
        <v>#N/A</v>
      </c>
      <c r="AJ46" s="47" t="e">
        <f>VLOOKUP(A46,'Phase 1,2+robust'!$A$3:$ID$198,36,FALSE)</f>
        <v>#N/A</v>
      </c>
      <c r="AK46" s="16" t="e">
        <f>VLOOKUP(A46,'Phase 1,2+robust'!$A$3:$ID$198,37,FALSE)</f>
        <v>#N/A</v>
      </c>
      <c r="AL46" s="16" t="e">
        <f>VLOOKUP(A46,'Phase 1,2+robust'!$A$3:$ID$198,38,FALSE)</f>
        <v>#N/A</v>
      </c>
      <c r="AM46" s="16" t="e">
        <f>VLOOKUP(A46,'Phase 1,2+robust'!$A$3:$ID$198,39,FALSE)</f>
        <v>#N/A</v>
      </c>
      <c r="AN46" s="45" t="e">
        <f>VLOOKUP(A46,'Phase 1,2+robust'!$A$3:$ID$198,40,FALSE)</f>
        <v>#N/A</v>
      </c>
      <c r="AO46" s="46" t="e">
        <f>VLOOKUP(A46,'Phase 1,2+robust'!$A$3:$ID$198,41,FALSE)</f>
        <v>#N/A</v>
      </c>
      <c r="AP46" s="47" t="e">
        <f>VLOOKUP(A46,'Phase 1,2+robust'!$A$3:$ID$198,42,FALSE)</f>
        <v>#N/A</v>
      </c>
      <c r="AQ46" s="16" t="e">
        <f>VLOOKUP(A46,'Phase 1,2+robust'!$A$3:$ID$198,43,FALSE)</f>
        <v>#N/A</v>
      </c>
      <c r="AR46" s="16" t="e">
        <f>VLOOKUP(A46,'Phase 1,2+robust'!$A$3:$ID$198,44,FALSE)</f>
        <v>#N/A</v>
      </c>
      <c r="AS46" s="16" t="e">
        <f>VLOOKUP(A46,'Phase 1,2+robust'!$A$3:$ID$198,45,FALSE)</f>
        <v>#N/A</v>
      </c>
      <c r="AT46" s="45" t="e">
        <f>VLOOKUP(A46,'Phase 1,2+robust'!$A$3:$ID$198,46,FALSE)</f>
        <v>#N/A</v>
      </c>
      <c r="AU46" s="46" t="e">
        <f>VLOOKUP(A46,'Phase 1,2+robust'!$A$3:$ID$198,47,FALSE)</f>
        <v>#N/A</v>
      </c>
      <c r="AV46" s="47" t="e">
        <f>VLOOKUP(A46,'Phase 1,2+robust'!$A$3:$ID$198,48,FALSE)</f>
        <v>#N/A</v>
      </c>
      <c r="AW46" s="16" t="e">
        <f>VLOOKUP(A46,'Phase 1,2+robust'!$A$3:$ID$198,49,FALSE)</f>
        <v>#N/A</v>
      </c>
      <c r="AX46" s="16" t="e">
        <f>VLOOKUP(A46,'Phase 1,2+robust'!$A$3:$ID$198,50,FALSE)</f>
        <v>#N/A</v>
      </c>
      <c r="AY46" s="16" t="e">
        <f>VLOOKUP(A46,'Phase 1,2+robust'!$A$3:$ID$198,51,FALSE)</f>
        <v>#N/A</v>
      </c>
      <c r="AZ46" s="45" t="e">
        <f>VLOOKUP(A46,'Phase 1,2+robust'!$A$3:$ID$198,52,FALSE)</f>
        <v>#N/A</v>
      </c>
      <c r="BA46" s="46" t="e">
        <f>VLOOKUP(A46,'Phase 1,2+robust'!$A$3:$ID$198,53,FALSE)</f>
        <v>#N/A</v>
      </c>
      <c r="BB46" s="47" t="e">
        <f>VLOOKUP(A46,'Phase 1,2+robust'!$A$3:$ID$198,54,FALSE)</f>
        <v>#N/A</v>
      </c>
      <c r="BC46" s="16" t="e">
        <f>VLOOKUP(A46,'Phase 1,2+robust'!$A$3:$ID$198,55,FALSE)</f>
        <v>#N/A</v>
      </c>
      <c r="BD46" s="16" t="e">
        <f>VLOOKUP(A46,'Phase 1,2+robust'!$A$3:$ID$198,56,FALSE)</f>
        <v>#N/A</v>
      </c>
      <c r="BE46" s="16" t="e">
        <f>VLOOKUP(A46,'Phase 1,2+robust'!$A$3:$ID$198,57,FALSE)</f>
        <v>#N/A</v>
      </c>
      <c r="BF46" s="45" t="e">
        <f>VLOOKUP(A46,'Phase 1,2+robust'!$A$3:$ID$198,58,FALSE)</f>
        <v>#N/A</v>
      </c>
      <c r="BG46" s="46" t="e">
        <f>VLOOKUP(A46,'Phase 1,2+robust'!$A$3:$ID$198,59,FALSE)</f>
        <v>#N/A</v>
      </c>
      <c r="BH46" s="47" t="e">
        <f>VLOOKUP(A46,'Phase 1,2+robust'!$A$3:$ID$198,60,FALSE)</f>
        <v>#N/A</v>
      </c>
      <c r="BI46" s="16" t="e">
        <f>VLOOKUP(A46,'Phase 1,2+robust'!$A$3:$ID$198,61,FALSE)</f>
        <v>#N/A</v>
      </c>
      <c r="BJ46" s="16" t="e">
        <f>VLOOKUP(A46,'Phase 1,2+robust'!$A$3:$ID$198,62,FALSE)</f>
        <v>#N/A</v>
      </c>
      <c r="BK46" s="16" t="e">
        <f>VLOOKUP(A46,'Phase 1,2+robust'!$A$3:$ID$198,63,FALSE)</f>
        <v>#N/A</v>
      </c>
      <c r="BL46" s="45" t="e">
        <f>VLOOKUP(A46,'Phase 1,2+robust'!$A$3:$ID$198,64,FALSE)</f>
        <v>#N/A</v>
      </c>
      <c r="BM46" s="46" t="e">
        <f>VLOOKUP(A46,'Phase 1,2+robust'!$A$3:$ID$198,65,FALSE)</f>
        <v>#N/A</v>
      </c>
      <c r="BN46" s="47" t="e">
        <f>VLOOKUP(A46,'Phase 1,2+robust'!$A$3:$ID$198,66,FALSE)</f>
        <v>#N/A</v>
      </c>
      <c r="BO46" s="16" t="e">
        <f>VLOOKUP(A46,'Phase 1,2+robust'!$A$3:$ID$198,67,FALSE)</f>
        <v>#N/A</v>
      </c>
      <c r="BP46" s="16" t="e">
        <f>VLOOKUP(A46,'Phase 1,2+robust'!$A$3:$ID$198,68,FALSE)</f>
        <v>#N/A</v>
      </c>
      <c r="BQ46" s="16" t="e">
        <f>VLOOKUP(A46,'Phase 1,2+robust'!$A$3:$ID$198,69,FALSE)</f>
        <v>#N/A</v>
      </c>
      <c r="BR46" s="45" t="e">
        <f>VLOOKUP(A46,'Phase 1,2+robust'!$A$3:$ID$198,70,FALSE)</f>
        <v>#N/A</v>
      </c>
      <c r="BS46" s="46" t="e">
        <f>VLOOKUP(A46,'Phase 1,2+robust'!$A$3:$ID$198,71,FALSE)</f>
        <v>#N/A</v>
      </c>
      <c r="BT46" s="47" t="e">
        <f>VLOOKUP(A46,'Phase 1,2+robust'!$A$3:$ID$198,72,FALSE)</f>
        <v>#N/A</v>
      </c>
      <c r="BU46" s="16" t="e">
        <f>VLOOKUP(A46,'Phase 1,2+robust'!$A$3:$ID$198,73,FALSE)</f>
        <v>#N/A</v>
      </c>
      <c r="BV46" s="16" t="e">
        <f>VLOOKUP(A46,'Phase 1,2+robust'!$A$3:$ID$198,74,FALSE)</f>
        <v>#N/A</v>
      </c>
      <c r="BW46" s="16" t="e">
        <f>VLOOKUP(A46,'Phase 1,2+robust'!$A$3:$ID$198,75,FALSE)</f>
        <v>#N/A</v>
      </c>
      <c r="BX46" s="45" t="e">
        <f>VLOOKUP(A46,'Phase 1,2+robust'!$A$3:$ID$198,76,FALSE)</f>
        <v>#N/A</v>
      </c>
      <c r="BY46" s="46" t="e">
        <f>VLOOKUP(A46,'Phase 1,2+robust'!$A$3:$ID$198,77,FALSE)</f>
        <v>#N/A</v>
      </c>
      <c r="BZ46" s="47" t="e">
        <f>VLOOKUP(A46,'Phase 1,2+robust'!$A$3:$ID$198,78,FALSE)</f>
        <v>#N/A</v>
      </c>
      <c r="CA46" s="16" t="e">
        <f>VLOOKUP(A46,'Phase 1,2+robust'!$A$3:$ID$198,79,FALSE)</f>
        <v>#N/A</v>
      </c>
      <c r="CB46" s="16" t="e">
        <f>VLOOKUP(A46,'Phase 1,2+robust'!$A$3:$ID$198,80,FALSE)</f>
        <v>#N/A</v>
      </c>
      <c r="CC46" s="16" t="e">
        <f>VLOOKUP(A46,'Phase 1,2+robust'!$A$3:$ID$198,81,FALSE)</f>
        <v>#N/A</v>
      </c>
      <c r="CD46" s="45" t="e">
        <f>VLOOKUP(A46,'Phase 1,2+robust'!$A$3:$ID$198,82,FALSE)</f>
        <v>#N/A</v>
      </c>
      <c r="CE46" s="46" t="e">
        <f>VLOOKUP(A46,'Phase 1,2+robust'!$A$3:$ID$198,83,FALSE)</f>
        <v>#N/A</v>
      </c>
      <c r="CF46" s="47" t="e">
        <f>VLOOKUP(A46,'Phase 1,2+robust'!$A$3:$ID$198,84,FALSE)</f>
        <v>#N/A</v>
      </c>
      <c r="CG46" s="16" t="e">
        <f>VLOOKUP(A46,'Phase 1,2+robust'!$A$3:$ID$198,85,FALSE)</f>
        <v>#N/A</v>
      </c>
      <c r="CH46" s="16" t="e">
        <f>VLOOKUP(A46,'Phase 1,2+robust'!$A$3:$ID$198,86,FALSE)</f>
        <v>#N/A</v>
      </c>
      <c r="CI46" s="16" t="e">
        <f>VLOOKUP(A46,'Phase 1,2+robust'!$A$3:$ID$198,87,FALSE)</f>
        <v>#N/A</v>
      </c>
      <c r="CJ46" s="45" t="e">
        <f>VLOOKUP(A46,'Phase 1,2+robust'!$A$3:$ID$198,88,FALSE)</f>
        <v>#N/A</v>
      </c>
      <c r="CK46" s="46" t="e">
        <f>VLOOKUP(A46,'Phase 1,2+robust'!$A$3:$ID$198,89,FALSE)</f>
        <v>#N/A</v>
      </c>
      <c r="CL46" s="47" t="e">
        <f>VLOOKUP(A46,'Phase 1,2+robust'!$A$3:$ID$198,90,FALSE)</f>
        <v>#N/A</v>
      </c>
      <c r="CM46" s="16" t="e">
        <f>VLOOKUP(A46,'Phase 1,2+robust'!$A$3:$ID$198,91,FALSE)</f>
        <v>#N/A</v>
      </c>
      <c r="CN46" s="16" t="e">
        <f>VLOOKUP(A46,'Phase 1,2+robust'!$A$3:$ID$198,92,FALSE)</f>
        <v>#N/A</v>
      </c>
      <c r="CO46" s="16" t="e">
        <f>VLOOKUP(A46,'Phase 1,2+robust'!$A$3:$ID$198,93,FALSE)</f>
        <v>#N/A</v>
      </c>
      <c r="CP46" s="45" t="e">
        <f>VLOOKUP(A46,'Phase 1,2+robust'!$A$3:$ID$198,94,FALSE)</f>
        <v>#N/A</v>
      </c>
      <c r="CQ46" s="46" t="e">
        <f>VLOOKUP(A46,'Phase 1,2+robust'!$A$3:$ID$198,95,FALSE)</f>
        <v>#N/A</v>
      </c>
      <c r="CR46" s="47" t="e">
        <f>VLOOKUP(A46,'Phase 1,2+robust'!$A$3:$ID$198,96,FALSE)</f>
        <v>#N/A</v>
      </c>
      <c r="CS46" s="16" t="e">
        <f>VLOOKUP(A46,'Phase 1,2+robust'!$A$3:$ID$198,97,FALSE)</f>
        <v>#N/A</v>
      </c>
      <c r="CT46" s="16" t="e">
        <f>VLOOKUP(A46,'Phase 1,2+robust'!$A$3:$ID$198,98,FALSE)</f>
        <v>#N/A</v>
      </c>
      <c r="CU46" s="16" t="e">
        <f>VLOOKUP(A46,'Phase 1,2+robust'!$A$3:$ID$198,99,FALSE)</f>
        <v>#N/A</v>
      </c>
      <c r="CV46" s="45" t="e">
        <f>VLOOKUP(A46,'Phase 1,2+robust'!$A$3:$ID$198,100,FALSE)</f>
        <v>#N/A</v>
      </c>
      <c r="CW46" s="46" t="e">
        <f>VLOOKUP(A46,'Phase 1,2+robust'!$A$3:$ID$198,101,FALSE)</f>
        <v>#N/A</v>
      </c>
      <c r="CX46" s="47" t="e">
        <f>VLOOKUP(A46,'Phase 1,2+robust'!$A$3:$ID$198,102,FALSE)</f>
        <v>#N/A</v>
      </c>
      <c r="CY46" s="16" t="e">
        <f>VLOOKUP(A46,'Phase 1,2+robust'!$A$3:$ID$198,103,FALSE)</f>
        <v>#N/A</v>
      </c>
      <c r="CZ46" s="16" t="e">
        <f>VLOOKUP(A46,'Phase 1,2+robust'!$A$3:$ID$198,104,FALSE)</f>
        <v>#N/A</v>
      </c>
      <c r="DA46" s="16" t="e">
        <f>VLOOKUP(A46,'Phase 1,2+robust'!$A$3:$ID$198,105,FALSE)</f>
        <v>#N/A</v>
      </c>
      <c r="DB46" s="45" t="e">
        <f>VLOOKUP(A46,'Phase 1,2+robust'!$A$3:$ID$198,106,FALSE)</f>
        <v>#N/A</v>
      </c>
      <c r="DC46" s="46" t="e">
        <f>VLOOKUP(A46,'Phase 1,2+robust'!$A$3:$ID$198,107,FALSE)</f>
        <v>#N/A</v>
      </c>
      <c r="DD46" s="47" t="e">
        <f>VLOOKUP(A46,'Phase 1,2+robust'!$A$3:$ID$198,108,FALSE)</f>
        <v>#N/A</v>
      </c>
      <c r="DE46" s="16" t="e">
        <f>VLOOKUP(A46,'Phase 1,2+robust'!$A$3:$ID$198,109,FALSE)</f>
        <v>#N/A</v>
      </c>
      <c r="DF46" s="16" t="e">
        <f>VLOOKUP(A46,'Phase 1,2+robust'!$A$3:$ID$198,110,FALSE)</f>
        <v>#N/A</v>
      </c>
      <c r="DG46" s="16" t="e">
        <f>VLOOKUP(A46,'Phase 1,2+robust'!$A$3:$ID$198,111,FALSE)</f>
        <v>#N/A</v>
      </c>
      <c r="DH46" s="45" t="e">
        <f>VLOOKUP(A46,'Phase 1,2+robust'!$A$3:$ID$198,112,FALSE)</f>
        <v>#N/A</v>
      </c>
      <c r="DI46" s="46" t="e">
        <f>VLOOKUP(A46,'Phase 1,2+robust'!$A$3:$ID$198,113,FALSE)</f>
        <v>#N/A</v>
      </c>
      <c r="DJ46" s="47" t="e">
        <f>VLOOKUP(A46,'Phase 1,2+robust'!$A$3:$ID$198,114,FALSE)</f>
        <v>#N/A</v>
      </c>
      <c r="DK46" s="16" t="e">
        <f>VLOOKUP(A46,'Phase 1,2+robust'!$A$3:$ID$198,115,FALSE)</f>
        <v>#N/A</v>
      </c>
      <c r="DL46" s="16" t="e">
        <f>VLOOKUP(A46,'Phase 1,2+robust'!$A$3:$ID$198,116,FALSE)</f>
        <v>#N/A</v>
      </c>
      <c r="DM46" s="16" t="e">
        <f>VLOOKUP(A46,'Phase 1,2+robust'!$A$3:$ID$198,117,FALSE)</f>
        <v>#N/A</v>
      </c>
      <c r="DN46" s="45" t="e">
        <f>VLOOKUP(A46,'Phase 1,2+robust'!$A$3:$ID$198,118,FALSE)</f>
        <v>#N/A</v>
      </c>
      <c r="DO46" s="46" t="e">
        <f>VLOOKUP(A46,'Phase 1,2+robust'!$A$3:$ID$198,119,FALSE)</f>
        <v>#N/A</v>
      </c>
      <c r="DP46" s="47" t="e">
        <f>VLOOKUP(A46,'Phase 1,2+robust'!$A$3:$ID$198,120,FALSE)</f>
        <v>#N/A</v>
      </c>
      <c r="DQ46" s="16" t="e">
        <f>VLOOKUP(A46,'Phase 1,2+robust'!$A$3:$ID$198,121,FALSE)</f>
        <v>#N/A</v>
      </c>
      <c r="DR46" s="16" t="e">
        <f>VLOOKUP(A46,'Phase 1,2+robust'!$A$3:$ID$198,122,FALSE)</f>
        <v>#N/A</v>
      </c>
      <c r="DS46" s="16" t="e">
        <f>VLOOKUP(A46,'Phase 1,2+robust'!$A$3:$ID$198,123,FALSE)</f>
        <v>#N/A</v>
      </c>
      <c r="DT46" s="45" t="e">
        <f>VLOOKUP(A46,'Phase 1,2+robust'!$A$3:$ID$198,124,FALSE)</f>
        <v>#N/A</v>
      </c>
      <c r="DU46" s="46" t="e">
        <f>VLOOKUP(A46,'Phase 1,2+robust'!$A$3:$ID$198,125,FALSE)</f>
        <v>#N/A</v>
      </c>
      <c r="DV46" s="47" t="e">
        <f>VLOOKUP(A46,'Phase 1,2+robust'!$A$3:$ID$198,126,FALSE)</f>
        <v>#N/A</v>
      </c>
      <c r="DW46" s="16" t="e">
        <f>VLOOKUP(A46,'Phase 1,2+robust'!$A$3:$ID$198,127,FALSE)</f>
        <v>#N/A</v>
      </c>
      <c r="DX46" s="16" t="e">
        <f>VLOOKUP(A46,'Phase 1,2+robust'!$A$3:$ID$198,128,FALSE)</f>
        <v>#N/A</v>
      </c>
      <c r="DY46" s="16" t="e">
        <f>VLOOKUP(A46,'Phase 1,2+robust'!$A$3:$ID$198,129,FALSE)</f>
        <v>#N/A</v>
      </c>
      <c r="DZ46" s="45" t="e">
        <f>VLOOKUP(A46,'Phase 1,2+robust'!$A$3:$ID$198,130,FALSE)</f>
        <v>#N/A</v>
      </c>
      <c r="EA46" s="46" t="e">
        <f>VLOOKUP(A46,'Phase 1,2+robust'!$A$3:$ID$198,131,FALSE)</f>
        <v>#N/A</v>
      </c>
      <c r="EB46" s="47" t="e">
        <f>VLOOKUP(A46,'Phase 1,2+robust'!$A$3:$ID$198,132,FALSE)</f>
        <v>#N/A</v>
      </c>
      <c r="EC46" s="16" t="e">
        <f>VLOOKUP(A46,'Phase 1,2+robust'!$A$3:$ID$198,133,FALSE)</f>
        <v>#N/A</v>
      </c>
      <c r="ED46" s="16" t="e">
        <f>VLOOKUP(A46,'Phase 1,2+robust'!$A$3:$ID$198,134,FALSE)</f>
        <v>#N/A</v>
      </c>
      <c r="EE46" s="16" t="e">
        <f>VLOOKUP(A46,'Phase 1,2+robust'!$A$3:$ID$198,135,FALSE)</f>
        <v>#N/A</v>
      </c>
      <c r="EF46" s="45" t="e">
        <f>VLOOKUP(A46,'Phase 1,2+robust'!$A$3:$ID$198,136,FALSE)</f>
        <v>#N/A</v>
      </c>
      <c r="EG46" s="46" t="e">
        <f>VLOOKUP(A46,'Phase 1,2+robust'!$A$3:$ID$198,137,FALSE)</f>
        <v>#N/A</v>
      </c>
      <c r="EH46" s="47" t="e">
        <f>VLOOKUP(A46,'Phase 1,2+robust'!$A$3:$ID$198,138,FALSE)</f>
        <v>#N/A</v>
      </c>
      <c r="EI46" s="16" t="e">
        <f>VLOOKUP(A46,'Phase 1,2+robust'!$A$3:$ID$198,139,FALSE)</f>
        <v>#N/A</v>
      </c>
      <c r="EJ46" s="16" t="e">
        <f>VLOOKUP(A46,'Phase 1,2+robust'!$A$3:$ID$198,140,FALSE)</f>
        <v>#N/A</v>
      </c>
      <c r="EK46" s="16" t="e">
        <f>VLOOKUP(A46,'Phase 1,2+robust'!$A$3:$ID$198,141,FALSE)</f>
        <v>#N/A</v>
      </c>
      <c r="EL46" s="45" t="e">
        <f>VLOOKUP(A46,'Phase 1,2+robust'!$A$3:$ID$198,142,FALSE)</f>
        <v>#N/A</v>
      </c>
      <c r="EM46" s="46" t="e">
        <f>VLOOKUP(A46,'Phase 1,2+robust'!$A$3:$ID$198,143,FALSE)</f>
        <v>#N/A</v>
      </c>
      <c r="EN46" s="47" t="e">
        <f>VLOOKUP(A46,'Phase 1,2+robust'!$A$3:$ID$198,144,FALSE)</f>
        <v>#N/A</v>
      </c>
      <c r="EO46" s="16" t="e">
        <f>VLOOKUP(A46,'Phase 1,2+robust'!$A$3:$ID$198,145,FALSE)</f>
        <v>#N/A</v>
      </c>
      <c r="EP46" s="16" t="e">
        <f>VLOOKUP(A46,'Phase 1,2+robust'!$A$3:$ID$198,146,FALSE)</f>
        <v>#N/A</v>
      </c>
      <c r="EQ46" s="16" t="e">
        <f>VLOOKUP(A46,'Phase 1,2+robust'!$A$3:$ID$198,147,FALSE)</f>
        <v>#N/A</v>
      </c>
      <c r="ER46" s="45" t="e">
        <f>VLOOKUP(A46,'Phase 1,2+robust'!$A$3:$ID$198,148,FALSE)</f>
        <v>#N/A</v>
      </c>
      <c r="ES46" s="46" t="e">
        <f>VLOOKUP(A46,'Phase 1,2+robust'!$A$3:$ID$198,149,FALSE)</f>
        <v>#N/A</v>
      </c>
      <c r="ET46" s="47" t="e">
        <f>VLOOKUP(A46,'Phase 1,2+robust'!$A$3:$ID$198,150,FALSE)</f>
        <v>#N/A</v>
      </c>
      <c r="EU46" s="16" t="e">
        <f>VLOOKUP(A46,'Phase 1,2+robust'!$A$3:$ID$198,151,FALSE)</f>
        <v>#N/A</v>
      </c>
      <c r="EV46" s="16" t="e">
        <f>VLOOKUP(A46,'Phase 1,2+robust'!$A$3:$ID$198,152,FALSE)</f>
        <v>#N/A</v>
      </c>
      <c r="EW46" s="16" t="e">
        <f>VLOOKUP(A46,'Phase 1,2+robust'!$A$3:$ID$198,153,FALSE)</f>
        <v>#N/A</v>
      </c>
      <c r="EX46" s="16" t="e">
        <f>VLOOKUP(A46,'Phase 1,2+robust'!$A$3:$ID$198,154,FALSE)</f>
        <v>#N/A</v>
      </c>
      <c r="EY46" s="16" t="e">
        <f>VLOOKUP(A46,'Phase 1,2+robust'!$A$3:$ID$198,155,FALSE)</f>
        <v>#N/A</v>
      </c>
      <c r="EZ46" s="16" t="e">
        <f>VLOOKUP(A46,'Phase 1,2+robust'!$A$3:$ID$198,156,FALSE)</f>
        <v>#N/A</v>
      </c>
      <c r="FA46" s="16" t="e">
        <f>VLOOKUP(A46,'Phase 1,2+robust'!$A$3:$ID$198,157,FALSE)</f>
        <v>#N/A</v>
      </c>
      <c r="FB46" s="16" t="e">
        <f>VLOOKUP(A46,'Phase 1,2+robust'!$A$3:$ID$198,158,FALSE)</f>
        <v>#N/A</v>
      </c>
      <c r="FC46" s="16" t="e">
        <f>VLOOKUP(A46,'Phase 1,2+robust'!$A$3:$ID$198,159,FALSE)</f>
        <v>#N/A</v>
      </c>
      <c r="FD46" s="16" t="e">
        <f>VLOOKUP(A46,'Phase 1,2+robust'!$A$3:$ID$198,160,FALSE)</f>
        <v>#N/A</v>
      </c>
      <c r="FE46" s="16" t="e">
        <f>VLOOKUP(A46,'Phase 1,2+robust'!$A$3:$ID$198,161,FALSE)</f>
        <v>#N/A</v>
      </c>
      <c r="FF46" s="16" t="e">
        <f>VLOOKUP(A46,'Phase 1,2+robust'!$A$3:$ID$198,162,FALSE)</f>
        <v>#N/A</v>
      </c>
      <c r="FG46" s="16" t="e">
        <f>VLOOKUP(A46,'Phase 1,2+robust'!$A$3:$ID$198,163,FALSE)</f>
        <v>#N/A</v>
      </c>
      <c r="FH46" s="16" t="e">
        <f>VLOOKUP(A46,'Phase 1,2+robust'!$A$3:$ID$198,164,FALSE)</f>
        <v>#N/A</v>
      </c>
      <c r="FI46" s="16" t="e">
        <f>VLOOKUP(A46,'Phase 1,2+robust'!$A$3:$ID$198,165,FALSE)</f>
        <v>#N/A</v>
      </c>
      <c r="FJ46" s="16" t="e">
        <f>VLOOKUP(A46,'Phase 1,2+robust'!$A$3:$ID$198,166,FALSE)</f>
        <v>#N/A</v>
      </c>
      <c r="FK46" s="16" t="e">
        <f>VLOOKUP(A46,'Phase 1,2+robust'!$A$3:$ID$198,167,FALSE)</f>
        <v>#N/A</v>
      </c>
      <c r="FL46" s="16" t="e">
        <f>VLOOKUP(A46,'Phase 1,2+robust'!$A$3:$ID$198,168,FALSE)</f>
        <v>#N/A</v>
      </c>
      <c r="FM46" s="16" t="e">
        <f>VLOOKUP(A46,'Phase 1,2+robust'!$A$3:$ID$198,169,FALSE)</f>
        <v>#N/A</v>
      </c>
      <c r="FN46" s="16" t="e">
        <f>VLOOKUP(A46,'Phase 1,2+robust'!$A$3:$ID$198,170,FALSE)</f>
        <v>#N/A</v>
      </c>
      <c r="FO46" s="16" t="e">
        <f>VLOOKUP(A46,'Phase 1,2+robust'!$A$3:$ID$198,171,FALSE)</f>
        <v>#N/A</v>
      </c>
      <c r="FP46" s="16" t="e">
        <f>VLOOKUP(A46,'Phase 1,2+robust'!$A$3:$ID$198,172,FALSE)</f>
        <v>#N/A</v>
      </c>
      <c r="FQ46" s="16" t="e">
        <f>VLOOKUP(A46,'Phase 1,2+robust'!$A$3:$ID$198,173,FALSE)</f>
        <v>#N/A</v>
      </c>
      <c r="FR46" s="16" t="e">
        <f>VLOOKUP(A46,'Phase 1,2+robust'!$A$3:$ID$198,174,FALSE)</f>
        <v>#N/A</v>
      </c>
      <c r="FS46" s="16" t="e">
        <f>VLOOKUP(A46,'Phase 1,2+robust'!$A$3:$ID$198,175,FALSE)</f>
        <v>#N/A</v>
      </c>
      <c r="FT46" s="16" t="e">
        <f>VLOOKUP(A46,'Phase 1,2+robust'!$A$3:$ID$198,176,FALSE)</f>
        <v>#N/A</v>
      </c>
      <c r="FU46" s="16" t="e">
        <f>VLOOKUP(A46,'Phase 1,2+robust'!$A$3:$ID$198,177,FALSE)</f>
        <v>#N/A</v>
      </c>
      <c r="FV46" s="16" t="e">
        <f>VLOOKUP(A46,'Phase 1,2+robust'!$A$3:$ID$198,178,FALSE)</f>
        <v>#N/A</v>
      </c>
      <c r="FW46" s="16" t="e">
        <f>VLOOKUP(A46,'Phase 1,2+robust'!$A$3:$ID$198,179,FALSE)</f>
        <v>#N/A</v>
      </c>
      <c r="FX46" s="16" t="e">
        <f>VLOOKUP(A46,'Phase 1,2+robust'!$A$3:$ID$198,180,FALSE)</f>
        <v>#N/A</v>
      </c>
      <c r="FY46" s="16" t="e">
        <f>VLOOKUP(A46,'Phase 1,2+robust'!$A$3:$ID$198,181,FALSE)</f>
        <v>#N/A</v>
      </c>
      <c r="FZ46" s="16" t="e">
        <f>VLOOKUP(A46,'Phase 1,2+robust'!$A$3:$ID$198,182,FALSE)</f>
        <v>#N/A</v>
      </c>
      <c r="GA46" s="16" t="e">
        <f>VLOOKUP(A46,'Phase 1,2+robust'!$A$3:$ID$198,183,FALSE)</f>
        <v>#N/A</v>
      </c>
      <c r="GB46" s="16" t="e">
        <f>VLOOKUP(A46,'Phase 1,2+robust'!$A$3:$ID$198,184,FALSE)</f>
        <v>#N/A</v>
      </c>
      <c r="GC46" s="16" t="e">
        <f>VLOOKUP(A46,'Phase 1,2+robust'!$A$3:$ID$198,185,FALSE)</f>
        <v>#N/A</v>
      </c>
      <c r="GD46" s="16" t="e">
        <f>VLOOKUP(A46,'Phase 1,2+robust'!$A$3:$ID$198,186,FALSE)</f>
        <v>#N/A</v>
      </c>
      <c r="GE46" s="16" t="e">
        <f>VLOOKUP(A46,'Phase 1,2+robust'!$A$3:$ID$198,187,FALSE)</f>
        <v>#N/A</v>
      </c>
      <c r="GF46" s="16" t="e">
        <f>VLOOKUP(A46,'Phase 1,2+robust'!$A$3:$ID$198,188,FALSE)</f>
        <v>#N/A</v>
      </c>
      <c r="GG46" s="16" t="e">
        <f>VLOOKUP(A46,'Phase 1,2+robust'!$A$3:$ID$198,189,FALSE)</f>
        <v>#N/A</v>
      </c>
      <c r="GH46" s="16" t="e">
        <f>VLOOKUP(A46,'Phase 1,2+robust'!$A$3:$ID$198,190,FALSE)</f>
        <v>#N/A</v>
      </c>
      <c r="GI46" s="16" t="e">
        <f>VLOOKUP(A46,'Phase 1,2+robust'!$A$3:$ID$198,191,FALSE)</f>
        <v>#N/A</v>
      </c>
      <c r="GJ46" s="16" t="e">
        <f>VLOOKUP(A46,'Phase 1,2+robust'!$A$3:$ID$198,192,FALSE)</f>
        <v>#N/A</v>
      </c>
      <c r="GK46" s="16" t="e">
        <f>VLOOKUP(A46,'Phase 1,2+robust'!$A$3:$ID$198,193,FALSE)</f>
        <v>#N/A</v>
      </c>
      <c r="GL46" s="16" t="e">
        <f>VLOOKUP(A46,'Phase 1,2+robust'!$A$3:$ID$198,194,FALSE)</f>
        <v>#N/A</v>
      </c>
      <c r="GM46" s="16" t="e">
        <f>VLOOKUP(A46,'Phase 1,2+robust'!$A$3:$ID$198,195,FALSE)</f>
        <v>#N/A</v>
      </c>
      <c r="GN46" s="16" t="e">
        <f>VLOOKUP(A46,'Phase 1,2+robust'!$A$3:$ID$198,196,FALSE)</f>
        <v>#N/A</v>
      </c>
      <c r="GO46" s="16" t="e">
        <f>VLOOKUP(A46,'Phase 1,2+robust'!$A$3:$ID$198,197,FALSE)</f>
        <v>#N/A</v>
      </c>
      <c r="GP46" s="16" t="e">
        <f>VLOOKUP(A46,'Phase 1,2+robust'!$A$3:$ID$198,198,FALSE)</f>
        <v>#N/A</v>
      </c>
    </row>
    <row r="47" spans="1:198" s="16" customFormat="1" x14ac:dyDescent="0.25">
      <c r="B47" s="16" t="e">
        <f>VLOOKUP(A47,'Phase 1,2+robust'!$A$3:$ID$198,2,FALSE)</f>
        <v>#N/A</v>
      </c>
      <c r="C47" s="16" t="e">
        <f>VLOOKUP(A47,'Phase 1,2+robust'!$A$3:$ID$198,3,FALSE)</f>
        <v>#N/A</v>
      </c>
      <c r="D47" s="16" t="e">
        <f>VLOOKUP(A47,'Phase 1,2+robust'!$A$3:$ID$198,4,FALSE)</f>
        <v>#N/A</v>
      </c>
      <c r="E47" s="16" t="e">
        <f>VLOOKUP(A47,'Phase 1,2+robust'!$A$3:$ID$198,5,FALSE)</f>
        <v>#N/A</v>
      </c>
      <c r="F47" s="16" t="e">
        <f>VLOOKUP(A47,'Phase 1,2+robust'!$A$3:$ID$198,6,FALSE)</f>
        <v>#N/A</v>
      </c>
      <c r="G47" s="16" t="e">
        <f>VLOOKUP(A47,'Phase 1,2+robust'!$A$3:$ID$198,7,FALSE)</f>
        <v>#N/A</v>
      </c>
      <c r="H47" s="16" t="e">
        <f>VLOOKUP(A47,'Phase 1,2+robust'!$A$3:$ID$198,8,FALSE)</f>
        <v>#N/A</v>
      </c>
      <c r="I47" s="16" t="e">
        <f>VLOOKUP(A47,'Phase 1,2+robust'!$A$3:$ID$198,9,FALSE)</f>
        <v>#N/A</v>
      </c>
      <c r="J47" s="45" t="e">
        <f>VLOOKUP(A47,'Phase 1,2+robust'!$A$3:$ID$198,10,FALSE)</f>
        <v>#N/A</v>
      </c>
      <c r="K47" s="46" t="e">
        <f>VLOOKUP(A47,'Phase 1,2+robust'!$A$3:$ID$198,11,FALSE)</f>
        <v>#N/A</v>
      </c>
      <c r="L47" s="47" t="e">
        <f>VLOOKUP(B47,'Phase 1,2+robust'!$A$3:$ID$198,11,FALSE)</f>
        <v>#N/A</v>
      </c>
      <c r="M47" s="16" t="e">
        <f>VLOOKUP(A47,'Phase 1,2+robust'!$A$3:$ID$198,13,FALSE)</f>
        <v>#N/A</v>
      </c>
      <c r="N47" s="16" t="e">
        <f>VLOOKUP(A47,'Phase 1,2+robust'!$A$3:$ID$198,14,FALSE)</f>
        <v>#N/A</v>
      </c>
      <c r="O47" s="16" t="e">
        <f>VLOOKUP(B47,'Phase 1,2+robust'!$A$3:$ID$198,14,FALSE)</f>
        <v>#N/A</v>
      </c>
      <c r="P47" s="45" t="e">
        <f>VLOOKUP(A47,'Phase 1,2+robust'!$A$3:$ID$198,16,FALSE)</f>
        <v>#N/A</v>
      </c>
      <c r="Q47" s="46" t="e">
        <f>VLOOKUP(A47,'Phase 1,2+robust'!$A$3:$ID$198,17,FALSE)</f>
        <v>#N/A</v>
      </c>
      <c r="R47" s="47" t="e">
        <f>VLOOKUP(A47,'Phase 1,2+robust'!$A$3:$ID$198,18,FALSE)</f>
        <v>#N/A</v>
      </c>
      <c r="S47" s="16" t="e">
        <f>VLOOKUP(A47,'Phase 1,2+robust'!$A$3:$ID$198,19,FALSE)</f>
        <v>#N/A</v>
      </c>
      <c r="T47" s="16" t="e">
        <f>VLOOKUP(A47,'Phase 1,2+robust'!$A$3:$ID$198,20,FALSE)</f>
        <v>#N/A</v>
      </c>
      <c r="U47" s="16" t="e">
        <f>VLOOKUP(A47,'Phase 1,2+robust'!$A$3:$ID$198,21,FALSE)</f>
        <v>#N/A</v>
      </c>
      <c r="V47" s="45" t="e">
        <f>VLOOKUP(A47,'Phase 1,2+robust'!$A$3:$ID$198,22,FALSE)</f>
        <v>#N/A</v>
      </c>
      <c r="W47" s="46" t="e">
        <f>VLOOKUP(A47,'Phase 1,2+robust'!$A$3:$ID$198,23,FALSE)</f>
        <v>#N/A</v>
      </c>
      <c r="X47" s="47" t="e">
        <f>VLOOKUP(A47,'Phase 1,2+robust'!$A$3:$ID$198,24,FALSE)</f>
        <v>#N/A</v>
      </c>
      <c r="Y47" s="16" t="e">
        <f>VLOOKUP(A47,'Phase 1,2+robust'!$A$3:$ID$198,25,FALSE)</f>
        <v>#N/A</v>
      </c>
      <c r="Z47" s="16" t="e">
        <f>VLOOKUP(A47,'Phase 1,2+robust'!$A$3:$ID$198,26,FALSE)</f>
        <v>#N/A</v>
      </c>
      <c r="AA47" s="16" t="e">
        <f>VLOOKUP(A47,'Phase 1,2+robust'!$A$3:$ID$198,27,FALSE)</f>
        <v>#N/A</v>
      </c>
      <c r="AB47" s="45" t="e">
        <f>VLOOKUP(A47,'Phase 1,2+robust'!$A$3:$ID$198,28,FALSE)</f>
        <v>#N/A</v>
      </c>
      <c r="AC47" s="46" t="e">
        <f>VLOOKUP(A47,'Phase 1,2+robust'!$A$3:$ID$198,29,FALSE)</f>
        <v>#N/A</v>
      </c>
      <c r="AD47" s="47" t="e">
        <f>VLOOKUP(A47,'Phase 1,2+robust'!$A$3:$ID$198,30,FALSE)</f>
        <v>#N/A</v>
      </c>
      <c r="AE47" s="16" t="e">
        <f>VLOOKUP(A47,'Phase 1,2+robust'!$A$3:$ID$198,31,FALSE)</f>
        <v>#N/A</v>
      </c>
      <c r="AF47" s="16" t="e">
        <f>VLOOKUP(A47,'Phase 1,2+robust'!$A$3:$ID$198,32,FALSE)</f>
        <v>#N/A</v>
      </c>
      <c r="AG47" s="16" t="e">
        <f>VLOOKUP(A47,'Phase 1,2+robust'!$A$3:$ID$198,33,FALSE)</f>
        <v>#N/A</v>
      </c>
      <c r="AH47" s="45" t="e">
        <f>VLOOKUP(A47,'Phase 1,2+robust'!$A$3:$ID$198,34,FALSE)</f>
        <v>#N/A</v>
      </c>
      <c r="AI47" s="46" t="e">
        <f>VLOOKUP(A47,'Phase 1,2+robust'!$A$3:$ID$198,35,FALSE)</f>
        <v>#N/A</v>
      </c>
      <c r="AJ47" s="47" t="e">
        <f>VLOOKUP(A47,'Phase 1,2+robust'!$A$3:$ID$198,36,FALSE)</f>
        <v>#N/A</v>
      </c>
      <c r="AK47" s="16" t="e">
        <f>VLOOKUP(A47,'Phase 1,2+robust'!$A$3:$ID$198,37,FALSE)</f>
        <v>#N/A</v>
      </c>
      <c r="AL47" s="16" t="e">
        <f>VLOOKUP(A47,'Phase 1,2+robust'!$A$3:$ID$198,38,FALSE)</f>
        <v>#N/A</v>
      </c>
      <c r="AM47" s="16" t="e">
        <f>VLOOKUP(A47,'Phase 1,2+robust'!$A$3:$ID$198,39,FALSE)</f>
        <v>#N/A</v>
      </c>
      <c r="AN47" s="45" t="e">
        <f>VLOOKUP(A47,'Phase 1,2+robust'!$A$3:$ID$198,40,FALSE)</f>
        <v>#N/A</v>
      </c>
      <c r="AO47" s="46" t="e">
        <f>VLOOKUP(A47,'Phase 1,2+robust'!$A$3:$ID$198,41,FALSE)</f>
        <v>#N/A</v>
      </c>
      <c r="AP47" s="47" t="e">
        <f>VLOOKUP(A47,'Phase 1,2+robust'!$A$3:$ID$198,42,FALSE)</f>
        <v>#N/A</v>
      </c>
      <c r="AQ47" s="16" t="e">
        <f>VLOOKUP(A47,'Phase 1,2+robust'!$A$3:$ID$198,43,FALSE)</f>
        <v>#N/A</v>
      </c>
      <c r="AR47" s="16" t="e">
        <f>VLOOKUP(A47,'Phase 1,2+robust'!$A$3:$ID$198,44,FALSE)</f>
        <v>#N/A</v>
      </c>
      <c r="AS47" s="16" t="e">
        <f>VLOOKUP(A47,'Phase 1,2+robust'!$A$3:$ID$198,45,FALSE)</f>
        <v>#N/A</v>
      </c>
      <c r="AT47" s="45" t="e">
        <f>VLOOKUP(A47,'Phase 1,2+robust'!$A$3:$ID$198,46,FALSE)</f>
        <v>#N/A</v>
      </c>
      <c r="AU47" s="46" t="e">
        <f>VLOOKUP(A47,'Phase 1,2+robust'!$A$3:$ID$198,47,FALSE)</f>
        <v>#N/A</v>
      </c>
      <c r="AV47" s="47" t="e">
        <f>VLOOKUP(A47,'Phase 1,2+robust'!$A$3:$ID$198,48,FALSE)</f>
        <v>#N/A</v>
      </c>
      <c r="AW47" s="16" t="e">
        <f>VLOOKUP(A47,'Phase 1,2+robust'!$A$3:$ID$198,49,FALSE)</f>
        <v>#N/A</v>
      </c>
      <c r="AX47" s="16" t="e">
        <f>VLOOKUP(A47,'Phase 1,2+robust'!$A$3:$ID$198,50,FALSE)</f>
        <v>#N/A</v>
      </c>
      <c r="AY47" s="16" t="e">
        <f>VLOOKUP(A47,'Phase 1,2+robust'!$A$3:$ID$198,51,FALSE)</f>
        <v>#N/A</v>
      </c>
      <c r="AZ47" s="45" t="e">
        <f>VLOOKUP(A47,'Phase 1,2+robust'!$A$3:$ID$198,52,FALSE)</f>
        <v>#N/A</v>
      </c>
      <c r="BA47" s="46" t="e">
        <f>VLOOKUP(A47,'Phase 1,2+robust'!$A$3:$ID$198,53,FALSE)</f>
        <v>#N/A</v>
      </c>
      <c r="BB47" s="47" t="e">
        <f>VLOOKUP(A47,'Phase 1,2+robust'!$A$3:$ID$198,54,FALSE)</f>
        <v>#N/A</v>
      </c>
      <c r="BC47" s="16" t="e">
        <f>VLOOKUP(A47,'Phase 1,2+robust'!$A$3:$ID$198,55,FALSE)</f>
        <v>#N/A</v>
      </c>
      <c r="BD47" s="16" t="e">
        <f>VLOOKUP(A47,'Phase 1,2+robust'!$A$3:$ID$198,56,FALSE)</f>
        <v>#N/A</v>
      </c>
      <c r="BE47" s="16" t="e">
        <f>VLOOKUP(A47,'Phase 1,2+robust'!$A$3:$ID$198,57,FALSE)</f>
        <v>#N/A</v>
      </c>
      <c r="BF47" s="45" t="e">
        <f>VLOOKUP(A47,'Phase 1,2+robust'!$A$3:$ID$198,58,FALSE)</f>
        <v>#N/A</v>
      </c>
      <c r="BG47" s="46" t="e">
        <f>VLOOKUP(A47,'Phase 1,2+robust'!$A$3:$ID$198,59,FALSE)</f>
        <v>#N/A</v>
      </c>
      <c r="BH47" s="47" t="e">
        <f>VLOOKUP(A47,'Phase 1,2+robust'!$A$3:$ID$198,60,FALSE)</f>
        <v>#N/A</v>
      </c>
      <c r="BI47" s="16" t="e">
        <f>VLOOKUP(A47,'Phase 1,2+robust'!$A$3:$ID$198,61,FALSE)</f>
        <v>#N/A</v>
      </c>
      <c r="BJ47" s="16" t="e">
        <f>VLOOKUP(A47,'Phase 1,2+robust'!$A$3:$ID$198,62,FALSE)</f>
        <v>#N/A</v>
      </c>
      <c r="BK47" s="16" t="e">
        <f>VLOOKUP(A47,'Phase 1,2+robust'!$A$3:$ID$198,63,FALSE)</f>
        <v>#N/A</v>
      </c>
      <c r="BL47" s="45" t="e">
        <f>VLOOKUP(A47,'Phase 1,2+robust'!$A$3:$ID$198,64,FALSE)</f>
        <v>#N/A</v>
      </c>
      <c r="BM47" s="46" t="e">
        <f>VLOOKUP(A47,'Phase 1,2+robust'!$A$3:$ID$198,65,FALSE)</f>
        <v>#N/A</v>
      </c>
      <c r="BN47" s="47" t="e">
        <f>VLOOKUP(A47,'Phase 1,2+robust'!$A$3:$ID$198,66,FALSE)</f>
        <v>#N/A</v>
      </c>
      <c r="BO47" s="16" t="e">
        <f>VLOOKUP(A47,'Phase 1,2+robust'!$A$3:$ID$198,67,FALSE)</f>
        <v>#N/A</v>
      </c>
      <c r="BP47" s="16" t="e">
        <f>VLOOKUP(A47,'Phase 1,2+robust'!$A$3:$ID$198,68,FALSE)</f>
        <v>#N/A</v>
      </c>
      <c r="BQ47" s="16" t="e">
        <f>VLOOKUP(A47,'Phase 1,2+robust'!$A$3:$ID$198,69,FALSE)</f>
        <v>#N/A</v>
      </c>
      <c r="BR47" s="45" t="e">
        <f>VLOOKUP(A47,'Phase 1,2+robust'!$A$3:$ID$198,70,FALSE)</f>
        <v>#N/A</v>
      </c>
      <c r="BS47" s="46" t="e">
        <f>VLOOKUP(A47,'Phase 1,2+robust'!$A$3:$ID$198,71,FALSE)</f>
        <v>#N/A</v>
      </c>
      <c r="BT47" s="47" t="e">
        <f>VLOOKUP(A47,'Phase 1,2+robust'!$A$3:$ID$198,72,FALSE)</f>
        <v>#N/A</v>
      </c>
      <c r="BU47" s="16" t="e">
        <f>VLOOKUP(A47,'Phase 1,2+robust'!$A$3:$ID$198,73,FALSE)</f>
        <v>#N/A</v>
      </c>
      <c r="BV47" s="16" t="e">
        <f>VLOOKUP(A47,'Phase 1,2+robust'!$A$3:$ID$198,74,FALSE)</f>
        <v>#N/A</v>
      </c>
      <c r="BW47" s="16" t="e">
        <f>VLOOKUP(A47,'Phase 1,2+robust'!$A$3:$ID$198,75,FALSE)</f>
        <v>#N/A</v>
      </c>
      <c r="BX47" s="45" t="e">
        <f>VLOOKUP(A47,'Phase 1,2+robust'!$A$3:$ID$198,76,FALSE)</f>
        <v>#N/A</v>
      </c>
      <c r="BY47" s="46" t="e">
        <f>VLOOKUP(A47,'Phase 1,2+robust'!$A$3:$ID$198,77,FALSE)</f>
        <v>#N/A</v>
      </c>
      <c r="BZ47" s="47" t="e">
        <f>VLOOKUP(A47,'Phase 1,2+robust'!$A$3:$ID$198,78,FALSE)</f>
        <v>#N/A</v>
      </c>
      <c r="CA47" s="16" t="e">
        <f>VLOOKUP(A47,'Phase 1,2+robust'!$A$3:$ID$198,79,FALSE)</f>
        <v>#N/A</v>
      </c>
      <c r="CB47" s="16" t="e">
        <f>VLOOKUP(A47,'Phase 1,2+robust'!$A$3:$ID$198,80,FALSE)</f>
        <v>#N/A</v>
      </c>
      <c r="CC47" s="16" t="e">
        <f>VLOOKUP(A47,'Phase 1,2+robust'!$A$3:$ID$198,81,FALSE)</f>
        <v>#N/A</v>
      </c>
      <c r="CD47" s="45" t="e">
        <f>VLOOKUP(A47,'Phase 1,2+robust'!$A$3:$ID$198,82,FALSE)</f>
        <v>#N/A</v>
      </c>
      <c r="CE47" s="46" t="e">
        <f>VLOOKUP(A47,'Phase 1,2+robust'!$A$3:$ID$198,83,FALSE)</f>
        <v>#N/A</v>
      </c>
      <c r="CF47" s="47" t="e">
        <f>VLOOKUP(A47,'Phase 1,2+robust'!$A$3:$ID$198,84,FALSE)</f>
        <v>#N/A</v>
      </c>
      <c r="CG47" s="16" t="e">
        <f>VLOOKUP(A47,'Phase 1,2+robust'!$A$3:$ID$198,85,FALSE)</f>
        <v>#N/A</v>
      </c>
      <c r="CH47" s="16" t="e">
        <f>VLOOKUP(A47,'Phase 1,2+robust'!$A$3:$ID$198,86,FALSE)</f>
        <v>#N/A</v>
      </c>
      <c r="CI47" s="16" t="e">
        <f>VLOOKUP(A47,'Phase 1,2+robust'!$A$3:$ID$198,87,FALSE)</f>
        <v>#N/A</v>
      </c>
      <c r="CJ47" s="45" t="e">
        <f>VLOOKUP(A47,'Phase 1,2+robust'!$A$3:$ID$198,88,FALSE)</f>
        <v>#N/A</v>
      </c>
      <c r="CK47" s="46" t="e">
        <f>VLOOKUP(A47,'Phase 1,2+robust'!$A$3:$ID$198,89,FALSE)</f>
        <v>#N/A</v>
      </c>
      <c r="CL47" s="47" t="e">
        <f>VLOOKUP(A47,'Phase 1,2+robust'!$A$3:$ID$198,90,FALSE)</f>
        <v>#N/A</v>
      </c>
      <c r="CM47" s="16" t="e">
        <f>VLOOKUP(A47,'Phase 1,2+robust'!$A$3:$ID$198,91,FALSE)</f>
        <v>#N/A</v>
      </c>
      <c r="CN47" s="16" t="e">
        <f>VLOOKUP(A47,'Phase 1,2+robust'!$A$3:$ID$198,92,FALSE)</f>
        <v>#N/A</v>
      </c>
      <c r="CO47" s="16" t="e">
        <f>VLOOKUP(A47,'Phase 1,2+robust'!$A$3:$ID$198,93,FALSE)</f>
        <v>#N/A</v>
      </c>
      <c r="CP47" s="45" t="e">
        <f>VLOOKUP(A47,'Phase 1,2+robust'!$A$3:$ID$198,94,FALSE)</f>
        <v>#N/A</v>
      </c>
      <c r="CQ47" s="46" t="e">
        <f>VLOOKUP(A47,'Phase 1,2+robust'!$A$3:$ID$198,95,FALSE)</f>
        <v>#N/A</v>
      </c>
      <c r="CR47" s="47" t="e">
        <f>VLOOKUP(A47,'Phase 1,2+robust'!$A$3:$ID$198,96,FALSE)</f>
        <v>#N/A</v>
      </c>
      <c r="CS47" s="16" t="e">
        <f>VLOOKUP(A47,'Phase 1,2+robust'!$A$3:$ID$198,97,FALSE)</f>
        <v>#N/A</v>
      </c>
      <c r="CT47" s="16" t="e">
        <f>VLOOKUP(A47,'Phase 1,2+robust'!$A$3:$ID$198,98,FALSE)</f>
        <v>#N/A</v>
      </c>
      <c r="CU47" s="16" t="e">
        <f>VLOOKUP(A47,'Phase 1,2+robust'!$A$3:$ID$198,99,FALSE)</f>
        <v>#N/A</v>
      </c>
      <c r="CV47" s="45" t="e">
        <f>VLOOKUP(A47,'Phase 1,2+robust'!$A$3:$ID$198,100,FALSE)</f>
        <v>#N/A</v>
      </c>
      <c r="CW47" s="46" t="e">
        <f>VLOOKUP(A47,'Phase 1,2+robust'!$A$3:$ID$198,101,FALSE)</f>
        <v>#N/A</v>
      </c>
      <c r="CX47" s="47" t="e">
        <f>VLOOKUP(A47,'Phase 1,2+robust'!$A$3:$ID$198,102,FALSE)</f>
        <v>#N/A</v>
      </c>
      <c r="CY47" s="16" t="e">
        <f>VLOOKUP(A47,'Phase 1,2+robust'!$A$3:$ID$198,103,FALSE)</f>
        <v>#N/A</v>
      </c>
      <c r="CZ47" s="16" t="e">
        <f>VLOOKUP(A47,'Phase 1,2+robust'!$A$3:$ID$198,104,FALSE)</f>
        <v>#N/A</v>
      </c>
      <c r="DA47" s="16" t="e">
        <f>VLOOKUP(A47,'Phase 1,2+robust'!$A$3:$ID$198,105,FALSE)</f>
        <v>#N/A</v>
      </c>
      <c r="DB47" s="45" t="e">
        <f>VLOOKUP(A47,'Phase 1,2+robust'!$A$3:$ID$198,106,FALSE)</f>
        <v>#N/A</v>
      </c>
      <c r="DC47" s="46" t="e">
        <f>VLOOKUP(A47,'Phase 1,2+robust'!$A$3:$ID$198,107,FALSE)</f>
        <v>#N/A</v>
      </c>
      <c r="DD47" s="47" t="e">
        <f>VLOOKUP(A47,'Phase 1,2+robust'!$A$3:$ID$198,108,FALSE)</f>
        <v>#N/A</v>
      </c>
      <c r="DE47" s="16" t="e">
        <f>VLOOKUP(A47,'Phase 1,2+robust'!$A$3:$ID$198,109,FALSE)</f>
        <v>#N/A</v>
      </c>
      <c r="DF47" s="16" t="e">
        <f>VLOOKUP(A47,'Phase 1,2+robust'!$A$3:$ID$198,110,FALSE)</f>
        <v>#N/A</v>
      </c>
      <c r="DG47" s="16" t="e">
        <f>VLOOKUP(A47,'Phase 1,2+robust'!$A$3:$ID$198,111,FALSE)</f>
        <v>#N/A</v>
      </c>
      <c r="DH47" s="45" t="e">
        <f>VLOOKUP(A47,'Phase 1,2+robust'!$A$3:$ID$198,112,FALSE)</f>
        <v>#N/A</v>
      </c>
      <c r="DI47" s="46" t="e">
        <f>VLOOKUP(A47,'Phase 1,2+robust'!$A$3:$ID$198,113,FALSE)</f>
        <v>#N/A</v>
      </c>
      <c r="DJ47" s="47" t="e">
        <f>VLOOKUP(A47,'Phase 1,2+robust'!$A$3:$ID$198,114,FALSE)</f>
        <v>#N/A</v>
      </c>
      <c r="DK47" s="16" t="e">
        <f>VLOOKUP(A47,'Phase 1,2+robust'!$A$3:$ID$198,115,FALSE)</f>
        <v>#N/A</v>
      </c>
      <c r="DL47" s="16" t="e">
        <f>VLOOKUP(A47,'Phase 1,2+robust'!$A$3:$ID$198,116,FALSE)</f>
        <v>#N/A</v>
      </c>
      <c r="DM47" s="16" t="e">
        <f>VLOOKUP(A47,'Phase 1,2+robust'!$A$3:$ID$198,117,FALSE)</f>
        <v>#N/A</v>
      </c>
      <c r="DN47" s="45" t="e">
        <f>VLOOKUP(A47,'Phase 1,2+robust'!$A$3:$ID$198,118,FALSE)</f>
        <v>#N/A</v>
      </c>
      <c r="DO47" s="46" t="e">
        <f>VLOOKUP(A47,'Phase 1,2+robust'!$A$3:$ID$198,119,FALSE)</f>
        <v>#N/A</v>
      </c>
      <c r="DP47" s="47" t="e">
        <f>VLOOKUP(A47,'Phase 1,2+robust'!$A$3:$ID$198,120,FALSE)</f>
        <v>#N/A</v>
      </c>
      <c r="DQ47" s="16" t="e">
        <f>VLOOKUP(A47,'Phase 1,2+robust'!$A$3:$ID$198,121,FALSE)</f>
        <v>#N/A</v>
      </c>
      <c r="DR47" s="16" t="e">
        <f>VLOOKUP(A47,'Phase 1,2+robust'!$A$3:$ID$198,122,FALSE)</f>
        <v>#N/A</v>
      </c>
      <c r="DS47" s="16" t="e">
        <f>VLOOKUP(A47,'Phase 1,2+robust'!$A$3:$ID$198,123,FALSE)</f>
        <v>#N/A</v>
      </c>
      <c r="DT47" s="45" t="e">
        <f>VLOOKUP(A47,'Phase 1,2+robust'!$A$3:$ID$198,124,FALSE)</f>
        <v>#N/A</v>
      </c>
      <c r="DU47" s="46" t="e">
        <f>VLOOKUP(A47,'Phase 1,2+robust'!$A$3:$ID$198,125,FALSE)</f>
        <v>#N/A</v>
      </c>
      <c r="DV47" s="47" t="e">
        <f>VLOOKUP(A47,'Phase 1,2+robust'!$A$3:$ID$198,126,FALSE)</f>
        <v>#N/A</v>
      </c>
      <c r="DW47" s="16" t="e">
        <f>VLOOKUP(A47,'Phase 1,2+robust'!$A$3:$ID$198,127,FALSE)</f>
        <v>#N/A</v>
      </c>
      <c r="DX47" s="16" t="e">
        <f>VLOOKUP(A47,'Phase 1,2+robust'!$A$3:$ID$198,128,FALSE)</f>
        <v>#N/A</v>
      </c>
      <c r="DY47" s="16" t="e">
        <f>VLOOKUP(A47,'Phase 1,2+robust'!$A$3:$ID$198,129,FALSE)</f>
        <v>#N/A</v>
      </c>
      <c r="DZ47" s="45" t="e">
        <f>VLOOKUP(A47,'Phase 1,2+robust'!$A$3:$ID$198,130,FALSE)</f>
        <v>#N/A</v>
      </c>
      <c r="EA47" s="46" t="e">
        <f>VLOOKUP(A47,'Phase 1,2+robust'!$A$3:$ID$198,131,FALSE)</f>
        <v>#N/A</v>
      </c>
      <c r="EB47" s="47" t="e">
        <f>VLOOKUP(A47,'Phase 1,2+robust'!$A$3:$ID$198,132,FALSE)</f>
        <v>#N/A</v>
      </c>
      <c r="EC47" s="16" t="e">
        <f>VLOOKUP(A47,'Phase 1,2+robust'!$A$3:$ID$198,133,FALSE)</f>
        <v>#N/A</v>
      </c>
      <c r="ED47" s="16" t="e">
        <f>VLOOKUP(A47,'Phase 1,2+robust'!$A$3:$ID$198,134,FALSE)</f>
        <v>#N/A</v>
      </c>
      <c r="EE47" s="16" t="e">
        <f>VLOOKUP(A47,'Phase 1,2+robust'!$A$3:$ID$198,135,FALSE)</f>
        <v>#N/A</v>
      </c>
      <c r="EF47" s="45" t="e">
        <f>VLOOKUP(A47,'Phase 1,2+robust'!$A$3:$ID$198,136,FALSE)</f>
        <v>#N/A</v>
      </c>
      <c r="EG47" s="46" t="e">
        <f>VLOOKUP(A47,'Phase 1,2+robust'!$A$3:$ID$198,137,FALSE)</f>
        <v>#N/A</v>
      </c>
      <c r="EH47" s="47" t="e">
        <f>VLOOKUP(A47,'Phase 1,2+robust'!$A$3:$ID$198,138,FALSE)</f>
        <v>#N/A</v>
      </c>
      <c r="EI47" s="16" t="e">
        <f>VLOOKUP(A47,'Phase 1,2+robust'!$A$3:$ID$198,139,FALSE)</f>
        <v>#N/A</v>
      </c>
      <c r="EJ47" s="16" t="e">
        <f>VLOOKUP(A47,'Phase 1,2+robust'!$A$3:$ID$198,140,FALSE)</f>
        <v>#N/A</v>
      </c>
      <c r="EK47" s="16" t="e">
        <f>VLOOKUP(A47,'Phase 1,2+robust'!$A$3:$ID$198,141,FALSE)</f>
        <v>#N/A</v>
      </c>
      <c r="EL47" s="45" t="e">
        <f>VLOOKUP(A47,'Phase 1,2+robust'!$A$3:$ID$198,142,FALSE)</f>
        <v>#N/A</v>
      </c>
      <c r="EM47" s="46" t="e">
        <f>VLOOKUP(A47,'Phase 1,2+robust'!$A$3:$ID$198,143,FALSE)</f>
        <v>#N/A</v>
      </c>
      <c r="EN47" s="47" t="e">
        <f>VLOOKUP(A47,'Phase 1,2+robust'!$A$3:$ID$198,144,FALSE)</f>
        <v>#N/A</v>
      </c>
      <c r="EO47" s="16" t="e">
        <f>VLOOKUP(A47,'Phase 1,2+robust'!$A$3:$ID$198,145,FALSE)</f>
        <v>#N/A</v>
      </c>
      <c r="EP47" s="16" t="e">
        <f>VLOOKUP(A47,'Phase 1,2+robust'!$A$3:$ID$198,146,FALSE)</f>
        <v>#N/A</v>
      </c>
      <c r="EQ47" s="16" t="e">
        <f>VLOOKUP(A47,'Phase 1,2+robust'!$A$3:$ID$198,147,FALSE)</f>
        <v>#N/A</v>
      </c>
      <c r="ER47" s="45" t="e">
        <f>VLOOKUP(A47,'Phase 1,2+robust'!$A$3:$ID$198,148,FALSE)</f>
        <v>#N/A</v>
      </c>
      <c r="ES47" s="46" t="e">
        <f>VLOOKUP(A47,'Phase 1,2+robust'!$A$3:$ID$198,149,FALSE)</f>
        <v>#N/A</v>
      </c>
      <c r="ET47" s="47" t="e">
        <f>VLOOKUP(A47,'Phase 1,2+robust'!$A$3:$ID$198,150,FALSE)</f>
        <v>#N/A</v>
      </c>
      <c r="EU47" s="16" t="e">
        <f>VLOOKUP(A47,'Phase 1,2+robust'!$A$3:$ID$198,151,FALSE)</f>
        <v>#N/A</v>
      </c>
      <c r="EV47" s="16" t="e">
        <f>VLOOKUP(A47,'Phase 1,2+robust'!$A$3:$ID$198,152,FALSE)</f>
        <v>#N/A</v>
      </c>
      <c r="EW47" s="16" t="e">
        <f>VLOOKUP(A47,'Phase 1,2+robust'!$A$3:$ID$198,153,FALSE)</f>
        <v>#N/A</v>
      </c>
      <c r="EX47" s="16" t="e">
        <f>VLOOKUP(A47,'Phase 1,2+robust'!$A$3:$ID$198,154,FALSE)</f>
        <v>#N/A</v>
      </c>
      <c r="EY47" s="16" t="e">
        <f>VLOOKUP(A47,'Phase 1,2+robust'!$A$3:$ID$198,155,FALSE)</f>
        <v>#N/A</v>
      </c>
      <c r="EZ47" s="16" t="e">
        <f>VLOOKUP(A47,'Phase 1,2+robust'!$A$3:$ID$198,156,FALSE)</f>
        <v>#N/A</v>
      </c>
      <c r="FA47" s="16" t="e">
        <f>VLOOKUP(A47,'Phase 1,2+robust'!$A$3:$ID$198,157,FALSE)</f>
        <v>#N/A</v>
      </c>
      <c r="FB47" s="16" t="e">
        <f>VLOOKUP(A47,'Phase 1,2+robust'!$A$3:$ID$198,158,FALSE)</f>
        <v>#N/A</v>
      </c>
      <c r="FC47" s="16" t="e">
        <f>VLOOKUP(A47,'Phase 1,2+robust'!$A$3:$ID$198,159,FALSE)</f>
        <v>#N/A</v>
      </c>
      <c r="FD47" s="16" t="e">
        <f>VLOOKUP(A47,'Phase 1,2+robust'!$A$3:$ID$198,160,FALSE)</f>
        <v>#N/A</v>
      </c>
      <c r="FE47" s="16" t="e">
        <f>VLOOKUP(A47,'Phase 1,2+robust'!$A$3:$ID$198,161,FALSE)</f>
        <v>#N/A</v>
      </c>
      <c r="FF47" s="16" t="e">
        <f>VLOOKUP(A47,'Phase 1,2+robust'!$A$3:$ID$198,162,FALSE)</f>
        <v>#N/A</v>
      </c>
      <c r="FG47" s="16" t="e">
        <f>VLOOKUP(A47,'Phase 1,2+robust'!$A$3:$ID$198,163,FALSE)</f>
        <v>#N/A</v>
      </c>
      <c r="FH47" s="16" t="e">
        <f>VLOOKUP(A47,'Phase 1,2+robust'!$A$3:$ID$198,164,FALSE)</f>
        <v>#N/A</v>
      </c>
      <c r="FI47" s="16" t="e">
        <f>VLOOKUP(A47,'Phase 1,2+robust'!$A$3:$ID$198,165,FALSE)</f>
        <v>#N/A</v>
      </c>
      <c r="FJ47" s="16" t="e">
        <f>VLOOKUP(A47,'Phase 1,2+robust'!$A$3:$ID$198,166,FALSE)</f>
        <v>#N/A</v>
      </c>
      <c r="FK47" s="16" t="e">
        <f>VLOOKUP(A47,'Phase 1,2+robust'!$A$3:$ID$198,167,FALSE)</f>
        <v>#N/A</v>
      </c>
      <c r="FL47" s="16" t="e">
        <f>VLOOKUP(A47,'Phase 1,2+robust'!$A$3:$ID$198,168,FALSE)</f>
        <v>#N/A</v>
      </c>
      <c r="FM47" s="16" t="e">
        <f>VLOOKUP(A47,'Phase 1,2+robust'!$A$3:$ID$198,169,FALSE)</f>
        <v>#N/A</v>
      </c>
      <c r="FN47" s="16" t="e">
        <f>VLOOKUP(A47,'Phase 1,2+robust'!$A$3:$ID$198,170,FALSE)</f>
        <v>#N/A</v>
      </c>
      <c r="FO47" s="16" t="e">
        <f>VLOOKUP(A47,'Phase 1,2+robust'!$A$3:$ID$198,171,FALSE)</f>
        <v>#N/A</v>
      </c>
      <c r="FP47" s="16" t="e">
        <f>VLOOKUP(A47,'Phase 1,2+robust'!$A$3:$ID$198,172,FALSE)</f>
        <v>#N/A</v>
      </c>
      <c r="FQ47" s="16" t="e">
        <f>VLOOKUP(A47,'Phase 1,2+robust'!$A$3:$ID$198,173,FALSE)</f>
        <v>#N/A</v>
      </c>
      <c r="FR47" s="16" t="e">
        <f>VLOOKUP(A47,'Phase 1,2+robust'!$A$3:$ID$198,174,FALSE)</f>
        <v>#N/A</v>
      </c>
      <c r="FS47" s="16" t="e">
        <f>VLOOKUP(A47,'Phase 1,2+robust'!$A$3:$ID$198,175,FALSE)</f>
        <v>#N/A</v>
      </c>
      <c r="FT47" s="16" t="e">
        <f>VLOOKUP(A47,'Phase 1,2+robust'!$A$3:$ID$198,176,FALSE)</f>
        <v>#N/A</v>
      </c>
      <c r="FU47" s="16" t="e">
        <f>VLOOKUP(A47,'Phase 1,2+robust'!$A$3:$ID$198,177,FALSE)</f>
        <v>#N/A</v>
      </c>
      <c r="FV47" s="16" t="e">
        <f>VLOOKUP(A47,'Phase 1,2+robust'!$A$3:$ID$198,178,FALSE)</f>
        <v>#N/A</v>
      </c>
      <c r="FW47" s="16" t="e">
        <f>VLOOKUP(A47,'Phase 1,2+robust'!$A$3:$ID$198,179,FALSE)</f>
        <v>#N/A</v>
      </c>
      <c r="FX47" s="16" t="e">
        <f>VLOOKUP(A47,'Phase 1,2+robust'!$A$3:$ID$198,180,FALSE)</f>
        <v>#N/A</v>
      </c>
      <c r="FY47" s="16" t="e">
        <f>VLOOKUP(A47,'Phase 1,2+robust'!$A$3:$ID$198,181,FALSE)</f>
        <v>#N/A</v>
      </c>
      <c r="FZ47" s="16" t="e">
        <f>VLOOKUP(A47,'Phase 1,2+robust'!$A$3:$ID$198,182,FALSE)</f>
        <v>#N/A</v>
      </c>
      <c r="GA47" s="16" t="e">
        <f>VLOOKUP(A47,'Phase 1,2+robust'!$A$3:$ID$198,183,FALSE)</f>
        <v>#N/A</v>
      </c>
      <c r="GB47" s="16" t="e">
        <f>VLOOKUP(A47,'Phase 1,2+robust'!$A$3:$ID$198,184,FALSE)</f>
        <v>#N/A</v>
      </c>
      <c r="GC47" s="16" t="e">
        <f>VLOOKUP(A47,'Phase 1,2+robust'!$A$3:$ID$198,185,FALSE)</f>
        <v>#N/A</v>
      </c>
      <c r="GD47" s="16" t="e">
        <f>VLOOKUP(A47,'Phase 1,2+robust'!$A$3:$ID$198,186,FALSE)</f>
        <v>#N/A</v>
      </c>
      <c r="GE47" s="16" t="e">
        <f>VLOOKUP(A47,'Phase 1,2+robust'!$A$3:$ID$198,187,FALSE)</f>
        <v>#N/A</v>
      </c>
      <c r="GF47" s="16" t="e">
        <f>VLOOKUP(A47,'Phase 1,2+robust'!$A$3:$ID$198,188,FALSE)</f>
        <v>#N/A</v>
      </c>
      <c r="GG47" s="16" t="e">
        <f>VLOOKUP(A47,'Phase 1,2+robust'!$A$3:$ID$198,189,FALSE)</f>
        <v>#N/A</v>
      </c>
      <c r="GH47" s="16" t="e">
        <f>VLOOKUP(A47,'Phase 1,2+robust'!$A$3:$ID$198,190,FALSE)</f>
        <v>#N/A</v>
      </c>
      <c r="GI47" s="16" t="e">
        <f>VLOOKUP(A47,'Phase 1,2+robust'!$A$3:$ID$198,191,FALSE)</f>
        <v>#N/A</v>
      </c>
      <c r="GJ47" s="16" t="e">
        <f>VLOOKUP(A47,'Phase 1,2+robust'!$A$3:$ID$198,192,FALSE)</f>
        <v>#N/A</v>
      </c>
      <c r="GK47" s="16" t="e">
        <f>VLOOKUP(A47,'Phase 1,2+robust'!$A$3:$ID$198,193,FALSE)</f>
        <v>#N/A</v>
      </c>
      <c r="GL47" s="16" t="e">
        <f>VLOOKUP(A47,'Phase 1,2+robust'!$A$3:$ID$198,194,FALSE)</f>
        <v>#N/A</v>
      </c>
      <c r="GM47" s="16" t="e">
        <f>VLOOKUP(A47,'Phase 1,2+robust'!$A$3:$ID$198,195,FALSE)</f>
        <v>#N/A</v>
      </c>
      <c r="GN47" s="16" t="e">
        <f>VLOOKUP(A47,'Phase 1,2+robust'!$A$3:$ID$198,196,FALSE)</f>
        <v>#N/A</v>
      </c>
      <c r="GO47" s="16" t="e">
        <f>VLOOKUP(A47,'Phase 1,2+robust'!$A$3:$ID$198,197,FALSE)</f>
        <v>#N/A</v>
      </c>
      <c r="GP47" s="16" t="e">
        <f>VLOOKUP(A47,'Phase 1,2+robust'!$A$3:$ID$198,198,FALSE)</f>
        <v>#N/A</v>
      </c>
    </row>
    <row r="48" spans="1:198" s="16" customFormat="1" x14ac:dyDescent="0.25">
      <c r="B48" s="16" t="s">
        <v>518</v>
      </c>
      <c r="J48" s="45"/>
      <c r="K48" s="46" t="e">
        <f>0.95*$D$96</f>
        <v>#VALUE!</v>
      </c>
      <c r="L48" s="47" t="e">
        <f>0.95*$D$96</f>
        <v>#VALUE!</v>
      </c>
      <c r="N48" s="16" t="e">
        <f>1.07*$D$96</f>
        <v>#VALUE!</v>
      </c>
      <c r="O48" s="16" t="e">
        <f>1.07*$D$96</f>
        <v>#VALUE!</v>
      </c>
      <c r="P48" s="45"/>
      <c r="Q48" s="46"/>
      <c r="R48" s="47"/>
      <c r="V48" s="45"/>
      <c r="W48" s="46" t="e">
        <f>0.95*$D$96</f>
        <v>#VALUE!</v>
      </c>
      <c r="X48" s="47" t="e">
        <f>0.95*$D$96</f>
        <v>#VALUE!</v>
      </c>
      <c r="Z48" s="16" t="e">
        <f>1.07*$D$96</f>
        <v>#VALUE!</v>
      </c>
      <c r="AA48" s="16" t="e">
        <f>1.07*$D$96</f>
        <v>#VALUE!</v>
      </c>
      <c r="AB48" s="45"/>
      <c r="AC48" s="46"/>
      <c r="AD48" s="47"/>
      <c r="AH48" s="45"/>
      <c r="AI48" s="46" t="str">
        <f>$D$96</f>
        <v>-</v>
      </c>
      <c r="AJ48" s="47" t="str">
        <f>$D$96</f>
        <v>-</v>
      </c>
      <c r="AL48" s="16" t="e">
        <f>1.07*$D$96</f>
        <v>#VALUE!</v>
      </c>
      <c r="AM48" s="16" t="e">
        <f>1.07*$D$96</f>
        <v>#VALUE!</v>
      </c>
      <c r="AN48" s="45"/>
      <c r="AO48" s="46"/>
      <c r="AP48" s="47"/>
      <c r="AT48" s="45"/>
      <c r="AU48" s="46" t="str">
        <f>$D$96</f>
        <v>-</v>
      </c>
      <c r="AV48" s="47" t="str">
        <f>$D$96</f>
        <v>-</v>
      </c>
      <c r="AX48" s="16" t="e">
        <f>1.07*$D$96</f>
        <v>#VALUE!</v>
      </c>
      <c r="AY48" s="16" t="e">
        <f>1.07*$D$96</f>
        <v>#VALUE!</v>
      </c>
      <c r="AZ48" s="45"/>
      <c r="BA48" s="46"/>
      <c r="BB48" s="47"/>
      <c r="BF48" s="45"/>
      <c r="BG48" s="46" t="str">
        <f>$D$96</f>
        <v>-</v>
      </c>
      <c r="BH48" s="47" t="str">
        <f>$D$96</f>
        <v>-</v>
      </c>
      <c r="BJ48" s="16" t="e">
        <f>1.07*$D$96</f>
        <v>#VALUE!</v>
      </c>
      <c r="BK48" s="16" t="e">
        <f>1.07*$D$96</f>
        <v>#VALUE!</v>
      </c>
      <c r="BL48" s="45"/>
      <c r="BM48" s="46"/>
      <c r="BN48" s="47"/>
      <c r="BR48" s="45"/>
      <c r="BS48" s="46"/>
      <c r="BT48" s="47"/>
      <c r="BX48" s="45"/>
      <c r="BY48" s="46"/>
      <c r="BZ48" s="47"/>
      <c r="CD48" s="45"/>
      <c r="CE48" s="46"/>
      <c r="CF48" s="47"/>
      <c r="CJ48" s="45"/>
      <c r="CK48" s="46"/>
      <c r="CL48" s="47"/>
      <c r="CP48" s="45"/>
      <c r="CQ48" s="46"/>
      <c r="CR48" s="47"/>
      <c r="CV48" s="45"/>
      <c r="CW48" s="46"/>
      <c r="CX48" s="47"/>
      <c r="DB48" s="45"/>
      <c r="DC48" s="46"/>
      <c r="DD48" s="47"/>
      <c r="DH48" s="45"/>
      <c r="DI48" s="46"/>
      <c r="DJ48" s="47"/>
      <c r="DN48" s="45"/>
      <c r="DO48" s="46"/>
      <c r="DP48" s="47"/>
      <c r="DT48" s="45"/>
      <c r="DU48" s="46"/>
      <c r="DV48" s="47"/>
      <c r="DZ48" s="45"/>
      <c r="EA48" s="46"/>
      <c r="EB48" s="47"/>
      <c r="EF48" s="45"/>
      <c r="EG48" s="46"/>
      <c r="EH48" s="47"/>
      <c r="EL48" s="45"/>
      <c r="EM48" s="46"/>
      <c r="EN48" s="47"/>
      <c r="ER48" s="45"/>
      <c r="ES48" s="46"/>
      <c r="ET48" s="47"/>
      <c r="GI48" s="16">
        <f>1.07*J116</f>
        <v>0</v>
      </c>
      <c r="GJ48" s="16">
        <f>1.07*J116</f>
        <v>0</v>
      </c>
    </row>
    <row r="49" spans="1:198" s="16" customFormat="1" x14ac:dyDescent="0.25">
      <c r="B49" s="16" t="s">
        <v>519</v>
      </c>
      <c r="J49" s="45"/>
      <c r="K49" s="46" t="e">
        <f>AVERAGE(K43:K45)</f>
        <v>#N/A</v>
      </c>
      <c r="L49" s="47" t="e">
        <f>AVERAGE(L43:L45)</f>
        <v>#N/A</v>
      </c>
      <c r="N49" s="16" t="e">
        <f>AVERAGE(N43:N45)</f>
        <v>#N/A</v>
      </c>
      <c r="O49" s="16" t="e">
        <f>AVERAGE(O43:O45)</f>
        <v>#N/A</v>
      </c>
      <c r="P49" s="45"/>
      <c r="Q49" s="46" t="e">
        <f>AVERAGE(Q43:Q45)</f>
        <v>#N/A</v>
      </c>
      <c r="R49" s="47" t="e">
        <f>AVERAGE(R43:R45)</f>
        <v>#N/A</v>
      </c>
      <c r="T49" s="16" t="e">
        <f>AVERAGE(T43:T45)</f>
        <v>#N/A</v>
      </c>
      <c r="U49" s="16" t="e">
        <f>AVERAGE(U43:U45)</f>
        <v>#N/A</v>
      </c>
      <c r="V49" s="45"/>
      <c r="W49" s="46" t="e">
        <f>AVERAGE(W43:W45)</f>
        <v>#N/A</v>
      </c>
      <c r="X49" s="47" t="e">
        <f>AVERAGE(X43:X45)</f>
        <v>#N/A</v>
      </c>
      <c r="Z49" s="16" t="e">
        <f>AVERAGE(Z43:Z45)</f>
        <v>#N/A</v>
      </c>
      <c r="AA49" s="16" t="e">
        <f>AVERAGE(AA43:AA45)</f>
        <v>#N/A</v>
      </c>
      <c r="AB49" s="45"/>
      <c r="AC49" s="46" t="e">
        <f>AVERAGE(AC43:AC45)</f>
        <v>#N/A</v>
      </c>
      <c r="AD49" s="47" t="e">
        <f>AVERAGE(AD43:AD45)</f>
        <v>#N/A</v>
      </c>
      <c r="AF49" s="16" t="e">
        <f>AVERAGE(AF43:AF45)</f>
        <v>#N/A</v>
      </c>
      <c r="AG49" s="16" t="e">
        <f>AVERAGE(AG43:AG45)</f>
        <v>#N/A</v>
      </c>
      <c r="AH49" s="45"/>
      <c r="AI49" s="46" t="e">
        <f>AVERAGE(AI43:AI45)</f>
        <v>#N/A</v>
      </c>
      <c r="AJ49" s="47" t="e">
        <f>AVERAGE(AJ43:AJ45)</f>
        <v>#N/A</v>
      </c>
      <c r="AL49" s="16" t="e">
        <f>AVERAGE(AL43:AL45)</f>
        <v>#N/A</v>
      </c>
      <c r="AM49" s="16" t="e">
        <f>AVERAGE(AM43:AM45)</f>
        <v>#N/A</v>
      </c>
      <c r="AN49" s="45"/>
      <c r="AO49" s="46" t="e">
        <f>AVERAGE(AO43:AO45)</f>
        <v>#N/A</v>
      </c>
      <c r="AP49" s="47" t="e">
        <f>AVERAGE(AP43:AP45)</f>
        <v>#N/A</v>
      </c>
      <c r="AR49" s="16" t="e">
        <f>AVERAGE(AR43:AR45)</f>
        <v>#N/A</v>
      </c>
      <c r="AS49" s="16" t="e">
        <f>AVERAGE(AS43:AS45)</f>
        <v>#N/A</v>
      </c>
      <c r="AT49" s="45"/>
      <c r="AU49" s="46" t="e">
        <f>AVERAGE(AU43:AU45)</f>
        <v>#N/A</v>
      </c>
      <c r="AV49" s="47" t="e">
        <f>AVERAGE(AV43:AV45)</f>
        <v>#N/A</v>
      </c>
      <c r="AX49" s="16" t="e">
        <f>AVERAGE(AX43:AX45)</f>
        <v>#N/A</v>
      </c>
      <c r="AY49" s="16" t="e">
        <f>AVERAGE(AY43:AY45)</f>
        <v>#N/A</v>
      </c>
      <c r="AZ49" s="45"/>
      <c r="BA49" s="46" t="e">
        <f>AVERAGE(BA43:BA45)</f>
        <v>#N/A</v>
      </c>
      <c r="BB49" s="47" t="e">
        <f>AVERAGE(BB43:BB45)</f>
        <v>#N/A</v>
      </c>
      <c r="BD49" s="16" t="e">
        <f>AVERAGE(BD43:BD45)</f>
        <v>#N/A</v>
      </c>
      <c r="BE49" s="16" t="e">
        <f>AVERAGE(BE43:BE45)</f>
        <v>#N/A</v>
      </c>
      <c r="BF49" s="45"/>
      <c r="BG49" s="46" t="e">
        <f>AVERAGE(BG43:BG45)</f>
        <v>#N/A</v>
      </c>
      <c r="BH49" s="47" t="e">
        <f>AVERAGE(BH43:BH45)</f>
        <v>#N/A</v>
      </c>
      <c r="BJ49" s="16" t="e">
        <f>AVERAGE(BJ43:BJ45)</f>
        <v>#N/A</v>
      </c>
      <c r="BK49" s="16" t="e">
        <f>AVERAGE(BK43:BK45)</f>
        <v>#N/A</v>
      </c>
      <c r="BL49" s="45"/>
      <c r="BM49" s="46" t="e">
        <f>AVERAGE(BM43:BM45)</f>
        <v>#N/A</v>
      </c>
      <c r="BN49" s="47" t="e">
        <f>AVERAGE(BN43:BN45)</f>
        <v>#N/A</v>
      </c>
      <c r="BP49" s="16" t="e">
        <f>AVERAGE(BP43:BP45)</f>
        <v>#N/A</v>
      </c>
      <c r="BQ49" s="16" t="e">
        <f>AVERAGE(BQ43:BQ45)</f>
        <v>#N/A</v>
      </c>
      <c r="BR49" s="45"/>
      <c r="BS49" s="46" t="e">
        <f>AVERAGE(BS43:BS45)</f>
        <v>#N/A</v>
      </c>
      <c r="BT49" s="47" t="e">
        <f>AVERAGE(BT43:BT45)</f>
        <v>#N/A</v>
      </c>
      <c r="BV49" s="16" t="e">
        <f>AVERAGE(BV43:BV45)</f>
        <v>#N/A</v>
      </c>
      <c r="BW49" s="16" t="e">
        <f>AVERAGE(BW43:BW45)</f>
        <v>#N/A</v>
      </c>
      <c r="BX49" s="45"/>
      <c r="BY49" s="46" t="e">
        <f>AVERAGE(BY43:BY45)</f>
        <v>#N/A</v>
      </c>
      <c r="BZ49" s="47" t="e">
        <f>AVERAGE(BZ43:BZ45)</f>
        <v>#N/A</v>
      </c>
      <c r="CB49" s="16" t="e">
        <f>AVERAGE(CB43:CB45)</f>
        <v>#N/A</v>
      </c>
      <c r="CC49" s="16" t="e">
        <f>AVERAGE(CC43:CC45)</f>
        <v>#N/A</v>
      </c>
      <c r="CD49" s="45"/>
      <c r="CE49" s="46" t="e">
        <f>AVERAGE(CE43:CE45)</f>
        <v>#N/A</v>
      </c>
      <c r="CF49" s="47" t="e">
        <f>AVERAGE(CF43:CF45)</f>
        <v>#N/A</v>
      </c>
      <c r="CH49" s="16" t="e">
        <f>AVERAGE(CH43:CH45)</f>
        <v>#N/A</v>
      </c>
      <c r="CI49" s="16" t="e">
        <f>AVERAGE(CI43:CI45)</f>
        <v>#N/A</v>
      </c>
      <c r="CJ49" s="45"/>
      <c r="CK49" s="46" t="e">
        <f>AVERAGE(CK43:CK45)</f>
        <v>#N/A</v>
      </c>
      <c r="CL49" s="47" t="e">
        <f>AVERAGE(CL43:CL45)</f>
        <v>#N/A</v>
      </c>
      <c r="CN49" s="16" t="e">
        <f>AVERAGE(CN43:CN45)</f>
        <v>#N/A</v>
      </c>
      <c r="CO49" s="16" t="e">
        <f>AVERAGE(CO43:CO45)</f>
        <v>#N/A</v>
      </c>
      <c r="CP49" s="45"/>
      <c r="CQ49" s="46" t="e">
        <f>AVERAGE(CQ43:CQ45)</f>
        <v>#N/A</v>
      </c>
      <c r="CR49" s="47" t="e">
        <f>AVERAGE(CR43:CR45)</f>
        <v>#N/A</v>
      </c>
      <c r="CT49" s="16" t="e">
        <f>AVERAGE(CT43:CT45)</f>
        <v>#N/A</v>
      </c>
      <c r="CU49" s="16" t="e">
        <f>AVERAGE(CU43:CU45)</f>
        <v>#N/A</v>
      </c>
      <c r="CV49" s="45"/>
      <c r="CW49" s="46" t="e">
        <f>AVERAGE(CW43:CW45)</f>
        <v>#N/A</v>
      </c>
      <c r="CX49" s="47" t="e">
        <f>AVERAGE(CX43:CX45)</f>
        <v>#N/A</v>
      </c>
      <c r="CZ49" s="16" t="e">
        <f>AVERAGE(CZ43:CZ45)</f>
        <v>#N/A</v>
      </c>
      <c r="DA49" s="16" t="e">
        <f>AVERAGE(DA43:DA45)</f>
        <v>#N/A</v>
      </c>
      <c r="DB49" s="45"/>
      <c r="DC49" s="46" t="e">
        <f>AVERAGE(DC43:DC45)</f>
        <v>#N/A</v>
      </c>
      <c r="DD49" s="47" t="e">
        <f>AVERAGE(DD43:DD45)</f>
        <v>#N/A</v>
      </c>
      <c r="DF49" s="16" t="e">
        <f>AVERAGE(DF43:DF45)</f>
        <v>#N/A</v>
      </c>
      <c r="DG49" s="16" t="e">
        <f>AVERAGE(DG43:DG45)</f>
        <v>#N/A</v>
      </c>
      <c r="DH49" s="45"/>
      <c r="DI49" s="46" t="e">
        <f>AVERAGE(DI43:DI45)</f>
        <v>#N/A</v>
      </c>
      <c r="DJ49" s="47" t="e">
        <f>AVERAGE(DJ43:DJ45)</f>
        <v>#N/A</v>
      </c>
      <c r="DL49" s="16" t="e">
        <f>AVERAGE(DL43:DL45)</f>
        <v>#N/A</v>
      </c>
      <c r="DM49" s="16" t="e">
        <f>AVERAGE(DM43:DM45)</f>
        <v>#N/A</v>
      </c>
      <c r="DN49" s="45"/>
      <c r="DO49" s="46" t="e">
        <f>AVERAGE(DO43:DO45)</f>
        <v>#N/A</v>
      </c>
      <c r="DP49" s="47" t="e">
        <f>AVERAGE(DP43:DP45)</f>
        <v>#N/A</v>
      </c>
      <c r="DR49" s="16" t="e">
        <f>AVERAGE(DR43:DR45)</f>
        <v>#N/A</v>
      </c>
      <c r="DS49" s="16" t="e">
        <f>AVERAGE(DS43:DS45)</f>
        <v>#N/A</v>
      </c>
      <c r="DT49" s="45"/>
      <c r="DU49" s="46" t="e">
        <f>AVERAGE(DU43:DU45)</f>
        <v>#N/A</v>
      </c>
      <c r="DV49" s="47" t="e">
        <f>AVERAGE(DV43:DV45)</f>
        <v>#N/A</v>
      </c>
      <c r="DX49" s="16" t="e">
        <f>AVERAGE(DX43:DX45)</f>
        <v>#N/A</v>
      </c>
      <c r="DY49" s="16" t="e">
        <f>AVERAGE(DY43:DY45)</f>
        <v>#N/A</v>
      </c>
      <c r="DZ49" s="45"/>
      <c r="EA49" s="46" t="e">
        <f>AVERAGE(EA43:EA45)</f>
        <v>#N/A</v>
      </c>
      <c r="EB49" s="47" t="e">
        <f>AVERAGE(EB43:EB45)</f>
        <v>#N/A</v>
      </c>
      <c r="ED49" s="16" t="e">
        <f>AVERAGE(ED43:ED45)</f>
        <v>#N/A</v>
      </c>
      <c r="EE49" s="16" t="e">
        <f>AVERAGE(EE43:EE45)</f>
        <v>#N/A</v>
      </c>
      <c r="EF49" s="45"/>
      <c r="EG49" s="46" t="e">
        <f>AVERAGE(EG43:EG45)</f>
        <v>#N/A</v>
      </c>
      <c r="EH49" s="47" t="e">
        <f>AVERAGE(EH43:EH45)</f>
        <v>#N/A</v>
      </c>
      <c r="EJ49" s="16" t="e">
        <f>AVERAGE(EJ43:EJ45)</f>
        <v>#N/A</v>
      </c>
      <c r="EK49" s="16" t="e">
        <f>AVERAGE(EK43:EK45)</f>
        <v>#N/A</v>
      </c>
      <c r="EL49" s="45"/>
      <c r="EM49" s="46" t="e">
        <f>AVERAGE(EM43:EM45)</f>
        <v>#N/A</v>
      </c>
      <c r="EN49" s="47" t="e">
        <f>AVERAGE(EN43:EN45)</f>
        <v>#N/A</v>
      </c>
      <c r="EP49" s="16" t="e">
        <f t="shared" ref="EP49:GG49" si="2">AVERAGE(EP43:EP45)</f>
        <v>#N/A</v>
      </c>
      <c r="EQ49" s="16" t="e">
        <f t="shared" si="2"/>
        <v>#N/A</v>
      </c>
      <c r="ER49" s="45" t="e">
        <f t="shared" si="2"/>
        <v>#N/A</v>
      </c>
      <c r="ES49" s="46" t="e">
        <f t="shared" si="2"/>
        <v>#N/A</v>
      </c>
      <c r="ET49" s="47" t="e">
        <f t="shared" si="2"/>
        <v>#N/A</v>
      </c>
      <c r="EU49" s="16" t="e">
        <f t="shared" si="2"/>
        <v>#N/A</v>
      </c>
      <c r="EV49" s="16" t="e">
        <f t="shared" si="2"/>
        <v>#N/A</v>
      </c>
      <c r="EW49" s="16" t="e">
        <f t="shared" si="2"/>
        <v>#N/A</v>
      </c>
      <c r="EX49" s="16" t="e">
        <f t="shared" si="2"/>
        <v>#N/A</v>
      </c>
      <c r="EY49" s="16" t="e">
        <f t="shared" si="2"/>
        <v>#N/A</v>
      </c>
      <c r="EZ49" s="16" t="e">
        <f t="shared" si="2"/>
        <v>#N/A</v>
      </c>
      <c r="FA49" s="16" t="e">
        <f t="shared" si="2"/>
        <v>#N/A</v>
      </c>
      <c r="FB49" s="16" t="e">
        <f t="shared" si="2"/>
        <v>#N/A</v>
      </c>
      <c r="FC49" s="16" t="e">
        <f t="shared" si="2"/>
        <v>#N/A</v>
      </c>
      <c r="FD49" s="16" t="e">
        <f t="shared" si="2"/>
        <v>#N/A</v>
      </c>
      <c r="FE49" s="16" t="e">
        <f t="shared" si="2"/>
        <v>#N/A</v>
      </c>
      <c r="FF49" s="16" t="e">
        <f t="shared" si="2"/>
        <v>#N/A</v>
      </c>
      <c r="FG49" s="16" t="e">
        <f t="shared" si="2"/>
        <v>#N/A</v>
      </c>
      <c r="FH49" s="16" t="e">
        <f t="shared" si="2"/>
        <v>#N/A</v>
      </c>
      <c r="FI49" s="16" t="e">
        <f t="shared" si="2"/>
        <v>#N/A</v>
      </c>
      <c r="FJ49" s="16" t="e">
        <f t="shared" si="2"/>
        <v>#N/A</v>
      </c>
      <c r="FK49" s="16" t="e">
        <f t="shared" si="2"/>
        <v>#N/A</v>
      </c>
      <c r="FL49" s="16" t="e">
        <f t="shared" si="2"/>
        <v>#N/A</v>
      </c>
      <c r="FM49" s="16" t="e">
        <f t="shared" si="2"/>
        <v>#N/A</v>
      </c>
      <c r="FN49" s="16" t="e">
        <f t="shared" si="2"/>
        <v>#N/A</v>
      </c>
      <c r="FO49" s="16" t="e">
        <f t="shared" si="2"/>
        <v>#N/A</v>
      </c>
      <c r="FP49" s="16" t="e">
        <f t="shared" si="2"/>
        <v>#N/A</v>
      </c>
      <c r="FQ49" s="16" t="e">
        <f t="shared" si="2"/>
        <v>#N/A</v>
      </c>
      <c r="FR49" s="16" t="e">
        <f t="shared" si="2"/>
        <v>#N/A</v>
      </c>
      <c r="FS49" s="16" t="e">
        <f t="shared" si="2"/>
        <v>#N/A</v>
      </c>
      <c r="FT49" s="16" t="e">
        <f t="shared" si="2"/>
        <v>#N/A</v>
      </c>
      <c r="FU49" s="16" t="e">
        <f t="shared" si="2"/>
        <v>#N/A</v>
      </c>
      <c r="FV49" s="16" t="e">
        <f t="shared" si="2"/>
        <v>#N/A</v>
      </c>
      <c r="FW49" s="16" t="e">
        <f t="shared" si="2"/>
        <v>#N/A</v>
      </c>
      <c r="FX49" s="16" t="e">
        <f t="shared" si="2"/>
        <v>#N/A</v>
      </c>
      <c r="FY49" s="16" t="e">
        <f t="shared" si="2"/>
        <v>#N/A</v>
      </c>
      <c r="FZ49" s="16" t="e">
        <f t="shared" si="2"/>
        <v>#N/A</v>
      </c>
      <c r="GA49" s="16" t="e">
        <f t="shared" si="2"/>
        <v>#N/A</v>
      </c>
      <c r="GB49" s="16" t="e">
        <f t="shared" si="2"/>
        <v>#N/A</v>
      </c>
      <c r="GC49" s="16" t="e">
        <f t="shared" si="2"/>
        <v>#N/A</v>
      </c>
      <c r="GD49" s="16" t="e">
        <f t="shared" si="2"/>
        <v>#N/A</v>
      </c>
      <c r="GE49" s="16" t="e">
        <f t="shared" si="2"/>
        <v>#N/A</v>
      </c>
      <c r="GF49" s="16" t="e">
        <f t="shared" si="2"/>
        <v>#N/A</v>
      </c>
      <c r="GG49" s="16" t="e">
        <f t="shared" si="2"/>
        <v>#N/A</v>
      </c>
      <c r="GI49" s="16" t="e">
        <f>AVERAGE(GI43:GI45)</f>
        <v>#N/A</v>
      </c>
      <c r="GJ49" s="16" t="e">
        <f>AVERAGE(GJ43:GJ45)</f>
        <v>#N/A</v>
      </c>
    </row>
    <row r="50" spans="1:198" s="16" customFormat="1" x14ac:dyDescent="0.25">
      <c r="B50" s="16" t="s">
        <v>520</v>
      </c>
      <c r="J50" s="45"/>
      <c r="K50" s="46" t="e">
        <f>STDEV(K43:K45)</f>
        <v>#N/A</v>
      </c>
      <c r="L50" s="47" t="e">
        <f>STDEV(L43:L45)</f>
        <v>#N/A</v>
      </c>
      <c r="N50" s="16" t="e">
        <f>STDEV(N43:N45)</f>
        <v>#N/A</v>
      </c>
      <c r="O50" s="16" t="e">
        <f>STDEV(O43:O45)</f>
        <v>#N/A</v>
      </c>
      <c r="P50" s="45"/>
      <c r="Q50" s="46" t="e">
        <f>STDEV(Q43:Q45)</f>
        <v>#N/A</v>
      </c>
      <c r="R50" s="47" t="e">
        <f>STDEV(R43:R45)</f>
        <v>#N/A</v>
      </c>
      <c r="T50" s="16" t="e">
        <f>STDEV(T43:T45)</f>
        <v>#N/A</v>
      </c>
      <c r="U50" s="16" t="e">
        <f>STDEV(U43:U45)</f>
        <v>#N/A</v>
      </c>
      <c r="V50" s="45"/>
      <c r="W50" s="46" t="e">
        <f>STDEV(W43:W45)</f>
        <v>#N/A</v>
      </c>
      <c r="X50" s="47" t="e">
        <f>STDEV(X43:X45)</f>
        <v>#N/A</v>
      </c>
      <c r="Y50" s="16" t="s">
        <v>361</v>
      </c>
      <c r="AA50" s="16" t="e">
        <f>STDEV(Z43:Z45)</f>
        <v>#N/A</v>
      </c>
      <c r="AB50" s="45"/>
      <c r="AC50" s="46" t="e">
        <f>STDEV(AA43:AA45)</f>
        <v>#N/A</v>
      </c>
      <c r="AD50" s="47" t="e">
        <f>STDEV(AC43:AC45)</f>
        <v>#N/A</v>
      </c>
      <c r="AF50" s="16" t="e">
        <f>STDEV(AD43:AD45)</f>
        <v>#N/A</v>
      </c>
      <c r="AG50" s="16" t="e">
        <f>STDEV(AF43:AF45)</f>
        <v>#N/A</v>
      </c>
      <c r="AH50" s="45"/>
      <c r="AI50" s="46" t="e">
        <f>STDEV(AG43:AG45)</f>
        <v>#N/A</v>
      </c>
      <c r="AJ50" s="47" t="e">
        <f>STDEV(AI43:AI45)</f>
        <v>#N/A</v>
      </c>
      <c r="AL50" s="16" t="e">
        <f>STDEV(AJ43:AJ45)</f>
        <v>#N/A</v>
      </c>
      <c r="AM50" s="16" t="e">
        <f>STDEV(AL43:AL45)</f>
        <v>#N/A</v>
      </c>
      <c r="AN50" s="45"/>
      <c r="AO50" s="46" t="e">
        <f>STDEV(AM43:AM45)</f>
        <v>#N/A</v>
      </c>
      <c r="AP50" s="47" t="e">
        <f>STDEV(AO43:AO45)</f>
        <v>#N/A</v>
      </c>
      <c r="AR50" s="16" t="e">
        <f>STDEV(AP43:AP45)</f>
        <v>#N/A</v>
      </c>
      <c r="AS50" s="16" t="e">
        <f>STDEV(AR43:AR45)</f>
        <v>#N/A</v>
      </c>
      <c r="AT50" s="45"/>
      <c r="AU50" s="46" t="e">
        <f>STDEV(AS43:AS45)</f>
        <v>#N/A</v>
      </c>
      <c r="AV50" s="47" t="e">
        <f>STDEV(AU43:AU45)</f>
        <v>#N/A</v>
      </c>
      <c r="AX50" s="16" t="e">
        <f>STDEV(AV43:AV45)</f>
        <v>#N/A</v>
      </c>
      <c r="AY50" s="16" t="e">
        <f>STDEV(AX43:AX45)</f>
        <v>#N/A</v>
      </c>
      <c r="AZ50" s="45"/>
      <c r="BA50" s="46" t="e">
        <f>STDEV(AY43:AY45)</f>
        <v>#N/A</v>
      </c>
      <c r="BB50" s="47" t="e">
        <f>STDEV(BA43:BA45)</f>
        <v>#N/A</v>
      </c>
      <c r="BD50" s="16" t="e">
        <f>STDEV(BB43:BB45)</f>
        <v>#N/A</v>
      </c>
      <c r="BE50" s="16" t="e">
        <f>STDEV(BD43:BD45)</f>
        <v>#N/A</v>
      </c>
      <c r="BF50" s="45"/>
      <c r="BG50" s="46" t="e">
        <f>STDEV(BE43:BE45)</f>
        <v>#N/A</v>
      </c>
      <c r="BH50" s="47" t="e">
        <f>STDEV(BG43:BG45)</f>
        <v>#N/A</v>
      </c>
      <c r="BJ50" s="16" t="e">
        <f>STDEV(BH43:BH45)</f>
        <v>#N/A</v>
      </c>
      <c r="BK50" s="16" t="e">
        <f>STDEV(BJ43:BJ45)</f>
        <v>#N/A</v>
      </c>
      <c r="BL50" s="45"/>
      <c r="BM50" s="46" t="e">
        <f>STDEV(BK43:BK45)</f>
        <v>#N/A</v>
      </c>
      <c r="BN50" s="47" t="e">
        <f>STDEV(BM43:BM45)</f>
        <v>#N/A</v>
      </c>
      <c r="BP50" s="16" t="e">
        <f>STDEV(BN43:BN45)</f>
        <v>#N/A</v>
      </c>
      <c r="BQ50" s="16" t="e">
        <f>STDEV(BP43:BP45)</f>
        <v>#N/A</v>
      </c>
      <c r="BR50" s="45"/>
      <c r="BS50" s="46" t="e">
        <f>STDEV(BQ43:BQ45)</f>
        <v>#N/A</v>
      </c>
      <c r="BT50" s="47" t="e">
        <f>STDEV(BS43:BS45)</f>
        <v>#N/A</v>
      </c>
      <c r="BV50" s="16" t="e">
        <f>STDEV(BT43:BT45)</f>
        <v>#N/A</v>
      </c>
      <c r="BW50" s="16" t="e">
        <f>STDEV(BV43:BV45)</f>
        <v>#N/A</v>
      </c>
      <c r="BX50" s="45"/>
      <c r="BY50" s="46" t="e">
        <f>STDEV(BW43:BW45)</f>
        <v>#N/A</v>
      </c>
      <c r="BZ50" s="47" t="e">
        <f>STDEV(BY43:BY45)</f>
        <v>#N/A</v>
      </c>
      <c r="CB50" s="16" t="e">
        <f>STDEV(BZ43:BZ45)</f>
        <v>#N/A</v>
      </c>
      <c r="CC50" s="16" t="e">
        <f>STDEV(CB43:CB45)</f>
        <v>#N/A</v>
      </c>
      <c r="CD50" s="45"/>
      <c r="CE50" s="46" t="e">
        <f>STDEV(CC43:CC45)</f>
        <v>#N/A</v>
      </c>
      <c r="CF50" s="47" t="e">
        <f>STDEV(CE43:CE45)</f>
        <v>#N/A</v>
      </c>
      <c r="CH50" s="16" t="e">
        <f>STDEV(CF43:CF45)</f>
        <v>#N/A</v>
      </c>
      <c r="CI50" s="16" t="e">
        <f>STDEV(CH43:CH45)</f>
        <v>#N/A</v>
      </c>
      <c r="CJ50" s="45"/>
      <c r="CK50" s="46" t="e">
        <f>STDEV(CI43:CI45)</f>
        <v>#N/A</v>
      </c>
      <c r="CL50" s="47" t="e">
        <f>STDEV(CK43:CK45)</f>
        <v>#N/A</v>
      </c>
      <c r="CN50" s="16" t="e">
        <f>STDEV(CL43:CL45)</f>
        <v>#N/A</v>
      </c>
      <c r="CO50" s="16" t="e">
        <f>STDEV(CN43:CN45)</f>
        <v>#N/A</v>
      </c>
      <c r="CP50" s="45"/>
      <c r="CQ50" s="46" t="e">
        <f>STDEV(CO43:CO45)</f>
        <v>#N/A</v>
      </c>
      <c r="CR50" s="47" t="e">
        <f>STDEV(CQ43:CQ45)</f>
        <v>#N/A</v>
      </c>
      <c r="CT50" s="16" t="e">
        <f>STDEV(CR43:CR45)</f>
        <v>#N/A</v>
      </c>
      <c r="CU50" s="16" t="e">
        <f>STDEV(CT43:CT45)</f>
        <v>#N/A</v>
      </c>
      <c r="CV50" s="45"/>
      <c r="CW50" s="46" t="e">
        <f>STDEV(CU43:CU45)</f>
        <v>#N/A</v>
      </c>
      <c r="CX50" s="47" t="e">
        <f>STDEV(CW43:CW45)</f>
        <v>#N/A</v>
      </c>
      <c r="CZ50" s="16" t="e">
        <f>STDEV(CX43:CX45)</f>
        <v>#N/A</v>
      </c>
      <c r="DA50" s="16" t="e">
        <f>STDEV(CZ43:CZ45)</f>
        <v>#N/A</v>
      </c>
      <c r="DB50" s="45"/>
      <c r="DC50" s="46" t="e">
        <f>STDEV(DA43:DA45)</f>
        <v>#N/A</v>
      </c>
      <c r="DD50" s="47" t="e">
        <f>STDEV(DC43:DC45)</f>
        <v>#N/A</v>
      </c>
      <c r="DF50" s="16" t="e">
        <f>STDEV(DD43:DD45)</f>
        <v>#N/A</v>
      </c>
      <c r="DG50" s="16" t="e">
        <f>STDEV(DF43:DF45)</f>
        <v>#N/A</v>
      </c>
      <c r="DH50" s="45"/>
      <c r="DI50" s="46" t="e">
        <f>STDEV(DG43:DG45)</f>
        <v>#N/A</v>
      </c>
      <c r="DJ50" s="47" t="e">
        <f>STDEV(DI43:DI45)</f>
        <v>#N/A</v>
      </c>
      <c r="DL50" s="16" t="e">
        <f>STDEV(DJ43:DJ45)</f>
        <v>#N/A</v>
      </c>
      <c r="DM50" s="16" t="e">
        <f>STDEV(DL43:DL45)</f>
        <v>#N/A</v>
      </c>
      <c r="DN50" s="45"/>
      <c r="DO50" s="46" t="e">
        <f>STDEV(DM43:DM45)</f>
        <v>#N/A</v>
      </c>
      <c r="DP50" s="47" t="e">
        <f>STDEV(DO43:DO45)</f>
        <v>#N/A</v>
      </c>
      <c r="DR50" s="16" t="e">
        <f>STDEV(DP43:DP45)</f>
        <v>#N/A</v>
      </c>
      <c r="DS50" s="16" t="e">
        <f>STDEV(DR43:DR45)</f>
        <v>#N/A</v>
      </c>
      <c r="DT50" s="45"/>
      <c r="DU50" s="46" t="e">
        <f>STDEV(DS43:DS45)</f>
        <v>#N/A</v>
      </c>
      <c r="DV50" s="47" t="e">
        <f>STDEV(DU43:DU45)</f>
        <v>#N/A</v>
      </c>
      <c r="DX50" s="16" t="e">
        <f>STDEV(DV43:DV45)</f>
        <v>#N/A</v>
      </c>
      <c r="DY50" s="16" t="e">
        <f>STDEV(DX43:DX45)</f>
        <v>#N/A</v>
      </c>
      <c r="DZ50" s="45"/>
      <c r="EA50" s="46" t="e">
        <f>STDEV(DY43:DY45)</f>
        <v>#N/A</v>
      </c>
      <c r="EB50" s="47" t="e">
        <f>STDEV(EA43:EA45)</f>
        <v>#N/A</v>
      </c>
      <c r="ED50" s="16" t="e">
        <f>STDEV(EB43:EB45)</f>
        <v>#N/A</v>
      </c>
      <c r="EE50" s="16" t="e">
        <f>STDEV(ED43:ED45)</f>
        <v>#N/A</v>
      </c>
      <c r="EF50" s="45"/>
      <c r="EG50" s="46" t="e">
        <f>STDEV(EE43:EE45)</f>
        <v>#N/A</v>
      </c>
      <c r="EH50" s="47" t="e">
        <f>STDEV(EG43:EG45)</f>
        <v>#N/A</v>
      </c>
      <c r="EJ50" s="16" t="e">
        <f>STDEV(EH43:EH45)</f>
        <v>#N/A</v>
      </c>
      <c r="EK50" s="16" t="e">
        <f>STDEV(EJ43:EJ45)</f>
        <v>#N/A</v>
      </c>
      <c r="EL50" s="45"/>
      <c r="EM50" s="46" t="e">
        <f>STDEV(EK43:EK45)</f>
        <v>#N/A</v>
      </c>
      <c r="EN50" s="47" t="e">
        <f>STDEV(EM43:EM45)</f>
        <v>#N/A</v>
      </c>
      <c r="EP50" s="16" t="e">
        <f>STDEV(EN43:EN45)</f>
        <v>#N/A</v>
      </c>
      <c r="EQ50" s="16" t="e">
        <f t="shared" ref="EQ50:GG50" si="3">STDEV(EP43:EP45)</f>
        <v>#N/A</v>
      </c>
      <c r="ER50" s="45" t="e">
        <f t="shared" si="3"/>
        <v>#N/A</v>
      </c>
      <c r="ES50" s="46" t="e">
        <f t="shared" si="3"/>
        <v>#N/A</v>
      </c>
      <c r="ET50" s="47" t="e">
        <f t="shared" si="3"/>
        <v>#N/A</v>
      </c>
      <c r="EU50" s="16" t="e">
        <f t="shared" si="3"/>
        <v>#N/A</v>
      </c>
      <c r="EV50" s="16" t="e">
        <f t="shared" si="3"/>
        <v>#N/A</v>
      </c>
      <c r="EW50" s="16" t="e">
        <f t="shared" si="3"/>
        <v>#N/A</v>
      </c>
      <c r="EX50" s="16" t="e">
        <f t="shared" si="3"/>
        <v>#N/A</v>
      </c>
      <c r="EY50" s="16" t="e">
        <f t="shared" si="3"/>
        <v>#N/A</v>
      </c>
      <c r="EZ50" s="16" t="e">
        <f t="shared" si="3"/>
        <v>#N/A</v>
      </c>
      <c r="FA50" s="16" t="e">
        <f t="shared" si="3"/>
        <v>#N/A</v>
      </c>
      <c r="FB50" s="16" t="e">
        <f t="shared" si="3"/>
        <v>#N/A</v>
      </c>
      <c r="FC50" s="16" t="e">
        <f t="shared" si="3"/>
        <v>#N/A</v>
      </c>
      <c r="FD50" s="16" t="e">
        <f t="shared" si="3"/>
        <v>#N/A</v>
      </c>
      <c r="FE50" s="16" t="e">
        <f t="shared" si="3"/>
        <v>#N/A</v>
      </c>
      <c r="FF50" s="16" t="e">
        <f t="shared" si="3"/>
        <v>#N/A</v>
      </c>
      <c r="FG50" s="16" t="e">
        <f t="shared" si="3"/>
        <v>#N/A</v>
      </c>
      <c r="FH50" s="16" t="e">
        <f t="shared" si="3"/>
        <v>#N/A</v>
      </c>
      <c r="FI50" s="16" t="e">
        <f t="shared" si="3"/>
        <v>#N/A</v>
      </c>
      <c r="FJ50" s="16" t="e">
        <f t="shared" si="3"/>
        <v>#N/A</v>
      </c>
      <c r="FK50" s="16" t="e">
        <f t="shared" si="3"/>
        <v>#N/A</v>
      </c>
      <c r="FL50" s="16" t="e">
        <f t="shared" si="3"/>
        <v>#N/A</v>
      </c>
      <c r="FM50" s="16" t="e">
        <f t="shared" si="3"/>
        <v>#N/A</v>
      </c>
      <c r="FN50" s="16" t="e">
        <f t="shared" si="3"/>
        <v>#N/A</v>
      </c>
      <c r="FO50" s="16" t="e">
        <f t="shared" si="3"/>
        <v>#N/A</v>
      </c>
      <c r="FP50" s="16" t="e">
        <f t="shared" si="3"/>
        <v>#N/A</v>
      </c>
      <c r="FQ50" s="16" t="e">
        <f t="shared" si="3"/>
        <v>#N/A</v>
      </c>
      <c r="FR50" s="16" t="e">
        <f t="shared" si="3"/>
        <v>#N/A</v>
      </c>
      <c r="FS50" s="16" t="e">
        <f t="shared" si="3"/>
        <v>#N/A</v>
      </c>
      <c r="FT50" s="16" t="e">
        <f t="shared" si="3"/>
        <v>#N/A</v>
      </c>
      <c r="FU50" s="16" t="e">
        <f t="shared" si="3"/>
        <v>#N/A</v>
      </c>
      <c r="FV50" s="16" t="e">
        <f t="shared" si="3"/>
        <v>#N/A</v>
      </c>
      <c r="FW50" s="16" t="e">
        <f t="shared" si="3"/>
        <v>#N/A</v>
      </c>
      <c r="FX50" s="16" t="e">
        <f t="shared" si="3"/>
        <v>#N/A</v>
      </c>
      <c r="FY50" s="16" t="e">
        <f t="shared" si="3"/>
        <v>#N/A</v>
      </c>
      <c r="FZ50" s="16" t="e">
        <f t="shared" si="3"/>
        <v>#N/A</v>
      </c>
      <c r="GA50" s="16" t="e">
        <f t="shared" si="3"/>
        <v>#N/A</v>
      </c>
      <c r="GB50" s="16" t="e">
        <f t="shared" si="3"/>
        <v>#N/A</v>
      </c>
      <c r="GC50" s="16" t="e">
        <f t="shared" si="3"/>
        <v>#N/A</v>
      </c>
      <c r="GD50" s="16" t="e">
        <f t="shared" si="3"/>
        <v>#N/A</v>
      </c>
      <c r="GE50" s="16" t="e">
        <f t="shared" si="3"/>
        <v>#N/A</v>
      </c>
      <c r="GF50" s="16" t="e">
        <f t="shared" si="3"/>
        <v>#N/A</v>
      </c>
      <c r="GG50" s="16" t="e">
        <f t="shared" si="3"/>
        <v>#N/A</v>
      </c>
      <c r="GI50" s="16" t="e">
        <f>STDEV(GG43:GG45)</f>
        <v>#N/A</v>
      </c>
      <c r="GJ50" s="16" t="e">
        <f>STDEV(GI43:GI45)</f>
        <v>#N/A</v>
      </c>
      <c r="GK50" s="16" t="e">
        <f>STDEV(GJ43:GJ45)</f>
        <v>#N/A</v>
      </c>
    </row>
    <row r="51" spans="1:198" s="16" customFormat="1" ht="15.75" thickBot="1" x14ac:dyDescent="0.3">
      <c r="A51" s="49"/>
      <c r="B51" s="49"/>
      <c r="C51" s="49"/>
      <c r="D51" s="49"/>
      <c r="E51" s="49"/>
      <c r="F51" s="49"/>
      <c r="G51" s="49"/>
      <c r="H51" s="49"/>
      <c r="I51" s="49"/>
      <c r="J51" s="50"/>
      <c r="K51" s="49"/>
      <c r="L51" s="51"/>
      <c r="M51" s="49"/>
      <c r="N51" s="49"/>
      <c r="O51" s="49"/>
      <c r="P51" s="50"/>
      <c r="Q51" s="49"/>
      <c r="R51" s="51"/>
      <c r="S51" s="49"/>
      <c r="T51" s="49"/>
      <c r="U51" s="49"/>
      <c r="V51" s="50"/>
      <c r="W51" s="49"/>
      <c r="X51" s="51"/>
      <c r="Y51" s="49"/>
      <c r="Z51" s="49"/>
      <c r="AA51" s="49"/>
      <c r="AB51" s="50"/>
      <c r="AC51" s="49"/>
      <c r="AD51" s="51"/>
      <c r="AE51" s="49"/>
      <c r="AF51" s="49"/>
      <c r="AG51" s="49"/>
      <c r="AH51" s="50"/>
      <c r="AI51" s="49"/>
      <c r="AJ51" s="51"/>
      <c r="AK51" s="49"/>
      <c r="AL51" s="49"/>
      <c r="AM51" s="49"/>
      <c r="AN51" s="50"/>
      <c r="AO51" s="49"/>
      <c r="AP51" s="51"/>
      <c r="AQ51" s="49"/>
      <c r="AR51" s="49"/>
      <c r="AS51" s="49"/>
      <c r="AT51" s="50"/>
      <c r="AU51" s="49"/>
      <c r="AV51" s="51"/>
      <c r="AW51" s="49"/>
      <c r="AX51" s="49"/>
      <c r="AY51" s="49"/>
      <c r="AZ51" s="50"/>
      <c r="BA51" s="49"/>
      <c r="BB51" s="51"/>
      <c r="BC51" s="49"/>
      <c r="BD51" s="49"/>
      <c r="BE51" s="49"/>
      <c r="BF51" s="50"/>
      <c r="BG51" s="49"/>
      <c r="BH51" s="51"/>
      <c r="BI51" s="49"/>
      <c r="BJ51" s="49"/>
      <c r="BK51" s="49"/>
      <c r="BL51" s="50"/>
      <c r="BM51" s="49"/>
      <c r="BN51" s="51"/>
      <c r="BO51" s="49"/>
      <c r="BP51" s="49"/>
      <c r="BQ51" s="49"/>
      <c r="BR51" s="50"/>
      <c r="BS51" s="49"/>
      <c r="BT51" s="51"/>
      <c r="BU51" s="49"/>
      <c r="BV51" s="49"/>
      <c r="BW51" s="49"/>
      <c r="BX51" s="50"/>
      <c r="BY51" s="49"/>
      <c r="BZ51" s="51"/>
      <c r="CA51" s="49"/>
      <c r="CB51" s="49"/>
      <c r="CC51" s="49"/>
      <c r="CD51" s="50"/>
      <c r="CE51" s="49"/>
      <c r="CF51" s="51"/>
      <c r="CG51" s="49"/>
      <c r="CH51" s="49"/>
      <c r="CI51" s="49"/>
      <c r="CJ51" s="50"/>
      <c r="CK51" s="49"/>
      <c r="CL51" s="51"/>
      <c r="CM51" s="49"/>
      <c r="CN51" s="49"/>
      <c r="CO51" s="49"/>
      <c r="CP51" s="50"/>
      <c r="CQ51" s="49"/>
      <c r="CR51" s="51"/>
      <c r="CS51" s="49"/>
      <c r="CT51" s="49"/>
      <c r="CU51" s="49"/>
      <c r="CV51" s="50"/>
      <c r="CW51" s="49"/>
      <c r="CX51" s="51"/>
      <c r="CY51" s="49"/>
      <c r="CZ51" s="49"/>
      <c r="DA51" s="49"/>
      <c r="DB51" s="50"/>
      <c r="DC51" s="49"/>
      <c r="DD51" s="51"/>
      <c r="DE51" s="49"/>
      <c r="DF51" s="49"/>
      <c r="DG51" s="49"/>
      <c r="DH51" s="50"/>
      <c r="DI51" s="49"/>
      <c r="DJ51" s="51"/>
      <c r="DK51" s="49"/>
      <c r="DL51" s="49"/>
      <c r="DM51" s="49"/>
      <c r="DN51" s="50"/>
      <c r="DO51" s="49"/>
      <c r="DP51" s="51"/>
      <c r="DQ51" s="49"/>
      <c r="DR51" s="49"/>
      <c r="DS51" s="49"/>
      <c r="DT51" s="50"/>
      <c r="DU51" s="49"/>
      <c r="DV51" s="51"/>
      <c r="DW51" s="49"/>
      <c r="DX51" s="49"/>
      <c r="DY51" s="49"/>
      <c r="DZ51" s="50"/>
      <c r="EA51" s="49"/>
      <c r="EB51" s="51"/>
      <c r="EC51" s="49"/>
      <c r="ED51" s="49"/>
      <c r="EE51" s="49"/>
      <c r="EF51" s="50"/>
      <c r="EG51" s="49"/>
      <c r="EH51" s="51"/>
      <c r="EI51" s="49"/>
      <c r="EJ51" s="49"/>
      <c r="EK51" s="49"/>
      <c r="EL51" s="50"/>
      <c r="EM51" s="49"/>
      <c r="EN51" s="51"/>
      <c r="EO51" s="49"/>
      <c r="EP51" s="49"/>
      <c r="EQ51" s="49"/>
      <c r="ER51" s="50"/>
      <c r="ES51" s="49"/>
      <c r="ET51" s="51"/>
      <c r="EU51" s="49"/>
      <c r="EV51" s="49"/>
      <c r="EW51" s="49"/>
      <c r="EX51" s="49"/>
      <c r="EY51" s="49"/>
      <c r="EZ51" s="49"/>
      <c r="FA51" s="49"/>
      <c r="FB51" s="49"/>
      <c r="FC51" s="49"/>
      <c r="FD51" s="49"/>
      <c r="FE51" s="49"/>
      <c r="FF51" s="49"/>
      <c r="FG51" s="49"/>
      <c r="FH51" s="49"/>
      <c r="FI51" s="49"/>
      <c r="FJ51" s="49"/>
      <c r="FK51" s="49"/>
      <c r="FL51" s="49"/>
      <c r="FM51" s="49"/>
      <c r="FN51" s="49"/>
      <c r="FO51" s="49"/>
      <c r="FP51" s="49"/>
      <c r="FQ51" s="49"/>
      <c r="FR51" s="49"/>
      <c r="FS51" s="49"/>
      <c r="FT51" s="49"/>
      <c r="FU51" s="49"/>
      <c r="FV51" s="49"/>
      <c r="FW51" s="49"/>
      <c r="FX51" s="49"/>
      <c r="FY51" s="49"/>
      <c r="FZ51" s="49"/>
      <c r="GA51" s="49"/>
      <c r="GB51" s="49"/>
      <c r="GC51" s="49"/>
      <c r="GD51" s="49"/>
      <c r="GE51" s="49"/>
      <c r="GF51" s="49"/>
      <c r="GG51" s="49"/>
      <c r="GH51" s="49"/>
      <c r="GI51" s="49"/>
      <c r="GJ51" s="49"/>
      <c r="GK51" s="49"/>
      <c r="GL51" s="49"/>
      <c r="GM51" s="49"/>
      <c r="GN51" s="49"/>
      <c r="GO51" s="49"/>
      <c r="GP51" s="49"/>
    </row>
    <row r="52" spans="1:198" s="16" customFormat="1" x14ac:dyDescent="0.25">
      <c r="A52" s="37" t="s">
        <v>522</v>
      </c>
      <c r="J52" s="45"/>
      <c r="K52" s="46"/>
      <c r="L52" s="47"/>
      <c r="P52" s="45"/>
      <c r="Q52" s="46"/>
      <c r="R52" s="47"/>
      <c r="V52" s="45"/>
      <c r="W52" s="46"/>
      <c r="X52" s="47"/>
      <c r="AB52" s="45"/>
      <c r="AC52" s="46"/>
      <c r="AD52" s="47"/>
      <c r="AH52" s="45"/>
      <c r="AI52" s="46"/>
      <c r="AJ52" s="47"/>
      <c r="AN52" s="45"/>
      <c r="AO52" s="46"/>
      <c r="AP52" s="47"/>
      <c r="AT52" s="45"/>
      <c r="AU52" s="46"/>
      <c r="AV52" s="47"/>
      <c r="AZ52" s="45"/>
      <c r="BA52" s="46"/>
      <c r="BB52" s="47"/>
      <c r="BF52" s="45"/>
      <c r="BG52" s="46"/>
      <c r="BH52" s="47"/>
      <c r="BL52" s="45"/>
      <c r="BM52" s="46"/>
      <c r="BN52" s="47"/>
      <c r="BR52" s="45"/>
      <c r="BS52" s="46"/>
      <c r="BT52" s="47"/>
      <c r="BX52" s="45"/>
      <c r="BY52" s="46"/>
      <c r="BZ52" s="47"/>
      <c r="CD52" s="45"/>
      <c r="CE52" s="46"/>
      <c r="CF52" s="47"/>
      <c r="CJ52" s="45"/>
      <c r="CK52" s="46"/>
      <c r="CL52" s="47"/>
      <c r="CP52" s="45"/>
      <c r="CQ52" s="46"/>
      <c r="CR52" s="47"/>
      <c r="CV52" s="45"/>
      <c r="CW52" s="46"/>
      <c r="CX52" s="47"/>
      <c r="DB52" s="45"/>
      <c r="DC52" s="46"/>
      <c r="DD52" s="47"/>
      <c r="DH52" s="45"/>
      <c r="DI52" s="46"/>
      <c r="DJ52" s="47"/>
      <c r="DN52" s="45"/>
      <c r="DO52" s="46"/>
      <c r="DP52" s="47"/>
      <c r="DT52" s="45"/>
      <c r="DU52" s="46"/>
      <c r="DV52" s="47"/>
      <c r="DZ52" s="45"/>
      <c r="EA52" s="46"/>
      <c r="EB52" s="47"/>
      <c r="EF52" s="45"/>
      <c r="EG52" s="46"/>
      <c r="EH52" s="47"/>
      <c r="EL52" s="45"/>
      <c r="EM52" s="46"/>
      <c r="EN52" s="47"/>
      <c r="ER52" s="45"/>
      <c r="ES52" s="46"/>
      <c r="ET52" s="47"/>
    </row>
    <row r="53" spans="1:198" s="16" customFormat="1" x14ac:dyDescent="0.25">
      <c r="A53" s="16">
        <v>3</v>
      </c>
      <c r="B53" s="16" t="e">
        <f>VLOOKUP($A53,'PlanSum+robust'!$A$2:$HN$197,2,FALSE)</f>
        <v>#N/A</v>
      </c>
      <c r="C53" s="16" t="e">
        <f>VLOOKUP($A53,'PlanSum+robust'!$A$2:$HN$197,3,FALSE)</f>
        <v>#N/A</v>
      </c>
      <c r="D53" s="16" t="e">
        <f>VLOOKUP($A53,'PlanSum+robust'!$A$2:$HN$197,4,FALSE)</f>
        <v>#N/A</v>
      </c>
      <c r="E53" s="16" t="e">
        <f>VLOOKUP($A53,'PlanSum+robust'!$A$2:$HN$197,5,FALSE)</f>
        <v>#N/A</v>
      </c>
      <c r="F53" s="16" t="e">
        <f>VLOOKUP($A53,'PlanSum+robust'!$A$2:$HN$197,6,FALSE)</f>
        <v>#N/A</v>
      </c>
      <c r="G53" s="16" t="e">
        <f>VLOOKUP($A53,'PlanSum+robust'!$A$2:$HN$197,7,FALSE)</f>
        <v>#N/A</v>
      </c>
      <c r="H53" s="16" t="e">
        <f>VLOOKUP($A53,'PlanSum+robust'!$A$2:$HN$197,8,FALSE)</f>
        <v>#N/A</v>
      </c>
      <c r="I53" s="16" t="e">
        <f>VLOOKUP($A53,'PlanSum+robust'!$A$2:$HN$197,9,FALSE)</f>
        <v>#N/A</v>
      </c>
      <c r="J53" s="45" t="e">
        <f>VLOOKUP($A53,'PlanSum+robust'!$A$2:$HN$197,10,FALSE)</f>
        <v>#N/A</v>
      </c>
      <c r="K53" s="45" t="e">
        <f>VLOOKUP($A53,'PlanSum+robust'!$A$2:$HN$197,11,FALSE)</f>
        <v>#N/A</v>
      </c>
      <c r="L53" s="56" t="e">
        <f>VLOOKUP($A53,'PlanSum+robust'!$A$2:$HN$197,12,FALSE)</f>
        <v>#N/A</v>
      </c>
      <c r="M53" s="16" t="e">
        <f>VLOOKUP($A53,'PlanSum+robust'!$A$2:$HN$197,13,FALSE)</f>
        <v>#N/A</v>
      </c>
      <c r="N53" s="16" t="e">
        <f>VLOOKUP($A53,'PlanSum+robust'!$A$2:$HN$197,14,FALSE)</f>
        <v>#N/A</v>
      </c>
      <c r="O53" s="16" t="e">
        <f>VLOOKUP($A53,'PlanSum+robust'!$A$2:$HN$197,15,FALSE)</f>
        <v>#N/A</v>
      </c>
      <c r="P53" s="45" t="e">
        <f>VLOOKUP($A53,'PlanSum+robust'!$A$2:$HN$197,23,FALSE)</f>
        <v>#N/A</v>
      </c>
      <c r="Q53" s="45" t="e">
        <f>VLOOKUP($A53,'PlanSum+robust'!$A$2:$HN$197,24,FALSE)</f>
        <v>#N/A</v>
      </c>
      <c r="R53" s="45" t="e">
        <f>VLOOKUP($A53,'PlanSum+robust'!$A$2:$HN$197,25,FALSE)</f>
        <v>#N/A</v>
      </c>
      <c r="S53" s="16" t="e">
        <f>VLOOKUP($A53,'PlanSum+robust'!$A$2:$HN$197,20,FALSE)</f>
        <v>#N/A</v>
      </c>
      <c r="T53" s="16" t="e">
        <f>VLOOKUP($A53,'PlanSum+robust'!$A$2:$HN$197,21,FALSE)</f>
        <v>#N/A</v>
      </c>
      <c r="U53" s="16" t="e">
        <f>VLOOKUP($A53,'PlanSum+robust'!$A$2:$HN$197,22,FALSE)</f>
        <v>#N/A</v>
      </c>
      <c r="V53" s="45" t="e">
        <f>VLOOKUP($A53,'PlanSum+robust'!$A$2:$HN$197,27,FALSE)</f>
        <v>#N/A</v>
      </c>
      <c r="W53" s="45" t="e">
        <f>VLOOKUP($A53,'PlanSum+robust'!$A$2:$HN$197,28,FALSE)</f>
        <v>#N/A</v>
      </c>
      <c r="X53" s="45" t="e">
        <f>VLOOKUP($A53,'PlanSum+robust'!$A$2:$HN$197,29,FALSE)</f>
        <v>#N/A</v>
      </c>
      <c r="Y53" s="16" t="e">
        <f>VLOOKUP($A53,'PlanSum+robust'!$A$2:$HN$197,29,FALSE)</f>
        <v>#N/A</v>
      </c>
      <c r="Z53" s="16" t="e">
        <f>VLOOKUP($A53,'PlanSum+robust'!$A$2:$HN$197,30,FALSE)</f>
        <v>#N/A</v>
      </c>
      <c r="AA53" s="16" t="e">
        <f>VLOOKUP($A53,'PlanSum+robust'!$A$2:$HN$197,31,FALSE)</f>
        <v>#N/A</v>
      </c>
      <c r="AB53" s="45" t="e">
        <f>VLOOKUP($A53,'PlanSum+robust'!$A$2:$HN$197,22,FALSE)</f>
        <v>#N/A</v>
      </c>
      <c r="AC53" s="46"/>
      <c r="AD53" s="47"/>
      <c r="AE53" s="16" t="e">
        <f>VLOOKUP($A53,'PlanSum+robust'!$A$2:$HN$197,23,FALSE)</f>
        <v>#N/A</v>
      </c>
      <c r="AH53" s="45" t="e">
        <f>VLOOKUP($A53,'PlanSum+robust'!$A$2:$HN$197,25,FALSE)</f>
        <v>#N/A</v>
      </c>
      <c r="AI53" s="46"/>
      <c r="AJ53" s="47"/>
      <c r="AK53" s="16" t="e">
        <f>VLOOKUP($A53,'PlanSum+robust'!$A$2:$HN$197,26,FALSE)</f>
        <v>#N/A</v>
      </c>
      <c r="AN53" s="45" t="e">
        <f>VLOOKUP($A53,'PlanSum+robust'!$A$2:$HN$197,29,FALSE)</f>
        <v>#N/A</v>
      </c>
      <c r="AO53" s="46"/>
      <c r="AP53" s="47"/>
      <c r="AQ53" s="16" t="e">
        <f>VLOOKUP($A53,'PlanSum+robust'!$A$2:$HN$197,30,FALSE)</f>
        <v>#N/A</v>
      </c>
      <c r="AT53" s="45" t="e">
        <f>VLOOKUP($A53,'PlanSum+robust'!$A$2:$HN$197,32,FALSE)</f>
        <v>#N/A</v>
      </c>
      <c r="AU53" s="46"/>
      <c r="AV53" s="47"/>
      <c r="AW53" s="16" t="e">
        <f>VLOOKUP($A53,'PlanSum+robust'!$A$2:$HN$197,33,FALSE)</f>
        <v>#N/A</v>
      </c>
      <c r="AZ53" s="45" t="e">
        <f>VLOOKUP($A53,'PlanSum+robust'!$A$2:$HN$197,36,FALSE)</f>
        <v>#N/A</v>
      </c>
      <c r="BA53" s="46"/>
      <c r="BB53" s="47"/>
      <c r="BC53" s="16" t="e">
        <f>VLOOKUP($A53,'PlanSum+robust'!$A$2:$HN$197,37,FALSE)</f>
        <v>#N/A</v>
      </c>
      <c r="BF53" s="45" t="e">
        <f>VLOOKUP($A53,'PlanSum+robust'!$A$2:$HN$197,39,FALSE)</f>
        <v>#N/A</v>
      </c>
      <c r="BG53" s="46"/>
      <c r="BH53" s="47"/>
      <c r="BI53" s="16" t="e">
        <f>VLOOKUP($A53,'PlanSum+robust'!$A$2:$HN$197,40,FALSE)</f>
        <v>#N/A</v>
      </c>
      <c r="BL53" s="45" t="e">
        <f>VLOOKUP($A53,'PlanSum+robust'!$A$2:$HN$197,43,FALSE)</f>
        <v>#N/A</v>
      </c>
      <c r="BM53" s="46"/>
      <c r="BN53" s="47"/>
      <c r="BO53" s="16" t="e">
        <f>VLOOKUP($A53,'PlanSum+robust'!$A$2:$HN$197,45,FALSE)</f>
        <v>#N/A</v>
      </c>
      <c r="BR53" s="45" t="e">
        <f>VLOOKUP($A53,'PlanSum+robust'!$A$2:$HN$197,47,FALSE)</f>
        <v>#N/A</v>
      </c>
      <c r="BS53" s="46"/>
      <c r="BT53" s="47"/>
      <c r="BU53" s="16" t="e">
        <f>VLOOKUP($A53,'PlanSum+robust'!$A$2:$HN$197,49,FALSE)</f>
        <v>#N/A</v>
      </c>
      <c r="BX53" s="45" t="e">
        <f>VLOOKUP($A53,'PlanSum+robust'!$A$2:$HN$197,51,FALSE)</f>
        <v>#N/A</v>
      </c>
      <c r="BY53" s="46"/>
      <c r="BZ53" s="47"/>
      <c r="CA53" s="16" t="e">
        <f>VLOOKUP($A53,'PlanSum+robust'!$A$2:$HN$197,53,FALSE)</f>
        <v>#N/A</v>
      </c>
      <c r="CD53" s="45" t="e">
        <f>VLOOKUP($A53,'PlanSum+robust'!$A$2:$HN$197,55,FALSE)</f>
        <v>#N/A</v>
      </c>
      <c r="CE53" s="46"/>
      <c r="CF53" s="47"/>
      <c r="CG53" s="16" t="e">
        <f>VLOOKUP($A53,'PlanSum+robust'!$A$2:$HN$197,57,FALSE)</f>
        <v>#N/A</v>
      </c>
      <c r="CJ53" s="45" t="e">
        <f>VLOOKUP($A53,'PlanSum+robust'!$A$2:$HN$197,59,FALSE)</f>
        <v>#N/A</v>
      </c>
      <c r="CK53" s="46"/>
      <c r="CL53" s="47"/>
      <c r="CM53" s="16" t="e">
        <f>VLOOKUP($A53,'PlanSum+robust'!$A$2:$HN$197,61,FALSE)</f>
        <v>#N/A</v>
      </c>
      <c r="CP53" s="45" t="e">
        <f>VLOOKUP($A53,'PlanSum+robust'!$A$2:$HN$197,63,FALSE)</f>
        <v>#N/A</v>
      </c>
      <c r="CQ53" s="46"/>
      <c r="CR53" s="47"/>
      <c r="CS53" s="16" t="e">
        <f>VLOOKUP($A53,'PlanSum+robust'!$A$2:$HN$197,65,FALSE)</f>
        <v>#N/A</v>
      </c>
      <c r="CV53" s="45" t="e">
        <f>VLOOKUP($A53,'PlanSum+robust'!$A$2:$HN$197,67,FALSE)</f>
        <v>#N/A</v>
      </c>
      <c r="CW53" s="46"/>
      <c r="CX53" s="47"/>
      <c r="CY53" s="16" t="e">
        <f>VLOOKUP($A53,'PlanSum+robust'!$A$2:$HN$197,69,FALSE)</f>
        <v>#N/A</v>
      </c>
      <c r="DB53" s="45" t="e">
        <f>VLOOKUP($A53,'PlanSum+robust'!$A$2:$HN$197,71,FALSE)</f>
        <v>#N/A</v>
      </c>
      <c r="DC53" s="46"/>
      <c r="DD53" s="47"/>
      <c r="DE53" s="16" t="e">
        <f>VLOOKUP($A53,'PlanSum+robust'!$A$2:$HN$197,73,FALSE)</f>
        <v>#N/A</v>
      </c>
      <c r="DH53" s="45" t="e">
        <f>VLOOKUP($A53,'PlanSum+robust'!$A$2:$HN$197,75,FALSE)</f>
        <v>#N/A</v>
      </c>
      <c r="DI53" s="46"/>
      <c r="DJ53" s="47"/>
      <c r="DK53" s="16" t="e">
        <f>VLOOKUP($A53,'PlanSum+robust'!$A$2:$HN$197,77,FALSE)</f>
        <v>#N/A</v>
      </c>
      <c r="DN53" s="45" t="e">
        <f>VLOOKUP($A53,'PlanSum+robust'!$A$2:$HN$197,79,FALSE)</f>
        <v>#N/A</v>
      </c>
      <c r="DO53" s="46"/>
      <c r="DP53" s="47"/>
      <c r="DQ53" s="16" t="e">
        <f>VLOOKUP($A53,'PlanSum+robust'!$A$2:$HN$197,81,FALSE)</f>
        <v>#N/A</v>
      </c>
      <c r="DT53" s="45" t="e">
        <f>VLOOKUP($A53,'PlanSum+robust'!$A$2:$HN$197,83,FALSE)</f>
        <v>#N/A</v>
      </c>
      <c r="DU53" s="46"/>
      <c r="DV53" s="47"/>
      <c r="DW53" s="16" t="e">
        <f>VLOOKUP($A53,'PlanSum+robust'!$A$2:$HN$197,85,FALSE)</f>
        <v>#N/A</v>
      </c>
      <c r="DZ53" s="45" t="e">
        <f>VLOOKUP($A53,'PlanSum+robust'!$A$2:$HN$197,87,FALSE)</f>
        <v>#N/A</v>
      </c>
      <c r="EA53" s="46"/>
      <c r="EB53" s="47"/>
      <c r="EC53" s="16" t="e">
        <f>VLOOKUP($A53,'PlanSum+robust'!$A$2:$HN$197,89,FALSE)</f>
        <v>#N/A</v>
      </c>
      <c r="EF53" s="45" t="e">
        <f>VLOOKUP($A53,'PlanSum+robust'!$A$2:$HN$197,91,FALSE)</f>
        <v>#N/A</v>
      </c>
      <c r="EG53" s="46"/>
      <c r="EH53" s="47"/>
      <c r="EI53" s="16" t="e">
        <f>VLOOKUP($A53,'PlanSum+robust'!$A$2:$HN$197,93,FALSE)</f>
        <v>#N/A</v>
      </c>
      <c r="EL53" s="45" t="e">
        <f>VLOOKUP($A53,'PlanSum+robust'!$A$2:$HN$197,95,FALSE)</f>
        <v>#N/A</v>
      </c>
      <c r="EM53" s="46"/>
      <c r="EN53" s="47"/>
      <c r="EO53" s="16" t="e">
        <f>VLOOKUP($A53,'PlanSum+robust'!$A$2:$HN$197,97,FALSE)</f>
        <v>#N/A</v>
      </c>
      <c r="ER53" s="45"/>
      <c r="ES53" s="46"/>
      <c r="ET53" s="47"/>
    </row>
    <row r="54" spans="1:198" s="16" customFormat="1" x14ac:dyDescent="0.25">
      <c r="B54" s="16" t="e">
        <f>VLOOKUP($A54,'PlanSum+robust'!$A$2:$HN$197,2,FALSE)</f>
        <v>#N/A</v>
      </c>
      <c r="C54" s="16" t="e">
        <f>VLOOKUP($A54,'PlanSum+robust'!$A$2:$HN$197,3,FALSE)</f>
        <v>#N/A</v>
      </c>
      <c r="D54" s="16" t="e">
        <f>VLOOKUP($A54,'PlanSum+robust'!$A$2:$HN$197,4,FALSE)</f>
        <v>#N/A</v>
      </c>
      <c r="E54" s="16" t="e">
        <f>VLOOKUP($A54,'PlanSum+robust'!$A$2:$HN$197,5,FALSE)</f>
        <v>#N/A</v>
      </c>
      <c r="F54" s="16" t="e">
        <f>VLOOKUP($A54,'PlanSum+robust'!$A$2:$HN$197,6,FALSE)</f>
        <v>#N/A</v>
      </c>
      <c r="G54" s="16" t="e">
        <f>VLOOKUP($A54,'PlanSum+robust'!$A$2:$HN$197,7,FALSE)</f>
        <v>#N/A</v>
      </c>
      <c r="H54" s="16" t="e">
        <f>VLOOKUP($A54,'PlanSum+robust'!$A$2:$HN$197,8,FALSE)</f>
        <v>#N/A</v>
      </c>
      <c r="I54" s="16" t="e">
        <f>VLOOKUP($A54,'PlanSum+robust'!$A$2:$HN$197,9,FALSE)</f>
        <v>#N/A</v>
      </c>
      <c r="J54" s="45" t="e">
        <f>VLOOKUP($A54,'PlanSum+robust'!$A$2:$HN$197,10,FALSE)</f>
        <v>#N/A</v>
      </c>
      <c r="K54" s="45" t="e">
        <f>VLOOKUP($A54,'PlanSum+robust'!$A$2:$HN$197,11,FALSE)</f>
        <v>#N/A</v>
      </c>
      <c r="L54" s="56" t="e">
        <f>VLOOKUP($A54,'PlanSum+robust'!$A$2:$HN$197,12,FALSE)</f>
        <v>#N/A</v>
      </c>
      <c r="M54" s="16" t="e">
        <f>VLOOKUP($A54,'PlanSum+robust'!$A$2:$HN$197,12,FALSE)</f>
        <v>#N/A</v>
      </c>
      <c r="N54" s="16" t="e">
        <f>VLOOKUP($A54,'PlanSum+robust'!$A$2:$HN$197,14,FALSE)</f>
        <v>#N/A</v>
      </c>
      <c r="O54" s="16" t="e">
        <f>VLOOKUP($A54,'PlanSum+robust'!$A$2:$HN$197,15,FALSE)</f>
        <v>#N/A</v>
      </c>
      <c r="P54" s="45" t="e">
        <f>VLOOKUP($A54,'PlanSum+robust'!$A$2:$HN$197,15,FALSE)</f>
        <v>#N/A</v>
      </c>
      <c r="Q54" s="45" t="e">
        <f>VLOOKUP($A54,'PlanSum+robust'!$A$2:$HN$197,16,FALSE)</f>
        <v>#N/A</v>
      </c>
      <c r="R54" s="45" t="e">
        <f>VLOOKUP($A54,'PlanSum+robust'!$A$2:$HN$197,18,FALSE)</f>
        <v>#N/A</v>
      </c>
      <c r="S54" s="16" t="e">
        <f>VLOOKUP($A54,'PlanSum+robust'!$A$2:$HN$197,20,FALSE)</f>
        <v>#N/A</v>
      </c>
      <c r="T54" s="16" t="e">
        <f>VLOOKUP($A54,'PlanSum+robust'!$A$2:$HN$197,21,FALSE)</f>
        <v>#N/A</v>
      </c>
      <c r="U54" s="16" t="e">
        <f>VLOOKUP($A54,'PlanSum+robust'!$A$2:$HN$197,22,FALSE)</f>
        <v>#N/A</v>
      </c>
      <c r="V54" s="45" t="e">
        <f>VLOOKUP($A54,'PlanSum+robust'!$A$2:$HN$197,27,FALSE)</f>
        <v>#N/A</v>
      </c>
      <c r="W54" s="45" t="e">
        <f>VLOOKUP($A54,'PlanSum+robust'!$A$2:$HN$197,28,FALSE)</f>
        <v>#N/A</v>
      </c>
      <c r="X54" s="45" t="e">
        <f>VLOOKUP($A54,'PlanSum+robust'!$A$2:$HN$197,29,FALSE)</f>
        <v>#N/A</v>
      </c>
      <c r="Y54" s="16" t="e">
        <f>VLOOKUP($A54,'PlanSum+robust'!$A$2:$HN$197,29,FALSE)</f>
        <v>#N/A</v>
      </c>
      <c r="Z54" s="16" t="e">
        <f>VLOOKUP($A54,'PlanSum+robust'!$A$2:$HN$197,30,FALSE)</f>
        <v>#N/A</v>
      </c>
      <c r="AA54" s="16" t="e">
        <f>VLOOKUP($A54,'PlanSum+robust'!$A$2:$HN$197,31,FALSE)</f>
        <v>#N/A</v>
      </c>
      <c r="AB54" s="45" t="e">
        <f>VLOOKUP($A54,'PlanSum+robust'!$A$2:$HN$197,22,FALSE)</f>
        <v>#N/A</v>
      </c>
      <c r="AC54" s="46"/>
      <c r="AD54" s="47"/>
      <c r="AE54" s="16" t="e">
        <f>VLOOKUP($A54,'PlanSum+robust'!$A$2:$HN$197,23,FALSE)</f>
        <v>#N/A</v>
      </c>
      <c r="AH54" s="45" t="e">
        <f>VLOOKUP($A54,'PlanSum+robust'!$A$2:$HN$197,25,FALSE)</f>
        <v>#N/A</v>
      </c>
      <c r="AI54" s="46"/>
      <c r="AJ54" s="47"/>
      <c r="AK54" s="16" t="e">
        <f>VLOOKUP($A54,'PlanSum+robust'!$A$2:$HN$197,26,FALSE)</f>
        <v>#N/A</v>
      </c>
      <c r="AN54" s="45" t="e">
        <f>VLOOKUP($A54,'PlanSum+robust'!$A$2:$HN$197,29,FALSE)</f>
        <v>#N/A</v>
      </c>
      <c r="AO54" s="46"/>
      <c r="AP54" s="47"/>
      <c r="AQ54" s="16" t="e">
        <f>VLOOKUP($A54,'PlanSum+robust'!$A$2:$HN$197,30,FALSE)</f>
        <v>#N/A</v>
      </c>
      <c r="AT54" s="45" t="e">
        <f>VLOOKUP($A54,'PlanSum+robust'!$A$2:$HN$197,32,FALSE)</f>
        <v>#N/A</v>
      </c>
      <c r="AU54" s="46"/>
      <c r="AV54" s="47"/>
      <c r="AW54" s="16" t="e">
        <f>VLOOKUP($A54,'PlanSum+robust'!$A$2:$HN$197,33,FALSE)</f>
        <v>#N/A</v>
      </c>
      <c r="AZ54" s="45" t="e">
        <f>VLOOKUP($A54,'PlanSum+robust'!$A$2:$HN$197,36,FALSE)</f>
        <v>#N/A</v>
      </c>
      <c r="BA54" s="46"/>
      <c r="BB54" s="47"/>
      <c r="BC54" s="16" t="e">
        <f>VLOOKUP($A54,'PlanSum+robust'!$A$2:$HN$197,37,FALSE)</f>
        <v>#N/A</v>
      </c>
      <c r="BF54" s="45" t="e">
        <f>VLOOKUP($A54,'PlanSum+robust'!$A$2:$HN$197,39,FALSE)</f>
        <v>#N/A</v>
      </c>
      <c r="BG54" s="46"/>
      <c r="BH54" s="47"/>
      <c r="BI54" s="16" t="e">
        <f>VLOOKUP($A54,'PlanSum+robust'!$A$2:$HN$197,40,FALSE)</f>
        <v>#N/A</v>
      </c>
      <c r="BL54" s="45" t="e">
        <f>VLOOKUP($A54,'PlanSum+robust'!$A$2:$HN$197,43,FALSE)</f>
        <v>#N/A</v>
      </c>
      <c r="BM54" s="46"/>
      <c r="BN54" s="47"/>
      <c r="BO54" s="16" t="e">
        <f>VLOOKUP($A54,'PlanSum+robust'!$A$2:$HN$197,45,FALSE)</f>
        <v>#N/A</v>
      </c>
      <c r="BR54" s="45" t="e">
        <f>VLOOKUP($A54,'PlanSum+robust'!$A$2:$HN$197,47,FALSE)</f>
        <v>#N/A</v>
      </c>
      <c r="BS54" s="46"/>
      <c r="BT54" s="47"/>
      <c r="BU54" s="16" t="e">
        <f>VLOOKUP($A54,'PlanSum+robust'!$A$2:$HN$197,49,FALSE)</f>
        <v>#N/A</v>
      </c>
      <c r="BX54" s="45" t="e">
        <f>VLOOKUP($A54,'PlanSum+robust'!$A$2:$HN$197,51,FALSE)</f>
        <v>#N/A</v>
      </c>
      <c r="BY54" s="46"/>
      <c r="BZ54" s="47"/>
      <c r="CA54" s="16" t="e">
        <f>VLOOKUP($A54,'PlanSum+robust'!$A$2:$HN$197,53,FALSE)</f>
        <v>#N/A</v>
      </c>
      <c r="CD54" s="45" t="e">
        <f>VLOOKUP($A54,'PlanSum+robust'!$A$2:$HN$197,55,FALSE)</f>
        <v>#N/A</v>
      </c>
      <c r="CE54" s="46"/>
      <c r="CF54" s="47"/>
      <c r="CG54" s="16" t="e">
        <f>VLOOKUP($A54,'PlanSum+robust'!$A$2:$HN$197,57,FALSE)</f>
        <v>#N/A</v>
      </c>
      <c r="CJ54" s="45" t="e">
        <f>VLOOKUP($A54,'PlanSum+robust'!$A$2:$HN$197,59,FALSE)</f>
        <v>#N/A</v>
      </c>
      <c r="CK54" s="46"/>
      <c r="CL54" s="47"/>
      <c r="CM54" s="16" t="e">
        <f>VLOOKUP($A54,'PlanSum+robust'!$A$2:$HN$197,61,FALSE)</f>
        <v>#N/A</v>
      </c>
      <c r="CP54" s="45" t="e">
        <f>VLOOKUP($A54,'PlanSum+robust'!$A$2:$HN$197,63,FALSE)</f>
        <v>#N/A</v>
      </c>
      <c r="CQ54" s="46"/>
      <c r="CR54" s="47"/>
      <c r="CS54" s="16" t="e">
        <f>VLOOKUP($A54,'PlanSum+robust'!$A$2:$HN$197,65,FALSE)</f>
        <v>#N/A</v>
      </c>
      <c r="CV54" s="45" t="e">
        <f>VLOOKUP($A54,'PlanSum+robust'!$A$2:$HN$197,67,FALSE)</f>
        <v>#N/A</v>
      </c>
      <c r="CW54" s="46"/>
      <c r="CX54" s="47"/>
      <c r="CY54" s="16" t="e">
        <f>VLOOKUP($A54,'PlanSum+robust'!$A$2:$HN$197,69,FALSE)</f>
        <v>#N/A</v>
      </c>
      <c r="DB54" s="45" t="e">
        <f>VLOOKUP($A54,'PlanSum+robust'!$A$2:$HN$197,71,FALSE)</f>
        <v>#N/A</v>
      </c>
      <c r="DC54" s="46"/>
      <c r="DD54" s="47"/>
      <c r="DE54" s="16" t="e">
        <f>VLOOKUP($A54,'PlanSum+robust'!$A$2:$HN$197,73,FALSE)</f>
        <v>#N/A</v>
      </c>
      <c r="DH54" s="45" t="e">
        <f>VLOOKUP($A54,'PlanSum+robust'!$A$2:$HN$197,75,FALSE)</f>
        <v>#N/A</v>
      </c>
      <c r="DI54" s="46"/>
      <c r="DJ54" s="47"/>
      <c r="DK54" s="16" t="e">
        <f>VLOOKUP($A54,'PlanSum+robust'!$A$2:$HN$197,77,FALSE)</f>
        <v>#N/A</v>
      </c>
      <c r="DN54" s="45" t="e">
        <f>VLOOKUP($A54,'PlanSum+robust'!$A$2:$HN$197,79,FALSE)</f>
        <v>#N/A</v>
      </c>
      <c r="DO54" s="46"/>
      <c r="DP54" s="47"/>
      <c r="DQ54" s="16" t="e">
        <f>VLOOKUP($A54,'PlanSum+robust'!$A$2:$HN$197,81,FALSE)</f>
        <v>#N/A</v>
      </c>
      <c r="DT54" s="45" t="e">
        <f>VLOOKUP($A54,'PlanSum+robust'!$A$2:$HN$197,83,FALSE)</f>
        <v>#N/A</v>
      </c>
      <c r="DU54" s="46"/>
      <c r="DV54" s="47"/>
      <c r="DW54" s="16" t="e">
        <f>VLOOKUP($A54,'PlanSum+robust'!$A$2:$HN$197,85,FALSE)</f>
        <v>#N/A</v>
      </c>
      <c r="DZ54" s="45" t="e">
        <f>VLOOKUP($A54,'PlanSum+robust'!$A$2:$HN$197,87,FALSE)</f>
        <v>#N/A</v>
      </c>
      <c r="EA54" s="46"/>
      <c r="EB54" s="47"/>
      <c r="EC54" s="16" t="e">
        <f>VLOOKUP($A54,'PlanSum+robust'!$A$2:$HN$197,89,FALSE)</f>
        <v>#N/A</v>
      </c>
      <c r="EF54" s="45" t="e">
        <f>VLOOKUP($A54,'PlanSum+robust'!$A$2:$HN$197,91,FALSE)</f>
        <v>#N/A</v>
      </c>
      <c r="EG54" s="46"/>
      <c r="EH54" s="47"/>
      <c r="EI54" s="16" t="e">
        <f>VLOOKUP($A54,'PlanSum+robust'!$A$2:$HN$197,93,FALSE)</f>
        <v>#N/A</v>
      </c>
      <c r="EL54" s="45" t="e">
        <f>VLOOKUP($A54,'PlanSum+robust'!$A$2:$HN$197,95,FALSE)</f>
        <v>#N/A</v>
      </c>
      <c r="EM54" s="46"/>
      <c r="EN54" s="47"/>
      <c r="EO54" s="16" t="e">
        <f>VLOOKUP($A54,'PlanSum+robust'!$A$2:$HN$197,97,FALSE)</f>
        <v>#N/A</v>
      </c>
      <c r="ER54" s="45"/>
      <c r="ES54" s="46"/>
      <c r="ET54" s="47"/>
    </row>
    <row r="55" spans="1:198" s="16" customFormat="1" x14ac:dyDescent="0.25">
      <c r="B55" s="16" t="e">
        <f>VLOOKUP($A55,'PlanSum+robust'!$A$2:$HN$197,2,FALSE)</f>
        <v>#N/A</v>
      </c>
      <c r="C55" s="16" t="e">
        <f>VLOOKUP($A55,'PlanSum+robust'!$A$2:$HN$197,3,FALSE)</f>
        <v>#N/A</v>
      </c>
      <c r="D55" s="16" t="e">
        <f>VLOOKUP($A55,'PlanSum+robust'!$A$2:$HN$197,4,FALSE)</f>
        <v>#N/A</v>
      </c>
      <c r="E55" s="16" t="e">
        <f>VLOOKUP($A55,'PlanSum+robust'!$A$2:$HN$197,5,FALSE)</f>
        <v>#N/A</v>
      </c>
      <c r="F55" s="16" t="e">
        <f>VLOOKUP($A55,'PlanSum+robust'!$A$2:$HN$197,6,FALSE)</f>
        <v>#N/A</v>
      </c>
      <c r="G55" s="16" t="e">
        <f>VLOOKUP($A55,'PlanSum+robust'!$A$2:$HN$197,7,FALSE)</f>
        <v>#N/A</v>
      </c>
      <c r="H55" s="16" t="e">
        <f>VLOOKUP($A55,'PlanSum+robust'!$A$2:$HN$197,8,FALSE)</f>
        <v>#N/A</v>
      </c>
      <c r="I55" s="16" t="e">
        <f>VLOOKUP($A55,'PlanSum+robust'!$A$2:$HN$197,9,FALSE)</f>
        <v>#N/A</v>
      </c>
      <c r="J55" s="45" t="e">
        <f>VLOOKUP($A55,'PlanSum+robust'!$A$2:$HN$197,10,FALSE)</f>
        <v>#N/A</v>
      </c>
      <c r="K55" s="45" t="e">
        <f>VLOOKUP($A55,'PlanSum+robust'!$A$2:$HN$197,11,FALSE)</f>
        <v>#N/A</v>
      </c>
      <c r="L55" s="56" t="e">
        <f>VLOOKUP($A55,'PlanSum+robust'!$A$2:$HN$197,12,FALSE)</f>
        <v>#N/A</v>
      </c>
      <c r="M55" s="16" t="e">
        <f>VLOOKUP($A55,'PlanSum+robust'!$A$2:$HN$197,12,FALSE)</f>
        <v>#N/A</v>
      </c>
      <c r="N55" s="16" t="e">
        <f>VLOOKUP($A55,'PlanSum+robust'!$A$2:$HN$197,14,FALSE)</f>
        <v>#N/A</v>
      </c>
      <c r="O55" s="16" t="e">
        <f>VLOOKUP($A55,'PlanSum+robust'!$A$2:$HN$197,15,FALSE)</f>
        <v>#N/A</v>
      </c>
      <c r="P55" s="45" t="e">
        <f>VLOOKUP($A55,'PlanSum+robust'!$A$2:$HN$197,15,FALSE)</f>
        <v>#N/A</v>
      </c>
      <c r="Q55" s="45" t="e">
        <f>VLOOKUP($A55,'PlanSum+robust'!$A$2:$HN$197,16,FALSE)</f>
        <v>#N/A</v>
      </c>
      <c r="R55" s="45" t="e">
        <f>VLOOKUP($A55,'PlanSum+robust'!$A$2:$HN$197,18,FALSE)</f>
        <v>#N/A</v>
      </c>
      <c r="S55" s="16" t="e">
        <f>VLOOKUP($A55,'PlanSum+robust'!$A$2:$HN$197,20,FALSE)</f>
        <v>#N/A</v>
      </c>
      <c r="T55" s="16" t="e">
        <f>VLOOKUP($A55,'PlanSum+robust'!$A$2:$HN$197,21,FALSE)</f>
        <v>#N/A</v>
      </c>
      <c r="U55" s="16" t="e">
        <f>VLOOKUP($A55,'PlanSum+robust'!$A$2:$HN$197,22,FALSE)</f>
        <v>#N/A</v>
      </c>
      <c r="V55" s="45" t="e">
        <f>VLOOKUP($A55,'PlanSum+robust'!$A$2:$HN$197,27,FALSE)</f>
        <v>#N/A</v>
      </c>
      <c r="W55" s="45" t="e">
        <f>VLOOKUP($A55,'PlanSum+robust'!$A$2:$HN$197,28,FALSE)</f>
        <v>#N/A</v>
      </c>
      <c r="X55" s="45" t="e">
        <f>VLOOKUP($A55,'PlanSum+robust'!$A$2:$HN$197,29,FALSE)</f>
        <v>#N/A</v>
      </c>
      <c r="Y55" s="16" t="e">
        <f>VLOOKUP($A55,'PlanSum+robust'!$A$2:$HN$197,29,FALSE)</f>
        <v>#N/A</v>
      </c>
      <c r="Z55" s="16" t="e">
        <f>VLOOKUP($A55,'PlanSum+robust'!$A$2:$HN$197,30,FALSE)</f>
        <v>#N/A</v>
      </c>
      <c r="AA55" s="16" t="e">
        <f>VLOOKUP($A55,'PlanSum+robust'!$A$2:$HN$197,31,FALSE)</f>
        <v>#N/A</v>
      </c>
      <c r="AB55" s="45" t="e">
        <f>VLOOKUP($A55,'PlanSum+robust'!$A$2:$HN$197,22,FALSE)</f>
        <v>#N/A</v>
      </c>
      <c r="AC55" s="46"/>
      <c r="AD55" s="47"/>
      <c r="AE55" s="16" t="e">
        <f>VLOOKUP($A55,'PlanSum+robust'!$A$2:$HN$197,23,FALSE)</f>
        <v>#N/A</v>
      </c>
      <c r="AH55" s="45" t="e">
        <f>VLOOKUP($A55,'PlanSum+robust'!$A$2:$HN$197,25,FALSE)</f>
        <v>#N/A</v>
      </c>
      <c r="AI55" s="46"/>
      <c r="AJ55" s="47"/>
      <c r="AK55" s="16" t="e">
        <f>VLOOKUP($A55,'PlanSum+robust'!$A$2:$HN$197,26,FALSE)</f>
        <v>#N/A</v>
      </c>
      <c r="AN55" s="45" t="e">
        <f>VLOOKUP($A55,'PlanSum+robust'!$A$2:$HN$197,29,FALSE)</f>
        <v>#N/A</v>
      </c>
      <c r="AO55" s="46"/>
      <c r="AP55" s="47"/>
      <c r="AQ55" s="16" t="e">
        <f>VLOOKUP($A55,'PlanSum+robust'!$A$2:$HN$197,30,FALSE)</f>
        <v>#N/A</v>
      </c>
      <c r="AT55" s="45" t="e">
        <f>VLOOKUP($A55,'PlanSum+robust'!$A$2:$HN$197,32,FALSE)</f>
        <v>#N/A</v>
      </c>
      <c r="AU55" s="46"/>
      <c r="AV55" s="47"/>
      <c r="AW55" s="16" t="e">
        <f>VLOOKUP($A55,'PlanSum+robust'!$A$2:$HN$197,33,FALSE)</f>
        <v>#N/A</v>
      </c>
      <c r="AZ55" s="45" t="e">
        <f>VLOOKUP($A55,'PlanSum+robust'!$A$2:$HN$197,36,FALSE)</f>
        <v>#N/A</v>
      </c>
      <c r="BA55" s="46"/>
      <c r="BB55" s="47"/>
      <c r="BC55" s="16" t="e">
        <f>VLOOKUP($A55,'PlanSum+robust'!$A$2:$HN$197,37,FALSE)</f>
        <v>#N/A</v>
      </c>
      <c r="BF55" s="45" t="e">
        <f>VLOOKUP($A55,'PlanSum+robust'!$A$2:$HN$197,39,FALSE)</f>
        <v>#N/A</v>
      </c>
      <c r="BG55" s="46"/>
      <c r="BH55" s="47"/>
      <c r="BI55" s="16" t="e">
        <f>VLOOKUP($A55,'PlanSum+robust'!$A$2:$HN$197,40,FALSE)</f>
        <v>#N/A</v>
      </c>
      <c r="BL55" s="45" t="e">
        <f>VLOOKUP($A55,'PlanSum+robust'!$A$2:$HN$197,43,FALSE)</f>
        <v>#N/A</v>
      </c>
      <c r="BM55" s="46"/>
      <c r="BN55" s="47"/>
      <c r="BO55" s="16" t="e">
        <f>VLOOKUP($A55,'PlanSum+robust'!$A$2:$HN$197,45,FALSE)</f>
        <v>#N/A</v>
      </c>
      <c r="BR55" s="45" t="e">
        <f>VLOOKUP($A55,'PlanSum+robust'!$A$2:$HN$197,47,FALSE)</f>
        <v>#N/A</v>
      </c>
      <c r="BS55" s="46"/>
      <c r="BT55" s="47"/>
      <c r="BU55" s="16" t="e">
        <f>VLOOKUP($A55,'PlanSum+robust'!$A$2:$HN$197,49,FALSE)</f>
        <v>#N/A</v>
      </c>
      <c r="BX55" s="45" t="e">
        <f>VLOOKUP($A55,'PlanSum+robust'!$A$2:$HN$197,51,FALSE)</f>
        <v>#N/A</v>
      </c>
      <c r="BY55" s="46"/>
      <c r="BZ55" s="47"/>
      <c r="CA55" s="16" t="e">
        <f>VLOOKUP($A55,'PlanSum+robust'!$A$2:$HN$197,53,FALSE)</f>
        <v>#N/A</v>
      </c>
      <c r="CD55" s="45" t="e">
        <f>VLOOKUP($A55,'PlanSum+robust'!$A$2:$HN$197,55,FALSE)</f>
        <v>#N/A</v>
      </c>
      <c r="CE55" s="46"/>
      <c r="CF55" s="47"/>
      <c r="CG55" s="16" t="e">
        <f>VLOOKUP($A55,'PlanSum+robust'!$A$2:$HN$197,57,FALSE)</f>
        <v>#N/A</v>
      </c>
      <c r="CJ55" s="45" t="e">
        <f>VLOOKUP($A55,'PlanSum+robust'!$A$2:$HN$197,59,FALSE)</f>
        <v>#N/A</v>
      </c>
      <c r="CK55" s="46"/>
      <c r="CL55" s="47"/>
      <c r="CM55" s="16" t="e">
        <f>VLOOKUP($A55,'PlanSum+robust'!$A$2:$HN$197,61,FALSE)</f>
        <v>#N/A</v>
      </c>
      <c r="CP55" s="45" t="e">
        <f>VLOOKUP($A55,'PlanSum+robust'!$A$2:$HN$197,63,FALSE)</f>
        <v>#N/A</v>
      </c>
      <c r="CQ55" s="46"/>
      <c r="CR55" s="47"/>
      <c r="CS55" s="16" t="e">
        <f>VLOOKUP($A55,'PlanSum+robust'!$A$2:$HN$197,65,FALSE)</f>
        <v>#N/A</v>
      </c>
      <c r="CV55" s="45" t="e">
        <f>VLOOKUP($A55,'PlanSum+robust'!$A$2:$HN$197,67,FALSE)</f>
        <v>#N/A</v>
      </c>
      <c r="CW55" s="46"/>
      <c r="CX55" s="47"/>
      <c r="CY55" s="16" t="e">
        <f>VLOOKUP($A55,'PlanSum+robust'!$A$2:$HN$197,69,FALSE)</f>
        <v>#N/A</v>
      </c>
      <c r="DB55" s="45" t="e">
        <f>VLOOKUP($A55,'PlanSum+robust'!$A$2:$HN$197,71,FALSE)</f>
        <v>#N/A</v>
      </c>
      <c r="DC55" s="46"/>
      <c r="DD55" s="47"/>
      <c r="DE55" s="16" t="e">
        <f>VLOOKUP($A55,'PlanSum+robust'!$A$2:$HN$197,73,FALSE)</f>
        <v>#N/A</v>
      </c>
      <c r="DH55" s="45" t="e">
        <f>VLOOKUP($A55,'PlanSum+robust'!$A$2:$HN$197,75,FALSE)</f>
        <v>#N/A</v>
      </c>
      <c r="DI55" s="46"/>
      <c r="DJ55" s="47"/>
      <c r="DK55" s="16" t="e">
        <f>VLOOKUP($A55,'PlanSum+robust'!$A$2:$HN$197,77,FALSE)</f>
        <v>#N/A</v>
      </c>
      <c r="DN55" s="45" t="e">
        <f>VLOOKUP($A55,'PlanSum+robust'!$A$2:$HN$197,79,FALSE)</f>
        <v>#N/A</v>
      </c>
      <c r="DO55" s="46"/>
      <c r="DP55" s="47"/>
      <c r="DQ55" s="16" t="e">
        <f>VLOOKUP($A55,'PlanSum+robust'!$A$2:$HN$197,81,FALSE)</f>
        <v>#N/A</v>
      </c>
      <c r="DT55" s="45" t="e">
        <f>VLOOKUP($A55,'PlanSum+robust'!$A$2:$HN$197,83,FALSE)</f>
        <v>#N/A</v>
      </c>
      <c r="DU55" s="46"/>
      <c r="DV55" s="47"/>
      <c r="DW55" s="16" t="e">
        <f>VLOOKUP($A55,'PlanSum+robust'!$A$2:$HN$197,85,FALSE)</f>
        <v>#N/A</v>
      </c>
      <c r="DZ55" s="45" t="e">
        <f>VLOOKUP($A55,'PlanSum+robust'!$A$2:$HN$197,87,FALSE)</f>
        <v>#N/A</v>
      </c>
      <c r="EA55" s="46"/>
      <c r="EB55" s="47"/>
      <c r="EC55" s="16" t="e">
        <f>VLOOKUP($A55,'PlanSum+robust'!$A$2:$HN$197,89,FALSE)</f>
        <v>#N/A</v>
      </c>
      <c r="EF55" s="45" t="e">
        <f>VLOOKUP($A55,'PlanSum+robust'!$A$2:$HN$197,91,FALSE)</f>
        <v>#N/A</v>
      </c>
      <c r="EG55" s="46"/>
      <c r="EH55" s="47"/>
      <c r="EI55" s="16" t="e">
        <f>VLOOKUP($A55,'PlanSum+robust'!$A$2:$HN$197,93,FALSE)</f>
        <v>#N/A</v>
      </c>
      <c r="EL55" s="45" t="e">
        <f>VLOOKUP($A55,'PlanSum+robust'!$A$2:$HN$197,95,FALSE)</f>
        <v>#N/A</v>
      </c>
      <c r="EM55" s="46"/>
      <c r="EN55" s="47"/>
      <c r="EO55" s="16" t="e">
        <f>VLOOKUP($A55,'PlanSum+robust'!$A$2:$HN$197,97,FALSE)</f>
        <v>#N/A</v>
      </c>
      <c r="ER55" s="45"/>
      <c r="ES55" s="46"/>
      <c r="ET55" s="47"/>
    </row>
    <row r="56" spans="1:198" s="16" customFormat="1" x14ac:dyDescent="0.25">
      <c r="B56" s="16" t="e">
        <f>VLOOKUP($A56,'PlanSum+robust'!$A$2:$HN$197,2,FALSE)</f>
        <v>#N/A</v>
      </c>
      <c r="C56" s="16" t="e">
        <f>VLOOKUP($A56,'PlanSum+robust'!$A$2:$HN$197,3,FALSE)</f>
        <v>#N/A</v>
      </c>
      <c r="D56" s="16" t="e">
        <f>VLOOKUP($A56,'PlanSum+robust'!$A$2:$HN$197,4,FALSE)</f>
        <v>#N/A</v>
      </c>
      <c r="E56" s="16" t="e">
        <f>VLOOKUP($A56,'PlanSum+robust'!$A$2:$HN$197,5,FALSE)</f>
        <v>#N/A</v>
      </c>
      <c r="F56" s="16" t="e">
        <f>VLOOKUP($A56,'PlanSum+robust'!$A$2:$HN$197,6,FALSE)</f>
        <v>#N/A</v>
      </c>
      <c r="G56" s="16" t="e">
        <f>VLOOKUP($A56,'PlanSum+robust'!$A$2:$HN$197,7,FALSE)</f>
        <v>#N/A</v>
      </c>
      <c r="H56" s="16" t="e">
        <f>VLOOKUP($A56,'PlanSum+robust'!$A$2:$HN$197,8,FALSE)</f>
        <v>#N/A</v>
      </c>
      <c r="I56" s="16" t="e">
        <f>VLOOKUP($A56,'PlanSum+robust'!$A$2:$HN$197,9,FALSE)</f>
        <v>#N/A</v>
      </c>
      <c r="J56" s="45" t="e">
        <f>VLOOKUP($A56,'PlanSum+robust'!$A$2:$HN$197,10,FALSE)</f>
        <v>#N/A</v>
      </c>
      <c r="K56" s="45" t="e">
        <f>VLOOKUP($A56,'PlanSum+robust'!$A$2:$HN$197,11,FALSE)</f>
        <v>#N/A</v>
      </c>
      <c r="L56" s="56" t="e">
        <f>VLOOKUP($A56,'PlanSum+robust'!$A$2:$HN$197,12,FALSE)</f>
        <v>#N/A</v>
      </c>
      <c r="M56" s="16" t="e">
        <f>VLOOKUP($A56,'PlanSum+robust'!$A$2:$HN$197,12,FALSE)</f>
        <v>#N/A</v>
      </c>
      <c r="N56" s="16" t="e">
        <f>VLOOKUP($A56,'PlanSum+robust'!$A$2:$HN$197,14,FALSE)</f>
        <v>#N/A</v>
      </c>
      <c r="O56" s="16" t="e">
        <f>VLOOKUP($A56,'PlanSum+robust'!$A$2:$HN$197,15,FALSE)</f>
        <v>#N/A</v>
      </c>
      <c r="P56" s="45" t="e">
        <f>VLOOKUP($A56,'PlanSum+robust'!$A$2:$HN$197,15,FALSE)</f>
        <v>#N/A</v>
      </c>
      <c r="Q56" s="45" t="e">
        <f>VLOOKUP($A56,'PlanSum+robust'!$A$2:$HN$197,16,FALSE)</f>
        <v>#N/A</v>
      </c>
      <c r="R56" s="45" t="e">
        <f>VLOOKUP($A56,'PlanSum+robust'!$A$2:$HN$197,18,FALSE)</f>
        <v>#N/A</v>
      </c>
      <c r="S56" s="16" t="e">
        <f>VLOOKUP($A56,'PlanSum+robust'!$A$2:$HN$197,20,FALSE)</f>
        <v>#N/A</v>
      </c>
      <c r="T56" s="16" t="e">
        <f>VLOOKUP($A56,'PlanSum+robust'!$A$2:$HN$197,21,FALSE)</f>
        <v>#N/A</v>
      </c>
      <c r="U56" s="16" t="e">
        <f>VLOOKUP($A56,'PlanSum+robust'!$A$2:$HN$197,22,FALSE)</f>
        <v>#N/A</v>
      </c>
      <c r="V56" s="45" t="e">
        <f>VLOOKUP($A56,'PlanSum+robust'!$A$2:$HN$197,27,FALSE)</f>
        <v>#N/A</v>
      </c>
      <c r="W56" s="45" t="e">
        <f>VLOOKUP($A56,'PlanSum+robust'!$A$2:$HN$197,28,FALSE)</f>
        <v>#N/A</v>
      </c>
      <c r="X56" s="45" t="e">
        <f>VLOOKUP($A56,'PlanSum+robust'!$A$2:$HN$197,29,FALSE)</f>
        <v>#N/A</v>
      </c>
      <c r="Y56" s="16" t="e">
        <f>VLOOKUP($A56,'PlanSum+robust'!$A$2:$HN$197,29,FALSE)</f>
        <v>#N/A</v>
      </c>
      <c r="Z56" s="16" t="e">
        <f>VLOOKUP($A56,'PlanSum+robust'!$A$2:$HN$197,30,FALSE)</f>
        <v>#N/A</v>
      </c>
      <c r="AA56" s="16" t="e">
        <f>VLOOKUP($A56,'PlanSum+robust'!$A$2:$HN$197,31,FALSE)</f>
        <v>#N/A</v>
      </c>
      <c r="AB56" s="45" t="e">
        <f>VLOOKUP($A56,'PlanSum+robust'!$A$2:$HN$197,22,FALSE)</f>
        <v>#N/A</v>
      </c>
      <c r="AC56" s="46"/>
      <c r="AD56" s="47"/>
      <c r="AE56" s="16" t="e">
        <f>VLOOKUP($A56,'PlanSum+robust'!$A$2:$HN$197,23,FALSE)</f>
        <v>#N/A</v>
      </c>
      <c r="AH56" s="45" t="e">
        <f>VLOOKUP($A56,'PlanSum+robust'!$A$2:$HN$197,25,FALSE)</f>
        <v>#N/A</v>
      </c>
      <c r="AI56" s="46"/>
      <c r="AJ56" s="47"/>
      <c r="AK56" s="16" t="e">
        <f>VLOOKUP($A56,'PlanSum+robust'!$A$2:$HN$197,26,FALSE)</f>
        <v>#N/A</v>
      </c>
      <c r="AN56" s="45" t="e">
        <f>VLOOKUP($A56,'PlanSum+robust'!$A$2:$HN$197,29,FALSE)</f>
        <v>#N/A</v>
      </c>
      <c r="AO56" s="46"/>
      <c r="AP56" s="47"/>
      <c r="AQ56" s="16" t="e">
        <f>VLOOKUP($A56,'PlanSum+robust'!$A$2:$HN$197,30,FALSE)</f>
        <v>#N/A</v>
      </c>
      <c r="AT56" s="45" t="e">
        <f>VLOOKUP($A56,'PlanSum+robust'!$A$2:$HN$197,32,FALSE)</f>
        <v>#N/A</v>
      </c>
      <c r="AU56" s="46"/>
      <c r="AV56" s="47"/>
      <c r="AW56" s="16" t="e">
        <f>VLOOKUP($A56,'PlanSum+robust'!$A$2:$HN$197,33,FALSE)</f>
        <v>#N/A</v>
      </c>
      <c r="AZ56" s="45" t="e">
        <f>VLOOKUP($A56,'PlanSum+robust'!$A$2:$HN$197,36,FALSE)</f>
        <v>#N/A</v>
      </c>
      <c r="BA56" s="46"/>
      <c r="BB56" s="47"/>
      <c r="BC56" s="16" t="e">
        <f>VLOOKUP($A56,'PlanSum+robust'!$A$2:$HN$197,37,FALSE)</f>
        <v>#N/A</v>
      </c>
      <c r="BF56" s="45" t="e">
        <f>VLOOKUP($A56,'PlanSum+robust'!$A$2:$HN$197,39,FALSE)</f>
        <v>#N/A</v>
      </c>
      <c r="BG56" s="46"/>
      <c r="BH56" s="47"/>
      <c r="BI56" s="16" t="e">
        <f>VLOOKUP($A56,'PlanSum+robust'!$A$2:$HN$197,40,FALSE)</f>
        <v>#N/A</v>
      </c>
      <c r="BL56" s="45" t="e">
        <f>VLOOKUP($A56,'PlanSum+robust'!$A$2:$HN$197,43,FALSE)</f>
        <v>#N/A</v>
      </c>
      <c r="BM56" s="46"/>
      <c r="BN56" s="47"/>
      <c r="BO56" s="16" t="e">
        <f>VLOOKUP($A56,'PlanSum+robust'!$A$2:$HN$197,45,FALSE)</f>
        <v>#N/A</v>
      </c>
      <c r="BR56" s="45" t="e">
        <f>VLOOKUP($A56,'PlanSum+robust'!$A$2:$HN$197,47,FALSE)</f>
        <v>#N/A</v>
      </c>
      <c r="BS56" s="46"/>
      <c r="BT56" s="47"/>
      <c r="BU56" s="16" t="e">
        <f>VLOOKUP($A56,'PlanSum+robust'!$A$2:$HN$197,49,FALSE)</f>
        <v>#N/A</v>
      </c>
      <c r="BX56" s="45" t="e">
        <f>VLOOKUP($A56,'PlanSum+robust'!$A$2:$HN$197,51,FALSE)</f>
        <v>#N/A</v>
      </c>
      <c r="BY56" s="46"/>
      <c r="BZ56" s="47"/>
      <c r="CA56" s="16" t="e">
        <f>VLOOKUP($A56,'PlanSum+robust'!$A$2:$HN$197,53,FALSE)</f>
        <v>#N/A</v>
      </c>
      <c r="CD56" s="45" t="e">
        <f>VLOOKUP($A56,'PlanSum+robust'!$A$2:$HN$197,55,FALSE)</f>
        <v>#N/A</v>
      </c>
      <c r="CE56" s="46"/>
      <c r="CF56" s="47"/>
      <c r="CG56" s="16" t="e">
        <f>VLOOKUP($A56,'PlanSum+robust'!$A$2:$HN$197,57,FALSE)</f>
        <v>#N/A</v>
      </c>
      <c r="CJ56" s="45" t="e">
        <f>VLOOKUP($A56,'PlanSum+robust'!$A$2:$HN$197,59,FALSE)</f>
        <v>#N/A</v>
      </c>
      <c r="CK56" s="46"/>
      <c r="CL56" s="47"/>
      <c r="CM56" s="16" t="e">
        <f>VLOOKUP($A56,'PlanSum+robust'!$A$2:$HN$197,61,FALSE)</f>
        <v>#N/A</v>
      </c>
      <c r="CP56" s="45" t="e">
        <f>VLOOKUP($A56,'PlanSum+robust'!$A$2:$HN$197,63,FALSE)</f>
        <v>#N/A</v>
      </c>
      <c r="CQ56" s="46"/>
      <c r="CR56" s="47"/>
      <c r="CS56" s="16" t="e">
        <f>VLOOKUP($A56,'PlanSum+robust'!$A$2:$HN$197,65,FALSE)</f>
        <v>#N/A</v>
      </c>
      <c r="CV56" s="45" t="e">
        <f>VLOOKUP($A56,'PlanSum+robust'!$A$2:$HN$197,67,FALSE)</f>
        <v>#N/A</v>
      </c>
      <c r="CW56" s="46"/>
      <c r="CX56" s="47"/>
      <c r="CY56" s="16" t="e">
        <f>VLOOKUP($A56,'PlanSum+robust'!$A$2:$HN$197,69,FALSE)</f>
        <v>#N/A</v>
      </c>
      <c r="DB56" s="45" t="e">
        <f>VLOOKUP($A56,'PlanSum+robust'!$A$2:$HN$197,71,FALSE)</f>
        <v>#N/A</v>
      </c>
      <c r="DC56" s="46"/>
      <c r="DD56" s="47"/>
      <c r="DE56" s="16" t="e">
        <f>VLOOKUP($A56,'PlanSum+robust'!$A$2:$HN$197,73,FALSE)</f>
        <v>#N/A</v>
      </c>
      <c r="DH56" s="45" t="e">
        <f>VLOOKUP($A56,'PlanSum+robust'!$A$2:$HN$197,75,FALSE)</f>
        <v>#N/A</v>
      </c>
      <c r="DI56" s="46"/>
      <c r="DJ56" s="47"/>
      <c r="DK56" s="16" t="e">
        <f>VLOOKUP($A56,'PlanSum+robust'!$A$2:$HN$197,77,FALSE)</f>
        <v>#N/A</v>
      </c>
      <c r="DN56" s="45" t="e">
        <f>VLOOKUP($A56,'PlanSum+robust'!$A$2:$HN$197,79,FALSE)</f>
        <v>#N/A</v>
      </c>
      <c r="DO56" s="46"/>
      <c r="DP56" s="47"/>
      <c r="DQ56" s="16" t="e">
        <f>VLOOKUP($A56,'PlanSum+robust'!$A$2:$HN$197,81,FALSE)</f>
        <v>#N/A</v>
      </c>
      <c r="DT56" s="45" t="e">
        <f>VLOOKUP($A56,'PlanSum+robust'!$A$2:$HN$197,83,FALSE)</f>
        <v>#N/A</v>
      </c>
      <c r="DU56" s="46"/>
      <c r="DV56" s="47"/>
      <c r="DW56" s="16" t="e">
        <f>VLOOKUP($A56,'PlanSum+robust'!$A$2:$HN$197,85,FALSE)</f>
        <v>#N/A</v>
      </c>
      <c r="DZ56" s="45" t="e">
        <f>VLOOKUP($A56,'PlanSum+robust'!$A$2:$HN$197,87,FALSE)</f>
        <v>#N/A</v>
      </c>
      <c r="EA56" s="46"/>
      <c r="EB56" s="47"/>
      <c r="EC56" s="16" t="e">
        <f>VLOOKUP($A56,'PlanSum+robust'!$A$2:$HN$197,89,FALSE)</f>
        <v>#N/A</v>
      </c>
      <c r="EF56" s="45" t="e">
        <f>VLOOKUP($A56,'PlanSum+robust'!$A$2:$HN$197,91,FALSE)</f>
        <v>#N/A</v>
      </c>
      <c r="EG56" s="46"/>
      <c r="EH56" s="47"/>
      <c r="EI56" s="16" t="e">
        <f>VLOOKUP($A56,'PlanSum+robust'!$A$2:$HN$197,93,FALSE)</f>
        <v>#N/A</v>
      </c>
      <c r="EL56" s="45" t="e">
        <f>VLOOKUP($A56,'PlanSum+robust'!$A$2:$HN$197,95,FALSE)</f>
        <v>#N/A</v>
      </c>
      <c r="EM56" s="46"/>
      <c r="EN56" s="47"/>
      <c r="EO56" s="16" t="e">
        <f>VLOOKUP($A56,'PlanSum+robust'!$A$2:$HN$197,97,FALSE)</f>
        <v>#N/A</v>
      </c>
      <c r="ER56" s="45"/>
      <c r="ES56" s="46"/>
      <c r="ET56" s="47"/>
    </row>
    <row r="57" spans="1:198" s="16" customFormat="1" x14ac:dyDescent="0.25">
      <c r="B57" s="16" t="e">
        <f>VLOOKUP($A57,'PlanSum+robust'!$A$2:$HN$197,2,FALSE)</f>
        <v>#N/A</v>
      </c>
      <c r="C57" s="16" t="e">
        <f>VLOOKUP($A57,'PlanSum+robust'!$A$2:$HN$197,3,FALSE)</f>
        <v>#N/A</v>
      </c>
      <c r="D57" s="16" t="e">
        <f>VLOOKUP($A57,'PlanSum+robust'!$A$2:$HN$197,4,FALSE)</f>
        <v>#N/A</v>
      </c>
      <c r="E57" s="16" t="e">
        <f>VLOOKUP($A57,'PlanSum+robust'!$A$2:$HN$197,5,FALSE)</f>
        <v>#N/A</v>
      </c>
      <c r="F57" s="16" t="e">
        <f>VLOOKUP($A57,'PlanSum+robust'!$A$2:$HN$197,6,FALSE)</f>
        <v>#N/A</v>
      </c>
      <c r="G57" s="16" t="e">
        <f>VLOOKUP($A57,'PlanSum+robust'!$A$2:$HN$197,7,FALSE)</f>
        <v>#N/A</v>
      </c>
      <c r="H57" s="16" t="e">
        <f>VLOOKUP($A57,'PlanSum+robust'!$A$2:$HN$197,8,FALSE)</f>
        <v>#N/A</v>
      </c>
      <c r="I57" s="16" t="e">
        <f>VLOOKUP($A57,'PlanSum+robust'!$A$2:$HN$197,9,FALSE)</f>
        <v>#N/A</v>
      </c>
      <c r="J57" s="45" t="e">
        <f>VLOOKUP($A57,'PlanSum+robust'!$A$2:$HN$197,10,FALSE)</f>
        <v>#N/A</v>
      </c>
      <c r="K57" s="45" t="e">
        <f>VLOOKUP($A57,'PlanSum+robust'!$A$2:$HN$197,11,FALSE)</f>
        <v>#N/A</v>
      </c>
      <c r="L57" s="56" t="e">
        <f>VLOOKUP($A57,'PlanSum+robust'!$A$2:$HN$197,12,FALSE)</f>
        <v>#N/A</v>
      </c>
      <c r="M57" s="16" t="e">
        <f>VLOOKUP($A57,'PlanSum+robust'!$A$2:$HN$197,12,FALSE)</f>
        <v>#N/A</v>
      </c>
      <c r="N57" s="16" t="e">
        <f>VLOOKUP($A57,'PlanSum+robust'!$A$2:$HN$197,14,FALSE)</f>
        <v>#N/A</v>
      </c>
      <c r="O57" s="16" t="e">
        <f>VLOOKUP($A57,'PlanSum+robust'!$A$2:$HN$197,15,FALSE)</f>
        <v>#N/A</v>
      </c>
      <c r="P57" s="45" t="e">
        <f>VLOOKUP($A57,'PlanSum+robust'!$A$2:$HN$197,15,FALSE)</f>
        <v>#N/A</v>
      </c>
      <c r="Q57" s="45" t="e">
        <f>VLOOKUP($A57,'PlanSum+robust'!$A$2:$HN$197,16,FALSE)</f>
        <v>#N/A</v>
      </c>
      <c r="R57" s="45" t="e">
        <f>VLOOKUP($A57,'PlanSum+robust'!$A$2:$HN$197,18,FALSE)</f>
        <v>#N/A</v>
      </c>
      <c r="S57" s="16" t="e">
        <f>VLOOKUP($A57,'PlanSum+robust'!$A$2:$HN$197,20,FALSE)</f>
        <v>#N/A</v>
      </c>
      <c r="T57" s="16" t="e">
        <f>VLOOKUP($A57,'PlanSum+robust'!$A$2:$HN$197,21,FALSE)</f>
        <v>#N/A</v>
      </c>
      <c r="U57" s="16" t="e">
        <f>VLOOKUP($A57,'PlanSum+robust'!$A$2:$HN$197,22,FALSE)</f>
        <v>#N/A</v>
      </c>
      <c r="V57" s="45" t="e">
        <f>VLOOKUP($A57,'PlanSum+robust'!$A$2:$HN$197,27,FALSE)</f>
        <v>#N/A</v>
      </c>
      <c r="W57" s="45" t="e">
        <f>VLOOKUP($A57,'PlanSum+robust'!$A$2:$HN$197,28,FALSE)</f>
        <v>#N/A</v>
      </c>
      <c r="X57" s="45" t="e">
        <f>VLOOKUP($A57,'PlanSum+robust'!$A$2:$HN$197,29,FALSE)</f>
        <v>#N/A</v>
      </c>
      <c r="Y57" s="16" t="e">
        <f>VLOOKUP($A57,'PlanSum+robust'!$A$2:$HN$197,29,FALSE)</f>
        <v>#N/A</v>
      </c>
      <c r="Z57" s="16" t="e">
        <f>VLOOKUP($A57,'PlanSum+robust'!$A$2:$HN$197,30,FALSE)</f>
        <v>#N/A</v>
      </c>
      <c r="AA57" s="16" t="e">
        <f>VLOOKUP($A57,'PlanSum+robust'!$A$2:$HN$197,31,FALSE)</f>
        <v>#N/A</v>
      </c>
      <c r="AB57" s="45" t="e">
        <f>VLOOKUP($A57,'PlanSum+robust'!$A$2:$HN$197,22,FALSE)</f>
        <v>#N/A</v>
      </c>
      <c r="AC57" s="46"/>
      <c r="AD57" s="47"/>
      <c r="AE57" s="16" t="e">
        <f>VLOOKUP($A57,'PlanSum+robust'!$A$2:$HN$197,23,FALSE)</f>
        <v>#N/A</v>
      </c>
      <c r="AH57" s="45" t="e">
        <f>VLOOKUP($A57,'PlanSum+robust'!$A$2:$HN$197,25,FALSE)</f>
        <v>#N/A</v>
      </c>
      <c r="AI57" s="46"/>
      <c r="AJ57" s="47"/>
      <c r="AK57" s="16" t="e">
        <f>VLOOKUP($A57,'PlanSum+robust'!$A$2:$HN$197,26,FALSE)</f>
        <v>#N/A</v>
      </c>
      <c r="AN57" s="45" t="e">
        <f>VLOOKUP($A57,'PlanSum+robust'!$A$2:$HN$197,29,FALSE)</f>
        <v>#N/A</v>
      </c>
      <c r="AO57" s="46"/>
      <c r="AP57" s="47"/>
      <c r="AQ57" s="16" t="e">
        <f>VLOOKUP($A57,'PlanSum+robust'!$A$2:$HN$197,30,FALSE)</f>
        <v>#N/A</v>
      </c>
      <c r="AT57" s="45" t="e">
        <f>VLOOKUP($A57,'PlanSum+robust'!$A$2:$HN$197,32,FALSE)</f>
        <v>#N/A</v>
      </c>
      <c r="AU57" s="46"/>
      <c r="AV57" s="47"/>
      <c r="AW57" s="16" t="e">
        <f>VLOOKUP($A57,'PlanSum+robust'!$A$2:$HN$197,33,FALSE)</f>
        <v>#N/A</v>
      </c>
      <c r="AZ57" s="45" t="e">
        <f>VLOOKUP($A57,'PlanSum+robust'!$A$2:$HN$197,36,FALSE)</f>
        <v>#N/A</v>
      </c>
      <c r="BA57" s="46"/>
      <c r="BB57" s="47"/>
      <c r="BC57" s="16" t="e">
        <f>VLOOKUP($A57,'PlanSum+robust'!$A$2:$HN$197,37,FALSE)</f>
        <v>#N/A</v>
      </c>
      <c r="BF57" s="45" t="e">
        <f>VLOOKUP($A57,'PlanSum+robust'!$A$2:$HN$197,39,FALSE)</f>
        <v>#N/A</v>
      </c>
      <c r="BG57" s="46"/>
      <c r="BH57" s="47"/>
      <c r="BI57" s="16" t="e">
        <f>VLOOKUP($A57,'PlanSum+robust'!$A$2:$HN$197,40,FALSE)</f>
        <v>#N/A</v>
      </c>
      <c r="BL57" s="45" t="e">
        <f>VLOOKUP($A57,'PlanSum+robust'!$A$2:$HN$197,43,FALSE)</f>
        <v>#N/A</v>
      </c>
      <c r="BM57" s="46"/>
      <c r="BN57" s="47"/>
      <c r="BO57" s="16" t="e">
        <f>VLOOKUP($A57,'PlanSum+robust'!$A$2:$HN$197,45,FALSE)</f>
        <v>#N/A</v>
      </c>
      <c r="BR57" s="45" t="e">
        <f>VLOOKUP($A57,'PlanSum+robust'!$A$2:$HN$197,47,FALSE)</f>
        <v>#N/A</v>
      </c>
      <c r="BS57" s="46"/>
      <c r="BT57" s="47"/>
      <c r="BU57" s="16" t="e">
        <f>VLOOKUP($A57,'PlanSum+robust'!$A$2:$HN$197,49,FALSE)</f>
        <v>#N/A</v>
      </c>
      <c r="BX57" s="45" t="e">
        <f>VLOOKUP($A57,'PlanSum+robust'!$A$2:$HN$197,51,FALSE)</f>
        <v>#N/A</v>
      </c>
      <c r="BY57" s="46"/>
      <c r="BZ57" s="47"/>
      <c r="CA57" s="16" t="e">
        <f>VLOOKUP($A57,'PlanSum+robust'!$A$2:$HN$197,53,FALSE)</f>
        <v>#N/A</v>
      </c>
      <c r="CD57" s="45" t="e">
        <f>VLOOKUP($A57,'PlanSum+robust'!$A$2:$HN$197,55,FALSE)</f>
        <v>#N/A</v>
      </c>
      <c r="CE57" s="46"/>
      <c r="CF57" s="47"/>
      <c r="CG57" s="16" t="e">
        <f>VLOOKUP($A57,'PlanSum+robust'!$A$2:$HN$197,57,FALSE)</f>
        <v>#N/A</v>
      </c>
      <c r="CJ57" s="45" t="e">
        <f>VLOOKUP($A57,'PlanSum+robust'!$A$2:$HN$197,59,FALSE)</f>
        <v>#N/A</v>
      </c>
      <c r="CK57" s="46"/>
      <c r="CL57" s="47"/>
      <c r="CM57" s="16" t="e">
        <f>VLOOKUP($A57,'PlanSum+robust'!$A$2:$HN$197,61,FALSE)</f>
        <v>#N/A</v>
      </c>
      <c r="CP57" s="45" t="e">
        <f>VLOOKUP($A57,'PlanSum+robust'!$A$2:$HN$197,63,FALSE)</f>
        <v>#N/A</v>
      </c>
      <c r="CQ57" s="46"/>
      <c r="CR57" s="47"/>
      <c r="CS57" s="16" t="e">
        <f>VLOOKUP($A57,'PlanSum+robust'!$A$2:$HN$197,65,FALSE)</f>
        <v>#N/A</v>
      </c>
      <c r="CV57" s="45" t="e">
        <f>VLOOKUP($A57,'PlanSum+robust'!$A$2:$HN$197,67,FALSE)</f>
        <v>#N/A</v>
      </c>
      <c r="CW57" s="46"/>
      <c r="CX57" s="47"/>
      <c r="CY57" s="16" t="e">
        <f>VLOOKUP($A57,'PlanSum+robust'!$A$2:$HN$197,69,FALSE)</f>
        <v>#N/A</v>
      </c>
      <c r="DB57" s="45" t="e">
        <f>VLOOKUP($A57,'PlanSum+robust'!$A$2:$HN$197,71,FALSE)</f>
        <v>#N/A</v>
      </c>
      <c r="DC57" s="46"/>
      <c r="DD57" s="47"/>
      <c r="DE57" s="16" t="e">
        <f>VLOOKUP($A57,'PlanSum+robust'!$A$2:$HN$197,73,FALSE)</f>
        <v>#N/A</v>
      </c>
      <c r="DH57" s="45" t="e">
        <f>VLOOKUP($A57,'PlanSum+robust'!$A$2:$HN$197,75,FALSE)</f>
        <v>#N/A</v>
      </c>
      <c r="DI57" s="46"/>
      <c r="DJ57" s="47"/>
      <c r="DK57" s="16" t="e">
        <f>VLOOKUP($A57,'PlanSum+robust'!$A$2:$HN$197,77,FALSE)</f>
        <v>#N/A</v>
      </c>
      <c r="DN57" s="45" t="e">
        <f>VLOOKUP($A57,'PlanSum+robust'!$A$2:$HN$197,79,FALSE)</f>
        <v>#N/A</v>
      </c>
      <c r="DO57" s="46"/>
      <c r="DP57" s="47"/>
      <c r="DQ57" s="16" t="e">
        <f>VLOOKUP($A57,'PlanSum+robust'!$A$2:$HN$197,81,FALSE)</f>
        <v>#N/A</v>
      </c>
      <c r="DT57" s="45" t="e">
        <f>VLOOKUP($A57,'PlanSum+robust'!$A$2:$HN$197,83,FALSE)</f>
        <v>#N/A</v>
      </c>
      <c r="DU57" s="46"/>
      <c r="DV57" s="47"/>
      <c r="DW57" s="16" t="e">
        <f>VLOOKUP($A57,'PlanSum+robust'!$A$2:$HN$197,85,FALSE)</f>
        <v>#N/A</v>
      </c>
      <c r="DZ57" s="45" t="e">
        <f>VLOOKUP($A57,'PlanSum+robust'!$A$2:$HN$197,87,FALSE)</f>
        <v>#N/A</v>
      </c>
      <c r="EA57" s="46"/>
      <c r="EB57" s="47"/>
      <c r="EC57" s="16" t="e">
        <f>VLOOKUP($A57,'PlanSum+robust'!$A$2:$HN$197,89,FALSE)</f>
        <v>#N/A</v>
      </c>
      <c r="EF57" s="45" t="e">
        <f>VLOOKUP($A57,'PlanSum+robust'!$A$2:$HN$197,91,FALSE)</f>
        <v>#N/A</v>
      </c>
      <c r="EG57" s="46"/>
      <c r="EH57" s="47"/>
      <c r="EI57" s="16" t="e">
        <f>VLOOKUP($A57,'PlanSum+robust'!$A$2:$HN$197,93,FALSE)</f>
        <v>#N/A</v>
      </c>
      <c r="EL57" s="45" t="e">
        <f>VLOOKUP($A57,'PlanSum+robust'!$A$2:$HN$197,95,FALSE)</f>
        <v>#N/A</v>
      </c>
      <c r="EM57" s="46"/>
      <c r="EN57" s="47"/>
      <c r="EO57" s="16" t="e">
        <f>VLOOKUP($A57,'PlanSum+robust'!$A$2:$HN$197,97,FALSE)</f>
        <v>#N/A</v>
      </c>
      <c r="ER57" s="45"/>
      <c r="ES57" s="46"/>
      <c r="ET57" s="47"/>
    </row>
    <row r="58" spans="1:198" s="16" customFormat="1" x14ac:dyDescent="0.25">
      <c r="B58" s="16" t="e">
        <f>VLOOKUP($A58,'PlanSum+robust'!$A$2:$HN$197,2,FALSE)</f>
        <v>#N/A</v>
      </c>
      <c r="C58" s="16" t="e">
        <f>VLOOKUP($A58,'PlanSum+robust'!$A$2:$HN$197,3,FALSE)</f>
        <v>#N/A</v>
      </c>
      <c r="D58" s="16" t="e">
        <f>VLOOKUP($A58,'PlanSum+robust'!$A$2:$HN$197,4,FALSE)</f>
        <v>#N/A</v>
      </c>
      <c r="E58" s="16" t="e">
        <f>VLOOKUP($A58,'PlanSum+robust'!$A$2:$HN$197,5,FALSE)</f>
        <v>#N/A</v>
      </c>
      <c r="F58" s="16" t="e">
        <f>VLOOKUP($A58,'PlanSum+robust'!$A$2:$HN$197,6,FALSE)</f>
        <v>#N/A</v>
      </c>
      <c r="G58" s="16" t="e">
        <f>VLOOKUP($A58,'PlanSum+robust'!$A$2:$HN$197,7,FALSE)</f>
        <v>#N/A</v>
      </c>
      <c r="H58" s="16" t="e">
        <f>VLOOKUP($A58,'PlanSum+robust'!$A$2:$HN$197,8,FALSE)</f>
        <v>#N/A</v>
      </c>
      <c r="I58" s="16" t="e">
        <f>VLOOKUP($A58,'PlanSum+robust'!$A$2:$HN$197,9,FALSE)</f>
        <v>#N/A</v>
      </c>
      <c r="J58" s="45" t="e">
        <f>VLOOKUP($A58,'PlanSum+robust'!$A$2:$HN$197,10,FALSE)</f>
        <v>#N/A</v>
      </c>
      <c r="K58" s="45" t="e">
        <f>VLOOKUP($A58,'PlanSum+robust'!$A$2:$HN$197,11,FALSE)</f>
        <v>#N/A</v>
      </c>
      <c r="L58" s="56" t="e">
        <f>VLOOKUP($A58,'PlanSum+robust'!$A$2:$HN$197,12,FALSE)</f>
        <v>#N/A</v>
      </c>
      <c r="M58" s="16" t="e">
        <f>VLOOKUP($A58,'PlanSum+robust'!$A$2:$HN$197,12,FALSE)</f>
        <v>#N/A</v>
      </c>
      <c r="N58" s="16" t="e">
        <f>VLOOKUP($A58,'PlanSum+robust'!$A$2:$HN$197,14,FALSE)</f>
        <v>#N/A</v>
      </c>
      <c r="O58" s="16" t="e">
        <f>VLOOKUP($A58,'PlanSum+robust'!$A$2:$HN$197,15,FALSE)</f>
        <v>#N/A</v>
      </c>
      <c r="P58" s="45" t="e">
        <f>VLOOKUP($A58,'PlanSum+robust'!$A$2:$HN$197,15,FALSE)</f>
        <v>#N/A</v>
      </c>
      <c r="Q58" s="45" t="e">
        <f>VLOOKUP($A58,'PlanSum+robust'!$A$2:$HN$197,16,FALSE)</f>
        <v>#N/A</v>
      </c>
      <c r="R58" s="45" t="e">
        <f>VLOOKUP($A58,'PlanSum+robust'!$A$2:$HN$197,18,FALSE)</f>
        <v>#N/A</v>
      </c>
      <c r="S58" s="16" t="e">
        <f>VLOOKUP($A58,'PlanSum+robust'!$A$2:$HN$197,20,FALSE)</f>
        <v>#N/A</v>
      </c>
      <c r="T58" s="16" t="e">
        <f>VLOOKUP($A58,'PlanSum+robust'!$A$2:$HN$197,21,FALSE)</f>
        <v>#N/A</v>
      </c>
      <c r="U58" s="16" t="e">
        <f>VLOOKUP($A58,'PlanSum+robust'!$A$2:$HN$197,22,FALSE)</f>
        <v>#N/A</v>
      </c>
      <c r="V58" s="45" t="e">
        <f>VLOOKUP($A58,'PlanSum+robust'!$A$2:$HN$197,27,FALSE)</f>
        <v>#N/A</v>
      </c>
      <c r="W58" s="45" t="e">
        <f>VLOOKUP($A58,'PlanSum+robust'!$A$2:$HN$197,28,FALSE)</f>
        <v>#N/A</v>
      </c>
      <c r="X58" s="45" t="e">
        <f>VLOOKUP($A58,'PlanSum+robust'!$A$2:$HN$197,29,FALSE)</f>
        <v>#N/A</v>
      </c>
      <c r="Y58" s="16" t="e">
        <f>VLOOKUP($A58,'PlanSum+robust'!$A$2:$HN$197,29,FALSE)</f>
        <v>#N/A</v>
      </c>
      <c r="Z58" s="16" t="e">
        <f>VLOOKUP($A58,'PlanSum+robust'!$A$2:$HN$197,30,FALSE)</f>
        <v>#N/A</v>
      </c>
      <c r="AA58" s="16" t="e">
        <f>VLOOKUP($A58,'PlanSum+robust'!$A$2:$HN$197,31,FALSE)</f>
        <v>#N/A</v>
      </c>
      <c r="AB58" s="45" t="e">
        <f>VLOOKUP($A58,'PlanSum+robust'!$A$2:$HN$197,22,FALSE)</f>
        <v>#N/A</v>
      </c>
      <c r="AC58" s="46"/>
      <c r="AD58" s="47"/>
      <c r="AE58" s="16" t="e">
        <f>VLOOKUP($A58,'PlanSum+robust'!$A$2:$HN$197,23,FALSE)</f>
        <v>#N/A</v>
      </c>
      <c r="AH58" s="45" t="e">
        <f>VLOOKUP($A58,'PlanSum+robust'!$A$2:$HN$197,25,FALSE)</f>
        <v>#N/A</v>
      </c>
      <c r="AI58" s="46"/>
      <c r="AJ58" s="47"/>
      <c r="AK58" s="16" t="e">
        <f>VLOOKUP($A58,'PlanSum+robust'!$A$2:$HN$197,26,FALSE)</f>
        <v>#N/A</v>
      </c>
      <c r="AN58" s="45" t="e">
        <f>VLOOKUP($A58,'PlanSum+robust'!$A$2:$HN$197,29,FALSE)</f>
        <v>#N/A</v>
      </c>
      <c r="AO58" s="46"/>
      <c r="AP58" s="47"/>
      <c r="AQ58" s="16" t="e">
        <f>VLOOKUP($A58,'PlanSum+robust'!$A$2:$HN$197,30,FALSE)</f>
        <v>#N/A</v>
      </c>
      <c r="AT58" s="45" t="e">
        <f>VLOOKUP($A58,'PlanSum+robust'!$A$2:$HN$197,32,FALSE)</f>
        <v>#N/A</v>
      </c>
      <c r="AU58" s="46"/>
      <c r="AV58" s="47"/>
      <c r="AW58" s="16" t="e">
        <f>VLOOKUP($A58,'PlanSum+robust'!$A$2:$HN$197,33,FALSE)</f>
        <v>#N/A</v>
      </c>
      <c r="AZ58" s="45" t="e">
        <f>VLOOKUP($A58,'PlanSum+robust'!$A$2:$HN$197,36,FALSE)</f>
        <v>#N/A</v>
      </c>
      <c r="BA58" s="46"/>
      <c r="BB58" s="47"/>
      <c r="BC58" s="16" t="e">
        <f>VLOOKUP($A58,'PlanSum+robust'!$A$2:$HN$197,37,FALSE)</f>
        <v>#N/A</v>
      </c>
      <c r="BF58" s="45" t="e">
        <f>VLOOKUP($A58,'PlanSum+robust'!$A$2:$HN$197,39,FALSE)</f>
        <v>#N/A</v>
      </c>
      <c r="BG58" s="46"/>
      <c r="BH58" s="47"/>
      <c r="BI58" s="16" t="e">
        <f>VLOOKUP($A58,'PlanSum+robust'!$A$2:$HN$197,40,FALSE)</f>
        <v>#N/A</v>
      </c>
      <c r="BL58" s="45" t="e">
        <f>VLOOKUP($A58,'PlanSum+robust'!$A$2:$HN$197,43,FALSE)</f>
        <v>#N/A</v>
      </c>
      <c r="BM58" s="46"/>
      <c r="BN58" s="47"/>
      <c r="BO58" s="16" t="e">
        <f>VLOOKUP($A58,'PlanSum+robust'!$A$2:$HN$197,45,FALSE)</f>
        <v>#N/A</v>
      </c>
      <c r="BR58" s="45" t="e">
        <f>VLOOKUP($A58,'PlanSum+robust'!$A$2:$HN$197,47,FALSE)</f>
        <v>#N/A</v>
      </c>
      <c r="BS58" s="46"/>
      <c r="BT58" s="47"/>
      <c r="BU58" s="16" t="e">
        <f>VLOOKUP($A58,'PlanSum+robust'!$A$2:$HN$197,49,FALSE)</f>
        <v>#N/A</v>
      </c>
      <c r="BX58" s="45" t="e">
        <f>VLOOKUP($A58,'PlanSum+robust'!$A$2:$HN$197,51,FALSE)</f>
        <v>#N/A</v>
      </c>
      <c r="BY58" s="46"/>
      <c r="BZ58" s="47"/>
      <c r="CA58" s="16" t="e">
        <f>VLOOKUP($A58,'PlanSum+robust'!$A$2:$HN$197,53,FALSE)</f>
        <v>#N/A</v>
      </c>
      <c r="CD58" s="45" t="e">
        <f>VLOOKUP($A58,'PlanSum+robust'!$A$2:$HN$197,55,FALSE)</f>
        <v>#N/A</v>
      </c>
      <c r="CE58" s="46"/>
      <c r="CF58" s="47"/>
      <c r="CG58" s="16" t="e">
        <f>VLOOKUP($A58,'PlanSum+robust'!$A$2:$HN$197,57,FALSE)</f>
        <v>#N/A</v>
      </c>
      <c r="CJ58" s="45" t="e">
        <f>VLOOKUP($A58,'PlanSum+robust'!$A$2:$HN$197,59,FALSE)</f>
        <v>#N/A</v>
      </c>
      <c r="CK58" s="46"/>
      <c r="CL58" s="47"/>
      <c r="CM58" s="16" t="e">
        <f>VLOOKUP($A58,'PlanSum+robust'!$A$2:$HN$197,61,FALSE)</f>
        <v>#N/A</v>
      </c>
      <c r="CP58" s="45" t="e">
        <f>VLOOKUP($A58,'PlanSum+robust'!$A$2:$HN$197,63,FALSE)</f>
        <v>#N/A</v>
      </c>
      <c r="CQ58" s="46"/>
      <c r="CR58" s="47"/>
      <c r="CS58" s="16" t="e">
        <f>VLOOKUP($A58,'PlanSum+robust'!$A$2:$HN$197,65,FALSE)</f>
        <v>#N/A</v>
      </c>
      <c r="CV58" s="45" t="e">
        <f>VLOOKUP($A58,'PlanSum+robust'!$A$2:$HN$197,67,FALSE)</f>
        <v>#N/A</v>
      </c>
      <c r="CW58" s="46"/>
      <c r="CX58" s="47"/>
      <c r="CY58" s="16" t="e">
        <f>VLOOKUP($A58,'PlanSum+robust'!$A$2:$HN$197,69,FALSE)</f>
        <v>#N/A</v>
      </c>
      <c r="DB58" s="45" t="e">
        <f>VLOOKUP($A58,'PlanSum+robust'!$A$2:$HN$197,71,FALSE)</f>
        <v>#N/A</v>
      </c>
      <c r="DC58" s="46"/>
      <c r="DD58" s="47"/>
      <c r="DE58" s="16" t="e">
        <f>VLOOKUP($A58,'PlanSum+robust'!$A$2:$HN$197,73,FALSE)</f>
        <v>#N/A</v>
      </c>
      <c r="DH58" s="45" t="e">
        <f>VLOOKUP($A58,'PlanSum+robust'!$A$2:$HN$197,75,FALSE)</f>
        <v>#N/A</v>
      </c>
      <c r="DI58" s="46"/>
      <c r="DJ58" s="47"/>
      <c r="DK58" s="16" t="e">
        <f>VLOOKUP($A58,'PlanSum+robust'!$A$2:$HN$197,77,FALSE)</f>
        <v>#N/A</v>
      </c>
      <c r="DN58" s="45" t="e">
        <f>VLOOKUP($A58,'PlanSum+robust'!$A$2:$HN$197,79,FALSE)</f>
        <v>#N/A</v>
      </c>
      <c r="DO58" s="46"/>
      <c r="DP58" s="47"/>
      <c r="DQ58" s="16" t="e">
        <f>VLOOKUP($A58,'PlanSum+robust'!$A$2:$HN$197,81,FALSE)</f>
        <v>#N/A</v>
      </c>
      <c r="DT58" s="45" t="e">
        <f>VLOOKUP($A58,'PlanSum+robust'!$A$2:$HN$197,83,FALSE)</f>
        <v>#N/A</v>
      </c>
      <c r="DU58" s="46"/>
      <c r="DV58" s="47"/>
      <c r="DW58" s="16" t="e">
        <f>VLOOKUP($A58,'PlanSum+robust'!$A$2:$HN$197,85,FALSE)</f>
        <v>#N/A</v>
      </c>
      <c r="DZ58" s="45" t="e">
        <f>VLOOKUP($A58,'PlanSum+robust'!$A$2:$HN$197,87,FALSE)</f>
        <v>#N/A</v>
      </c>
      <c r="EA58" s="46"/>
      <c r="EB58" s="47"/>
      <c r="EC58" s="16" t="e">
        <f>VLOOKUP($A58,'PlanSum+robust'!$A$2:$HN$197,89,FALSE)</f>
        <v>#N/A</v>
      </c>
      <c r="EF58" s="45" t="e">
        <f>VLOOKUP($A58,'PlanSum+robust'!$A$2:$HN$197,91,FALSE)</f>
        <v>#N/A</v>
      </c>
      <c r="EG58" s="46"/>
      <c r="EH58" s="47"/>
      <c r="EI58" s="16" t="e">
        <f>VLOOKUP($A58,'PlanSum+robust'!$A$2:$HN$197,93,FALSE)</f>
        <v>#N/A</v>
      </c>
      <c r="EL58" s="45" t="e">
        <f>VLOOKUP($A58,'PlanSum+robust'!$A$2:$HN$197,95,FALSE)</f>
        <v>#N/A</v>
      </c>
      <c r="EM58" s="46"/>
      <c r="EN58" s="47"/>
      <c r="EO58" s="16" t="e">
        <f>VLOOKUP($A58,'PlanSum+robust'!$A$2:$HN$197,97,FALSE)</f>
        <v>#N/A</v>
      </c>
      <c r="ER58" s="45"/>
      <c r="ES58" s="46"/>
      <c r="ET58" s="47"/>
    </row>
    <row r="59" spans="1:198" s="16" customFormat="1" x14ac:dyDescent="0.25">
      <c r="B59" s="16" t="s">
        <v>518</v>
      </c>
      <c r="J59" s="45"/>
      <c r="K59" s="46"/>
      <c r="L59" s="47"/>
      <c r="P59" s="45"/>
      <c r="Q59" s="46"/>
      <c r="R59" s="47"/>
      <c r="V59" s="45"/>
      <c r="W59" s="46"/>
      <c r="X59" s="47"/>
      <c r="AB59" s="45"/>
      <c r="AC59" s="46"/>
      <c r="AD59" s="47"/>
      <c r="AH59" s="45"/>
      <c r="AI59" s="46"/>
      <c r="AJ59" s="47"/>
      <c r="AN59" s="45"/>
      <c r="AO59" s="46"/>
      <c r="AP59" s="47"/>
      <c r="AT59" s="45"/>
      <c r="AU59" s="46"/>
      <c r="AV59" s="47"/>
      <c r="AZ59" s="45"/>
      <c r="BA59" s="46"/>
      <c r="BB59" s="47"/>
      <c r="BF59" s="45"/>
      <c r="BG59" s="46"/>
      <c r="BH59" s="47"/>
      <c r="BL59" s="45"/>
      <c r="BM59" s="46"/>
      <c r="BN59" s="47"/>
      <c r="BR59" s="45"/>
      <c r="BS59" s="46"/>
      <c r="BT59" s="47"/>
      <c r="BX59" s="45"/>
      <c r="BY59" s="46"/>
      <c r="BZ59" s="47"/>
      <c r="CD59" s="45"/>
      <c r="CE59" s="46"/>
      <c r="CF59" s="47"/>
      <c r="CJ59" s="45"/>
      <c r="CK59" s="46"/>
      <c r="CL59" s="47"/>
      <c r="CP59" s="45"/>
      <c r="CQ59" s="46"/>
      <c r="CR59" s="47"/>
      <c r="CV59" s="45"/>
      <c r="CW59" s="46"/>
      <c r="CX59" s="47"/>
      <c r="DB59" s="45"/>
      <c r="DC59" s="46"/>
      <c r="DD59" s="47"/>
      <c r="DH59" s="45"/>
      <c r="DI59" s="46"/>
      <c r="DJ59" s="47"/>
      <c r="DN59" s="45"/>
      <c r="DO59" s="46"/>
      <c r="DP59" s="47"/>
      <c r="DT59" s="45"/>
      <c r="DU59" s="46"/>
      <c r="DV59" s="47"/>
      <c r="DZ59" s="45"/>
      <c r="EA59" s="46"/>
      <c r="EB59" s="47"/>
      <c r="EF59" s="45"/>
      <c r="EG59" s="46"/>
      <c r="EH59" s="47"/>
      <c r="EL59" s="45"/>
      <c r="EM59" s="46"/>
      <c r="EN59" s="47"/>
      <c r="ER59" s="45"/>
      <c r="ES59" s="46"/>
      <c r="ET59" s="47"/>
    </row>
    <row r="60" spans="1:198" s="16" customFormat="1" x14ac:dyDescent="0.25">
      <c r="B60" s="16" t="s">
        <v>519</v>
      </c>
      <c r="J60" s="45" t="e">
        <f>AVERAGE(J53:J58)</f>
        <v>#N/A</v>
      </c>
      <c r="K60" s="46"/>
      <c r="L60" s="47"/>
      <c r="M60" s="16" t="e">
        <f>AVERAGE(M53:M58)</f>
        <v>#N/A</v>
      </c>
      <c r="P60" s="45" t="e">
        <f>AVERAGE(P53:P58)</f>
        <v>#N/A</v>
      </c>
      <c r="Q60" s="46"/>
      <c r="R60" s="47"/>
      <c r="S60" s="16" t="e">
        <f>AVERAGE(S53:S58)</f>
        <v>#N/A</v>
      </c>
      <c r="V60" s="45" t="e">
        <f>AVERAGE(V53:V58)</f>
        <v>#N/A</v>
      </c>
      <c r="W60" s="46"/>
      <c r="X60" s="47"/>
      <c r="Y60" s="16" t="e">
        <f>AVERAGE(Y53:Y58)</f>
        <v>#N/A</v>
      </c>
      <c r="AB60" s="45" t="e">
        <f>AVERAGE(AB53:AB58)</f>
        <v>#N/A</v>
      </c>
      <c r="AC60" s="46"/>
      <c r="AD60" s="47"/>
      <c r="AE60" s="16" t="e">
        <f>AVERAGE(AE53:AE58)</f>
        <v>#N/A</v>
      </c>
      <c r="AH60" s="45" t="e">
        <f>AVERAGE(AH53:AH58)</f>
        <v>#N/A</v>
      </c>
      <c r="AI60" s="46"/>
      <c r="AJ60" s="47"/>
      <c r="AK60" s="16" t="e">
        <f>AVERAGE(AK53:AK58)</f>
        <v>#N/A</v>
      </c>
      <c r="AN60" s="45" t="e">
        <f>AVERAGE(AN53:AN58)</f>
        <v>#N/A</v>
      </c>
      <c r="AO60" s="46"/>
      <c r="AP60" s="47"/>
      <c r="AQ60" s="16" t="e">
        <f>AVERAGE(AQ53:AQ58)</f>
        <v>#N/A</v>
      </c>
      <c r="AT60" s="45" t="e">
        <f>AVERAGE(AT53:AT58)</f>
        <v>#N/A</v>
      </c>
      <c r="AU60" s="46"/>
      <c r="AV60" s="47"/>
      <c r="AW60" s="16" t="e">
        <f>AVERAGE(AW53:AW58)</f>
        <v>#N/A</v>
      </c>
      <c r="AZ60" s="45" t="e">
        <f>AVERAGE(AZ53:AZ58)</f>
        <v>#N/A</v>
      </c>
      <c r="BA60" s="46"/>
      <c r="BB60" s="47"/>
      <c r="BC60" s="16" t="e">
        <f>AVERAGE(BC53:BC58)</f>
        <v>#N/A</v>
      </c>
      <c r="BF60" s="45" t="e">
        <f>AVERAGE(BF53:BF58)</f>
        <v>#N/A</v>
      </c>
      <c r="BG60" s="46"/>
      <c r="BH60" s="47"/>
      <c r="BI60" s="16" t="e">
        <f>AVERAGE(BI53:BI58)</f>
        <v>#N/A</v>
      </c>
      <c r="BL60" s="45" t="e">
        <f>AVERAGE(BL53:BL58)</f>
        <v>#N/A</v>
      </c>
      <c r="BM60" s="46"/>
      <c r="BN60" s="47"/>
      <c r="BO60" s="16" t="e">
        <f>AVERAGE(BO53:BO58)</f>
        <v>#N/A</v>
      </c>
      <c r="BR60" s="45" t="e">
        <f>AVERAGE(BR53:BR58)</f>
        <v>#N/A</v>
      </c>
      <c r="BS60" s="46"/>
      <c r="BT60" s="47"/>
      <c r="BU60" s="16" t="e">
        <f>AVERAGE(BU53:BU58)</f>
        <v>#N/A</v>
      </c>
      <c r="BX60" s="45" t="e">
        <f>AVERAGE(BX53:BX58)</f>
        <v>#N/A</v>
      </c>
      <c r="BY60" s="46"/>
      <c r="BZ60" s="47"/>
      <c r="CA60" s="16" t="e">
        <f>AVERAGE(CA53:CA58)</f>
        <v>#N/A</v>
      </c>
      <c r="CD60" s="45" t="e">
        <f>AVERAGE(CD53:CD58)</f>
        <v>#N/A</v>
      </c>
      <c r="CE60" s="46"/>
      <c r="CF60" s="47"/>
      <c r="CG60" s="16" t="e">
        <f>AVERAGE(CG53:CG58)</f>
        <v>#N/A</v>
      </c>
      <c r="CJ60" s="45" t="e">
        <f>AVERAGE(CJ53:CJ58)</f>
        <v>#N/A</v>
      </c>
      <c r="CK60" s="46"/>
      <c r="CL60" s="47"/>
      <c r="CM60" s="16" t="e">
        <f>AVERAGE(CM53:CM58)</f>
        <v>#N/A</v>
      </c>
      <c r="CP60" s="45" t="e">
        <f>AVERAGE(CP53:CP58)</f>
        <v>#N/A</v>
      </c>
      <c r="CQ60" s="46"/>
      <c r="CR60" s="47"/>
      <c r="CS60" s="16" t="e">
        <f>AVERAGE(CS53:CS58)</f>
        <v>#N/A</v>
      </c>
      <c r="CV60" s="45" t="e">
        <f>AVERAGE(CV53:CV58)</f>
        <v>#N/A</v>
      </c>
      <c r="CW60" s="46"/>
      <c r="CX60" s="47"/>
      <c r="CY60" s="16" t="e">
        <f>AVERAGE(CY53:CY58)</f>
        <v>#N/A</v>
      </c>
      <c r="DB60" s="45" t="e">
        <f>AVERAGE(DB53:DB58)</f>
        <v>#N/A</v>
      </c>
      <c r="DC60" s="46"/>
      <c r="DD60" s="47"/>
      <c r="DE60" s="16" t="e">
        <f>AVERAGE(DE53:DE58)</f>
        <v>#N/A</v>
      </c>
      <c r="DH60" s="45" t="e">
        <f>AVERAGE(DH53:DH58)</f>
        <v>#N/A</v>
      </c>
      <c r="DI60" s="46"/>
      <c r="DJ60" s="47"/>
      <c r="DK60" s="16" t="e">
        <f>AVERAGE(DK53:DK58)</f>
        <v>#N/A</v>
      </c>
      <c r="DN60" s="45" t="e">
        <f>AVERAGE(DN53:DN58)</f>
        <v>#N/A</v>
      </c>
      <c r="DO60" s="46"/>
      <c r="DP60" s="47"/>
      <c r="DQ60" s="16" t="e">
        <f>AVERAGE(DQ53:DQ58)</f>
        <v>#N/A</v>
      </c>
      <c r="DT60" s="45" t="e">
        <f>AVERAGE(DT53:DT58)</f>
        <v>#N/A</v>
      </c>
      <c r="DU60" s="46"/>
      <c r="DV60" s="47"/>
      <c r="DW60" s="16" t="e">
        <f>AVERAGE(DW53:DW58)</f>
        <v>#N/A</v>
      </c>
      <c r="DZ60" s="45" t="e">
        <f>AVERAGE(DZ53:DZ58)</f>
        <v>#N/A</v>
      </c>
      <c r="EA60" s="46"/>
      <c r="EB60" s="47"/>
      <c r="EC60" s="16" t="e">
        <f>AVERAGE(EC53:EC58)</f>
        <v>#N/A</v>
      </c>
      <c r="EF60" s="45" t="e">
        <f>AVERAGE(EF53:EF58)</f>
        <v>#N/A</v>
      </c>
      <c r="EG60" s="46"/>
      <c r="EH60" s="47"/>
      <c r="EI60" s="16" t="e">
        <f>AVERAGE(EI53:EI58)</f>
        <v>#N/A</v>
      </c>
      <c r="EL60" s="45" t="e">
        <f>AVERAGE(EL53:EL58)</f>
        <v>#N/A</v>
      </c>
      <c r="EM60" s="46"/>
      <c r="EN60" s="47"/>
      <c r="EO60" s="16" t="e">
        <f>AVERAGE(EO53:EO58)</f>
        <v>#N/A</v>
      </c>
      <c r="ER60" s="45"/>
      <c r="ES60" s="46"/>
      <c r="ET60" s="47"/>
    </row>
    <row r="61" spans="1:198" s="16" customFormat="1" x14ac:dyDescent="0.25">
      <c r="B61" s="16" t="s">
        <v>520</v>
      </c>
      <c r="J61" s="45" t="e">
        <f>STDEV(J53:J58)</f>
        <v>#N/A</v>
      </c>
      <c r="K61" s="46"/>
      <c r="L61" s="47"/>
      <c r="M61" s="16" t="e">
        <f>STDEV(M53:M58)</f>
        <v>#N/A</v>
      </c>
      <c r="P61" s="45" t="e">
        <f>STDEV(P53:P58)</f>
        <v>#N/A</v>
      </c>
      <c r="Q61" s="46"/>
      <c r="R61" s="47"/>
      <c r="S61" s="16" t="e">
        <f>STDEV(S53:S58)</f>
        <v>#N/A</v>
      </c>
      <c r="V61" s="45" t="e">
        <f>STDEV(V53:V58)</f>
        <v>#N/A</v>
      </c>
      <c r="W61" s="46"/>
      <c r="X61" s="47"/>
      <c r="Y61" s="16" t="e">
        <f>STDEV(Y53:Y58)</f>
        <v>#N/A</v>
      </c>
      <c r="AB61" s="45" t="e">
        <f>STDEV(AB53:AB58)</f>
        <v>#N/A</v>
      </c>
      <c r="AC61" s="46"/>
      <c r="AD61" s="47"/>
      <c r="AE61" s="16" t="e">
        <f>STDEV(AE53:AE58)</f>
        <v>#N/A</v>
      </c>
      <c r="AH61" s="45" t="e">
        <f>STDEV(AH53:AH58)</f>
        <v>#N/A</v>
      </c>
      <c r="AI61" s="46"/>
      <c r="AJ61" s="47"/>
      <c r="AK61" s="16" t="e">
        <f>STDEV(AK53:AK58)</f>
        <v>#N/A</v>
      </c>
      <c r="AN61" s="45" t="e">
        <f>STDEV(AN53:AN58)</f>
        <v>#N/A</v>
      </c>
      <c r="AO61" s="46"/>
      <c r="AP61" s="47"/>
      <c r="AQ61" s="16" t="e">
        <f>STDEV(AQ53:AQ58)</f>
        <v>#N/A</v>
      </c>
      <c r="AT61" s="45" t="e">
        <f>STDEV(AT53:AT58)</f>
        <v>#N/A</v>
      </c>
      <c r="AU61" s="46"/>
      <c r="AV61" s="47"/>
      <c r="AW61" s="16" t="e">
        <f>STDEV(AW53:AW58)</f>
        <v>#N/A</v>
      </c>
      <c r="AZ61" s="45" t="e">
        <f>STDEV(AZ53:AZ58)</f>
        <v>#N/A</v>
      </c>
      <c r="BA61" s="46"/>
      <c r="BB61" s="47"/>
      <c r="BC61" s="16" t="e">
        <f>STDEV(BC53:BC58)</f>
        <v>#N/A</v>
      </c>
      <c r="BF61" s="45" t="e">
        <f>STDEV(BF53:BF58)</f>
        <v>#N/A</v>
      </c>
      <c r="BG61" s="46"/>
      <c r="BH61" s="47"/>
      <c r="BI61" s="16" t="e">
        <f>STDEV(BI53:BI58)</f>
        <v>#N/A</v>
      </c>
      <c r="BL61" s="45" t="e">
        <f>STDEV(BL53:BL58)</f>
        <v>#N/A</v>
      </c>
      <c r="BM61" s="46"/>
      <c r="BN61" s="47"/>
      <c r="BO61" s="16" t="e">
        <f>STDEV(BO53:BO58)</f>
        <v>#N/A</v>
      </c>
      <c r="BR61" s="45" t="e">
        <f>STDEV(BR53:BR58)</f>
        <v>#N/A</v>
      </c>
      <c r="BS61" s="46"/>
      <c r="BT61" s="47"/>
      <c r="BU61" s="16" t="e">
        <f>STDEV(BU53:BU58)</f>
        <v>#N/A</v>
      </c>
      <c r="BX61" s="45" t="e">
        <f>STDEV(BX53:BX58)</f>
        <v>#N/A</v>
      </c>
      <c r="BY61" s="46"/>
      <c r="BZ61" s="47"/>
      <c r="CA61" s="16" t="e">
        <f>STDEV(CA53:CA58)</f>
        <v>#N/A</v>
      </c>
      <c r="CD61" s="45" t="e">
        <f>STDEV(CD53:CD58)</f>
        <v>#N/A</v>
      </c>
      <c r="CE61" s="46"/>
      <c r="CF61" s="47"/>
      <c r="CG61" s="16" t="e">
        <f>STDEV(CG53:CG58)</f>
        <v>#N/A</v>
      </c>
      <c r="CJ61" s="45" t="e">
        <f>STDEV(CJ53:CJ58)</f>
        <v>#N/A</v>
      </c>
      <c r="CK61" s="46"/>
      <c r="CL61" s="47"/>
      <c r="CM61" s="16" t="e">
        <f>STDEV(CM53:CM58)</f>
        <v>#N/A</v>
      </c>
      <c r="CP61" s="45" t="e">
        <f>STDEV(CP53:CP58)</f>
        <v>#N/A</v>
      </c>
      <c r="CQ61" s="46"/>
      <c r="CR61" s="47"/>
      <c r="CS61" s="16" t="e">
        <f>STDEV(CS53:CS58)</f>
        <v>#N/A</v>
      </c>
      <c r="CV61" s="45" t="e">
        <f>STDEV(CV53:CV58)</f>
        <v>#N/A</v>
      </c>
      <c r="CW61" s="46"/>
      <c r="CX61" s="47"/>
      <c r="CY61" s="16" t="e">
        <f>STDEV(CY53:CY58)</f>
        <v>#N/A</v>
      </c>
      <c r="DB61" s="45" t="e">
        <f>STDEV(DB53:DB58)</f>
        <v>#N/A</v>
      </c>
      <c r="DC61" s="46"/>
      <c r="DD61" s="47"/>
      <c r="DE61" s="16" t="e">
        <f>STDEV(DE53:DE58)</f>
        <v>#N/A</v>
      </c>
      <c r="DH61" s="45" t="e">
        <f>STDEV(DH53:DH58)</f>
        <v>#N/A</v>
      </c>
      <c r="DI61" s="46"/>
      <c r="DJ61" s="47"/>
      <c r="DK61" s="16" t="e">
        <f>STDEV(DK53:DK58)</f>
        <v>#N/A</v>
      </c>
      <c r="DN61" s="45" t="e">
        <f>STDEV(DN53:DN58)</f>
        <v>#N/A</v>
      </c>
      <c r="DO61" s="46"/>
      <c r="DP61" s="47"/>
      <c r="DQ61" s="16" t="e">
        <f>STDEV(DQ53:DQ58)</f>
        <v>#N/A</v>
      </c>
      <c r="DT61" s="45" t="e">
        <f>STDEV(DT53:DT58)</f>
        <v>#N/A</v>
      </c>
      <c r="DU61" s="46"/>
      <c r="DV61" s="47"/>
      <c r="DW61" s="16" t="e">
        <f>STDEV(DW53:DW58)</f>
        <v>#N/A</v>
      </c>
      <c r="DZ61" s="45" t="e">
        <f>STDEV(DZ53:DZ58)</f>
        <v>#N/A</v>
      </c>
      <c r="EA61" s="46"/>
      <c r="EB61" s="47"/>
      <c r="EC61" s="16" t="e">
        <f>STDEV(EC53:EC58)</f>
        <v>#N/A</v>
      </c>
      <c r="EF61" s="45" t="e">
        <f>STDEV(EF53:EF58)</f>
        <v>#N/A</v>
      </c>
      <c r="EG61" s="46"/>
      <c r="EH61" s="47"/>
      <c r="EI61" s="16" t="e">
        <f>STDEV(EI53:EI58)</f>
        <v>#N/A</v>
      </c>
      <c r="EL61" s="45" t="e">
        <f>STDEV(EL53:EL58)</f>
        <v>#N/A</v>
      </c>
      <c r="EM61" s="46"/>
      <c r="EN61" s="47"/>
      <c r="EO61" s="16" t="e">
        <f>STDEV(EO53:EO58)</f>
        <v>#N/A</v>
      </c>
      <c r="ER61" s="45"/>
      <c r="ES61" s="46"/>
      <c r="ET61" s="47"/>
    </row>
    <row r="62" spans="1:198" s="16" customFormat="1" x14ac:dyDescent="0.25">
      <c r="J62" s="45"/>
      <c r="K62" s="46"/>
      <c r="L62" s="46"/>
      <c r="P62" s="45"/>
      <c r="Q62" s="46"/>
      <c r="R62" s="47"/>
      <c r="V62" s="45"/>
      <c r="W62" s="46"/>
      <c r="X62" s="47"/>
      <c r="AB62" s="45"/>
      <c r="AC62" s="46"/>
      <c r="AD62" s="47"/>
      <c r="AH62" s="45"/>
      <c r="AI62" s="46"/>
      <c r="AJ62" s="47"/>
      <c r="AN62" s="45"/>
      <c r="AO62" s="46"/>
      <c r="AP62" s="47"/>
      <c r="AT62" s="45"/>
      <c r="AU62" s="46"/>
      <c r="AV62" s="47"/>
      <c r="AZ62" s="45"/>
      <c r="BA62" s="46"/>
      <c r="BB62" s="47"/>
      <c r="BF62" s="45"/>
      <c r="BG62" s="46"/>
      <c r="BH62" s="47"/>
      <c r="BL62" s="45"/>
      <c r="BM62" s="46"/>
      <c r="BN62" s="47"/>
      <c r="BR62" s="45"/>
      <c r="BS62" s="46"/>
      <c r="BT62" s="47"/>
      <c r="BX62" s="45"/>
      <c r="BY62" s="46"/>
      <c r="BZ62" s="47"/>
      <c r="CD62" s="45"/>
      <c r="CE62" s="46"/>
      <c r="CF62" s="47"/>
      <c r="CJ62" s="45"/>
      <c r="CK62" s="46"/>
      <c r="CL62" s="47"/>
      <c r="CP62" s="45"/>
      <c r="CQ62" s="46"/>
      <c r="CR62" s="47"/>
      <c r="CV62" s="45"/>
      <c r="CW62" s="46"/>
      <c r="CX62" s="47"/>
      <c r="DB62" s="45"/>
      <c r="DC62" s="46"/>
      <c r="DD62" s="47"/>
      <c r="DH62" s="45"/>
      <c r="DI62" s="46"/>
      <c r="DJ62" s="47"/>
      <c r="DN62" s="45"/>
      <c r="DO62" s="46"/>
      <c r="DP62" s="47"/>
      <c r="DT62" s="45"/>
      <c r="DU62" s="46"/>
      <c r="DV62" s="47"/>
      <c r="DZ62" s="45"/>
      <c r="EA62" s="46"/>
      <c r="EB62" s="47"/>
      <c r="EF62" s="45"/>
      <c r="EG62" s="46"/>
      <c r="EH62" s="47"/>
      <c r="EL62" s="45"/>
      <c r="EM62" s="46"/>
      <c r="EN62" s="47"/>
      <c r="ER62" s="45"/>
      <c r="ES62" s="46"/>
      <c r="ET62" s="47"/>
    </row>
    <row r="65" spans="1:24" s="52" customFormat="1" x14ac:dyDescent="0.25"/>
    <row r="66" spans="1:24" x14ac:dyDescent="0.25">
      <c r="A66" s="46" t="str">
        <f>Plan_Parameters!A2</f>
        <v>ID</v>
      </c>
      <c r="B66" s="46" t="str">
        <f>Plan_Parameters!B2</f>
        <v>CentreID</v>
      </c>
      <c r="C66" s="46" t="str">
        <f>Plan_Parameters!C2</f>
        <v>Initials</v>
      </c>
      <c r="D66" s="46" t="str">
        <f>Plan_Parameters!D2</f>
        <v>Date</v>
      </c>
      <c r="E66" s="46" t="str">
        <f>Plan_Parameters!E2</f>
        <v>LastUpdated</v>
      </c>
      <c r="F66" s="46" t="str">
        <f>Plan_Parameters!F2</f>
        <v>Plan name</v>
      </c>
      <c r="G66" s="46" t="str">
        <f>Plan_Parameters!G2</f>
        <v>Submitted</v>
      </c>
      <c r="H66" s="46" t="str">
        <f>Plan_Parameters!H2</f>
        <v>Indication</v>
      </c>
      <c r="I66" s="46" t="str">
        <f>Plan_Parameters!I2</f>
        <v>PatientNo</v>
      </c>
      <c r="J66" s="46" t="str">
        <f>Plan_Parameters!J2</f>
        <v>Gantry</v>
      </c>
      <c r="K66" s="46" t="str">
        <f>Plan_Parameters!K2</f>
        <v>Method</v>
      </c>
      <c r="L66" s="46" t="str">
        <f>Plan_Parameters!L2</f>
        <v>Number of Beams</v>
      </c>
      <c r="M66" s="46" t="str">
        <f>Plan_Parameters!M2</f>
        <v>Beam 1 (Gantry, Couch)</v>
      </c>
      <c r="N66" s="46" t="str">
        <f>Plan_Parameters!N2</f>
        <v>Beam 2 (Gantry, Couch)</v>
      </c>
      <c r="O66" s="46" t="str">
        <f>Plan_Parameters!O2</f>
        <v>Beam 3 (Gantry, Couch)</v>
      </c>
      <c r="P66" s="46" t="str">
        <f>Plan_Parameters!P2</f>
        <v>Beam 4 (Gantry, Couch)</v>
      </c>
      <c r="Q66" s="46" t="str">
        <f>Plan_Parameters!Q2</f>
        <v>Beam 5 (Gantry, Couch)</v>
      </c>
      <c r="R66" s="46" t="str">
        <f>Plan_Parameters!R2</f>
        <v>Beam 6 (Gantry, Couch)</v>
      </c>
      <c r="S66" s="46" t="str">
        <f>Plan_Parameters!S2</f>
        <v>Beam 7 (Gantry, Couch)</v>
      </c>
      <c r="T66" s="46" t="str">
        <f>Plan_Parameters!T2</f>
        <v>Beam 8 (Gantry, Couch)</v>
      </c>
      <c r="U66" s="46" t="str">
        <f>Plan_Parameters!U2</f>
        <v>Beam 9 (Gantry, Couch)</v>
      </c>
      <c r="V66" s="46" t="str">
        <f>Plan_Parameters!V2</f>
        <v>Beam 10 (Gantry, Couch)</v>
      </c>
      <c r="W66" s="46" t="str">
        <f>Plan_Parameters!W2</f>
        <v>Range Shifter</v>
      </c>
      <c r="X66" s="46" t="str">
        <f>Plan_Parameters!X2</f>
        <v>Comments</v>
      </c>
    </row>
    <row r="67" spans="1:24" x14ac:dyDescent="0.25">
      <c r="B67" s="46" t="e">
        <f>VLOOKUP(A67,Plan_Parameters!$A$3:$GP$198,2,FALSE)</f>
        <v>#N/A</v>
      </c>
      <c r="C67" s="46" t="e">
        <f>VLOOKUP(A67,Plan_Parameters!$A$3:$GP$198,3,FALSE)</f>
        <v>#N/A</v>
      </c>
      <c r="D67" s="46" t="e">
        <f>VLOOKUP(A67,Plan_Parameters!$A$3:$GP$198,4,FALSE)</f>
        <v>#N/A</v>
      </c>
      <c r="E67" s="46" t="e">
        <f>VLOOKUP(A67,Plan_Parameters!$A$3:$GP$198,5,FALSE)</f>
        <v>#N/A</v>
      </c>
      <c r="F67" s="46" t="e">
        <f>VLOOKUP(A67,Plan_Parameters!$A$3:$GP$198,6,FALSE)</f>
        <v>#N/A</v>
      </c>
      <c r="G67" s="46" t="e">
        <f>VLOOKUP(A67,Plan_Parameters!$A$3:$GP$198,7,FALSE)</f>
        <v>#N/A</v>
      </c>
      <c r="H67" s="46" t="e">
        <f>VLOOKUP(A67,Plan_Parameters!$A$3:$GP$198,8,FALSE)</f>
        <v>#N/A</v>
      </c>
      <c r="I67" s="46" t="e">
        <f>VLOOKUP(A67,Plan_Parameters!$A$3:$GP$198,9,FALSE)</f>
        <v>#N/A</v>
      </c>
      <c r="J67" s="46" t="e">
        <f>VLOOKUP(A67,Plan_Parameters!$A$3:$GP$198,10,FALSE)</f>
        <v>#N/A</v>
      </c>
      <c r="K67" s="46" t="e">
        <f>VLOOKUP(A67,Plan_Parameters!$A$3:$GP$198,11,FALSE)</f>
        <v>#N/A</v>
      </c>
      <c r="L67" s="46" t="e">
        <f>VLOOKUP(B67,Plan_Parameters!$A$3:$GP$198,11,FALSE)</f>
        <v>#N/A</v>
      </c>
      <c r="M67" s="46" t="e">
        <f>VLOOKUP(A67,Plan_Parameters!$A$3:$GP$198,13,FALSE)</f>
        <v>#N/A</v>
      </c>
      <c r="N67" s="46" t="e">
        <f>VLOOKUP(A67,Plan_Parameters!$A$3:$GP$198,14,FALSE)</f>
        <v>#N/A</v>
      </c>
      <c r="O67" s="46" t="e">
        <f>VLOOKUP(B67,Plan_Parameters!$A$3:$GP$198,14,FALSE)</f>
        <v>#N/A</v>
      </c>
      <c r="P67" s="46" t="e">
        <f>VLOOKUP(A67,Plan_Parameters!$A$3:$GP$198,16,FALSE)</f>
        <v>#N/A</v>
      </c>
      <c r="Q67" s="46" t="e">
        <f>VLOOKUP(A67,Plan_Parameters!$A$3:$GP$198,17,FALSE)</f>
        <v>#N/A</v>
      </c>
      <c r="R67" s="46" t="e">
        <f>VLOOKUP(A67,Plan_Parameters!$A$3:$GP$198,18,FALSE)</f>
        <v>#N/A</v>
      </c>
      <c r="S67" s="46" t="e">
        <f>VLOOKUP(A67,Plan_Parameters!$A$3:$GP$198,19,FALSE)</f>
        <v>#N/A</v>
      </c>
      <c r="T67" s="46" t="e">
        <f>VLOOKUP(A67,Plan_Parameters!$A$3:$GP$198,20,FALSE)</f>
        <v>#N/A</v>
      </c>
      <c r="U67" s="46" t="e">
        <f>VLOOKUP(A67,Plan_Parameters!$A$3:$GP$198,21,FALSE)</f>
        <v>#N/A</v>
      </c>
      <c r="V67" s="46" t="e">
        <f>VLOOKUP(A67,Plan_Parameters!$A$3:$GP$198,22,FALSE)</f>
        <v>#N/A</v>
      </c>
      <c r="W67" s="46" t="e">
        <f>VLOOKUP(A67,Plan_Parameters!$A$3:$GP$198,23,FALSE)</f>
        <v>#N/A</v>
      </c>
      <c r="X67" s="46" t="e">
        <f>VLOOKUP(A67,Plan_Parameters!$A$3:$GP$198,24,FALSE)</f>
        <v>#N/A</v>
      </c>
    </row>
    <row r="68" spans="1:24" x14ac:dyDescent="0.25">
      <c r="B68" s="46" t="e">
        <f>VLOOKUP(A68,Plan_Parameters!$A$3:$GP$198,2,FALSE)</f>
        <v>#N/A</v>
      </c>
      <c r="C68" s="46" t="e">
        <f>VLOOKUP(A68,Plan_Parameters!$A$3:$GP$198,3,FALSE)</f>
        <v>#N/A</v>
      </c>
      <c r="D68" s="46" t="e">
        <f>VLOOKUP(A68,Plan_Parameters!$A$3:$GP$198,4,FALSE)</f>
        <v>#N/A</v>
      </c>
      <c r="E68" s="46" t="e">
        <f>VLOOKUP(A68,Plan_Parameters!$A$3:$GP$198,5,FALSE)</f>
        <v>#N/A</v>
      </c>
      <c r="F68" s="46" t="e">
        <f>VLOOKUP(A68,Plan_Parameters!$A$3:$GP$198,6,FALSE)</f>
        <v>#N/A</v>
      </c>
      <c r="G68" s="46" t="e">
        <f>VLOOKUP(A68,Plan_Parameters!$A$3:$GP$198,7,FALSE)</f>
        <v>#N/A</v>
      </c>
      <c r="H68" s="46" t="e">
        <f>VLOOKUP(A68,Plan_Parameters!$A$3:$GP$198,8,FALSE)</f>
        <v>#N/A</v>
      </c>
      <c r="I68" s="46" t="e">
        <f>VLOOKUP(A68,Plan_Parameters!$A$3:$GP$198,9,FALSE)</f>
        <v>#N/A</v>
      </c>
      <c r="J68" s="46" t="e">
        <f>VLOOKUP(A68,Plan_Parameters!$A$3:$GP$198,10,FALSE)</f>
        <v>#N/A</v>
      </c>
      <c r="K68" s="46" t="e">
        <f>VLOOKUP(A68,Plan_Parameters!$A$3:$GP$198,11,FALSE)</f>
        <v>#N/A</v>
      </c>
      <c r="L68" s="46" t="e">
        <f>VLOOKUP(B68,Plan_Parameters!$A$3:$GP$198,11,FALSE)</f>
        <v>#N/A</v>
      </c>
      <c r="M68" s="46" t="e">
        <f>VLOOKUP(A68,Plan_Parameters!$A$3:$GP$198,13,FALSE)</f>
        <v>#N/A</v>
      </c>
      <c r="N68" s="46" t="e">
        <f>VLOOKUP(A68,Plan_Parameters!$A$3:$GP$198,14,FALSE)</f>
        <v>#N/A</v>
      </c>
      <c r="O68" s="46" t="e">
        <f>VLOOKUP(B68,Plan_Parameters!$A$3:$GP$198,14,FALSE)</f>
        <v>#N/A</v>
      </c>
      <c r="P68" s="46" t="e">
        <f>VLOOKUP(A68,Plan_Parameters!$A$3:$GP$198,16,FALSE)</f>
        <v>#N/A</v>
      </c>
      <c r="Q68" s="46" t="e">
        <f>VLOOKUP(A68,Plan_Parameters!$A$3:$GP$198,17,FALSE)</f>
        <v>#N/A</v>
      </c>
      <c r="R68" s="46" t="e">
        <f>VLOOKUP(A68,Plan_Parameters!$A$3:$GP$198,18,FALSE)</f>
        <v>#N/A</v>
      </c>
      <c r="S68" s="46" t="e">
        <f>VLOOKUP(A68,Plan_Parameters!$A$3:$GP$198,19,FALSE)</f>
        <v>#N/A</v>
      </c>
      <c r="T68" s="46" t="e">
        <f>VLOOKUP(A68,Plan_Parameters!$A$3:$GP$198,20,FALSE)</f>
        <v>#N/A</v>
      </c>
      <c r="U68" s="46" t="e">
        <f>VLOOKUP(A68,Plan_Parameters!$A$3:$GP$198,21,FALSE)</f>
        <v>#N/A</v>
      </c>
      <c r="V68" s="46" t="e">
        <f>VLOOKUP(A68,Plan_Parameters!$A$3:$GP$198,22,FALSE)</f>
        <v>#N/A</v>
      </c>
      <c r="W68" s="46" t="e">
        <f>VLOOKUP(A68,Plan_Parameters!$A$3:$GP$198,23,FALSE)</f>
        <v>#N/A</v>
      </c>
      <c r="X68" s="46" t="e">
        <f>VLOOKUP(A68,Plan_Parameters!$A$3:$GP$198,24,FALSE)</f>
        <v>#N/A</v>
      </c>
    </row>
    <row r="69" spans="1:24" x14ac:dyDescent="0.25">
      <c r="B69" s="46" t="e">
        <f>VLOOKUP(A69,Plan_Parameters!$A$3:$GP$198,2,FALSE)</f>
        <v>#N/A</v>
      </c>
      <c r="C69" s="46" t="e">
        <f>VLOOKUP(A69,Plan_Parameters!$A$3:$GP$198,3,FALSE)</f>
        <v>#N/A</v>
      </c>
      <c r="D69" s="46" t="e">
        <f>VLOOKUP(A69,Plan_Parameters!$A$3:$GP$198,4,FALSE)</f>
        <v>#N/A</v>
      </c>
      <c r="E69" s="46" t="e">
        <f>VLOOKUP(A69,Plan_Parameters!$A$3:$GP$198,5,FALSE)</f>
        <v>#N/A</v>
      </c>
      <c r="F69" s="46" t="e">
        <f>VLOOKUP(A69,Plan_Parameters!$A$3:$GP$198,6,FALSE)</f>
        <v>#N/A</v>
      </c>
      <c r="G69" s="46" t="e">
        <f>VLOOKUP(A69,Plan_Parameters!$A$3:$GP$198,7,FALSE)</f>
        <v>#N/A</v>
      </c>
      <c r="H69" s="46" t="e">
        <f>VLOOKUP(A69,Plan_Parameters!$A$3:$GP$198,8,FALSE)</f>
        <v>#N/A</v>
      </c>
      <c r="I69" s="46" t="e">
        <f>VLOOKUP(A69,Plan_Parameters!$A$3:$GP$198,9,FALSE)</f>
        <v>#N/A</v>
      </c>
      <c r="J69" s="46" t="e">
        <f>VLOOKUP(A69,Plan_Parameters!$A$3:$GP$198,10,FALSE)</f>
        <v>#N/A</v>
      </c>
      <c r="K69" s="46" t="e">
        <f>VLOOKUP(A69,Plan_Parameters!$A$3:$GP$198,11,FALSE)</f>
        <v>#N/A</v>
      </c>
      <c r="L69" s="46" t="e">
        <f>VLOOKUP(B69,Plan_Parameters!$A$3:$GP$198,11,FALSE)</f>
        <v>#N/A</v>
      </c>
      <c r="M69" s="46" t="e">
        <f>VLOOKUP(A69,Plan_Parameters!$A$3:$GP$198,13,FALSE)</f>
        <v>#N/A</v>
      </c>
      <c r="N69" s="46" t="e">
        <f>VLOOKUP(A69,Plan_Parameters!$A$3:$GP$198,14,FALSE)</f>
        <v>#N/A</v>
      </c>
      <c r="O69" s="46" t="e">
        <f>VLOOKUP(B69,Plan_Parameters!$A$3:$GP$198,14,FALSE)</f>
        <v>#N/A</v>
      </c>
      <c r="P69" s="46" t="e">
        <f>VLOOKUP(A69,Plan_Parameters!$A$3:$GP$198,16,FALSE)</f>
        <v>#N/A</v>
      </c>
      <c r="Q69" s="46" t="e">
        <f>VLOOKUP(A69,Plan_Parameters!$A$3:$GP$198,17,FALSE)</f>
        <v>#N/A</v>
      </c>
      <c r="R69" s="46" t="e">
        <f>VLOOKUP(A69,Plan_Parameters!$A$3:$GP$198,18,FALSE)</f>
        <v>#N/A</v>
      </c>
      <c r="S69" s="46" t="e">
        <f>VLOOKUP(A69,Plan_Parameters!$A$3:$GP$198,19,FALSE)</f>
        <v>#N/A</v>
      </c>
      <c r="T69" s="46" t="e">
        <f>VLOOKUP(A69,Plan_Parameters!$A$3:$GP$198,20,FALSE)</f>
        <v>#N/A</v>
      </c>
      <c r="U69" s="46" t="e">
        <f>VLOOKUP(A69,Plan_Parameters!$A$3:$GP$198,21,FALSE)</f>
        <v>#N/A</v>
      </c>
      <c r="V69" s="46" t="e">
        <f>VLOOKUP(A69,Plan_Parameters!$A$3:$GP$198,22,FALSE)</f>
        <v>#N/A</v>
      </c>
      <c r="W69" s="46" t="e">
        <f>VLOOKUP(A69,Plan_Parameters!$A$3:$GP$198,23,FALSE)</f>
        <v>#N/A</v>
      </c>
      <c r="X69" s="46" t="e">
        <f>VLOOKUP(A69,Plan_Parameters!$A$3:$GP$198,24,FALSE)</f>
        <v>#N/A</v>
      </c>
    </row>
    <row r="70" spans="1:24" x14ac:dyDescent="0.25">
      <c r="B70" s="46" t="e">
        <f>VLOOKUP(A70,Plan_Parameters!$A$3:$GP$198,2,FALSE)</f>
        <v>#N/A</v>
      </c>
      <c r="C70" s="46" t="e">
        <f>VLOOKUP(A70,Plan_Parameters!$A$3:$GP$198,3,FALSE)</f>
        <v>#N/A</v>
      </c>
      <c r="D70" s="46" t="e">
        <f>VLOOKUP(A70,Plan_Parameters!$A$3:$GP$198,4,FALSE)</f>
        <v>#N/A</v>
      </c>
      <c r="E70" s="46" t="e">
        <f>VLOOKUP(A70,Plan_Parameters!$A$3:$GP$198,5,FALSE)</f>
        <v>#N/A</v>
      </c>
      <c r="F70" s="46" t="e">
        <f>VLOOKUP(A70,Plan_Parameters!$A$3:$GP$198,6,FALSE)</f>
        <v>#N/A</v>
      </c>
      <c r="G70" s="46" t="e">
        <f>VLOOKUP(A70,Plan_Parameters!$A$3:$GP$198,7,FALSE)</f>
        <v>#N/A</v>
      </c>
      <c r="H70" s="46" t="e">
        <f>VLOOKUP(A70,Plan_Parameters!$A$3:$GP$198,8,FALSE)</f>
        <v>#N/A</v>
      </c>
      <c r="I70" s="46" t="e">
        <f>VLOOKUP(A70,Plan_Parameters!$A$3:$GP$198,9,FALSE)</f>
        <v>#N/A</v>
      </c>
      <c r="J70" s="46" t="e">
        <f>VLOOKUP(A70,Plan_Parameters!$A$3:$GP$198,10,FALSE)</f>
        <v>#N/A</v>
      </c>
      <c r="K70" s="46" t="e">
        <f>VLOOKUP(A70,Plan_Parameters!$A$3:$GP$198,11,FALSE)</f>
        <v>#N/A</v>
      </c>
      <c r="L70" s="46" t="e">
        <f>VLOOKUP(B70,Plan_Parameters!$A$3:$GP$198,11,FALSE)</f>
        <v>#N/A</v>
      </c>
      <c r="M70" s="46" t="e">
        <f>VLOOKUP(A70,Plan_Parameters!$A$3:$GP$198,13,FALSE)</f>
        <v>#N/A</v>
      </c>
      <c r="N70" s="46" t="e">
        <f>VLOOKUP(A70,Plan_Parameters!$A$3:$GP$198,14,FALSE)</f>
        <v>#N/A</v>
      </c>
      <c r="O70" s="46" t="e">
        <f>VLOOKUP(B70,Plan_Parameters!$A$3:$GP$198,14,FALSE)</f>
        <v>#N/A</v>
      </c>
      <c r="P70" s="46" t="e">
        <f>VLOOKUP(A70,Plan_Parameters!$A$3:$GP$198,16,FALSE)</f>
        <v>#N/A</v>
      </c>
      <c r="Q70" s="46" t="e">
        <f>VLOOKUP(A70,Plan_Parameters!$A$3:$GP$198,17,FALSE)</f>
        <v>#N/A</v>
      </c>
      <c r="R70" s="46" t="e">
        <f>VLOOKUP(A70,Plan_Parameters!$A$3:$GP$198,18,FALSE)</f>
        <v>#N/A</v>
      </c>
      <c r="S70" s="46" t="e">
        <f>VLOOKUP(A70,Plan_Parameters!$A$3:$GP$198,19,FALSE)</f>
        <v>#N/A</v>
      </c>
      <c r="T70" s="46" t="e">
        <f>VLOOKUP(A70,Plan_Parameters!$A$3:$GP$198,20,FALSE)</f>
        <v>#N/A</v>
      </c>
      <c r="U70" s="46" t="e">
        <f>VLOOKUP(A70,Plan_Parameters!$A$3:$GP$198,21,FALSE)</f>
        <v>#N/A</v>
      </c>
      <c r="V70" s="46" t="e">
        <f>VLOOKUP(A70,Plan_Parameters!$A$3:$GP$198,22,FALSE)</f>
        <v>#N/A</v>
      </c>
      <c r="W70" s="46" t="e">
        <f>VLOOKUP(A70,Plan_Parameters!$A$3:$GP$198,23,FALSE)</f>
        <v>#N/A</v>
      </c>
      <c r="X70" s="46" t="e">
        <f>VLOOKUP(A70,Plan_Parameters!$A$3:$GP$198,24,FALSE)</f>
        <v>#N/A</v>
      </c>
    </row>
    <row r="71" spans="1:24" x14ac:dyDescent="0.25">
      <c r="B71" s="46" t="e">
        <f>VLOOKUP(A71,Plan_Parameters!$A$3:$GP$198,2,FALSE)</f>
        <v>#N/A</v>
      </c>
      <c r="C71" s="46" t="e">
        <f>VLOOKUP(A71,Plan_Parameters!$A$3:$GP$198,3,FALSE)</f>
        <v>#N/A</v>
      </c>
      <c r="D71" s="46" t="e">
        <f>VLOOKUP(A71,Plan_Parameters!$A$3:$GP$198,4,FALSE)</f>
        <v>#N/A</v>
      </c>
      <c r="E71" s="46" t="e">
        <f>VLOOKUP(A71,Plan_Parameters!$A$3:$GP$198,5,FALSE)</f>
        <v>#N/A</v>
      </c>
      <c r="F71" s="46" t="e">
        <f>VLOOKUP(A71,Plan_Parameters!$A$3:$GP$198,6,FALSE)</f>
        <v>#N/A</v>
      </c>
      <c r="G71" s="46" t="e">
        <f>VLOOKUP(A71,Plan_Parameters!$A$3:$GP$198,7,FALSE)</f>
        <v>#N/A</v>
      </c>
      <c r="H71" s="46" t="e">
        <f>VLOOKUP(A71,Plan_Parameters!$A$3:$GP$198,8,FALSE)</f>
        <v>#N/A</v>
      </c>
      <c r="I71" s="46" t="e">
        <f>VLOOKUP(A71,Plan_Parameters!$A$3:$GP$198,9,FALSE)</f>
        <v>#N/A</v>
      </c>
      <c r="J71" s="46" t="e">
        <f>VLOOKUP(A71,Plan_Parameters!$A$3:$GP$198,10,FALSE)</f>
        <v>#N/A</v>
      </c>
      <c r="K71" s="46" t="e">
        <f>VLOOKUP(A71,Plan_Parameters!$A$3:$GP$198,11,FALSE)</f>
        <v>#N/A</v>
      </c>
      <c r="L71" s="46" t="e">
        <f>VLOOKUP(B71,Plan_Parameters!$A$3:$GP$198,11,FALSE)</f>
        <v>#N/A</v>
      </c>
      <c r="M71" s="46" t="e">
        <f>VLOOKUP(A71,Plan_Parameters!$A$3:$GP$198,13,FALSE)</f>
        <v>#N/A</v>
      </c>
      <c r="N71" s="46" t="e">
        <f>VLOOKUP(A71,Plan_Parameters!$A$3:$GP$198,14,FALSE)</f>
        <v>#N/A</v>
      </c>
      <c r="O71" s="46" t="e">
        <f>VLOOKUP(B71,Plan_Parameters!$A$3:$GP$198,14,FALSE)</f>
        <v>#N/A</v>
      </c>
      <c r="P71" s="46" t="e">
        <f>VLOOKUP(A71,Plan_Parameters!$A$3:$GP$198,16,FALSE)</f>
        <v>#N/A</v>
      </c>
      <c r="Q71" s="46" t="e">
        <f>VLOOKUP(A71,Plan_Parameters!$A$3:$GP$198,17,FALSE)</f>
        <v>#N/A</v>
      </c>
      <c r="R71" s="46" t="e">
        <f>VLOOKUP(A71,Plan_Parameters!$A$3:$GP$198,18,FALSE)</f>
        <v>#N/A</v>
      </c>
      <c r="S71" s="46" t="e">
        <f>VLOOKUP(A71,Plan_Parameters!$A$3:$GP$198,19,FALSE)</f>
        <v>#N/A</v>
      </c>
      <c r="T71" s="46" t="e">
        <f>VLOOKUP(A71,Plan_Parameters!$A$3:$GP$198,20,FALSE)</f>
        <v>#N/A</v>
      </c>
      <c r="U71" s="46" t="e">
        <f>VLOOKUP(A71,Plan_Parameters!$A$3:$GP$198,21,FALSE)</f>
        <v>#N/A</v>
      </c>
      <c r="V71" s="46" t="e">
        <f>VLOOKUP(A71,Plan_Parameters!$A$3:$GP$198,22,FALSE)</f>
        <v>#N/A</v>
      </c>
      <c r="W71" s="46" t="e">
        <f>VLOOKUP(A71,Plan_Parameters!$A$3:$GP$198,23,FALSE)</f>
        <v>#N/A</v>
      </c>
      <c r="X71" s="46" t="e">
        <f>VLOOKUP(A71,Plan_Parameters!$A$3:$GP$198,24,FALSE)</f>
        <v>#N/A</v>
      </c>
    </row>
    <row r="72" spans="1:24" x14ac:dyDescent="0.25">
      <c r="B72" s="46" t="e">
        <f>VLOOKUP(A72,Plan_Parameters!$A$3:$GP$198,2,FALSE)</f>
        <v>#N/A</v>
      </c>
      <c r="C72" s="46" t="e">
        <f>VLOOKUP(A72,Plan_Parameters!$A$3:$GP$198,3,FALSE)</f>
        <v>#N/A</v>
      </c>
      <c r="D72" s="46" t="e">
        <f>VLOOKUP(A72,Plan_Parameters!$A$3:$GP$198,4,FALSE)</f>
        <v>#N/A</v>
      </c>
      <c r="E72" s="46" t="e">
        <f>VLOOKUP(A72,Plan_Parameters!$A$3:$GP$198,5,FALSE)</f>
        <v>#N/A</v>
      </c>
      <c r="F72" s="46" t="e">
        <f>VLOOKUP(A72,Plan_Parameters!$A$3:$GP$198,6,FALSE)</f>
        <v>#N/A</v>
      </c>
      <c r="G72" s="46" t="e">
        <f>VLOOKUP(A72,Plan_Parameters!$A$3:$GP$198,7,FALSE)</f>
        <v>#N/A</v>
      </c>
      <c r="H72" s="46" t="e">
        <f>VLOOKUP(A72,Plan_Parameters!$A$3:$GP$198,8,FALSE)</f>
        <v>#N/A</v>
      </c>
      <c r="I72" s="46" t="e">
        <f>VLOOKUP(A72,Plan_Parameters!$A$3:$GP$198,9,FALSE)</f>
        <v>#N/A</v>
      </c>
      <c r="J72" s="46" t="e">
        <f>VLOOKUP(A72,Plan_Parameters!$A$3:$GP$198,10,FALSE)</f>
        <v>#N/A</v>
      </c>
      <c r="K72" s="46" t="e">
        <f>VLOOKUP(A72,Plan_Parameters!$A$3:$GP$198,11,FALSE)</f>
        <v>#N/A</v>
      </c>
      <c r="L72" s="46" t="e">
        <f>VLOOKUP(B72,Plan_Parameters!$A$3:$GP$198,11,FALSE)</f>
        <v>#N/A</v>
      </c>
      <c r="M72" s="46" t="e">
        <f>VLOOKUP(A72,Plan_Parameters!$A$3:$GP$198,13,FALSE)</f>
        <v>#N/A</v>
      </c>
      <c r="N72" s="46" t="e">
        <f>VLOOKUP(A72,Plan_Parameters!$A$3:$GP$198,14,FALSE)</f>
        <v>#N/A</v>
      </c>
      <c r="O72" s="46" t="e">
        <f>VLOOKUP(B72,Plan_Parameters!$A$3:$GP$198,14,FALSE)</f>
        <v>#N/A</v>
      </c>
      <c r="P72" s="46" t="e">
        <f>VLOOKUP(A72,Plan_Parameters!$A$3:$GP$198,16,FALSE)</f>
        <v>#N/A</v>
      </c>
      <c r="Q72" s="46" t="e">
        <f>VLOOKUP(A72,Plan_Parameters!$A$3:$GP$198,17,FALSE)</f>
        <v>#N/A</v>
      </c>
      <c r="R72" s="46" t="e">
        <f>VLOOKUP(A72,Plan_Parameters!$A$3:$GP$198,18,FALSE)</f>
        <v>#N/A</v>
      </c>
      <c r="S72" s="46" t="e">
        <f>VLOOKUP(A72,Plan_Parameters!$A$3:$GP$198,19,FALSE)</f>
        <v>#N/A</v>
      </c>
      <c r="T72" s="46" t="e">
        <f>VLOOKUP(A72,Plan_Parameters!$A$3:$GP$198,20,FALSE)</f>
        <v>#N/A</v>
      </c>
      <c r="U72" s="46" t="e">
        <f>VLOOKUP(A72,Plan_Parameters!$A$3:$GP$198,21,FALSE)</f>
        <v>#N/A</v>
      </c>
      <c r="V72" s="46" t="e">
        <f>VLOOKUP(A72,Plan_Parameters!$A$3:$GP$198,22,FALSE)</f>
        <v>#N/A</v>
      </c>
      <c r="W72" s="46" t="e">
        <f>VLOOKUP(A72,Plan_Parameters!$A$3:$GP$198,23,FALSE)</f>
        <v>#N/A</v>
      </c>
      <c r="X72" s="46" t="e">
        <f>VLOOKUP(A72,Plan_Parameters!$A$3:$GP$198,24,FALSE)</f>
        <v>#N/A</v>
      </c>
    </row>
    <row r="76" spans="1:24" x14ac:dyDescent="0.25">
      <c r="B76" s="48" t="s">
        <v>523</v>
      </c>
      <c r="D76" s="46" t="s">
        <v>18</v>
      </c>
      <c r="U76" s="48" t="s">
        <v>525</v>
      </c>
    </row>
    <row r="77" spans="1:24" x14ac:dyDescent="0.25">
      <c r="B77" s="48" t="s">
        <v>526</v>
      </c>
      <c r="C77" s="46" t="s">
        <v>527</v>
      </c>
      <c r="D77" s="46">
        <v>30</v>
      </c>
      <c r="U77" s="48" t="s">
        <v>529</v>
      </c>
    </row>
    <row r="78" spans="1:24" x14ac:dyDescent="0.25">
      <c r="B78" s="48" t="s">
        <v>530</v>
      </c>
      <c r="C78" s="46" t="s">
        <v>0</v>
      </c>
      <c r="D78" s="46">
        <v>54</v>
      </c>
      <c r="U78" s="48" t="s">
        <v>531</v>
      </c>
    </row>
    <row r="79" spans="1:24" x14ac:dyDescent="0.25">
      <c r="B79" s="48" t="s">
        <v>67</v>
      </c>
      <c r="C79" s="46" t="s">
        <v>0</v>
      </c>
      <c r="D79" s="46">
        <v>54</v>
      </c>
      <c r="U79" s="48" t="s">
        <v>533</v>
      </c>
    </row>
    <row r="80" spans="1:24" x14ac:dyDescent="0.25">
      <c r="B80" s="48" t="s">
        <v>211</v>
      </c>
      <c r="C80" s="46" t="s">
        <v>0</v>
      </c>
      <c r="D80" s="46">
        <v>50</v>
      </c>
      <c r="U80" s="48" t="s">
        <v>535</v>
      </c>
    </row>
    <row r="81" spans="2:21" x14ac:dyDescent="0.25">
      <c r="B81" s="48" t="s">
        <v>536</v>
      </c>
      <c r="C81" s="46" t="s">
        <v>0</v>
      </c>
      <c r="D81" s="46">
        <v>45</v>
      </c>
      <c r="U81" s="48" t="s">
        <v>538</v>
      </c>
    </row>
    <row r="82" spans="2:21" x14ac:dyDescent="0.25">
      <c r="B82" s="48" t="s">
        <v>539</v>
      </c>
      <c r="C82" s="46" t="s">
        <v>0</v>
      </c>
      <c r="D82" s="46">
        <v>64</v>
      </c>
      <c r="U82" s="48" t="s">
        <v>541</v>
      </c>
    </row>
    <row r="83" spans="2:21" x14ac:dyDescent="0.25">
      <c r="B83" s="48" t="s">
        <v>542</v>
      </c>
      <c r="C83" s="46" t="s">
        <v>0</v>
      </c>
      <c r="D83" s="46">
        <v>54</v>
      </c>
      <c r="U83" s="48" t="s">
        <v>544</v>
      </c>
    </row>
    <row r="84" spans="2:21" x14ac:dyDescent="0.25">
      <c r="B84" s="48" t="s">
        <v>545</v>
      </c>
      <c r="C84" s="46" t="s">
        <v>0</v>
      </c>
      <c r="D84" s="46">
        <v>70</v>
      </c>
      <c r="U84" s="48" t="s">
        <v>547</v>
      </c>
    </row>
    <row r="85" spans="2:21" x14ac:dyDescent="0.25">
      <c r="B85" s="48" t="s">
        <v>548</v>
      </c>
      <c r="C85" s="46" t="s">
        <v>527</v>
      </c>
      <c r="D85" s="46">
        <v>7</v>
      </c>
      <c r="U85" s="48" t="s">
        <v>550</v>
      </c>
    </row>
    <row r="86" spans="2:21" x14ac:dyDescent="0.25">
      <c r="B86" s="48" t="s">
        <v>551</v>
      </c>
      <c r="C86" s="46" t="s">
        <v>0</v>
      </c>
      <c r="D86" s="46">
        <v>50</v>
      </c>
      <c r="U86" s="48" t="s">
        <v>553</v>
      </c>
    </row>
    <row r="87" spans="2:21" x14ac:dyDescent="0.25">
      <c r="B87" s="48" t="s">
        <v>554</v>
      </c>
      <c r="C87" s="46" t="s">
        <v>0</v>
      </c>
      <c r="D87" s="46">
        <v>45</v>
      </c>
      <c r="U87" s="48" t="s">
        <v>556</v>
      </c>
    </row>
    <row r="88" spans="2:21" x14ac:dyDescent="0.25">
      <c r="B88" s="48" t="s">
        <v>557</v>
      </c>
      <c r="C88" s="46" t="s">
        <v>527</v>
      </c>
      <c r="D88" s="46">
        <v>40</v>
      </c>
      <c r="U88" s="48" t="s">
        <v>559</v>
      </c>
    </row>
    <row r="89" spans="2:21" x14ac:dyDescent="0.25">
      <c r="B89" s="48" t="s">
        <v>560</v>
      </c>
      <c r="C89" s="46" t="s">
        <v>0</v>
      </c>
      <c r="D89" s="46">
        <v>5</v>
      </c>
      <c r="U89" s="48" t="s">
        <v>561</v>
      </c>
    </row>
    <row r="90" spans="2:21" x14ac:dyDescent="0.25">
      <c r="B90" s="48" t="s">
        <v>562</v>
      </c>
      <c r="C90" s="46" t="s">
        <v>527</v>
      </c>
      <c r="D90" s="46" t="s">
        <v>563</v>
      </c>
      <c r="U90" s="48" t="s">
        <v>565</v>
      </c>
    </row>
    <row r="91" spans="2:21" x14ac:dyDescent="0.25">
      <c r="B91" s="48" t="s">
        <v>566</v>
      </c>
      <c r="C91" s="46" t="s">
        <v>0</v>
      </c>
      <c r="D91" s="46" t="s">
        <v>567</v>
      </c>
      <c r="U91" s="48" t="s">
        <v>568</v>
      </c>
    </row>
    <row r="92" spans="2:21" x14ac:dyDescent="0.25">
      <c r="U92" s="48"/>
    </row>
    <row r="93" spans="2:21" x14ac:dyDescent="0.25">
      <c r="U93" s="48" t="s">
        <v>571</v>
      </c>
    </row>
    <row r="94" spans="2:21" x14ac:dyDescent="0.25">
      <c r="B94" s="46" t="s">
        <v>3</v>
      </c>
      <c r="C94" s="46" t="s">
        <v>572</v>
      </c>
      <c r="D94" s="46" t="s">
        <v>19</v>
      </c>
    </row>
    <row r="95" spans="2:21" x14ac:dyDescent="0.25">
      <c r="B95" s="46" t="s">
        <v>574</v>
      </c>
      <c r="C95" s="46">
        <f>37*2</f>
        <v>74</v>
      </c>
      <c r="D95" s="46" t="s">
        <v>20</v>
      </c>
    </row>
    <row r="96" spans="2:21" x14ac:dyDescent="0.25">
      <c r="B96" s="46" t="s">
        <v>188</v>
      </c>
      <c r="C96" s="46">
        <f>37*2</f>
        <v>74</v>
      </c>
      <c r="D96" s="46" t="s">
        <v>20</v>
      </c>
    </row>
  </sheetData>
  <conditionalFormatting sqref="A2:K29 A31:K40 A42:K51 M42:N51 M31:N40 M2:N29 A53:K74 P2:XFD29 P31:XFD40 P42:XFD51 M53:O53 M54:N74 O54:O58 P53:XFD74">
    <cfRule type="notContainsBlanks" dxfId="14" priority="16">
      <formula>LEN(TRIM(A2))&gt;0</formula>
    </cfRule>
  </conditionalFormatting>
  <conditionalFormatting sqref="A37:K39 A48:K50 A59:K61 M59:N61 M48:N50 M37:N39 P37:XFD39 P48:XFD50 P59:XFD61">
    <cfRule type="containsBlanks" dxfId="13" priority="15">
      <formula>LEN(TRIM(A37))=0</formula>
    </cfRule>
  </conditionalFormatting>
  <conditionalFormatting sqref="L2:L29 L31:L40 L42:L51 L53:L74">
    <cfRule type="notContainsBlanks" dxfId="12" priority="8">
      <formula>LEN(TRIM(L2))&gt;0</formula>
    </cfRule>
  </conditionalFormatting>
  <conditionalFormatting sqref="L37:L39 L48:L50 L59:L61">
    <cfRule type="containsBlanks" dxfId="11" priority="7">
      <formula>LEN(TRIM(L37))=0</formula>
    </cfRule>
  </conditionalFormatting>
  <conditionalFormatting sqref="O59:O74 O42:O51 O31:O40 O2:O29">
    <cfRule type="notContainsBlanks" dxfId="10" priority="4">
      <formula>LEN(TRIM(O2))&gt;0</formula>
    </cfRule>
  </conditionalFormatting>
  <conditionalFormatting sqref="O59:O61 O48:O50 O37:O39">
    <cfRule type="containsBlanks" dxfId="9" priority="3">
      <formula>LEN(TRIM(O37))=0</formula>
    </cfRule>
  </conditionalFormatting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7169" r:id="rId4">
          <objectPr locked="0" defaultSize="0" r:id="rId5">
            <anchor moveWithCells="1">
              <from>
                <xdr:col>1</xdr:col>
                <xdr:colOff>962025</xdr:colOff>
                <xdr:row>99</xdr:row>
                <xdr:rowOff>133350</xdr:rowOff>
              </from>
              <to>
                <xdr:col>9</xdr:col>
                <xdr:colOff>409575</xdr:colOff>
                <xdr:row>145</xdr:row>
                <xdr:rowOff>152400</xdr:rowOff>
              </to>
            </anchor>
          </objectPr>
        </oleObject>
      </mc:Choice>
      <mc:Fallback>
        <oleObject progId="Word.Document.12" shapeId="7169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8"/>
  <dimension ref="A1:GP98"/>
  <sheetViews>
    <sheetView topLeftCell="A7" zoomScale="70" zoomScaleNormal="70" workbookViewId="0">
      <selection activeCell="A37" sqref="A37"/>
    </sheetView>
  </sheetViews>
  <sheetFormatPr defaultRowHeight="15" x14ac:dyDescent="0.25"/>
  <cols>
    <col min="1" max="1" width="9.140625" style="46"/>
    <col min="2" max="2" width="20.85546875" style="46" bestFit="1" customWidth="1"/>
    <col min="3" max="4" width="9.140625" style="46"/>
    <col min="5" max="5" width="12.7109375" style="46" bestFit="1" customWidth="1"/>
    <col min="6" max="6" width="10.85546875" style="46" bestFit="1" customWidth="1"/>
    <col min="7" max="8" width="10.5703125" style="46" bestFit="1" customWidth="1"/>
    <col min="9" max="9" width="10.28515625" style="46" bestFit="1" customWidth="1"/>
    <col min="10" max="10" width="14.140625" style="46" customWidth="1"/>
    <col min="11" max="11" width="16.7109375" style="46" bestFit="1" customWidth="1"/>
    <col min="12" max="12" width="17.28515625" style="46" customWidth="1"/>
    <col min="13" max="20" width="22.42578125" style="46" bestFit="1" customWidth="1"/>
    <col min="21" max="21" width="19.28515625" style="46" customWidth="1"/>
    <col min="22" max="22" width="23.5703125" style="46" bestFit="1" customWidth="1"/>
    <col min="23" max="24" width="16.7109375" style="46" bestFit="1" customWidth="1"/>
    <col min="25" max="25" width="14.42578125" style="46" bestFit="1" customWidth="1"/>
    <col min="26" max="27" width="18" style="46" bestFit="1" customWidth="1"/>
    <col min="28" max="30" width="15.85546875" style="46" customWidth="1"/>
    <col min="31" max="31" width="9.28515625" style="46" bestFit="1" customWidth="1"/>
    <col min="32" max="32" width="13.85546875" style="46" bestFit="1" customWidth="1"/>
    <col min="33" max="33" width="14.140625" style="46" bestFit="1" customWidth="1"/>
    <col min="34" max="34" width="10.7109375" style="46" bestFit="1" customWidth="1"/>
    <col min="35" max="36" width="18" style="46" bestFit="1" customWidth="1"/>
    <col min="37" max="37" width="9.7109375" style="46" bestFit="1" customWidth="1"/>
    <col min="38" max="39" width="18" style="46" bestFit="1" customWidth="1"/>
    <col min="40" max="40" width="9.5703125" style="46" bestFit="1" customWidth="1"/>
    <col min="41" max="41" width="13.7109375" style="46" bestFit="1" customWidth="1"/>
    <col min="42" max="42" width="14" style="46" bestFit="1" customWidth="1"/>
    <col min="43" max="43" width="9.7109375" style="46" bestFit="1" customWidth="1"/>
    <col min="44" max="44" width="13.85546875" style="46" bestFit="1" customWidth="1"/>
    <col min="45" max="45" width="14.140625" style="46" bestFit="1" customWidth="1"/>
    <col min="46" max="46" width="11.28515625" style="46" bestFit="1" customWidth="1"/>
    <col min="47" max="48" width="18" style="46" bestFit="1" customWidth="1"/>
    <col min="49" max="49" width="10.28515625" style="46" bestFit="1" customWidth="1"/>
    <col min="50" max="51" width="18" style="46" bestFit="1" customWidth="1"/>
    <col min="52" max="52" width="9.5703125" style="46" bestFit="1" customWidth="1"/>
    <col min="53" max="53" width="13.7109375" style="46" bestFit="1" customWidth="1"/>
    <col min="54" max="54" width="14" style="46" bestFit="1" customWidth="1"/>
    <col min="55" max="55" width="9.7109375" style="46" bestFit="1" customWidth="1"/>
    <col min="56" max="56" width="13.85546875" style="46" bestFit="1" customWidth="1"/>
    <col min="57" max="57" width="14.140625" style="46" bestFit="1" customWidth="1"/>
    <col min="58" max="58" width="9.5703125" style="46" bestFit="1" customWidth="1"/>
    <col min="59" max="60" width="18" style="46" bestFit="1" customWidth="1"/>
    <col min="61" max="61" width="8.5703125" style="46" bestFit="1" customWidth="1"/>
    <col min="62" max="63" width="18" style="46" bestFit="1" customWidth="1"/>
    <col min="64" max="64" width="13.85546875" style="46" bestFit="1" customWidth="1"/>
    <col min="65" max="65" width="18" style="46" bestFit="1" customWidth="1"/>
    <col min="66" max="66" width="18.28515625" style="46" bestFit="1" customWidth="1"/>
    <col min="67" max="67" width="21" style="46" bestFit="1" customWidth="1"/>
    <col min="68" max="68" width="25.140625" style="46" bestFit="1" customWidth="1"/>
    <col min="69" max="69" width="25.5703125" style="46" bestFit="1" customWidth="1"/>
    <col min="70" max="70" width="22.5703125" style="46" bestFit="1" customWidth="1"/>
    <col min="71" max="71" width="26.7109375" style="46" bestFit="1" customWidth="1"/>
    <col min="72" max="72" width="27" style="46" bestFit="1" customWidth="1"/>
    <col min="73" max="73" width="12.140625" style="46" bestFit="1" customWidth="1"/>
    <col min="74" max="74" width="16.28515625" style="46" bestFit="1" customWidth="1"/>
    <col min="75" max="75" width="16.5703125" style="46" bestFit="1" customWidth="1"/>
    <col min="76" max="76" width="14.42578125" style="46" bestFit="1" customWidth="1"/>
    <col min="77" max="77" width="18.5703125" style="46" bestFit="1" customWidth="1"/>
    <col min="78" max="78" width="18.85546875" style="46" bestFit="1" customWidth="1"/>
    <col min="79" max="79" width="20.140625" style="46" bestFit="1" customWidth="1"/>
    <col min="80" max="80" width="24.28515625" style="46" bestFit="1" customWidth="1"/>
    <col min="81" max="81" width="24.5703125" style="46" bestFit="1" customWidth="1"/>
    <col min="82" max="82" width="21.42578125" style="46" bestFit="1" customWidth="1"/>
    <col min="83" max="83" width="25.5703125" style="46" bestFit="1" customWidth="1"/>
    <col min="84" max="84" width="25.85546875" style="46" bestFit="1" customWidth="1"/>
    <col min="85" max="85" width="24.140625" style="46" bestFit="1" customWidth="1"/>
    <col min="86" max="86" width="28.7109375" style="46" bestFit="1" customWidth="1"/>
    <col min="87" max="87" width="29" style="46" bestFit="1" customWidth="1"/>
    <col min="88" max="88" width="25.28515625" style="46" bestFit="1" customWidth="1"/>
    <col min="89" max="89" width="30" style="46" bestFit="1" customWidth="1"/>
    <col min="90" max="90" width="30.28515625" style="46" bestFit="1" customWidth="1"/>
    <col min="91" max="91" width="18" style="46" bestFit="1" customWidth="1"/>
    <col min="92" max="92" width="22.5703125" style="46" bestFit="1" customWidth="1"/>
    <col min="93" max="93" width="22.85546875" style="46" bestFit="1" customWidth="1"/>
    <col min="94" max="94" width="20.7109375" style="46" bestFit="1" customWidth="1"/>
    <col min="95" max="95" width="25.28515625" style="46" bestFit="1" customWidth="1"/>
    <col min="96" max="96" width="25.7109375" style="46" bestFit="1" customWidth="1"/>
    <col min="97" max="97" width="22" style="46" bestFit="1" customWidth="1"/>
    <col min="98" max="98" width="26.5703125" style="46" bestFit="1" customWidth="1"/>
    <col min="99" max="99" width="26.85546875" style="46" bestFit="1" customWidth="1"/>
    <col min="100" max="100" width="13.5703125" style="46" bestFit="1" customWidth="1"/>
    <col min="101" max="101" width="18.140625" style="46" bestFit="1" customWidth="1"/>
    <col min="102" max="102" width="18.42578125" style="46" bestFit="1" customWidth="1"/>
    <col min="103" max="103" width="14.7109375" style="46" bestFit="1" customWidth="1"/>
    <col min="104" max="104" width="19.28515625" style="46" bestFit="1" customWidth="1"/>
    <col min="105" max="105" width="19.5703125" style="46" bestFit="1" customWidth="1"/>
    <col min="106" max="106" width="21.140625" style="46" bestFit="1" customWidth="1"/>
    <col min="107" max="107" width="25.85546875" style="46" bestFit="1" customWidth="1"/>
    <col min="108" max="108" width="26.140625" style="46" bestFit="1" customWidth="1"/>
    <col min="109" max="109" width="22.42578125" style="46" bestFit="1" customWidth="1"/>
    <col min="110" max="110" width="27" style="46" bestFit="1" customWidth="1"/>
    <col min="111" max="111" width="27.28515625" style="46" bestFit="1" customWidth="1"/>
    <col min="112" max="112" width="19" style="46" bestFit="1" customWidth="1"/>
    <col min="113" max="113" width="23.5703125" style="46" bestFit="1" customWidth="1"/>
    <col min="114" max="114" width="23.85546875" style="46" bestFit="1" customWidth="1"/>
    <col min="115" max="115" width="20.140625" style="46" bestFit="1" customWidth="1"/>
    <col min="116" max="116" width="24.7109375" style="46" bestFit="1" customWidth="1"/>
    <col min="117" max="117" width="25" style="46" bestFit="1" customWidth="1"/>
    <col min="118" max="118" width="17.42578125" style="46" bestFit="1" customWidth="1"/>
    <col min="119" max="119" width="22" style="46" bestFit="1" customWidth="1"/>
    <col min="120" max="120" width="22.28515625" style="46" bestFit="1" customWidth="1"/>
    <col min="121" max="121" width="11.7109375" style="46" bestFit="1" customWidth="1"/>
    <col min="122" max="122" width="16.28515625" style="46" bestFit="1" customWidth="1"/>
    <col min="123" max="123" width="16.5703125" style="46" bestFit="1" customWidth="1"/>
    <col min="124" max="124" width="12.85546875" style="46" bestFit="1" customWidth="1"/>
    <col min="125" max="125" width="17.5703125" style="46" bestFit="1" customWidth="1"/>
    <col min="126" max="126" width="17.85546875" style="46" bestFit="1" customWidth="1"/>
    <col min="127" max="127" width="9.85546875" style="46" bestFit="1" customWidth="1"/>
    <col min="128" max="128" width="14.42578125" style="46" bestFit="1" customWidth="1"/>
    <col min="129" max="129" width="14.7109375" style="46" bestFit="1" customWidth="1"/>
    <col min="130" max="130" width="26.42578125" style="46" bestFit="1" customWidth="1"/>
    <col min="131" max="131" width="30.5703125" style="46" bestFit="1" customWidth="1"/>
    <col min="132" max="132" width="30.85546875" style="46" bestFit="1" customWidth="1"/>
    <col min="133" max="133" width="27.5703125" style="46" bestFit="1" customWidth="1"/>
    <col min="134" max="134" width="31.7109375" style="46" bestFit="1" customWidth="1"/>
    <col min="135" max="135" width="32" style="46" bestFit="1" customWidth="1"/>
    <col min="136" max="136" width="17.7109375" style="46" bestFit="1" customWidth="1"/>
    <col min="137" max="137" width="22.28515625" style="46" bestFit="1" customWidth="1"/>
    <col min="138" max="138" width="22.5703125" style="46" bestFit="1" customWidth="1"/>
    <col min="139" max="139" width="14.140625" style="46" bestFit="1" customWidth="1"/>
    <col min="140" max="140" width="18.7109375" style="46" bestFit="1" customWidth="1"/>
    <col min="141" max="141" width="19" style="46" bestFit="1" customWidth="1"/>
    <col min="142" max="142" width="15.42578125" style="46" bestFit="1" customWidth="1"/>
    <col min="143" max="143" width="20" style="46" bestFit="1" customWidth="1"/>
    <col min="144" max="144" width="20.28515625" style="46" bestFit="1" customWidth="1"/>
    <col min="145" max="145" width="12.85546875" style="46" bestFit="1" customWidth="1"/>
    <col min="146" max="146" width="17.5703125" style="46" bestFit="1" customWidth="1"/>
    <col min="147" max="147" width="17.85546875" style="46" bestFit="1" customWidth="1"/>
    <col min="148" max="16384" width="9.140625" style="46"/>
  </cols>
  <sheetData>
    <row r="1" spans="1:198" s="16" customFormat="1" x14ac:dyDescent="0.25">
      <c r="A1" s="16">
        <v>1</v>
      </c>
      <c r="B1" s="16">
        <v>2</v>
      </c>
      <c r="C1" s="16">
        <v>3</v>
      </c>
      <c r="D1" s="16">
        <v>4</v>
      </c>
      <c r="E1" s="16">
        <v>5</v>
      </c>
      <c r="F1" s="16">
        <v>6</v>
      </c>
      <c r="G1" s="16">
        <v>7</v>
      </c>
      <c r="H1" s="16">
        <v>8</v>
      </c>
      <c r="I1" s="16">
        <v>9</v>
      </c>
      <c r="J1" s="39">
        <v>10</v>
      </c>
      <c r="K1" s="40">
        <v>11</v>
      </c>
      <c r="L1" s="41">
        <v>12</v>
      </c>
      <c r="M1" s="16">
        <v>13</v>
      </c>
      <c r="N1" s="16">
        <v>14</v>
      </c>
      <c r="O1" s="16">
        <v>15</v>
      </c>
      <c r="P1" s="39">
        <v>16</v>
      </c>
      <c r="Q1" s="40">
        <v>17</v>
      </c>
      <c r="R1" s="41">
        <v>18</v>
      </c>
      <c r="S1" s="16">
        <v>19</v>
      </c>
      <c r="T1" s="16">
        <v>20</v>
      </c>
      <c r="U1" s="16">
        <v>21</v>
      </c>
      <c r="V1" s="39">
        <v>22</v>
      </c>
      <c r="W1" s="40">
        <v>23</v>
      </c>
      <c r="X1" s="41">
        <v>24</v>
      </c>
      <c r="Y1" s="16">
        <v>25</v>
      </c>
      <c r="Z1" s="16">
        <v>26</v>
      </c>
      <c r="AA1" s="16">
        <v>27</v>
      </c>
      <c r="AB1" s="39">
        <v>28</v>
      </c>
      <c r="AC1" s="40">
        <v>29</v>
      </c>
      <c r="AD1" s="41">
        <v>30</v>
      </c>
      <c r="AE1" s="16">
        <v>31</v>
      </c>
      <c r="AF1" s="16">
        <v>32</v>
      </c>
      <c r="AG1" s="16">
        <v>33</v>
      </c>
      <c r="AH1" s="39">
        <v>34</v>
      </c>
      <c r="AI1" s="40">
        <v>35</v>
      </c>
      <c r="AJ1" s="41">
        <v>36</v>
      </c>
      <c r="AK1" s="16">
        <v>37</v>
      </c>
      <c r="AL1" s="16">
        <v>38</v>
      </c>
      <c r="AM1" s="16">
        <v>39</v>
      </c>
      <c r="AN1" s="39">
        <v>40</v>
      </c>
      <c r="AO1" s="40">
        <v>41</v>
      </c>
      <c r="AP1" s="41">
        <v>42</v>
      </c>
      <c r="AQ1" s="16">
        <v>43</v>
      </c>
      <c r="AR1" s="16">
        <v>44</v>
      </c>
      <c r="AS1" s="16">
        <v>45</v>
      </c>
      <c r="AT1" s="39">
        <v>46</v>
      </c>
      <c r="AU1" s="40">
        <v>47</v>
      </c>
      <c r="AV1" s="41">
        <v>48</v>
      </c>
      <c r="AW1" s="16">
        <v>49</v>
      </c>
      <c r="AX1" s="16">
        <v>50</v>
      </c>
      <c r="AY1" s="16">
        <v>51</v>
      </c>
      <c r="AZ1" s="39">
        <v>52</v>
      </c>
      <c r="BA1" s="40">
        <v>53</v>
      </c>
      <c r="BB1" s="41">
        <v>54</v>
      </c>
      <c r="BC1" s="16">
        <v>55</v>
      </c>
      <c r="BD1" s="16">
        <v>56</v>
      </c>
      <c r="BE1" s="16">
        <v>57</v>
      </c>
      <c r="BF1" s="39">
        <v>58</v>
      </c>
      <c r="BG1" s="40">
        <v>59</v>
      </c>
      <c r="BH1" s="41">
        <v>60</v>
      </c>
      <c r="BI1" s="16">
        <v>61</v>
      </c>
      <c r="BJ1" s="16">
        <v>62</v>
      </c>
      <c r="BK1" s="16">
        <v>63</v>
      </c>
      <c r="BL1" s="39">
        <v>64</v>
      </c>
      <c r="BM1" s="40">
        <v>65</v>
      </c>
      <c r="BN1" s="41">
        <v>66</v>
      </c>
      <c r="BO1" s="16">
        <v>67</v>
      </c>
      <c r="BP1" s="16">
        <v>68</v>
      </c>
      <c r="BQ1" s="16">
        <v>69</v>
      </c>
      <c r="BR1" s="39">
        <v>70</v>
      </c>
      <c r="BS1" s="40">
        <v>71</v>
      </c>
      <c r="BT1" s="41">
        <v>72</v>
      </c>
      <c r="BU1" s="16">
        <v>73</v>
      </c>
      <c r="BV1" s="16">
        <v>74</v>
      </c>
      <c r="BW1" s="16">
        <v>75</v>
      </c>
      <c r="BX1" s="39">
        <v>76</v>
      </c>
      <c r="BY1" s="40">
        <v>77</v>
      </c>
      <c r="BZ1" s="41">
        <v>78</v>
      </c>
      <c r="CA1" s="16">
        <v>79</v>
      </c>
      <c r="CB1" s="16">
        <v>80</v>
      </c>
      <c r="CC1" s="16">
        <v>81</v>
      </c>
      <c r="CD1" s="39">
        <v>82</v>
      </c>
      <c r="CE1" s="40">
        <v>83</v>
      </c>
      <c r="CF1" s="41">
        <v>84</v>
      </c>
      <c r="CG1" s="16">
        <v>85</v>
      </c>
      <c r="CH1" s="16">
        <v>86</v>
      </c>
      <c r="CI1" s="16">
        <v>87</v>
      </c>
      <c r="CJ1" s="39">
        <v>88</v>
      </c>
      <c r="CK1" s="40">
        <v>89</v>
      </c>
      <c r="CL1" s="41">
        <v>90</v>
      </c>
      <c r="CM1" s="16">
        <v>91</v>
      </c>
      <c r="CN1" s="16">
        <v>92</v>
      </c>
      <c r="CO1" s="16">
        <v>93</v>
      </c>
      <c r="CP1" s="39">
        <v>94</v>
      </c>
      <c r="CQ1" s="40">
        <v>95</v>
      </c>
      <c r="CR1" s="41">
        <v>96</v>
      </c>
      <c r="CS1" s="16">
        <v>97</v>
      </c>
      <c r="CT1" s="16">
        <v>98</v>
      </c>
      <c r="CU1" s="16">
        <v>99</v>
      </c>
      <c r="CV1" s="39">
        <v>100</v>
      </c>
      <c r="CW1" s="40">
        <v>101</v>
      </c>
      <c r="CX1" s="41">
        <v>102</v>
      </c>
      <c r="CY1" s="16">
        <v>103</v>
      </c>
      <c r="CZ1" s="16">
        <v>104</v>
      </c>
      <c r="DA1" s="16">
        <v>105</v>
      </c>
      <c r="DB1" s="39">
        <v>106</v>
      </c>
      <c r="DC1" s="40">
        <v>107</v>
      </c>
      <c r="DD1" s="41">
        <v>108</v>
      </c>
      <c r="DE1" s="16">
        <v>109</v>
      </c>
      <c r="DF1" s="16">
        <v>110</v>
      </c>
      <c r="DG1" s="16">
        <v>111</v>
      </c>
      <c r="DH1" s="39">
        <v>112</v>
      </c>
      <c r="DI1" s="40">
        <v>113</v>
      </c>
      <c r="DJ1" s="41">
        <v>114</v>
      </c>
      <c r="DK1" s="16">
        <v>115</v>
      </c>
      <c r="DL1" s="16">
        <v>116</v>
      </c>
      <c r="DM1" s="16">
        <v>117</v>
      </c>
      <c r="DN1" s="39">
        <v>118</v>
      </c>
      <c r="DO1" s="40">
        <v>119</v>
      </c>
      <c r="DP1" s="41">
        <v>120</v>
      </c>
      <c r="DQ1" s="16">
        <v>121</v>
      </c>
      <c r="DR1" s="16">
        <v>122</v>
      </c>
      <c r="DS1" s="16">
        <v>123</v>
      </c>
      <c r="DT1" s="39">
        <v>124</v>
      </c>
      <c r="DU1" s="40">
        <v>125</v>
      </c>
      <c r="DV1" s="41">
        <v>126</v>
      </c>
      <c r="DW1" s="16">
        <v>127</v>
      </c>
      <c r="DX1" s="16">
        <v>128</v>
      </c>
      <c r="DY1" s="16">
        <v>129</v>
      </c>
      <c r="DZ1" s="39">
        <v>130</v>
      </c>
      <c r="EA1" s="40">
        <v>131</v>
      </c>
      <c r="EB1" s="41">
        <v>132</v>
      </c>
      <c r="EC1" s="16">
        <v>133</v>
      </c>
      <c r="ED1" s="16">
        <v>134</v>
      </c>
      <c r="EE1" s="16">
        <v>135</v>
      </c>
      <c r="EF1" s="39">
        <v>136</v>
      </c>
      <c r="EG1" s="40">
        <v>137</v>
      </c>
      <c r="EH1" s="41">
        <v>138</v>
      </c>
      <c r="EI1" s="16">
        <v>139</v>
      </c>
      <c r="EJ1" s="16">
        <v>140</v>
      </c>
      <c r="EK1" s="16">
        <v>141</v>
      </c>
      <c r="EL1" s="39">
        <v>142</v>
      </c>
      <c r="EM1" s="40">
        <v>143</v>
      </c>
      <c r="EN1" s="41">
        <v>144</v>
      </c>
      <c r="EO1" s="16">
        <v>145</v>
      </c>
      <c r="EP1" s="16">
        <v>146</v>
      </c>
      <c r="EQ1" s="16">
        <v>147</v>
      </c>
      <c r="ER1" s="39">
        <v>148</v>
      </c>
      <c r="ES1" s="40">
        <v>149</v>
      </c>
      <c r="ET1" s="41">
        <v>150</v>
      </c>
      <c r="EU1" s="16">
        <v>151</v>
      </c>
      <c r="EV1" s="16">
        <v>152</v>
      </c>
      <c r="EW1" s="16">
        <v>153</v>
      </c>
      <c r="EX1" s="16">
        <v>154</v>
      </c>
      <c r="EY1" s="16">
        <v>155</v>
      </c>
      <c r="EZ1" s="16">
        <v>156</v>
      </c>
      <c r="FA1" s="16">
        <v>157</v>
      </c>
      <c r="FB1" s="16">
        <v>158</v>
      </c>
      <c r="FC1" s="16">
        <v>159</v>
      </c>
      <c r="FD1" s="16">
        <v>160</v>
      </c>
      <c r="FE1" s="16">
        <v>161</v>
      </c>
      <c r="FF1" s="16">
        <v>162</v>
      </c>
      <c r="FG1" s="16">
        <v>163</v>
      </c>
      <c r="FH1" s="16">
        <v>164</v>
      </c>
      <c r="FI1" s="16">
        <v>165</v>
      </c>
      <c r="FJ1" s="16">
        <v>166</v>
      </c>
      <c r="FK1" s="16">
        <v>167</v>
      </c>
      <c r="FL1" s="16">
        <v>168</v>
      </c>
      <c r="FM1" s="16">
        <v>169</v>
      </c>
      <c r="FN1" s="16">
        <v>170</v>
      </c>
      <c r="FO1" s="16">
        <v>171</v>
      </c>
      <c r="FP1" s="16">
        <v>172</v>
      </c>
      <c r="FQ1" s="16">
        <v>173</v>
      </c>
      <c r="FR1" s="16">
        <v>174</v>
      </c>
      <c r="FS1" s="16">
        <v>175</v>
      </c>
      <c r="FT1" s="16">
        <v>176</v>
      </c>
      <c r="FU1" s="16">
        <v>177</v>
      </c>
      <c r="FV1" s="16">
        <v>178</v>
      </c>
      <c r="FW1" s="16">
        <v>179</v>
      </c>
      <c r="FX1" s="16">
        <v>180</v>
      </c>
      <c r="FY1" s="16">
        <v>181</v>
      </c>
      <c r="FZ1" s="16">
        <v>182</v>
      </c>
      <c r="GA1" s="16">
        <v>183</v>
      </c>
      <c r="GB1" s="16">
        <v>184</v>
      </c>
      <c r="GC1" s="16">
        <v>185</v>
      </c>
      <c r="GD1" s="16">
        <v>186</v>
      </c>
      <c r="GE1" s="16">
        <v>187</v>
      </c>
      <c r="GF1" s="16">
        <v>188</v>
      </c>
      <c r="GG1" s="16">
        <v>189</v>
      </c>
      <c r="GH1" s="16">
        <v>190</v>
      </c>
      <c r="GI1" s="16">
        <v>191</v>
      </c>
      <c r="GJ1" s="16">
        <v>192</v>
      </c>
      <c r="GK1" s="16">
        <v>193</v>
      </c>
      <c r="GL1" s="16">
        <v>194</v>
      </c>
      <c r="GM1" s="16">
        <v>195</v>
      </c>
      <c r="GN1" s="16">
        <v>196</v>
      </c>
      <c r="GO1" s="16">
        <v>197</v>
      </c>
      <c r="GP1" s="16">
        <v>198</v>
      </c>
    </row>
    <row r="2" spans="1:198" s="35" customFormat="1" x14ac:dyDescent="0.25">
      <c r="A2" s="35" t="str">
        <f>'Phase 1,2+robust'!A2</f>
        <v>ID</v>
      </c>
      <c r="B2" s="35" t="str">
        <f>'Phase 1,2+robust'!B2</f>
        <v>CentreID</v>
      </c>
      <c r="C2" s="35" t="str">
        <f>'Phase 1,2+robust'!C2</f>
        <v>Initials</v>
      </c>
      <c r="D2" s="35" t="str">
        <f>'Phase 1,2+robust'!D2</f>
        <v>Date</v>
      </c>
      <c r="E2" s="35" t="str">
        <f>'Phase 1,2+robust'!E2</f>
        <v>LastUpdated</v>
      </c>
      <c r="F2" s="35" t="str">
        <f>'Phase 1,2+robust'!F2</f>
        <v>Plan name</v>
      </c>
      <c r="G2" s="35" t="str">
        <f>'Phase 1,2+robust'!G2</f>
        <v>Submitted</v>
      </c>
      <c r="H2" s="35" t="str">
        <f>'Phase 1,2+robust'!H2</f>
        <v>Indication</v>
      </c>
      <c r="I2" s="35" t="str">
        <f>'Phase 1,2+robust'!I2</f>
        <v>PatientNo</v>
      </c>
      <c r="J2" s="42" t="str">
        <f>'Phase 1,2+robust'!J2</f>
        <v>PTV_1_D98</v>
      </c>
      <c r="K2" s="43" t="str">
        <f>'Phase 1,2+robust'!K2</f>
        <v>PTV_1_D98_min</v>
      </c>
      <c r="L2" s="44" t="str">
        <f>'Phase 1,2+robust'!L2</f>
        <v>PTV_1_D98_max</v>
      </c>
      <c r="M2" s="35" t="str">
        <f>'Phase 1,2+robust'!M2</f>
        <v>PTV_1_D2</v>
      </c>
      <c r="N2" s="35" t="str">
        <f>'Phase 1,2+robust'!N2</f>
        <v>PTV_1_D2_min</v>
      </c>
      <c r="O2" s="35" t="str">
        <f>'Phase 1,2+robust'!O2</f>
        <v>PTV_1_D2_max</v>
      </c>
      <c r="P2" s="42" t="str">
        <f>'Phase 1,2+robust'!Y2</f>
        <v>PTV_1_CI</v>
      </c>
      <c r="Q2" s="43" t="str">
        <f>'Phase 1,2+robust'!Z2</f>
        <v>PTV_1_CI_min</v>
      </c>
      <c r="R2" s="44" t="str">
        <f>'Phase 1,2+robust'!AA2</f>
        <v>PTV_1_CI_max</v>
      </c>
      <c r="S2" s="35" t="str">
        <f>'Phase 1,2+robust'!AB2</f>
        <v>PTV_1_HI</v>
      </c>
      <c r="T2" s="35" t="str">
        <f>'Phase 1,2+robust'!AC2</f>
        <v>PTV_1_HI_min</v>
      </c>
      <c r="U2" s="35" t="str">
        <f>'Phase 1,2+robust'!AD2</f>
        <v>PTV_1_HI_max</v>
      </c>
      <c r="V2" s="42" t="str">
        <f>'Phase 1,2+robust'!AE2</f>
        <v>PTV_2_D98</v>
      </c>
      <c r="W2" s="43" t="str">
        <f>'Phase 1,2+robust'!AF2</f>
        <v>PTV_2_D98_min</v>
      </c>
      <c r="X2" s="44" t="str">
        <f>'Phase 1,2+robust'!AG2</f>
        <v>PTV_2_D98_max</v>
      </c>
      <c r="Y2" s="35" t="str">
        <f>'Phase 1,2+robust'!AH2</f>
        <v>PTV_2_D2</v>
      </c>
      <c r="Z2" s="35" t="str">
        <f>'Phase 1,2+robust'!AI2</f>
        <v>PTV_2_D2_min</v>
      </c>
      <c r="AA2" s="35" t="str">
        <f>'Phase 1,2+robust'!AJ2</f>
        <v>PTV_2_D2_max</v>
      </c>
      <c r="AB2" s="42" t="str">
        <f>'Phase 1,2+robust'!AT2</f>
        <v>PTV_2_CI</v>
      </c>
      <c r="AC2" s="43" t="str">
        <f>'Phase 1,2+robust'!AU2</f>
        <v>PTV_2_CI_min</v>
      </c>
      <c r="AD2" s="44" t="str">
        <f>'Phase 1,2+robust'!AV2</f>
        <v>PTV_2_CI_max</v>
      </c>
      <c r="AE2" s="35" t="str">
        <f>'Phase 1,2+robust'!AW2</f>
        <v>PTV_2_HI</v>
      </c>
      <c r="AF2" s="35" t="str">
        <f>'Phase 1,2+robust'!AX2</f>
        <v>PTV_2_HI_min</v>
      </c>
      <c r="AG2" s="35" t="str">
        <f>'Phase 1,2+robust'!AY2</f>
        <v>PTV_2_HI_max</v>
      </c>
      <c r="AH2" s="42" t="str">
        <f>'Phase 1,2+robust'!AZ2</f>
        <v>CTV_1_D98</v>
      </c>
      <c r="AI2" s="43" t="str">
        <f>'Phase 1,2+robust'!BA2</f>
        <v>CTV_1_D98_min</v>
      </c>
      <c r="AJ2" s="44" t="str">
        <f>'Phase 1,2+robust'!BB2</f>
        <v>CTV_1_D98_max</v>
      </c>
      <c r="AK2" s="35" t="str">
        <f>'Phase 1,2+robust'!BC2</f>
        <v>CTV_1_D2</v>
      </c>
      <c r="AL2" s="35" t="str">
        <f>'Phase 1,2+robust'!BD2</f>
        <v>CTV_1_D2_min</v>
      </c>
      <c r="AM2" s="35" t="str">
        <f>'Phase 1,2+robust'!BE2</f>
        <v>CTV_1_D2_max</v>
      </c>
      <c r="AN2" s="42" t="str">
        <f>'Phase 1,2+robust'!BO2</f>
        <v xml:space="preserve">CTV_1_CI </v>
      </c>
      <c r="AO2" s="43" t="str">
        <f>'Phase 1,2+robust'!BP2</f>
        <v>CTV_1_CI_min</v>
      </c>
      <c r="AP2" s="44" t="str">
        <f>'Phase 1,2+robust'!BQ2</f>
        <v>CTV_1_CI_max</v>
      </c>
      <c r="AQ2" s="35" t="str">
        <f>'Phase 1,2+robust'!BR2</f>
        <v xml:space="preserve">CTV_1_HI </v>
      </c>
      <c r="AR2" s="35" t="str">
        <f>'Phase 1,2+robust'!BS2</f>
        <v>CTV_1_HI_min</v>
      </c>
      <c r="AS2" s="35" t="str">
        <f>'Phase 1,2+robust'!BT2</f>
        <v>CTV_1_HI_max</v>
      </c>
      <c r="AT2" s="42" t="str">
        <f>'Phase 1,2+robust'!BU2</f>
        <v xml:space="preserve">CTV_2_D98 </v>
      </c>
      <c r="AU2" s="43" t="str">
        <f>'Phase 1,2+robust'!BV2</f>
        <v>CTV_2_D98_min</v>
      </c>
      <c r="AV2" s="44" t="str">
        <f>'Phase 1,2+robust'!BW2</f>
        <v>CTV_2_D98_max</v>
      </c>
      <c r="AW2" s="35" t="str">
        <f>'Phase 1,2+robust'!BX2</f>
        <v xml:space="preserve">CTV_2_D2 </v>
      </c>
      <c r="AX2" s="35" t="str">
        <f>'Phase 1,2+robust'!BY2</f>
        <v>CTV_2_D2_min</v>
      </c>
      <c r="AY2" s="35" t="str">
        <f>'Phase 1,2+robust'!BZ2</f>
        <v>CTV_2_D2_max</v>
      </c>
      <c r="AZ2" s="42" t="str">
        <f>'Phase 1,2+robust'!CJ2</f>
        <v xml:space="preserve">CTV_2_CI </v>
      </c>
      <c r="BA2" s="43" t="str">
        <f>'Phase 1,2+robust'!CK2</f>
        <v>CTV_2_CI_min</v>
      </c>
      <c r="BB2" s="44" t="str">
        <f>'Phase 1,2+robust'!CL2</f>
        <v>CTV_2_CI_max</v>
      </c>
      <c r="BC2" s="35" t="str">
        <f>'Phase 1,2+robust'!CM2</f>
        <v xml:space="preserve">CTV_2_HI </v>
      </c>
      <c r="BD2" s="35" t="str">
        <f>'Phase 1,2+robust'!CN2</f>
        <v>CTV_2_HI_min</v>
      </c>
      <c r="BE2" s="35" t="str">
        <f>'Phase 1,2+robust'!CO2</f>
        <v>CTV_2_HI_max</v>
      </c>
      <c r="BF2" s="42" t="str">
        <f>'Phase 1,2+robust'!CP2</f>
        <v xml:space="preserve">GTV_D98 </v>
      </c>
      <c r="BG2" s="43" t="str">
        <f>'Phase 1,2+robust'!CQ2</f>
        <v xml:space="preserve">GTV_D98_min </v>
      </c>
      <c r="BH2" s="44" t="str">
        <f>'Phase 1,2+robust'!CR2</f>
        <v>GTV_D98_max</v>
      </c>
      <c r="BI2" s="35" t="str">
        <f>'Phase 1,2+robust'!CS2</f>
        <v xml:space="preserve">GTV_D2 </v>
      </c>
      <c r="BJ2" s="35" t="str">
        <f>'Phase 1,2+robust'!CT2</f>
        <v>GTV_D2_min</v>
      </c>
      <c r="BK2" s="35" t="str">
        <f>'Phase 1,2+robust'!CU2</f>
        <v>GTV_D2_max</v>
      </c>
      <c r="BL2" s="42" t="e">
        <f>'Phase 1,2+robust'!#REF!</f>
        <v>#REF!</v>
      </c>
      <c r="BM2" s="43" t="e">
        <f>'Phase 1,2+robust'!#REF!</f>
        <v>#REF!</v>
      </c>
      <c r="BN2" s="44" t="e">
        <f>'Phase 1,2+robust'!#REF!</f>
        <v>#REF!</v>
      </c>
      <c r="BO2" s="35" t="str">
        <f>'Phase 1,2+robust'!DE2</f>
        <v xml:space="preserve">Brainstem_Centre_D2 </v>
      </c>
      <c r="BP2" s="35" t="str">
        <f>'Phase 1,2+robust'!DF2</f>
        <v>Brainstem_Centre_D2_min</v>
      </c>
      <c r="BQ2" s="35" t="str">
        <f>'Phase 1,2+robust'!DG2</f>
        <v>Brainstem_Centre_D2_max</v>
      </c>
      <c r="BR2" s="42" t="str">
        <f>'Phase 1,2+robust'!DH2</f>
        <v xml:space="preserve">Brainstem_ Surface _D2 </v>
      </c>
      <c r="BS2" s="43" t="str">
        <f>'Phase 1,2+robust'!DI2</f>
        <v>Brainstem_ Surface _D2_min</v>
      </c>
      <c r="BT2" s="44" t="str">
        <f>'Phase 1,2+robust'!DJ2</f>
        <v>Brainstem_ Surface _D2_max</v>
      </c>
      <c r="BU2" s="35" t="str">
        <f>'Phase 1,2+robust'!DK2</f>
        <v xml:space="preserve">Chiasma_D2 </v>
      </c>
      <c r="BV2" s="35" t="str">
        <f>'Phase 1,2+robust'!DL2</f>
        <v>Chiasma_D2_min</v>
      </c>
      <c r="BW2" s="35" t="str">
        <f>'Phase 1,2+robust'!DM2</f>
        <v>Chiasma_D2_max</v>
      </c>
      <c r="BX2" s="42" t="str">
        <f>'Phase 1,2+robust'!DN2</f>
        <v xml:space="preserve">SpinalCord_D2 </v>
      </c>
      <c r="BY2" s="43" t="str">
        <f>'Phase 1,2+robust'!DO2</f>
        <v>SpinalCord_D2_min</v>
      </c>
      <c r="BZ2" s="44" t="str">
        <f>'Phase 1,2+robust'!DP2</f>
        <v>SpinalCord_D2_max</v>
      </c>
      <c r="CA2" s="35" t="str">
        <f>'Phase 1,2+robust'!DQ2</f>
        <v xml:space="preserve">OpticalNerveLeft_D2 </v>
      </c>
      <c r="CB2" s="35" t="str">
        <f>'Phase 1,2+robust'!DR2</f>
        <v>OpticalNerveLeft_D2_min</v>
      </c>
      <c r="CC2" s="35" t="str">
        <f>'Phase 1,2+robust'!DS2</f>
        <v>OpticalNerveLeft_D2_max</v>
      </c>
      <c r="CD2" s="42" t="str">
        <f>'Phase 1,2+robust'!DT2</f>
        <v xml:space="preserve">OpticalNerveRight_D2 </v>
      </c>
      <c r="CE2" s="43" t="str">
        <f>'Phase 1,2+robust'!DU2</f>
        <v>OpticalNerveRight_D2_min</v>
      </c>
      <c r="CF2" s="44" t="str">
        <f>'Phase 1,2+robust'!DV2</f>
        <v>OpticalNerveRight_D2_max</v>
      </c>
      <c r="CG2" s="35" t="str">
        <f>'Phase 1,2+robust'!DW2</f>
        <v>HippocampusLeft_Dmean</v>
      </c>
      <c r="CH2" s="35" t="str">
        <f>'Phase 1,2+robust'!DX2</f>
        <v>HippocampusLeft_Dmean_min</v>
      </c>
      <c r="CI2" s="35" t="str">
        <f>'Phase 1,2+robust'!DY2</f>
        <v>HippocampusLeft_Dmean_max</v>
      </c>
      <c r="CJ2" s="42" t="str">
        <f>'Phase 1,2+robust'!DZ2</f>
        <v>HippocampusRight_Dmean</v>
      </c>
      <c r="CK2" s="43" t="str">
        <f>'Phase 1,2+robust'!EA2</f>
        <v>HippocampusRight_Dmean_min</v>
      </c>
      <c r="CL2" s="44" t="str">
        <f>'Phase 1,2+robust'!EB2</f>
        <v>HippocampusRight_Dmean_max</v>
      </c>
      <c r="CM2" s="35" t="str">
        <f>'Phase 1,2+robust'!EC2</f>
        <v>Hippothalamus_D2</v>
      </c>
      <c r="CN2" s="35" t="str">
        <f>'Phase 1,2+robust'!ED2</f>
        <v>Hippothalamus_D2_min</v>
      </c>
      <c r="CO2" s="35" t="str">
        <f>'Phase 1,2+robust'!EE2</f>
        <v>Hippothalamus_D2_max</v>
      </c>
      <c r="CP2" s="42" t="str">
        <f>'Phase 1,2+robust'!EF2</f>
        <v>TemporalLobeLeft_D2</v>
      </c>
      <c r="CQ2" s="43" t="str">
        <f>'Phase 1,2+robust'!EG2</f>
        <v>TemporalLobeLeft_D2_min</v>
      </c>
      <c r="CR2" s="44" t="str">
        <f>'Phase 1,2+robust'!EH2</f>
        <v>TemporalLobeLeft_D2_max</v>
      </c>
      <c r="CS2" s="35" t="str">
        <f>'Phase 1,2+robust'!EI2</f>
        <v>TemporalLobeRight_D2</v>
      </c>
      <c r="CT2" s="35" t="str">
        <f>'Phase 1,2+robust'!EJ2</f>
        <v>TemporalLobeRight_D2_min</v>
      </c>
      <c r="CU2" s="35" t="str">
        <f>'Phase 1,2+robust'!EK2</f>
        <v>TemporalLobeRight_D2_max</v>
      </c>
      <c r="CV2" s="42" t="str">
        <f>'Phase 1,2+robust'!EL2</f>
        <v>RetinaLeft_D2</v>
      </c>
      <c r="CW2" s="43" t="str">
        <f>'Phase 1,2+robust'!EM2</f>
        <v>RetinaLeft_D2_min</v>
      </c>
      <c r="CX2" s="44" t="str">
        <f>'Phase 1,2+robust'!EN2</f>
        <v>RetinaLeft_D2_max</v>
      </c>
      <c r="CY2" s="35" t="str">
        <f>'Phase 1,2+robust'!EO2</f>
        <v>RetinaRight_D2</v>
      </c>
      <c r="CZ2" s="35" t="str">
        <f>'Phase 1,2+robust'!EP2</f>
        <v>RetinaRight_D2_min</v>
      </c>
      <c r="DA2" s="35" t="str">
        <f>'Phase 1,2+robust'!EQ2</f>
        <v>RetinaRight_D2_max</v>
      </c>
      <c r="DB2" s="42" t="str">
        <f>'Phase 1,2+robust'!ER2</f>
        <v>TearGlandLeft_Dmean</v>
      </c>
      <c r="DC2" s="43" t="str">
        <f>'Phase 1,2+robust'!ES2</f>
        <v>TearGlandLeft_Dmean_min</v>
      </c>
      <c r="DD2" s="44" t="str">
        <f>'Phase 1,2+robust'!ET2</f>
        <v>TearGlandLeft_Dmean_max</v>
      </c>
      <c r="DE2" s="35" t="str">
        <f>'Phase 1,2+robust'!EU2</f>
        <v>TearGlandRight_Dmean</v>
      </c>
      <c r="DF2" s="35" t="str">
        <f>'Phase 1,2+robust'!EV2</f>
        <v>TearGlandRight_Dmean_min</v>
      </c>
      <c r="DG2" s="35" t="str">
        <f>'Phase 1,2+robust'!EW2</f>
        <v>TearGlandRight_Dmean_max</v>
      </c>
      <c r="DH2" s="42" t="str">
        <f>'Phase 1,2+robust'!EX2</f>
        <v>CochleaLeft_Dmean</v>
      </c>
      <c r="DI2" s="43" t="str">
        <f>'Phase 1,2+robust'!EY2</f>
        <v>CochleaLeft_Dmean_min</v>
      </c>
      <c r="DJ2" s="44" t="str">
        <f>'Phase 1,2+robust'!EZ2</f>
        <v>CochleaLeft_Dmean_max</v>
      </c>
      <c r="DK2" s="35" t="str">
        <f>'Phase 1,2+robust'!FA2</f>
        <v>CochleaRight_Dmean</v>
      </c>
      <c r="DL2" s="35" t="str">
        <f>'Phase 1,2+robust'!FB2</f>
        <v>CochleaRight_Dmean_min</v>
      </c>
      <c r="DM2" s="35" t="str">
        <f>'Phase 1,2+robust'!FC2</f>
        <v>CochleaRight_Dmean_max</v>
      </c>
      <c r="DN2" s="42" t="str">
        <f>'Phase 1,2+robust'!FD2</f>
        <v>Pituitary gland_D2</v>
      </c>
      <c r="DO2" s="43" t="str">
        <f>'Phase 1,2+robust'!FE2</f>
        <v>Pituitary gland_D2_min</v>
      </c>
      <c r="DP2" s="44" t="str">
        <f>'Phase 1,2+robust'!FF2</f>
        <v>Pituitary gland_D2_max</v>
      </c>
      <c r="DQ2" s="35" t="str">
        <f>'Phase 1,2+robust'!FG2</f>
        <v>LensLeft_D2</v>
      </c>
      <c r="DR2" s="35" t="str">
        <f>'Phase 1,2+robust'!FH2</f>
        <v>LensLeft_D2_min</v>
      </c>
      <c r="DS2" s="35" t="str">
        <f>'Phase 1,2+robust'!FI2</f>
        <v>LensLeft_D2_max</v>
      </c>
      <c r="DT2" s="42" t="str">
        <f>'Phase 1,2+robust'!FJ2</f>
        <v>LensRight_D2</v>
      </c>
      <c r="DU2" s="43" t="str">
        <f>'Phase 1,2+robust'!FK2</f>
        <v>LensRight_D2_min</v>
      </c>
      <c r="DV2" s="44" t="str">
        <f>'Phase 1,2+robust'!FL2</f>
        <v>LensRight_D2_max</v>
      </c>
      <c r="DW2" s="35" t="str">
        <f>'Phase 1,2+robust'!FM2</f>
        <v>Brain_V15</v>
      </c>
      <c r="DX2" s="35" t="str">
        <f>'Phase 1,2+robust'!FN2</f>
        <v>Brain_V15_min</v>
      </c>
      <c r="DY2" s="35" t="str">
        <f>'Phase 1,2+robust'!FO2</f>
        <v>Brain_V15_max</v>
      </c>
      <c r="DZ2" s="42" t="str">
        <f>'Phase 1,2+robust'!FP2</f>
        <v xml:space="preserve">Parotid_Gland_Left_Dmean </v>
      </c>
      <c r="EA2" s="43" t="str">
        <f>'Phase 1,2+robust'!FQ2</f>
        <v>Parotid_Gland_Left_Dmean_min</v>
      </c>
      <c r="EB2" s="44" t="str">
        <f>'Phase 1,2+robust'!FR2</f>
        <v>Parotid_Gland_Left_Dmean_max</v>
      </c>
      <c r="EC2" s="35" t="str">
        <f>'Phase 1,2+robust'!FS2</f>
        <v xml:space="preserve">Parotid_Gland_Right_Dmean </v>
      </c>
      <c r="ED2" s="35" t="str">
        <f>'Phase 1,2+robust'!FT2</f>
        <v>Parotid_Gland_Right_Dmean_min</v>
      </c>
      <c r="EE2" s="35" t="str">
        <f>'Phase 1,2+robust'!FU2</f>
        <v>Parotid_Gland_Right_Dmean_max</v>
      </c>
      <c r="EF2" s="42" t="str">
        <f>'Phase 1,2+robust'!FV2</f>
        <v>OralCavity_Dmean</v>
      </c>
      <c r="EG2" s="43" t="str">
        <f>'Phase 1,2+robust'!FW2</f>
        <v>OralCavity_Dmean_min</v>
      </c>
      <c r="EH2" s="44" t="str">
        <f>'Phase 1,2+robust'!FX2</f>
        <v>OralCavity_Dmean_max</v>
      </c>
      <c r="EI2" s="35" t="str">
        <f>'Phase 1,2+robust'!FY2</f>
        <v>MaculaLEft_D2</v>
      </c>
      <c r="EJ2" s="35" t="str">
        <f>'Phase 1,2+robust'!FZ2</f>
        <v>MaculaLEft_D2_min</v>
      </c>
      <c r="EK2" s="35" t="str">
        <f>'Phase 1,2+robust'!GA2</f>
        <v>MaculaLEft_D2_max</v>
      </c>
      <c r="EL2" s="42" t="str">
        <f>'Phase 1,2+robust'!GB2</f>
        <v>MaculaRight_D2</v>
      </c>
      <c r="EM2" s="43" t="str">
        <f>'Phase 1,2+robust'!GC2</f>
        <v>MaculaRight_D2_min</v>
      </c>
      <c r="EN2" s="44" t="str">
        <f>'Phase 1,2+robust'!GD2</f>
        <v>MaculaRight_D2_max</v>
      </c>
      <c r="EO2" s="35" t="str">
        <f>'Phase 1,2+robust'!GE2</f>
        <v>Body-CTV_D2</v>
      </c>
      <c r="EP2" s="35" t="str">
        <f>'Phase 1,2+robust'!GF2</f>
        <v>Body-CTV_D2_min</v>
      </c>
      <c r="EQ2" s="35" t="str">
        <f>'Phase 1,2+robust'!GG2</f>
        <v>Body-CTV_D2_max</v>
      </c>
      <c r="ER2" s="42" t="str">
        <f>'Phase 1,2+robust'!GH2</f>
        <v>TemporomandibularJointLeft_Dmean</v>
      </c>
      <c r="ES2" s="43" t="str">
        <f>'Phase 1,2+robust'!GI2</f>
        <v>TemporomandibularJointLeft_Dmean_min</v>
      </c>
      <c r="ET2" s="44" t="str">
        <f>'Phase 1,2+robust'!GJ2</f>
        <v>TemporomandibularJointLeft_Dmean_max</v>
      </c>
      <c r="EU2" s="35" t="str">
        <f>'Phase 1,2+robust'!GK2</f>
        <v>TemporomandibularJointRight_Dmean</v>
      </c>
      <c r="EV2" s="35" t="str">
        <f>'Phase 1,2+robust'!GL2</f>
        <v>TemporomandibularJointRight_Dmean_min</v>
      </c>
      <c r="EW2" s="35" t="str">
        <f>'Phase 1,2+robust'!GM2</f>
        <v>TemporomandibularJointRight_Dmean_max</v>
      </c>
      <c r="EX2" s="35" t="str">
        <f>'Phase 1,2+robust'!GN2</f>
        <v>Thyroid_Dmean</v>
      </c>
      <c r="EY2" s="35" t="str">
        <f>'Phase 1,2+robust'!GO2</f>
        <v>Thyroid_Dmean_min</v>
      </c>
      <c r="EZ2" s="35" t="str">
        <f>'Phase 1,2+robust'!GP2</f>
        <v>Thyroid_Dmean_max</v>
      </c>
      <c r="FA2" s="35" t="str">
        <f>'Phase 1,2+robust'!GQ2</f>
        <v>Rectum_D2_min</v>
      </c>
      <c r="FB2" s="35" t="str">
        <f>'Phase 1,2+robust'!GR2</f>
        <v>Rectum_D2_max</v>
      </c>
      <c r="FC2" s="35" t="str">
        <f>'Phase 1,2+robust'!GS2</f>
        <v>Rectum_Dmean_min</v>
      </c>
      <c r="FD2" s="35" t="str">
        <f>'Phase 1,2+robust'!GT2</f>
        <v>Rectum_Dmean_max</v>
      </c>
      <c r="FE2" s="35" t="str">
        <f>'Phase 1,2+robust'!GU2</f>
        <v>RectumWall_D2_min</v>
      </c>
      <c r="FF2" s="35" t="str">
        <f>'Phase 1,2+robust'!GV2</f>
        <v>RectumWall_D2_max</v>
      </c>
      <c r="FG2" s="35" t="str">
        <f>'Phase 1,2+robust'!GW2</f>
        <v>RectumWall_Dmean_min</v>
      </c>
      <c r="FH2" s="35" t="str">
        <f>'Phase 1,2+robust'!GX2</f>
        <v>RectumWall_Dmean_max</v>
      </c>
      <c r="FI2" s="35" t="str">
        <f>'Phase 1,2+robust'!GY2</f>
        <v>Bladder_D2_min</v>
      </c>
      <c r="FJ2" s="35" t="str">
        <f>'Phase 1,2+robust'!GZ2</f>
        <v>Bladder_D2_max</v>
      </c>
      <c r="FK2" s="35" t="str">
        <f>'Phase 1,2+robust'!HA2</f>
        <v>Bladder_V59Gy(RBE)_min</v>
      </c>
      <c r="FL2" s="35" t="str">
        <f>'Phase 1,2+robust'!HB2</f>
        <v>Bladder_V59Gy(RBE)_max</v>
      </c>
      <c r="FM2" s="35" t="str">
        <f>'Phase 1,2+robust'!HC2</f>
        <v>BladderWall_D2_min</v>
      </c>
      <c r="FN2" s="35" t="str">
        <f>'Phase 1,2+robust'!HD2</f>
        <v>BladderWall_D2_max</v>
      </c>
      <c r="FO2" s="35" t="str">
        <f>'Phase 1,2+robust'!HE2</f>
        <v>BladderWall_V59Gy(RBE)_min</v>
      </c>
      <c r="FP2" s="35" t="str">
        <f>'Phase 1,2+robust'!HF2</f>
        <v>BladderWall_V59Gy(RBE)_max</v>
      </c>
      <c r="FQ2" s="35" t="str">
        <f>'Phase 1,2+robust'!HG2</f>
        <v>BulbusPenis_Dmean_min</v>
      </c>
      <c r="FR2" s="35" t="str">
        <f>'Phase 1,2+robust'!HH2</f>
        <v>BulbusPenis_Dmean_max</v>
      </c>
      <c r="FS2" s="35" t="str">
        <f>'Phase 1,2+robust'!HI2</f>
        <v>SmallIntestine_D150cc_min</v>
      </c>
      <c r="FT2" s="35" t="str">
        <f>'Phase 1,2+robust'!HJ2</f>
        <v>SmallIntestine_D150cc_max</v>
      </c>
      <c r="FU2" s="35" t="str">
        <f>'Phase 1,2+robust'!HK2</f>
        <v>BowelBag_D2_min</v>
      </c>
      <c r="FV2" s="35" t="str">
        <f>'Phase 1,2+robust'!HL2</f>
        <v>BowelBag_D2_max</v>
      </c>
      <c r="FW2" s="35" t="str">
        <f>'Phase 1,2+robust'!HM2</f>
        <v>BowelBag_V50Gy(RBE)_min</v>
      </c>
      <c r="FX2" s="35" t="str">
        <f>'Phase 1,2+robust'!HN2</f>
        <v>BowelBag_V50Gy(RBE)_max</v>
      </c>
      <c r="FY2" s="35" t="str">
        <f>'Phase 1,2+robust'!HO2</f>
        <v>FemoralHeadLeft_D2_min</v>
      </c>
      <c r="FZ2" s="35" t="str">
        <f>'Phase 1,2+robust'!HP2</f>
        <v>FemoralHeadLeft_D2_max</v>
      </c>
      <c r="GA2" s="35" t="str">
        <f>'Phase 1,2+robust'!HQ2</f>
        <v>FemoralHeadRight_D2_min</v>
      </c>
      <c r="GB2" s="35" t="str">
        <f>'Phase 1,2+robust'!HR2</f>
        <v>FemoralHeadRight_D2_max</v>
      </c>
      <c r="GC2" s="35" t="str">
        <f>'Phase 1,2+robust'!HS2</f>
        <v>Liver_Dmean_min</v>
      </c>
      <c r="GD2" s="35" t="str">
        <f>'Phase 1,2+robust'!HT2</f>
        <v>Liver_Dmean_max</v>
      </c>
      <c r="GE2" s="35" t="str">
        <f>'Phase 1,2+robust'!HU2</f>
        <v>KidneyLeft_Dmean_min</v>
      </c>
      <c r="GF2" s="35" t="str">
        <f>'Phase 1,2+robust'!HV2</f>
        <v>KidneyLeft_Dmean_max</v>
      </c>
      <c r="GG2" s="35" t="str">
        <f>'Phase 1,2+robust'!HW2</f>
        <v>KidneyRight_Dmean_min</v>
      </c>
      <c r="GH2" s="35" t="str">
        <f>'Phase 1,2+robust'!HX2</f>
        <v>KidneyRight_Dmean_max</v>
      </c>
      <c r="GI2" s="35" t="str">
        <f>'Phase 1,2+robust'!HY2</f>
        <v>Stomach_V45Gy(RBE)_min</v>
      </c>
      <c r="GJ2" s="35" t="str">
        <f>'Phase 1,2+robust'!HZ2</f>
        <v>Stomach_V45Gy(RBE)_max</v>
      </c>
      <c r="GK2" s="35" t="str">
        <f>'Phase 1,2+robust'!IA2</f>
        <v>LungLeft_Dmean_min</v>
      </c>
      <c r="GL2" s="35" t="str">
        <f>'Phase 1,2+robust'!IB2</f>
        <v>LungLeft_Dmean_max</v>
      </c>
      <c r="GM2" s="35" t="str">
        <f>'Phase 1,2+robust'!IC2</f>
        <v>LungRight_Dmean_min</v>
      </c>
      <c r="GN2" s="35" t="str">
        <f>'Phase 1,2+robust'!ID2</f>
        <v>LungRight_Dmean_max</v>
      </c>
      <c r="GO2" s="35" t="str">
        <f>'Phase 1,2+robust'!IE2</f>
        <v>Heart_Dmean_min</v>
      </c>
      <c r="GP2" s="35" t="str">
        <f>'Phase 1,2+robust'!IF2</f>
        <v>Heart_Dmean_max</v>
      </c>
    </row>
    <row r="3" spans="1:198" s="16" customFormat="1" x14ac:dyDescent="0.25">
      <c r="B3" s="16" t="e">
        <f>VLOOKUP(A3,'Phase 1,2+robust'!$A$3:$ID$198,2,FALSE)</f>
        <v>#N/A</v>
      </c>
      <c r="C3" s="16" t="e">
        <f>VLOOKUP(A3,'Phase 1,2+robust'!$A$3:$ID$198,3,FALSE)</f>
        <v>#N/A</v>
      </c>
      <c r="D3" s="16" t="e">
        <f>VLOOKUP(A3,'Phase 1,2+robust'!$A$3:$ID$198,4,FALSE)</f>
        <v>#N/A</v>
      </c>
      <c r="E3" s="16" t="e">
        <f>VLOOKUP(A3,'Phase 1,2+robust'!$A$3:$ID$198,5,FALSE)</f>
        <v>#N/A</v>
      </c>
      <c r="F3" s="16" t="e">
        <f>VLOOKUP(A3,'Phase 1,2+robust'!$A$3:$ID$198,6,FALSE)</f>
        <v>#N/A</v>
      </c>
      <c r="G3" s="16" t="e">
        <f>VLOOKUP(A3,'Phase 1,2+robust'!$A$3:$ID$198,7,FALSE)</f>
        <v>#N/A</v>
      </c>
      <c r="H3" s="16" t="e">
        <f>VLOOKUP(A3,'Phase 1,2+robust'!$A$3:$ID$198,8,FALSE)</f>
        <v>#N/A</v>
      </c>
      <c r="I3" s="16" t="e">
        <f>VLOOKUP(A3,'Phase 1,2+robust'!$A$3:$ID$198,9,FALSE)</f>
        <v>#N/A</v>
      </c>
      <c r="J3" s="45" t="e">
        <f>VLOOKUP(A3,'Phase 1,2+robust'!$A$3:$ID$198,10,FALSE)</f>
        <v>#N/A</v>
      </c>
      <c r="K3" s="46" t="e">
        <f>VLOOKUP(A3,'Phase 1,2+robust'!$A$3:$ID$198,11,FALSE)</f>
        <v>#N/A</v>
      </c>
      <c r="L3" s="47" t="e">
        <f>VLOOKUP(A3,'Phase 1,2+robust'!$A$3:$ID$198,12,FALSE)</f>
        <v>#N/A</v>
      </c>
      <c r="M3" s="16" t="e">
        <f>VLOOKUP(A3,'Phase 1,2+robust'!$A$3:$ID$198,13,FALSE)</f>
        <v>#N/A</v>
      </c>
      <c r="N3" s="16" t="e">
        <f>VLOOKUP(A3,'Phase 1,2+robust'!$A$3:$ID$198,14,FALSE)</f>
        <v>#N/A</v>
      </c>
      <c r="O3" s="16" t="e">
        <f>VLOOKUP(A3,'Phase 1,2+robust'!$A$3:$ID$198,15,FALSE)</f>
        <v>#N/A</v>
      </c>
      <c r="P3" s="45" t="e">
        <f>VLOOKUP(A3,'Phase 1,2+robust'!$A$3:$ID$198,16,FALSE)</f>
        <v>#N/A</v>
      </c>
      <c r="Q3" s="46" t="e">
        <f>VLOOKUP(A3,'Phase 1,2+robust'!$A$3:$ID$198,17,FALSE)</f>
        <v>#N/A</v>
      </c>
      <c r="R3" s="47" t="e">
        <f>VLOOKUP(A3,'Phase 1,2+robust'!$A$3:$ID$198,18,FALSE)</f>
        <v>#N/A</v>
      </c>
      <c r="S3" s="16" t="e">
        <f>VLOOKUP(A3,'Phase 1,2+robust'!$A$3:$ID$198,19,FALSE)</f>
        <v>#N/A</v>
      </c>
      <c r="T3" s="16" t="e">
        <f>VLOOKUP(A3,'Phase 1,2+robust'!$A$3:$ID$198,20,FALSE)</f>
        <v>#N/A</v>
      </c>
      <c r="U3" s="16" t="e">
        <f>VLOOKUP(A3,'Phase 1,2+robust'!$A$3:$ID$198,21,FALSE)</f>
        <v>#N/A</v>
      </c>
      <c r="V3" s="45" t="e">
        <f>VLOOKUP(A3,'Phase 1,2+robust'!$A$3:$ID$198,22,FALSE)</f>
        <v>#N/A</v>
      </c>
      <c r="W3" s="46" t="e">
        <f>VLOOKUP(A3,'Phase 1,2+robust'!$A$3:$ID$198,23,FALSE)</f>
        <v>#N/A</v>
      </c>
      <c r="X3" s="47" t="e">
        <f>VLOOKUP(A3,'Phase 1,2+robust'!$A$3:$ID$198,24,FALSE)</f>
        <v>#N/A</v>
      </c>
      <c r="Y3" s="16" t="e">
        <f>VLOOKUP(A3,'Phase 1,2+robust'!$A$3:$ID$198,25,FALSE)</f>
        <v>#N/A</v>
      </c>
      <c r="Z3" s="16" t="e">
        <f>VLOOKUP(A3,'Phase 1,2+robust'!$A$3:$ID$198,26,FALSE)</f>
        <v>#N/A</v>
      </c>
      <c r="AA3" s="16" t="e">
        <f>VLOOKUP(A3,'Phase 1,2+robust'!$A$3:$ID$198,27,FALSE)</f>
        <v>#N/A</v>
      </c>
      <c r="AB3" s="45" t="e">
        <f>VLOOKUP(A3,'Phase 1,2+robust'!$A$3:$ID$198,28,FALSE)</f>
        <v>#N/A</v>
      </c>
      <c r="AC3" s="46" t="e">
        <f>VLOOKUP(A3,'Phase 1,2+robust'!$A$3:$ID$198,29,FALSE)</f>
        <v>#N/A</v>
      </c>
      <c r="AD3" s="47" t="e">
        <f>VLOOKUP(A3,'Phase 1,2+robust'!$A$3:$ID$198,30,FALSE)</f>
        <v>#N/A</v>
      </c>
      <c r="AE3" s="16" t="e">
        <f>VLOOKUP(A3,'Phase 1,2+robust'!$A$3:$ID$198,31,FALSE)</f>
        <v>#N/A</v>
      </c>
      <c r="AF3" s="16" t="e">
        <f>VLOOKUP(A3,'Phase 1,2+robust'!$A$3:$ID$198,32,FALSE)</f>
        <v>#N/A</v>
      </c>
      <c r="AG3" s="16" t="e">
        <f>VLOOKUP(A3,'Phase 1,2+robust'!$A$3:$ID$198,33,FALSE)</f>
        <v>#N/A</v>
      </c>
      <c r="AH3" s="45" t="e">
        <f>VLOOKUP(A3,'Phase 1,2+robust'!$A$3:$ID$198,34,FALSE)</f>
        <v>#N/A</v>
      </c>
      <c r="AI3" s="46" t="e">
        <f>VLOOKUP(A3,'Phase 1,2+robust'!$A$3:$ID$198,35,FALSE)</f>
        <v>#N/A</v>
      </c>
      <c r="AJ3" s="47" t="e">
        <f>VLOOKUP(A3,'Phase 1,2+robust'!$A$3:$ID$198,36,FALSE)</f>
        <v>#N/A</v>
      </c>
      <c r="AK3" s="16" t="e">
        <f>VLOOKUP(A3,'Phase 1,2+robust'!$A$3:$ID$198,37,FALSE)</f>
        <v>#N/A</v>
      </c>
      <c r="AL3" s="16" t="e">
        <f>VLOOKUP(A3,'Phase 1,2+robust'!$A$3:$ID$198,38,FALSE)</f>
        <v>#N/A</v>
      </c>
      <c r="AM3" s="16" t="e">
        <f>VLOOKUP(A3,'Phase 1,2+robust'!$A$3:$ID$198,39,FALSE)</f>
        <v>#N/A</v>
      </c>
      <c r="AN3" s="45" t="e">
        <f>VLOOKUP(A3,'Phase 1,2+robust'!$A$3:$ID$198,40,FALSE)</f>
        <v>#N/A</v>
      </c>
      <c r="AO3" s="46" t="e">
        <f>VLOOKUP(A3,'Phase 1,2+robust'!$A$3:$ID$198,41,FALSE)</f>
        <v>#N/A</v>
      </c>
      <c r="AP3" s="47" t="e">
        <f>VLOOKUP(A3,'Phase 1,2+robust'!$A$3:$ID$198,42,FALSE)</f>
        <v>#N/A</v>
      </c>
      <c r="AQ3" s="16" t="e">
        <f>VLOOKUP(A3,'Phase 1,2+robust'!$A$3:$ID$198,43,FALSE)</f>
        <v>#N/A</v>
      </c>
      <c r="AR3" s="16" t="e">
        <f>VLOOKUP(A3,'Phase 1,2+robust'!$A$3:$ID$198,44,FALSE)</f>
        <v>#N/A</v>
      </c>
      <c r="AS3" s="16" t="e">
        <f>VLOOKUP(A3,'Phase 1,2+robust'!$A$3:$ID$198,45,FALSE)</f>
        <v>#N/A</v>
      </c>
      <c r="AT3" s="45" t="e">
        <f>VLOOKUP(A3,'Phase 1,2+robust'!$A$3:$ID$198,46,FALSE)</f>
        <v>#N/A</v>
      </c>
      <c r="AU3" s="46" t="e">
        <f>VLOOKUP(A3,'Phase 1,2+robust'!$A$3:$ID$198,47,FALSE)</f>
        <v>#N/A</v>
      </c>
      <c r="AV3" s="47" t="e">
        <f>VLOOKUP(A3,'Phase 1,2+robust'!$A$3:$ID$198,48,FALSE)</f>
        <v>#N/A</v>
      </c>
      <c r="AW3" s="16" t="e">
        <f>VLOOKUP(A3,'Phase 1,2+robust'!$A$3:$ID$198,49,FALSE)</f>
        <v>#N/A</v>
      </c>
      <c r="AX3" s="16" t="e">
        <f>VLOOKUP(A3,'Phase 1,2+robust'!$A$3:$ID$198,50,FALSE)</f>
        <v>#N/A</v>
      </c>
      <c r="AY3" s="16" t="e">
        <f>VLOOKUP(A3,'Phase 1,2+robust'!$A$3:$ID$198,51,FALSE)</f>
        <v>#N/A</v>
      </c>
      <c r="AZ3" s="45" t="e">
        <f>VLOOKUP(A3,'Phase 1,2+robust'!$A$3:$ID$198,52,FALSE)</f>
        <v>#N/A</v>
      </c>
      <c r="BA3" s="46" t="e">
        <f>VLOOKUP(A3,'Phase 1,2+robust'!$A$3:$ID$198,53,FALSE)</f>
        <v>#N/A</v>
      </c>
      <c r="BB3" s="47" t="e">
        <f>VLOOKUP(A3,'Phase 1,2+robust'!$A$3:$ID$198,54,FALSE)</f>
        <v>#N/A</v>
      </c>
      <c r="BC3" s="16" t="e">
        <f>VLOOKUP(A3,'Phase 1,2+robust'!$A$3:$ID$198,55,FALSE)</f>
        <v>#N/A</v>
      </c>
      <c r="BD3" s="16" t="e">
        <f>VLOOKUP(A3,'Phase 1,2+robust'!$A$3:$ID$198,56,FALSE)</f>
        <v>#N/A</v>
      </c>
      <c r="BE3" s="16" t="e">
        <f>VLOOKUP(A3,'Phase 1,2+robust'!$A$3:$ID$198,57,FALSE)</f>
        <v>#N/A</v>
      </c>
      <c r="BF3" s="45" t="e">
        <f>VLOOKUP(A3,'Phase 1,2+robust'!$A$3:$ID$198,58,FALSE)</f>
        <v>#N/A</v>
      </c>
      <c r="BG3" s="46" t="e">
        <f>VLOOKUP(A3,'Phase 1,2+robust'!$A$3:$ID$198,59,FALSE)</f>
        <v>#N/A</v>
      </c>
      <c r="BH3" s="47" t="e">
        <f>VLOOKUP(A3,'Phase 1,2+robust'!$A$3:$ID$198,60,FALSE)</f>
        <v>#N/A</v>
      </c>
      <c r="BI3" s="16" t="e">
        <f>VLOOKUP(A3,'Phase 1,2+robust'!$A$3:$ID$198,61,FALSE)</f>
        <v>#N/A</v>
      </c>
      <c r="BJ3" s="16" t="e">
        <f>VLOOKUP(A3,'Phase 1,2+robust'!$A$3:$ID$198,62,FALSE)</f>
        <v>#N/A</v>
      </c>
      <c r="BK3" s="16" t="e">
        <f>VLOOKUP(A3,'Phase 1,2+robust'!$A$3:$ID$198,63,FALSE)</f>
        <v>#N/A</v>
      </c>
      <c r="BL3" s="45" t="e">
        <f>VLOOKUP(A3,'Phase 1,2+robust'!$A$3:$ID$198,64,FALSE)</f>
        <v>#N/A</v>
      </c>
      <c r="BM3" s="46" t="e">
        <f>VLOOKUP(A3,'Phase 1,2+robust'!$A$3:$ID$198,65,FALSE)</f>
        <v>#N/A</v>
      </c>
      <c r="BN3" s="47" t="e">
        <f>VLOOKUP(A3,'Phase 1,2+robust'!$A$3:$ID$198,66,FALSE)</f>
        <v>#N/A</v>
      </c>
      <c r="BO3" s="16" t="e">
        <f>VLOOKUP(A3,'Phase 1,2+robust'!$A$3:$ID$198,67,FALSE)</f>
        <v>#N/A</v>
      </c>
      <c r="BP3" s="16" t="e">
        <f>VLOOKUP(A3,'Phase 1,2+robust'!$A$3:$ID$198,68,FALSE)</f>
        <v>#N/A</v>
      </c>
      <c r="BQ3" s="16" t="e">
        <f>VLOOKUP(A3,'Phase 1,2+robust'!$A$3:$ID$198,69,FALSE)</f>
        <v>#N/A</v>
      </c>
      <c r="BR3" s="45" t="e">
        <f>VLOOKUP(A3,'Phase 1,2+robust'!$A$3:$ID$198,70,FALSE)</f>
        <v>#N/A</v>
      </c>
      <c r="BS3" s="46" t="e">
        <f>VLOOKUP(A3,'Phase 1,2+robust'!$A$3:$ID$198,71,FALSE)</f>
        <v>#N/A</v>
      </c>
      <c r="BT3" s="47" t="e">
        <f>VLOOKUP(A3,'Phase 1,2+robust'!$A$3:$ID$198,72,FALSE)</f>
        <v>#N/A</v>
      </c>
      <c r="BU3" s="16" t="e">
        <f>VLOOKUP(A3,'Phase 1,2+robust'!$A$3:$ID$198,73,FALSE)</f>
        <v>#N/A</v>
      </c>
      <c r="BV3" s="16" t="e">
        <f>VLOOKUP(A3,'Phase 1,2+robust'!$A$3:$ID$198,74,FALSE)</f>
        <v>#N/A</v>
      </c>
      <c r="BW3" s="16" t="e">
        <f>VLOOKUP(A3,'Phase 1,2+robust'!$A$3:$ID$198,75,FALSE)</f>
        <v>#N/A</v>
      </c>
      <c r="BX3" s="45" t="e">
        <f>VLOOKUP(A3,'Phase 1,2+robust'!$A$3:$ID$198,76,FALSE)</f>
        <v>#N/A</v>
      </c>
      <c r="BY3" s="46" t="e">
        <f>VLOOKUP(A3,'Phase 1,2+robust'!$A$3:$ID$198,77,FALSE)</f>
        <v>#N/A</v>
      </c>
      <c r="BZ3" s="47" t="e">
        <f>VLOOKUP(A3,'Phase 1,2+robust'!$A$3:$ID$198,78,FALSE)</f>
        <v>#N/A</v>
      </c>
      <c r="CA3" s="16" t="e">
        <f>VLOOKUP(A3,'Phase 1,2+robust'!$A$3:$ID$198,79,FALSE)</f>
        <v>#N/A</v>
      </c>
      <c r="CB3" s="16" t="e">
        <f>VLOOKUP(A3,'Phase 1,2+robust'!$A$3:$ID$198,80,FALSE)</f>
        <v>#N/A</v>
      </c>
      <c r="CC3" s="16" t="e">
        <f>VLOOKUP(A3,'Phase 1,2+robust'!$A$3:$ID$198,81,FALSE)</f>
        <v>#N/A</v>
      </c>
      <c r="CD3" s="45" t="e">
        <f>VLOOKUP(A3,'Phase 1,2+robust'!$A$3:$ID$198,82,FALSE)</f>
        <v>#N/A</v>
      </c>
      <c r="CE3" s="46" t="e">
        <f>VLOOKUP(A3,'Phase 1,2+robust'!$A$3:$ID$198,83,FALSE)</f>
        <v>#N/A</v>
      </c>
      <c r="CF3" s="47" t="e">
        <f>VLOOKUP(A3,'Phase 1,2+robust'!$A$3:$ID$198,84,FALSE)</f>
        <v>#N/A</v>
      </c>
      <c r="CG3" s="16" t="e">
        <f>VLOOKUP(A3,'Phase 1,2+robust'!$A$3:$ID$198,85,FALSE)</f>
        <v>#N/A</v>
      </c>
      <c r="CH3" s="16" t="e">
        <f>VLOOKUP(A3,'Phase 1,2+robust'!$A$3:$ID$198,86,FALSE)</f>
        <v>#N/A</v>
      </c>
      <c r="CI3" s="16" t="e">
        <f>VLOOKUP(A3,'Phase 1,2+robust'!$A$3:$ID$198,87,FALSE)</f>
        <v>#N/A</v>
      </c>
      <c r="CJ3" s="45" t="e">
        <f>VLOOKUP(A3,'Phase 1,2+robust'!$A$3:$ID$198,88,FALSE)</f>
        <v>#N/A</v>
      </c>
      <c r="CK3" s="46" t="e">
        <f>VLOOKUP(A3,'Phase 1,2+robust'!$A$3:$ID$198,89,FALSE)</f>
        <v>#N/A</v>
      </c>
      <c r="CL3" s="47" t="e">
        <f>VLOOKUP(A3,'Phase 1,2+robust'!$A$3:$ID$198,90,FALSE)</f>
        <v>#N/A</v>
      </c>
      <c r="CM3" s="16" t="e">
        <f>VLOOKUP(A3,'Phase 1,2+robust'!$A$3:$ID$198,91,FALSE)</f>
        <v>#N/A</v>
      </c>
      <c r="CN3" s="16" t="e">
        <f>VLOOKUP(A3,'Phase 1,2+robust'!$A$3:$ID$198,92,FALSE)</f>
        <v>#N/A</v>
      </c>
      <c r="CO3" s="16" t="e">
        <f>VLOOKUP(A3,'Phase 1,2+robust'!$A$3:$ID$198,93,FALSE)</f>
        <v>#N/A</v>
      </c>
      <c r="CP3" s="45" t="e">
        <f>VLOOKUP(A3,'Phase 1,2+robust'!$A$3:$ID$198,94,FALSE)</f>
        <v>#N/A</v>
      </c>
      <c r="CQ3" s="46" t="e">
        <f>VLOOKUP(A3,'Phase 1,2+robust'!$A$3:$ID$198,95,FALSE)</f>
        <v>#N/A</v>
      </c>
      <c r="CR3" s="47" t="e">
        <f>VLOOKUP(A3,'Phase 1,2+robust'!$A$3:$ID$198,96,FALSE)</f>
        <v>#N/A</v>
      </c>
      <c r="CS3" s="16" t="e">
        <f>VLOOKUP(A3,'Phase 1,2+robust'!$A$3:$ID$198,97,FALSE)</f>
        <v>#N/A</v>
      </c>
      <c r="CT3" s="16" t="e">
        <f>VLOOKUP(A3,'Phase 1,2+robust'!$A$3:$ID$198,98,FALSE)</f>
        <v>#N/A</v>
      </c>
      <c r="CU3" s="16" t="e">
        <f>VLOOKUP(A3,'Phase 1,2+robust'!$A$3:$ID$198,99,FALSE)</f>
        <v>#N/A</v>
      </c>
      <c r="CV3" s="45" t="e">
        <f>VLOOKUP(A3,'Phase 1,2+robust'!$A$3:$ID$198,100,FALSE)</f>
        <v>#N/A</v>
      </c>
      <c r="CW3" s="46" t="e">
        <f>VLOOKUP(A3,'Phase 1,2+robust'!$A$3:$ID$198,101,FALSE)</f>
        <v>#N/A</v>
      </c>
      <c r="CX3" s="47" t="e">
        <f>VLOOKUP(A3,'Phase 1,2+robust'!$A$3:$ID$198,102,FALSE)</f>
        <v>#N/A</v>
      </c>
      <c r="CY3" s="16" t="e">
        <f>VLOOKUP(A3,'Phase 1,2+robust'!$A$3:$ID$198,103,FALSE)</f>
        <v>#N/A</v>
      </c>
      <c r="CZ3" s="16" t="e">
        <f>VLOOKUP(A3,'Phase 1,2+robust'!$A$3:$ID$198,104,FALSE)</f>
        <v>#N/A</v>
      </c>
      <c r="DA3" s="16" t="e">
        <f>VLOOKUP(A3,'Phase 1,2+robust'!$A$3:$ID$198,105,FALSE)</f>
        <v>#N/A</v>
      </c>
      <c r="DB3" s="45" t="e">
        <f>VLOOKUP(A3,'Phase 1,2+robust'!$A$3:$ID$198,106,FALSE)</f>
        <v>#N/A</v>
      </c>
      <c r="DC3" s="46" t="e">
        <f>VLOOKUP(A3,'Phase 1,2+robust'!$A$3:$ID$198,107,FALSE)</f>
        <v>#N/A</v>
      </c>
      <c r="DD3" s="47" t="e">
        <f>VLOOKUP(A3,'Phase 1,2+robust'!$A$3:$ID$198,108,FALSE)</f>
        <v>#N/A</v>
      </c>
      <c r="DE3" s="16" t="e">
        <f>VLOOKUP(A3,'Phase 1,2+robust'!$A$3:$ID$198,109,FALSE)</f>
        <v>#N/A</v>
      </c>
      <c r="DF3" s="16" t="e">
        <f>VLOOKUP(A3,'Phase 1,2+robust'!$A$3:$ID$198,110,FALSE)</f>
        <v>#N/A</v>
      </c>
      <c r="DG3" s="16" t="e">
        <f>VLOOKUP(A3,'Phase 1,2+robust'!$A$3:$ID$198,111,FALSE)</f>
        <v>#N/A</v>
      </c>
      <c r="DH3" s="45" t="e">
        <f>VLOOKUP(A3,'Phase 1,2+robust'!$A$3:$ID$198,112,FALSE)</f>
        <v>#N/A</v>
      </c>
      <c r="DI3" s="46" t="e">
        <f>VLOOKUP(A3,'Phase 1,2+robust'!$A$3:$ID$198,113,FALSE)</f>
        <v>#N/A</v>
      </c>
      <c r="DJ3" s="47" t="e">
        <f>VLOOKUP(A3,'Phase 1,2+robust'!$A$3:$ID$198,114,FALSE)</f>
        <v>#N/A</v>
      </c>
      <c r="DK3" s="16" t="e">
        <f>VLOOKUP(A3,'Phase 1,2+robust'!$A$3:$ID$198,115,FALSE)</f>
        <v>#N/A</v>
      </c>
      <c r="DL3" s="16" t="e">
        <f>VLOOKUP(A3,'Phase 1,2+robust'!$A$3:$ID$198,116,FALSE)</f>
        <v>#N/A</v>
      </c>
      <c r="DM3" s="16" t="e">
        <f>VLOOKUP(A3,'Phase 1,2+robust'!$A$3:$ID$198,117,FALSE)</f>
        <v>#N/A</v>
      </c>
      <c r="DN3" s="45" t="e">
        <f>VLOOKUP(A3,'Phase 1,2+robust'!$A$3:$ID$198,118,FALSE)</f>
        <v>#N/A</v>
      </c>
      <c r="DO3" s="46" t="e">
        <f>VLOOKUP(A3,'Phase 1,2+robust'!$A$3:$ID$198,119,FALSE)</f>
        <v>#N/A</v>
      </c>
      <c r="DP3" s="47" t="e">
        <f>VLOOKUP(A3,'Phase 1,2+robust'!$A$3:$ID$198,120,FALSE)</f>
        <v>#N/A</v>
      </c>
      <c r="DQ3" s="16" t="e">
        <f>VLOOKUP(A3,'Phase 1,2+robust'!$A$3:$ID$198,121,FALSE)</f>
        <v>#N/A</v>
      </c>
      <c r="DR3" s="16" t="e">
        <f>VLOOKUP(A3,'Phase 1,2+robust'!$A$3:$ID$198,122,FALSE)</f>
        <v>#N/A</v>
      </c>
      <c r="DS3" s="16" t="e">
        <f>VLOOKUP(A3,'Phase 1,2+robust'!$A$3:$ID$198,123,FALSE)</f>
        <v>#N/A</v>
      </c>
      <c r="DT3" s="45" t="e">
        <f>VLOOKUP(A3,'Phase 1,2+robust'!$A$3:$ID$198,124,FALSE)</f>
        <v>#N/A</v>
      </c>
      <c r="DU3" s="46" t="e">
        <f>VLOOKUP(A3,'Phase 1,2+robust'!$A$3:$ID$198,125,FALSE)</f>
        <v>#N/A</v>
      </c>
      <c r="DV3" s="47" t="e">
        <f>VLOOKUP(A3,'Phase 1,2+robust'!$A$3:$ID$198,126,FALSE)</f>
        <v>#N/A</v>
      </c>
      <c r="DW3" s="16" t="e">
        <f>VLOOKUP(A3,'Phase 1,2+robust'!$A$3:$ID$198,127,FALSE)</f>
        <v>#N/A</v>
      </c>
      <c r="DX3" s="16" t="e">
        <f>VLOOKUP(A3,'Phase 1,2+robust'!$A$3:$ID$198,128,FALSE)</f>
        <v>#N/A</v>
      </c>
      <c r="DY3" s="16" t="e">
        <f>VLOOKUP(A3,'Phase 1,2+robust'!$A$3:$ID$198,129,FALSE)</f>
        <v>#N/A</v>
      </c>
      <c r="DZ3" s="45" t="e">
        <f>VLOOKUP(A3,'Phase 1,2+robust'!$A$3:$ID$198,130,FALSE)</f>
        <v>#N/A</v>
      </c>
      <c r="EA3" s="46" t="e">
        <f>VLOOKUP(A3,'Phase 1,2+robust'!$A$3:$ID$198,131,FALSE)</f>
        <v>#N/A</v>
      </c>
      <c r="EB3" s="47" t="e">
        <f>VLOOKUP(A3,'Phase 1,2+robust'!$A$3:$ID$198,132,FALSE)</f>
        <v>#N/A</v>
      </c>
      <c r="EC3" s="16" t="e">
        <f>VLOOKUP(A3,'Phase 1,2+robust'!$A$3:$ID$198,133,FALSE)</f>
        <v>#N/A</v>
      </c>
      <c r="ED3" s="16" t="e">
        <f>VLOOKUP(A3,'Phase 1,2+robust'!$A$3:$ID$198,134,FALSE)</f>
        <v>#N/A</v>
      </c>
      <c r="EE3" s="16" t="e">
        <f>VLOOKUP(A3,'Phase 1,2+robust'!$A$3:$ID$198,135,FALSE)</f>
        <v>#N/A</v>
      </c>
      <c r="EF3" s="45" t="e">
        <f>VLOOKUP(A3,'Phase 1,2+robust'!$A$3:$ID$198,136,FALSE)</f>
        <v>#N/A</v>
      </c>
      <c r="EG3" s="46" t="e">
        <f>VLOOKUP(A3,'Phase 1,2+robust'!$A$3:$ID$198,137,FALSE)</f>
        <v>#N/A</v>
      </c>
      <c r="EH3" s="47" t="e">
        <f>VLOOKUP(A3,'Phase 1,2+robust'!$A$3:$ID$198,138,FALSE)</f>
        <v>#N/A</v>
      </c>
      <c r="EI3" s="16" t="e">
        <f>VLOOKUP(A3,'Phase 1,2+robust'!$A$3:$ID$198,139,FALSE)</f>
        <v>#N/A</v>
      </c>
      <c r="EJ3" s="16" t="e">
        <f>VLOOKUP(A3,'Phase 1,2+robust'!$A$3:$ID$198,140,FALSE)</f>
        <v>#N/A</v>
      </c>
      <c r="EK3" s="16" t="e">
        <f>VLOOKUP(A3,'Phase 1,2+robust'!$A$3:$ID$198,141,FALSE)</f>
        <v>#N/A</v>
      </c>
      <c r="EL3" s="45" t="e">
        <f>VLOOKUP(A3,'Phase 1,2+robust'!$A$3:$ID$198,142,FALSE)</f>
        <v>#N/A</v>
      </c>
      <c r="EM3" s="46" t="e">
        <f>VLOOKUP(A3,'Phase 1,2+robust'!$A$3:$ID$198,143,FALSE)</f>
        <v>#N/A</v>
      </c>
      <c r="EN3" s="47" t="e">
        <f>VLOOKUP(A3,'Phase 1,2+robust'!$A$3:$ID$198,144,FALSE)</f>
        <v>#N/A</v>
      </c>
      <c r="EO3" s="16" t="e">
        <f>VLOOKUP(A3,'Phase 1,2+robust'!$A$3:$ID$198,145,FALSE)</f>
        <v>#N/A</v>
      </c>
      <c r="EP3" s="16" t="e">
        <f>VLOOKUP(A3,'Phase 1,2+robust'!$A$3:$ID$198,146,FALSE)</f>
        <v>#N/A</v>
      </c>
      <c r="EQ3" s="16" t="e">
        <f>VLOOKUP(A3,'Phase 1,2+robust'!$A$3:$ID$198,147,FALSE)</f>
        <v>#N/A</v>
      </c>
      <c r="ER3" s="45" t="e">
        <f>VLOOKUP(A3,'Phase 1,2+robust'!$A$3:$ID$198,148,FALSE)</f>
        <v>#N/A</v>
      </c>
      <c r="ES3" s="46" t="e">
        <f>VLOOKUP(A3,'Phase 1,2+robust'!$A$3:$ID$198,149,FALSE)</f>
        <v>#N/A</v>
      </c>
      <c r="ET3" s="47" t="e">
        <f>VLOOKUP(A3,'Phase 1,2+robust'!$A$3:$ID$198,150,FALSE)</f>
        <v>#N/A</v>
      </c>
      <c r="EU3" s="16" t="e">
        <f>VLOOKUP(A3,'Phase 1,2+robust'!$A$3:$ID$198,151,FALSE)</f>
        <v>#N/A</v>
      </c>
      <c r="EV3" s="16" t="e">
        <f>VLOOKUP(A3,'Phase 1,2+robust'!$A$3:$ID$198,152,FALSE)</f>
        <v>#N/A</v>
      </c>
      <c r="EW3" s="16" t="e">
        <f>VLOOKUP(A3,'Phase 1,2+robust'!$A$3:$ID$198,153,FALSE)</f>
        <v>#N/A</v>
      </c>
      <c r="EX3" s="16" t="e">
        <f>VLOOKUP(A3,'Phase 1,2+robust'!$A$3:$ID$198,154,FALSE)</f>
        <v>#N/A</v>
      </c>
      <c r="EY3" s="16" t="e">
        <f>VLOOKUP(A3,'Phase 1,2+robust'!$A$3:$ID$198,155,FALSE)</f>
        <v>#N/A</v>
      </c>
      <c r="EZ3" s="16" t="e">
        <f>VLOOKUP(A3,'Phase 1,2+robust'!$A$3:$ID$198,156,FALSE)</f>
        <v>#N/A</v>
      </c>
      <c r="FA3" s="16" t="e">
        <f>VLOOKUP(A3,'Phase 1,2+robust'!$A$3:$ID$198,157,FALSE)</f>
        <v>#N/A</v>
      </c>
      <c r="FB3" s="16" t="e">
        <f>VLOOKUP(A3,'Phase 1,2+robust'!$A$3:$ID$198,158,FALSE)</f>
        <v>#N/A</v>
      </c>
      <c r="FC3" s="16" t="e">
        <f>VLOOKUP(A3,'Phase 1,2+robust'!$A$3:$ID$198,159,FALSE)</f>
        <v>#N/A</v>
      </c>
      <c r="FD3" s="16" t="e">
        <f>VLOOKUP(A3,'Phase 1,2+robust'!$A$3:$ID$198,160,FALSE)</f>
        <v>#N/A</v>
      </c>
      <c r="FE3" s="16" t="e">
        <f>VLOOKUP(A3,'Phase 1,2+robust'!$A$3:$ID$198,161,FALSE)</f>
        <v>#N/A</v>
      </c>
      <c r="FF3" s="16" t="e">
        <f>VLOOKUP(A3,'Phase 1,2+robust'!$A$3:$ID$198,162,FALSE)</f>
        <v>#N/A</v>
      </c>
      <c r="FG3" s="16" t="e">
        <f>VLOOKUP(A3,'Phase 1,2+robust'!$A$3:$ID$198,163,FALSE)</f>
        <v>#N/A</v>
      </c>
      <c r="FH3" s="16" t="e">
        <f>VLOOKUP(A3,'Phase 1,2+robust'!$A$3:$ID$198,164,FALSE)</f>
        <v>#N/A</v>
      </c>
      <c r="FI3" s="16" t="e">
        <f>VLOOKUP(A3,'Phase 1,2+robust'!$A$3:$ID$198,165,FALSE)</f>
        <v>#N/A</v>
      </c>
      <c r="FJ3" s="16" t="e">
        <f>VLOOKUP(A3,'Phase 1,2+robust'!$A$3:$ID$198,166,FALSE)</f>
        <v>#N/A</v>
      </c>
      <c r="FK3" s="16" t="e">
        <f>VLOOKUP(A3,'Phase 1,2+robust'!$A$3:$ID$198,167,FALSE)</f>
        <v>#N/A</v>
      </c>
      <c r="FL3" s="16" t="e">
        <f>VLOOKUP(A3,'Phase 1,2+robust'!$A$3:$ID$198,168,FALSE)</f>
        <v>#N/A</v>
      </c>
      <c r="FM3" s="16" t="e">
        <f>VLOOKUP(A3,'Phase 1,2+robust'!$A$3:$ID$198,169,FALSE)</f>
        <v>#N/A</v>
      </c>
      <c r="FN3" s="16" t="e">
        <f>VLOOKUP(A3,'Phase 1,2+robust'!$A$3:$ID$198,170,FALSE)</f>
        <v>#N/A</v>
      </c>
      <c r="FO3" s="16" t="e">
        <f>VLOOKUP(A3,'Phase 1,2+robust'!$A$3:$ID$198,171,FALSE)</f>
        <v>#N/A</v>
      </c>
      <c r="FP3" s="16" t="e">
        <f>VLOOKUP(A3,'Phase 1,2+robust'!$A$3:$ID$198,172,FALSE)</f>
        <v>#N/A</v>
      </c>
      <c r="FQ3" s="16" t="e">
        <f>VLOOKUP(A3,'Phase 1,2+robust'!$A$3:$ID$198,173,FALSE)</f>
        <v>#N/A</v>
      </c>
      <c r="FR3" s="16" t="e">
        <f>VLOOKUP(A3,'Phase 1,2+robust'!$A$3:$ID$198,174,FALSE)</f>
        <v>#N/A</v>
      </c>
      <c r="FS3" s="16" t="e">
        <f>VLOOKUP(A3,'Phase 1,2+robust'!$A$3:$ID$198,175,FALSE)</f>
        <v>#N/A</v>
      </c>
      <c r="FT3" s="16" t="e">
        <f>VLOOKUP(A3,'Phase 1,2+robust'!$A$3:$ID$198,176,FALSE)</f>
        <v>#N/A</v>
      </c>
      <c r="FU3" s="16" t="e">
        <f>VLOOKUP(A3,'Phase 1,2+robust'!$A$3:$ID$198,177,FALSE)</f>
        <v>#N/A</v>
      </c>
      <c r="FV3" s="16" t="e">
        <f>VLOOKUP(A3,'Phase 1,2+robust'!$A$3:$ID$198,178,FALSE)</f>
        <v>#N/A</v>
      </c>
      <c r="FW3" s="16" t="e">
        <f>VLOOKUP(A3,'Phase 1,2+robust'!$A$3:$ID$198,179,FALSE)</f>
        <v>#N/A</v>
      </c>
      <c r="FX3" s="16" t="e">
        <f>VLOOKUP(A3,'Phase 1,2+robust'!$A$3:$ID$198,180,FALSE)</f>
        <v>#N/A</v>
      </c>
      <c r="FY3" s="16" t="e">
        <f>VLOOKUP(A3,'Phase 1,2+robust'!$A$3:$ID$198,181,FALSE)</f>
        <v>#N/A</v>
      </c>
      <c r="FZ3" s="16" t="e">
        <f>VLOOKUP(A3,'Phase 1,2+robust'!$A$3:$ID$198,182,FALSE)</f>
        <v>#N/A</v>
      </c>
      <c r="GA3" s="16" t="e">
        <f>VLOOKUP(A3,'Phase 1,2+robust'!$A$3:$ID$198,183,FALSE)</f>
        <v>#N/A</v>
      </c>
      <c r="GB3" s="16" t="e">
        <f>VLOOKUP(A3,'Phase 1,2+robust'!$A$3:$ID$198,184,FALSE)</f>
        <v>#N/A</v>
      </c>
      <c r="GC3" s="16" t="e">
        <f>VLOOKUP(A3,'Phase 1,2+robust'!$A$3:$ID$198,185,FALSE)</f>
        <v>#N/A</v>
      </c>
      <c r="GD3" s="16" t="e">
        <f>VLOOKUP(A3,'Phase 1,2+robust'!$A$3:$ID$198,186,FALSE)</f>
        <v>#N/A</v>
      </c>
      <c r="GE3" s="16" t="e">
        <f>VLOOKUP(A3,'Phase 1,2+robust'!$A$3:$ID$198,187,FALSE)</f>
        <v>#N/A</v>
      </c>
      <c r="GF3" s="16" t="e">
        <f>VLOOKUP(A3,'Phase 1,2+robust'!$A$3:$ID$198,188,FALSE)</f>
        <v>#N/A</v>
      </c>
      <c r="GG3" s="16" t="e">
        <f>VLOOKUP(A3,'Phase 1,2+robust'!$A$3:$ID$198,189,FALSE)</f>
        <v>#N/A</v>
      </c>
      <c r="GH3" s="16" t="e">
        <f>VLOOKUP(A3,'Phase 1,2+robust'!$A$3:$ID$198,190,FALSE)</f>
        <v>#N/A</v>
      </c>
      <c r="GI3" s="16" t="e">
        <f>VLOOKUP(A3,'Phase 1,2+robust'!$A$3:$ID$198,191,FALSE)</f>
        <v>#N/A</v>
      </c>
      <c r="GJ3" s="16" t="e">
        <f>VLOOKUP(A3,'Phase 1,2+robust'!$A$3:$ID$198,192,FALSE)</f>
        <v>#N/A</v>
      </c>
      <c r="GK3" s="16" t="e">
        <f>VLOOKUP(A3,'Phase 1,2+robust'!$A$3:$ID$198,193,FALSE)</f>
        <v>#N/A</v>
      </c>
      <c r="GL3" s="16" t="e">
        <f>VLOOKUP(A3,'Phase 1,2+robust'!$A$3:$ID$198,194,FALSE)</f>
        <v>#N/A</v>
      </c>
      <c r="GM3" s="16" t="e">
        <f>VLOOKUP(A3,'Phase 1,2+robust'!$A$3:$ID$198,195,FALSE)</f>
        <v>#N/A</v>
      </c>
      <c r="GN3" s="16" t="e">
        <f>VLOOKUP(A3,'Phase 1,2+robust'!$A$3:$ID$198,196,FALSE)</f>
        <v>#N/A</v>
      </c>
      <c r="GO3" s="16" t="e">
        <f>VLOOKUP(A3,'Phase 1,2+robust'!$A$3:$ID$198,197,FALSE)</f>
        <v>#N/A</v>
      </c>
      <c r="GP3" s="16" t="e">
        <f>VLOOKUP(A3,'Phase 1,2+robust'!$A$3:$ID$198,198,FALSE)</f>
        <v>#N/A</v>
      </c>
    </row>
    <row r="4" spans="1:198" s="16" customFormat="1" x14ac:dyDescent="0.25">
      <c r="B4" s="16" t="e">
        <f>VLOOKUP(A4,'Phase 1,2+robust'!$A$3:$ID$198,2,FALSE)</f>
        <v>#N/A</v>
      </c>
      <c r="C4" s="16" t="e">
        <f>VLOOKUP(A4,'Phase 1,2+robust'!$A$3:$ID$198,3,FALSE)</f>
        <v>#N/A</v>
      </c>
      <c r="D4" s="16" t="e">
        <f>VLOOKUP(A4,'Phase 1,2+robust'!$A$3:$ID$198,4,FALSE)</f>
        <v>#N/A</v>
      </c>
      <c r="E4" s="16" t="e">
        <f>VLOOKUP(A4,'Phase 1,2+robust'!$A$3:$ID$198,5,FALSE)</f>
        <v>#N/A</v>
      </c>
      <c r="F4" s="16" t="e">
        <f>VLOOKUP(A4,'Phase 1,2+robust'!$A$3:$ID$198,6,FALSE)</f>
        <v>#N/A</v>
      </c>
      <c r="G4" s="16" t="e">
        <f>VLOOKUP(A4,'Phase 1,2+robust'!$A$3:$ID$198,7,FALSE)</f>
        <v>#N/A</v>
      </c>
      <c r="H4" s="16" t="e">
        <f>VLOOKUP(A4,'Phase 1,2+robust'!$A$3:$ID$198,8,FALSE)</f>
        <v>#N/A</v>
      </c>
      <c r="I4" s="16" t="e">
        <f>VLOOKUP(A4,'Phase 1,2+robust'!$A$3:$ID$198,9,FALSE)</f>
        <v>#N/A</v>
      </c>
      <c r="J4" s="45" t="e">
        <f>VLOOKUP(A4,'Phase 1,2+robust'!$A$3:$ID$198,10,FALSE)</f>
        <v>#N/A</v>
      </c>
      <c r="K4" s="46" t="e">
        <f>VLOOKUP(A4,'Phase 1,2+robust'!$A$3:$ID$198,11,FALSE)</f>
        <v>#N/A</v>
      </c>
      <c r="L4" s="47" t="e">
        <f>VLOOKUP(A4,'Phase 1,2+robust'!$A$3:$ID$198,12,FALSE)</f>
        <v>#N/A</v>
      </c>
      <c r="M4" s="16" t="e">
        <f>VLOOKUP(A4,'Phase 1,2+robust'!$A$3:$ID$198,13,FALSE)</f>
        <v>#N/A</v>
      </c>
      <c r="N4" s="16" t="e">
        <f>VLOOKUP(A4,'Phase 1,2+robust'!$A$3:$ID$198,14,FALSE)</f>
        <v>#N/A</v>
      </c>
      <c r="O4" s="16" t="e">
        <f>VLOOKUP(A4,'Phase 1,2+robust'!$A$3:$ID$198,15,FALSE)</f>
        <v>#N/A</v>
      </c>
      <c r="P4" s="45" t="e">
        <f>VLOOKUP(A4,'Phase 1,2+robust'!$A$3:$ID$198,16,FALSE)</f>
        <v>#N/A</v>
      </c>
      <c r="Q4" s="46" t="e">
        <f>VLOOKUP(A4,'Phase 1,2+robust'!$A$3:$ID$198,17,FALSE)</f>
        <v>#N/A</v>
      </c>
      <c r="R4" s="47" t="e">
        <f>VLOOKUP(A4,'Phase 1,2+robust'!$A$3:$ID$198,18,FALSE)</f>
        <v>#N/A</v>
      </c>
      <c r="S4" s="16" t="e">
        <f>VLOOKUP(A4,'Phase 1,2+robust'!$A$3:$ID$198,19,FALSE)</f>
        <v>#N/A</v>
      </c>
      <c r="T4" s="16" t="e">
        <f>VLOOKUP(A4,'Phase 1,2+robust'!$A$3:$ID$198,20,FALSE)</f>
        <v>#N/A</v>
      </c>
      <c r="U4" s="16" t="e">
        <f>VLOOKUP(A4,'Phase 1,2+robust'!$A$3:$ID$198,21,FALSE)</f>
        <v>#N/A</v>
      </c>
      <c r="V4" s="45" t="e">
        <f>VLOOKUP(A4,'Phase 1,2+robust'!$A$3:$ID$198,22,FALSE)</f>
        <v>#N/A</v>
      </c>
      <c r="W4" s="46" t="e">
        <f>VLOOKUP(A4,'Phase 1,2+robust'!$A$3:$ID$198,23,FALSE)</f>
        <v>#N/A</v>
      </c>
      <c r="X4" s="47" t="e">
        <f>VLOOKUP(A4,'Phase 1,2+robust'!$A$3:$ID$198,24,FALSE)</f>
        <v>#N/A</v>
      </c>
      <c r="Y4" s="16" t="e">
        <f>VLOOKUP(A4,'Phase 1,2+robust'!$A$3:$ID$198,25,FALSE)</f>
        <v>#N/A</v>
      </c>
      <c r="Z4" s="16" t="e">
        <f>VLOOKUP(A4,'Phase 1,2+robust'!$A$3:$ID$198,26,FALSE)</f>
        <v>#N/A</v>
      </c>
      <c r="AA4" s="16" t="e">
        <f>VLOOKUP(A4,'Phase 1,2+robust'!$A$3:$ID$198,27,FALSE)</f>
        <v>#N/A</v>
      </c>
      <c r="AB4" s="45" t="e">
        <f>VLOOKUP(A4,'Phase 1,2+robust'!$A$3:$ID$198,28,FALSE)</f>
        <v>#N/A</v>
      </c>
      <c r="AC4" s="46" t="e">
        <f>VLOOKUP(A4,'Phase 1,2+robust'!$A$3:$ID$198,29,FALSE)</f>
        <v>#N/A</v>
      </c>
      <c r="AD4" s="47" t="e">
        <f>VLOOKUP(A4,'Phase 1,2+robust'!$A$3:$ID$198,30,FALSE)</f>
        <v>#N/A</v>
      </c>
      <c r="AE4" s="16" t="e">
        <f>VLOOKUP(A4,'Phase 1,2+robust'!$A$3:$ID$198,31,FALSE)</f>
        <v>#N/A</v>
      </c>
      <c r="AF4" s="16" t="e">
        <f>VLOOKUP(A4,'Phase 1,2+robust'!$A$3:$ID$198,32,FALSE)</f>
        <v>#N/A</v>
      </c>
      <c r="AG4" s="16" t="e">
        <f>VLOOKUP(A4,'Phase 1,2+robust'!$A$3:$ID$198,33,FALSE)</f>
        <v>#N/A</v>
      </c>
      <c r="AH4" s="45" t="e">
        <f>VLOOKUP(A4,'Phase 1,2+robust'!$A$3:$ID$198,34,FALSE)</f>
        <v>#N/A</v>
      </c>
      <c r="AI4" s="46" t="e">
        <f>VLOOKUP(A4,'Phase 1,2+robust'!$A$3:$ID$198,35,FALSE)</f>
        <v>#N/A</v>
      </c>
      <c r="AJ4" s="47" t="e">
        <f>VLOOKUP(A4,'Phase 1,2+robust'!$A$3:$ID$198,36,FALSE)</f>
        <v>#N/A</v>
      </c>
      <c r="AK4" s="16" t="e">
        <f>VLOOKUP(A4,'Phase 1,2+robust'!$A$3:$ID$198,37,FALSE)</f>
        <v>#N/A</v>
      </c>
      <c r="AL4" s="16" t="e">
        <f>VLOOKUP(A4,'Phase 1,2+robust'!$A$3:$ID$198,38,FALSE)</f>
        <v>#N/A</v>
      </c>
      <c r="AM4" s="16" t="e">
        <f>VLOOKUP(A4,'Phase 1,2+robust'!$A$3:$ID$198,39,FALSE)</f>
        <v>#N/A</v>
      </c>
      <c r="AN4" s="45" t="e">
        <f>VLOOKUP(A4,'Phase 1,2+robust'!$A$3:$ID$198,40,FALSE)</f>
        <v>#N/A</v>
      </c>
      <c r="AO4" s="46" t="e">
        <f>VLOOKUP(A4,'Phase 1,2+robust'!$A$3:$ID$198,41,FALSE)</f>
        <v>#N/A</v>
      </c>
      <c r="AP4" s="47" t="e">
        <f>VLOOKUP(A4,'Phase 1,2+robust'!$A$3:$ID$198,42,FALSE)</f>
        <v>#N/A</v>
      </c>
      <c r="AQ4" s="16" t="e">
        <f>VLOOKUP(A4,'Phase 1,2+robust'!$A$3:$ID$198,43,FALSE)</f>
        <v>#N/A</v>
      </c>
      <c r="AR4" s="16" t="e">
        <f>VLOOKUP(A4,'Phase 1,2+robust'!$A$3:$ID$198,44,FALSE)</f>
        <v>#N/A</v>
      </c>
      <c r="AS4" s="16" t="e">
        <f>VLOOKUP(A4,'Phase 1,2+robust'!$A$3:$ID$198,45,FALSE)</f>
        <v>#N/A</v>
      </c>
      <c r="AT4" s="45" t="e">
        <f>VLOOKUP(A4,'Phase 1,2+robust'!$A$3:$ID$198,46,FALSE)</f>
        <v>#N/A</v>
      </c>
      <c r="AU4" s="46" t="e">
        <f>VLOOKUP(A4,'Phase 1,2+robust'!$A$3:$ID$198,47,FALSE)</f>
        <v>#N/A</v>
      </c>
      <c r="AV4" s="47" t="e">
        <f>VLOOKUP(A4,'Phase 1,2+robust'!$A$3:$ID$198,48,FALSE)</f>
        <v>#N/A</v>
      </c>
      <c r="AW4" s="16" t="e">
        <f>VLOOKUP(A4,'Phase 1,2+robust'!$A$3:$ID$198,49,FALSE)</f>
        <v>#N/A</v>
      </c>
      <c r="AX4" s="16" t="e">
        <f>VLOOKUP(A4,'Phase 1,2+robust'!$A$3:$ID$198,50,FALSE)</f>
        <v>#N/A</v>
      </c>
      <c r="AY4" s="16" t="e">
        <f>VLOOKUP(A4,'Phase 1,2+robust'!$A$3:$ID$198,51,FALSE)</f>
        <v>#N/A</v>
      </c>
      <c r="AZ4" s="45" t="e">
        <f>VLOOKUP(A4,'Phase 1,2+robust'!$A$3:$ID$198,52,FALSE)</f>
        <v>#N/A</v>
      </c>
      <c r="BA4" s="46" t="e">
        <f>VLOOKUP(A4,'Phase 1,2+robust'!$A$3:$ID$198,53,FALSE)</f>
        <v>#N/A</v>
      </c>
      <c r="BB4" s="47" t="e">
        <f>VLOOKUP(A4,'Phase 1,2+robust'!$A$3:$ID$198,54,FALSE)</f>
        <v>#N/A</v>
      </c>
      <c r="BC4" s="16" t="e">
        <f>VLOOKUP(A4,'Phase 1,2+robust'!$A$3:$ID$198,55,FALSE)</f>
        <v>#N/A</v>
      </c>
      <c r="BD4" s="16" t="e">
        <f>VLOOKUP(A4,'Phase 1,2+robust'!$A$3:$ID$198,56,FALSE)</f>
        <v>#N/A</v>
      </c>
      <c r="BE4" s="16" t="e">
        <f>VLOOKUP(A4,'Phase 1,2+robust'!$A$3:$ID$198,57,FALSE)</f>
        <v>#N/A</v>
      </c>
      <c r="BF4" s="45" t="e">
        <f>VLOOKUP(A4,'Phase 1,2+robust'!$A$3:$ID$198,58,FALSE)</f>
        <v>#N/A</v>
      </c>
      <c r="BG4" s="46" t="e">
        <f>VLOOKUP(A4,'Phase 1,2+robust'!$A$3:$ID$198,59,FALSE)</f>
        <v>#N/A</v>
      </c>
      <c r="BH4" s="47" t="e">
        <f>VLOOKUP(A4,'Phase 1,2+robust'!$A$3:$ID$198,60,FALSE)</f>
        <v>#N/A</v>
      </c>
      <c r="BI4" s="16" t="e">
        <f>VLOOKUP(A4,'Phase 1,2+robust'!$A$3:$ID$198,61,FALSE)</f>
        <v>#N/A</v>
      </c>
      <c r="BJ4" s="16" t="e">
        <f>VLOOKUP(A4,'Phase 1,2+robust'!$A$3:$ID$198,62,FALSE)</f>
        <v>#N/A</v>
      </c>
      <c r="BK4" s="16" t="e">
        <f>VLOOKUP(A4,'Phase 1,2+robust'!$A$3:$ID$198,63,FALSE)</f>
        <v>#N/A</v>
      </c>
      <c r="BL4" s="45" t="e">
        <f>VLOOKUP(A4,'Phase 1,2+robust'!$A$3:$ID$198,64,FALSE)</f>
        <v>#N/A</v>
      </c>
      <c r="BM4" s="46" t="e">
        <f>VLOOKUP(A4,'Phase 1,2+robust'!$A$3:$ID$198,65,FALSE)</f>
        <v>#N/A</v>
      </c>
      <c r="BN4" s="47" t="e">
        <f>VLOOKUP(A4,'Phase 1,2+robust'!$A$3:$ID$198,66,FALSE)</f>
        <v>#N/A</v>
      </c>
      <c r="BO4" s="16" t="e">
        <f>VLOOKUP(A4,'Phase 1,2+robust'!$A$3:$ID$198,67,FALSE)</f>
        <v>#N/A</v>
      </c>
      <c r="BP4" s="16" t="e">
        <f>VLOOKUP(A4,'Phase 1,2+robust'!$A$3:$ID$198,68,FALSE)</f>
        <v>#N/A</v>
      </c>
      <c r="BQ4" s="16" t="e">
        <f>VLOOKUP(A4,'Phase 1,2+robust'!$A$3:$ID$198,69,FALSE)</f>
        <v>#N/A</v>
      </c>
      <c r="BR4" s="45" t="e">
        <f>VLOOKUP(A4,'Phase 1,2+robust'!$A$3:$ID$198,70,FALSE)</f>
        <v>#N/A</v>
      </c>
      <c r="BS4" s="46" t="e">
        <f>VLOOKUP(A4,'Phase 1,2+robust'!$A$3:$ID$198,71,FALSE)</f>
        <v>#N/A</v>
      </c>
      <c r="BT4" s="47" t="e">
        <f>VLOOKUP(A4,'Phase 1,2+robust'!$A$3:$ID$198,72,FALSE)</f>
        <v>#N/A</v>
      </c>
      <c r="BU4" s="16" t="e">
        <f>VLOOKUP(A4,'Phase 1,2+robust'!$A$3:$ID$198,73,FALSE)</f>
        <v>#N/A</v>
      </c>
      <c r="BV4" s="16" t="e">
        <f>VLOOKUP(A4,'Phase 1,2+robust'!$A$3:$ID$198,74,FALSE)</f>
        <v>#N/A</v>
      </c>
      <c r="BW4" s="16" t="e">
        <f>VLOOKUP(A4,'Phase 1,2+robust'!$A$3:$ID$198,75,FALSE)</f>
        <v>#N/A</v>
      </c>
      <c r="BX4" s="45" t="e">
        <f>VLOOKUP(A4,'Phase 1,2+robust'!$A$3:$ID$198,76,FALSE)</f>
        <v>#N/A</v>
      </c>
      <c r="BY4" s="46" t="e">
        <f>VLOOKUP(A4,'Phase 1,2+robust'!$A$3:$ID$198,77,FALSE)</f>
        <v>#N/A</v>
      </c>
      <c r="BZ4" s="47" t="e">
        <f>VLOOKUP(A4,'Phase 1,2+robust'!$A$3:$ID$198,78,FALSE)</f>
        <v>#N/A</v>
      </c>
      <c r="CA4" s="16" t="e">
        <f>VLOOKUP(A4,'Phase 1,2+robust'!$A$3:$ID$198,79,FALSE)</f>
        <v>#N/A</v>
      </c>
      <c r="CB4" s="16" t="e">
        <f>VLOOKUP(A4,'Phase 1,2+robust'!$A$3:$ID$198,80,FALSE)</f>
        <v>#N/A</v>
      </c>
      <c r="CC4" s="16" t="e">
        <f>VLOOKUP(A4,'Phase 1,2+robust'!$A$3:$ID$198,81,FALSE)</f>
        <v>#N/A</v>
      </c>
      <c r="CD4" s="45" t="e">
        <f>VLOOKUP(A4,'Phase 1,2+robust'!$A$3:$ID$198,82,FALSE)</f>
        <v>#N/A</v>
      </c>
      <c r="CE4" s="46" t="e">
        <f>VLOOKUP(A4,'Phase 1,2+robust'!$A$3:$ID$198,83,FALSE)</f>
        <v>#N/A</v>
      </c>
      <c r="CF4" s="47" t="e">
        <f>VLOOKUP(A4,'Phase 1,2+robust'!$A$3:$ID$198,84,FALSE)</f>
        <v>#N/A</v>
      </c>
      <c r="CG4" s="16" t="e">
        <f>VLOOKUP(A4,'Phase 1,2+robust'!$A$3:$ID$198,85,FALSE)</f>
        <v>#N/A</v>
      </c>
      <c r="CH4" s="16" t="e">
        <f>VLOOKUP(A4,'Phase 1,2+robust'!$A$3:$ID$198,86,FALSE)</f>
        <v>#N/A</v>
      </c>
      <c r="CI4" s="16" t="e">
        <f>VLOOKUP(A4,'Phase 1,2+robust'!$A$3:$ID$198,87,FALSE)</f>
        <v>#N/A</v>
      </c>
      <c r="CJ4" s="45" t="e">
        <f>VLOOKUP(A4,'Phase 1,2+robust'!$A$3:$ID$198,88,FALSE)</f>
        <v>#N/A</v>
      </c>
      <c r="CK4" s="46" t="e">
        <f>VLOOKUP(A4,'Phase 1,2+robust'!$A$3:$ID$198,89,FALSE)</f>
        <v>#N/A</v>
      </c>
      <c r="CL4" s="47" t="e">
        <f>VLOOKUP(A4,'Phase 1,2+robust'!$A$3:$ID$198,90,FALSE)</f>
        <v>#N/A</v>
      </c>
      <c r="CM4" s="16" t="e">
        <f>VLOOKUP(A4,'Phase 1,2+robust'!$A$3:$ID$198,91,FALSE)</f>
        <v>#N/A</v>
      </c>
      <c r="CN4" s="16" t="e">
        <f>VLOOKUP(A4,'Phase 1,2+robust'!$A$3:$ID$198,92,FALSE)</f>
        <v>#N/A</v>
      </c>
      <c r="CO4" s="16" t="e">
        <f>VLOOKUP(A4,'Phase 1,2+robust'!$A$3:$ID$198,93,FALSE)</f>
        <v>#N/A</v>
      </c>
      <c r="CP4" s="45" t="e">
        <f>VLOOKUP(A4,'Phase 1,2+robust'!$A$3:$ID$198,94,FALSE)</f>
        <v>#N/A</v>
      </c>
      <c r="CQ4" s="46" t="e">
        <f>VLOOKUP(A4,'Phase 1,2+robust'!$A$3:$ID$198,95,FALSE)</f>
        <v>#N/A</v>
      </c>
      <c r="CR4" s="47" t="e">
        <f>VLOOKUP(A4,'Phase 1,2+robust'!$A$3:$ID$198,96,FALSE)</f>
        <v>#N/A</v>
      </c>
      <c r="CS4" s="16" t="e">
        <f>VLOOKUP(A4,'Phase 1,2+robust'!$A$3:$ID$198,97,FALSE)</f>
        <v>#N/A</v>
      </c>
      <c r="CT4" s="16" t="e">
        <f>VLOOKUP(A4,'Phase 1,2+robust'!$A$3:$ID$198,98,FALSE)</f>
        <v>#N/A</v>
      </c>
      <c r="CU4" s="16" t="e">
        <f>VLOOKUP(A4,'Phase 1,2+robust'!$A$3:$ID$198,99,FALSE)</f>
        <v>#N/A</v>
      </c>
      <c r="CV4" s="45" t="e">
        <f>VLOOKUP(A4,'Phase 1,2+robust'!$A$3:$ID$198,100,FALSE)</f>
        <v>#N/A</v>
      </c>
      <c r="CW4" s="46" t="e">
        <f>VLOOKUP(A4,'Phase 1,2+robust'!$A$3:$ID$198,101,FALSE)</f>
        <v>#N/A</v>
      </c>
      <c r="CX4" s="47" t="e">
        <f>VLOOKUP(A4,'Phase 1,2+robust'!$A$3:$ID$198,102,FALSE)</f>
        <v>#N/A</v>
      </c>
      <c r="CY4" s="16" t="e">
        <f>VLOOKUP(A4,'Phase 1,2+robust'!$A$3:$ID$198,103,FALSE)</f>
        <v>#N/A</v>
      </c>
      <c r="CZ4" s="16" t="e">
        <f>VLOOKUP(A4,'Phase 1,2+robust'!$A$3:$ID$198,104,FALSE)</f>
        <v>#N/A</v>
      </c>
      <c r="DA4" s="16" t="e">
        <f>VLOOKUP(A4,'Phase 1,2+robust'!$A$3:$ID$198,105,FALSE)</f>
        <v>#N/A</v>
      </c>
      <c r="DB4" s="45" t="e">
        <f>VLOOKUP(A4,'Phase 1,2+robust'!$A$3:$ID$198,106,FALSE)</f>
        <v>#N/A</v>
      </c>
      <c r="DC4" s="46" t="e">
        <f>VLOOKUP(A4,'Phase 1,2+robust'!$A$3:$ID$198,107,FALSE)</f>
        <v>#N/A</v>
      </c>
      <c r="DD4" s="47" t="e">
        <f>VLOOKUP(A4,'Phase 1,2+robust'!$A$3:$ID$198,108,FALSE)</f>
        <v>#N/A</v>
      </c>
      <c r="DE4" s="16" t="e">
        <f>VLOOKUP(A4,'Phase 1,2+robust'!$A$3:$ID$198,109,FALSE)</f>
        <v>#N/A</v>
      </c>
      <c r="DF4" s="16" t="e">
        <f>VLOOKUP(A4,'Phase 1,2+robust'!$A$3:$ID$198,110,FALSE)</f>
        <v>#N/A</v>
      </c>
      <c r="DG4" s="16" t="e">
        <f>VLOOKUP(A4,'Phase 1,2+robust'!$A$3:$ID$198,111,FALSE)</f>
        <v>#N/A</v>
      </c>
      <c r="DH4" s="45" t="e">
        <f>VLOOKUP(A4,'Phase 1,2+robust'!$A$3:$ID$198,112,FALSE)</f>
        <v>#N/A</v>
      </c>
      <c r="DI4" s="46" t="e">
        <f>VLOOKUP(A4,'Phase 1,2+robust'!$A$3:$ID$198,113,FALSE)</f>
        <v>#N/A</v>
      </c>
      <c r="DJ4" s="47" t="e">
        <f>VLOOKUP(A4,'Phase 1,2+robust'!$A$3:$ID$198,114,FALSE)</f>
        <v>#N/A</v>
      </c>
      <c r="DK4" s="16" t="e">
        <f>VLOOKUP(A4,'Phase 1,2+robust'!$A$3:$ID$198,115,FALSE)</f>
        <v>#N/A</v>
      </c>
      <c r="DL4" s="16" t="e">
        <f>VLOOKUP(A4,'Phase 1,2+robust'!$A$3:$ID$198,116,FALSE)</f>
        <v>#N/A</v>
      </c>
      <c r="DM4" s="16" t="e">
        <f>VLOOKUP(A4,'Phase 1,2+robust'!$A$3:$ID$198,117,FALSE)</f>
        <v>#N/A</v>
      </c>
      <c r="DN4" s="45" t="e">
        <f>VLOOKUP(A4,'Phase 1,2+robust'!$A$3:$ID$198,118,FALSE)</f>
        <v>#N/A</v>
      </c>
      <c r="DO4" s="46" t="e">
        <f>VLOOKUP(A4,'Phase 1,2+robust'!$A$3:$ID$198,119,FALSE)</f>
        <v>#N/A</v>
      </c>
      <c r="DP4" s="47" t="e">
        <f>VLOOKUP(A4,'Phase 1,2+robust'!$A$3:$ID$198,120,FALSE)</f>
        <v>#N/A</v>
      </c>
      <c r="DQ4" s="16" t="e">
        <f>VLOOKUP(A4,'Phase 1,2+robust'!$A$3:$ID$198,121,FALSE)</f>
        <v>#N/A</v>
      </c>
      <c r="DR4" s="16" t="e">
        <f>VLOOKUP(A4,'Phase 1,2+robust'!$A$3:$ID$198,122,FALSE)</f>
        <v>#N/A</v>
      </c>
      <c r="DS4" s="16" t="e">
        <f>VLOOKUP(A4,'Phase 1,2+robust'!$A$3:$ID$198,123,FALSE)</f>
        <v>#N/A</v>
      </c>
      <c r="DT4" s="45" t="e">
        <f>VLOOKUP(A4,'Phase 1,2+robust'!$A$3:$ID$198,124,FALSE)</f>
        <v>#N/A</v>
      </c>
      <c r="DU4" s="46" t="e">
        <f>VLOOKUP(A4,'Phase 1,2+robust'!$A$3:$ID$198,125,FALSE)</f>
        <v>#N/A</v>
      </c>
      <c r="DV4" s="47" t="e">
        <f>VLOOKUP(A4,'Phase 1,2+robust'!$A$3:$ID$198,126,FALSE)</f>
        <v>#N/A</v>
      </c>
      <c r="DW4" s="16" t="e">
        <f>VLOOKUP(A4,'Phase 1,2+robust'!$A$3:$ID$198,127,FALSE)</f>
        <v>#N/A</v>
      </c>
      <c r="DX4" s="16" t="e">
        <f>VLOOKUP(A4,'Phase 1,2+robust'!$A$3:$ID$198,128,FALSE)</f>
        <v>#N/A</v>
      </c>
      <c r="DY4" s="16" t="e">
        <f>VLOOKUP(A4,'Phase 1,2+robust'!$A$3:$ID$198,129,FALSE)</f>
        <v>#N/A</v>
      </c>
      <c r="DZ4" s="45" t="e">
        <f>VLOOKUP(A4,'Phase 1,2+robust'!$A$3:$ID$198,130,FALSE)</f>
        <v>#N/A</v>
      </c>
      <c r="EA4" s="46" t="e">
        <f>VLOOKUP(A4,'Phase 1,2+robust'!$A$3:$ID$198,131,FALSE)</f>
        <v>#N/A</v>
      </c>
      <c r="EB4" s="47" t="e">
        <f>VLOOKUP(A4,'Phase 1,2+robust'!$A$3:$ID$198,132,FALSE)</f>
        <v>#N/A</v>
      </c>
      <c r="EC4" s="16" t="e">
        <f>VLOOKUP(A4,'Phase 1,2+robust'!$A$3:$ID$198,133,FALSE)</f>
        <v>#N/A</v>
      </c>
      <c r="ED4" s="16" t="e">
        <f>VLOOKUP(A4,'Phase 1,2+robust'!$A$3:$ID$198,134,FALSE)</f>
        <v>#N/A</v>
      </c>
      <c r="EE4" s="16" t="e">
        <f>VLOOKUP(A4,'Phase 1,2+robust'!$A$3:$ID$198,135,FALSE)</f>
        <v>#N/A</v>
      </c>
      <c r="EF4" s="45" t="e">
        <f>VLOOKUP(A4,'Phase 1,2+robust'!$A$3:$ID$198,136,FALSE)</f>
        <v>#N/A</v>
      </c>
      <c r="EG4" s="46" t="e">
        <f>VLOOKUP(A4,'Phase 1,2+robust'!$A$3:$ID$198,137,FALSE)</f>
        <v>#N/A</v>
      </c>
      <c r="EH4" s="47" t="e">
        <f>VLOOKUP(A4,'Phase 1,2+robust'!$A$3:$ID$198,138,FALSE)</f>
        <v>#N/A</v>
      </c>
      <c r="EI4" s="16" t="e">
        <f>VLOOKUP(A4,'Phase 1,2+robust'!$A$3:$ID$198,139,FALSE)</f>
        <v>#N/A</v>
      </c>
      <c r="EJ4" s="16" t="e">
        <f>VLOOKUP(A4,'Phase 1,2+robust'!$A$3:$ID$198,140,FALSE)</f>
        <v>#N/A</v>
      </c>
      <c r="EK4" s="16" t="e">
        <f>VLOOKUP(A4,'Phase 1,2+robust'!$A$3:$ID$198,141,FALSE)</f>
        <v>#N/A</v>
      </c>
      <c r="EL4" s="45" t="e">
        <f>VLOOKUP(A4,'Phase 1,2+robust'!$A$3:$ID$198,142,FALSE)</f>
        <v>#N/A</v>
      </c>
      <c r="EM4" s="46" t="e">
        <f>VLOOKUP(A4,'Phase 1,2+robust'!$A$3:$ID$198,143,FALSE)</f>
        <v>#N/A</v>
      </c>
      <c r="EN4" s="47" t="e">
        <f>VLOOKUP(A4,'Phase 1,2+robust'!$A$3:$ID$198,144,FALSE)</f>
        <v>#N/A</v>
      </c>
      <c r="EO4" s="16" t="e">
        <f>VLOOKUP(A4,'Phase 1,2+robust'!$A$3:$ID$198,145,FALSE)</f>
        <v>#N/A</v>
      </c>
      <c r="EP4" s="16" t="e">
        <f>VLOOKUP(A4,'Phase 1,2+robust'!$A$3:$ID$198,146,FALSE)</f>
        <v>#N/A</v>
      </c>
      <c r="EQ4" s="16" t="e">
        <f>VLOOKUP(A4,'Phase 1,2+robust'!$A$3:$ID$198,147,FALSE)</f>
        <v>#N/A</v>
      </c>
      <c r="ER4" s="45" t="e">
        <f>VLOOKUP(A4,'Phase 1,2+robust'!$A$3:$ID$198,148,FALSE)</f>
        <v>#N/A</v>
      </c>
      <c r="ES4" s="46" t="e">
        <f>VLOOKUP(A4,'Phase 1,2+robust'!$A$3:$ID$198,149,FALSE)</f>
        <v>#N/A</v>
      </c>
      <c r="ET4" s="47" t="e">
        <f>VLOOKUP(A4,'Phase 1,2+robust'!$A$3:$ID$198,150,FALSE)</f>
        <v>#N/A</v>
      </c>
      <c r="EU4" s="16" t="e">
        <f>VLOOKUP(A4,'Phase 1,2+robust'!$A$3:$ID$198,151,FALSE)</f>
        <v>#N/A</v>
      </c>
      <c r="EV4" s="16" t="e">
        <f>VLOOKUP(A4,'Phase 1,2+robust'!$A$3:$ID$198,152,FALSE)</f>
        <v>#N/A</v>
      </c>
      <c r="EW4" s="16" t="e">
        <f>VLOOKUP(A4,'Phase 1,2+robust'!$A$3:$ID$198,153,FALSE)</f>
        <v>#N/A</v>
      </c>
      <c r="EX4" s="16" t="e">
        <f>VLOOKUP(A4,'Phase 1,2+robust'!$A$3:$ID$198,154,FALSE)</f>
        <v>#N/A</v>
      </c>
      <c r="EY4" s="16" t="e">
        <f>VLOOKUP(A4,'Phase 1,2+robust'!$A$3:$ID$198,155,FALSE)</f>
        <v>#N/A</v>
      </c>
      <c r="EZ4" s="16" t="e">
        <f>VLOOKUP(A4,'Phase 1,2+robust'!$A$3:$ID$198,156,FALSE)</f>
        <v>#N/A</v>
      </c>
      <c r="FA4" s="16" t="e">
        <f>VLOOKUP(A4,'Phase 1,2+robust'!$A$3:$ID$198,157,FALSE)</f>
        <v>#N/A</v>
      </c>
      <c r="FB4" s="16" t="e">
        <f>VLOOKUP(A4,'Phase 1,2+robust'!$A$3:$ID$198,158,FALSE)</f>
        <v>#N/A</v>
      </c>
      <c r="FC4" s="16" t="e">
        <f>VLOOKUP(A4,'Phase 1,2+robust'!$A$3:$ID$198,159,FALSE)</f>
        <v>#N/A</v>
      </c>
      <c r="FD4" s="16" t="e">
        <f>VLOOKUP(A4,'Phase 1,2+robust'!$A$3:$ID$198,160,FALSE)</f>
        <v>#N/A</v>
      </c>
      <c r="FE4" s="16" t="e">
        <f>VLOOKUP(A4,'Phase 1,2+robust'!$A$3:$ID$198,161,FALSE)</f>
        <v>#N/A</v>
      </c>
      <c r="FF4" s="16" t="e">
        <f>VLOOKUP(A4,'Phase 1,2+robust'!$A$3:$ID$198,162,FALSE)</f>
        <v>#N/A</v>
      </c>
      <c r="FG4" s="16" t="e">
        <f>VLOOKUP(A4,'Phase 1,2+robust'!$A$3:$ID$198,163,FALSE)</f>
        <v>#N/A</v>
      </c>
      <c r="FH4" s="16" t="e">
        <f>VLOOKUP(A4,'Phase 1,2+robust'!$A$3:$ID$198,164,FALSE)</f>
        <v>#N/A</v>
      </c>
      <c r="FI4" s="16" t="e">
        <f>VLOOKUP(A4,'Phase 1,2+robust'!$A$3:$ID$198,165,FALSE)</f>
        <v>#N/A</v>
      </c>
      <c r="FJ4" s="16" t="e">
        <f>VLOOKUP(A4,'Phase 1,2+robust'!$A$3:$ID$198,166,FALSE)</f>
        <v>#N/A</v>
      </c>
      <c r="FK4" s="16" t="e">
        <f>VLOOKUP(A4,'Phase 1,2+robust'!$A$3:$ID$198,167,FALSE)</f>
        <v>#N/A</v>
      </c>
      <c r="FL4" s="16" t="e">
        <f>VLOOKUP(A4,'Phase 1,2+robust'!$A$3:$ID$198,168,FALSE)</f>
        <v>#N/A</v>
      </c>
      <c r="FM4" s="16" t="e">
        <f>VLOOKUP(A4,'Phase 1,2+robust'!$A$3:$ID$198,169,FALSE)</f>
        <v>#N/A</v>
      </c>
      <c r="FN4" s="16" t="e">
        <f>VLOOKUP(A4,'Phase 1,2+robust'!$A$3:$ID$198,170,FALSE)</f>
        <v>#N/A</v>
      </c>
      <c r="FO4" s="16" t="e">
        <f>VLOOKUP(A4,'Phase 1,2+robust'!$A$3:$ID$198,171,FALSE)</f>
        <v>#N/A</v>
      </c>
      <c r="FP4" s="16" t="e">
        <f>VLOOKUP(A4,'Phase 1,2+robust'!$A$3:$ID$198,172,FALSE)</f>
        <v>#N/A</v>
      </c>
      <c r="FQ4" s="16" t="e">
        <f>VLOOKUP(A4,'Phase 1,2+robust'!$A$3:$ID$198,173,FALSE)</f>
        <v>#N/A</v>
      </c>
      <c r="FR4" s="16" t="e">
        <f>VLOOKUP(A4,'Phase 1,2+robust'!$A$3:$ID$198,174,FALSE)</f>
        <v>#N/A</v>
      </c>
      <c r="FS4" s="16" t="e">
        <f>VLOOKUP(A4,'Phase 1,2+robust'!$A$3:$ID$198,175,FALSE)</f>
        <v>#N/A</v>
      </c>
      <c r="FT4" s="16" t="e">
        <f>VLOOKUP(A4,'Phase 1,2+robust'!$A$3:$ID$198,176,FALSE)</f>
        <v>#N/A</v>
      </c>
      <c r="FU4" s="16" t="e">
        <f>VLOOKUP(A4,'Phase 1,2+robust'!$A$3:$ID$198,177,FALSE)</f>
        <v>#N/A</v>
      </c>
      <c r="FV4" s="16" t="e">
        <f>VLOOKUP(A4,'Phase 1,2+robust'!$A$3:$ID$198,178,FALSE)</f>
        <v>#N/A</v>
      </c>
      <c r="FW4" s="16" t="e">
        <f>VLOOKUP(A4,'Phase 1,2+robust'!$A$3:$ID$198,179,FALSE)</f>
        <v>#N/A</v>
      </c>
      <c r="FX4" s="16" t="e">
        <f>VLOOKUP(A4,'Phase 1,2+robust'!$A$3:$ID$198,180,FALSE)</f>
        <v>#N/A</v>
      </c>
      <c r="FY4" s="16" t="e">
        <f>VLOOKUP(A4,'Phase 1,2+robust'!$A$3:$ID$198,181,FALSE)</f>
        <v>#N/A</v>
      </c>
      <c r="FZ4" s="16" t="e">
        <f>VLOOKUP(A4,'Phase 1,2+robust'!$A$3:$ID$198,182,FALSE)</f>
        <v>#N/A</v>
      </c>
      <c r="GA4" s="16" t="e">
        <f>VLOOKUP(A4,'Phase 1,2+robust'!$A$3:$ID$198,183,FALSE)</f>
        <v>#N/A</v>
      </c>
      <c r="GB4" s="16" t="e">
        <f>VLOOKUP(A4,'Phase 1,2+robust'!$A$3:$ID$198,184,FALSE)</f>
        <v>#N/A</v>
      </c>
      <c r="GC4" s="16" t="e">
        <f>VLOOKUP(A4,'Phase 1,2+robust'!$A$3:$ID$198,185,FALSE)</f>
        <v>#N/A</v>
      </c>
      <c r="GD4" s="16" t="e">
        <f>VLOOKUP(A4,'Phase 1,2+robust'!$A$3:$ID$198,186,FALSE)</f>
        <v>#N/A</v>
      </c>
      <c r="GE4" s="16" t="e">
        <f>VLOOKUP(A4,'Phase 1,2+robust'!$A$3:$ID$198,187,FALSE)</f>
        <v>#N/A</v>
      </c>
      <c r="GF4" s="16" t="e">
        <f>VLOOKUP(A4,'Phase 1,2+robust'!$A$3:$ID$198,188,FALSE)</f>
        <v>#N/A</v>
      </c>
      <c r="GG4" s="16" t="e">
        <f>VLOOKUP(A4,'Phase 1,2+robust'!$A$3:$ID$198,189,FALSE)</f>
        <v>#N/A</v>
      </c>
      <c r="GH4" s="16" t="e">
        <f>VLOOKUP(A4,'Phase 1,2+robust'!$A$3:$ID$198,190,FALSE)</f>
        <v>#N/A</v>
      </c>
      <c r="GI4" s="16" t="e">
        <f>VLOOKUP(A4,'Phase 1,2+robust'!$A$3:$ID$198,191,FALSE)</f>
        <v>#N/A</v>
      </c>
      <c r="GJ4" s="16" t="e">
        <f>VLOOKUP(A4,'Phase 1,2+robust'!$A$3:$ID$198,192,FALSE)</f>
        <v>#N/A</v>
      </c>
      <c r="GK4" s="16" t="e">
        <f>VLOOKUP(A4,'Phase 1,2+robust'!$A$3:$ID$198,193,FALSE)</f>
        <v>#N/A</v>
      </c>
      <c r="GL4" s="16" t="e">
        <f>VLOOKUP(A4,'Phase 1,2+robust'!$A$3:$ID$198,194,FALSE)</f>
        <v>#N/A</v>
      </c>
      <c r="GM4" s="16" t="e">
        <f>VLOOKUP(A4,'Phase 1,2+robust'!$A$3:$ID$198,195,FALSE)</f>
        <v>#N/A</v>
      </c>
      <c r="GN4" s="16" t="e">
        <f>VLOOKUP(A4,'Phase 1,2+robust'!$A$3:$ID$198,196,FALSE)</f>
        <v>#N/A</v>
      </c>
      <c r="GO4" s="16" t="e">
        <f>VLOOKUP(A4,'Phase 1,2+robust'!$A$3:$ID$198,197,FALSE)</f>
        <v>#N/A</v>
      </c>
      <c r="GP4" s="16" t="e">
        <f>VLOOKUP(A4,'Phase 1,2+robust'!$A$3:$ID$198,198,FALSE)</f>
        <v>#N/A</v>
      </c>
    </row>
    <row r="5" spans="1:198" s="16" customFormat="1" x14ac:dyDescent="0.25">
      <c r="B5" s="16" t="e">
        <f>VLOOKUP(A5,'Phase 1,2+robust'!$A$3:$ID$198,2,FALSE)</f>
        <v>#N/A</v>
      </c>
      <c r="C5" s="16" t="e">
        <f>VLOOKUP(A5,'Phase 1,2+robust'!$A$3:$ID$198,3,FALSE)</f>
        <v>#N/A</v>
      </c>
      <c r="D5" s="16" t="e">
        <f>VLOOKUP(A5,'Phase 1,2+robust'!$A$3:$ID$198,4,FALSE)</f>
        <v>#N/A</v>
      </c>
      <c r="E5" s="16" t="e">
        <f>VLOOKUP(A5,'Phase 1,2+robust'!$A$3:$ID$198,5,FALSE)</f>
        <v>#N/A</v>
      </c>
      <c r="F5" s="16" t="e">
        <f>VLOOKUP(A5,'Phase 1,2+robust'!$A$3:$ID$198,6,FALSE)</f>
        <v>#N/A</v>
      </c>
      <c r="G5" s="16" t="e">
        <f>VLOOKUP(A5,'Phase 1,2+robust'!$A$3:$ID$198,7,FALSE)</f>
        <v>#N/A</v>
      </c>
      <c r="H5" s="16" t="e">
        <f>VLOOKUP(A5,'Phase 1,2+robust'!$A$3:$ID$198,8,FALSE)</f>
        <v>#N/A</v>
      </c>
      <c r="I5" s="16" t="e">
        <f>VLOOKUP(A5,'Phase 1,2+robust'!$A$3:$ID$198,9,FALSE)</f>
        <v>#N/A</v>
      </c>
      <c r="J5" s="45" t="e">
        <f>VLOOKUP(A5,'Phase 1,2+robust'!$A$3:$ID$198,10,FALSE)</f>
        <v>#N/A</v>
      </c>
      <c r="K5" s="46" t="e">
        <f>VLOOKUP(A5,'Phase 1,2+robust'!$A$3:$ID$198,11,FALSE)</f>
        <v>#N/A</v>
      </c>
      <c r="L5" s="47" t="e">
        <f>VLOOKUP(A5,'Phase 1,2+robust'!$A$3:$ID$198,12,FALSE)</f>
        <v>#N/A</v>
      </c>
      <c r="M5" s="16" t="e">
        <f>VLOOKUP(A5,'Phase 1,2+robust'!$A$3:$ID$198,13,FALSE)</f>
        <v>#N/A</v>
      </c>
      <c r="N5" s="16" t="e">
        <f>VLOOKUP(A5,'Phase 1,2+robust'!$A$3:$ID$198,14,FALSE)</f>
        <v>#N/A</v>
      </c>
      <c r="O5" s="16" t="e">
        <f>VLOOKUP(A5,'Phase 1,2+robust'!$A$3:$ID$198,15,FALSE)</f>
        <v>#N/A</v>
      </c>
      <c r="P5" s="45" t="e">
        <f>VLOOKUP(A5,'Phase 1,2+robust'!$A$3:$ID$198,16,FALSE)</f>
        <v>#N/A</v>
      </c>
      <c r="Q5" s="46" t="e">
        <f>VLOOKUP(A5,'Phase 1,2+robust'!$A$3:$ID$198,17,FALSE)</f>
        <v>#N/A</v>
      </c>
      <c r="R5" s="47" t="e">
        <f>VLOOKUP(A5,'Phase 1,2+robust'!$A$3:$ID$198,18,FALSE)</f>
        <v>#N/A</v>
      </c>
      <c r="S5" s="16" t="e">
        <f>VLOOKUP(A5,'Phase 1,2+robust'!$A$3:$ID$198,19,FALSE)</f>
        <v>#N/A</v>
      </c>
      <c r="T5" s="16" t="e">
        <f>VLOOKUP(A5,'Phase 1,2+robust'!$A$3:$ID$198,20,FALSE)</f>
        <v>#N/A</v>
      </c>
      <c r="U5" s="16" t="e">
        <f>VLOOKUP(A5,'Phase 1,2+robust'!$A$3:$ID$198,21,FALSE)</f>
        <v>#N/A</v>
      </c>
      <c r="V5" s="45" t="e">
        <f>VLOOKUP(A5,'Phase 1,2+robust'!$A$3:$ID$198,22,FALSE)</f>
        <v>#N/A</v>
      </c>
      <c r="W5" s="46" t="e">
        <f>VLOOKUP(A5,'Phase 1,2+robust'!$A$3:$ID$198,23,FALSE)</f>
        <v>#N/A</v>
      </c>
      <c r="X5" s="47" t="e">
        <f>VLOOKUP(A5,'Phase 1,2+robust'!$A$3:$ID$198,24,FALSE)</f>
        <v>#N/A</v>
      </c>
      <c r="Y5" s="16" t="e">
        <f>VLOOKUP(A5,'Phase 1,2+robust'!$A$3:$ID$198,25,FALSE)</f>
        <v>#N/A</v>
      </c>
      <c r="Z5" s="16" t="e">
        <f>VLOOKUP(A5,'Phase 1,2+robust'!$A$3:$ID$198,26,FALSE)</f>
        <v>#N/A</v>
      </c>
      <c r="AA5" s="16" t="e">
        <f>VLOOKUP(A5,'Phase 1,2+robust'!$A$3:$ID$198,27,FALSE)</f>
        <v>#N/A</v>
      </c>
      <c r="AB5" s="45" t="e">
        <f>VLOOKUP(A5,'Phase 1,2+robust'!$A$3:$ID$198,28,FALSE)</f>
        <v>#N/A</v>
      </c>
      <c r="AC5" s="46" t="e">
        <f>VLOOKUP(A5,'Phase 1,2+robust'!$A$3:$ID$198,29,FALSE)</f>
        <v>#N/A</v>
      </c>
      <c r="AD5" s="47" t="e">
        <f>VLOOKUP(A5,'Phase 1,2+robust'!$A$3:$ID$198,30,FALSE)</f>
        <v>#N/A</v>
      </c>
      <c r="AE5" s="16" t="e">
        <f>VLOOKUP(A5,'Phase 1,2+robust'!$A$3:$ID$198,31,FALSE)</f>
        <v>#N/A</v>
      </c>
      <c r="AF5" s="16" t="e">
        <f>VLOOKUP(A5,'Phase 1,2+robust'!$A$3:$ID$198,32,FALSE)</f>
        <v>#N/A</v>
      </c>
      <c r="AG5" s="16" t="e">
        <f>VLOOKUP(A5,'Phase 1,2+robust'!$A$3:$ID$198,33,FALSE)</f>
        <v>#N/A</v>
      </c>
      <c r="AH5" s="45" t="e">
        <f>VLOOKUP(A5,'Phase 1,2+robust'!$A$3:$ID$198,34,FALSE)</f>
        <v>#N/A</v>
      </c>
      <c r="AI5" s="46" t="e">
        <f>VLOOKUP(A5,'Phase 1,2+robust'!$A$3:$ID$198,35,FALSE)</f>
        <v>#N/A</v>
      </c>
      <c r="AJ5" s="47" t="e">
        <f>VLOOKUP(A5,'Phase 1,2+robust'!$A$3:$ID$198,36,FALSE)</f>
        <v>#N/A</v>
      </c>
      <c r="AK5" s="16" t="e">
        <f>VLOOKUP(A5,'Phase 1,2+robust'!$A$3:$ID$198,37,FALSE)</f>
        <v>#N/A</v>
      </c>
      <c r="AL5" s="16" t="e">
        <f>VLOOKUP(A5,'Phase 1,2+robust'!$A$3:$ID$198,38,FALSE)</f>
        <v>#N/A</v>
      </c>
      <c r="AM5" s="16" t="e">
        <f>VLOOKUP(A5,'Phase 1,2+robust'!$A$3:$ID$198,39,FALSE)</f>
        <v>#N/A</v>
      </c>
      <c r="AN5" s="45" t="e">
        <f>VLOOKUP(A5,'Phase 1,2+robust'!$A$3:$ID$198,40,FALSE)</f>
        <v>#N/A</v>
      </c>
      <c r="AO5" s="46" t="e">
        <f>VLOOKUP(A5,'Phase 1,2+robust'!$A$3:$ID$198,41,FALSE)</f>
        <v>#N/A</v>
      </c>
      <c r="AP5" s="47" t="e">
        <f>VLOOKUP(A5,'Phase 1,2+robust'!$A$3:$ID$198,42,FALSE)</f>
        <v>#N/A</v>
      </c>
      <c r="AQ5" s="16" t="e">
        <f>VLOOKUP(A5,'Phase 1,2+robust'!$A$3:$ID$198,43,FALSE)</f>
        <v>#N/A</v>
      </c>
      <c r="AR5" s="16" t="e">
        <f>VLOOKUP(A5,'Phase 1,2+robust'!$A$3:$ID$198,44,FALSE)</f>
        <v>#N/A</v>
      </c>
      <c r="AS5" s="16" t="e">
        <f>VLOOKUP(A5,'Phase 1,2+robust'!$A$3:$ID$198,45,FALSE)</f>
        <v>#N/A</v>
      </c>
      <c r="AT5" s="45" t="e">
        <f>VLOOKUP(A5,'Phase 1,2+robust'!$A$3:$ID$198,46,FALSE)</f>
        <v>#N/A</v>
      </c>
      <c r="AU5" s="46" t="e">
        <f>VLOOKUP(A5,'Phase 1,2+robust'!$A$3:$ID$198,47,FALSE)</f>
        <v>#N/A</v>
      </c>
      <c r="AV5" s="47" t="e">
        <f>VLOOKUP(A5,'Phase 1,2+robust'!$A$3:$ID$198,48,FALSE)</f>
        <v>#N/A</v>
      </c>
      <c r="AW5" s="16" t="e">
        <f>VLOOKUP(A5,'Phase 1,2+robust'!$A$3:$ID$198,49,FALSE)</f>
        <v>#N/A</v>
      </c>
      <c r="AX5" s="16" t="e">
        <f>VLOOKUP(A5,'Phase 1,2+robust'!$A$3:$ID$198,50,FALSE)</f>
        <v>#N/A</v>
      </c>
      <c r="AY5" s="16" t="e">
        <f>VLOOKUP(A5,'Phase 1,2+robust'!$A$3:$ID$198,51,FALSE)</f>
        <v>#N/A</v>
      </c>
      <c r="AZ5" s="45" t="e">
        <f>VLOOKUP(A5,'Phase 1,2+robust'!$A$3:$ID$198,52,FALSE)</f>
        <v>#N/A</v>
      </c>
      <c r="BA5" s="46" t="e">
        <f>VLOOKUP(A5,'Phase 1,2+robust'!$A$3:$ID$198,53,FALSE)</f>
        <v>#N/A</v>
      </c>
      <c r="BB5" s="47" t="e">
        <f>VLOOKUP(A5,'Phase 1,2+robust'!$A$3:$ID$198,54,FALSE)</f>
        <v>#N/A</v>
      </c>
      <c r="BC5" s="16" t="e">
        <f>VLOOKUP(A5,'Phase 1,2+robust'!$A$3:$ID$198,55,FALSE)</f>
        <v>#N/A</v>
      </c>
      <c r="BD5" s="16" t="e">
        <f>VLOOKUP(A5,'Phase 1,2+robust'!$A$3:$ID$198,56,FALSE)</f>
        <v>#N/A</v>
      </c>
      <c r="BE5" s="16" t="e">
        <f>VLOOKUP(A5,'Phase 1,2+robust'!$A$3:$ID$198,57,FALSE)</f>
        <v>#N/A</v>
      </c>
      <c r="BF5" s="45" t="e">
        <f>VLOOKUP(A5,'Phase 1,2+robust'!$A$3:$ID$198,58,FALSE)</f>
        <v>#N/A</v>
      </c>
      <c r="BG5" s="46" t="e">
        <f>VLOOKUP(A5,'Phase 1,2+robust'!$A$3:$ID$198,59,FALSE)</f>
        <v>#N/A</v>
      </c>
      <c r="BH5" s="47" t="e">
        <f>VLOOKUP(A5,'Phase 1,2+robust'!$A$3:$ID$198,60,FALSE)</f>
        <v>#N/A</v>
      </c>
      <c r="BI5" s="16" t="e">
        <f>VLOOKUP(A5,'Phase 1,2+robust'!$A$3:$ID$198,61,FALSE)</f>
        <v>#N/A</v>
      </c>
      <c r="BJ5" s="16" t="e">
        <f>VLOOKUP(A5,'Phase 1,2+robust'!$A$3:$ID$198,62,FALSE)</f>
        <v>#N/A</v>
      </c>
      <c r="BK5" s="16" t="e">
        <f>VLOOKUP(A5,'Phase 1,2+robust'!$A$3:$ID$198,63,FALSE)</f>
        <v>#N/A</v>
      </c>
      <c r="BL5" s="45" t="e">
        <f>VLOOKUP(A5,'Phase 1,2+robust'!$A$3:$ID$198,64,FALSE)</f>
        <v>#N/A</v>
      </c>
      <c r="BM5" s="46" t="e">
        <f>VLOOKUP(A5,'Phase 1,2+robust'!$A$3:$ID$198,65,FALSE)</f>
        <v>#N/A</v>
      </c>
      <c r="BN5" s="47" t="e">
        <f>VLOOKUP(A5,'Phase 1,2+robust'!$A$3:$ID$198,66,FALSE)</f>
        <v>#N/A</v>
      </c>
      <c r="BO5" s="16" t="e">
        <f>VLOOKUP(A5,'Phase 1,2+robust'!$A$3:$ID$198,67,FALSE)</f>
        <v>#N/A</v>
      </c>
      <c r="BP5" s="16" t="e">
        <f>VLOOKUP(A5,'Phase 1,2+robust'!$A$3:$ID$198,68,FALSE)</f>
        <v>#N/A</v>
      </c>
      <c r="BQ5" s="16" t="e">
        <f>VLOOKUP(A5,'Phase 1,2+robust'!$A$3:$ID$198,69,FALSE)</f>
        <v>#N/A</v>
      </c>
      <c r="BR5" s="45" t="e">
        <f>VLOOKUP(A5,'Phase 1,2+robust'!$A$3:$ID$198,70,FALSE)</f>
        <v>#N/A</v>
      </c>
      <c r="BS5" s="46" t="e">
        <f>VLOOKUP(A5,'Phase 1,2+robust'!$A$3:$ID$198,71,FALSE)</f>
        <v>#N/A</v>
      </c>
      <c r="BT5" s="47" t="e">
        <f>VLOOKUP(A5,'Phase 1,2+robust'!$A$3:$ID$198,72,FALSE)</f>
        <v>#N/A</v>
      </c>
      <c r="BU5" s="16" t="e">
        <f>VLOOKUP(A5,'Phase 1,2+robust'!$A$3:$ID$198,73,FALSE)</f>
        <v>#N/A</v>
      </c>
      <c r="BV5" s="16" t="e">
        <f>VLOOKUP(A5,'Phase 1,2+robust'!$A$3:$ID$198,74,FALSE)</f>
        <v>#N/A</v>
      </c>
      <c r="BW5" s="16" t="e">
        <f>VLOOKUP(A5,'Phase 1,2+robust'!$A$3:$ID$198,75,FALSE)</f>
        <v>#N/A</v>
      </c>
      <c r="BX5" s="45" t="e">
        <f>VLOOKUP(A5,'Phase 1,2+robust'!$A$3:$ID$198,76,FALSE)</f>
        <v>#N/A</v>
      </c>
      <c r="BY5" s="46" t="e">
        <f>VLOOKUP(A5,'Phase 1,2+robust'!$A$3:$ID$198,77,FALSE)</f>
        <v>#N/A</v>
      </c>
      <c r="BZ5" s="47" t="e">
        <f>VLOOKUP(A5,'Phase 1,2+robust'!$A$3:$ID$198,78,FALSE)</f>
        <v>#N/A</v>
      </c>
      <c r="CA5" s="16" t="e">
        <f>VLOOKUP(A5,'Phase 1,2+robust'!$A$3:$ID$198,79,FALSE)</f>
        <v>#N/A</v>
      </c>
      <c r="CB5" s="16" t="e">
        <f>VLOOKUP(A5,'Phase 1,2+robust'!$A$3:$ID$198,80,FALSE)</f>
        <v>#N/A</v>
      </c>
      <c r="CC5" s="16" t="e">
        <f>VLOOKUP(A5,'Phase 1,2+robust'!$A$3:$ID$198,81,FALSE)</f>
        <v>#N/A</v>
      </c>
      <c r="CD5" s="45" t="e">
        <f>VLOOKUP(A5,'Phase 1,2+robust'!$A$3:$ID$198,82,FALSE)</f>
        <v>#N/A</v>
      </c>
      <c r="CE5" s="46" t="e">
        <f>VLOOKUP(A5,'Phase 1,2+robust'!$A$3:$ID$198,83,FALSE)</f>
        <v>#N/A</v>
      </c>
      <c r="CF5" s="47" t="e">
        <f>VLOOKUP(A5,'Phase 1,2+robust'!$A$3:$ID$198,84,FALSE)</f>
        <v>#N/A</v>
      </c>
      <c r="CG5" s="16" t="e">
        <f>VLOOKUP(A5,'Phase 1,2+robust'!$A$3:$ID$198,85,FALSE)</f>
        <v>#N/A</v>
      </c>
      <c r="CH5" s="16" t="e">
        <f>VLOOKUP(A5,'Phase 1,2+robust'!$A$3:$ID$198,86,FALSE)</f>
        <v>#N/A</v>
      </c>
      <c r="CI5" s="16" t="e">
        <f>VLOOKUP(A5,'Phase 1,2+robust'!$A$3:$ID$198,87,FALSE)</f>
        <v>#N/A</v>
      </c>
      <c r="CJ5" s="45" t="e">
        <f>VLOOKUP(A5,'Phase 1,2+robust'!$A$3:$ID$198,88,FALSE)</f>
        <v>#N/A</v>
      </c>
      <c r="CK5" s="46" t="e">
        <f>VLOOKUP(A5,'Phase 1,2+robust'!$A$3:$ID$198,89,FALSE)</f>
        <v>#N/A</v>
      </c>
      <c r="CL5" s="47" t="e">
        <f>VLOOKUP(A5,'Phase 1,2+robust'!$A$3:$ID$198,90,FALSE)</f>
        <v>#N/A</v>
      </c>
      <c r="CM5" s="16" t="e">
        <f>VLOOKUP(A5,'Phase 1,2+robust'!$A$3:$ID$198,91,FALSE)</f>
        <v>#N/A</v>
      </c>
      <c r="CN5" s="16" t="e">
        <f>VLOOKUP(A5,'Phase 1,2+robust'!$A$3:$ID$198,92,FALSE)</f>
        <v>#N/A</v>
      </c>
      <c r="CO5" s="16" t="e">
        <f>VLOOKUP(A5,'Phase 1,2+robust'!$A$3:$ID$198,93,FALSE)</f>
        <v>#N/A</v>
      </c>
      <c r="CP5" s="45" t="e">
        <f>VLOOKUP(A5,'Phase 1,2+robust'!$A$3:$ID$198,94,FALSE)</f>
        <v>#N/A</v>
      </c>
      <c r="CQ5" s="46" t="e">
        <f>VLOOKUP(A5,'Phase 1,2+robust'!$A$3:$ID$198,95,FALSE)</f>
        <v>#N/A</v>
      </c>
      <c r="CR5" s="47" t="e">
        <f>VLOOKUP(A5,'Phase 1,2+robust'!$A$3:$ID$198,96,FALSE)</f>
        <v>#N/A</v>
      </c>
      <c r="CS5" s="16" t="e">
        <f>VLOOKUP(A5,'Phase 1,2+robust'!$A$3:$ID$198,97,FALSE)</f>
        <v>#N/A</v>
      </c>
      <c r="CT5" s="16" t="e">
        <f>VLOOKUP(A5,'Phase 1,2+robust'!$A$3:$ID$198,98,FALSE)</f>
        <v>#N/A</v>
      </c>
      <c r="CU5" s="16" t="e">
        <f>VLOOKUP(A5,'Phase 1,2+robust'!$A$3:$ID$198,99,FALSE)</f>
        <v>#N/A</v>
      </c>
      <c r="CV5" s="45" t="e">
        <f>VLOOKUP(A5,'Phase 1,2+robust'!$A$3:$ID$198,100,FALSE)</f>
        <v>#N/A</v>
      </c>
      <c r="CW5" s="46" t="e">
        <f>VLOOKUP(A5,'Phase 1,2+robust'!$A$3:$ID$198,101,FALSE)</f>
        <v>#N/A</v>
      </c>
      <c r="CX5" s="47" t="e">
        <f>VLOOKUP(A5,'Phase 1,2+robust'!$A$3:$ID$198,102,FALSE)</f>
        <v>#N/A</v>
      </c>
      <c r="CY5" s="16" t="e">
        <f>VLOOKUP(A5,'Phase 1,2+robust'!$A$3:$ID$198,103,FALSE)</f>
        <v>#N/A</v>
      </c>
      <c r="CZ5" s="16" t="e">
        <f>VLOOKUP(A5,'Phase 1,2+robust'!$A$3:$ID$198,104,FALSE)</f>
        <v>#N/A</v>
      </c>
      <c r="DA5" s="16" t="e">
        <f>VLOOKUP(A5,'Phase 1,2+robust'!$A$3:$ID$198,105,FALSE)</f>
        <v>#N/A</v>
      </c>
      <c r="DB5" s="45" t="e">
        <f>VLOOKUP(A5,'Phase 1,2+robust'!$A$3:$ID$198,106,FALSE)</f>
        <v>#N/A</v>
      </c>
      <c r="DC5" s="46" t="e">
        <f>VLOOKUP(A5,'Phase 1,2+robust'!$A$3:$ID$198,107,FALSE)</f>
        <v>#N/A</v>
      </c>
      <c r="DD5" s="47" t="e">
        <f>VLOOKUP(A5,'Phase 1,2+robust'!$A$3:$ID$198,108,FALSE)</f>
        <v>#N/A</v>
      </c>
      <c r="DE5" s="16" t="e">
        <f>VLOOKUP(A5,'Phase 1,2+robust'!$A$3:$ID$198,109,FALSE)</f>
        <v>#N/A</v>
      </c>
      <c r="DF5" s="16" t="e">
        <f>VLOOKUP(A5,'Phase 1,2+robust'!$A$3:$ID$198,110,FALSE)</f>
        <v>#N/A</v>
      </c>
      <c r="DG5" s="16" t="e">
        <f>VLOOKUP(A5,'Phase 1,2+robust'!$A$3:$ID$198,111,FALSE)</f>
        <v>#N/A</v>
      </c>
      <c r="DH5" s="45" t="e">
        <f>VLOOKUP(A5,'Phase 1,2+robust'!$A$3:$ID$198,112,FALSE)</f>
        <v>#N/A</v>
      </c>
      <c r="DI5" s="46" t="e">
        <f>VLOOKUP(A5,'Phase 1,2+robust'!$A$3:$ID$198,113,FALSE)</f>
        <v>#N/A</v>
      </c>
      <c r="DJ5" s="47" t="e">
        <f>VLOOKUP(A5,'Phase 1,2+robust'!$A$3:$ID$198,114,FALSE)</f>
        <v>#N/A</v>
      </c>
      <c r="DK5" s="16" t="e">
        <f>VLOOKUP(A5,'Phase 1,2+robust'!$A$3:$ID$198,115,FALSE)</f>
        <v>#N/A</v>
      </c>
      <c r="DL5" s="16" t="e">
        <f>VLOOKUP(A5,'Phase 1,2+robust'!$A$3:$ID$198,116,FALSE)</f>
        <v>#N/A</v>
      </c>
      <c r="DM5" s="16" t="e">
        <f>VLOOKUP(A5,'Phase 1,2+robust'!$A$3:$ID$198,117,FALSE)</f>
        <v>#N/A</v>
      </c>
      <c r="DN5" s="45" t="e">
        <f>VLOOKUP(A5,'Phase 1,2+robust'!$A$3:$ID$198,118,FALSE)</f>
        <v>#N/A</v>
      </c>
      <c r="DO5" s="46" t="e">
        <f>VLOOKUP(A5,'Phase 1,2+robust'!$A$3:$ID$198,119,FALSE)</f>
        <v>#N/A</v>
      </c>
      <c r="DP5" s="47" t="e">
        <f>VLOOKUP(A5,'Phase 1,2+robust'!$A$3:$ID$198,120,FALSE)</f>
        <v>#N/A</v>
      </c>
      <c r="DQ5" s="16" t="e">
        <f>VLOOKUP(A5,'Phase 1,2+robust'!$A$3:$ID$198,121,FALSE)</f>
        <v>#N/A</v>
      </c>
      <c r="DR5" s="16" t="e">
        <f>VLOOKUP(A5,'Phase 1,2+robust'!$A$3:$ID$198,122,FALSE)</f>
        <v>#N/A</v>
      </c>
      <c r="DS5" s="16" t="e">
        <f>VLOOKUP(A5,'Phase 1,2+robust'!$A$3:$ID$198,123,FALSE)</f>
        <v>#N/A</v>
      </c>
      <c r="DT5" s="45" t="e">
        <f>VLOOKUP(A5,'Phase 1,2+robust'!$A$3:$ID$198,124,FALSE)</f>
        <v>#N/A</v>
      </c>
      <c r="DU5" s="46" t="e">
        <f>VLOOKUP(A5,'Phase 1,2+robust'!$A$3:$ID$198,125,FALSE)</f>
        <v>#N/A</v>
      </c>
      <c r="DV5" s="47" t="e">
        <f>VLOOKUP(A5,'Phase 1,2+robust'!$A$3:$ID$198,126,FALSE)</f>
        <v>#N/A</v>
      </c>
      <c r="DW5" s="16" t="e">
        <f>VLOOKUP(A5,'Phase 1,2+robust'!$A$3:$ID$198,127,FALSE)</f>
        <v>#N/A</v>
      </c>
      <c r="DX5" s="16" t="e">
        <f>VLOOKUP(A5,'Phase 1,2+robust'!$A$3:$ID$198,128,FALSE)</f>
        <v>#N/A</v>
      </c>
      <c r="DY5" s="16" t="e">
        <f>VLOOKUP(A5,'Phase 1,2+robust'!$A$3:$ID$198,129,FALSE)</f>
        <v>#N/A</v>
      </c>
      <c r="DZ5" s="45" t="e">
        <f>VLOOKUP(A5,'Phase 1,2+robust'!$A$3:$ID$198,130,FALSE)</f>
        <v>#N/A</v>
      </c>
      <c r="EA5" s="46" t="e">
        <f>VLOOKUP(A5,'Phase 1,2+robust'!$A$3:$ID$198,131,FALSE)</f>
        <v>#N/A</v>
      </c>
      <c r="EB5" s="47" t="e">
        <f>VLOOKUP(A5,'Phase 1,2+robust'!$A$3:$ID$198,132,FALSE)</f>
        <v>#N/A</v>
      </c>
      <c r="EC5" s="16" t="e">
        <f>VLOOKUP(A5,'Phase 1,2+robust'!$A$3:$ID$198,133,FALSE)</f>
        <v>#N/A</v>
      </c>
      <c r="ED5" s="16" t="e">
        <f>VLOOKUP(A5,'Phase 1,2+robust'!$A$3:$ID$198,134,FALSE)</f>
        <v>#N/A</v>
      </c>
      <c r="EE5" s="16" t="e">
        <f>VLOOKUP(A5,'Phase 1,2+robust'!$A$3:$ID$198,135,FALSE)</f>
        <v>#N/A</v>
      </c>
      <c r="EF5" s="45" t="e">
        <f>VLOOKUP(A5,'Phase 1,2+robust'!$A$3:$ID$198,136,FALSE)</f>
        <v>#N/A</v>
      </c>
      <c r="EG5" s="46" t="e">
        <f>VLOOKUP(A5,'Phase 1,2+robust'!$A$3:$ID$198,137,FALSE)</f>
        <v>#N/A</v>
      </c>
      <c r="EH5" s="47" t="e">
        <f>VLOOKUP(A5,'Phase 1,2+robust'!$A$3:$ID$198,138,FALSE)</f>
        <v>#N/A</v>
      </c>
      <c r="EI5" s="16" t="e">
        <f>VLOOKUP(A5,'Phase 1,2+robust'!$A$3:$ID$198,139,FALSE)</f>
        <v>#N/A</v>
      </c>
      <c r="EJ5" s="16" t="e">
        <f>VLOOKUP(A5,'Phase 1,2+robust'!$A$3:$ID$198,140,FALSE)</f>
        <v>#N/A</v>
      </c>
      <c r="EK5" s="16" t="e">
        <f>VLOOKUP(A5,'Phase 1,2+robust'!$A$3:$ID$198,141,FALSE)</f>
        <v>#N/A</v>
      </c>
      <c r="EL5" s="45" t="e">
        <f>VLOOKUP(A5,'Phase 1,2+robust'!$A$3:$ID$198,142,FALSE)</f>
        <v>#N/A</v>
      </c>
      <c r="EM5" s="46" t="e">
        <f>VLOOKUP(A5,'Phase 1,2+robust'!$A$3:$ID$198,143,FALSE)</f>
        <v>#N/A</v>
      </c>
      <c r="EN5" s="47" t="e">
        <f>VLOOKUP(A5,'Phase 1,2+robust'!$A$3:$ID$198,144,FALSE)</f>
        <v>#N/A</v>
      </c>
      <c r="EO5" s="16" t="e">
        <f>VLOOKUP(A5,'Phase 1,2+robust'!$A$3:$ID$198,145,FALSE)</f>
        <v>#N/A</v>
      </c>
      <c r="EP5" s="16" t="e">
        <f>VLOOKUP(A5,'Phase 1,2+robust'!$A$3:$ID$198,146,FALSE)</f>
        <v>#N/A</v>
      </c>
      <c r="EQ5" s="16" t="e">
        <f>VLOOKUP(A5,'Phase 1,2+robust'!$A$3:$ID$198,147,FALSE)</f>
        <v>#N/A</v>
      </c>
      <c r="ER5" s="45" t="e">
        <f>VLOOKUP(A5,'Phase 1,2+robust'!$A$3:$ID$198,148,FALSE)</f>
        <v>#N/A</v>
      </c>
      <c r="ES5" s="46" t="e">
        <f>VLOOKUP(A5,'Phase 1,2+robust'!$A$3:$ID$198,149,FALSE)</f>
        <v>#N/A</v>
      </c>
      <c r="ET5" s="47" t="e">
        <f>VLOOKUP(A5,'Phase 1,2+robust'!$A$3:$ID$198,150,FALSE)</f>
        <v>#N/A</v>
      </c>
      <c r="EU5" s="16" t="e">
        <f>VLOOKUP(A5,'Phase 1,2+robust'!$A$3:$ID$198,151,FALSE)</f>
        <v>#N/A</v>
      </c>
      <c r="EV5" s="16" t="e">
        <f>VLOOKUP(A5,'Phase 1,2+robust'!$A$3:$ID$198,152,FALSE)</f>
        <v>#N/A</v>
      </c>
      <c r="EW5" s="16" t="e">
        <f>VLOOKUP(A5,'Phase 1,2+robust'!$A$3:$ID$198,153,FALSE)</f>
        <v>#N/A</v>
      </c>
      <c r="EX5" s="16" t="e">
        <f>VLOOKUP(A5,'Phase 1,2+robust'!$A$3:$ID$198,154,FALSE)</f>
        <v>#N/A</v>
      </c>
      <c r="EY5" s="16" t="e">
        <f>VLOOKUP(A5,'Phase 1,2+robust'!$A$3:$ID$198,155,FALSE)</f>
        <v>#N/A</v>
      </c>
      <c r="EZ5" s="16" t="e">
        <f>VLOOKUP(A5,'Phase 1,2+robust'!$A$3:$ID$198,156,FALSE)</f>
        <v>#N/A</v>
      </c>
      <c r="FA5" s="16" t="e">
        <f>VLOOKUP(A5,'Phase 1,2+robust'!$A$3:$ID$198,157,FALSE)</f>
        <v>#N/A</v>
      </c>
      <c r="FB5" s="16" t="e">
        <f>VLOOKUP(A5,'Phase 1,2+robust'!$A$3:$ID$198,158,FALSE)</f>
        <v>#N/A</v>
      </c>
      <c r="FC5" s="16" t="e">
        <f>VLOOKUP(A5,'Phase 1,2+robust'!$A$3:$ID$198,159,FALSE)</f>
        <v>#N/A</v>
      </c>
      <c r="FD5" s="16" t="e">
        <f>VLOOKUP(A5,'Phase 1,2+robust'!$A$3:$ID$198,160,FALSE)</f>
        <v>#N/A</v>
      </c>
      <c r="FE5" s="16" t="e">
        <f>VLOOKUP(A5,'Phase 1,2+robust'!$A$3:$ID$198,161,FALSE)</f>
        <v>#N/A</v>
      </c>
      <c r="FF5" s="16" t="e">
        <f>VLOOKUP(A5,'Phase 1,2+robust'!$A$3:$ID$198,162,FALSE)</f>
        <v>#N/A</v>
      </c>
      <c r="FG5" s="16" t="e">
        <f>VLOOKUP(A5,'Phase 1,2+robust'!$A$3:$ID$198,163,FALSE)</f>
        <v>#N/A</v>
      </c>
      <c r="FH5" s="16" t="e">
        <f>VLOOKUP(A5,'Phase 1,2+robust'!$A$3:$ID$198,164,FALSE)</f>
        <v>#N/A</v>
      </c>
      <c r="FI5" s="16" t="e">
        <f>VLOOKUP(A5,'Phase 1,2+robust'!$A$3:$ID$198,165,FALSE)</f>
        <v>#N/A</v>
      </c>
      <c r="FJ5" s="16" t="e">
        <f>VLOOKUP(A5,'Phase 1,2+robust'!$A$3:$ID$198,166,FALSE)</f>
        <v>#N/A</v>
      </c>
      <c r="FK5" s="16" t="e">
        <f>VLOOKUP(A5,'Phase 1,2+robust'!$A$3:$ID$198,167,FALSE)</f>
        <v>#N/A</v>
      </c>
      <c r="FL5" s="16" t="e">
        <f>VLOOKUP(A5,'Phase 1,2+robust'!$A$3:$ID$198,168,FALSE)</f>
        <v>#N/A</v>
      </c>
      <c r="FM5" s="16" t="e">
        <f>VLOOKUP(A5,'Phase 1,2+robust'!$A$3:$ID$198,169,FALSE)</f>
        <v>#N/A</v>
      </c>
      <c r="FN5" s="16" t="e">
        <f>VLOOKUP(A5,'Phase 1,2+robust'!$A$3:$ID$198,170,FALSE)</f>
        <v>#N/A</v>
      </c>
      <c r="FO5" s="16" t="e">
        <f>VLOOKUP(A5,'Phase 1,2+robust'!$A$3:$ID$198,171,FALSE)</f>
        <v>#N/A</v>
      </c>
      <c r="FP5" s="16" t="e">
        <f>VLOOKUP(A5,'Phase 1,2+robust'!$A$3:$ID$198,172,FALSE)</f>
        <v>#N/A</v>
      </c>
      <c r="FQ5" s="16" t="e">
        <f>VLOOKUP(A5,'Phase 1,2+robust'!$A$3:$ID$198,173,FALSE)</f>
        <v>#N/A</v>
      </c>
      <c r="FR5" s="16" t="e">
        <f>VLOOKUP(A5,'Phase 1,2+robust'!$A$3:$ID$198,174,FALSE)</f>
        <v>#N/A</v>
      </c>
      <c r="FS5" s="16" t="e">
        <f>VLOOKUP(A5,'Phase 1,2+robust'!$A$3:$ID$198,175,FALSE)</f>
        <v>#N/A</v>
      </c>
      <c r="FT5" s="16" t="e">
        <f>VLOOKUP(A5,'Phase 1,2+robust'!$A$3:$ID$198,176,FALSE)</f>
        <v>#N/A</v>
      </c>
      <c r="FU5" s="16" t="e">
        <f>VLOOKUP(A5,'Phase 1,2+robust'!$A$3:$ID$198,177,FALSE)</f>
        <v>#N/A</v>
      </c>
      <c r="FV5" s="16" t="e">
        <f>VLOOKUP(A5,'Phase 1,2+robust'!$A$3:$ID$198,178,FALSE)</f>
        <v>#N/A</v>
      </c>
      <c r="FW5" s="16" t="e">
        <f>VLOOKUP(A5,'Phase 1,2+robust'!$A$3:$ID$198,179,FALSE)</f>
        <v>#N/A</v>
      </c>
      <c r="FX5" s="16" t="e">
        <f>VLOOKUP(A5,'Phase 1,2+robust'!$A$3:$ID$198,180,FALSE)</f>
        <v>#N/A</v>
      </c>
      <c r="FY5" s="16" t="e">
        <f>VLOOKUP(A5,'Phase 1,2+robust'!$A$3:$ID$198,181,FALSE)</f>
        <v>#N/A</v>
      </c>
      <c r="FZ5" s="16" t="e">
        <f>VLOOKUP(A5,'Phase 1,2+robust'!$A$3:$ID$198,182,FALSE)</f>
        <v>#N/A</v>
      </c>
      <c r="GA5" s="16" t="e">
        <f>VLOOKUP(A5,'Phase 1,2+robust'!$A$3:$ID$198,183,FALSE)</f>
        <v>#N/A</v>
      </c>
      <c r="GB5" s="16" t="e">
        <f>VLOOKUP(A5,'Phase 1,2+robust'!$A$3:$ID$198,184,FALSE)</f>
        <v>#N/A</v>
      </c>
      <c r="GC5" s="16" t="e">
        <f>VLOOKUP(A5,'Phase 1,2+robust'!$A$3:$ID$198,185,FALSE)</f>
        <v>#N/A</v>
      </c>
      <c r="GD5" s="16" t="e">
        <f>VLOOKUP(A5,'Phase 1,2+robust'!$A$3:$ID$198,186,FALSE)</f>
        <v>#N/A</v>
      </c>
      <c r="GE5" s="16" t="e">
        <f>VLOOKUP(A5,'Phase 1,2+robust'!$A$3:$ID$198,187,FALSE)</f>
        <v>#N/A</v>
      </c>
      <c r="GF5" s="16" t="e">
        <f>VLOOKUP(A5,'Phase 1,2+robust'!$A$3:$ID$198,188,FALSE)</f>
        <v>#N/A</v>
      </c>
      <c r="GG5" s="16" t="e">
        <f>VLOOKUP(A5,'Phase 1,2+robust'!$A$3:$ID$198,189,FALSE)</f>
        <v>#N/A</v>
      </c>
      <c r="GH5" s="16" t="e">
        <f>VLOOKUP(A5,'Phase 1,2+robust'!$A$3:$ID$198,190,FALSE)</f>
        <v>#N/A</v>
      </c>
      <c r="GI5" s="16" t="e">
        <f>VLOOKUP(A5,'Phase 1,2+robust'!$A$3:$ID$198,191,FALSE)</f>
        <v>#N/A</v>
      </c>
      <c r="GJ5" s="16" t="e">
        <f>VLOOKUP(A5,'Phase 1,2+robust'!$A$3:$ID$198,192,FALSE)</f>
        <v>#N/A</v>
      </c>
      <c r="GK5" s="16" t="e">
        <f>VLOOKUP(A5,'Phase 1,2+robust'!$A$3:$ID$198,193,FALSE)</f>
        <v>#N/A</v>
      </c>
      <c r="GL5" s="16" t="e">
        <f>VLOOKUP(A5,'Phase 1,2+robust'!$A$3:$ID$198,194,FALSE)</f>
        <v>#N/A</v>
      </c>
      <c r="GM5" s="16" t="e">
        <f>VLOOKUP(A5,'Phase 1,2+robust'!$A$3:$ID$198,195,FALSE)</f>
        <v>#N/A</v>
      </c>
      <c r="GN5" s="16" t="e">
        <f>VLOOKUP(A5,'Phase 1,2+robust'!$A$3:$ID$198,196,FALSE)</f>
        <v>#N/A</v>
      </c>
      <c r="GO5" s="16" t="e">
        <f>VLOOKUP(A5,'Phase 1,2+robust'!$A$3:$ID$198,197,FALSE)</f>
        <v>#N/A</v>
      </c>
      <c r="GP5" s="16" t="e">
        <f>VLOOKUP(A5,'Phase 1,2+robust'!$A$3:$ID$198,198,FALSE)</f>
        <v>#N/A</v>
      </c>
    </row>
    <row r="6" spans="1:198" s="16" customFormat="1" x14ac:dyDescent="0.25">
      <c r="B6" s="16" t="e">
        <f>VLOOKUP(A6,'Phase 1,2+robust'!$A$3:$ID$198,2,FALSE)</f>
        <v>#N/A</v>
      </c>
      <c r="C6" s="16" t="e">
        <f>VLOOKUP(A6,'Phase 1,2+robust'!$A$3:$ID$198,3,FALSE)</f>
        <v>#N/A</v>
      </c>
      <c r="D6" s="16" t="e">
        <f>VLOOKUP(A6,'Phase 1,2+robust'!$A$3:$ID$198,4,FALSE)</f>
        <v>#N/A</v>
      </c>
      <c r="E6" s="16" t="e">
        <f>VLOOKUP(A6,'Phase 1,2+robust'!$A$3:$ID$198,5,FALSE)</f>
        <v>#N/A</v>
      </c>
      <c r="F6" s="16" t="e">
        <f>VLOOKUP(A6,'Phase 1,2+robust'!$A$3:$ID$198,6,FALSE)</f>
        <v>#N/A</v>
      </c>
      <c r="G6" s="16" t="e">
        <f>VLOOKUP(A6,'Phase 1,2+robust'!$A$3:$ID$198,7,FALSE)</f>
        <v>#N/A</v>
      </c>
      <c r="H6" s="16" t="e">
        <f>VLOOKUP(A6,'Phase 1,2+robust'!$A$3:$ID$198,8,FALSE)</f>
        <v>#N/A</v>
      </c>
      <c r="I6" s="16" t="e">
        <f>VLOOKUP(A6,'Phase 1,2+robust'!$A$3:$ID$198,9,FALSE)</f>
        <v>#N/A</v>
      </c>
      <c r="J6" s="45" t="e">
        <f>VLOOKUP(A6,'Phase 1,2+robust'!$A$3:$ID$198,10,FALSE)</f>
        <v>#N/A</v>
      </c>
      <c r="K6" s="46" t="e">
        <f>VLOOKUP(A6,'Phase 1,2+robust'!$A$3:$ID$198,11,FALSE)</f>
        <v>#N/A</v>
      </c>
      <c r="L6" s="47" t="e">
        <f>VLOOKUP(A6,'Phase 1,2+robust'!$A$3:$ID$198,12,FALSE)</f>
        <v>#N/A</v>
      </c>
      <c r="M6" s="16" t="e">
        <f>VLOOKUP(A6,'Phase 1,2+robust'!$A$3:$ID$198,13,FALSE)</f>
        <v>#N/A</v>
      </c>
      <c r="N6" s="16" t="e">
        <f>VLOOKUP(A6,'Phase 1,2+robust'!$A$3:$ID$198,14,FALSE)</f>
        <v>#N/A</v>
      </c>
      <c r="O6" s="16" t="e">
        <f>VLOOKUP(A6,'Phase 1,2+robust'!$A$3:$ID$198,15,FALSE)</f>
        <v>#N/A</v>
      </c>
      <c r="P6" s="45" t="e">
        <f>VLOOKUP(A6,'Phase 1,2+robust'!$A$3:$ID$198,16,FALSE)</f>
        <v>#N/A</v>
      </c>
      <c r="Q6" s="46" t="e">
        <f>VLOOKUP(A6,'Phase 1,2+robust'!$A$3:$ID$198,17,FALSE)</f>
        <v>#N/A</v>
      </c>
      <c r="R6" s="47" t="e">
        <f>VLOOKUP(A6,'Phase 1,2+robust'!$A$3:$ID$198,18,FALSE)</f>
        <v>#N/A</v>
      </c>
      <c r="S6" s="16" t="e">
        <f>VLOOKUP(A6,'Phase 1,2+robust'!$A$3:$ID$198,19,FALSE)</f>
        <v>#N/A</v>
      </c>
      <c r="T6" s="16" t="e">
        <f>VLOOKUP(A6,'Phase 1,2+robust'!$A$3:$ID$198,20,FALSE)</f>
        <v>#N/A</v>
      </c>
      <c r="U6" s="16" t="e">
        <f>VLOOKUP(A6,'Phase 1,2+robust'!$A$3:$ID$198,21,FALSE)</f>
        <v>#N/A</v>
      </c>
      <c r="V6" s="45" t="e">
        <f>VLOOKUP(A6,'Phase 1,2+robust'!$A$3:$ID$198,22,FALSE)</f>
        <v>#N/A</v>
      </c>
      <c r="W6" s="46" t="e">
        <f>VLOOKUP(A6,'Phase 1,2+robust'!$A$3:$ID$198,23,FALSE)</f>
        <v>#N/A</v>
      </c>
      <c r="X6" s="47" t="e">
        <f>VLOOKUP(A6,'Phase 1,2+robust'!$A$3:$ID$198,24,FALSE)</f>
        <v>#N/A</v>
      </c>
      <c r="Y6" s="16" t="e">
        <f>VLOOKUP(A6,'Phase 1,2+robust'!$A$3:$ID$198,25,FALSE)</f>
        <v>#N/A</v>
      </c>
      <c r="Z6" s="16" t="e">
        <f>VLOOKUP(A6,'Phase 1,2+robust'!$A$3:$ID$198,26,FALSE)</f>
        <v>#N/A</v>
      </c>
      <c r="AA6" s="16" t="e">
        <f>VLOOKUP(A6,'Phase 1,2+robust'!$A$3:$ID$198,27,FALSE)</f>
        <v>#N/A</v>
      </c>
      <c r="AB6" s="45" t="e">
        <f>VLOOKUP(A6,'Phase 1,2+robust'!$A$3:$ID$198,28,FALSE)</f>
        <v>#N/A</v>
      </c>
      <c r="AC6" s="46" t="e">
        <f>VLOOKUP(A6,'Phase 1,2+robust'!$A$3:$ID$198,29,FALSE)</f>
        <v>#N/A</v>
      </c>
      <c r="AD6" s="47" t="e">
        <f>VLOOKUP(A6,'Phase 1,2+robust'!$A$3:$ID$198,30,FALSE)</f>
        <v>#N/A</v>
      </c>
      <c r="AE6" s="16" t="e">
        <f>VLOOKUP(A6,'Phase 1,2+robust'!$A$3:$ID$198,31,FALSE)</f>
        <v>#N/A</v>
      </c>
      <c r="AF6" s="16" t="e">
        <f>VLOOKUP(A6,'Phase 1,2+robust'!$A$3:$ID$198,32,FALSE)</f>
        <v>#N/A</v>
      </c>
      <c r="AG6" s="16" t="e">
        <f>VLOOKUP(A6,'Phase 1,2+robust'!$A$3:$ID$198,33,FALSE)</f>
        <v>#N/A</v>
      </c>
      <c r="AH6" s="45" t="e">
        <f>VLOOKUP(A6,'Phase 1,2+robust'!$A$3:$ID$198,34,FALSE)</f>
        <v>#N/A</v>
      </c>
      <c r="AI6" s="46" t="e">
        <f>VLOOKUP(A6,'Phase 1,2+robust'!$A$3:$ID$198,35,FALSE)</f>
        <v>#N/A</v>
      </c>
      <c r="AJ6" s="47" t="e">
        <f>VLOOKUP(A6,'Phase 1,2+robust'!$A$3:$ID$198,36,FALSE)</f>
        <v>#N/A</v>
      </c>
      <c r="AK6" s="16" t="e">
        <f>VLOOKUP(A6,'Phase 1,2+robust'!$A$3:$ID$198,37,FALSE)</f>
        <v>#N/A</v>
      </c>
      <c r="AL6" s="16" t="e">
        <f>VLOOKUP(A6,'Phase 1,2+robust'!$A$3:$ID$198,38,FALSE)</f>
        <v>#N/A</v>
      </c>
      <c r="AM6" s="16" t="e">
        <f>VLOOKUP(A6,'Phase 1,2+robust'!$A$3:$ID$198,39,FALSE)</f>
        <v>#N/A</v>
      </c>
      <c r="AN6" s="45" t="e">
        <f>VLOOKUP(A6,'Phase 1,2+robust'!$A$3:$ID$198,40,FALSE)</f>
        <v>#N/A</v>
      </c>
      <c r="AO6" s="46" t="e">
        <f>VLOOKUP(A6,'Phase 1,2+robust'!$A$3:$ID$198,41,FALSE)</f>
        <v>#N/A</v>
      </c>
      <c r="AP6" s="47" t="e">
        <f>VLOOKUP(A6,'Phase 1,2+robust'!$A$3:$ID$198,42,FALSE)</f>
        <v>#N/A</v>
      </c>
      <c r="AQ6" s="16" t="e">
        <f>VLOOKUP(A6,'Phase 1,2+robust'!$A$3:$ID$198,43,FALSE)</f>
        <v>#N/A</v>
      </c>
      <c r="AR6" s="16" t="e">
        <f>VLOOKUP(A6,'Phase 1,2+robust'!$A$3:$ID$198,44,FALSE)</f>
        <v>#N/A</v>
      </c>
      <c r="AS6" s="16" t="e">
        <f>VLOOKUP(A6,'Phase 1,2+robust'!$A$3:$ID$198,45,FALSE)</f>
        <v>#N/A</v>
      </c>
      <c r="AT6" s="45" t="e">
        <f>VLOOKUP(A6,'Phase 1,2+robust'!$A$3:$ID$198,46,FALSE)</f>
        <v>#N/A</v>
      </c>
      <c r="AU6" s="46" t="e">
        <f>VLOOKUP(A6,'Phase 1,2+robust'!$A$3:$ID$198,47,FALSE)</f>
        <v>#N/A</v>
      </c>
      <c r="AV6" s="47" t="e">
        <f>VLOOKUP(A6,'Phase 1,2+robust'!$A$3:$ID$198,48,FALSE)</f>
        <v>#N/A</v>
      </c>
      <c r="AW6" s="16" t="e">
        <f>VLOOKUP(A6,'Phase 1,2+robust'!$A$3:$ID$198,49,FALSE)</f>
        <v>#N/A</v>
      </c>
      <c r="AX6" s="16" t="e">
        <f>VLOOKUP(A6,'Phase 1,2+robust'!$A$3:$ID$198,50,FALSE)</f>
        <v>#N/A</v>
      </c>
      <c r="AY6" s="16" t="e">
        <f>VLOOKUP(A6,'Phase 1,2+robust'!$A$3:$ID$198,51,FALSE)</f>
        <v>#N/A</v>
      </c>
      <c r="AZ6" s="45" t="e">
        <f>VLOOKUP(A6,'Phase 1,2+robust'!$A$3:$ID$198,52,FALSE)</f>
        <v>#N/A</v>
      </c>
      <c r="BA6" s="46" t="e">
        <f>VLOOKUP(A6,'Phase 1,2+robust'!$A$3:$ID$198,53,FALSE)</f>
        <v>#N/A</v>
      </c>
      <c r="BB6" s="47" t="e">
        <f>VLOOKUP(A6,'Phase 1,2+robust'!$A$3:$ID$198,54,FALSE)</f>
        <v>#N/A</v>
      </c>
      <c r="BC6" s="16" t="e">
        <f>VLOOKUP(A6,'Phase 1,2+robust'!$A$3:$ID$198,55,FALSE)</f>
        <v>#N/A</v>
      </c>
      <c r="BD6" s="16" t="e">
        <f>VLOOKUP(A6,'Phase 1,2+robust'!$A$3:$ID$198,56,FALSE)</f>
        <v>#N/A</v>
      </c>
      <c r="BE6" s="16" t="e">
        <f>VLOOKUP(A6,'Phase 1,2+robust'!$A$3:$ID$198,57,FALSE)</f>
        <v>#N/A</v>
      </c>
      <c r="BF6" s="45" t="e">
        <f>VLOOKUP(A6,'Phase 1,2+robust'!$A$3:$ID$198,58,FALSE)</f>
        <v>#N/A</v>
      </c>
      <c r="BG6" s="46" t="e">
        <f>VLOOKUP(A6,'Phase 1,2+robust'!$A$3:$ID$198,59,FALSE)</f>
        <v>#N/A</v>
      </c>
      <c r="BH6" s="47" t="e">
        <f>VLOOKUP(A6,'Phase 1,2+robust'!$A$3:$ID$198,60,FALSE)</f>
        <v>#N/A</v>
      </c>
      <c r="BI6" s="16" t="e">
        <f>VLOOKUP(A6,'Phase 1,2+robust'!$A$3:$ID$198,61,FALSE)</f>
        <v>#N/A</v>
      </c>
      <c r="BJ6" s="16" t="e">
        <f>VLOOKUP(A6,'Phase 1,2+robust'!$A$3:$ID$198,62,FALSE)</f>
        <v>#N/A</v>
      </c>
      <c r="BK6" s="16" t="e">
        <f>VLOOKUP(A6,'Phase 1,2+robust'!$A$3:$ID$198,63,FALSE)</f>
        <v>#N/A</v>
      </c>
      <c r="BL6" s="45" t="e">
        <f>VLOOKUP(A6,'Phase 1,2+robust'!$A$3:$ID$198,64,FALSE)</f>
        <v>#N/A</v>
      </c>
      <c r="BM6" s="46" t="e">
        <f>VLOOKUP(A6,'Phase 1,2+robust'!$A$3:$ID$198,65,FALSE)</f>
        <v>#N/A</v>
      </c>
      <c r="BN6" s="47" t="e">
        <f>VLOOKUP(A6,'Phase 1,2+robust'!$A$3:$ID$198,66,FALSE)</f>
        <v>#N/A</v>
      </c>
      <c r="BO6" s="16" t="e">
        <f>VLOOKUP(A6,'Phase 1,2+robust'!$A$3:$ID$198,67,FALSE)</f>
        <v>#N/A</v>
      </c>
      <c r="BP6" s="16" t="e">
        <f>VLOOKUP(A6,'Phase 1,2+robust'!$A$3:$ID$198,68,FALSE)</f>
        <v>#N/A</v>
      </c>
      <c r="BQ6" s="16" t="e">
        <f>VLOOKUP(A6,'Phase 1,2+robust'!$A$3:$ID$198,69,FALSE)</f>
        <v>#N/A</v>
      </c>
      <c r="BR6" s="45" t="e">
        <f>VLOOKUP(A6,'Phase 1,2+robust'!$A$3:$ID$198,70,FALSE)</f>
        <v>#N/A</v>
      </c>
      <c r="BS6" s="46" t="e">
        <f>VLOOKUP(A6,'Phase 1,2+robust'!$A$3:$ID$198,71,FALSE)</f>
        <v>#N/A</v>
      </c>
      <c r="BT6" s="47" t="e">
        <f>VLOOKUP(A6,'Phase 1,2+robust'!$A$3:$ID$198,72,FALSE)</f>
        <v>#N/A</v>
      </c>
      <c r="BU6" s="16" t="e">
        <f>VLOOKUP(A6,'Phase 1,2+robust'!$A$3:$ID$198,73,FALSE)</f>
        <v>#N/A</v>
      </c>
      <c r="BV6" s="16" t="e">
        <f>VLOOKUP(A6,'Phase 1,2+robust'!$A$3:$ID$198,74,FALSE)</f>
        <v>#N/A</v>
      </c>
      <c r="BW6" s="16" t="e">
        <f>VLOOKUP(A6,'Phase 1,2+robust'!$A$3:$ID$198,75,FALSE)</f>
        <v>#N/A</v>
      </c>
      <c r="BX6" s="45" t="e">
        <f>VLOOKUP(A6,'Phase 1,2+robust'!$A$3:$ID$198,76,FALSE)</f>
        <v>#N/A</v>
      </c>
      <c r="BY6" s="46" t="e">
        <f>VLOOKUP(A6,'Phase 1,2+robust'!$A$3:$ID$198,77,FALSE)</f>
        <v>#N/A</v>
      </c>
      <c r="BZ6" s="47" t="e">
        <f>VLOOKUP(A6,'Phase 1,2+robust'!$A$3:$ID$198,78,FALSE)</f>
        <v>#N/A</v>
      </c>
      <c r="CA6" s="16" t="e">
        <f>VLOOKUP(A6,'Phase 1,2+robust'!$A$3:$ID$198,79,FALSE)</f>
        <v>#N/A</v>
      </c>
      <c r="CB6" s="16" t="e">
        <f>VLOOKUP(A6,'Phase 1,2+robust'!$A$3:$ID$198,80,FALSE)</f>
        <v>#N/A</v>
      </c>
      <c r="CC6" s="16" t="e">
        <f>VLOOKUP(A6,'Phase 1,2+robust'!$A$3:$ID$198,81,FALSE)</f>
        <v>#N/A</v>
      </c>
      <c r="CD6" s="45" t="e">
        <f>VLOOKUP(A6,'Phase 1,2+robust'!$A$3:$ID$198,82,FALSE)</f>
        <v>#N/A</v>
      </c>
      <c r="CE6" s="46" t="e">
        <f>VLOOKUP(A6,'Phase 1,2+robust'!$A$3:$ID$198,83,FALSE)</f>
        <v>#N/A</v>
      </c>
      <c r="CF6" s="47" t="e">
        <f>VLOOKUP(A6,'Phase 1,2+robust'!$A$3:$ID$198,84,FALSE)</f>
        <v>#N/A</v>
      </c>
      <c r="CG6" s="16" t="e">
        <f>VLOOKUP(A6,'Phase 1,2+robust'!$A$3:$ID$198,85,FALSE)</f>
        <v>#N/A</v>
      </c>
      <c r="CH6" s="16" t="e">
        <f>VLOOKUP(A6,'Phase 1,2+robust'!$A$3:$ID$198,86,FALSE)</f>
        <v>#N/A</v>
      </c>
      <c r="CI6" s="16" t="e">
        <f>VLOOKUP(A6,'Phase 1,2+robust'!$A$3:$ID$198,87,FALSE)</f>
        <v>#N/A</v>
      </c>
      <c r="CJ6" s="45" t="e">
        <f>VLOOKUP(A6,'Phase 1,2+robust'!$A$3:$ID$198,88,FALSE)</f>
        <v>#N/A</v>
      </c>
      <c r="CK6" s="46" t="e">
        <f>VLOOKUP(A6,'Phase 1,2+robust'!$A$3:$ID$198,89,FALSE)</f>
        <v>#N/A</v>
      </c>
      <c r="CL6" s="47" t="e">
        <f>VLOOKUP(A6,'Phase 1,2+robust'!$A$3:$ID$198,90,FALSE)</f>
        <v>#N/A</v>
      </c>
      <c r="CM6" s="16" t="e">
        <f>VLOOKUP(A6,'Phase 1,2+robust'!$A$3:$ID$198,91,FALSE)</f>
        <v>#N/A</v>
      </c>
      <c r="CN6" s="16" t="e">
        <f>VLOOKUP(A6,'Phase 1,2+robust'!$A$3:$ID$198,92,FALSE)</f>
        <v>#N/A</v>
      </c>
      <c r="CO6" s="16" t="e">
        <f>VLOOKUP(A6,'Phase 1,2+robust'!$A$3:$ID$198,93,FALSE)</f>
        <v>#N/A</v>
      </c>
      <c r="CP6" s="45" t="e">
        <f>VLOOKUP(A6,'Phase 1,2+robust'!$A$3:$ID$198,94,FALSE)</f>
        <v>#N/A</v>
      </c>
      <c r="CQ6" s="46" t="e">
        <f>VLOOKUP(A6,'Phase 1,2+robust'!$A$3:$ID$198,95,FALSE)</f>
        <v>#N/A</v>
      </c>
      <c r="CR6" s="47" t="e">
        <f>VLOOKUP(A6,'Phase 1,2+robust'!$A$3:$ID$198,96,FALSE)</f>
        <v>#N/A</v>
      </c>
      <c r="CS6" s="16" t="e">
        <f>VLOOKUP(A6,'Phase 1,2+robust'!$A$3:$ID$198,97,FALSE)</f>
        <v>#N/A</v>
      </c>
      <c r="CT6" s="16" t="e">
        <f>VLOOKUP(A6,'Phase 1,2+robust'!$A$3:$ID$198,98,FALSE)</f>
        <v>#N/A</v>
      </c>
      <c r="CU6" s="16" t="e">
        <f>VLOOKUP(A6,'Phase 1,2+robust'!$A$3:$ID$198,99,FALSE)</f>
        <v>#N/A</v>
      </c>
      <c r="CV6" s="45" t="e">
        <f>VLOOKUP(A6,'Phase 1,2+robust'!$A$3:$ID$198,100,FALSE)</f>
        <v>#N/A</v>
      </c>
      <c r="CW6" s="46" t="e">
        <f>VLOOKUP(A6,'Phase 1,2+robust'!$A$3:$ID$198,101,FALSE)</f>
        <v>#N/A</v>
      </c>
      <c r="CX6" s="47" t="e">
        <f>VLOOKUP(A6,'Phase 1,2+robust'!$A$3:$ID$198,102,FALSE)</f>
        <v>#N/A</v>
      </c>
      <c r="CY6" s="16" t="e">
        <f>VLOOKUP(A6,'Phase 1,2+robust'!$A$3:$ID$198,103,FALSE)</f>
        <v>#N/A</v>
      </c>
      <c r="CZ6" s="16" t="e">
        <f>VLOOKUP(A6,'Phase 1,2+robust'!$A$3:$ID$198,104,FALSE)</f>
        <v>#N/A</v>
      </c>
      <c r="DA6" s="16" t="e">
        <f>VLOOKUP(A6,'Phase 1,2+robust'!$A$3:$ID$198,105,FALSE)</f>
        <v>#N/A</v>
      </c>
      <c r="DB6" s="45" t="e">
        <f>VLOOKUP(A6,'Phase 1,2+robust'!$A$3:$ID$198,106,FALSE)</f>
        <v>#N/A</v>
      </c>
      <c r="DC6" s="46" t="e">
        <f>VLOOKUP(A6,'Phase 1,2+robust'!$A$3:$ID$198,107,FALSE)</f>
        <v>#N/A</v>
      </c>
      <c r="DD6" s="47" t="e">
        <f>VLOOKUP(A6,'Phase 1,2+robust'!$A$3:$ID$198,108,FALSE)</f>
        <v>#N/A</v>
      </c>
      <c r="DE6" s="16" t="e">
        <f>VLOOKUP(A6,'Phase 1,2+robust'!$A$3:$ID$198,109,FALSE)</f>
        <v>#N/A</v>
      </c>
      <c r="DF6" s="16" t="e">
        <f>VLOOKUP(A6,'Phase 1,2+robust'!$A$3:$ID$198,110,FALSE)</f>
        <v>#N/A</v>
      </c>
      <c r="DG6" s="16" t="e">
        <f>VLOOKUP(A6,'Phase 1,2+robust'!$A$3:$ID$198,111,FALSE)</f>
        <v>#N/A</v>
      </c>
      <c r="DH6" s="45" t="e">
        <f>VLOOKUP(A6,'Phase 1,2+robust'!$A$3:$ID$198,112,FALSE)</f>
        <v>#N/A</v>
      </c>
      <c r="DI6" s="46" t="e">
        <f>VLOOKUP(A6,'Phase 1,2+robust'!$A$3:$ID$198,113,FALSE)</f>
        <v>#N/A</v>
      </c>
      <c r="DJ6" s="47" t="e">
        <f>VLOOKUP(A6,'Phase 1,2+robust'!$A$3:$ID$198,114,FALSE)</f>
        <v>#N/A</v>
      </c>
      <c r="DK6" s="16" t="e">
        <f>VLOOKUP(A6,'Phase 1,2+robust'!$A$3:$ID$198,115,FALSE)</f>
        <v>#N/A</v>
      </c>
      <c r="DL6" s="16" t="e">
        <f>VLOOKUP(A6,'Phase 1,2+robust'!$A$3:$ID$198,116,FALSE)</f>
        <v>#N/A</v>
      </c>
      <c r="DM6" s="16" t="e">
        <f>VLOOKUP(A6,'Phase 1,2+robust'!$A$3:$ID$198,117,FALSE)</f>
        <v>#N/A</v>
      </c>
      <c r="DN6" s="45" t="e">
        <f>VLOOKUP(A6,'Phase 1,2+robust'!$A$3:$ID$198,118,FALSE)</f>
        <v>#N/A</v>
      </c>
      <c r="DO6" s="46" t="e">
        <f>VLOOKUP(A6,'Phase 1,2+robust'!$A$3:$ID$198,119,FALSE)</f>
        <v>#N/A</v>
      </c>
      <c r="DP6" s="47" t="e">
        <f>VLOOKUP(A6,'Phase 1,2+robust'!$A$3:$ID$198,120,FALSE)</f>
        <v>#N/A</v>
      </c>
      <c r="DQ6" s="16" t="e">
        <f>VLOOKUP(A6,'Phase 1,2+robust'!$A$3:$ID$198,121,FALSE)</f>
        <v>#N/A</v>
      </c>
      <c r="DR6" s="16" t="e">
        <f>VLOOKUP(A6,'Phase 1,2+robust'!$A$3:$ID$198,122,FALSE)</f>
        <v>#N/A</v>
      </c>
      <c r="DS6" s="16" t="e">
        <f>VLOOKUP(A6,'Phase 1,2+robust'!$A$3:$ID$198,123,FALSE)</f>
        <v>#N/A</v>
      </c>
      <c r="DT6" s="45" t="e">
        <f>VLOOKUP(A6,'Phase 1,2+robust'!$A$3:$ID$198,124,FALSE)</f>
        <v>#N/A</v>
      </c>
      <c r="DU6" s="46" t="e">
        <f>VLOOKUP(A6,'Phase 1,2+robust'!$A$3:$ID$198,125,FALSE)</f>
        <v>#N/A</v>
      </c>
      <c r="DV6" s="47" t="e">
        <f>VLOOKUP(A6,'Phase 1,2+robust'!$A$3:$ID$198,126,FALSE)</f>
        <v>#N/A</v>
      </c>
      <c r="DW6" s="16" t="e">
        <f>VLOOKUP(A6,'Phase 1,2+robust'!$A$3:$ID$198,127,FALSE)</f>
        <v>#N/A</v>
      </c>
      <c r="DX6" s="16" t="e">
        <f>VLOOKUP(A6,'Phase 1,2+robust'!$A$3:$ID$198,128,FALSE)</f>
        <v>#N/A</v>
      </c>
      <c r="DY6" s="16" t="e">
        <f>VLOOKUP(A6,'Phase 1,2+robust'!$A$3:$ID$198,129,FALSE)</f>
        <v>#N/A</v>
      </c>
      <c r="DZ6" s="45" t="e">
        <f>VLOOKUP(A6,'Phase 1,2+robust'!$A$3:$ID$198,130,FALSE)</f>
        <v>#N/A</v>
      </c>
      <c r="EA6" s="46" t="e">
        <f>VLOOKUP(A6,'Phase 1,2+robust'!$A$3:$ID$198,131,FALSE)</f>
        <v>#N/A</v>
      </c>
      <c r="EB6" s="47" t="e">
        <f>VLOOKUP(A6,'Phase 1,2+robust'!$A$3:$ID$198,132,FALSE)</f>
        <v>#N/A</v>
      </c>
      <c r="EC6" s="16" t="e">
        <f>VLOOKUP(A6,'Phase 1,2+robust'!$A$3:$ID$198,133,FALSE)</f>
        <v>#N/A</v>
      </c>
      <c r="ED6" s="16" t="e">
        <f>VLOOKUP(A6,'Phase 1,2+robust'!$A$3:$ID$198,134,FALSE)</f>
        <v>#N/A</v>
      </c>
      <c r="EE6" s="16" t="e">
        <f>VLOOKUP(A6,'Phase 1,2+robust'!$A$3:$ID$198,135,FALSE)</f>
        <v>#N/A</v>
      </c>
      <c r="EF6" s="45" t="e">
        <f>VLOOKUP(A6,'Phase 1,2+robust'!$A$3:$ID$198,136,FALSE)</f>
        <v>#N/A</v>
      </c>
      <c r="EG6" s="46" t="e">
        <f>VLOOKUP(A6,'Phase 1,2+robust'!$A$3:$ID$198,137,FALSE)</f>
        <v>#N/A</v>
      </c>
      <c r="EH6" s="47" t="e">
        <f>VLOOKUP(A6,'Phase 1,2+robust'!$A$3:$ID$198,138,FALSE)</f>
        <v>#N/A</v>
      </c>
      <c r="EI6" s="16" t="e">
        <f>VLOOKUP(A6,'Phase 1,2+robust'!$A$3:$ID$198,139,FALSE)</f>
        <v>#N/A</v>
      </c>
      <c r="EJ6" s="16" t="e">
        <f>VLOOKUP(A6,'Phase 1,2+robust'!$A$3:$ID$198,140,FALSE)</f>
        <v>#N/A</v>
      </c>
      <c r="EK6" s="16" t="e">
        <f>VLOOKUP(A6,'Phase 1,2+robust'!$A$3:$ID$198,141,FALSE)</f>
        <v>#N/A</v>
      </c>
      <c r="EL6" s="45" t="e">
        <f>VLOOKUP(A6,'Phase 1,2+robust'!$A$3:$ID$198,142,FALSE)</f>
        <v>#N/A</v>
      </c>
      <c r="EM6" s="46" t="e">
        <f>VLOOKUP(A6,'Phase 1,2+robust'!$A$3:$ID$198,143,FALSE)</f>
        <v>#N/A</v>
      </c>
      <c r="EN6" s="47" t="e">
        <f>VLOOKUP(A6,'Phase 1,2+robust'!$A$3:$ID$198,144,FALSE)</f>
        <v>#N/A</v>
      </c>
      <c r="EO6" s="16" t="e">
        <f>VLOOKUP(A6,'Phase 1,2+robust'!$A$3:$ID$198,145,FALSE)</f>
        <v>#N/A</v>
      </c>
      <c r="EP6" s="16" t="e">
        <f>VLOOKUP(A6,'Phase 1,2+robust'!$A$3:$ID$198,146,FALSE)</f>
        <v>#N/A</v>
      </c>
      <c r="EQ6" s="16" t="e">
        <f>VLOOKUP(A6,'Phase 1,2+robust'!$A$3:$ID$198,147,FALSE)</f>
        <v>#N/A</v>
      </c>
      <c r="ER6" s="45" t="e">
        <f>VLOOKUP(A6,'Phase 1,2+robust'!$A$3:$ID$198,148,FALSE)</f>
        <v>#N/A</v>
      </c>
      <c r="ES6" s="46" t="e">
        <f>VLOOKUP(A6,'Phase 1,2+robust'!$A$3:$ID$198,149,FALSE)</f>
        <v>#N/A</v>
      </c>
      <c r="ET6" s="47" t="e">
        <f>VLOOKUP(A6,'Phase 1,2+robust'!$A$3:$ID$198,150,FALSE)</f>
        <v>#N/A</v>
      </c>
      <c r="EU6" s="16" t="e">
        <f>VLOOKUP(A6,'Phase 1,2+robust'!$A$3:$ID$198,151,FALSE)</f>
        <v>#N/A</v>
      </c>
      <c r="EV6" s="16" t="e">
        <f>VLOOKUP(A6,'Phase 1,2+robust'!$A$3:$ID$198,152,FALSE)</f>
        <v>#N/A</v>
      </c>
      <c r="EW6" s="16" t="e">
        <f>VLOOKUP(A6,'Phase 1,2+robust'!$A$3:$ID$198,153,FALSE)</f>
        <v>#N/A</v>
      </c>
      <c r="EX6" s="16" t="e">
        <f>VLOOKUP(A6,'Phase 1,2+robust'!$A$3:$ID$198,154,FALSE)</f>
        <v>#N/A</v>
      </c>
      <c r="EY6" s="16" t="e">
        <f>VLOOKUP(A6,'Phase 1,2+robust'!$A$3:$ID$198,155,FALSE)</f>
        <v>#N/A</v>
      </c>
      <c r="EZ6" s="16" t="e">
        <f>VLOOKUP(A6,'Phase 1,2+robust'!$A$3:$ID$198,156,FALSE)</f>
        <v>#N/A</v>
      </c>
      <c r="FA6" s="16" t="e">
        <f>VLOOKUP(A6,'Phase 1,2+robust'!$A$3:$ID$198,157,FALSE)</f>
        <v>#N/A</v>
      </c>
      <c r="FB6" s="16" t="e">
        <f>VLOOKUP(A6,'Phase 1,2+robust'!$A$3:$ID$198,158,FALSE)</f>
        <v>#N/A</v>
      </c>
      <c r="FC6" s="16" t="e">
        <f>VLOOKUP(A6,'Phase 1,2+robust'!$A$3:$ID$198,159,FALSE)</f>
        <v>#N/A</v>
      </c>
      <c r="FD6" s="16" t="e">
        <f>VLOOKUP(A6,'Phase 1,2+robust'!$A$3:$ID$198,160,FALSE)</f>
        <v>#N/A</v>
      </c>
      <c r="FE6" s="16" t="e">
        <f>VLOOKUP(A6,'Phase 1,2+robust'!$A$3:$ID$198,161,FALSE)</f>
        <v>#N/A</v>
      </c>
      <c r="FF6" s="16" t="e">
        <f>VLOOKUP(A6,'Phase 1,2+robust'!$A$3:$ID$198,162,FALSE)</f>
        <v>#N/A</v>
      </c>
      <c r="FG6" s="16" t="e">
        <f>VLOOKUP(A6,'Phase 1,2+robust'!$A$3:$ID$198,163,FALSE)</f>
        <v>#N/A</v>
      </c>
      <c r="FH6" s="16" t="e">
        <f>VLOOKUP(A6,'Phase 1,2+robust'!$A$3:$ID$198,164,FALSE)</f>
        <v>#N/A</v>
      </c>
      <c r="FI6" s="16" t="e">
        <f>VLOOKUP(A6,'Phase 1,2+robust'!$A$3:$ID$198,165,FALSE)</f>
        <v>#N/A</v>
      </c>
      <c r="FJ6" s="16" t="e">
        <f>VLOOKUP(A6,'Phase 1,2+robust'!$A$3:$ID$198,166,FALSE)</f>
        <v>#N/A</v>
      </c>
      <c r="FK6" s="16" t="e">
        <f>VLOOKUP(A6,'Phase 1,2+robust'!$A$3:$ID$198,167,FALSE)</f>
        <v>#N/A</v>
      </c>
      <c r="FL6" s="16" t="e">
        <f>VLOOKUP(A6,'Phase 1,2+robust'!$A$3:$ID$198,168,FALSE)</f>
        <v>#N/A</v>
      </c>
      <c r="FM6" s="16" t="e">
        <f>VLOOKUP(A6,'Phase 1,2+robust'!$A$3:$ID$198,169,FALSE)</f>
        <v>#N/A</v>
      </c>
      <c r="FN6" s="16" t="e">
        <f>VLOOKUP(A6,'Phase 1,2+robust'!$A$3:$ID$198,170,FALSE)</f>
        <v>#N/A</v>
      </c>
      <c r="FO6" s="16" t="e">
        <f>VLOOKUP(A6,'Phase 1,2+robust'!$A$3:$ID$198,171,FALSE)</f>
        <v>#N/A</v>
      </c>
      <c r="FP6" s="16" t="e">
        <f>VLOOKUP(A6,'Phase 1,2+robust'!$A$3:$ID$198,172,FALSE)</f>
        <v>#N/A</v>
      </c>
      <c r="FQ6" s="16" t="e">
        <f>VLOOKUP(A6,'Phase 1,2+robust'!$A$3:$ID$198,173,FALSE)</f>
        <v>#N/A</v>
      </c>
      <c r="FR6" s="16" t="e">
        <f>VLOOKUP(A6,'Phase 1,2+robust'!$A$3:$ID$198,174,FALSE)</f>
        <v>#N/A</v>
      </c>
      <c r="FS6" s="16" t="e">
        <f>VLOOKUP(A6,'Phase 1,2+robust'!$A$3:$ID$198,175,FALSE)</f>
        <v>#N/A</v>
      </c>
      <c r="FT6" s="16" t="e">
        <f>VLOOKUP(A6,'Phase 1,2+robust'!$A$3:$ID$198,176,FALSE)</f>
        <v>#N/A</v>
      </c>
      <c r="FU6" s="16" t="e">
        <f>VLOOKUP(A6,'Phase 1,2+robust'!$A$3:$ID$198,177,FALSE)</f>
        <v>#N/A</v>
      </c>
      <c r="FV6" s="16" t="e">
        <f>VLOOKUP(A6,'Phase 1,2+robust'!$A$3:$ID$198,178,FALSE)</f>
        <v>#N/A</v>
      </c>
      <c r="FW6" s="16" t="e">
        <f>VLOOKUP(A6,'Phase 1,2+robust'!$A$3:$ID$198,179,FALSE)</f>
        <v>#N/A</v>
      </c>
      <c r="FX6" s="16" t="e">
        <f>VLOOKUP(A6,'Phase 1,2+robust'!$A$3:$ID$198,180,FALSE)</f>
        <v>#N/A</v>
      </c>
      <c r="FY6" s="16" t="e">
        <f>VLOOKUP(A6,'Phase 1,2+robust'!$A$3:$ID$198,181,FALSE)</f>
        <v>#N/A</v>
      </c>
      <c r="FZ6" s="16" t="e">
        <f>VLOOKUP(A6,'Phase 1,2+robust'!$A$3:$ID$198,182,FALSE)</f>
        <v>#N/A</v>
      </c>
      <c r="GA6" s="16" t="e">
        <f>VLOOKUP(A6,'Phase 1,2+robust'!$A$3:$ID$198,183,FALSE)</f>
        <v>#N/A</v>
      </c>
      <c r="GB6" s="16" t="e">
        <f>VLOOKUP(A6,'Phase 1,2+robust'!$A$3:$ID$198,184,FALSE)</f>
        <v>#N/A</v>
      </c>
      <c r="GC6" s="16" t="e">
        <f>VLOOKUP(A6,'Phase 1,2+robust'!$A$3:$ID$198,185,FALSE)</f>
        <v>#N/A</v>
      </c>
      <c r="GD6" s="16" t="e">
        <f>VLOOKUP(A6,'Phase 1,2+robust'!$A$3:$ID$198,186,FALSE)</f>
        <v>#N/A</v>
      </c>
      <c r="GE6" s="16" t="e">
        <f>VLOOKUP(A6,'Phase 1,2+robust'!$A$3:$ID$198,187,FALSE)</f>
        <v>#N/A</v>
      </c>
      <c r="GF6" s="16" t="e">
        <f>VLOOKUP(A6,'Phase 1,2+robust'!$A$3:$ID$198,188,FALSE)</f>
        <v>#N/A</v>
      </c>
      <c r="GG6" s="16" t="e">
        <f>VLOOKUP(A6,'Phase 1,2+robust'!$A$3:$ID$198,189,FALSE)</f>
        <v>#N/A</v>
      </c>
      <c r="GH6" s="16" t="e">
        <f>VLOOKUP(A6,'Phase 1,2+robust'!$A$3:$ID$198,190,FALSE)</f>
        <v>#N/A</v>
      </c>
      <c r="GI6" s="16" t="e">
        <f>VLOOKUP(A6,'Phase 1,2+robust'!$A$3:$ID$198,191,FALSE)</f>
        <v>#N/A</v>
      </c>
      <c r="GJ6" s="16" t="e">
        <f>VLOOKUP(A6,'Phase 1,2+robust'!$A$3:$ID$198,192,FALSE)</f>
        <v>#N/A</v>
      </c>
      <c r="GK6" s="16" t="e">
        <f>VLOOKUP(A6,'Phase 1,2+robust'!$A$3:$ID$198,193,FALSE)</f>
        <v>#N/A</v>
      </c>
      <c r="GL6" s="16" t="e">
        <f>VLOOKUP(A6,'Phase 1,2+robust'!$A$3:$ID$198,194,FALSE)</f>
        <v>#N/A</v>
      </c>
      <c r="GM6" s="16" t="e">
        <f>VLOOKUP(A6,'Phase 1,2+robust'!$A$3:$ID$198,195,FALSE)</f>
        <v>#N/A</v>
      </c>
      <c r="GN6" s="16" t="e">
        <f>VLOOKUP(A6,'Phase 1,2+robust'!$A$3:$ID$198,196,FALSE)</f>
        <v>#N/A</v>
      </c>
      <c r="GO6" s="16" t="e">
        <f>VLOOKUP(A6,'Phase 1,2+robust'!$A$3:$ID$198,197,FALSE)</f>
        <v>#N/A</v>
      </c>
      <c r="GP6" s="16" t="e">
        <f>VLOOKUP(A6,'Phase 1,2+robust'!$A$3:$ID$198,198,FALSE)</f>
        <v>#N/A</v>
      </c>
    </row>
    <row r="7" spans="1:198" s="16" customFormat="1" x14ac:dyDescent="0.25">
      <c r="B7" s="16" t="e">
        <f>VLOOKUP(A7,'Phase 1,2+robust'!$A$3:$ID$198,2,FALSE)</f>
        <v>#N/A</v>
      </c>
      <c r="C7" s="16" t="e">
        <f>VLOOKUP(A7,'Phase 1,2+robust'!$A$3:$ID$198,3,FALSE)</f>
        <v>#N/A</v>
      </c>
      <c r="D7" s="16" t="e">
        <f>VLOOKUP(A7,'Phase 1,2+robust'!$A$3:$ID$198,4,FALSE)</f>
        <v>#N/A</v>
      </c>
      <c r="E7" s="16" t="e">
        <f>VLOOKUP(A7,'Phase 1,2+robust'!$A$3:$ID$198,5,FALSE)</f>
        <v>#N/A</v>
      </c>
      <c r="F7" s="16" t="e">
        <f>VLOOKUP(A7,'Phase 1,2+robust'!$A$3:$ID$198,6,FALSE)</f>
        <v>#N/A</v>
      </c>
      <c r="G7" s="16" t="e">
        <f>VLOOKUP(A7,'Phase 1,2+robust'!$A$3:$ID$198,7,FALSE)</f>
        <v>#N/A</v>
      </c>
      <c r="H7" s="16" t="e">
        <f>VLOOKUP(A7,'Phase 1,2+robust'!$A$3:$ID$198,8,FALSE)</f>
        <v>#N/A</v>
      </c>
      <c r="I7" s="16" t="e">
        <f>VLOOKUP(A7,'Phase 1,2+robust'!$A$3:$ID$198,9,FALSE)</f>
        <v>#N/A</v>
      </c>
      <c r="J7" s="45" t="e">
        <f>VLOOKUP(A7,'Phase 1,2+robust'!$A$3:$ID$198,10,FALSE)</f>
        <v>#N/A</v>
      </c>
      <c r="K7" s="46" t="e">
        <f>VLOOKUP(A7,'Phase 1,2+robust'!$A$3:$ID$198,11,FALSE)</f>
        <v>#N/A</v>
      </c>
      <c r="L7" s="47" t="e">
        <f>VLOOKUP(A7,'Phase 1,2+robust'!$A$3:$ID$198,12,FALSE)</f>
        <v>#N/A</v>
      </c>
      <c r="M7" s="16" t="e">
        <f>VLOOKUP(A7,'Phase 1,2+robust'!$A$3:$ID$198,13,FALSE)</f>
        <v>#N/A</v>
      </c>
      <c r="N7" s="16" t="e">
        <f>VLOOKUP(A7,'Phase 1,2+robust'!$A$3:$ID$198,14,FALSE)</f>
        <v>#N/A</v>
      </c>
      <c r="O7" s="16" t="e">
        <f>VLOOKUP(A7,'Phase 1,2+robust'!$A$3:$ID$198,15,FALSE)</f>
        <v>#N/A</v>
      </c>
      <c r="P7" s="45" t="e">
        <f>VLOOKUP(A7,'Phase 1,2+robust'!$A$3:$ID$198,16,FALSE)</f>
        <v>#N/A</v>
      </c>
      <c r="Q7" s="46" t="e">
        <f>VLOOKUP(A7,'Phase 1,2+robust'!$A$3:$ID$198,17,FALSE)</f>
        <v>#N/A</v>
      </c>
      <c r="R7" s="47" t="e">
        <f>VLOOKUP(A7,'Phase 1,2+robust'!$A$3:$ID$198,18,FALSE)</f>
        <v>#N/A</v>
      </c>
      <c r="S7" s="16" t="e">
        <f>VLOOKUP(A7,'Phase 1,2+robust'!$A$3:$ID$198,19,FALSE)</f>
        <v>#N/A</v>
      </c>
      <c r="T7" s="16" t="e">
        <f>VLOOKUP(A7,'Phase 1,2+robust'!$A$3:$ID$198,20,FALSE)</f>
        <v>#N/A</v>
      </c>
      <c r="U7" s="16" t="e">
        <f>VLOOKUP(A7,'Phase 1,2+robust'!$A$3:$ID$198,21,FALSE)</f>
        <v>#N/A</v>
      </c>
      <c r="V7" s="45" t="e">
        <f>VLOOKUP(A7,'Phase 1,2+robust'!$A$3:$ID$198,22,FALSE)</f>
        <v>#N/A</v>
      </c>
      <c r="W7" s="46" t="e">
        <f>VLOOKUP(A7,'Phase 1,2+robust'!$A$3:$ID$198,23,FALSE)</f>
        <v>#N/A</v>
      </c>
      <c r="X7" s="47" t="e">
        <f>VLOOKUP(A7,'Phase 1,2+robust'!$A$3:$ID$198,24,FALSE)</f>
        <v>#N/A</v>
      </c>
      <c r="Y7" s="16" t="e">
        <f>VLOOKUP(A7,'Phase 1,2+robust'!$A$3:$ID$198,25,FALSE)</f>
        <v>#N/A</v>
      </c>
      <c r="Z7" s="16" t="e">
        <f>VLOOKUP(A7,'Phase 1,2+robust'!$A$3:$ID$198,26,FALSE)</f>
        <v>#N/A</v>
      </c>
      <c r="AA7" s="16" t="e">
        <f>VLOOKUP(A7,'Phase 1,2+robust'!$A$3:$ID$198,27,FALSE)</f>
        <v>#N/A</v>
      </c>
      <c r="AB7" s="45" t="e">
        <f>VLOOKUP(A7,'Phase 1,2+robust'!$A$3:$ID$198,28,FALSE)</f>
        <v>#N/A</v>
      </c>
      <c r="AC7" s="46" t="e">
        <f>VLOOKUP(A7,'Phase 1,2+robust'!$A$3:$ID$198,29,FALSE)</f>
        <v>#N/A</v>
      </c>
      <c r="AD7" s="47" t="e">
        <f>VLOOKUP(A7,'Phase 1,2+robust'!$A$3:$ID$198,30,FALSE)</f>
        <v>#N/A</v>
      </c>
      <c r="AE7" s="16" t="e">
        <f>VLOOKUP(A7,'Phase 1,2+robust'!$A$3:$ID$198,31,FALSE)</f>
        <v>#N/A</v>
      </c>
      <c r="AF7" s="16" t="e">
        <f>VLOOKUP(A7,'Phase 1,2+robust'!$A$3:$ID$198,32,FALSE)</f>
        <v>#N/A</v>
      </c>
      <c r="AG7" s="16" t="e">
        <f>VLOOKUP(A7,'Phase 1,2+robust'!$A$3:$ID$198,33,FALSE)</f>
        <v>#N/A</v>
      </c>
      <c r="AH7" s="45" t="e">
        <f>VLOOKUP(A7,'Phase 1,2+robust'!$A$3:$ID$198,34,FALSE)</f>
        <v>#N/A</v>
      </c>
      <c r="AI7" s="46" t="e">
        <f>VLOOKUP(A7,'Phase 1,2+robust'!$A$3:$ID$198,35,FALSE)</f>
        <v>#N/A</v>
      </c>
      <c r="AJ7" s="47" t="e">
        <f>VLOOKUP(A7,'Phase 1,2+robust'!$A$3:$ID$198,36,FALSE)</f>
        <v>#N/A</v>
      </c>
      <c r="AK7" s="16" t="e">
        <f>VLOOKUP(A7,'Phase 1,2+robust'!$A$3:$ID$198,37,FALSE)</f>
        <v>#N/A</v>
      </c>
      <c r="AL7" s="16" t="e">
        <f>VLOOKUP(A7,'Phase 1,2+robust'!$A$3:$ID$198,38,FALSE)</f>
        <v>#N/A</v>
      </c>
      <c r="AM7" s="16" t="e">
        <f>VLOOKUP(A7,'Phase 1,2+robust'!$A$3:$ID$198,39,FALSE)</f>
        <v>#N/A</v>
      </c>
      <c r="AN7" s="45" t="e">
        <f>VLOOKUP(A7,'Phase 1,2+robust'!$A$3:$ID$198,40,FALSE)</f>
        <v>#N/A</v>
      </c>
      <c r="AO7" s="46" t="e">
        <f>VLOOKUP(A7,'Phase 1,2+robust'!$A$3:$ID$198,41,FALSE)</f>
        <v>#N/A</v>
      </c>
      <c r="AP7" s="47" t="e">
        <f>VLOOKUP(A7,'Phase 1,2+robust'!$A$3:$ID$198,42,FALSE)</f>
        <v>#N/A</v>
      </c>
      <c r="AQ7" s="16" t="e">
        <f>VLOOKUP(A7,'Phase 1,2+robust'!$A$3:$ID$198,43,FALSE)</f>
        <v>#N/A</v>
      </c>
      <c r="AR7" s="16" t="e">
        <f>VLOOKUP(A7,'Phase 1,2+robust'!$A$3:$ID$198,44,FALSE)</f>
        <v>#N/A</v>
      </c>
      <c r="AS7" s="16" t="e">
        <f>VLOOKUP(A7,'Phase 1,2+robust'!$A$3:$ID$198,45,FALSE)</f>
        <v>#N/A</v>
      </c>
      <c r="AT7" s="45" t="e">
        <f>VLOOKUP(A7,'Phase 1,2+robust'!$A$3:$ID$198,46,FALSE)</f>
        <v>#N/A</v>
      </c>
      <c r="AU7" s="46" t="e">
        <f>VLOOKUP(A7,'Phase 1,2+robust'!$A$3:$ID$198,47,FALSE)</f>
        <v>#N/A</v>
      </c>
      <c r="AV7" s="47" t="e">
        <f>VLOOKUP(A7,'Phase 1,2+robust'!$A$3:$ID$198,48,FALSE)</f>
        <v>#N/A</v>
      </c>
      <c r="AW7" s="16" t="e">
        <f>VLOOKUP(A7,'Phase 1,2+robust'!$A$3:$ID$198,49,FALSE)</f>
        <v>#N/A</v>
      </c>
      <c r="AX7" s="16" t="e">
        <f>VLOOKUP(A7,'Phase 1,2+robust'!$A$3:$ID$198,50,FALSE)</f>
        <v>#N/A</v>
      </c>
      <c r="AY7" s="16" t="e">
        <f>VLOOKUP(A7,'Phase 1,2+robust'!$A$3:$ID$198,51,FALSE)</f>
        <v>#N/A</v>
      </c>
      <c r="AZ7" s="45" t="e">
        <f>VLOOKUP(A7,'Phase 1,2+robust'!$A$3:$ID$198,52,FALSE)</f>
        <v>#N/A</v>
      </c>
      <c r="BA7" s="46" t="e">
        <f>VLOOKUP(A7,'Phase 1,2+robust'!$A$3:$ID$198,53,FALSE)</f>
        <v>#N/A</v>
      </c>
      <c r="BB7" s="47" t="e">
        <f>VLOOKUP(A7,'Phase 1,2+robust'!$A$3:$ID$198,54,FALSE)</f>
        <v>#N/A</v>
      </c>
      <c r="BC7" s="16" t="e">
        <f>VLOOKUP(A7,'Phase 1,2+robust'!$A$3:$ID$198,55,FALSE)</f>
        <v>#N/A</v>
      </c>
      <c r="BD7" s="16" t="e">
        <f>VLOOKUP(A7,'Phase 1,2+robust'!$A$3:$ID$198,56,FALSE)</f>
        <v>#N/A</v>
      </c>
      <c r="BE7" s="16" t="e">
        <f>VLOOKUP(A7,'Phase 1,2+robust'!$A$3:$ID$198,57,FALSE)</f>
        <v>#N/A</v>
      </c>
      <c r="BF7" s="45" t="e">
        <f>VLOOKUP(A7,'Phase 1,2+robust'!$A$3:$ID$198,58,FALSE)</f>
        <v>#N/A</v>
      </c>
      <c r="BG7" s="46" t="e">
        <f>VLOOKUP(A7,'Phase 1,2+robust'!$A$3:$ID$198,59,FALSE)</f>
        <v>#N/A</v>
      </c>
      <c r="BH7" s="47" t="e">
        <f>VLOOKUP(A7,'Phase 1,2+robust'!$A$3:$ID$198,60,FALSE)</f>
        <v>#N/A</v>
      </c>
      <c r="BI7" s="16" t="e">
        <f>VLOOKUP(A7,'Phase 1,2+robust'!$A$3:$ID$198,61,FALSE)</f>
        <v>#N/A</v>
      </c>
      <c r="BJ7" s="16" t="e">
        <f>VLOOKUP(A7,'Phase 1,2+robust'!$A$3:$ID$198,62,FALSE)</f>
        <v>#N/A</v>
      </c>
      <c r="BK7" s="16" t="e">
        <f>VLOOKUP(A7,'Phase 1,2+robust'!$A$3:$ID$198,63,FALSE)</f>
        <v>#N/A</v>
      </c>
      <c r="BL7" s="45" t="e">
        <f>VLOOKUP(A7,'Phase 1,2+robust'!$A$3:$ID$198,64,FALSE)</f>
        <v>#N/A</v>
      </c>
      <c r="BM7" s="46" t="e">
        <f>VLOOKUP(A7,'Phase 1,2+robust'!$A$3:$ID$198,65,FALSE)</f>
        <v>#N/A</v>
      </c>
      <c r="BN7" s="47" t="e">
        <f>VLOOKUP(A7,'Phase 1,2+robust'!$A$3:$ID$198,66,FALSE)</f>
        <v>#N/A</v>
      </c>
      <c r="BO7" s="16" t="e">
        <f>VLOOKUP(A7,'Phase 1,2+robust'!$A$3:$ID$198,67,FALSE)</f>
        <v>#N/A</v>
      </c>
      <c r="BP7" s="16" t="e">
        <f>VLOOKUP(A7,'Phase 1,2+robust'!$A$3:$ID$198,68,FALSE)</f>
        <v>#N/A</v>
      </c>
      <c r="BQ7" s="16" t="e">
        <f>VLOOKUP(A7,'Phase 1,2+robust'!$A$3:$ID$198,69,FALSE)</f>
        <v>#N/A</v>
      </c>
      <c r="BR7" s="45" t="e">
        <f>VLOOKUP(A7,'Phase 1,2+robust'!$A$3:$ID$198,70,FALSE)</f>
        <v>#N/A</v>
      </c>
      <c r="BS7" s="46" t="e">
        <f>VLOOKUP(A7,'Phase 1,2+robust'!$A$3:$ID$198,71,FALSE)</f>
        <v>#N/A</v>
      </c>
      <c r="BT7" s="47" t="e">
        <f>VLOOKUP(A7,'Phase 1,2+robust'!$A$3:$ID$198,72,FALSE)</f>
        <v>#N/A</v>
      </c>
      <c r="BU7" s="16" t="e">
        <f>VLOOKUP(A7,'Phase 1,2+robust'!$A$3:$ID$198,73,FALSE)</f>
        <v>#N/A</v>
      </c>
      <c r="BV7" s="16" t="e">
        <f>VLOOKUP(A7,'Phase 1,2+robust'!$A$3:$ID$198,74,FALSE)</f>
        <v>#N/A</v>
      </c>
      <c r="BW7" s="16" t="e">
        <f>VLOOKUP(A7,'Phase 1,2+robust'!$A$3:$ID$198,75,FALSE)</f>
        <v>#N/A</v>
      </c>
      <c r="BX7" s="45" t="e">
        <f>VLOOKUP(A7,'Phase 1,2+robust'!$A$3:$ID$198,76,FALSE)</f>
        <v>#N/A</v>
      </c>
      <c r="BY7" s="46" t="e">
        <f>VLOOKUP(A7,'Phase 1,2+robust'!$A$3:$ID$198,77,FALSE)</f>
        <v>#N/A</v>
      </c>
      <c r="BZ7" s="47" t="e">
        <f>VLOOKUP(A7,'Phase 1,2+robust'!$A$3:$ID$198,78,FALSE)</f>
        <v>#N/A</v>
      </c>
      <c r="CA7" s="16" t="e">
        <f>VLOOKUP(A7,'Phase 1,2+robust'!$A$3:$ID$198,79,FALSE)</f>
        <v>#N/A</v>
      </c>
      <c r="CB7" s="16" t="e">
        <f>VLOOKUP(A7,'Phase 1,2+robust'!$A$3:$ID$198,80,FALSE)</f>
        <v>#N/A</v>
      </c>
      <c r="CC7" s="16" t="e">
        <f>VLOOKUP(A7,'Phase 1,2+robust'!$A$3:$ID$198,81,FALSE)</f>
        <v>#N/A</v>
      </c>
      <c r="CD7" s="45" t="e">
        <f>VLOOKUP(A7,'Phase 1,2+robust'!$A$3:$ID$198,82,FALSE)</f>
        <v>#N/A</v>
      </c>
      <c r="CE7" s="46" t="e">
        <f>VLOOKUP(A7,'Phase 1,2+robust'!$A$3:$ID$198,83,FALSE)</f>
        <v>#N/A</v>
      </c>
      <c r="CF7" s="47" t="e">
        <f>VLOOKUP(A7,'Phase 1,2+robust'!$A$3:$ID$198,84,FALSE)</f>
        <v>#N/A</v>
      </c>
      <c r="CG7" s="16" t="e">
        <f>VLOOKUP(A7,'Phase 1,2+robust'!$A$3:$ID$198,85,FALSE)</f>
        <v>#N/A</v>
      </c>
      <c r="CH7" s="16" t="e">
        <f>VLOOKUP(A7,'Phase 1,2+robust'!$A$3:$ID$198,86,FALSE)</f>
        <v>#N/A</v>
      </c>
      <c r="CI7" s="16" t="e">
        <f>VLOOKUP(A7,'Phase 1,2+robust'!$A$3:$ID$198,87,FALSE)</f>
        <v>#N/A</v>
      </c>
      <c r="CJ7" s="45" t="e">
        <f>VLOOKUP(A7,'Phase 1,2+robust'!$A$3:$ID$198,88,FALSE)</f>
        <v>#N/A</v>
      </c>
      <c r="CK7" s="46" t="e">
        <f>VLOOKUP(A7,'Phase 1,2+robust'!$A$3:$ID$198,89,FALSE)</f>
        <v>#N/A</v>
      </c>
      <c r="CL7" s="47" t="e">
        <f>VLOOKUP(A7,'Phase 1,2+robust'!$A$3:$ID$198,90,FALSE)</f>
        <v>#N/A</v>
      </c>
      <c r="CM7" s="16" t="e">
        <f>VLOOKUP(A7,'Phase 1,2+robust'!$A$3:$ID$198,91,FALSE)</f>
        <v>#N/A</v>
      </c>
      <c r="CN7" s="16" t="e">
        <f>VLOOKUP(A7,'Phase 1,2+robust'!$A$3:$ID$198,92,FALSE)</f>
        <v>#N/A</v>
      </c>
      <c r="CO7" s="16" t="e">
        <f>VLOOKUP(A7,'Phase 1,2+robust'!$A$3:$ID$198,93,FALSE)</f>
        <v>#N/A</v>
      </c>
      <c r="CP7" s="45" t="e">
        <f>VLOOKUP(A7,'Phase 1,2+robust'!$A$3:$ID$198,94,FALSE)</f>
        <v>#N/A</v>
      </c>
      <c r="CQ7" s="46" t="e">
        <f>VLOOKUP(A7,'Phase 1,2+robust'!$A$3:$ID$198,95,FALSE)</f>
        <v>#N/A</v>
      </c>
      <c r="CR7" s="47" t="e">
        <f>VLOOKUP(A7,'Phase 1,2+robust'!$A$3:$ID$198,96,FALSE)</f>
        <v>#N/A</v>
      </c>
      <c r="CS7" s="16" t="e">
        <f>VLOOKUP(A7,'Phase 1,2+robust'!$A$3:$ID$198,97,FALSE)</f>
        <v>#N/A</v>
      </c>
      <c r="CT7" s="16" t="e">
        <f>VLOOKUP(A7,'Phase 1,2+robust'!$A$3:$ID$198,98,FALSE)</f>
        <v>#N/A</v>
      </c>
      <c r="CU7" s="16" t="e">
        <f>VLOOKUP(A7,'Phase 1,2+robust'!$A$3:$ID$198,99,FALSE)</f>
        <v>#N/A</v>
      </c>
      <c r="CV7" s="45" t="e">
        <f>VLOOKUP(A7,'Phase 1,2+robust'!$A$3:$ID$198,100,FALSE)</f>
        <v>#N/A</v>
      </c>
      <c r="CW7" s="46" t="e">
        <f>VLOOKUP(A7,'Phase 1,2+robust'!$A$3:$ID$198,101,FALSE)</f>
        <v>#N/A</v>
      </c>
      <c r="CX7" s="47" t="e">
        <f>VLOOKUP(A7,'Phase 1,2+robust'!$A$3:$ID$198,102,FALSE)</f>
        <v>#N/A</v>
      </c>
      <c r="CY7" s="16" t="e">
        <f>VLOOKUP(A7,'Phase 1,2+robust'!$A$3:$ID$198,103,FALSE)</f>
        <v>#N/A</v>
      </c>
      <c r="CZ7" s="16" t="e">
        <f>VLOOKUP(A7,'Phase 1,2+robust'!$A$3:$ID$198,104,FALSE)</f>
        <v>#N/A</v>
      </c>
      <c r="DA7" s="16" t="e">
        <f>VLOOKUP(A7,'Phase 1,2+robust'!$A$3:$ID$198,105,FALSE)</f>
        <v>#N/A</v>
      </c>
      <c r="DB7" s="45" t="e">
        <f>VLOOKUP(A7,'Phase 1,2+robust'!$A$3:$ID$198,106,FALSE)</f>
        <v>#N/A</v>
      </c>
      <c r="DC7" s="46" t="e">
        <f>VLOOKUP(A7,'Phase 1,2+robust'!$A$3:$ID$198,107,FALSE)</f>
        <v>#N/A</v>
      </c>
      <c r="DD7" s="47" t="e">
        <f>VLOOKUP(A7,'Phase 1,2+robust'!$A$3:$ID$198,108,FALSE)</f>
        <v>#N/A</v>
      </c>
      <c r="DE7" s="16" t="e">
        <f>VLOOKUP(A7,'Phase 1,2+robust'!$A$3:$ID$198,109,FALSE)</f>
        <v>#N/A</v>
      </c>
      <c r="DF7" s="16" t="e">
        <f>VLOOKUP(A7,'Phase 1,2+robust'!$A$3:$ID$198,110,FALSE)</f>
        <v>#N/A</v>
      </c>
      <c r="DG7" s="16" t="e">
        <f>VLOOKUP(A7,'Phase 1,2+robust'!$A$3:$ID$198,111,FALSE)</f>
        <v>#N/A</v>
      </c>
      <c r="DH7" s="45" t="e">
        <f>VLOOKUP(A7,'Phase 1,2+robust'!$A$3:$ID$198,112,FALSE)</f>
        <v>#N/A</v>
      </c>
      <c r="DI7" s="46" t="e">
        <f>VLOOKUP(A7,'Phase 1,2+robust'!$A$3:$ID$198,113,FALSE)</f>
        <v>#N/A</v>
      </c>
      <c r="DJ7" s="47" t="e">
        <f>VLOOKUP(A7,'Phase 1,2+robust'!$A$3:$ID$198,114,FALSE)</f>
        <v>#N/A</v>
      </c>
      <c r="DK7" s="16" t="e">
        <f>VLOOKUP(A7,'Phase 1,2+robust'!$A$3:$ID$198,115,FALSE)</f>
        <v>#N/A</v>
      </c>
      <c r="DL7" s="16" t="e">
        <f>VLOOKUP(A7,'Phase 1,2+robust'!$A$3:$ID$198,116,FALSE)</f>
        <v>#N/A</v>
      </c>
      <c r="DM7" s="16" t="e">
        <f>VLOOKUP(A7,'Phase 1,2+robust'!$A$3:$ID$198,117,FALSE)</f>
        <v>#N/A</v>
      </c>
      <c r="DN7" s="45" t="e">
        <f>VLOOKUP(A7,'Phase 1,2+robust'!$A$3:$ID$198,118,FALSE)</f>
        <v>#N/A</v>
      </c>
      <c r="DO7" s="46" t="e">
        <f>VLOOKUP(A7,'Phase 1,2+robust'!$A$3:$ID$198,119,FALSE)</f>
        <v>#N/A</v>
      </c>
      <c r="DP7" s="47" t="e">
        <f>VLOOKUP(A7,'Phase 1,2+robust'!$A$3:$ID$198,120,FALSE)</f>
        <v>#N/A</v>
      </c>
      <c r="DQ7" s="16" t="e">
        <f>VLOOKUP(A7,'Phase 1,2+robust'!$A$3:$ID$198,121,FALSE)</f>
        <v>#N/A</v>
      </c>
      <c r="DR7" s="16" t="e">
        <f>VLOOKUP(A7,'Phase 1,2+robust'!$A$3:$ID$198,122,FALSE)</f>
        <v>#N/A</v>
      </c>
      <c r="DS7" s="16" t="e">
        <f>VLOOKUP(A7,'Phase 1,2+robust'!$A$3:$ID$198,123,FALSE)</f>
        <v>#N/A</v>
      </c>
      <c r="DT7" s="45" t="e">
        <f>VLOOKUP(A7,'Phase 1,2+robust'!$A$3:$ID$198,124,FALSE)</f>
        <v>#N/A</v>
      </c>
      <c r="DU7" s="46" t="e">
        <f>VLOOKUP(A7,'Phase 1,2+robust'!$A$3:$ID$198,125,FALSE)</f>
        <v>#N/A</v>
      </c>
      <c r="DV7" s="47" t="e">
        <f>VLOOKUP(A7,'Phase 1,2+robust'!$A$3:$ID$198,126,FALSE)</f>
        <v>#N/A</v>
      </c>
      <c r="DW7" s="16" t="e">
        <f>VLOOKUP(A7,'Phase 1,2+robust'!$A$3:$ID$198,127,FALSE)</f>
        <v>#N/A</v>
      </c>
      <c r="DX7" s="16" t="e">
        <f>VLOOKUP(A7,'Phase 1,2+robust'!$A$3:$ID$198,128,FALSE)</f>
        <v>#N/A</v>
      </c>
      <c r="DY7" s="16" t="e">
        <f>VLOOKUP(A7,'Phase 1,2+robust'!$A$3:$ID$198,129,FALSE)</f>
        <v>#N/A</v>
      </c>
      <c r="DZ7" s="45" t="e">
        <f>VLOOKUP(A7,'Phase 1,2+robust'!$A$3:$ID$198,130,FALSE)</f>
        <v>#N/A</v>
      </c>
      <c r="EA7" s="46" t="e">
        <f>VLOOKUP(A7,'Phase 1,2+robust'!$A$3:$ID$198,131,FALSE)</f>
        <v>#N/A</v>
      </c>
      <c r="EB7" s="47" t="e">
        <f>VLOOKUP(A7,'Phase 1,2+robust'!$A$3:$ID$198,132,FALSE)</f>
        <v>#N/A</v>
      </c>
      <c r="EC7" s="16" t="e">
        <f>VLOOKUP(A7,'Phase 1,2+robust'!$A$3:$ID$198,133,FALSE)</f>
        <v>#N/A</v>
      </c>
      <c r="ED7" s="16" t="e">
        <f>VLOOKUP(A7,'Phase 1,2+robust'!$A$3:$ID$198,134,FALSE)</f>
        <v>#N/A</v>
      </c>
      <c r="EE7" s="16" t="e">
        <f>VLOOKUP(A7,'Phase 1,2+robust'!$A$3:$ID$198,135,FALSE)</f>
        <v>#N/A</v>
      </c>
      <c r="EF7" s="45" t="e">
        <f>VLOOKUP(A7,'Phase 1,2+robust'!$A$3:$ID$198,136,FALSE)</f>
        <v>#N/A</v>
      </c>
      <c r="EG7" s="46" t="e">
        <f>VLOOKUP(A7,'Phase 1,2+robust'!$A$3:$ID$198,137,FALSE)</f>
        <v>#N/A</v>
      </c>
      <c r="EH7" s="47" t="e">
        <f>VLOOKUP(A7,'Phase 1,2+robust'!$A$3:$ID$198,138,FALSE)</f>
        <v>#N/A</v>
      </c>
      <c r="EI7" s="16" t="e">
        <f>VLOOKUP(A7,'Phase 1,2+robust'!$A$3:$ID$198,139,FALSE)</f>
        <v>#N/A</v>
      </c>
      <c r="EJ7" s="16" t="e">
        <f>VLOOKUP(A7,'Phase 1,2+robust'!$A$3:$ID$198,140,FALSE)</f>
        <v>#N/A</v>
      </c>
      <c r="EK7" s="16" t="e">
        <f>VLOOKUP(A7,'Phase 1,2+robust'!$A$3:$ID$198,141,FALSE)</f>
        <v>#N/A</v>
      </c>
      <c r="EL7" s="45" t="e">
        <f>VLOOKUP(A7,'Phase 1,2+robust'!$A$3:$ID$198,142,FALSE)</f>
        <v>#N/A</v>
      </c>
      <c r="EM7" s="46" t="e">
        <f>VLOOKUP(A7,'Phase 1,2+robust'!$A$3:$ID$198,143,FALSE)</f>
        <v>#N/A</v>
      </c>
      <c r="EN7" s="47" t="e">
        <f>VLOOKUP(A7,'Phase 1,2+robust'!$A$3:$ID$198,144,FALSE)</f>
        <v>#N/A</v>
      </c>
      <c r="EO7" s="16" t="e">
        <f>VLOOKUP(A7,'Phase 1,2+robust'!$A$3:$ID$198,145,FALSE)</f>
        <v>#N/A</v>
      </c>
      <c r="EP7" s="16" t="e">
        <f>VLOOKUP(A7,'Phase 1,2+robust'!$A$3:$ID$198,146,FALSE)</f>
        <v>#N/A</v>
      </c>
      <c r="EQ7" s="16" t="e">
        <f>VLOOKUP(A7,'Phase 1,2+robust'!$A$3:$ID$198,147,FALSE)</f>
        <v>#N/A</v>
      </c>
      <c r="ER7" s="45" t="e">
        <f>VLOOKUP(A7,'Phase 1,2+robust'!$A$3:$ID$198,148,FALSE)</f>
        <v>#N/A</v>
      </c>
      <c r="ES7" s="46" t="e">
        <f>VLOOKUP(A7,'Phase 1,2+robust'!$A$3:$ID$198,149,FALSE)</f>
        <v>#N/A</v>
      </c>
      <c r="ET7" s="47" t="e">
        <f>VLOOKUP(A7,'Phase 1,2+robust'!$A$3:$ID$198,150,FALSE)</f>
        <v>#N/A</v>
      </c>
      <c r="EU7" s="16" t="e">
        <f>VLOOKUP(A7,'Phase 1,2+robust'!$A$3:$ID$198,151,FALSE)</f>
        <v>#N/A</v>
      </c>
      <c r="EV7" s="16" t="e">
        <f>VLOOKUP(A7,'Phase 1,2+robust'!$A$3:$ID$198,152,FALSE)</f>
        <v>#N/A</v>
      </c>
      <c r="EW7" s="16" t="e">
        <f>VLOOKUP(A7,'Phase 1,2+robust'!$A$3:$ID$198,153,FALSE)</f>
        <v>#N/A</v>
      </c>
      <c r="EX7" s="16" t="e">
        <f>VLOOKUP(A7,'Phase 1,2+robust'!$A$3:$ID$198,154,FALSE)</f>
        <v>#N/A</v>
      </c>
      <c r="EY7" s="16" t="e">
        <f>VLOOKUP(A7,'Phase 1,2+robust'!$A$3:$ID$198,155,FALSE)</f>
        <v>#N/A</v>
      </c>
      <c r="EZ7" s="16" t="e">
        <f>VLOOKUP(A7,'Phase 1,2+robust'!$A$3:$ID$198,156,FALSE)</f>
        <v>#N/A</v>
      </c>
      <c r="FA7" s="16" t="e">
        <f>VLOOKUP(A7,'Phase 1,2+robust'!$A$3:$ID$198,157,FALSE)</f>
        <v>#N/A</v>
      </c>
      <c r="FB7" s="16" t="e">
        <f>VLOOKUP(A7,'Phase 1,2+robust'!$A$3:$ID$198,158,FALSE)</f>
        <v>#N/A</v>
      </c>
      <c r="FC7" s="16" t="e">
        <f>VLOOKUP(A7,'Phase 1,2+robust'!$A$3:$ID$198,159,FALSE)</f>
        <v>#N/A</v>
      </c>
      <c r="FD7" s="16" t="e">
        <f>VLOOKUP(A7,'Phase 1,2+robust'!$A$3:$ID$198,160,FALSE)</f>
        <v>#N/A</v>
      </c>
      <c r="FE7" s="16" t="e">
        <f>VLOOKUP(A7,'Phase 1,2+robust'!$A$3:$ID$198,161,FALSE)</f>
        <v>#N/A</v>
      </c>
      <c r="FF7" s="16" t="e">
        <f>VLOOKUP(A7,'Phase 1,2+robust'!$A$3:$ID$198,162,FALSE)</f>
        <v>#N/A</v>
      </c>
      <c r="FG7" s="16" t="e">
        <f>VLOOKUP(A7,'Phase 1,2+robust'!$A$3:$ID$198,163,FALSE)</f>
        <v>#N/A</v>
      </c>
      <c r="FH7" s="16" t="e">
        <f>VLOOKUP(A7,'Phase 1,2+robust'!$A$3:$ID$198,164,FALSE)</f>
        <v>#N/A</v>
      </c>
      <c r="FI7" s="16" t="e">
        <f>VLOOKUP(A7,'Phase 1,2+robust'!$A$3:$ID$198,165,FALSE)</f>
        <v>#N/A</v>
      </c>
      <c r="FJ7" s="16" t="e">
        <f>VLOOKUP(A7,'Phase 1,2+robust'!$A$3:$ID$198,166,FALSE)</f>
        <v>#N/A</v>
      </c>
      <c r="FK7" s="16" t="e">
        <f>VLOOKUP(A7,'Phase 1,2+robust'!$A$3:$ID$198,167,FALSE)</f>
        <v>#N/A</v>
      </c>
      <c r="FL7" s="16" t="e">
        <f>VLOOKUP(A7,'Phase 1,2+robust'!$A$3:$ID$198,168,FALSE)</f>
        <v>#N/A</v>
      </c>
      <c r="FM7" s="16" t="e">
        <f>VLOOKUP(A7,'Phase 1,2+robust'!$A$3:$ID$198,169,FALSE)</f>
        <v>#N/A</v>
      </c>
      <c r="FN7" s="16" t="e">
        <f>VLOOKUP(A7,'Phase 1,2+robust'!$A$3:$ID$198,170,FALSE)</f>
        <v>#N/A</v>
      </c>
      <c r="FO7" s="16" t="e">
        <f>VLOOKUP(A7,'Phase 1,2+robust'!$A$3:$ID$198,171,FALSE)</f>
        <v>#N/A</v>
      </c>
      <c r="FP7" s="16" t="e">
        <f>VLOOKUP(A7,'Phase 1,2+robust'!$A$3:$ID$198,172,FALSE)</f>
        <v>#N/A</v>
      </c>
      <c r="FQ7" s="16" t="e">
        <f>VLOOKUP(A7,'Phase 1,2+robust'!$A$3:$ID$198,173,FALSE)</f>
        <v>#N/A</v>
      </c>
      <c r="FR7" s="16" t="e">
        <f>VLOOKUP(A7,'Phase 1,2+robust'!$A$3:$ID$198,174,FALSE)</f>
        <v>#N/A</v>
      </c>
      <c r="FS7" s="16" t="e">
        <f>VLOOKUP(A7,'Phase 1,2+robust'!$A$3:$ID$198,175,FALSE)</f>
        <v>#N/A</v>
      </c>
      <c r="FT7" s="16" t="e">
        <f>VLOOKUP(A7,'Phase 1,2+robust'!$A$3:$ID$198,176,FALSE)</f>
        <v>#N/A</v>
      </c>
      <c r="FU7" s="16" t="e">
        <f>VLOOKUP(A7,'Phase 1,2+robust'!$A$3:$ID$198,177,FALSE)</f>
        <v>#N/A</v>
      </c>
      <c r="FV7" s="16" t="e">
        <f>VLOOKUP(A7,'Phase 1,2+robust'!$A$3:$ID$198,178,FALSE)</f>
        <v>#N/A</v>
      </c>
      <c r="FW7" s="16" t="e">
        <f>VLOOKUP(A7,'Phase 1,2+robust'!$A$3:$ID$198,179,FALSE)</f>
        <v>#N/A</v>
      </c>
      <c r="FX7" s="16" t="e">
        <f>VLOOKUP(A7,'Phase 1,2+robust'!$A$3:$ID$198,180,FALSE)</f>
        <v>#N/A</v>
      </c>
      <c r="FY7" s="16" t="e">
        <f>VLOOKUP(A7,'Phase 1,2+robust'!$A$3:$ID$198,181,FALSE)</f>
        <v>#N/A</v>
      </c>
      <c r="FZ7" s="16" t="e">
        <f>VLOOKUP(A7,'Phase 1,2+robust'!$A$3:$ID$198,182,FALSE)</f>
        <v>#N/A</v>
      </c>
      <c r="GA7" s="16" t="e">
        <f>VLOOKUP(A7,'Phase 1,2+robust'!$A$3:$ID$198,183,FALSE)</f>
        <v>#N/A</v>
      </c>
      <c r="GB7" s="16" t="e">
        <f>VLOOKUP(A7,'Phase 1,2+robust'!$A$3:$ID$198,184,FALSE)</f>
        <v>#N/A</v>
      </c>
      <c r="GC7" s="16" t="e">
        <f>VLOOKUP(A7,'Phase 1,2+robust'!$A$3:$ID$198,185,FALSE)</f>
        <v>#N/A</v>
      </c>
      <c r="GD7" s="16" t="e">
        <f>VLOOKUP(A7,'Phase 1,2+robust'!$A$3:$ID$198,186,FALSE)</f>
        <v>#N/A</v>
      </c>
      <c r="GE7" s="16" t="e">
        <f>VLOOKUP(A7,'Phase 1,2+robust'!$A$3:$ID$198,187,FALSE)</f>
        <v>#N/A</v>
      </c>
      <c r="GF7" s="16" t="e">
        <f>VLOOKUP(A7,'Phase 1,2+robust'!$A$3:$ID$198,188,FALSE)</f>
        <v>#N/A</v>
      </c>
      <c r="GG7" s="16" t="e">
        <f>VLOOKUP(A7,'Phase 1,2+robust'!$A$3:$ID$198,189,FALSE)</f>
        <v>#N/A</v>
      </c>
      <c r="GH7" s="16" t="e">
        <f>VLOOKUP(A7,'Phase 1,2+robust'!$A$3:$ID$198,190,FALSE)</f>
        <v>#N/A</v>
      </c>
      <c r="GI7" s="16" t="e">
        <f>VLOOKUP(A7,'Phase 1,2+robust'!$A$3:$ID$198,191,FALSE)</f>
        <v>#N/A</v>
      </c>
      <c r="GJ7" s="16" t="e">
        <f>VLOOKUP(A7,'Phase 1,2+robust'!$A$3:$ID$198,192,FALSE)</f>
        <v>#N/A</v>
      </c>
      <c r="GK7" s="16" t="e">
        <f>VLOOKUP(A7,'Phase 1,2+robust'!$A$3:$ID$198,193,FALSE)</f>
        <v>#N/A</v>
      </c>
      <c r="GL7" s="16" t="e">
        <f>VLOOKUP(A7,'Phase 1,2+robust'!$A$3:$ID$198,194,FALSE)</f>
        <v>#N/A</v>
      </c>
      <c r="GM7" s="16" t="e">
        <f>VLOOKUP(A7,'Phase 1,2+robust'!$A$3:$ID$198,195,FALSE)</f>
        <v>#N/A</v>
      </c>
      <c r="GN7" s="16" t="e">
        <f>VLOOKUP(A7,'Phase 1,2+robust'!$A$3:$ID$198,196,FALSE)</f>
        <v>#N/A</v>
      </c>
      <c r="GO7" s="16" t="e">
        <f>VLOOKUP(A7,'Phase 1,2+robust'!$A$3:$ID$198,197,FALSE)</f>
        <v>#N/A</v>
      </c>
      <c r="GP7" s="16" t="e">
        <f>VLOOKUP(A7,'Phase 1,2+robust'!$A$3:$ID$198,198,FALSE)</f>
        <v>#N/A</v>
      </c>
    </row>
    <row r="8" spans="1:198" s="16" customFormat="1" x14ac:dyDescent="0.25">
      <c r="B8" s="16" t="e">
        <f>VLOOKUP(A8,'Phase 1,2+robust'!$A$3:$ID$198,2,FALSE)</f>
        <v>#N/A</v>
      </c>
      <c r="C8" s="16" t="e">
        <f>VLOOKUP(A8,'Phase 1,2+robust'!$A$3:$ID$198,3,FALSE)</f>
        <v>#N/A</v>
      </c>
      <c r="D8" s="16" t="e">
        <f>VLOOKUP(A8,'Phase 1,2+robust'!$A$3:$ID$198,4,FALSE)</f>
        <v>#N/A</v>
      </c>
      <c r="E8" s="16" t="e">
        <f>VLOOKUP(A8,'Phase 1,2+robust'!$A$3:$ID$198,5,FALSE)</f>
        <v>#N/A</v>
      </c>
      <c r="F8" s="16" t="e">
        <f>VLOOKUP(A8,'Phase 1,2+robust'!$A$3:$ID$198,6,FALSE)</f>
        <v>#N/A</v>
      </c>
      <c r="G8" s="16" t="e">
        <f>VLOOKUP(A8,'Phase 1,2+robust'!$A$3:$ID$198,7,FALSE)</f>
        <v>#N/A</v>
      </c>
      <c r="H8" s="16" t="e">
        <f>VLOOKUP(A8,'Phase 1,2+robust'!$A$3:$ID$198,8,FALSE)</f>
        <v>#N/A</v>
      </c>
      <c r="I8" s="16" t="e">
        <f>VLOOKUP(A8,'Phase 1,2+robust'!$A$3:$ID$198,9,FALSE)</f>
        <v>#N/A</v>
      </c>
      <c r="J8" s="45" t="e">
        <f>VLOOKUP(A8,'Phase 1,2+robust'!$A$3:$ID$198,10,FALSE)</f>
        <v>#N/A</v>
      </c>
      <c r="K8" s="46" t="e">
        <f>VLOOKUP(A8,'Phase 1,2+robust'!$A$3:$ID$198,11,FALSE)</f>
        <v>#N/A</v>
      </c>
      <c r="L8" s="47" t="e">
        <f>VLOOKUP(A8,'Phase 1,2+robust'!$A$3:$ID$198,12,FALSE)</f>
        <v>#N/A</v>
      </c>
      <c r="M8" s="16" t="e">
        <f>VLOOKUP(A8,'Phase 1,2+robust'!$A$3:$ID$198,13,FALSE)</f>
        <v>#N/A</v>
      </c>
      <c r="N8" s="16" t="e">
        <f>VLOOKUP(A8,'Phase 1,2+robust'!$A$3:$ID$198,14,FALSE)</f>
        <v>#N/A</v>
      </c>
      <c r="O8" s="16" t="e">
        <f>VLOOKUP(A8,'Phase 1,2+robust'!$A$3:$ID$198,15,FALSE)</f>
        <v>#N/A</v>
      </c>
      <c r="P8" s="45" t="e">
        <f>VLOOKUP(A8,'Phase 1,2+robust'!$A$3:$ID$198,16,FALSE)</f>
        <v>#N/A</v>
      </c>
      <c r="Q8" s="46" t="e">
        <f>VLOOKUP(A8,'Phase 1,2+robust'!$A$3:$ID$198,17,FALSE)</f>
        <v>#N/A</v>
      </c>
      <c r="R8" s="47" t="e">
        <f>VLOOKUP(A8,'Phase 1,2+robust'!$A$3:$ID$198,18,FALSE)</f>
        <v>#N/A</v>
      </c>
      <c r="S8" s="16" t="e">
        <f>VLOOKUP(A8,'Phase 1,2+robust'!$A$3:$ID$198,19,FALSE)</f>
        <v>#N/A</v>
      </c>
      <c r="T8" s="16" t="e">
        <f>VLOOKUP(A8,'Phase 1,2+robust'!$A$3:$ID$198,20,FALSE)</f>
        <v>#N/A</v>
      </c>
      <c r="U8" s="16" t="e">
        <f>VLOOKUP(A8,'Phase 1,2+robust'!$A$3:$ID$198,21,FALSE)</f>
        <v>#N/A</v>
      </c>
      <c r="V8" s="45" t="e">
        <f>VLOOKUP(A8,'Phase 1,2+robust'!$A$3:$ID$198,22,FALSE)</f>
        <v>#N/A</v>
      </c>
      <c r="W8" s="46" t="e">
        <f>VLOOKUP(A8,'Phase 1,2+robust'!$A$3:$ID$198,23,FALSE)</f>
        <v>#N/A</v>
      </c>
      <c r="X8" s="47" t="e">
        <f>VLOOKUP(A8,'Phase 1,2+robust'!$A$3:$ID$198,24,FALSE)</f>
        <v>#N/A</v>
      </c>
      <c r="Y8" s="16" t="e">
        <f>VLOOKUP(A8,'Phase 1,2+robust'!$A$3:$ID$198,25,FALSE)</f>
        <v>#N/A</v>
      </c>
      <c r="Z8" s="16" t="e">
        <f>VLOOKUP(A8,'Phase 1,2+robust'!$A$3:$ID$198,26,FALSE)</f>
        <v>#N/A</v>
      </c>
      <c r="AA8" s="16" t="e">
        <f>VLOOKUP(A8,'Phase 1,2+robust'!$A$3:$ID$198,27,FALSE)</f>
        <v>#N/A</v>
      </c>
      <c r="AB8" s="45" t="e">
        <f>VLOOKUP(A8,'Phase 1,2+robust'!$A$3:$ID$198,28,FALSE)</f>
        <v>#N/A</v>
      </c>
      <c r="AC8" s="46" t="e">
        <f>VLOOKUP(A8,'Phase 1,2+robust'!$A$3:$ID$198,29,FALSE)</f>
        <v>#N/A</v>
      </c>
      <c r="AD8" s="47" t="e">
        <f>VLOOKUP(A8,'Phase 1,2+robust'!$A$3:$ID$198,30,FALSE)</f>
        <v>#N/A</v>
      </c>
      <c r="AE8" s="16" t="e">
        <f>VLOOKUP(A8,'Phase 1,2+robust'!$A$3:$ID$198,31,FALSE)</f>
        <v>#N/A</v>
      </c>
      <c r="AF8" s="16" t="e">
        <f>VLOOKUP(A8,'Phase 1,2+robust'!$A$3:$ID$198,32,FALSE)</f>
        <v>#N/A</v>
      </c>
      <c r="AG8" s="16" t="e">
        <f>VLOOKUP(A8,'Phase 1,2+robust'!$A$3:$ID$198,33,FALSE)</f>
        <v>#N/A</v>
      </c>
      <c r="AH8" s="45" t="e">
        <f>VLOOKUP(A8,'Phase 1,2+robust'!$A$3:$ID$198,34,FALSE)</f>
        <v>#N/A</v>
      </c>
      <c r="AI8" s="46" t="e">
        <f>VLOOKUP(A8,'Phase 1,2+robust'!$A$3:$ID$198,35,FALSE)</f>
        <v>#N/A</v>
      </c>
      <c r="AJ8" s="47" t="e">
        <f>VLOOKUP(A8,'Phase 1,2+robust'!$A$3:$ID$198,36,FALSE)</f>
        <v>#N/A</v>
      </c>
      <c r="AK8" s="16" t="e">
        <f>VLOOKUP(A8,'Phase 1,2+robust'!$A$3:$ID$198,37,FALSE)</f>
        <v>#N/A</v>
      </c>
      <c r="AL8" s="16" t="e">
        <f>VLOOKUP(A8,'Phase 1,2+robust'!$A$3:$ID$198,38,FALSE)</f>
        <v>#N/A</v>
      </c>
      <c r="AM8" s="16" t="e">
        <f>VLOOKUP(A8,'Phase 1,2+robust'!$A$3:$ID$198,39,FALSE)</f>
        <v>#N/A</v>
      </c>
      <c r="AN8" s="45" t="e">
        <f>VLOOKUP(A8,'Phase 1,2+robust'!$A$3:$ID$198,40,FALSE)</f>
        <v>#N/A</v>
      </c>
      <c r="AO8" s="46" t="e">
        <f>VLOOKUP(A8,'Phase 1,2+robust'!$A$3:$ID$198,41,FALSE)</f>
        <v>#N/A</v>
      </c>
      <c r="AP8" s="47" t="e">
        <f>VLOOKUP(A8,'Phase 1,2+robust'!$A$3:$ID$198,42,FALSE)</f>
        <v>#N/A</v>
      </c>
      <c r="AQ8" s="16" t="e">
        <f>VLOOKUP(A8,'Phase 1,2+robust'!$A$3:$ID$198,43,FALSE)</f>
        <v>#N/A</v>
      </c>
      <c r="AR8" s="16" t="e">
        <f>VLOOKUP(A8,'Phase 1,2+robust'!$A$3:$ID$198,44,FALSE)</f>
        <v>#N/A</v>
      </c>
      <c r="AS8" s="16" t="e">
        <f>VLOOKUP(A8,'Phase 1,2+robust'!$A$3:$ID$198,45,FALSE)</f>
        <v>#N/A</v>
      </c>
      <c r="AT8" s="45" t="e">
        <f>VLOOKUP(A8,'Phase 1,2+robust'!$A$3:$ID$198,46,FALSE)</f>
        <v>#N/A</v>
      </c>
      <c r="AU8" s="46" t="e">
        <f>VLOOKUP(A8,'Phase 1,2+robust'!$A$3:$ID$198,47,FALSE)</f>
        <v>#N/A</v>
      </c>
      <c r="AV8" s="47" t="e">
        <f>VLOOKUP(A8,'Phase 1,2+robust'!$A$3:$ID$198,48,FALSE)</f>
        <v>#N/A</v>
      </c>
      <c r="AW8" s="16" t="e">
        <f>VLOOKUP(A8,'Phase 1,2+robust'!$A$3:$ID$198,49,FALSE)</f>
        <v>#N/A</v>
      </c>
      <c r="AX8" s="16" t="e">
        <f>VLOOKUP(A8,'Phase 1,2+robust'!$A$3:$ID$198,50,FALSE)</f>
        <v>#N/A</v>
      </c>
      <c r="AY8" s="16" t="e">
        <f>VLOOKUP(A8,'Phase 1,2+robust'!$A$3:$ID$198,51,FALSE)</f>
        <v>#N/A</v>
      </c>
      <c r="AZ8" s="45" t="e">
        <f>VLOOKUP(A8,'Phase 1,2+robust'!$A$3:$ID$198,52,FALSE)</f>
        <v>#N/A</v>
      </c>
      <c r="BA8" s="46" t="e">
        <f>VLOOKUP(A8,'Phase 1,2+robust'!$A$3:$ID$198,53,FALSE)</f>
        <v>#N/A</v>
      </c>
      <c r="BB8" s="47" t="e">
        <f>VLOOKUP(A8,'Phase 1,2+robust'!$A$3:$ID$198,54,FALSE)</f>
        <v>#N/A</v>
      </c>
      <c r="BC8" s="16" t="e">
        <f>VLOOKUP(A8,'Phase 1,2+robust'!$A$3:$ID$198,55,FALSE)</f>
        <v>#N/A</v>
      </c>
      <c r="BD8" s="16" t="e">
        <f>VLOOKUP(A8,'Phase 1,2+robust'!$A$3:$ID$198,56,FALSE)</f>
        <v>#N/A</v>
      </c>
      <c r="BE8" s="16" t="e">
        <f>VLOOKUP(A8,'Phase 1,2+robust'!$A$3:$ID$198,57,FALSE)</f>
        <v>#N/A</v>
      </c>
      <c r="BF8" s="45" t="e">
        <f>VLOOKUP(A8,'Phase 1,2+robust'!$A$3:$ID$198,58,FALSE)</f>
        <v>#N/A</v>
      </c>
      <c r="BG8" s="46" t="e">
        <f>VLOOKUP(A8,'Phase 1,2+robust'!$A$3:$ID$198,59,FALSE)</f>
        <v>#N/A</v>
      </c>
      <c r="BH8" s="47" t="e">
        <f>VLOOKUP(A8,'Phase 1,2+robust'!$A$3:$ID$198,60,FALSE)</f>
        <v>#N/A</v>
      </c>
      <c r="BI8" s="16" t="e">
        <f>VLOOKUP(A8,'Phase 1,2+robust'!$A$3:$ID$198,61,FALSE)</f>
        <v>#N/A</v>
      </c>
      <c r="BJ8" s="16" t="e">
        <f>VLOOKUP(A8,'Phase 1,2+robust'!$A$3:$ID$198,62,FALSE)</f>
        <v>#N/A</v>
      </c>
      <c r="BK8" s="16" t="e">
        <f>VLOOKUP(A8,'Phase 1,2+robust'!$A$3:$ID$198,63,FALSE)</f>
        <v>#N/A</v>
      </c>
      <c r="BL8" s="45" t="e">
        <f>VLOOKUP(A8,'Phase 1,2+robust'!$A$3:$ID$198,64,FALSE)</f>
        <v>#N/A</v>
      </c>
      <c r="BM8" s="46" t="e">
        <f>VLOOKUP(A8,'Phase 1,2+robust'!$A$3:$ID$198,65,FALSE)</f>
        <v>#N/A</v>
      </c>
      <c r="BN8" s="47" t="e">
        <f>VLOOKUP(A8,'Phase 1,2+robust'!$A$3:$ID$198,66,FALSE)</f>
        <v>#N/A</v>
      </c>
      <c r="BO8" s="16" t="e">
        <f>VLOOKUP(A8,'Phase 1,2+robust'!$A$3:$ID$198,67,FALSE)</f>
        <v>#N/A</v>
      </c>
      <c r="BP8" s="16" t="e">
        <f>VLOOKUP(A8,'Phase 1,2+robust'!$A$3:$ID$198,68,FALSE)</f>
        <v>#N/A</v>
      </c>
      <c r="BQ8" s="16" t="e">
        <f>VLOOKUP(A8,'Phase 1,2+robust'!$A$3:$ID$198,69,FALSE)</f>
        <v>#N/A</v>
      </c>
      <c r="BR8" s="45" t="e">
        <f>VLOOKUP(A8,'Phase 1,2+robust'!$A$3:$ID$198,70,FALSE)</f>
        <v>#N/A</v>
      </c>
      <c r="BS8" s="46" t="e">
        <f>VLOOKUP(A8,'Phase 1,2+robust'!$A$3:$ID$198,71,FALSE)</f>
        <v>#N/A</v>
      </c>
      <c r="BT8" s="47" t="e">
        <f>VLOOKUP(A8,'Phase 1,2+robust'!$A$3:$ID$198,72,FALSE)</f>
        <v>#N/A</v>
      </c>
      <c r="BU8" s="16" t="e">
        <f>VLOOKUP(A8,'Phase 1,2+robust'!$A$3:$ID$198,73,FALSE)</f>
        <v>#N/A</v>
      </c>
      <c r="BV8" s="16" t="e">
        <f>VLOOKUP(A8,'Phase 1,2+robust'!$A$3:$ID$198,74,FALSE)</f>
        <v>#N/A</v>
      </c>
      <c r="BW8" s="16" t="e">
        <f>VLOOKUP(A8,'Phase 1,2+robust'!$A$3:$ID$198,75,FALSE)</f>
        <v>#N/A</v>
      </c>
      <c r="BX8" s="45" t="e">
        <f>VLOOKUP(A8,'Phase 1,2+robust'!$A$3:$ID$198,76,FALSE)</f>
        <v>#N/A</v>
      </c>
      <c r="BY8" s="46" t="e">
        <f>VLOOKUP(A8,'Phase 1,2+robust'!$A$3:$ID$198,77,FALSE)</f>
        <v>#N/A</v>
      </c>
      <c r="BZ8" s="47" t="e">
        <f>VLOOKUP(A8,'Phase 1,2+robust'!$A$3:$ID$198,78,FALSE)</f>
        <v>#N/A</v>
      </c>
      <c r="CA8" s="16" t="e">
        <f>VLOOKUP(A8,'Phase 1,2+robust'!$A$3:$ID$198,79,FALSE)</f>
        <v>#N/A</v>
      </c>
      <c r="CB8" s="16" t="e">
        <f>VLOOKUP(A8,'Phase 1,2+robust'!$A$3:$ID$198,80,FALSE)</f>
        <v>#N/A</v>
      </c>
      <c r="CC8" s="16" t="e">
        <f>VLOOKUP(A8,'Phase 1,2+robust'!$A$3:$ID$198,81,FALSE)</f>
        <v>#N/A</v>
      </c>
      <c r="CD8" s="45" t="e">
        <f>VLOOKUP(A8,'Phase 1,2+robust'!$A$3:$ID$198,82,FALSE)</f>
        <v>#N/A</v>
      </c>
      <c r="CE8" s="46" t="e">
        <f>VLOOKUP(A8,'Phase 1,2+robust'!$A$3:$ID$198,83,FALSE)</f>
        <v>#N/A</v>
      </c>
      <c r="CF8" s="47" t="e">
        <f>VLOOKUP(A8,'Phase 1,2+robust'!$A$3:$ID$198,84,FALSE)</f>
        <v>#N/A</v>
      </c>
      <c r="CG8" s="16" t="e">
        <f>VLOOKUP(A8,'Phase 1,2+robust'!$A$3:$ID$198,85,FALSE)</f>
        <v>#N/A</v>
      </c>
      <c r="CH8" s="16" t="e">
        <f>VLOOKUP(A8,'Phase 1,2+robust'!$A$3:$ID$198,86,FALSE)</f>
        <v>#N/A</v>
      </c>
      <c r="CI8" s="16" t="e">
        <f>VLOOKUP(A8,'Phase 1,2+robust'!$A$3:$ID$198,87,FALSE)</f>
        <v>#N/A</v>
      </c>
      <c r="CJ8" s="45" t="e">
        <f>VLOOKUP(A8,'Phase 1,2+robust'!$A$3:$ID$198,88,FALSE)</f>
        <v>#N/A</v>
      </c>
      <c r="CK8" s="46" t="e">
        <f>VLOOKUP(A8,'Phase 1,2+robust'!$A$3:$ID$198,89,FALSE)</f>
        <v>#N/A</v>
      </c>
      <c r="CL8" s="47" t="e">
        <f>VLOOKUP(A8,'Phase 1,2+robust'!$A$3:$ID$198,90,FALSE)</f>
        <v>#N/A</v>
      </c>
      <c r="CM8" s="16" t="e">
        <f>VLOOKUP(A8,'Phase 1,2+robust'!$A$3:$ID$198,91,FALSE)</f>
        <v>#N/A</v>
      </c>
      <c r="CN8" s="16" t="e">
        <f>VLOOKUP(A8,'Phase 1,2+robust'!$A$3:$ID$198,92,FALSE)</f>
        <v>#N/A</v>
      </c>
      <c r="CO8" s="16" t="e">
        <f>VLOOKUP(A8,'Phase 1,2+robust'!$A$3:$ID$198,93,FALSE)</f>
        <v>#N/A</v>
      </c>
      <c r="CP8" s="45" t="e">
        <f>VLOOKUP(A8,'Phase 1,2+robust'!$A$3:$ID$198,94,FALSE)</f>
        <v>#N/A</v>
      </c>
      <c r="CQ8" s="46" t="e">
        <f>VLOOKUP(A8,'Phase 1,2+robust'!$A$3:$ID$198,95,FALSE)</f>
        <v>#N/A</v>
      </c>
      <c r="CR8" s="47" t="e">
        <f>VLOOKUP(A8,'Phase 1,2+robust'!$A$3:$ID$198,96,FALSE)</f>
        <v>#N/A</v>
      </c>
      <c r="CS8" s="16" t="e">
        <f>VLOOKUP(A8,'Phase 1,2+robust'!$A$3:$ID$198,97,FALSE)</f>
        <v>#N/A</v>
      </c>
      <c r="CT8" s="16" t="e">
        <f>VLOOKUP(A8,'Phase 1,2+robust'!$A$3:$ID$198,98,FALSE)</f>
        <v>#N/A</v>
      </c>
      <c r="CU8" s="16" t="e">
        <f>VLOOKUP(A8,'Phase 1,2+robust'!$A$3:$ID$198,99,FALSE)</f>
        <v>#N/A</v>
      </c>
      <c r="CV8" s="45" t="e">
        <f>VLOOKUP(A8,'Phase 1,2+robust'!$A$3:$ID$198,100,FALSE)</f>
        <v>#N/A</v>
      </c>
      <c r="CW8" s="46" t="e">
        <f>VLOOKUP(A8,'Phase 1,2+robust'!$A$3:$ID$198,101,FALSE)</f>
        <v>#N/A</v>
      </c>
      <c r="CX8" s="47" t="e">
        <f>VLOOKUP(A8,'Phase 1,2+robust'!$A$3:$ID$198,102,FALSE)</f>
        <v>#N/A</v>
      </c>
      <c r="CY8" s="16" t="e">
        <f>VLOOKUP(A8,'Phase 1,2+robust'!$A$3:$ID$198,103,FALSE)</f>
        <v>#N/A</v>
      </c>
      <c r="CZ8" s="16" t="e">
        <f>VLOOKUP(A8,'Phase 1,2+robust'!$A$3:$ID$198,104,FALSE)</f>
        <v>#N/A</v>
      </c>
      <c r="DA8" s="16" t="e">
        <f>VLOOKUP(A8,'Phase 1,2+robust'!$A$3:$ID$198,105,FALSE)</f>
        <v>#N/A</v>
      </c>
      <c r="DB8" s="45" t="e">
        <f>VLOOKUP(A8,'Phase 1,2+robust'!$A$3:$ID$198,106,FALSE)</f>
        <v>#N/A</v>
      </c>
      <c r="DC8" s="46" t="e">
        <f>VLOOKUP(A8,'Phase 1,2+robust'!$A$3:$ID$198,107,FALSE)</f>
        <v>#N/A</v>
      </c>
      <c r="DD8" s="47" t="e">
        <f>VLOOKUP(A8,'Phase 1,2+robust'!$A$3:$ID$198,108,FALSE)</f>
        <v>#N/A</v>
      </c>
      <c r="DE8" s="16" t="e">
        <f>VLOOKUP(A8,'Phase 1,2+robust'!$A$3:$ID$198,109,FALSE)</f>
        <v>#N/A</v>
      </c>
      <c r="DF8" s="16" t="e">
        <f>VLOOKUP(A8,'Phase 1,2+robust'!$A$3:$ID$198,110,FALSE)</f>
        <v>#N/A</v>
      </c>
      <c r="DG8" s="16" t="e">
        <f>VLOOKUP(A8,'Phase 1,2+robust'!$A$3:$ID$198,111,FALSE)</f>
        <v>#N/A</v>
      </c>
      <c r="DH8" s="45" t="e">
        <f>VLOOKUP(A8,'Phase 1,2+robust'!$A$3:$ID$198,112,FALSE)</f>
        <v>#N/A</v>
      </c>
      <c r="DI8" s="46" t="e">
        <f>VLOOKUP(A8,'Phase 1,2+robust'!$A$3:$ID$198,113,FALSE)</f>
        <v>#N/A</v>
      </c>
      <c r="DJ8" s="47" t="e">
        <f>VLOOKUP(A8,'Phase 1,2+robust'!$A$3:$ID$198,114,FALSE)</f>
        <v>#N/A</v>
      </c>
      <c r="DK8" s="16" t="e">
        <f>VLOOKUP(A8,'Phase 1,2+robust'!$A$3:$ID$198,115,FALSE)</f>
        <v>#N/A</v>
      </c>
      <c r="DL8" s="16" t="e">
        <f>VLOOKUP(A8,'Phase 1,2+robust'!$A$3:$ID$198,116,FALSE)</f>
        <v>#N/A</v>
      </c>
      <c r="DM8" s="16" t="e">
        <f>VLOOKUP(A8,'Phase 1,2+robust'!$A$3:$ID$198,117,FALSE)</f>
        <v>#N/A</v>
      </c>
      <c r="DN8" s="45" t="e">
        <f>VLOOKUP(A8,'Phase 1,2+robust'!$A$3:$ID$198,118,FALSE)</f>
        <v>#N/A</v>
      </c>
      <c r="DO8" s="46" t="e">
        <f>VLOOKUP(A8,'Phase 1,2+robust'!$A$3:$ID$198,119,FALSE)</f>
        <v>#N/A</v>
      </c>
      <c r="DP8" s="47" t="e">
        <f>VLOOKUP(A8,'Phase 1,2+robust'!$A$3:$ID$198,120,FALSE)</f>
        <v>#N/A</v>
      </c>
      <c r="DQ8" s="16" t="e">
        <f>VLOOKUP(A8,'Phase 1,2+robust'!$A$3:$ID$198,121,FALSE)</f>
        <v>#N/A</v>
      </c>
      <c r="DR8" s="16" t="e">
        <f>VLOOKUP(A8,'Phase 1,2+robust'!$A$3:$ID$198,122,FALSE)</f>
        <v>#N/A</v>
      </c>
      <c r="DS8" s="16" t="e">
        <f>VLOOKUP(A8,'Phase 1,2+robust'!$A$3:$ID$198,123,FALSE)</f>
        <v>#N/A</v>
      </c>
      <c r="DT8" s="45" t="e">
        <f>VLOOKUP(A8,'Phase 1,2+robust'!$A$3:$ID$198,124,FALSE)</f>
        <v>#N/A</v>
      </c>
      <c r="DU8" s="46" t="e">
        <f>VLOOKUP(A8,'Phase 1,2+robust'!$A$3:$ID$198,125,FALSE)</f>
        <v>#N/A</v>
      </c>
      <c r="DV8" s="47" t="e">
        <f>VLOOKUP(A8,'Phase 1,2+robust'!$A$3:$ID$198,126,FALSE)</f>
        <v>#N/A</v>
      </c>
      <c r="DW8" s="16" t="e">
        <f>VLOOKUP(A8,'Phase 1,2+robust'!$A$3:$ID$198,127,FALSE)</f>
        <v>#N/A</v>
      </c>
      <c r="DX8" s="16" t="e">
        <f>VLOOKUP(A8,'Phase 1,2+robust'!$A$3:$ID$198,128,FALSE)</f>
        <v>#N/A</v>
      </c>
      <c r="DY8" s="16" t="e">
        <f>VLOOKUP(A8,'Phase 1,2+robust'!$A$3:$ID$198,129,FALSE)</f>
        <v>#N/A</v>
      </c>
      <c r="DZ8" s="45" t="e">
        <f>VLOOKUP(A8,'Phase 1,2+robust'!$A$3:$ID$198,130,FALSE)</f>
        <v>#N/A</v>
      </c>
      <c r="EA8" s="46" t="e">
        <f>VLOOKUP(A8,'Phase 1,2+robust'!$A$3:$ID$198,131,FALSE)</f>
        <v>#N/A</v>
      </c>
      <c r="EB8" s="47" t="e">
        <f>VLOOKUP(A8,'Phase 1,2+robust'!$A$3:$ID$198,132,FALSE)</f>
        <v>#N/A</v>
      </c>
      <c r="EC8" s="16" t="e">
        <f>VLOOKUP(A8,'Phase 1,2+robust'!$A$3:$ID$198,133,FALSE)</f>
        <v>#N/A</v>
      </c>
      <c r="ED8" s="16" t="e">
        <f>VLOOKUP(A8,'Phase 1,2+robust'!$A$3:$ID$198,134,FALSE)</f>
        <v>#N/A</v>
      </c>
      <c r="EE8" s="16" t="e">
        <f>VLOOKUP(A8,'Phase 1,2+robust'!$A$3:$ID$198,135,FALSE)</f>
        <v>#N/A</v>
      </c>
      <c r="EF8" s="45" t="e">
        <f>VLOOKUP(A8,'Phase 1,2+robust'!$A$3:$ID$198,136,FALSE)</f>
        <v>#N/A</v>
      </c>
      <c r="EG8" s="46" t="e">
        <f>VLOOKUP(A8,'Phase 1,2+robust'!$A$3:$ID$198,137,FALSE)</f>
        <v>#N/A</v>
      </c>
      <c r="EH8" s="47" t="e">
        <f>VLOOKUP(A8,'Phase 1,2+robust'!$A$3:$ID$198,138,FALSE)</f>
        <v>#N/A</v>
      </c>
      <c r="EI8" s="16" t="e">
        <f>VLOOKUP(A8,'Phase 1,2+robust'!$A$3:$ID$198,139,FALSE)</f>
        <v>#N/A</v>
      </c>
      <c r="EJ8" s="16" t="e">
        <f>VLOOKUP(A8,'Phase 1,2+robust'!$A$3:$ID$198,140,FALSE)</f>
        <v>#N/A</v>
      </c>
      <c r="EK8" s="16" t="e">
        <f>VLOOKUP(A8,'Phase 1,2+robust'!$A$3:$ID$198,141,FALSE)</f>
        <v>#N/A</v>
      </c>
      <c r="EL8" s="45" t="e">
        <f>VLOOKUP(A8,'Phase 1,2+robust'!$A$3:$ID$198,142,FALSE)</f>
        <v>#N/A</v>
      </c>
      <c r="EM8" s="46" t="e">
        <f>VLOOKUP(A8,'Phase 1,2+robust'!$A$3:$ID$198,143,FALSE)</f>
        <v>#N/A</v>
      </c>
      <c r="EN8" s="47" t="e">
        <f>VLOOKUP(A8,'Phase 1,2+robust'!$A$3:$ID$198,144,FALSE)</f>
        <v>#N/A</v>
      </c>
      <c r="EO8" s="16" t="e">
        <f>VLOOKUP(A8,'Phase 1,2+robust'!$A$3:$ID$198,145,FALSE)</f>
        <v>#N/A</v>
      </c>
      <c r="EP8" s="16" t="e">
        <f>VLOOKUP(A8,'Phase 1,2+robust'!$A$3:$ID$198,146,FALSE)</f>
        <v>#N/A</v>
      </c>
      <c r="EQ8" s="16" t="e">
        <f>VLOOKUP(A8,'Phase 1,2+robust'!$A$3:$ID$198,147,FALSE)</f>
        <v>#N/A</v>
      </c>
      <c r="ER8" s="45" t="e">
        <f>VLOOKUP(A8,'Phase 1,2+robust'!$A$3:$ID$198,148,FALSE)</f>
        <v>#N/A</v>
      </c>
      <c r="ES8" s="46" t="e">
        <f>VLOOKUP(A8,'Phase 1,2+robust'!$A$3:$ID$198,149,FALSE)</f>
        <v>#N/A</v>
      </c>
      <c r="ET8" s="47" t="e">
        <f>VLOOKUP(A8,'Phase 1,2+robust'!$A$3:$ID$198,150,FALSE)</f>
        <v>#N/A</v>
      </c>
      <c r="EU8" s="16" t="e">
        <f>VLOOKUP(A8,'Phase 1,2+robust'!$A$3:$ID$198,151,FALSE)</f>
        <v>#N/A</v>
      </c>
      <c r="EV8" s="16" t="e">
        <f>VLOOKUP(A8,'Phase 1,2+robust'!$A$3:$ID$198,152,FALSE)</f>
        <v>#N/A</v>
      </c>
      <c r="EW8" s="16" t="e">
        <f>VLOOKUP(A8,'Phase 1,2+robust'!$A$3:$ID$198,153,FALSE)</f>
        <v>#N/A</v>
      </c>
      <c r="EX8" s="16" t="e">
        <f>VLOOKUP(A8,'Phase 1,2+robust'!$A$3:$ID$198,154,FALSE)</f>
        <v>#N/A</v>
      </c>
      <c r="EY8" s="16" t="e">
        <f>VLOOKUP(A8,'Phase 1,2+robust'!$A$3:$ID$198,155,FALSE)</f>
        <v>#N/A</v>
      </c>
      <c r="EZ8" s="16" t="e">
        <f>VLOOKUP(A8,'Phase 1,2+robust'!$A$3:$ID$198,156,FALSE)</f>
        <v>#N/A</v>
      </c>
      <c r="FA8" s="16" t="e">
        <f>VLOOKUP(A8,'Phase 1,2+robust'!$A$3:$ID$198,157,FALSE)</f>
        <v>#N/A</v>
      </c>
      <c r="FB8" s="16" t="e">
        <f>VLOOKUP(A8,'Phase 1,2+robust'!$A$3:$ID$198,158,FALSE)</f>
        <v>#N/A</v>
      </c>
      <c r="FC8" s="16" t="e">
        <f>VLOOKUP(A8,'Phase 1,2+robust'!$A$3:$ID$198,159,FALSE)</f>
        <v>#N/A</v>
      </c>
      <c r="FD8" s="16" t="e">
        <f>VLOOKUP(A8,'Phase 1,2+robust'!$A$3:$ID$198,160,FALSE)</f>
        <v>#N/A</v>
      </c>
      <c r="FE8" s="16" t="e">
        <f>VLOOKUP(A8,'Phase 1,2+robust'!$A$3:$ID$198,161,FALSE)</f>
        <v>#N/A</v>
      </c>
      <c r="FF8" s="16" t="e">
        <f>VLOOKUP(A8,'Phase 1,2+robust'!$A$3:$ID$198,162,FALSE)</f>
        <v>#N/A</v>
      </c>
      <c r="FG8" s="16" t="e">
        <f>VLOOKUP(A8,'Phase 1,2+robust'!$A$3:$ID$198,163,FALSE)</f>
        <v>#N/A</v>
      </c>
      <c r="FH8" s="16" t="e">
        <f>VLOOKUP(A8,'Phase 1,2+robust'!$A$3:$ID$198,164,FALSE)</f>
        <v>#N/A</v>
      </c>
      <c r="FI8" s="16" t="e">
        <f>VLOOKUP(A8,'Phase 1,2+robust'!$A$3:$ID$198,165,FALSE)</f>
        <v>#N/A</v>
      </c>
      <c r="FJ8" s="16" t="e">
        <f>VLOOKUP(A8,'Phase 1,2+robust'!$A$3:$ID$198,166,FALSE)</f>
        <v>#N/A</v>
      </c>
      <c r="FK8" s="16" t="e">
        <f>VLOOKUP(A8,'Phase 1,2+robust'!$A$3:$ID$198,167,FALSE)</f>
        <v>#N/A</v>
      </c>
      <c r="FL8" s="16" t="e">
        <f>VLOOKUP(A8,'Phase 1,2+robust'!$A$3:$ID$198,168,FALSE)</f>
        <v>#N/A</v>
      </c>
      <c r="FM8" s="16" t="e">
        <f>VLOOKUP(A8,'Phase 1,2+robust'!$A$3:$ID$198,169,FALSE)</f>
        <v>#N/A</v>
      </c>
      <c r="FN8" s="16" t="e">
        <f>VLOOKUP(A8,'Phase 1,2+robust'!$A$3:$ID$198,170,FALSE)</f>
        <v>#N/A</v>
      </c>
      <c r="FO8" s="16" t="e">
        <f>VLOOKUP(A8,'Phase 1,2+robust'!$A$3:$ID$198,171,FALSE)</f>
        <v>#N/A</v>
      </c>
      <c r="FP8" s="16" t="e">
        <f>VLOOKUP(A8,'Phase 1,2+robust'!$A$3:$ID$198,172,FALSE)</f>
        <v>#N/A</v>
      </c>
      <c r="FQ8" s="16" t="e">
        <f>VLOOKUP(A8,'Phase 1,2+robust'!$A$3:$ID$198,173,FALSE)</f>
        <v>#N/A</v>
      </c>
      <c r="FR8" s="16" t="e">
        <f>VLOOKUP(A8,'Phase 1,2+robust'!$A$3:$ID$198,174,FALSE)</f>
        <v>#N/A</v>
      </c>
      <c r="FS8" s="16" t="e">
        <f>VLOOKUP(A8,'Phase 1,2+robust'!$A$3:$ID$198,175,FALSE)</f>
        <v>#N/A</v>
      </c>
      <c r="FT8" s="16" t="e">
        <f>VLOOKUP(A8,'Phase 1,2+robust'!$A$3:$ID$198,176,FALSE)</f>
        <v>#N/A</v>
      </c>
      <c r="FU8" s="16" t="e">
        <f>VLOOKUP(A8,'Phase 1,2+robust'!$A$3:$ID$198,177,FALSE)</f>
        <v>#N/A</v>
      </c>
      <c r="FV8" s="16" t="e">
        <f>VLOOKUP(A8,'Phase 1,2+robust'!$A$3:$ID$198,178,FALSE)</f>
        <v>#N/A</v>
      </c>
      <c r="FW8" s="16" t="e">
        <f>VLOOKUP(A8,'Phase 1,2+robust'!$A$3:$ID$198,179,FALSE)</f>
        <v>#N/A</v>
      </c>
      <c r="FX8" s="16" t="e">
        <f>VLOOKUP(A8,'Phase 1,2+robust'!$A$3:$ID$198,180,FALSE)</f>
        <v>#N/A</v>
      </c>
      <c r="FY8" s="16" t="e">
        <f>VLOOKUP(A8,'Phase 1,2+robust'!$A$3:$ID$198,181,FALSE)</f>
        <v>#N/A</v>
      </c>
      <c r="FZ8" s="16" t="e">
        <f>VLOOKUP(A8,'Phase 1,2+robust'!$A$3:$ID$198,182,FALSE)</f>
        <v>#N/A</v>
      </c>
      <c r="GA8" s="16" t="e">
        <f>VLOOKUP(A8,'Phase 1,2+robust'!$A$3:$ID$198,183,FALSE)</f>
        <v>#N/A</v>
      </c>
      <c r="GB8" s="16" t="e">
        <f>VLOOKUP(A8,'Phase 1,2+robust'!$A$3:$ID$198,184,FALSE)</f>
        <v>#N/A</v>
      </c>
      <c r="GC8" s="16" t="e">
        <f>VLOOKUP(A8,'Phase 1,2+robust'!$A$3:$ID$198,185,FALSE)</f>
        <v>#N/A</v>
      </c>
      <c r="GD8" s="16" t="e">
        <f>VLOOKUP(A8,'Phase 1,2+robust'!$A$3:$ID$198,186,FALSE)</f>
        <v>#N/A</v>
      </c>
      <c r="GE8" s="16" t="e">
        <f>VLOOKUP(A8,'Phase 1,2+robust'!$A$3:$ID$198,187,FALSE)</f>
        <v>#N/A</v>
      </c>
      <c r="GF8" s="16" t="e">
        <f>VLOOKUP(A8,'Phase 1,2+robust'!$A$3:$ID$198,188,FALSE)</f>
        <v>#N/A</v>
      </c>
      <c r="GG8" s="16" t="e">
        <f>VLOOKUP(A8,'Phase 1,2+robust'!$A$3:$ID$198,189,FALSE)</f>
        <v>#N/A</v>
      </c>
      <c r="GH8" s="16" t="e">
        <f>VLOOKUP(A8,'Phase 1,2+robust'!$A$3:$ID$198,190,FALSE)</f>
        <v>#N/A</v>
      </c>
      <c r="GI8" s="16" t="e">
        <f>VLOOKUP(A8,'Phase 1,2+robust'!$A$3:$ID$198,191,FALSE)</f>
        <v>#N/A</v>
      </c>
      <c r="GJ8" s="16" t="e">
        <f>VLOOKUP(A8,'Phase 1,2+robust'!$A$3:$ID$198,192,FALSE)</f>
        <v>#N/A</v>
      </c>
      <c r="GK8" s="16" t="e">
        <f>VLOOKUP(A8,'Phase 1,2+robust'!$A$3:$ID$198,193,FALSE)</f>
        <v>#N/A</v>
      </c>
      <c r="GL8" s="16" t="e">
        <f>VLOOKUP(A8,'Phase 1,2+robust'!$A$3:$ID$198,194,FALSE)</f>
        <v>#N/A</v>
      </c>
      <c r="GM8" s="16" t="e">
        <f>VLOOKUP(A8,'Phase 1,2+robust'!$A$3:$ID$198,195,FALSE)</f>
        <v>#N/A</v>
      </c>
      <c r="GN8" s="16" t="e">
        <f>VLOOKUP(A8,'Phase 1,2+robust'!$A$3:$ID$198,196,FALSE)</f>
        <v>#N/A</v>
      </c>
      <c r="GO8" s="16" t="e">
        <f>VLOOKUP(A8,'Phase 1,2+robust'!$A$3:$ID$198,197,FALSE)</f>
        <v>#N/A</v>
      </c>
      <c r="GP8" s="16" t="e">
        <f>VLOOKUP(A8,'Phase 1,2+robust'!$A$3:$ID$198,198,FALSE)</f>
        <v>#N/A</v>
      </c>
    </row>
    <row r="9" spans="1:198" s="16" customFormat="1" x14ac:dyDescent="0.25">
      <c r="B9" s="16" t="e">
        <f>VLOOKUP(A9,'Phase 1,2+robust'!$A$3:$ID$198,2,FALSE)</f>
        <v>#N/A</v>
      </c>
      <c r="C9" s="16" t="e">
        <f>VLOOKUP(A9,'Phase 1,2+robust'!$A$3:$ID$198,3,FALSE)</f>
        <v>#N/A</v>
      </c>
      <c r="D9" s="16" t="e">
        <f>VLOOKUP(A9,'Phase 1,2+robust'!$A$3:$ID$198,4,FALSE)</f>
        <v>#N/A</v>
      </c>
      <c r="E9" s="16" t="e">
        <f>VLOOKUP(A9,'Phase 1,2+robust'!$A$3:$ID$198,5,FALSE)</f>
        <v>#N/A</v>
      </c>
      <c r="F9" s="16" t="e">
        <f>VLOOKUP(A9,'Phase 1,2+robust'!$A$3:$ID$198,6,FALSE)</f>
        <v>#N/A</v>
      </c>
      <c r="G9" s="16" t="e">
        <f>VLOOKUP(A9,'Phase 1,2+robust'!$A$3:$ID$198,7,FALSE)</f>
        <v>#N/A</v>
      </c>
      <c r="H9" s="16" t="e">
        <f>VLOOKUP(A9,'Phase 1,2+robust'!$A$3:$ID$198,8,FALSE)</f>
        <v>#N/A</v>
      </c>
      <c r="I9" s="16" t="e">
        <f>VLOOKUP(A9,'Phase 1,2+robust'!$A$3:$ID$198,9,FALSE)</f>
        <v>#N/A</v>
      </c>
      <c r="J9" s="45" t="e">
        <f>VLOOKUP(A9,'Phase 1,2+robust'!$A$3:$ID$198,10,FALSE)</f>
        <v>#N/A</v>
      </c>
      <c r="K9" s="46" t="e">
        <f>VLOOKUP(A9,'Phase 1,2+robust'!$A$3:$ID$198,11,FALSE)</f>
        <v>#N/A</v>
      </c>
      <c r="L9" s="47" t="e">
        <f>VLOOKUP(A9,'Phase 1,2+robust'!$A$3:$ID$198,12,FALSE)</f>
        <v>#N/A</v>
      </c>
      <c r="M9" s="16" t="e">
        <f>VLOOKUP(A9,'Phase 1,2+robust'!$A$3:$ID$198,13,FALSE)</f>
        <v>#N/A</v>
      </c>
      <c r="N9" s="16" t="e">
        <f>VLOOKUP(A9,'Phase 1,2+robust'!$A$3:$ID$198,14,FALSE)</f>
        <v>#N/A</v>
      </c>
      <c r="O9" s="16" t="e">
        <f>VLOOKUP(A9,'Phase 1,2+robust'!$A$3:$ID$198,15,FALSE)</f>
        <v>#N/A</v>
      </c>
      <c r="P9" s="45" t="e">
        <f>VLOOKUP(A9,'Phase 1,2+robust'!$A$3:$ID$198,16,FALSE)</f>
        <v>#N/A</v>
      </c>
      <c r="Q9" s="46" t="e">
        <f>VLOOKUP(A9,'Phase 1,2+robust'!$A$3:$ID$198,17,FALSE)</f>
        <v>#N/A</v>
      </c>
      <c r="R9" s="47" t="e">
        <f>VLOOKUP(A9,'Phase 1,2+robust'!$A$3:$ID$198,18,FALSE)</f>
        <v>#N/A</v>
      </c>
      <c r="S9" s="16" t="e">
        <f>VLOOKUP(A9,'Phase 1,2+robust'!$A$3:$ID$198,19,FALSE)</f>
        <v>#N/A</v>
      </c>
      <c r="T9" s="16" t="e">
        <f>VLOOKUP(A9,'Phase 1,2+robust'!$A$3:$ID$198,20,FALSE)</f>
        <v>#N/A</v>
      </c>
      <c r="U9" s="16" t="e">
        <f>VLOOKUP(A9,'Phase 1,2+robust'!$A$3:$ID$198,21,FALSE)</f>
        <v>#N/A</v>
      </c>
      <c r="V9" s="45" t="e">
        <f>VLOOKUP(A9,'Phase 1,2+robust'!$A$3:$ID$198,22,FALSE)</f>
        <v>#N/A</v>
      </c>
      <c r="W9" s="46" t="e">
        <f>VLOOKUP(A9,'Phase 1,2+robust'!$A$3:$ID$198,23,FALSE)</f>
        <v>#N/A</v>
      </c>
      <c r="X9" s="47" t="e">
        <f>VLOOKUP(A9,'Phase 1,2+robust'!$A$3:$ID$198,24,FALSE)</f>
        <v>#N/A</v>
      </c>
      <c r="Y9" s="16" t="e">
        <f>VLOOKUP(A9,'Phase 1,2+robust'!$A$3:$ID$198,25,FALSE)</f>
        <v>#N/A</v>
      </c>
      <c r="Z9" s="16" t="e">
        <f>VLOOKUP(A9,'Phase 1,2+robust'!$A$3:$ID$198,26,FALSE)</f>
        <v>#N/A</v>
      </c>
      <c r="AA9" s="16" t="e">
        <f>VLOOKUP(A9,'Phase 1,2+robust'!$A$3:$ID$198,27,FALSE)</f>
        <v>#N/A</v>
      </c>
      <c r="AB9" s="45" t="e">
        <f>VLOOKUP(A9,'Phase 1,2+robust'!$A$3:$ID$198,28,FALSE)</f>
        <v>#N/A</v>
      </c>
      <c r="AC9" s="46" t="e">
        <f>VLOOKUP(A9,'Phase 1,2+robust'!$A$3:$ID$198,29,FALSE)</f>
        <v>#N/A</v>
      </c>
      <c r="AD9" s="47" t="e">
        <f>VLOOKUP(A9,'Phase 1,2+robust'!$A$3:$ID$198,30,FALSE)</f>
        <v>#N/A</v>
      </c>
      <c r="AE9" s="16" t="e">
        <f>VLOOKUP(A9,'Phase 1,2+robust'!$A$3:$ID$198,31,FALSE)</f>
        <v>#N/A</v>
      </c>
      <c r="AF9" s="16" t="e">
        <f>VLOOKUP(A9,'Phase 1,2+robust'!$A$3:$ID$198,32,FALSE)</f>
        <v>#N/A</v>
      </c>
      <c r="AG9" s="16" t="e">
        <f>VLOOKUP(A9,'Phase 1,2+robust'!$A$3:$ID$198,33,FALSE)</f>
        <v>#N/A</v>
      </c>
      <c r="AH9" s="45" t="e">
        <f>VLOOKUP(A9,'Phase 1,2+robust'!$A$3:$ID$198,34,FALSE)</f>
        <v>#N/A</v>
      </c>
      <c r="AI9" s="46" t="e">
        <f>VLOOKUP(A9,'Phase 1,2+robust'!$A$3:$ID$198,35,FALSE)</f>
        <v>#N/A</v>
      </c>
      <c r="AJ9" s="47" t="e">
        <f>VLOOKUP(A9,'Phase 1,2+robust'!$A$3:$ID$198,36,FALSE)</f>
        <v>#N/A</v>
      </c>
      <c r="AK9" s="16" t="e">
        <f>VLOOKUP(A9,'Phase 1,2+robust'!$A$3:$ID$198,37,FALSE)</f>
        <v>#N/A</v>
      </c>
      <c r="AL9" s="16" t="e">
        <f>VLOOKUP(A9,'Phase 1,2+robust'!$A$3:$ID$198,38,FALSE)</f>
        <v>#N/A</v>
      </c>
      <c r="AM9" s="16" t="e">
        <f>VLOOKUP(A9,'Phase 1,2+robust'!$A$3:$ID$198,39,FALSE)</f>
        <v>#N/A</v>
      </c>
      <c r="AN9" s="45" t="e">
        <f>VLOOKUP(A9,'Phase 1,2+robust'!$A$3:$ID$198,40,FALSE)</f>
        <v>#N/A</v>
      </c>
      <c r="AO9" s="46" t="e">
        <f>VLOOKUP(A9,'Phase 1,2+robust'!$A$3:$ID$198,41,FALSE)</f>
        <v>#N/A</v>
      </c>
      <c r="AP9" s="47" t="e">
        <f>VLOOKUP(A9,'Phase 1,2+robust'!$A$3:$ID$198,42,FALSE)</f>
        <v>#N/A</v>
      </c>
      <c r="AQ9" s="16" t="e">
        <f>VLOOKUP(A9,'Phase 1,2+robust'!$A$3:$ID$198,43,FALSE)</f>
        <v>#N/A</v>
      </c>
      <c r="AR9" s="16" t="e">
        <f>VLOOKUP(A9,'Phase 1,2+robust'!$A$3:$ID$198,44,FALSE)</f>
        <v>#N/A</v>
      </c>
      <c r="AS9" s="16" t="e">
        <f>VLOOKUP(A9,'Phase 1,2+robust'!$A$3:$ID$198,45,FALSE)</f>
        <v>#N/A</v>
      </c>
      <c r="AT9" s="45" t="e">
        <f>VLOOKUP(A9,'Phase 1,2+robust'!$A$3:$ID$198,46,FALSE)</f>
        <v>#N/A</v>
      </c>
      <c r="AU9" s="46" t="e">
        <f>VLOOKUP(A9,'Phase 1,2+robust'!$A$3:$ID$198,47,FALSE)</f>
        <v>#N/A</v>
      </c>
      <c r="AV9" s="47" t="e">
        <f>VLOOKUP(A9,'Phase 1,2+robust'!$A$3:$ID$198,48,FALSE)</f>
        <v>#N/A</v>
      </c>
      <c r="AW9" s="16" t="e">
        <f>VLOOKUP(A9,'Phase 1,2+robust'!$A$3:$ID$198,49,FALSE)</f>
        <v>#N/A</v>
      </c>
      <c r="AX9" s="16" t="e">
        <f>VLOOKUP(A9,'Phase 1,2+robust'!$A$3:$ID$198,50,FALSE)</f>
        <v>#N/A</v>
      </c>
      <c r="AY9" s="16" t="e">
        <f>VLOOKUP(A9,'Phase 1,2+robust'!$A$3:$ID$198,51,FALSE)</f>
        <v>#N/A</v>
      </c>
      <c r="AZ9" s="45" t="e">
        <f>VLOOKUP(A9,'Phase 1,2+robust'!$A$3:$ID$198,52,FALSE)</f>
        <v>#N/A</v>
      </c>
      <c r="BA9" s="46" t="e">
        <f>VLOOKUP(A9,'Phase 1,2+robust'!$A$3:$ID$198,53,FALSE)</f>
        <v>#N/A</v>
      </c>
      <c r="BB9" s="47" t="e">
        <f>VLOOKUP(A9,'Phase 1,2+robust'!$A$3:$ID$198,54,FALSE)</f>
        <v>#N/A</v>
      </c>
      <c r="BC9" s="16" t="e">
        <f>VLOOKUP(A9,'Phase 1,2+robust'!$A$3:$ID$198,55,FALSE)</f>
        <v>#N/A</v>
      </c>
      <c r="BD9" s="16" t="e">
        <f>VLOOKUP(A9,'Phase 1,2+robust'!$A$3:$ID$198,56,FALSE)</f>
        <v>#N/A</v>
      </c>
      <c r="BE9" s="16" t="e">
        <f>VLOOKUP(A9,'Phase 1,2+robust'!$A$3:$ID$198,57,FALSE)</f>
        <v>#N/A</v>
      </c>
      <c r="BF9" s="45" t="e">
        <f>VLOOKUP(A9,'Phase 1,2+robust'!$A$3:$ID$198,58,FALSE)</f>
        <v>#N/A</v>
      </c>
      <c r="BG9" s="46" t="e">
        <f>VLOOKUP(A9,'Phase 1,2+robust'!$A$3:$ID$198,59,FALSE)</f>
        <v>#N/A</v>
      </c>
      <c r="BH9" s="47" t="e">
        <f>VLOOKUP(A9,'Phase 1,2+robust'!$A$3:$ID$198,60,FALSE)</f>
        <v>#N/A</v>
      </c>
      <c r="BI9" s="16" t="e">
        <f>VLOOKUP(A9,'Phase 1,2+robust'!$A$3:$ID$198,61,FALSE)</f>
        <v>#N/A</v>
      </c>
      <c r="BJ9" s="16" t="e">
        <f>VLOOKUP(A9,'Phase 1,2+robust'!$A$3:$ID$198,62,FALSE)</f>
        <v>#N/A</v>
      </c>
      <c r="BK9" s="16" t="e">
        <f>VLOOKUP(A9,'Phase 1,2+robust'!$A$3:$ID$198,63,FALSE)</f>
        <v>#N/A</v>
      </c>
      <c r="BL9" s="45" t="e">
        <f>VLOOKUP(A9,'Phase 1,2+robust'!$A$3:$ID$198,64,FALSE)</f>
        <v>#N/A</v>
      </c>
      <c r="BM9" s="46" t="e">
        <f>VLOOKUP(A9,'Phase 1,2+robust'!$A$3:$ID$198,65,FALSE)</f>
        <v>#N/A</v>
      </c>
      <c r="BN9" s="47" t="e">
        <f>VLOOKUP(A9,'Phase 1,2+robust'!$A$3:$ID$198,66,FALSE)</f>
        <v>#N/A</v>
      </c>
      <c r="BO9" s="16" t="e">
        <f>VLOOKUP(A9,'Phase 1,2+robust'!$A$3:$ID$198,67,FALSE)</f>
        <v>#N/A</v>
      </c>
      <c r="BP9" s="16" t="e">
        <f>VLOOKUP(A9,'Phase 1,2+robust'!$A$3:$ID$198,68,FALSE)</f>
        <v>#N/A</v>
      </c>
      <c r="BQ9" s="16" t="e">
        <f>VLOOKUP(A9,'Phase 1,2+robust'!$A$3:$ID$198,69,FALSE)</f>
        <v>#N/A</v>
      </c>
      <c r="BR9" s="45" t="e">
        <f>VLOOKUP(A9,'Phase 1,2+robust'!$A$3:$ID$198,70,FALSE)</f>
        <v>#N/A</v>
      </c>
      <c r="BS9" s="46" t="e">
        <f>VLOOKUP(A9,'Phase 1,2+robust'!$A$3:$ID$198,71,FALSE)</f>
        <v>#N/A</v>
      </c>
      <c r="BT9" s="47" t="e">
        <f>VLOOKUP(A9,'Phase 1,2+robust'!$A$3:$ID$198,72,FALSE)</f>
        <v>#N/A</v>
      </c>
      <c r="BU9" s="16" t="e">
        <f>VLOOKUP(A9,'Phase 1,2+robust'!$A$3:$ID$198,73,FALSE)</f>
        <v>#N/A</v>
      </c>
      <c r="BV9" s="16" t="e">
        <f>VLOOKUP(A9,'Phase 1,2+robust'!$A$3:$ID$198,74,FALSE)</f>
        <v>#N/A</v>
      </c>
      <c r="BW9" s="16" t="e">
        <f>VLOOKUP(A9,'Phase 1,2+robust'!$A$3:$ID$198,75,FALSE)</f>
        <v>#N/A</v>
      </c>
      <c r="BX9" s="45" t="e">
        <f>VLOOKUP(A9,'Phase 1,2+robust'!$A$3:$ID$198,76,FALSE)</f>
        <v>#N/A</v>
      </c>
      <c r="BY9" s="46" t="e">
        <f>VLOOKUP(A9,'Phase 1,2+robust'!$A$3:$ID$198,77,FALSE)</f>
        <v>#N/A</v>
      </c>
      <c r="BZ9" s="47" t="e">
        <f>VLOOKUP(A9,'Phase 1,2+robust'!$A$3:$ID$198,78,FALSE)</f>
        <v>#N/A</v>
      </c>
      <c r="CA9" s="16" t="e">
        <f>VLOOKUP(A9,'Phase 1,2+robust'!$A$3:$ID$198,79,FALSE)</f>
        <v>#N/A</v>
      </c>
      <c r="CB9" s="16" t="e">
        <f>VLOOKUP(A9,'Phase 1,2+robust'!$A$3:$ID$198,80,FALSE)</f>
        <v>#N/A</v>
      </c>
      <c r="CC9" s="16" t="e">
        <f>VLOOKUP(A9,'Phase 1,2+robust'!$A$3:$ID$198,81,FALSE)</f>
        <v>#N/A</v>
      </c>
      <c r="CD9" s="45" t="e">
        <f>VLOOKUP(A9,'Phase 1,2+robust'!$A$3:$ID$198,82,FALSE)</f>
        <v>#N/A</v>
      </c>
      <c r="CE9" s="46" t="e">
        <f>VLOOKUP(A9,'Phase 1,2+robust'!$A$3:$ID$198,83,FALSE)</f>
        <v>#N/A</v>
      </c>
      <c r="CF9" s="47" t="e">
        <f>VLOOKUP(A9,'Phase 1,2+robust'!$A$3:$ID$198,84,FALSE)</f>
        <v>#N/A</v>
      </c>
      <c r="CG9" s="16" t="e">
        <f>VLOOKUP(A9,'Phase 1,2+robust'!$A$3:$ID$198,85,FALSE)</f>
        <v>#N/A</v>
      </c>
      <c r="CH9" s="16" t="e">
        <f>VLOOKUP(A9,'Phase 1,2+robust'!$A$3:$ID$198,86,FALSE)</f>
        <v>#N/A</v>
      </c>
      <c r="CI9" s="16" t="e">
        <f>VLOOKUP(A9,'Phase 1,2+robust'!$A$3:$ID$198,87,FALSE)</f>
        <v>#N/A</v>
      </c>
      <c r="CJ9" s="45" t="e">
        <f>VLOOKUP(A9,'Phase 1,2+robust'!$A$3:$ID$198,88,FALSE)</f>
        <v>#N/A</v>
      </c>
      <c r="CK9" s="46" t="e">
        <f>VLOOKUP(A9,'Phase 1,2+robust'!$A$3:$ID$198,89,FALSE)</f>
        <v>#N/A</v>
      </c>
      <c r="CL9" s="47" t="e">
        <f>VLOOKUP(A9,'Phase 1,2+robust'!$A$3:$ID$198,90,FALSE)</f>
        <v>#N/A</v>
      </c>
      <c r="CM9" s="16" t="e">
        <f>VLOOKUP(A9,'Phase 1,2+robust'!$A$3:$ID$198,91,FALSE)</f>
        <v>#N/A</v>
      </c>
      <c r="CN9" s="16" t="e">
        <f>VLOOKUP(A9,'Phase 1,2+robust'!$A$3:$ID$198,92,FALSE)</f>
        <v>#N/A</v>
      </c>
      <c r="CO9" s="16" t="e">
        <f>VLOOKUP(A9,'Phase 1,2+robust'!$A$3:$ID$198,93,FALSE)</f>
        <v>#N/A</v>
      </c>
      <c r="CP9" s="45" t="e">
        <f>VLOOKUP(A9,'Phase 1,2+robust'!$A$3:$ID$198,94,FALSE)</f>
        <v>#N/A</v>
      </c>
      <c r="CQ9" s="46" t="e">
        <f>VLOOKUP(A9,'Phase 1,2+robust'!$A$3:$ID$198,95,FALSE)</f>
        <v>#N/A</v>
      </c>
      <c r="CR9" s="47" t="e">
        <f>VLOOKUP(A9,'Phase 1,2+robust'!$A$3:$ID$198,96,FALSE)</f>
        <v>#N/A</v>
      </c>
      <c r="CS9" s="16" t="e">
        <f>VLOOKUP(A9,'Phase 1,2+robust'!$A$3:$ID$198,97,FALSE)</f>
        <v>#N/A</v>
      </c>
      <c r="CT9" s="16" t="e">
        <f>VLOOKUP(A9,'Phase 1,2+robust'!$A$3:$ID$198,98,FALSE)</f>
        <v>#N/A</v>
      </c>
      <c r="CU9" s="16" t="e">
        <f>VLOOKUP(A9,'Phase 1,2+robust'!$A$3:$ID$198,99,FALSE)</f>
        <v>#N/A</v>
      </c>
      <c r="CV9" s="45" t="e">
        <f>VLOOKUP(A9,'Phase 1,2+robust'!$A$3:$ID$198,100,FALSE)</f>
        <v>#N/A</v>
      </c>
      <c r="CW9" s="46" t="e">
        <f>VLOOKUP(A9,'Phase 1,2+robust'!$A$3:$ID$198,101,FALSE)</f>
        <v>#N/A</v>
      </c>
      <c r="CX9" s="47" t="e">
        <f>VLOOKUP(A9,'Phase 1,2+robust'!$A$3:$ID$198,102,FALSE)</f>
        <v>#N/A</v>
      </c>
      <c r="CY9" s="16" t="e">
        <f>VLOOKUP(A9,'Phase 1,2+robust'!$A$3:$ID$198,103,FALSE)</f>
        <v>#N/A</v>
      </c>
      <c r="CZ9" s="16" t="e">
        <f>VLOOKUP(A9,'Phase 1,2+robust'!$A$3:$ID$198,104,FALSE)</f>
        <v>#N/A</v>
      </c>
      <c r="DA9" s="16" t="e">
        <f>VLOOKUP(A9,'Phase 1,2+robust'!$A$3:$ID$198,105,FALSE)</f>
        <v>#N/A</v>
      </c>
      <c r="DB9" s="45" t="e">
        <f>VLOOKUP(A9,'Phase 1,2+robust'!$A$3:$ID$198,106,FALSE)</f>
        <v>#N/A</v>
      </c>
      <c r="DC9" s="46" t="e">
        <f>VLOOKUP(A9,'Phase 1,2+robust'!$A$3:$ID$198,107,FALSE)</f>
        <v>#N/A</v>
      </c>
      <c r="DD9" s="47" t="e">
        <f>VLOOKUP(A9,'Phase 1,2+robust'!$A$3:$ID$198,108,FALSE)</f>
        <v>#N/A</v>
      </c>
      <c r="DE9" s="16" t="e">
        <f>VLOOKUP(A9,'Phase 1,2+robust'!$A$3:$ID$198,109,FALSE)</f>
        <v>#N/A</v>
      </c>
      <c r="DF9" s="16" t="e">
        <f>VLOOKUP(A9,'Phase 1,2+robust'!$A$3:$ID$198,110,FALSE)</f>
        <v>#N/A</v>
      </c>
      <c r="DG9" s="16" t="e">
        <f>VLOOKUP(A9,'Phase 1,2+robust'!$A$3:$ID$198,111,FALSE)</f>
        <v>#N/A</v>
      </c>
      <c r="DH9" s="45" t="e">
        <f>VLOOKUP(A9,'Phase 1,2+robust'!$A$3:$ID$198,112,FALSE)</f>
        <v>#N/A</v>
      </c>
      <c r="DI9" s="46" t="e">
        <f>VLOOKUP(A9,'Phase 1,2+robust'!$A$3:$ID$198,113,FALSE)</f>
        <v>#N/A</v>
      </c>
      <c r="DJ9" s="47" t="e">
        <f>VLOOKUP(A9,'Phase 1,2+robust'!$A$3:$ID$198,114,FALSE)</f>
        <v>#N/A</v>
      </c>
      <c r="DK9" s="16" t="e">
        <f>VLOOKUP(A9,'Phase 1,2+robust'!$A$3:$ID$198,115,FALSE)</f>
        <v>#N/A</v>
      </c>
      <c r="DL9" s="16" t="e">
        <f>VLOOKUP(A9,'Phase 1,2+robust'!$A$3:$ID$198,116,FALSE)</f>
        <v>#N/A</v>
      </c>
      <c r="DM9" s="16" t="e">
        <f>VLOOKUP(A9,'Phase 1,2+robust'!$A$3:$ID$198,117,FALSE)</f>
        <v>#N/A</v>
      </c>
      <c r="DN9" s="45" t="e">
        <f>VLOOKUP(A9,'Phase 1,2+robust'!$A$3:$ID$198,118,FALSE)</f>
        <v>#N/A</v>
      </c>
      <c r="DO9" s="46" t="e">
        <f>VLOOKUP(A9,'Phase 1,2+robust'!$A$3:$ID$198,119,FALSE)</f>
        <v>#N/A</v>
      </c>
      <c r="DP9" s="47" t="e">
        <f>VLOOKUP(A9,'Phase 1,2+robust'!$A$3:$ID$198,120,FALSE)</f>
        <v>#N/A</v>
      </c>
      <c r="DQ9" s="16" t="e">
        <f>VLOOKUP(A9,'Phase 1,2+robust'!$A$3:$ID$198,121,FALSE)</f>
        <v>#N/A</v>
      </c>
      <c r="DR9" s="16" t="e">
        <f>VLOOKUP(A9,'Phase 1,2+robust'!$A$3:$ID$198,122,FALSE)</f>
        <v>#N/A</v>
      </c>
      <c r="DS9" s="16" t="e">
        <f>VLOOKUP(A9,'Phase 1,2+robust'!$A$3:$ID$198,123,FALSE)</f>
        <v>#N/A</v>
      </c>
      <c r="DT9" s="45" t="e">
        <f>VLOOKUP(A9,'Phase 1,2+robust'!$A$3:$ID$198,124,FALSE)</f>
        <v>#N/A</v>
      </c>
      <c r="DU9" s="46" t="e">
        <f>VLOOKUP(A9,'Phase 1,2+robust'!$A$3:$ID$198,125,FALSE)</f>
        <v>#N/A</v>
      </c>
      <c r="DV9" s="47" t="e">
        <f>VLOOKUP(A9,'Phase 1,2+robust'!$A$3:$ID$198,126,FALSE)</f>
        <v>#N/A</v>
      </c>
      <c r="DW9" s="16" t="e">
        <f>VLOOKUP(A9,'Phase 1,2+robust'!$A$3:$ID$198,127,FALSE)</f>
        <v>#N/A</v>
      </c>
      <c r="DX9" s="16" t="e">
        <f>VLOOKUP(A9,'Phase 1,2+robust'!$A$3:$ID$198,128,FALSE)</f>
        <v>#N/A</v>
      </c>
      <c r="DY9" s="16" t="e">
        <f>VLOOKUP(A9,'Phase 1,2+robust'!$A$3:$ID$198,129,FALSE)</f>
        <v>#N/A</v>
      </c>
      <c r="DZ9" s="45" t="e">
        <f>VLOOKUP(A9,'Phase 1,2+robust'!$A$3:$ID$198,130,FALSE)</f>
        <v>#N/A</v>
      </c>
      <c r="EA9" s="46" t="e">
        <f>VLOOKUP(A9,'Phase 1,2+robust'!$A$3:$ID$198,131,FALSE)</f>
        <v>#N/A</v>
      </c>
      <c r="EB9" s="47" t="e">
        <f>VLOOKUP(A9,'Phase 1,2+robust'!$A$3:$ID$198,132,FALSE)</f>
        <v>#N/A</v>
      </c>
      <c r="EC9" s="16" t="e">
        <f>VLOOKUP(A9,'Phase 1,2+robust'!$A$3:$ID$198,133,FALSE)</f>
        <v>#N/A</v>
      </c>
      <c r="ED9" s="16" t="e">
        <f>VLOOKUP(A9,'Phase 1,2+robust'!$A$3:$ID$198,134,FALSE)</f>
        <v>#N/A</v>
      </c>
      <c r="EE9" s="16" t="e">
        <f>VLOOKUP(A9,'Phase 1,2+robust'!$A$3:$ID$198,135,FALSE)</f>
        <v>#N/A</v>
      </c>
      <c r="EF9" s="45" t="e">
        <f>VLOOKUP(A9,'Phase 1,2+robust'!$A$3:$ID$198,136,FALSE)</f>
        <v>#N/A</v>
      </c>
      <c r="EG9" s="46" t="e">
        <f>VLOOKUP(A9,'Phase 1,2+robust'!$A$3:$ID$198,137,FALSE)</f>
        <v>#N/A</v>
      </c>
      <c r="EH9" s="47" t="e">
        <f>VLOOKUP(A9,'Phase 1,2+robust'!$A$3:$ID$198,138,FALSE)</f>
        <v>#N/A</v>
      </c>
      <c r="EI9" s="16" t="e">
        <f>VLOOKUP(A9,'Phase 1,2+robust'!$A$3:$ID$198,139,FALSE)</f>
        <v>#N/A</v>
      </c>
      <c r="EJ9" s="16" t="e">
        <f>VLOOKUP(A9,'Phase 1,2+robust'!$A$3:$ID$198,140,FALSE)</f>
        <v>#N/A</v>
      </c>
      <c r="EK9" s="16" t="e">
        <f>VLOOKUP(A9,'Phase 1,2+robust'!$A$3:$ID$198,141,FALSE)</f>
        <v>#N/A</v>
      </c>
      <c r="EL9" s="45" t="e">
        <f>VLOOKUP(A9,'Phase 1,2+robust'!$A$3:$ID$198,142,FALSE)</f>
        <v>#N/A</v>
      </c>
      <c r="EM9" s="46" t="e">
        <f>VLOOKUP(A9,'Phase 1,2+robust'!$A$3:$ID$198,143,FALSE)</f>
        <v>#N/A</v>
      </c>
      <c r="EN9" s="47" t="e">
        <f>VLOOKUP(A9,'Phase 1,2+robust'!$A$3:$ID$198,144,FALSE)</f>
        <v>#N/A</v>
      </c>
      <c r="EO9" s="16" t="e">
        <f>VLOOKUP(A9,'Phase 1,2+robust'!$A$3:$ID$198,145,FALSE)</f>
        <v>#N/A</v>
      </c>
      <c r="EP9" s="16" t="e">
        <f>VLOOKUP(A9,'Phase 1,2+robust'!$A$3:$ID$198,146,FALSE)</f>
        <v>#N/A</v>
      </c>
      <c r="EQ9" s="16" t="e">
        <f>VLOOKUP(A9,'Phase 1,2+robust'!$A$3:$ID$198,147,FALSE)</f>
        <v>#N/A</v>
      </c>
      <c r="ER9" s="45" t="e">
        <f>VLOOKUP(A9,'Phase 1,2+robust'!$A$3:$ID$198,148,FALSE)</f>
        <v>#N/A</v>
      </c>
      <c r="ES9" s="46" t="e">
        <f>VLOOKUP(A9,'Phase 1,2+robust'!$A$3:$ID$198,149,FALSE)</f>
        <v>#N/A</v>
      </c>
      <c r="ET9" s="47" t="e">
        <f>VLOOKUP(A9,'Phase 1,2+robust'!$A$3:$ID$198,150,FALSE)</f>
        <v>#N/A</v>
      </c>
      <c r="EU9" s="16" t="e">
        <f>VLOOKUP(A9,'Phase 1,2+robust'!$A$3:$ID$198,151,FALSE)</f>
        <v>#N/A</v>
      </c>
      <c r="EV9" s="16" t="e">
        <f>VLOOKUP(A9,'Phase 1,2+robust'!$A$3:$ID$198,152,FALSE)</f>
        <v>#N/A</v>
      </c>
      <c r="EW9" s="16" t="e">
        <f>VLOOKUP(A9,'Phase 1,2+robust'!$A$3:$ID$198,153,FALSE)</f>
        <v>#N/A</v>
      </c>
      <c r="EX9" s="16" t="e">
        <f>VLOOKUP(A9,'Phase 1,2+robust'!$A$3:$ID$198,154,FALSE)</f>
        <v>#N/A</v>
      </c>
      <c r="EY9" s="16" t="e">
        <f>VLOOKUP(A9,'Phase 1,2+robust'!$A$3:$ID$198,155,FALSE)</f>
        <v>#N/A</v>
      </c>
      <c r="EZ9" s="16" t="e">
        <f>VLOOKUP(A9,'Phase 1,2+robust'!$A$3:$ID$198,156,FALSE)</f>
        <v>#N/A</v>
      </c>
      <c r="FA9" s="16" t="e">
        <f>VLOOKUP(A9,'Phase 1,2+robust'!$A$3:$ID$198,157,FALSE)</f>
        <v>#N/A</v>
      </c>
      <c r="FB9" s="16" t="e">
        <f>VLOOKUP(A9,'Phase 1,2+robust'!$A$3:$ID$198,158,FALSE)</f>
        <v>#N/A</v>
      </c>
      <c r="FC9" s="16" t="e">
        <f>VLOOKUP(A9,'Phase 1,2+robust'!$A$3:$ID$198,159,FALSE)</f>
        <v>#N/A</v>
      </c>
      <c r="FD9" s="16" t="e">
        <f>VLOOKUP(A9,'Phase 1,2+robust'!$A$3:$ID$198,160,FALSE)</f>
        <v>#N/A</v>
      </c>
      <c r="FE9" s="16" t="e">
        <f>VLOOKUP(A9,'Phase 1,2+robust'!$A$3:$ID$198,161,FALSE)</f>
        <v>#N/A</v>
      </c>
      <c r="FF9" s="16" t="e">
        <f>VLOOKUP(A9,'Phase 1,2+robust'!$A$3:$ID$198,162,FALSE)</f>
        <v>#N/A</v>
      </c>
      <c r="FG9" s="16" t="e">
        <f>VLOOKUP(A9,'Phase 1,2+robust'!$A$3:$ID$198,163,FALSE)</f>
        <v>#N/A</v>
      </c>
      <c r="FH9" s="16" t="e">
        <f>VLOOKUP(A9,'Phase 1,2+robust'!$A$3:$ID$198,164,FALSE)</f>
        <v>#N/A</v>
      </c>
      <c r="FI9" s="16" t="e">
        <f>VLOOKUP(A9,'Phase 1,2+robust'!$A$3:$ID$198,165,FALSE)</f>
        <v>#N/A</v>
      </c>
      <c r="FJ9" s="16" t="e">
        <f>VLOOKUP(A9,'Phase 1,2+robust'!$A$3:$ID$198,166,FALSE)</f>
        <v>#N/A</v>
      </c>
      <c r="FK9" s="16" t="e">
        <f>VLOOKUP(A9,'Phase 1,2+robust'!$A$3:$ID$198,167,FALSE)</f>
        <v>#N/A</v>
      </c>
      <c r="FL9" s="16" t="e">
        <f>VLOOKUP(A9,'Phase 1,2+robust'!$A$3:$ID$198,168,FALSE)</f>
        <v>#N/A</v>
      </c>
      <c r="FM9" s="16" t="e">
        <f>VLOOKUP(A9,'Phase 1,2+robust'!$A$3:$ID$198,169,FALSE)</f>
        <v>#N/A</v>
      </c>
      <c r="FN9" s="16" t="e">
        <f>VLOOKUP(A9,'Phase 1,2+robust'!$A$3:$ID$198,170,FALSE)</f>
        <v>#N/A</v>
      </c>
      <c r="FO9" s="16" t="e">
        <f>VLOOKUP(A9,'Phase 1,2+robust'!$A$3:$ID$198,171,FALSE)</f>
        <v>#N/A</v>
      </c>
      <c r="FP9" s="16" t="e">
        <f>VLOOKUP(A9,'Phase 1,2+robust'!$A$3:$ID$198,172,FALSE)</f>
        <v>#N/A</v>
      </c>
      <c r="FQ9" s="16" t="e">
        <f>VLOOKUP(A9,'Phase 1,2+robust'!$A$3:$ID$198,173,FALSE)</f>
        <v>#N/A</v>
      </c>
      <c r="FR9" s="16" t="e">
        <f>VLOOKUP(A9,'Phase 1,2+robust'!$A$3:$ID$198,174,FALSE)</f>
        <v>#N/A</v>
      </c>
      <c r="FS9" s="16" t="e">
        <f>VLOOKUP(A9,'Phase 1,2+robust'!$A$3:$ID$198,175,FALSE)</f>
        <v>#N/A</v>
      </c>
      <c r="FT9" s="16" t="e">
        <f>VLOOKUP(A9,'Phase 1,2+robust'!$A$3:$ID$198,176,FALSE)</f>
        <v>#N/A</v>
      </c>
      <c r="FU9" s="16" t="e">
        <f>VLOOKUP(A9,'Phase 1,2+robust'!$A$3:$ID$198,177,FALSE)</f>
        <v>#N/A</v>
      </c>
      <c r="FV9" s="16" t="e">
        <f>VLOOKUP(A9,'Phase 1,2+robust'!$A$3:$ID$198,178,FALSE)</f>
        <v>#N/A</v>
      </c>
      <c r="FW9" s="16" t="e">
        <f>VLOOKUP(A9,'Phase 1,2+robust'!$A$3:$ID$198,179,FALSE)</f>
        <v>#N/A</v>
      </c>
      <c r="FX9" s="16" t="e">
        <f>VLOOKUP(A9,'Phase 1,2+robust'!$A$3:$ID$198,180,FALSE)</f>
        <v>#N/A</v>
      </c>
      <c r="FY9" s="16" t="e">
        <f>VLOOKUP(A9,'Phase 1,2+robust'!$A$3:$ID$198,181,FALSE)</f>
        <v>#N/A</v>
      </c>
      <c r="FZ9" s="16" t="e">
        <f>VLOOKUP(A9,'Phase 1,2+robust'!$A$3:$ID$198,182,FALSE)</f>
        <v>#N/A</v>
      </c>
      <c r="GA9" s="16" t="e">
        <f>VLOOKUP(A9,'Phase 1,2+robust'!$A$3:$ID$198,183,FALSE)</f>
        <v>#N/A</v>
      </c>
      <c r="GB9" s="16" t="e">
        <f>VLOOKUP(A9,'Phase 1,2+robust'!$A$3:$ID$198,184,FALSE)</f>
        <v>#N/A</v>
      </c>
      <c r="GC9" s="16" t="e">
        <f>VLOOKUP(A9,'Phase 1,2+robust'!$A$3:$ID$198,185,FALSE)</f>
        <v>#N/A</v>
      </c>
      <c r="GD9" s="16" t="e">
        <f>VLOOKUP(A9,'Phase 1,2+robust'!$A$3:$ID$198,186,FALSE)</f>
        <v>#N/A</v>
      </c>
      <c r="GE9" s="16" t="e">
        <f>VLOOKUP(A9,'Phase 1,2+robust'!$A$3:$ID$198,187,FALSE)</f>
        <v>#N/A</v>
      </c>
      <c r="GF9" s="16" t="e">
        <f>VLOOKUP(A9,'Phase 1,2+robust'!$A$3:$ID$198,188,FALSE)</f>
        <v>#N/A</v>
      </c>
      <c r="GG9" s="16" t="e">
        <f>VLOOKUP(A9,'Phase 1,2+robust'!$A$3:$ID$198,189,FALSE)</f>
        <v>#N/A</v>
      </c>
      <c r="GH9" s="16" t="e">
        <f>VLOOKUP(A9,'Phase 1,2+robust'!$A$3:$ID$198,190,FALSE)</f>
        <v>#N/A</v>
      </c>
      <c r="GI9" s="16" t="e">
        <f>VLOOKUP(A9,'Phase 1,2+robust'!$A$3:$ID$198,191,FALSE)</f>
        <v>#N/A</v>
      </c>
      <c r="GJ9" s="16" t="e">
        <f>VLOOKUP(A9,'Phase 1,2+robust'!$A$3:$ID$198,192,FALSE)</f>
        <v>#N/A</v>
      </c>
      <c r="GK9" s="16" t="e">
        <f>VLOOKUP(A9,'Phase 1,2+robust'!$A$3:$ID$198,193,FALSE)</f>
        <v>#N/A</v>
      </c>
      <c r="GL9" s="16" t="e">
        <f>VLOOKUP(A9,'Phase 1,2+robust'!$A$3:$ID$198,194,FALSE)</f>
        <v>#N/A</v>
      </c>
      <c r="GM9" s="16" t="e">
        <f>VLOOKUP(A9,'Phase 1,2+robust'!$A$3:$ID$198,195,FALSE)</f>
        <v>#N/A</v>
      </c>
      <c r="GN9" s="16" t="e">
        <f>VLOOKUP(A9,'Phase 1,2+robust'!$A$3:$ID$198,196,FALSE)</f>
        <v>#N/A</v>
      </c>
      <c r="GO9" s="16" t="e">
        <f>VLOOKUP(A9,'Phase 1,2+robust'!$A$3:$ID$198,197,FALSE)</f>
        <v>#N/A</v>
      </c>
      <c r="GP9" s="16" t="e">
        <f>VLOOKUP(A9,'Phase 1,2+robust'!$A$3:$ID$198,198,FALSE)</f>
        <v>#N/A</v>
      </c>
    </row>
    <row r="10" spans="1:198" s="16" customFormat="1" x14ac:dyDescent="0.25">
      <c r="B10" s="16" t="e">
        <f>VLOOKUP(A10,'Phase 1,2+robust'!$A$3:$ID$198,2,FALSE)</f>
        <v>#N/A</v>
      </c>
      <c r="C10" s="16" t="e">
        <f>VLOOKUP(A10,'Phase 1,2+robust'!$A$3:$ID$198,3,FALSE)</f>
        <v>#N/A</v>
      </c>
      <c r="D10" s="16" t="e">
        <f>VLOOKUP(A10,'Phase 1,2+robust'!$A$3:$ID$198,4,FALSE)</f>
        <v>#N/A</v>
      </c>
      <c r="E10" s="16" t="e">
        <f>VLOOKUP(A10,'Phase 1,2+robust'!$A$3:$ID$198,5,FALSE)</f>
        <v>#N/A</v>
      </c>
      <c r="F10" s="16" t="e">
        <f>VLOOKUP(A10,'Phase 1,2+robust'!$A$3:$ID$198,6,FALSE)</f>
        <v>#N/A</v>
      </c>
      <c r="G10" s="16" t="e">
        <f>VLOOKUP(A10,'Phase 1,2+robust'!$A$3:$ID$198,7,FALSE)</f>
        <v>#N/A</v>
      </c>
      <c r="H10" s="16" t="e">
        <f>VLOOKUP(A10,'Phase 1,2+robust'!$A$3:$ID$198,8,FALSE)</f>
        <v>#N/A</v>
      </c>
      <c r="I10" s="16" t="e">
        <f>VLOOKUP(A10,'Phase 1,2+robust'!$A$3:$ID$198,9,FALSE)</f>
        <v>#N/A</v>
      </c>
      <c r="J10" s="45" t="e">
        <f>VLOOKUP(A10,'Phase 1,2+robust'!$A$3:$ID$198,10,FALSE)</f>
        <v>#N/A</v>
      </c>
      <c r="K10" s="46" t="e">
        <f>VLOOKUP(A10,'Phase 1,2+robust'!$A$3:$ID$198,11,FALSE)</f>
        <v>#N/A</v>
      </c>
      <c r="L10" s="47" t="e">
        <f>VLOOKUP(A10,'Phase 1,2+robust'!$A$3:$ID$198,12,FALSE)</f>
        <v>#N/A</v>
      </c>
      <c r="M10" s="16" t="e">
        <f>VLOOKUP(A10,'Phase 1,2+robust'!$A$3:$ID$198,13,FALSE)</f>
        <v>#N/A</v>
      </c>
      <c r="N10" s="16" t="e">
        <f>VLOOKUP(A10,'Phase 1,2+robust'!$A$3:$ID$198,14,FALSE)</f>
        <v>#N/A</v>
      </c>
      <c r="O10" s="16" t="e">
        <f>VLOOKUP(A10,'Phase 1,2+robust'!$A$3:$ID$198,15,FALSE)</f>
        <v>#N/A</v>
      </c>
      <c r="P10" s="45" t="e">
        <f>VLOOKUP(A10,'Phase 1,2+robust'!$A$3:$ID$198,16,FALSE)</f>
        <v>#N/A</v>
      </c>
      <c r="Q10" s="46" t="e">
        <f>VLOOKUP(A10,'Phase 1,2+robust'!$A$3:$ID$198,17,FALSE)</f>
        <v>#N/A</v>
      </c>
      <c r="R10" s="47" t="e">
        <f>VLOOKUP(A10,'Phase 1,2+robust'!$A$3:$ID$198,18,FALSE)</f>
        <v>#N/A</v>
      </c>
      <c r="S10" s="16" t="e">
        <f>VLOOKUP(A10,'Phase 1,2+robust'!$A$3:$ID$198,19,FALSE)</f>
        <v>#N/A</v>
      </c>
      <c r="T10" s="16" t="e">
        <f>VLOOKUP(A10,'Phase 1,2+robust'!$A$3:$ID$198,20,FALSE)</f>
        <v>#N/A</v>
      </c>
      <c r="U10" s="16" t="e">
        <f>VLOOKUP(A10,'Phase 1,2+robust'!$A$3:$ID$198,21,FALSE)</f>
        <v>#N/A</v>
      </c>
      <c r="V10" s="45" t="e">
        <f>VLOOKUP(A10,'Phase 1,2+robust'!$A$3:$ID$198,22,FALSE)</f>
        <v>#N/A</v>
      </c>
      <c r="W10" s="46" t="e">
        <f>VLOOKUP(A10,'Phase 1,2+robust'!$A$3:$ID$198,23,FALSE)</f>
        <v>#N/A</v>
      </c>
      <c r="X10" s="47" t="e">
        <f>VLOOKUP(A10,'Phase 1,2+robust'!$A$3:$ID$198,24,FALSE)</f>
        <v>#N/A</v>
      </c>
      <c r="Y10" s="16" t="e">
        <f>VLOOKUP(A10,'Phase 1,2+robust'!$A$3:$ID$198,25,FALSE)</f>
        <v>#N/A</v>
      </c>
      <c r="Z10" s="16" t="e">
        <f>VLOOKUP(A10,'Phase 1,2+robust'!$A$3:$ID$198,26,FALSE)</f>
        <v>#N/A</v>
      </c>
      <c r="AA10" s="16" t="e">
        <f>VLOOKUP(A10,'Phase 1,2+robust'!$A$3:$ID$198,27,FALSE)</f>
        <v>#N/A</v>
      </c>
      <c r="AB10" s="45" t="e">
        <f>VLOOKUP(A10,'Phase 1,2+robust'!$A$3:$ID$198,28,FALSE)</f>
        <v>#N/A</v>
      </c>
      <c r="AC10" s="46" t="e">
        <f>VLOOKUP(A10,'Phase 1,2+robust'!$A$3:$ID$198,29,FALSE)</f>
        <v>#N/A</v>
      </c>
      <c r="AD10" s="47" t="e">
        <f>VLOOKUP(A10,'Phase 1,2+robust'!$A$3:$ID$198,30,FALSE)</f>
        <v>#N/A</v>
      </c>
      <c r="AE10" s="16" t="e">
        <f>VLOOKUP(A10,'Phase 1,2+robust'!$A$3:$ID$198,31,FALSE)</f>
        <v>#N/A</v>
      </c>
      <c r="AF10" s="16" t="e">
        <f>VLOOKUP(A10,'Phase 1,2+robust'!$A$3:$ID$198,32,FALSE)</f>
        <v>#N/A</v>
      </c>
      <c r="AG10" s="16" t="e">
        <f>VLOOKUP(A10,'Phase 1,2+robust'!$A$3:$ID$198,33,FALSE)</f>
        <v>#N/A</v>
      </c>
      <c r="AH10" s="45" t="e">
        <f>VLOOKUP(A10,'Phase 1,2+robust'!$A$3:$ID$198,34,FALSE)</f>
        <v>#N/A</v>
      </c>
      <c r="AI10" s="46" t="e">
        <f>VLOOKUP(A10,'Phase 1,2+robust'!$A$3:$ID$198,35,FALSE)</f>
        <v>#N/A</v>
      </c>
      <c r="AJ10" s="47" t="e">
        <f>VLOOKUP(A10,'Phase 1,2+robust'!$A$3:$ID$198,36,FALSE)</f>
        <v>#N/A</v>
      </c>
      <c r="AK10" s="16" t="e">
        <f>VLOOKUP(A10,'Phase 1,2+robust'!$A$3:$ID$198,37,FALSE)</f>
        <v>#N/A</v>
      </c>
      <c r="AL10" s="16" t="e">
        <f>VLOOKUP(A10,'Phase 1,2+robust'!$A$3:$ID$198,38,FALSE)</f>
        <v>#N/A</v>
      </c>
      <c r="AM10" s="16" t="e">
        <f>VLOOKUP(A10,'Phase 1,2+robust'!$A$3:$ID$198,39,FALSE)</f>
        <v>#N/A</v>
      </c>
      <c r="AN10" s="45" t="e">
        <f>VLOOKUP(A10,'Phase 1,2+robust'!$A$3:$ID$198,40,FALSE)</f>
        <v>#N/A</v>
      </c>
      <c r="AO10" s="46" t="e">
        <f>VLOOKUP(A10,'Phase 1,2+robust'!$A$3:$ID$198,41,FALSE)</f>
        <v>#N/A</v>
      </c>
      <c r="AP10" s="47" t="e">
        <f>VLOOKUP(A10,'Phase 1,2+robust'!$A$3:$ID$198,42,FALSE)</f>
        <v>#N/A</v>
      </c>
      <c r="AQ10" s="16" t="e">
        <f>VLOOKUP(A10,'Phase 1,2+robust'!$A$3:$ID$198,43,FALSE)</f>
        <v>#N/A</v>
      </c>
      <c r="AR10" s="16" t="e">
        <f>VLOOKUP(A10,'Phase 1,2+robust'!$A$3:$ID$198,44,FALSE)</f>
        <v>#N/A</v>
      </c>
      <c r="AS10" s="16" t="e">
        <f>VLOOKUP(A10,'Phase 1,2+robust'!$A$3:$ID$198,45,FALSE)</f>
        <v>#N/A</v>
      </c>
      <c r="AT10" s="45" t="e">
        <f>VLOOKUP(A10,'Phase 1,2+robust'!$A$3:$ID$198,46,FALSE)</f>
        <v>#N/A</v>
      </c>
      <c r="AU10" s="46" t="e">
        <f>VLOOKUP(A10,'Phase 1,2+robust'!$A$3:$ID$198,47,FALSE)</f>
        <v>#N/A</v>
      </c>
      <c r="AV10" s="47" t="e">
        <f>VLOOKUP(A10,'Phase 1,2+robust'!$A$3:$ID$198,48,FALSE)</f>
        <v>#N/A</v>
      </c>
      <c r="AW10" s="16" t="e">
        <f>VLOOKUP(A10,'Phase 1,2+robust'!$A$3:$ID$198,49,FALSE)</f>
        <v>#N/A</v>
      </c>
      <c r="AX10" s="16" t="e">
        <f>VLOOKUP(A10,'Phase 1,2+robust'!$A$3:$ID$198,50,FALSE)</f>
        <v>#N/A</v>
      </c>
      <c r="AY10" s="16" t="e">
        <f>VLOOKUP(A10,'Phase 1,2+robust'!$A$3:$ID$198,51,FALSE)</f>
        <v>#N/A</v>
      </c>
      <c r="AZ10" s="45" t="e">
        <f>VLOOKUP(A10,'Phase 1,2+robust'!$A$3:$ID$198,52,FALSE)</f>
        <v>#N/A</v>
      </c>
      <c r="BA10" s="46" t="e">
        <f>VLOOKUP(A10,'Phase 1,2+robust'!$A$3:$ID$198,53,FALSE)</f>
        <v>#N/A</v>
      </c>
      <c r="BB10" s="47" t="e">
        <f>VLOOKUP(A10,'Phase 1,2+robust'!$A$3:$ID$198,54,FALSE)</f>
        <v>#N/A</v>
      </c>
      <c r="BC10" s="16" t="e">
        <f>VLOOKUP(A10,'Phase 1,2+robust'!$A$3:$ID$198,55,FALSE)</f>
        <v>#N/A</v>
      </c>
      <c r="BD10" s="16" t="e">
        <f>VLOOKUP(A10,'Phase 1,2+robust'!$A$3:$ID$198,56,FALSE)</f>
        <v>#N/A</v>
      </c>
      <c r="BE10" s="16" t="e">
        <f>VLOOKUP(A10,'Phase 1,2+robust'!$A$3:$ID$198,57,FALSE)</f>
        <v>#N/A</v>
      </c>
      <c r="BF10" s="45" t="e">
        <f>VLOOKUP(A10,'Phase 1,2+robust'!$A$3:$ID$198,58,FALSE)</f>
        <v>#N/A</v>
      </c>
      <c r="BG10" s="46" t="e">
        <f>VLOOKUP(A10,'Phase 1,2+robust'!$A$3:$ID$198,59,FALSE)</f>
        <v>#N/A</v>
      </c>
      <c r="BH10" s="47" t="e">
        <f>VLOOKUP(A10,'Phase 1,2+robust'!$A$3:$ID$198,60,FALSE)</f>
        <v>#N/A</v>
      </c>
      <c r="BI10" s="16" t="e">
        <f>VLOOKUP(A10,'Phase 1,2+robust'!$A$3:$ID$198,61,FALSE)</f>
        <v>#N/A</v>
      </c>
      <c r="BJ10" s="16" t="e">
        <f>VLOOKUP(A10,'Phase 1,2+robust'!$A$3:$ID$198,62,FALSE)</f>
        <v>#N/A</v>
      </c>
      <c r="BK10" s="16" t="e">
        <f>VLOOKUP(A10,'Phase 1,2+robust'!$A$3:$ID$198,63,FALSE)</f>
        <v>#N/A</v>
      </c>
      <c r="BL10" s="45" t="e">
        <f>VLOOKUP(A10,'Phase 1,2+robust'!$A$3:$ID$198,64,FALSE)</f>
        <v>#N/A</v>
      </c>
      <c r="BM10" s="46" t="e">
        <f>VLOOKUP(A10,'Phase 1,2+robust'!$A$3:$ID$198,65,FALSE)</f>
        <v>#N/A</v>
      </c>
      <c r="BN10" s="47" t="e">
        <f>VLOOKUP(A10,'Phase 1,2+robust'!$A$3:$ID$198,66,FALSE)</f>
        <v>#N/A</v>
      </c>
      <c r="BO10" s="16" t="e">
        <f>VLOOKUP(A10,'Phase 1,2+robust'!$A$3:$ID$198,67,FALSE)</f>
        <v>#N/A</v>
      </c>
      <c r="BP10" s="16" t="e">
        <f>VLOOKUP(A10,'Phase 1,2+robust'!$A$3:$ID$198,68,FALSE)</f>
        <v>#N/A</v>
      </c>
      <c r="BQ10" s="16" t="e">
        <f>VLOOKUP(A10,'Phase 1,2+robust'!$A$3:$ID$198,69,FALSE)</f>
        <v>#N/A</v>
      </c>
      <c r="BR10" s="45" t="e">
        <f>VLOOKUP(A10,'Phase 1,2+robust'!$A$3:$ID$198,70,FALSE)</f>
        <v>#N/A</v>
      </c>
      <c r="BS10" s="46" t="e">
        <f>VLOOKUP(A10,'Phase 1,2+robust'!$A$3:$ID$198,71,FALSE)</f>
        <v>#N/A</v>
      </c>
      <c r="BT10" s="47" t="e">
        <f>VLOOKUP(A10,'Phase 1,2+robust'!$A$3:$ID$198,72,FALSE)</f>
        <v>#N/A</v>
      </c>
      <c r="BU10" s="16" t="e">
        <f>VLOOKUP(A10,'Phase 1,2+robust'!$A$3:$ID$198,73,FALSE)</f>
        <v>#N/A</v>
      </c>
      <c r="BV10" s="16" t="e">
        <f>VLOOKUP(A10,'Phase 1,2+robust'!$A$3:$ID$198,74,FALSE)</f>
        <v>#N/A</v>
      </c>
      <c r="BW10" s="16" t="e">
        <f>VLOOKUP(A10,'Phase 1,2+robust'!$A$3:$ID$198,75,FALSE)</f>
        <v>#N/A</v>
      </c>
      <c r="BX10" s="45" t="e">
        <f>VLOOKUP(A10,'Phase 1,2+robust'!$A$3:$ID$198,76,FALSE)</f>
        <v>#N/A</v>
      </c>
      <c r="BY10" s="46" t="e">
        <f>VLOOKUP(A10,'Phase 1,2+robust'!$A$3:$ID$198,77,FALSE)</f>
        <v>#N/A</v>
      </c>
      <c r="BZ10" s="47" t="e">
        <f>VLOOKUP(A10,'Phase 1,2+robust'!$A$3:$ID$198,78,FALSE)</f>
        <v>#N/A</v>
      </c>
      <c r="CA10" s="16" t="e">
        <f>VLOOKUP(A10,'Phase 1,2+robust'!$A$3:$ID$198,79,FALSE)</f>
        <v>#N/A</v>
      </c>
      <c r="CB10" s="16" t="e">
        <f>VLOOKUP(A10,'Phase 1,2+robust'!$A$3:$ID$198,80,FALSE)</f>
        <v>#N/A</v>
      </c>
      <c r="CC10" s="16" t="e">
        <f>VLOOKUP(A10,'Phase 1,2+robust'!$A$3:$ID$198,81,FALSE)</f>
        <v>#N/A</v>
      </c>
      <c r="CD10" s="45" t="e">
        <f>VLOOKUP(A10,'Phase 1,2+robust'!$A$3:$ID$198,82,FALSE)</f>
        <v>#N/A</v>
      </c>
      <c r="CE10" s="46" t="e">
        <f>VLOOKUP(A10,'Phase 1,2+robust'!$A$3:$ID$198,83,FALSE)</f>
        <v>#N/A</v>
      </c>
      <c r="CF10" s="47" t="e">
        <f>VLOOKUP(A10,'Phase 1,2+robust'!$A$3:$ID$198,84,FALSE)</f>
        <v>#N/A</v>
      </c>
      <c r="CG10" s="16" t="e">
        <f>VLOOKUP(A10,'Phase 1,2+robust'!$A$3:$ID$198,85,FALSE)</f>
        <v>#N/A</v>
      </c>
      <c r="CH10" s="16" t="e">
        <f>VLOOKUP(A10,'Phase 1,2+robust'!$A$3:$ID$198,86,FALSE)</f>
        <v>#N/A</v>
      </c>
      <c r="CI10" s="16" t="e">
        <f>VLOOKUP(A10,'Phase 1,2+robust'!$A$3:$ID$198,87,FALSE)</f>
        <v>#N/A</v>
      </c>
      <c r="CJ10" s="45" t="e">
        <f>VLOOKUP(A10,'Phase 1,2+robust'!$A$3:$ID$198,88,FALSE)</f>
        <v>#N/A</v>
      </c>
      <c r="CK10" s="46" t="e">
        <f>VLOOKUP(A10,'Phase 1,2+robust'!$A$3:$ID$198,89,FALSE)</f>
        <v>#N/A</v>
      </c>
      <c r="CL10" s="47" t="e">
        <f>VLOOKUP(A10,'Phase 1,2+robust'!$A$3:$ID$198,90,FALSE)</f>
        <v>#N/A</v>
      </c>
      <c r="CM10" s="16" t="e">
        <f>VLOOKUP(A10,'Phase 1,2+robust'!$A$3:$ID$198,91,FALSE)</f>
        <v>#N/A</v>
      </c>
      <c r="CN10" s="16" t="e">
        <f>VLOOKUP(A10,'Phase 1,2+robust'!$A$3:$ID$198,92,FALSE)</f>
        <v>#N/A</v>
      </c>
      <c r="CO10" s="16" t="e">
        <f>VLOOKUP(A10,'Phase 1,2+robust'!$A$3:$ID$198,93,FALSE)</f>
        <v>#N/A</v>
      </c>
      <c r="CP10" s="45" t="e">
        <f>VLOOKUP(A10,'Phase 1,2+robust'!$A$3:$ID$198,94,FALSE)</f>
        <v>#N/A</v>
      </c>
      <c r="CQ10" s="46" t="e">
        <f>VLOOKUP(A10,'Phase 1,2+robust'!$A$3:$ID$198,95,FALSE)</f>
        <v>#N/A</v>
      </c>
      <c r="CR10" s="47" t="e">
        <f>VLOOKUP(A10,'Phase 1,2+robust'!$A$3:$ID$198,96,FALSE)</f>
        <v>#N/A</v>
      </c>
      <c r="CS10" s="16" t="e">
        <f>VLOOKUP(A10,'Phase 1,2+robust'!$A$3:$ID$198,97,FALSE)</f>
        <v>#N/A</v>
      </c>
      <c r="CT10" s="16" t="e">
        <f>VLOOKUP(A10,'Phase 1,2+robust'!$A$3:$ID$198,98,FALSE)</f>
        <v>#N/A</v>
      </c>
      <c r="CU10" s="16" t="e">
        <f>VLOOKUP(A10,'Phase 1,2+robust'!$A$3:$ID$198,99,FALSE)</f>
        <v>#N/A</v>
      </c>
      <c r="CV10" s="45" t="e">
        <f>VLOOKUP(A10,'Phase 1,2+robust'!$A$3:$ID$198,100,FALSE)</f>
        <v>#N/A</v>
      </c>
      <c r="CW10" s="46" t="e">
        <f>VLOOKUP(A10,'Phase 1,2+robust'!$A$3:$ID$198,101,FALSE)</f>
        <v>#N/A</v>
      </c>
      <c r="CX10" s="47" t="e">
        <f>VLOOKUP(A10,'Phase 1,2+robust'!$A$3:$ID$198,102,FALSE)</f>
        <v>#N/A</v>
      </c>
      <c r="CY10" s="16" t="e">
        <f>VLOOKUP(A10,'Phase 1,2+robust'!$A$3:$ID$198,103,FALSE)</f>
        <v>#N/A</v>
      </c>
      <c r="CZ10" s="16" t="e">
        <f>VLOOKUP(A10,'Phase 1,2+robust'!$A$3:$ID$198,104,FALSE)</f>
        <v>#N/A</v>
      </c>
      <c r="DA10" s="16" t="e">
        <f>VLOOKUP(A10,'Phase 1,2+robust'!$A$3:$ID$198,105,FALSE)</f>
        <v>#N/A</v>
      </c>
      <c r="DB10" s="45" t="e">
        <f>VLOOKUP(A10,'Phase 1,2+robust'!$A$3:$ID$198,106,FALSE)</f>
        <v>#N/A</v>
      </c>
      <c r="DC10" s="46" t="e">
        <f>VLOOKUP(A10,'Phase 1,2+robust'!$A$3:$ID$198,107,FALSE)</f>
        <v>#N/A</v>
      </c>
      <c r="DD10" s="47" t="e">
        <f>VLOOKUP(A10,'Phase 1,2+robust'!$A$3:$ID$198,108,FALSE)</f>
        <v>#N/A</v>
      </c>
      <c r="DE10" s="16" t="e">
        <f>VLOOKUP(A10,'Phase 1,2+robust'!$A$3:$ID$198,109,FALSE)</f>
        <v>#N/A</v>
      </c>
      <c r="DF10" s="16" t="e">
        <f>VLOOKUP(A10,'Phase 1,2+robust'!$A$3:$ID$198,110,FALSE)</f>
        <v>#N/A</v>
      </c>
      <c r="DG10" s="16" t="e">
        <f>VLOOKUP(A10,'Phase 1,2+robust'!$A$3:$ID$198,111,FALSE)</f>
        <v>#N/A</v>
      </c>
      <c r="DH10" s="45" t="e">
        <f>VLOOKUP(A10,'Phase 1,2+robust'!$A$3:$ID$198,112,FALSE)</f>
        <v>#N/A</v>
      </c>
      <c r="DI10" s="46" t="e">
        <f>VLOOKUP(A10,'Phase 1,2+robust'!$A$3:$ID$198,113,FALSE)</f>
        <v>#N/A</v>
      </c>
      <c r="DJ10" s="47" t="e">
        <f>VLOOKUP(A10,'Phase 1,2+robust'!$A$3:$ID$198,114,FALSE)</f>
        <v>#N/A</v>
      </c>
      <c r="DK10" s="16" t="e">
        <f>VLOOKUP(A10,'Phase 1,2+robust'!$A$3:$ID$198,115,FALSE)</f>
        <v>#N/A</v>
      </c>
      <c r="DL10" s="16" t="e">
        <f>VLOOKUP(A10,'Phase 1,2+robust'!$A$3:$ID$198,116,FALSE)</f>
        <v>#N/A</v>
      </c>
      <c r="DM10" s="16" t="e">
        <f>VLOOKUP(A10,'Phase 1,2+robust'!$A$3:$ID$198,117,FALSE)</f>
        <v>#N/A</v>
      </c>
      <c r="DN10" s="45" t="e">
        <f>VLOOKUP(A10,'Phase 1,2+robust'!$A$3:$ID$198,118,FALSE)</f>
        <v>#N/A</v>
      </c>
      <c r="DO10" s="46" t="e">
        <f>VLOOKUP(A10,'Phase 1,2+robust'!$A$3:$ID$198,119,FALSE)</f>
        <v>#N/A</v>
      </c>
      <c r="DP10" s="47" t="e">
        <f>VLOOKUP(A10,'Phase 1,2+robust'!$A$3:$ID$198,120,FALSE)</f>
        <v>#N/A</v>
      </c>
      <c r="DQ10" s="16" t="e">
        <f>VLOOKUP(A10,'Phase 1,2+robust'!$A$3:$ID$198,121,FALSE)</f>
        <v>#N/A</v>
      </c>
      <c r="DR10" s="16" t="e">
        <f>VLOOKUP(A10,'Phase 1,2+robust'!$A$3:$ID$198,122,FALSE)</f>
        <v>#N/A</v>
      </c>
      <c r="DS10" s="16" t="e">
        <f>VLOOKUP(A10,'Phase 1,2+robust'!$A$3:$ID$198,123,FALSE)</f>
        <v>#N/A</v>
      </c>
      <c r="DT10" s="45" t="e">
        <f>VLOOKUP(A10,'Phase 1,2+robust'!$A$3:$ID$198,124,FALSE)</f>
        <v>#N/A</v>
      </c>
      <c r="DU10" s="46" t="e">
        <f>VLOOKUP(A10,'Phase 1,2+robust'!$A$3:$ID$198,125,FALSE)</f>
        <v>#N/A</v>
      </c>
      <c r="DV10" s="47" t="e">
        <f>VLOOKUP(A10,'Phase 1,2+robust'!$A$3:$ID$198,126,FALSE)</f>
        <v>#N/A</v>
      </c>
      <c r="DW10" s="16" t="e">
        <f>VLOOKUP(A10,'Phase 1,2+robust'!$A$3:$ID$198,127,FALSE)</f>
        <v>#N/A</v>
      </c>
      <c r="DX10" s="16" t="e">
        <f>VLOOKUP(A10,'Phase 1,2+robust'!$A$3:$ID$198,128,FALSE)</f>
        <v>#N/A</v>
      </c>
      <c r="DY10" s="16" t="e">
        <f>VLOOKUP(A10,'Phase 1,2+robust'!$A$3:$ID$198,129,FALSE)</f>
        <v>#N/A</v>
      </c>
      <c r="DZ10" s="45" t="e">
        <f>VLOOKUP(A10,'Phase 1,2+robust'!$A$3:$ID$198,130,FALSE)</f>
        <v>#N/A</v>
      </c>
      <c r="EA10" s="46" t="e">
        <f>VLOOKUP(A10,'Phase 1,2+robust'!$A$3:$ID$198,131,FALSE)</f>
        <v>#N/A</v>
      </c>
      <c r="EB10" s="47" t="e">
        <f>VLOOKUP(A10,'Phase 1,2+robust'!$A$3:$ID$198,132,FALSE)</f>
        <v>#N/A</v>
      </c>
      <c r="EC10" s="16" t="e">
        <f>VLOOKUP(A10,'Phase 1,2+robust'!$A$3:$ID$198,133,FALSE)</f>
        <v>#N/A</v>
      </c>
      <c r="ED10" s="16" t="e">
        <f>VLOOKUP(A10,'Phase 1,2+robust'!$A$3:$ID$198,134,FALSE)</f>
        <v>#N/A</v>
      </c>
      <c r="EE10" s="16" t="e">
        <f>VLOOKUP(A10,'Phase 1,2+robust'!$A$3:$ID$198,135,FALSE)</f>
        <v>#N/A</v>
      </c>
      <c r="EF10" s="45" t="e">
        <f>VLOOKUP(A10,'Phase 1,2+robust'!$A$3:$ID$198,136,FALSE)</f>
        <v>#N/A</v>
      </c>
      <c r="EG10" s="46" t="e">
        <f>VLOOKUP(A10,'Phase 1,2+robust'!$A$3:$ID$198,137,FALSE)</f>
        <v>#N/A</v>
      </c>
      <c r="EH10" s="47" t="e">
        <f>VLOOKUP(A10,'Phase 1,2+robust'!$A$3:$ID$198,138,FALSE)</f>
        <v>#N/A</v>
      </c>
      <c r="EI10" s="16" t="e">
        <f>VLOOKUP(A10,'Phase 1,2+robust'!$A$3:$ID$198,139,FALSE)</f>
        <v>#N/A</v>
      </c>
      <c r="EJ10" s="16" t="e">
        <f>VLOOKUP(A10,'Phase 1,2+robust'!$A$3:$ID$198,140,FALSE)</f>
        <v>#N/A</v>
      </c>
      <c r="EK10" s="16" t="e">
        <f>VLOOKUP(A10,'Phase 1,2+robust'!$A$3:$ID$198,141,FALSE)</f>
        <v>#N/A</v>
      </c>
      <c r="EL10" s="45" t="e">
        <f>VLOOKUP(A10,'Phase 1,2+robust'!$A$3:$ID$198,142,FALSE)</f>
        <v>#N/A</v>
      </c>
      <c r="EM10" s="46" t="e">
        <f>VLOOKUP(A10,'Phase 1,2+robust'!$A$3:$ID$198,143,FALSE)</f>
        <v>#N/A</v>
      </c>
      <c r="EN10" s="47" t="e">
        <f>VLOOKUP(A10,'Phase 1,2+robust'!$A$3:$ID$198,144,FALSE)</f>
        <v>#N/A</v>
      </c>
      <c r="EO10" s="16" t="e">
        <f>VLOOKUP(A10,'Phase 1,2+robust'!$A$3:$ID$198,145,FALSE)</f>
        <v>#N/A</v>
      </c>
      <c r="EP10" s="16" t="e">
        <f>VLOOKUP(A10,'Phase 1,2+robust'!$A$3:$ID$198,146,FALSE)</f>
        <v>#N/A</v>
      </c>
      <c r="EQ10" s="16" t="e">
        <f>VLOOKUP(A10,'Phase 1,2+robust'!$A$3:$ID$198,147,FALSE)</f>
        <v>#N/A</v>
      </c>
      <c r="ER10" s="45" t="e">
        <f>VLOOKUP(A10,'Phase 1,2+robust'!$A$3:$ID$198,148,FALSE)</f>
        <v>#N/A</v>
      </c>
      <c r="ES10" s="46" t="e">
        <f>VLOOKUP(A10,'Phase 1,2+robust'!$A$3:$ID$198,149,FALSE)</f>
        <v>#N/A</v>
      </c>
      <c r="ET10" s="47" t="e">
        <f>VLOOKUP(A10,'Phase 1,2+robust'!$A$3:$ID$198,150,FALSE)</f>
        <v>#N/A</v>
      </c>
      <c r="EU10" s="16" t="e">
        <f>VLOOKUP(A10,'Phase 1,2+robust'!$A$3:$ID$198,151,FALSE)</f>
        <v>#N/A</v>
      </c>
      <c r="EV10" s="16" t="e">
        <f>VLOOKUP(A10,'Phase 1,2+robust'!$A$3:$ID$198,152,FALSE)</f>
        <v>#N/A</v>
      </c>
      <c r="EW10" s="16" t="e">
        <f>VLOOKUP(A10,'Phase 1,2+robust'!$A$3:$ID$198,153,FALSE)</f>
        <v>#N/A</v>
      </c>
      <c r="EX10" s="16" t="e">
        <f>VLOOKUP(A10,'Phase 1,2+robust'!$A$3:$ID$198,154,FALSE)</f>
        <v>#N/A</v>
      </c>
      <c r="EY10" s="16" t="e">
        <f>VLOOKUP(A10,'Phase 1,2+robust'!$A$3:$ID$198,155,FALSE)</f>
        <v>#N/A</v>
      </c>
      <c r="EZ10" s="16" t="e">
        <f>VLOOKUP(A10,'Phase 1,2+robust'!$A$3:$ID$198,156,FALSE)</f>
        <v>#N/A</v>
      </c>
      <c r="FA10" s="16" t="e">
        <f>VLOOKUP(A10,'Phase 1,2+robust'!$A$3:$ID$198,157,FALSE)</f>
        <v>#N/A</v>
      </c>
      <c r="FB10" s="16" t="e">
        <f>VLOOKUP(A10,'Phase 1,2+robust'!$A$3:$ID$198,158,FALSE)</f>
        <v>#N/A</v>
      </c>
      <c r="FC10" s="16" t="e">
        <f>VLOOKUP(A10,'Phase 1,2+robust'!$A$3:$ID$198,159,FALSE)</f>
        <v>#N/A</v>
      </c>
      <c r="FD10" s="16" t="e">
        <f>VLOOKUP(A10,'Phase 1,2+robust'!$A$3:$ID$198,160,FALSE)</f>
        <v>#N/A</v>
      </c>
      <c r="FE10" s="16" t="e">
        <f>VLOOKUP(A10,'Phase 1,2+robust'!$A$3:$ID$198,161,FALSE)</f>
        <v>#N/A</v>
      </c>
      <c r="FF10" s="16" t="e">
        <f>VLOOKUP(A10,'Phase 1,2+robust'!$A$3:$ID$198,162,FALSE)</f>
        <v>#N/A</v>
      </c>
      <c r="FG10" s="16" t="e">
        <f>VLOOKUP(A10,'Phase 1,2+robust'!$A$3:$ID$198,163,FALSE)</f>
        <v>#N/A</v>
      </c>
      <c r="FH10" s="16" t="e">
        <f>VLOOKUP(A10,'Phase 1,2+robust'!$A$3:$ID$198,164,FALSE)</f>
        <v>#N/A</v>
      </c>
      <c r="FI10" s="16" t="e">
        <f>VLOOKUP(A10,'Phase 1,2+robust'!$A$3:$ID$198,165,FALSE)</f>
        <v>#N/A</v>
      </c>
      <c r="FJ10" s="16" t="e">
        <f>VLOOKUP(A10,'Phase 1,2+robust'!$A$3:$ID$198,166,FALSE)</f>
        <v>#N/A</v>
      </c>
      <c r="FK10" s="16" t="e">
        <f>VLOOKUP(A10,'Phase 1,2+robust'!$A$3:$ID$198,167,FALSE)</f>
        <v>#N/A</v>
      </c>
      <c r="FL10" s="16" t="e">
        <f>VLOOKUP(A10,'Phase 1,2+robust'!$A$3:$ID$198,168,FALSE)</f>
        <v>#N/A</v>
      </c>
      <c r="FM10" s="16" t="e">
        <f>VLOOKUP(A10,'Phase 1,2+robust'!$A$3:$ID$198,169,FALSE)</f>
        <v>#N/A</v>
      </c>
      <c r="FN10" s="16" t="e">
        <f>VLOOKUP(A10,'Phase 1,2+robust'!$A$3:$ID$198,170,FALSE)</f>
        <v>#N/A</v>
      </c>
      <c r="FO10" s="16" t="e">
        <f>VLOOKUP(A10,'Phase 1,2+robust'!$A$3:$ID$198,171,FALSE)</f>
        <v>#N/A</v>
      </c>
      <c r="FP10" s="16" t="e">
        <f>VLOOKUP(A10,'Phase 1,2+robust'!$A$3:$ID$198,172,FALSE)</f>
        <v>#N/A</v>
      </c>
      <c r="FQ10" s="16" t="e">
        <f>VLOOKUP(A10,'Phase 1,2+robust'!$A$3:$ID$198,173,FALSE)</f>
        <v>#N/A</v>
      </c>
      <c r="FR10" s="16" t="e">
        <f>VLOOKUP(A10,'Phase 1,2+robust'!$A$3:$ID$198,174,FALSE)</f>
        <v>#N/A</v>
      </c>
      <c r="FS10" s="16" t="e">
        <f>VLOOKUP(A10,'Phase 1,2+robust'!$A$3:$ID$198,175,FALSE)</f>
        <v>#N/A</v>
      </c>
      <c r="FT10" s="16" t="e">
        <f>VLOOKUP(A10,'Phase 1,2+robust'!$A$3:$ID$198,176,FALSE)</f>
        <v>#N/A</v>
      </c>
      <c r="FU10" s="16" t="e">
        <f>VLOOKUP(A10,'Phase 1,2+robust'!$A$3:$ID$198,177,FALSE)</f>
        <v>#N/A</v>
      </c>
      <c r="FV10" s="16" t="e">
        <f>VLOOKUP(A10,'Phase 1,2+robust'!$A$3:$ID$198,178,FALSE)</f>
        <v>#N/A</v>
      </c>
      <c r="FW10" s="16" t="e">
        <f>VLOOKUP(A10,'Phase 1,2+robust'!$A$3:$ID$198,179,FALSE)</f>
        <v>#N/A</v>
      </c>
      <c r="FX10" s="16" t="e">
        <f>VLOOKUP(A10,'Phase 1,2+robust'!$A$3:$ID$198,180,FALSE)</f>
        <v>#N/A</v>
      </c>
      <c r="FY10" s="16" t="e">
        <f>VLOOKUP(A10,'Phase 1,2+robust'!$A$3:$ID$198,181,FALSE)</f>
        <v>#N/A</v>
      </c>
      <c r="FZ10" s="16" t="e">
        <f>VLOOKUP(A10,'Phase 1,2+robust'!$A$3:$ID$198,182,FALSE)</f>
        <v>#N/A</v>
      </c>
      <c r="GA10" s="16" t="e">
        <f>VLOOKUP(A10,'Phase 1,2+robust'!$A$3:$ID$198,183,FALSE)</f>
        <v>#N/A</v>
      </c>
      <c r="GB10" s="16" t="e">
        <f>VLOOKUP(A10,'Phase 1,2+robust'!$A$3:$ID$198,184,FALSE)</f>
        <v>#N/A</v>
      </c>
      <c r="GC10" s="16" t="e">
        <f>VLOOKUP(A10,'Phase 1,2+robust'!$A$3:$ID$198,185,FALSE)</f>
        <v>#N/A</v>
      </c>
      <c r="GD10" s="16" t="e">
        <f>VLOOKUP(A10,'Phase 1,2+robust'!$A$3:$ID$198,186,FALSE)</f>
        <v>#N/A</v>
      </c>
      <c r="GE10" s="16" t="e">
        <f>VLOOKUP(A10,'Phase 1,2+robust'!$A$3:$ID$198,187,FALSE)</f>
        <v>#N/A</v>
      </c>
      <c r="GF10" s="16" t="e">
        <f>VLOOKUP(A10,'Phase 1,2+robust'!$A$3:$ID$198,188,FALSE)</f>
        <v>#N/A</v>
      </c>
      <c r="GG10" s="16" t="e">
        <f>VLOOKUP(A10,'Phase 1,2+robust'!$A$3:$ID$198,189,FALSE)</f>
        <v>#N/A</v>
      </c>
      <c r="GH10" s="16" t="e">
        <f>VLOOKUP(A10,'Phase 1,2+robust'!$A$3:$ID$198,190,FALSE)</f>
        <v>#N/A</v>
      </c>
      <c r="GI10" s="16" t="e">
        <f>VLOOKUP(A10,'Phase 1,2+robust'!$A$3:$ID$198,191,FALSE)</f>
        <v>#N/A</v>
      </c>
      <c r="GJ10" s="16" t="e">
        <f>VLOOKUP(A10,'Phase 1,2+robust'!$A$3:$ID$198,192,FALSE)</f>
        <v>#N/A</v>
      </c>
      <c r="GK10" s="16" t="e">
        <f>VLOOKUP(A10,'Phase 1,2+robust'!$A$3:$ID$198,193,FALSE)</f>
        <v>#N/A</v>
      </c>
      <c r="GL10" s="16" t="e">
        <f>VLOOKUP(A10,'Phase 1,2+robust'!$A$3:$ID$198,194,FALSE)</f>
        <v>#N/A</v>
      </c>
      <c r="GM10" s="16" t="e">
        <f>VLOOKUP(A10,'Phase 1,2+robust'!$A$3:$ID$198,195,FALSE)</f>
        <v>#N/A</v>
      </c>
      <c r="GN10" s="16" t="e">
        <f>VLOOKUP(A10,'Phase 1,2+robust'!$A$3:$ID$198,196,FALSE)</f>
        <v>#N/A</v>
      </c>
      <c r="GO10" s="16" t="e">
        <f>VLOOKUP(A10,'Phase 1,2+robust'!$A$3:$ID$198,197,FALSE)</f>
        <v>#N/A</v>
      </c>
      <c r="GP10" s="16" t="e">
        <f>VLOOKUP(A10,'Phase 1,2+robust'!$A$3:$ID$198,198,FALSE)</f>
        <v>#N/A</v>
      </c>
    </row>
    <row r="11" spans="1:198" s="16" customFormat="1" x14ac:dyDescent="0.25">
      <c r="B11" s="16" t="e">
        <f>VLOOKUP(A11,'Phase 1,2+robust'!$A$3:$ID$198,2,FALSE)</f>
        <v>#N/A</v>
      </c>
      <c r="C11" s="16" t="e">
        <f>VLOOKUP(A11,'Phase 1,2+robust'!$A$3:$ID$198,3,FALSE)</f>
        <v>#N/A</v>
      </c>
      <c r="D11" s="16" t="e">
        <f>VLOOKUP(A11,'Phase 1,2+robust'!$A$3:$ID$198,4,FALSE)</f>
        <v>#N/A</v>
      </c>
      <c r="E11" s="16" t="e">
        <f>VLOOKUP(A11,'Phase 1,2+robust'!$A$3:$ID$198,5,FALSE)</f>
        <v>#N/A</v>
      </c>
      <c r="F11" s="16" t="e">
        <f>VLOOKUP(A11,'Phase 1,2+robust'!$A$3:$ID$198,6,FALSE)</f>
        <v>#N/A</v>
      </c>
      <c r="G11" s="16" t="e">
        <f>VLOOKUP(A11,'Phase 1,2+robust'!$A$3:$ID$198,7,FALSE)</f>
        <v>#N/A</v>
      </c>
      <c r="H11" s="16" t="e">
        <f>VLOOKUP(A11,'Phase 1,2+robust'!$A$3:$ID$198,8,FALSE)</f>
        <v>#N/A</v>
      </c>
      <c r="I11" s="16" t="e">
        <f>VLOOKUP(A11,'Phase 1,2+robust'!$A$3:$ID$198,9,FALSE)</f>
        <v>#N/A</v>
      </c>
      <c r="J11" s="45" t="e">
        <f>VLOOKUP(A11,'Phase 1,2+robust'!$A$3:$ID$198,10,FALSE)</f>
        <v>#N/A</v>
      </c>
      <c r="K11" s="46" t="e">
        <f>VLOOKUP(A11,'Phase 1,2+robust'!$A$3:$ID$198,11,FALSE)</f>
        <v>#N/A</v>
      </c>
      <c r="L11" s="47" t="e">
        <f>VLOOKUP(A11,'Phase 1,2+robust'!$A$3:$ID$198,12,FALSE)</f>
        <v>#N/A</v>
      </c>
      <c r="M11" s="16" t="e">
        <f>VLOOKUP(A11,'Phase 1,2+robust'!$A$3:$ID$198,13,FALSE)</f>
        <v>#N/A</v>
      </c>
      <c r="N11" s="16" t="e">
        <f>VLOOKUP(A11,'Phase 1,2+robust'!$A$3:$ID$198,14,FALSE)</f>
        <v>#N/A</v>
      </c>
      <c r="O11" s="16" t="e">
        <f>VLOOKUP(A11,'Phase 1,2+robust'!$A$3:$ID$198,15,FALSE)</f>
        <v>#N/A</v>
      </c>
      <c r="P11" s="45" t="e">
        <f>VLOOKUP(A11,'Phase 1,2+robust'!$A$3:$ID$198,16,FALSE)</f>
        <v>#N/A</v>
      </c>
      <c r="Q11" s="46" t="e">
        <f>VLOOKUP(A11,'Phase 1,2+robust'!$A$3:$ID$198,17,FALSE)</f>
        <v>#N/A</v>
      </c>
      <c r="R11" s="47" t="e">
        <f>VLOOKUP(A11,'Phase 1,2+robust'!$A$3:$ID$198,18,FALSE)</f>
        <v>#N/A</v>
      </c>
      <c r="S11" s="16" t="e">
        <f>VLOOKUP(A11,'Phase 1,2+robust'!$A$3:$ID$198,19,FALSE)</f>
        <v>#N/A</v>
      </c>
      <c r="T11" s="16" t="e">
        <f>VLOOKUP(A11,'Phase 1,2+robust'!$A$3:$ID$198,20,FALSE)</f>
        <v>#N/A</v>
      </c>
      <c r="U11" s="16" t="e">
        <f>VLOOKUP(A11,'Phase 1,2+robust'!$A$3:$ID$198,21,FALSE)</f>
        <v>#N/A</v>
      </c>
      <c r="V11" s="45" t="e">
        <f>VLOOKUP(A11,'Phase 1,2+robust'!$A$3:$ID$198,22,FALSE)</f>
        <v>#N/A</v>
      </c>
      <c r="W11" s="46" t="e">
        <f>VLOOKUP(A11,'Phase 1,2+robust'!$A$3:$ID$198,23,FALSE)</f>
        <v>#N/A</v>
      </c>
      <c r="X11" s="47" t="e">
        <f>VLOOKUP(A11,'Phase 1,2+robust'!$A$3:$ID$198,24,FALSE)</f>
        <v>#N/A</v>
      </c>
      <c r="Y11" s="16" t="e">
        <f>VLOOKUP(A11,'Phase 1,2+robust'!$A$3:$ID$198,25,FALSE)</f>
        <v>#N/A</v>
      </c>
      <c r="Z11" s="16" t="e">
        <f>VLOOKUP(A11,'Phase 1,2+robust'!$A$3:$ID$198,26,FALSE)</f>
        <v>#N/A</v>
      </c>
      <c r="AA11" s="16" t="e">
        <f>VLOOKUP(A11,'Phase 1,2+robust'!$A$3:$ID$198,27,FALSE)</f>
        <v>#N/A</v>
      </c>
      <c r="AB11" s="45" t="e">
        <f>VLOOKUP(A11,'Phase 1,2+robust'!$A$3:$ID$198,28,FALSE)</f>
        <v>#N/A</v>
      </c>
      <c r="AC11" s="46" t="e">
        <f>VLOOKUP(A11,'Phase 1,2+robust'!$A$3:$ID$198,29,FALSE)</f>
        <v>#N/A</v>
      </c>
      <c r="AD11" s="47" t="e">
        <f>VLOOKUP(A11,'Phase 1,2+robust'!$A$3:$ID$198,30,FALSE)</f>
        <v>#N/A</v>
      </c>
      <c r="AE11" s="16" t="e">
        <f>VLOOKUP(A11,'Phase 1,2+robust'!$A$3:$ID$198,31,FALSE)</f>
        <v>#N/A</v>
      </c>
      <c r="AF11" s="16" t="e">
        <f>VLOOKUP(A11,'Phase 1,2+robust'!$A$3:$ID$198,32,FALSE)</f>
        <v>#N/A</v>
      </c>
      <c r="AG11" s="16" t="e">
        <f>VLOOKUP(A11,'Phase 1,2+robust'!$A$3:$ID$198,33,FALSE)</f>
        <v>#N/A</v>
      </c>
      <c r="AH11" s="45" t="e">
        <f>VLOOKUP(A11,'Phase 1,2+robust'!$A$3:$ID$198,34,FALSE)</f>
        <v>#N/A</v>
      </c>
      <c r="AI11" s="46" t="e">
        <f>VLOOKUP(A11,'Phase 1,2+robust'!$A$3:$ID$198,35,FALSE)</f>
        <v>#N/A</v>
      </c>
      <c r="AJ11" s="47" t="e">
        <f>VLOOKUP(A11,'Phase 1,2+robust'!$A$3:$ID$198,36,FALSE)</f>
        <v>#N/A</v>
      </c>
      <c r="AK11" s="16" t="e">
        <f>VLOOKUP(A11,'Phase 1,2+robust'!$A$3:$ID$198,37,FALSE)</f>
        <v>#N/A</v>
      </c>
      <c r="AL11" s="16" t="e">
        <f>VLOOKUP(A11,'Phase 1,2+robust'!$A$3:$ID$198,38,FALSE)</f>
        <v>#N/A</v>
      </c>
      <c r="AM11" s="16" t="e">
        <f>VLOOKUP(A11,'Phase 1,2+robust'!$A$3:$ID$198,39,FALSE)</f>
        <v>#N/A</v>
      </c>
      <c r="AN11" s="45" t="e">
        <f>VLOOKUP(A11,'Phase 1,2+robust'!$A$3:$ID$198,40,FALSE)</f>
        <v>#N/A</v>
      </c>
      <c r="AO11" s="46" t="e">
        <f>VLOOKUP(A11,'Phase 1,2+robust'!$A$3:$ID$198,41,FALSE)</f>
        <v>#N/A</v>
      </c>
      <c r="AP11" s="47" t="e">
        <f>VLOOKUP(A11,'Phase 1,2+robust'!$A$3:$ID$198,42,FALSE)</f>
        <v>#N/A</v>
      </c>
      <c r="AQ11" s="16" t="e">
        <f>VLOOKUP(A11,'Phase 1,2+robust'!$A$3:$ID$198,43,FALSE)</f>
        <v>#N/A</v>
      </c>
      <c r="AR11" s="16" t="e">
        <f>VLOOKUP(A11,'Phase 1,2+robust'!$A$3:$ID$198,44,FALSE)</f>
        <v>#N/A</v>
      </c>
      <c r="AS11" s="16" t="e">
        <f>VLOOKUP(A11,'Phase 1,2+robust'!$A$3:$ID$198,45,FALSE)</f>
        <v>#N/A</v>
      </c>
      <c r="AT11" s="45" t="e">
        <f>VLOOKUP(A11,'Phase 1,2+robust'!$A$3:$ID$198,46,FALSE)</f>
        <v>#N/A</v>
      </c>
      <c r="AU11" s="46" t="e">
        <f>VLOOKUP(A11,'Phase 1,2+robust'!$A$3:$ID$198,47,FALSE)</f>
        <v>#N/A</v>
      </c>
      <c r="AV11" s="47" t="e">
        <f>VLOOKUP(A11,'Phase 1,2+robust'!$A$3:$ID$198,48,FALSE)</f>
        <v>#N/A</v>
      </c>
      <c r="AW11" s="16" t="e">
        <f>VLOOKUP(A11,'Phase 1,2+robust'!$A$3:$ID$198,49,FALSE)</f>
        <v>#N/A</v>
      </c>
      <c r="AX11" s="16" t="e">
        <f>VLOOKUP(A11,'Phase 1,2+robust'!$A$3:$ID$198,50,FALSE)</f>
        <v>#N/A</v>
      </c>
      <c r="AY11" s="16" t="e">
        <f>VLOOKUP(A11,'Phase 1,2+robust'!$A$3:$ID$198,51,FALSE)</f>
        <v>#N/A</v>
      </c>
      <c r="AZ11" s="45" t="e">
        <f>VLOOKUP(A11,'Phase 1,2+robust'!$A$3:$ID$198,52,FALSE)</f>
        <v>#N/A</v>
      </c>
      <c r="BA11" s="46" t="e">
        <f>VLOOKUP(A11,'Phase 1,2+robust'!$A$3:$ID$198,53,FALSE)</f>
        <v>#N/A</v>
      </c>
      <c r="BB11" s="47" t="e">
        <f>VLOOKUP(A11,'Phase 1,2+robust'!$A$3:$ID$198,54,FALSE)</f>
        <v>#N/A</v>
      </c>
      <c r="BC11" s="16" t="e">
        <f>VLOOKUP(A11,'Phase 1,2+robust'!$A$3:$ID$198,55,FALSE)</f>
        <v>#N/A</v>
      </c>
      <c r="BD11" s="16" t="e">
        <f>VLOOKUP(A11,'Phase 1,2+robust'!$A$3:$ID$198,56,FALSE)</f>
        <v>#N/A</v>
      </c>
      <c r="BE11" s="16" t="e">
        <f>VLOOKUP(A11,'Phase 1,2+robust'!$A$3:$ID$198,57,FALSE)</f>
        <v>#N/A</v>
      </c>
      <c r="BF11" s="45" t="e">
        <f>VLOOKUP(A11,'Phase 1,2+robust'!$A$3:$ID$198,58,FALSE)</f>
        <v>#N/A</v>
      </c>
      <c r="BG11" s="46" t="e">
        <f>VLOOKUP(A11,'Phase 1,2+robust'!$A$3:$ID$198,59,FALSE)</f>
        <v>#N/A</v>
      </c>
      <c r="BH11" s="47" t="e">
        <f>VLOOKUP(A11,'Phase 1,2+robust'!$A$3:$ID$198,60,FALSE)</f>
        <v>#N/A</v>
      </c>
      <c r="BI11" s="16" t="e">
        <f>VLOOKUP(A11,'Phase 1,2+robust'!$A$3:$ID$198,61,FALSE)</f>
        <v>#N/A</v>
      </c>
      <c r="BJ11" s="16" t="e">
        <f>VLOOKUP(A11,'Phase 1,2+robust'!$A$3:$ID$198,62,FALSE)</f>
        <v>#N/A</v>
      </c>
      <c r="BK11" s="16" t="e">
        <f>VLOOKUP(A11,'Phase 1,2+robust'!$A$3:$ID$198,63,FALSE)</f>
        <v>#N/A</v>
      </c>
      <c r="BL11" s="45" t="e">
        <f>VLOOKUP(A11,'Phase 1,2+robust'!$A$3:$ID$198,64,FALSE)</f>
        <v>#N/A</v>
      </c>
      <c r="BM11" s="46" t="e">
        <f>VLOOKUP(A11,'Phase 1,2+robust'!$A$3:$ID$198,65,FALSE)</f>
        <v>#N/A</v>
      </c>
      <c r="BN11" s="47" t="e">
        <f>VLOOKUP(A11,'Phase 1,2+robust'!$A$3:$ID$198,66,FALSE)</f>
        <v>#N/A</v>
      </c>
      <c r="BO11" s="16" t="e">
        <f>VLOOKUP(A11,'Phase 1,2+robust'!$A$3:$ID$198,67,FALSE)</f>
        <v>#N/A</v>
      </c>
      <c r="BP11" s="16" t="e">
        <f>VLOOKUP(A11,'Phase 1,2+robust'!$A$3:$ID$198,68,FALSE)</f>
        <v>#N/A</v>
      </c>
      <c r="BQ11" s="16" t="e">
        <f>VLOOKUP(A11,'Phase 1,2+robust'!$A$3:$ID$198,69,FALSE)</f>
        <v>#N/A</v>
      </c>
      <c r="BR11" s="45" t="e">
        <f>VLOOKUP(A11,'Phase 1,2+robust'!$A$3:$ID$198,70,FALSE)</f>
        <v>#N/A</v>
      </c>
      <c r="BS11" s="46" t="e">
        <f>VLOOKUP(A11,'Phase 1,2+robust'!$A$3:$ID$198,71,FALSE)</f>
        <v>#N/A</v>
      </c>
      <c r="BT11" s="47" t="e">
        <f>VLOOKUP(A11,'Phase 1,2+robust'!$A$3:$ID$198,72,FALSE)</f>
        <v>#N/A</v>
      </c>
      <c r="BU11" s="16" t="e">
        <f>VLOOKUP(A11,'Phase 1,2+robust'!$A$3:$ID$198,73,FALSE)</f>
        <v>#N/A</v>
      </c>
      <c r="BV11" s="16" t="e">
        <f>VLOOKUP(A11,'Phase 1,2+robust'!$A$3:$ID$198,74,FALSE)</f>
        <v>#N/A</v>
      </c>
      <c r="BW11" s="16" t="e">
        <f>VLOOKUP(A11,'Phase 1,2+robust'!$A$3:$ID$198,75,FALSE)</f>
        <v>#N/A</v>
      </c>
      <c r="BX11" s="45" t="e">
        <f>VLOOKUP(A11,'Phase 1,2+robust'!$A$3:$ID$198,76,FALSE)</f>
        <v>#N/A</v>
      </c>
      <c r="BY11" s="46" t="e">
        <f>VLOOKUP(A11,'Phase 1,2+robust'!$A$3:$ID$198,77,FALSE)</f>
        <v>#N/A</v>
      </c>
      <c r="BZ11" s="47" t="e">
        <f>VLOOKUP(A11,'Phase 1,2+robust'!$A$3:$ID$198,78,FALSE)</f>
        <v>#N/A</v>
      </c>
      <c r="CA11" s="16" t="e">
        <f>VLOOKUP(A11,'Phase 1,2+robust'!$A$3:$ID$198,79,FALSE)</f>
        <v>#N/A</v>
      </c>
      <c r="CB11" s="16" t="e">
        <f>VLOOKUP(A11,'Phase 1,2+robust'!$A$3:$ID$198,80,FALSE)</f>
        <v>#N/A</v>
      </c>
      <c r="CC11" s="16" t="e">
        <f>VLOOKUP(A11,'Phase 1,2+robust'!$A$3:$ID$198,81,FALSE)</f>
        <v>#N/A</v>
      </c>
      <c r="CD11" s="45" t="e">
        <f>VLOOKUP(A11,'Phase 1,2+robust'!$A$3:$ID$198,82,FALSE)</f>
        <v>#N/A</v>
      </c>
      <c r="CE11" s="46" t="e">
        <f>VLOOKUP(A11,'Phase 1,2+robust'!$A$3:$ID$198,83,FALSE)</f>
        <v>#N/A</v>
      </c>
      <c r="CF11" s="47" t="e">
        <f>VLOOKUP(A11,'Phase 1,2+robust'!$A$3:$ID$198,84,FALSE)</f>
        <v>#N/A</v>
      </c>
      <c r="CG11" s="16" t="e">
        <f>VLOOKUP(A11,'Phase 1,2+robust'!$A$3:$ID$198,85,FALSE)</f>
        <v>#N/A</v>
      </c>
      <c r="CH11" s="16" t="e">
        <f>VLOOKUP(A11,'Phase 1,2+robust'!$A$3:$ID$198,86,FALSE)</f>
        <v>#N/A</v>
      </c>
      <c r="CI11" s="16" t="e">
        <f>VLOOKUP(A11,'Phase 1,2+robust'!$A$3:$ID$198,87,FALSE)</f>
        <v>#N/A</v>
      </c>
      <c r="CJ11" s="45" t="e">
        <f>VLOOKUP(A11,'Phase 1,2+robust'!$A$3:$ID$198,88,FALSE)</f>
        <v>#N/A</v>
      </c>
      <c r="CK11" s="46" t="e">
        <f>VLOOKUP(A11,'Phase 1,2+robust'!$A$3:$ID$198,89,FALSE)</f>
        <v>#N/A</v>
      </c>
      <c r="CL11" s="47" t="e">
        <f>VLOOKUP(A11,'Phase 1,2+robust'!$A$3:$ID$198,90,FALSE)</f>
        <v>#N/A</v>
      </c>
      <c r="CM11" s="16" t="e">
        <f>VLOOKUP(A11,'Phase 1,2+robust'!$A$3:$ID$198,91,FALSE)</f>
        <v>#N/A</v>
      </c>
      <c r="CN11" s="16" t="e">
        <f>VLOOKUP(A11,'Phase 1,2+robust'!$A$3:$ID$198,92,FALSE)</f>
        <v>#N/A</v>
      </c>
      <c r="CO11" s="16" t="e">
        <f>VLOOKUP(A11,'Phase 1,2+robust'!$A$3:$ID$198,93,FALSE)</f>
        <v>#N/A</v>
      </c>
      <c r="CP11" s="45" t="e">
        <f>VLOOKUP(A11,'Phase 1,2+robust'!$A$3:$ID$198,94,FALSE)</f>
        <v>#N/A</v>
      </c>
      <c r="CQ11" s="46" t="e">
        <f>VLOOKUP(A11,'Phase 1,2+robust'!$A$3:$ID$198,95,FALSE)</f>
        <v>#N/A</v>
      </c>
      <c r="CR11" s="47" t="e">
        <f>VLOOKUP(A11,'Phase 1,2+robust'!$A$3:$ID$198,96,FALSE)</f>
        <v>#N/A</v>
      </c>
      <c r="CS11" s="16" t="e">
        <f>VLOOKUP(A11,'Phase 1,2+robust'!$A$3:$ID$198,97,FALSE)</f>
        <v>#N/A</v>
      </c>
      <c r="CT11" s="16" t="e">
        <f>VLOOKUP(A11,'Phase 1,2+robust'!$A$3:$ID$198,98,FALSE)</f>
        <v>#N/A</v>
      </c>
      <c r="CU11" s="16" t="e">
        <f>VLOOKUP(A11,'Phase 1,2+robust'!$A$3:$ID$198,99,FALSE)</f>
        <v>#N/A</v>
      </c>
      <c r="CV11" s="45" t="e">
        <f>VLOOKUP(A11,'Phase 1,2+robust'!$A$3:$ID$198,100,FALSE)</f>
        <v>#N/A</v>
      </c>
      <c r="CW11" s="46" t="e">
        <f>VLOOKUP(A11,'Phase 1,2+robust'!$A$3:$ID$198,101,FALSE)</f>
        <v>#N/A</v>
      </c>
      <c r="CX11" s="47" t="e">
        <f>VLOOKUP(A11,'Phase 1,2+robust'!$A$3:$ID$198,102,FALSE)</f>
        <v>#N/A</v>
      </c>
      <c r="CY11" s="16" t="e">
        <f>VLOOKUP(A11,'Phase 1,2+robust'!$A$3:$ID$198,103,FALSE)</f>
        <v>#N/A</v>
      </c>
      <c r="CZ11" s="16" t="e">
        <f>VLOOKUP(A11,'Phase 1,2+robust'!$A$3:$ID$198,104,FALSE)</f>
        <v>#N/A</v>
      </c>
      <c r="DA11" s="16" t="e">
        <f>VLOOKUP(A11,'Phase 1,2+robust'!$A$3:$ID$198,105,FALSE)</f>
        <v>#N/A</v>
      </c>
      <c r="DB11" s="45" t="e">
        <f>VLOOKUP(A11,'Phase 1,2+robust'!$A$3:$ID$198,106,FALSE)</f>
        <v>#N/A</v>
      </c>
      <c r="DC11" s="46" t="e">
        <f>VLOOKUP(A11,'Phase 1,2+robust'!$A$3:$ID$198,107,FALSE)</f>
        <v>#N/A</v>
      </c>
      <c r="DD11" s="47" t="e">
        <f>VLOOKUP(A11,'Phase 1,2+robust'!$A$3:$ID$198,108,FALSE)</f>
        <v>#N/A</v>
      </c>
      <c r="DE11" s="16" t="e">
        <f>VLOOKUP(A11,'Phase 1,2+robust'!$A$3:$ID$198,109,FALSE)</f>
        <v>#N/A</v>
      </c>
      <c r="DF11" s="16" t="e">
        <f>VLOOKUP(A11,'Phase 1,2+robust'!$A$3:$ID$198,110,FALSE)</f>
        <v>#N/A</v>
      </c>
      <c r="DG11" s="16" t="e">
        <f>VLOOKUP(A11,'Phase 1,2+robust'!$A$3:$ID$198,111,FALSE)</f>
        <v>#N/A</v>
      </c>
      <c r="DH11" s="45" t="e">
        <f>VLOOKUP(A11,'Phase 1,2+robust'!$A$3:$ID$198,112,FALSE)</f>
        <v>#N/A</v>
      </c>
      <c r="DI11" s="46" t="e">
        <f>VLOOKUP(A11,'Phase 1,2+robust'!$A$3:$ID$198,113,FALSE)</f>
        <v>#N/A</v>
      </c>
      <c r="DJ11" s="47" t="e">
        <f>VLOOKUP(A11,'Phase 1,2+robust'!$A$3:$ID$198,114,FALSE)</f>
        <v>#N/A</v>
      </c>
      <c r="DK11" s="16" t="e">
        <f>VLOOKUP(A11,'Phase 1,2+robust'!$A$3:$ID$198,115,FALSE)</f>
        <v>#N/A</v>
      </c>
      <c r="DL11" s="16" t="e">
        <f>VLOOKUP(A11,'Phase 1,2+robust'!$A$3:$ID$198,116,FALSE)</f>
        <v>#N/A</v>
      </c>
      <c r="DM11" s="16" t="e">
        <f>VLOOKUP(A11,'Phase 1,2+robust'!$A$3:$ID$198,117,FALSE)</f>
        <v>#N/A</v>
      </c>
      <c r="DN11" s="45" t="e">
        <f>VLOOKUP(A11,'Phase 1,2+robust'!$A$3:$ID$198,118,FALSE)</f>
        <v>#N/A</v>
      </c>
      <c r="DO11" s="46" t="e">
        <f>VLOOKUP(A11,'Phase 1,2+robust'!$A$3:$ID$198,119,FALSE)</f>
        <v>#N/A</v>
      </c>
      <c r="DP11" s="47" t="e">
        <f>VLOOKUP(A11,'Phase 1,2+robust'!$A$3:$ID$198,120,FALSE)</f>
        <v>#N/A</v>
      </c>
      <c r="DQ11" s="16" t="e">
        <f>VLOOKUP(A11,'Phase 1,2+robust'!$A$3:$ID$198,121,FALSE)</f>
        <v>#N/A</v>
      </c>
      <c r="DR11" s="16" t="e">
        <f>VLOOKUP(A11,'Phase 1,2+robust'!$A$3:$ID$198,122,FALSE)</f>
        <v>#N/A</v>
      </c>
      <c r="DS11" s="16" t="e">
        <f>VLOOKUP(A11,'Phase 1,2+robust'!$A$3:$ID$198,123,FALSE)</f>
        <v>#N/A</v>
      </c>
      <c r="DT11" s="45" t="e">
        <f>VLOOKUP(A11,'Phase 1,2+robust'!$A$3:$ID$198,124,FALSE)</f>
        <v>#N/A</v>
      </c>
      <c r="DU11" s="46" t="e">
        <f>VLOOKUP(A11,'Phase 1,2+robust'!$A$3:$ID$198,125,FALSE)</f>
        <v>#N/A</v>
      </c>
      <c r="DV11" s="47" t="e">
        <f>VLOOKUP(A11,'Phase 1,2+robust'!$A$3:$ID$198,126,FALSE)</f>
        <v>#N/A</v>
      </c>
      <c r="DW11" s="16" t="e">
        <f>VLOOKUP(A11,'Phase 1,2+robust'!$A$3:$ID$198,127,FALSE)</f>
        <v>#N/A</v>
      </c>
      <c r="DX11" s="16" t="e">
        <f>VLOOKUP(A11,'Phase 1,2+robust'!$A$3:$ID$198,128,FALSE)</f>
        <v>#N/A</v>
      </c>
      <c r="DY11" s="16" t="e">
        <f>VLOOKUP(A11,'Phase 1,2+robust'!$A$3:$ID$198,129,FALSE)</f>
        <v>#N/A</v>
      </c>
      <c r="DZ11" s="45" t="e">
        <f>VLOOKUP(A11,'Phase 1,2+robust'!$A$3:$ID$198,130,FALSE)</f>
        <v>#N/A</v>
      </c>
      <c r="EA11" s="46" t="e">
        <f>VLOOKUP(A11,'Phase 1,2+robust'!$A$3:$ID$198,131,FALSE)</f>
        <v>#N/A</v>
      </c>
      <c r="EB11" s="47" t="e">
        <f>VLOOKUP(A11,'Phase 1,2+robust'!$A$3:$ID$198,132,FALSE)</f>
        <v>#N/A</v>
      </c>
      <c r="EC11" s="16" t="e">
        <f>VLOOKUP(A11,'Phase 1,2+robust'!$A$3:$ID$198,133,FALSE)</f>
        <v>#N/A</v>
      </c>
      <c r="ED11" s="16" t="e">
        <f>VLOOKUP(A11,'Phase 1,2+robust'!$A$3:$ID$198,134,FALSE)</f>
        <v>#N/A</v>
      </c>
      <c r="EE11" s="16" t="e">
        <f>VLOOKUP(A11,'Phase 1,2+robust'!$A$3:$ID$198,135,FALSE)</f>
        <v>#N/A</v>
      </c>
      <c r="EF11" s="45" t="e">
        <f>VLOOKUP(A11,'Phase 1,2+robust'!$A$3:$ID$198,136,FALSE)</f>
        <v>#N/A</v>
      </c>
      <c r="EG11" s="46" t="e">
        <f>VLOOKUP(A11,'Phase 1,2+robust'!$A$3:$ID$198,137,FALSE)</f>
        <v>#N/A</v>
      </c>
      <c r="EH11" s="47" t="e">
        <f>VLOOKUP(A11,'Phase 1,2+robust'!$A$3:$ID$198,138,FALSE)</f>
        <v>#N/A</v>
      </c>
      <c r="EI11" s="16" t="e">
        <f>VLOOKUP(A11,'Phase 1,2+robust'!$A$3:$ID$198,139,FALSE)</f>
        <v>#N/A</v>
      </c>
      <c r="EJ11" s="16" t="e">
        <f>VLOOKUP(A11,'Phase 1,2+robust'!$A$3:$ID$198,140,FALSE)</f>
        <v>#N/A</v>
      </c>
      <c r="EK11" s="16" t="e">
        <f>VLOOKUP(A11,'Phase 1,2+robust'!$A$3:$ID$198,141,FALSE)</f>
        <v>#N/A</v>
      </c>
      <c r="EL11" s="45" t="e">
        <f>VLOOKUP(A11,'Phase 1,2+robust'!$A$3:$ID$198,142,FALSE)</f>
        <v>#N/A</v>
      </c>
      <c r="EM11" s="46" t="e">
        <f>VLOOKUP(A11,'Phase 1,2+robust'!$A$3:$ID$198,143,FALSE)</f>
        <v>#N/A</v>
      </c>
      <c r="EN11" s="47" t="e">
        <f>VLOOKUP(A11,'Phase 1,2+robust'!$A$3:$ID$198,144,FALSE)</f>
        <v>#N/A</v>
      </c>
      <c r="EO11" s="16" t="e">
        <f>VLOOKUP(A11,'Phase 1,2+robust'!$A$3:$ID$198,145,FALSE)</f>
        <v>#N/A</v>
      </c>
      <c r="EP11" s="16" t="e">
        <f>VLOOKUP(A11,'Phase 1,2+robust'!$A$3:$ID$198,146,FALSE)</f>
        <v>#N/A</v>
      </c>
      <c r="EQ11" s="16" t="e">
        <f>VLOOKUP(A11,'Phase 1,2+robust'!$A$3:$ID$198,147,FALSE)</f>
        <v>#N/A</v>
      </c>
      <c r="ER11" s="45" t="e">
        <f>VLOOKUP(A11,'Phase 1,2+robust'!$A$3:$ID$198,148,FALSE)</f>
        <v>#N/A</v>
      </c>
      <c r="ES11" s="46" t="e">
        <f>VLOOKUP(A11,'Phase 1,2+robust'!$A$3:$ID$198,149,FALSE)</f>
        <v>#N/A</v>
      </c>
      <c r="ET11" s="47" t="e">
        <f>VLOOKUP(A11,'Phase 1,2+robust'!$A$3:$ID$198,150,FALSE)</f>
        <v>#N/A</v>
      </c>
      <c r="EU11" s="16" t="e">
        <f>VLOOKUP(A11,'Phase 1,2+robust'!$A$3:$ID$198,151,FALSE)</f>
        <v>#N/A</v>
      </c>
      <c r="EV11" s="16" t="e">
        <f>VLOOKUP(A11,'Phase 1,2+robust'!$A$3:$ID$198,152,FALSE)</f>
        <v>#N/A</v>
      </c>
      <c r="EW11" s="16" t="e">
        <f>VLOOKUP(A11,'Phase 1,2+robust'!$A$3:$ID$198,153,FALSE)</f>
        <v>#N/A</v>
      </c>
      <c r="EX11" s="16" t="e">
        <f>VLOOKUP(A11,'Phase 1,2+robust'!$A$3:$ID$198,154,FALSE)</f>
        <v>#N/A</v>
      </c>
      <c r="EY11" s="16" t="e">
        <f>VLOOKUP(A11,'Phase 1,2+robust'!$A$3:$ID$198,155,FALSE)</f>
        <v>#N/A</v>
      </c>
      <c r="EZ11" s="16" t="e">
        <f>VLOOKUP(A11,'Phase 1,2+robust'!$A$3:$ID$198,156,FALSE)</f>
        <v>#N/A</v>
      </c>
      <c r="FA11" s="16" t="e">
        <f>VLOOKUP(A11,'Phase 1,2+robust'!$A$3:$ID$198,157,FALSE)</f>
        <v>#N/A</v>
      </c>
      <c r="FB11" s="16" t="e">
        <f>VLOOKUP(A11,'Phase 1,2+robust'!$A$3:$ID$198,158,FALSE)</f>
        <v>#N/A</v>
      </c>
      <c r="FC11" s="16" t="e">
        <f>VLOOKUP(A11,'Phase 1,2+robust'!$A$3:$ID$198,159,FALSE)</f>
        <v>#N/A</v>
      </c>
      <c r="FD11" s="16" t="e">
        <f>VLOOKUP(A11,'Phase 1,2+robust'!$A$3:$ID$198,160,FALSE)</f>
        <v>#N/A</v>
      </c>
      <c r="FE11" s="16" t="e">
        <f>VLOOKUP(A11,'Phase 1,2+robust'!$A$3:$ID$198,161,FALSE)</f>
        <v>#N/A</v>
      </c>
      <c r="FF11" s="16" t="e">
        <f>VLOOKUP(A11,'Phase 1,2+robust'!$A$3:$ID$198,162,FALSE)</f>
        <v>#N/A</v>
      </c>
      <c r="FG11" s="16" t="e">
        <f>VLOOKUP(A11,'Phase 1,2+robust'!$A$3:$ID$198,163,FALSE)</f>
        <v>#N/A</v>
      </c>
      <c r="FH11" s="16" t="e">
        <f>VLOOKUP(A11,'Phase 1,2+robust'!$A$3:$ID$198,164,FALSE)</f>
        <v>#N/A</v>
      </c>
      <c r="FI11" s="16" t="e">
        <f>VLOOKUP(A11,'Phase 1,2+robust'!$A$3:$ID$198,165,FALSE)</f>
        <v>#N/A</v>
      </c>
      <c r="FJ11" s="16" t="e">
        <f>VLOOKUP(A11,'Phase 1,2+robust'!$A$3:$ID$198,166,FALSE)</f>
        <v>#N/A</v>
      </c>
      <c r="FK11" s="16" t="e">
        <f>VLOOKUP(A11,'Phase 1,2+robust'!$A$3:$ID$198,167,FALSE)</f>
        <v>#N/A</v>
      </c>
      <c r="FL11" s="16" t="e">
        <f>VLOOKUP(A11,'Phase 1,2+robust'!$A$3:$ID$198,168,FALSE)</f>
        <v>#N/A</v>
      </c>
      <c r="FM11" s="16" t="e">
        <f>VLOOKUP(A11,'Phase 1,2+robust'!$A$3:$ID$198,169,FALSE)</f>
        <v>#N/A</v>
      </c>
      <c r="FN11" s="16" t="e">
        <f>VLOOKUP(A11,'Phase 1,2+robust'!$A$3:$ID$198,170,FALSE)</f>
        <v>#N/A</v>
      </c>
      <c r="FO11" s="16" t="e">
        <f>VLOOKUP(A11,'Phase 1,2+robust'!$A$3:$ID$198,171,FALSE)</f>
        <v>#N/A</v>
      </c>
      <c r="FP11" s="16" t="e">
        <f>VLOOKUP(A11,'Phase 1,2+robust'!$A$3:$ID$198,172,FALSE)</f>
        <v>#N/A</v>
      </c>
      <c r="FQ11" s="16" t="e">
        <f>VLOOKUP(A11,'Phase 1,2+robust'!$A$3:$ID$198,173,FALSE)</f>
        <v>#N/A</v>
      </c>
      <c r="FR11" s="16" t="e">
        <f>VLOOKUP(A11,'Phase 1,2+robust'!$A$3:$ID$198,174,FALSE)</f>
        <v>#N/A</v>
      </c>
      <c r="FS11" s="16" t="e">
        <f>VLOOKUP(A11,'Phase 1,2+robust'!$A$3:$ID$198,175,FALSE)</f>
        <v>#N/A</v>
      </c>
      <c r="FT11" s="16" t="e">
        <f>VLOOKUP(A11,'Phase 1,2+robust'!$A$3:$ID$198,176,FALSE)</f>
        <v>#N/A</v>
      </c>
      <c r="FU11" s="16" t="e">
        <f>VLOOKUP(A11,'Phase 1,2+robust'!$A$3:$ID$198,177,FALSE)</f>
        <v>#N/A</v>
      </c>
      <c r="FV11" s="16" t="e">
        <f>VLOOKUP(A11,'Phase 1,2+robust'!$A$3:$ID$198,178,FALSE)</f>
        <v>#N/A</v>
      </c>
      <c r="FW11" s="16" t="e">
        <f>VLOOKUP(A11,'Phase 1,2+robust'!$A$3:$ID$198,179,FALSE)</f>
        <v>#N/A</v>
      </c>
      <c r="FX11" s="16" t="e">
        <f>VLOOKUP(A11,'Phase 1,2+robust'!$A$3:$ID$198,180,FALSE)</f>
        <v>#N/A</v>
      </c>
      <c r="FY11" s="16" t="e">
        <f>VLOOKUP(A11,'Phase 1,2+robust'!$A$3:$ID$198,181,FALSE)</f>
        <v>#N/A</v>
      </c>
      <c r="FZ11" s="16" t="e">
        <f>VLOOKUP(A11,'Phase 1,2+robust'!$A$3:$ID$198,182,FALSE)</f>
        <v>#N/A</v>
      </c>
      <c r="GA11" s="16" t="e">
        <f>VLOOKUP(A11,'Phase 1,2+robust'!$A$3:$ID$198,183,FALSE)</f>
        <v>#N/A</v>
      </c>
      <c r="GB11" s="16" t="e">
        <f>VLOOKUP(A11,'Phase 1,2+robust'!$A$3:$ID$198,184,FALSE)</f>
        <v>#N/A</v>
      </c>
      <c r="GC11" s="16" t="e">
        <f>VLOOKUP(A11,'Phase 1,2+robust'!$A$3:$ID$198,185,FALSE)</f>
        <v>#N/A</v>
      </c>
      <c r="GD11" s="16" t="e">
        <f>VLOOKUP(A11,'Phase 1,2+robust'!$A$3:$ID$198,186,FALSE)</f>
        <v>#N/A</v>
      </c>
      <c r="GE11" s="16" t="e">
        <f>VLOOKUP(A11,'Phase 1,2+robust'!$A$3:$ID$198,187,FALSE)</f>
        <v>#N/A</v>
      </c>
      <c r="GF11" s="16" t="e">
        <f>VLOOKUP(A11,'Phase 1,2+robust'!$A$3:$ID$198,188,FALSE)</f>
        <v>#N/A</v>
      </c>
      <c r="GG11" s="16" t="e">
        <f>VLOOKUP(A11,'Phase 1,2+robust'!$A$3:$ID$198,189,FALSE)</f>
        <v>#N/A</v>
      </c>
      <c r="GH11" s="16" t="e">
        <f>VLOOKUP(A11,'Phase 1,2+robust'!$A$3:$ID$198,190,FALSE)</f>
        <v>#N/A</v>
      </c>
      <c r="GI11" s="16" t="e">
        <f>VLOOKUP(A11,'Phase 1,2+robust'!$A$3:$ID$198,191,FALSE)</f>
        <v>#N/A</v>
      </c>
      <c r="GJ11" s="16" t="e">
        <f>VLOOKUP(A11,'Phase 1,2+robust'!$A$3:$ID$198,192,FALSE)</f>
        <v>#N/A</v>
      </c>
      <c r="GK11" s="16" t="e">
        <f>VLOOKUP(A11,'Phase 1,2+robust'!$A$3:$ID$198,193,FALSE)</f>
        <v>#N/A</v>
      </c>
      <c r="GL11" s="16" t="e">
        <f>VLOOKUP(A11,'Phase 1,2+robust'!$A$3:$ID$198,194,FALSE)</f>
        <v>#N/A</v>
      </c>
      <c r="GM11" s="16" t="e">
        <f>VLOOKUP(A11,'Phase 1,2+robust'!$A$3:$ID$198,195,FALSE)</f>
        <v>#N/A</v>
      </c>
      <c r="GN11" s="16" t="e">
        <f>VLOOKUP(A11,'Phase 1,2+robust'!$A$3:$ID$198,196,FALSE)</f>
        <v>#N/A</v>
      </c>
      <c r="GO11" s="16" t="e">
        <f>VLOOKUP(A11,'Phase 1,2+robust'!$A$3:$ID$198,197,FALSE)</f>
        <v>#N/A</v>
      </c>
      <c r="GP11" s="16" t="e">
        <f>VLOOKUP(A11,'Phase 1,2+robust'!$A$3:$ID$198,198,FALSE)</f>
        <v>#N/A</v>
      </c>
    </row>
    <row r="12" spans="1:198" s="16" customFormat="1" x14ac:dyDescent="0.25">
      <c r="B12" s="16" t="e">
        <f>VLOOKUP(A12,'Phase 1,2+robust'!$A$3:$ID$198,2,FALSE)</f>
        <v>#N/A</v>
      </c>
      <c r="C12" s="16" t="e">
        <f>VLOOKUP(A12,'Phase 1,2+robust'!$A$3:$ID$198,3,FALSE)</f>
        <v>#N/A</v>
      </c>
      <c r="D12" s="16" t="e">
        <f>VLOOKUP(A12,'Phase 1,2+robust'!$A$3:$ID$198,4,FALSE)</f>
        <v>#N/A</v>
      </c>
      <c r="E12" s="16" t="e">
        <f>VLOOKUP(A12,'Phase 1,2+robust'!$A$3:$ID$198,5,FALSE)</f>
        <v>#N/A</v>
      </c>
      <c r="F12" s="16" t="e">
        <f>VLOOKUP(A12,'Phase 1,2+robust'!$A$3:$ID$198,6,FALSE)</f>
        <v>#N/A</v>
      </c>
      <c r="G12" s="16" t="e">
        <f>VLOOKUP(A12,'Phase 1,2+robust'!$A$3:$ID$198,7,FALSE)</f>
        <v>#N/A</v>
      </c>
      <c r="H12" s="16" t="e">
        <f>VLOOKUP(A12,'Phase 1,2+robust'!$A$3:$ID$198,8,FALSE)</f>
        <v>#N/A</v>
      </c>
      <c r="I12" s="16" t="e">
        <f>VLOOKUP(A12,'Phase 1,2+robust'!$A$3:$ID$198,9,FALSE)</f>
        <v>#N/A</v>
      </c>
      <c r="J12" s="45" t="e">
        <f>VLOOKUP(A12,'Phase 1,2+robust'!$A$3:$ID$198,10,FALSE)</f>
        <v>#N/A</v>
      </c>
      <c r="K12" s="46" t="e">
        <f>VLOOKUP(A12,'Phase 1,2+robust'!$A$3:$ID$198,11,FALSE)</f>
        <v>#N/A</v>
      </c>
      <c r="L12" s="47" t="e">
        <f>VLOOKUP(A12,'Phase 1,2+robust'!$A$3:$ID$198,12,FALSE)</f>
        <v>#N/A</v>
      </c>
      <c r="M12" s="16" t="e">
        <f>VLOOKUP(A12,'Phase 1,2+robust'!$A$3:$ID$198,13,FALSE)</f>
        <v>#N/A</v>
      </c>
      <c r="N12" s="16" t="e">
        <f>VLOOKUP(A12,'Phase 1,2+robust'!$A$3:$ID$198,14,FALSE)</f>
        <v>#N/A</v>
      </c>
      <c r="O12" s="16" t="e">
        <f>VLOOKUP(A12,'Phase 1,2+robust'!$A$3:$ID$198,15,FALSE)</f>
        <v>#N/A</v>
      </c>
      <c r="P12" s="45" t="e">
        <f>VLOOKUP(A12,'Phase 1,2+robust'!$A$3:$ID$198,16,FALSE)</f>
        <v>#N/A</v>
      </c>
      <c r="Q12" s="46" t="e">
        <f>VLOOKUP(A12,'Phase 1,2+robust'!$A$3:$ID$198,17,FALSE)</f>
        <v>#N/A</v>
      </c>
      <c r="R12" s="47" t="e">
        <f>VLOOKUP(A12,'Phase 1,2+robust'!$A$3:$ID$198,18,FALSE)</f>
        <v>#N/A</v>
      </c>
      <c r="S12" s="16" t="e">
        <f>VLOOKUP(A12,'Phase 1,2+robust'!$A$3:$ID$198,19,FALSE)</f>
        <v>#N/A</v>
      </c>
      <c r="T12" s="16" t="e">
        <f>VLOOKUP(A12,'Phase 1,2+robust'!$A$3:$ID$198,20,FALSE)</f>
        <v>#N/A</v>
      </c>
      <c r="U12" s="16" t="e">
        <f>VLOOKUP(A12,'Phase 1,2+robust'!$A$3:$ID$198,21,FALSE)</f>
        <v>#N/A</v>
      </c>
      <c r="V12" s="45" t="e">
        <f>VLOOKUP(A12,'Phase 1,2+robust'!$A$3:$ID$198,22,FALSE)</f>
        <v>#N/A</v>
      </c>
      <c r="W12" s="46" t="e">
        <f>VLOOKUP(A12,'Phase 1,2+robust'!$A$3:$ID$198,23,FALSE)</f>
        <v>#N/A</v>
      </c>
      <c r="X12" s="47" t="e">
        <f>VLOOKUP(A12,'Phase 1,2+robust'!$A$3:$ID$198,24,FALSE)</f>
        <v>#N/A</v>
      </c>
      <c r="Y12" s="16" t="e">
        <f>VLOOKUP(A12,'Phase 1,2+robust'!$A$3:$ID$198,25,FALSE)</f>
        <v>#N/A</v>
      </c>
      <c r="Z12" s="16" t="e">
        <f>VLOOKUP(A12,'Phase 1,2+robust'!$A$3:$ID$198,26,FALSE)</f>
        <v>#N/A</v>
      </c>
      <c r="AA12" s="16" t="e">
        <f>VLOOKUP(A12,'Phase 1,2+robust'!$A$3:$ID$198,27,FALSE)</f>
        <v>#N/A</v>
      </c>
      <c r="AB12" s="45" t="e">
        <f>VLOOKUP(A12,'Phase 1,2+robust'!$A$3:$ID$198,28,FALSE)</f>
        <v>#N/A</v>
      </c>
      <c r="AC12" s="46" t="e">
        <f>VLOOKUP(A12,'Phase 1,2+robust'!$A$3:$ID$198,29,FALSE)</f>
        <v>#N/A</v>
      </c>
      <c r="AD12" s="47" t="e">
        <f>VLOOKUP(A12,'Phase 1,2+robust'!$A$3:$ID$198,30,FALSE)</f>
        <v>#N/A</v>
      </c>
      <c r="AE12" s="16" t="e">
        <f>VLOOKUP(A12,'Phase 1,2+robust'!$A$3:$ID$198,31,FALSE)</f>
        <v>#N/A</v>
      </c>
      <c r="AF12" s="16" t="e">
        <f>VLOOKUP(A12,'Phase 1,2+robust'!$A$3:$ID$198,32,FALSE)</f>
        <v>#N/A</v>
      </c>
      <c r="AG12" s="16" t="e">
        <f>VLOOKUP(A12,'Phase 1,2+robust'!$A$3:$ID$198,33,FALSE)</f>
        <v>#N/A</v>
      </c>
      <c r="AH12" s="45" t="e">
        <f>VLOOKUP(A12,'Phase 1,2+robust'!$A$3:$ID$198,34,FALSE)</f>
        <v>#N/A</v>
      </c>
      <c r="AI12" s="46" t="e">
        <f>VLOOKUP(A12,'Phase 1,2+robust'!$A$3:$ID$198,35,FALSE)</f>
        <v>#N/A</v>
      </c>
      <c r="AJ12" s="47" t="e">
        <f>VLOOKUP(A12,'Phase 1,2+robust'!$A$3:$ID$198,36,FALSE)</f>
        <v>#N/A</v>
      </c>
      <c r="AK12" s="16" t="e">
        <f>VLOOKUP(A12,'Phase 1,2+robust'!$A$3:$ID$198,37,FALSE)</f>
        <v>#N/A</v>
      </c>
      <c r="AL12" s="16" t="e">
        <f>VLOOKUP(A12,'Phase 1,2+robust'!$A$3:$ID$198,38,FALSE)</f>
        <v>#N/A</v>
      </c>
      <c r="AM12" s="16" t="e">
        <f>VLOOKUP(A12,'Phase 1,2+robust'!$A$3:$ID$198,39,FALSE)</f>
        <v>#N/A</v>
      </c>
      <c r="AN12" s="45" t="e">
        <f>VLOOKUP(A12,'Phase 1,2+robust'!$A$3:$ID$198,40,FALSE)</f>
        <v>#N/A</v>
      </c>
      <c r="AO12" s="46" t="e">
        <f>VLOOKUP(A12,'Phase 1,2+robust'!$A$3:$ID$198,41,FALSE)</f>
        <v>#N/A</v>
      </c>
      <c r="AP12" s="47" t="e">
        <f>VLOOKUP(A12,'Phase 1,2+robust'!$A$3:$ID$198,42,FALSE)</f>
        <v>#N/A</v>
      </c>
      <c r="AQ12" s="16" t="e">
        <f>VLOOKUP(A12,'Phase 1,2+robust'!$A$3:$ID$198,43,FALSE)</f>
        <v>#N/A</v>
      </c>
      <c r="AR12" s="16" t="e">
        <f>VLOOKUP(A12,'Phase 1,2+robust'!$A$3:$ID$198,44,FALSE)</f>
        <v>#N/A</v>
      </c>
      <c r="AS12" s="16" t="e">
        <f>VLOOKUP(A12,'Phase 1,2+robust'!$A$3:$ID$198,45,FALSE)</f>
        <v>#N/A</v>
      </c>
      <c r="AT12" s="45" t="e">
        <f>VLOOKUP(A12,'Phase 1,2+robust'!$A$3:$ID$198,46,FALSE)</f>
        <v>#N/A</v>
      </c>
      <c r="AU12" s="46" t="e">
        <f>VLOOKUP(A12,'Phase 1,2+robust'!$A$3:$ID$198,47,FALSE)</f>
        <v>#N/A</v>
      </c>
      <c r="AV12" s="47" t="e">
        <f>VLOOKUP(A12,'Phase 1,2+robust'!$A$3:$ID$198,48,FALSE)</f>
        <v>#N/A</v>
      </c>
      <c r="AW12" s="16" t="e">
        <f>VLOOKUP(A12,'Phase 1,2+robust'!$A$3:$ID$198,49,FALSE)</f>
        <v>#N/A</v>
      </c>
      <c r="AX12" s="16" t="e">
        <f>VLOOKUP(A12,'Phase 1,2+robust'!$A$3:$ID$198,50,FALSE)</f>
        <v>#N/A</v>
      </c>
      <c r="AY12" s="16" t="e">
        <f>VLOOKUP(A12,'Phase 1,2+robust'!$A$3:$ID$198,51,FALSE)</f>
        <v>#N/A</v>
      </c>
      <c r="AZ12" s="45" t="e">
        <f>VLOOKUP(A12,'Phase 1,2+robust'!$A$3:$ID$198,52,FALSE)</f>
        <v>#N/A</v>
      </c>
      <c r="BA12" s="46" t="e">
        <f>VLOOKUP(A12,'Phase 1,2+robust'!$A$3:$ID$198,53,FALSE)</f>
        <v>#N/A</v>
      </c>
      <c r="BB12" s="47" t="e">
        <f>VLOOKUP(A12,'Phase 1,2+robust'!$A$3:$ID$198,54,FALSE)</f>
        <v>#N/A</v>
      </c>
      <c r="BC12" s="16" t="e">
        <f>VLOOKUP(A12,'Phase 1,2+robust'!$A$3:$ID$198,55,FALSE)</f>
        <v>#N/A</v>
      </c>
      <c r="BD12" s="16" t="e">
        <f>VLOOKUP(A12,'Phase 1,2+robust'!$A$3:$ID$198,56,FALSE)</f>
        <v>#N/A</v>
      </c>
      <c r="BE12" s="16" t="e">
        <f>VLOOKUP(A12,'Phase 1,2+robust'!$A$3:$ID$198,57,FALSE)</f>
        <v>#N/A</v>
      </c>
      <c r="BF12" s="45" t="e">
        <f>VLOOKUP(A12,'Phase 1,2+robust'!$A$3:$ID$198,58,FALSE)</f>
        <v>#N/A</v>
      </c>
      <c r="BG12" s="46" t="e">
        <f>VLOOKUP(A12,'Phase 1,2+robust'!$A$3:$ID$198,59,FALSE)</f>
        <v>#N/A</v>
      </c>
      <c r="BH12" s="47" t="e">
        <f>VLOOKUP(A12,'Phase 1,2+robust'!$A$3:$ID$198,60,FALSE)</f>
        <v>#N/A</v>
      </c>
      <c r="BI12" s="16" t="e">
        <f>VLOOKUP(A12,'Phase 1,2+robust'!$A$3:$ID$198,61,FALSE)</f>
        <v>#N/A</v>
      </c>
      <c r="BJ12" s="16" t="e">
        <f>VLOOKUP(A12,'Phase 1,2+robust'!$A$3:$ID$198,62,FALSE)</f>
        <v>#N/A</v>
      </c>
      <c r="BK12" s="16" t="e">
        <f>VLOOKUP(A12,'Phase 1,2+robust'!$A$3:$ID$198,63,FALSE)</f>
        <v>#N/A</v>
      </c>
      <c r="BL12" s="45" t="e">
        <f>VLOOKUP(A12,'Phase 1,2+robust'!$A$3:$ID$198,64,FALSE)</f>
        <v>#N/A</v>
      </c>
      <c r="BM12" s="46" t="e">
        <f>VLOOKUP(A12,'Phase 1,2+robust'!$A$3:$ID$198,65,FALSE)</f>
        <v>#N/A</v>
      </c>
      <c r="BN12" s="47" t="e">
        <f>VLOOKUP(A12,'Phase 1,2+robust'!$A$3:$ID$198,66,FALSE)</f>
        <v>#N/A</v>
      </c>
      <c r="BO12" s="16" t="e">
        <f>VLOOKUP(A12,'Phase 1,2+robust'!$A$3:$ID$198,67,FALSE)</f>
        <v>#N/A</v>
      </c>
      <c r="BP12" s="16" t="e">
        <f>VLOOKUP(A12,'Phase 1,2+robust'!$A$3:$ID$198,68,FALSE)</f>
        <v>#N/A</v>
      </c>
      <c r="BQ12" s="16" t="e">
        <f>VLOOKUP(A12,'Phase 1,2+robust'!$A$3:$ID$198,69,FALSE)</f>
        <v>#N/A</v>
      </c>
      <c r="BR12" s="45" t="e">
        <f>VLOOKUP(A12,'Phase 1,2+robust'!$A$3:$ID$198,70,FALSE)</f>
        <v>#N/A</v>
      </c>
      <c r="BS12" s="46" t="e">
        <f>VLOOKUP(A12,'Phase 1,2+robust'!$A$3:$ID$198,71,FALSE)</f>
        <v>#N/A</v>
      </c>
      <c r="BT12" s="47" t="e">
        <f>VLOOKUP(A12,'Phase 1,2+robust'!$A$3:$ID$198,72,FALSE)</f>
        <v>#N/A</v>
      </c>
      <c r="BU12" s="16" t="e">
        <f>VLOOKUP(A12,'Phase 1,2+robust'!$A$3:$ID$198,73,FALSE)</f>
        <v>#N/A</v>
      </c>
      <c r="BV12" s="16" t="e">
        <f>VLOOKUP(A12,'Phase 1,2+robust'!$A$3:$ID$198,74,FALSE)</f>
        <v>#N/A</v>
      </c>
      <c r="BW12" s="16" t="e">
        <f>VLOOKUP(A12,'Phase 1,2+robust'!$A$3:$ID$198,75,FALSE)</f>
        <v>#N/A</v>
      </c>
      <c r="BX12" s="45" t="e">
        <f>VLOOKUP(A12,'Phase 1,2+robust'!$A$3:$ID$198,76,FALSE)</f>
        <v>#N/A</v>
      </c>
      <c r="BY12" s="46" t="e">
        <f>VLOOKUP(A12,'Phase 1,2+robust'!$A$3:$ID$198,77,FALSE)</f>
        <v>#N/A</v>
      </c>
      <c r="BZ12" s="47" t="e">
        <f>VLOOKUP(A12,'Phase 1,2+robust'!$A$3:$ID$198,78,FALSE)</f>
        <v>#N/A</v>
      </c>
      <c r="CA12" s="16" t="e">
        <f>VLOOKUP(A12,'Phase 1,2+robust'!$A$3:$ID$198,79,FALSE)</f>
        <v>#N/A</v>
      </c>
      <c r="CB12" s="16" t="e">
        <f>VLOOKUP(A12,'Phase 1,2+robust'!$A$3:$ID$198,80,FALSE)</f>
        <v>#N/A</v>
      </c>
      <c r="CC12" s="16" t="e">
        <f>VLOOKUP(A12,'Phase 1,2+robust'!$A$3:$ID$198,81,FALSE)</f>
        <v>#N/A</v>
      </c>
      <c r="CD12" s="45" t="e">
        <f>VLOOKUP(A12,'Phase 1,2+robust'!$A$3:$ID$198,82,FALSE)</f>
        <v>#N/A</v>
      </c>
      <c r="CE12" s="46" t="e">
        <f>VLOOKUP(A12,'Phase 1,2+robust'!$A$3:$ID$198,83,FALSE)</f>
        <v>#N/A</v>
      </c>
      <c r="CF12" s="47" t="e">
        <f>VLOOKUP(A12,'Phase 1,2+robust'!$A$3:$ID$198,84,FALSE)</f>
        <v>#N/A</v>
      </c>
      <c r="CG12" s="16" t="e">
        <f>VLOOKUP(A12,'Phase 1,2+robust'!$A$3:$ID$198,85,FALSE)</f>
        <v>#N/A</v>
      </c>
      <c r="CH12" s="16" t="e">
        <f>VLOOKUP(A12,'Phase 1,2+robust'!$A$3:$ID$198,86,FALSE)</f>
        <v>#N/A</v>
      </c>
      <c r="CI12" s="16" t="e">
        <f>VLOOKUP(A12,'Phase 1,2+robust'!$A$3:$ID$198,87,FALSE)</f>
        <v>#N/A</v>
      </c>
      <c r="CJ12" s="45" t="e">
        <f>VLOOKUP(A12,'Phase 1,2+robust'!$A$3:$ID$198,88,FALSE)</f>
        <v>#N/A</v>
      </c>
      <c r="CK12" s="46" t="e">
        <f>VLOOKUP(A12,'Phase 1,2+robust'!$A$3:$ID$198,89,FALSE)</f>
        <v>#N/A</v>
      </c>
      <c r="CL12" s="47" t="e">
        <f>VLOOKUP(A12,'Phase 1,2+robust'!$A$3:$ID$198,90,FALSE)</f>
        <v>#N/A</v>
      </c>
      <c r="CM12" s="16" t="e">
        <f>VLOOKUP(A12,'Phase 1,2+robust'!$A$3:$ID$198,91,FALSE)</f>
        <v>#N/A</v>
      </c>
      <c r="CN12" s="16" t="e">
        <f>VLOOKUP(A12,'Phase 1,2+robust'!$A$3:$ID$198,92,FALSE)</f>
        <v>#N/A</v>
      </c>
      <c r="CO12" s="16" t="e">
        <f>VLOOKUP(A12,'Phase 1,2+robust'!$A$3:$ID$198,93,FALSE)</f>
        <v>#N/A</v>
      </c>
      <c r="CP12" s="45" t="e">
        <f>VLOOKUP(A12,'Phase 1,2+robust'!$A$3:$ID$198,94,FALSE)</f>
        <v>#N/A</v>
      </c>
      <c r="CQ12" s="46" t="e">
        <f>VLOOKUP(A12,'Phase 1,2+robust'!$A$3:$ID$198,95,FALSE)</f>
        <v>#N/A</v>
      </c>
      <c r="CR12" s="47" t="e">
        <f>VLOOKUP(A12,'Phase 1,2+robust'!$A$3:$ID$198,96,FALSE)</f>
        <v>#N/A</v>
      </c>
      <c r="CS12" s="16" t="e">
        <f>VLOOKUP(A12,'Phase 1,2+robust'!$A$3:$ID$198,97,FALSE)</f>
        <v>#N/A</v>
      </c>
      <c r="CT12" s="16" t="e">
        <f>VLOOKUP(A12,'Phase 1,2+robust'!$A$3:$ID$198,98,FALSE)</f>
        <v>#N/A</v>
      </c>
      <c r="CU12" s="16" t="e">
        <f>VLOOKUP(A12,'Phase 1,2+robust'!$A$3:$ID$198,99,FALSE)</f>
        <v>#N/A</v>
      </c>
      <c r="CV12" s="45" t="e">
        <f>VLOOKUP(A12,'Phase 1,2+robust'!$A$3:$ID$198,100,FALSE)</f>
        <v>#N/A</v>
      </c>
      <c r="CW12" s="46" t="e">
        <f>VLOOKUP(A12,'Phase 1,2+robust'!$A$3:$ID$198,101,FALSE)</f>
        <v>#N/A</v>
      </c>
      <c r="CX12" s="47" t="e">
        <f>VLOOKUP(A12,'Phase 1,2+robust'!$A$3:$ID$198,102,FALSE)</f>
        <v>#N/A</v>
      </c>
      <c r="CY12" s="16" t="e">
        <f>VLOOKUP(A12,'Phase 1,2+robust'!$A$3:$ID$198,103,FALSE)</f>
        <v>#N/A</v>
      </c>
      <c r="CZ12" s="16" t="e">
        <f>VLOOKUP(A12,'Phase 1,2+robust'!$A$3:$ID$198,104,FALSE)</f>
        <v>#N/A</v>
      </c>
      <c r="DA12" s="16" t="e">
        <f>VLOOKUP(A12,'Phase 1,2+robust'!$A$3:$ID$198,105,FALSE)</f>
        <v>#N/A</v>
      </c>
      <c r="DB12" s="45" t="e">
        <f>VLOOKUP(A12,'Phase 1,2+robust'!$A$3:$ID$198,106,FALSE)</f>
        <v>#N/A</v>
      </c>
      <c r="DC12" s="46" t="e">
        <f>VLOOKUP(A12,'Phase 1,2+robust'!$A$3:$ID$198,107,FALSE)</f>
        <v>#N/A</v>
      </c>
      <c r="DD12" s="47" t="e">
        <f>VLOOKUP(A12,'Phase 1,2+robust'!$A$3:$ID$198,108,FALSE)</f>
        <v>#N/A</v>
      </c>
      <c r="DE12" s="16" t="e">
        <f>VLOOKUP(A12,'Phase 1,2+robust'!$A$3:$ID$198,109,FALSE)</f>
        <v>#N/A</v>
      </c>
      <c r="DF12" s="16" t="e">
        <f>VLOOKUP(A12,'Phase 1,2+robust'!$A$3:$ID$198,110,FALSE)</f>
        <v>#N/A</v>
      </c>
      <c r="DG12" s="16" t="e">
        <f>VLOOKUP(A12,'Phase 1,2+robust'!$A$3:$ID$198,111,FALSE)</f>
        <v>#N/A</v>
      </c>
      <c r="DH12" s="45" t="e">
        <f>VLOOKUP(A12,'Phase 1,2+robust'!$A$3:$ID$198,112,FALSE)</f>
        <v>#N/A</v>
      </c>
      <c r="DI12" s="46" t="e">
        <f>VLOOKUP(A12,'Phase 1,2+robust'!$A$3:$ID$198,113,FALSE)</f>
        <v>#N/A</v>
      </c>
      <c r="DJ12" s="47" t="e">
        <f>VLOOKUP(A12,'Phase 1,2+robust'!$A$3:$ID$198,114,FALSE)</f>
        <v>#N/A</v>
      </c>
      <c r="DK12" s="16" t="e">
        <f>VLOOKUP(A12,'Phase 1,2+robust'!$A$3:$ID$198,115,FALSE)</f>
        <v>#N/A</v>
      </c>
      <c r="DL12" s="16" t="e">
        <f>VLOOKUP(A12,'Phase 1,2+robust'!$A$3:$ID$198,116,FALSE)</f>
        <v>#N/A</v>
      </c>
      <c r="DM12" s="16" t="e">
        <f>VLOOKUP(A12,'Phase 1,2+robust'!$A$3:$ID$198,117,FALSE)</f>
        <v>#N/A</v>
      </c>
      <c r="DN12" s="45" t="e">
        <f>VLOOKUP(A12,'Phase 1,2+robust'!$A$3:$ID$198,118,FALSE)</f>
        <v>#N/A</v>
      </c>
      <c r="DO12" s="46" t="e">
        <f>VLOOKUP(A12,'Phase 1,2+robust'!$A$3:$ID$198,119,FALSE)</f>
        <v>#N/A</v>
      </c>
      <c r="DP12" s="47" t="e">
        <f>VLOOKUP(A12,'Phase 1,2+robust'!$A$3:$ID$198,120,FALSE)</f>
        <v>#N/A</v>
      </c>
      <c r="DQ12" s="16" t="e">
        <f>VLOOKUP(A12,'Phase 1,2+robust'!$A$3:$ID$198,121,FALSE)</f>
        <v>#N/A</v>
      </c>
      <c r="DR12" s="16" t="e">
        <f>VLOOKUP(A12,'Phase 1,2+robust'!$A$3:$ID$198,122,FALSE)</f>
        <v>#N/A</v>
      </c>
      <c r="DS12" s="16" t="e">
        <f>VLOOKUP(A12,'Phase 1,2+robust'!$A$3:$ID$198,123,FALSE)</f>
        <v>#N/A</v>
      </c>
      <c r="DT12" s="45" t="e">
        <f>VLOOKUP(A12,'Phase 1,2+robust'!$A$3:$ID$198,124,FALSE)</f>
        <v>#N/A</v>
      </c>
      <c r="DU12" s="46" t="e">
        <f>VLOOKUP(A12,'Phase 1,2+robust'!$A$3:$ID$198,125,FALSE)</f>
        <v>#N/A</v>
      </c>
      <c r="DV12" s="47" t="e">
        <f>VLOOKUP(A12,'Phase 1,2+robust'!$A$3:$ID$198,126,FALSE)</f>
        <v>#N/A</v>
      </c>
      <c r="DW12" s="16" t="e">
        <f>VLOOKUP(A12,'Phase 1,2+robust'!$A$3:$ID$198,127,FALSE)</f>
        <v>#N/A</v>
      </c>
      <c r="DX12" s="16" t="e">
        <f>VLOOKUP(A12,'Phase 1,2+robust'!$A$3:$ID$198,128,FALSE)</f>
        <v>#N/A</v>
      </c>
      <c r="DY12" s="16" t="e">
        <f>VLOOKUP(A12,'Phase 1,2+robust'!$A$3:$ID$198,129,FALSE)</f>
        <v>#N/A</v>
      </c>
      <c r="DZ12" s="45" t="e">
        <f>VLOOKUP(A12,'Phase 1,2+robust'!$A$3:$ID$198,130,FALSE)</f>
        <v>#N/A</v>
      </c>
      <c r="EA12" s="46" t="e">
        <f>VLOOKUP(A12,'Phase 1,2+robust'!$A$3:$ID$198,131,FALSE)</f>
        <v>#N/A</v>
      </c>
      <c r="EB12" s="47" t="e">
        <f>VLOOKUP(A12,'Phase 1,2+robust'!$A$3:$ID$198,132,FALSE)</f>
        <v>#N/A</v>
      </c>
      <c r="EC12" s="16" t="e">
        <f>VLOOKUP(A12,'Phase 1,2+robust'!$A$3:$ID$198,133,FALSE)</f>
        <v>#N/A</v>
      </c>
      <c r="ED12" s="16" t="e">
        <f>VLOOKUP(A12,'Phase 1,2+robust'!$A$3:$ID$198,134,FALSE)</f>
        <v>#N/A</v>
      </c>
      <c r="EE12" s="16" t="e">
        <f>VLOOKUP(A12,'Phase 1,2+robust'!$A$3:$ID$198,135,FALSE)</f>
        <v>#N/A</v>
      </c>
      <c r="EF12" s="45" t="e">
        <f>VLOOKUP(A12,'Phase 1,2+robust'!$A$3:$ID$198,136,FALSE)</f>
        <v>#N/A</v>
      </c>
      <c r="EG12" s="46" t="e">
        <f>VLOOKUP(A12,'Phase 1,2+robust'!$A$3:$ID$198,137,FALSE)</f>
        <v>#N/A</v>
      </c>
      <c r="EH12" s="47" t="e">
        <f>VLOOKUP(A12,'Phase 1,2+robust'!$A$3:$ID$198,138,FALSE)</f>
        <v>#N/A</v>
      </c>
      <c r="EI12" s="16" t="e">
        <f>VLOOKUP(A12,'Phase 1,2+robust'!$A$3:$ID$198,139,FALSE)</f>
        <v>#N/A</v>
      </c>
      <c r="EJ12" s="16" t="e">
        <f>VLOOKUP(A12,'Phase 1,2+robust'!$A$3:$ID$198,140,FALSE)</f>
        <v>#N/A</v>
      </c>
      <c r="EK12" s="16" t="e">
        <f>VLOOKUP(A12,'Phase 1,2+robust'!$A$3:$ID$198,141,FALSE)</f>
        <v>#N/A</v>
      </c>
      <c r="EL12" s="45" t="e">
        <f>VLOOKUP(A12,'Phase 1,2+robust'!$A$3:$ID$198,142,FALSE)</f>
        <v>#N/A</v>
      </c>
      <c r="EM12" s="46" t="e">
        <f>VLOOKUP(A12,'Phase 1,2+robust'!$A$3:$ID$198,143,FALSE)</f>
        <v>#N/A</v>
      </c>
      <c r="EN12" s="47" t="e">
        <f>VLOOKUP(A12,'Phase 1,2+robust'!$A$3:$ID$198,144,FALSE)</f>
        <v>#N/A</v>
      </c>
      <c r="EO12" s="16" t="e">
        <f>VLOOKUP(A12,'Phase 1,2+robust'!$A$3:$ID$198,145,FALSE)</f>
        <v>#N/A</v>
      </c>
      <c r="EP12" s="16" t="e">
        <f>VLOOKUP(A12,'Phase 1,2+robust'!$A$3:$ID$198,146,FALSE)</f>
        <v>#N/A</v>
      </c>
      <c r="EQ12" s="16" t="e">
        <f>VLOOKUP(A12,'Phase 1,2+robust'!$A$3:$ID$198,147,FALSE)</f>
        <v>#N/A</v>
      </c>
      <c r="ER12" s="45" t="e">
        <f>VLOOKUP(A12,'Phase 1,2+robust'!$A$3:$ID$198,148,FALSE)</f>
        <v>#N/A</v>
      </c>
      <c r="ES12" s="46" t="e">
        <f>VLOOKUP(A12,'Phase 1,2+robust'!$A$3:$ID$198,149,FALSE)</f>
        <v>#N/A</v>
      </c>
      <c r="ET12" s="47" t="e">
        <f>VLOOKUP(A12,'Phase 1,2+robust'!$A$3:$ID$198,150,FALSE)</f>
        <v>#N/A</v>
      </c>
      <c r="EU12" s="16" t="e">
        <f>VLOOKUP(A12,'Phase 1,2+robust'!$A$3:$ID$198,151,FALSE)</f>
        <v>#N/A</v>
      </c>
      <c r="EV12" s="16" t="e">
        <f>VLOOKUP(A12,'Phase 1,2+robust'!$A$3:$ID$198,152,FALSE)</f>
        <v>#N/A</v>
      </c>
      <c r="EW12" s="16" t="e">
        <f>VLOOKUP(A12,'Phase 1,2+robust'!$A$3:$ID$198,153,FALSE)</f>
        <v>#N/A</v>
      </c>
      <c r="EX12" s="16" t="e">
        <f>VLOOKUP(A12,'Phase 1,2+robust'!$A$3:$ID$198,154,FALSE)</f>
        <v>#N/A</v>
      </c>
      <c r="EY12" s="16" t="e">
        <f>VLOOKUP(A12,'Phase 1,2+robust'!$A$3:$ID$198,155,FALSE)</f>
        <v>#N/A</v>
      </c>
      <c r="EZ12" s="16" t="e">
        <f>VLOOKUP(A12,'Phase 1,2+robust'!$A$3:$ID$198,156,FALSE)</f>
        <v>#N/A</v>
      </c>
      <c r="FA12" s="16" t="e">
        <f>VLOOKUP(A12,'Phase 1,2+robust'!$A$3:$ID$198,157,FALSE)</f>
        <v>#N/A</v>
      </c>
      <c r="FB12" s="16" t="e">
        <f>VLOOKUP(A12,'Phase 1,2+robust'!$A$3:$ID$198,158,FALSE)</f>
        <v>#N/A</v>
      </c>
      <c r="FC12" s="16" t="e">
        <f>VLOOKUP(A12,'Phase 1,2+robust'!$A$3:$ID$198,159,FALSE)</f>
        <v>#N/A</v>
      </c>
      <c r="FD12" s="16" t="e">
        <f>VLOOKUP(A12,'Phase 1,2+robust'!$A$3:$ID$198,160,FALSE)</f>
        <v>#N/A</v>
      </c>
      <c r="FE12" s="16" t="e">
        <f>VLOOKUP(A12,'Phase 1,2+robust'!$A$3:$ID$198,161,FALSE)</f>
        <v>#N/A</v>
      </c>
      <c r="FF12" s="16" t="e">
        <f>VLOOKUP(A12,'Phase 1,2+robust'!$A$3:$ID$198,162,FALSE)</f>
        <v>#N/A</v>
      </c>
      <c r="FG12" s="16" t="e">
        <f>VLOOKUP(A12,'Phase 1,2+robust'!$A$3:$ID$198,163,FALSE)</f>
        <v>#N/A</v>
      </c>
      <c r="FH12" s="16" t="e">
        <f>VLOOKUP(A12,'Phase 1,2+robust'!$A$3:$ID$198,164,FALSE)</f>
        <v>#N/A</v>
      </c>
      <c r="FI12" s="16" t="e">
        <f>VLOOKUP(A12,'Phase 1,2+robust'!$A$3:$ID$198,165,FALSE)</f>
        <v>#N/A</v>
      </c>
      <c r="FJ12" s="16" t="e">
        <f>VLOOKUP(A12,'Phase 1,2+robust'!$A$3:$ID$198,166,FALSE)</f>
        <v>#N/A</v>
      </c>
      <c r="FK12" s="16" t="e">
        <f>VLOOKUP(A12,'Phase 1,2+robust'!$A$3:$ID$198,167,FALSE)</f>
        <v>#N/A</v>
      </c>
      <c r="FL12" s="16" t="e">
        <f>VLOOKUP(A12,'Phase 1,2+robust'!$A$3:$ID$198,168,FALSE)</f>
        <v>#N/A</v>
      </c>
      <c r="FM12" s="16" t="e">
        <f>VLOOKUP(A12,'Phase 1,2+robust'!$A$3:$ID$198,169,FALSE)</f>
        <v>#N/A</v>
      </c>
      <c r="FN12" s="16" t="e">
        <f>VLOOKUP(A12,'Phase 1,2+robust'!$A$3:$ID$198,170,FALSE)</f>
        <v>#N/A</v>
      </c>
      <c r="FO12" s="16" t="e">
        <f>VLOOKUP(A12,'Phase 1,2+robust'!$A$3:$ID$198,171,FALSE)</f>
        <v>#N/A</v>
      </c>
      <c r="FP12" s="16" t="e">
        <f>VLOOKUP(A12,'Phase 1,2+robust'!$A$3:$ID$198,172,FALSE)</f>
        <v>#N/A</v>
      </c>
      <c r="FQ12" s="16" t="e">
        <f>VLOOKUP(A12,'Phase 1,2+robust'!$A$3:$ID$198,173,FALSE)</f>
        <v>#N/A</v>
      </c>
      <c r="FR12" s="16" t="e">
        <f>VLOOKUP(A12,'Phase 1,2+robust'!$A$3:$ID$198,174,FALSE)</f>
        <v>#N/A</v>
      </c>
      <c r="FS12" s="16" t="e">
        <f>VLOOKUP(A12,'Phase 1,2+robust'!$A$3:$ID$198,175,FALSE)</f>
        <v>#N/A</v>
      </c>
      <c r="FT12" s="16" t="e">
        <f>VLOOKUP(A12,'Phase 1,2+robust'!$A$3:$ID$198,176,FALSE)</f>
        <v>#N/A</v>
      </c>
      <c r="FU12" s="16" t="e">
        <f>VLOOKUP(A12,'Phase 1,2+robust'!$A$3:$ID$198,177,FALSE)</f>
        <v>#N/A</v>
      </c>
      <c r="FV12" s="16" t="e">
        <f>VLOOKUP(A12,'Phase 1,2+robust'!$A$3:$ID$198,178,FALSE)</f>
        <v>#N/A</v>
      </c>
      <c r="FW12" s="16" t="e">
        <f>VLOOKUP(A12,'Phase 1,2+robust'!$A$3:$ID$198,179,FALSE)</f>
        <v>#N/A</v>
      </c>
      <c r="FX12" s="16" t="e">
        <f>VLOOKUP(A12,'Phase 1,2+robust'!$A$3:$ID$198,180,FALSE)</f>
        <v>#N/A</v>
      </c>
      <c r="FY12" s="16" t="e">
        <f>VLOOKUP(A12,'Phase 1,2+robust'!$A$3:$ID$198,181,FALSE)</f>
        <v>#N/A</v>
      </c>
      <c r="FZ12" s="16" t="e">
        <f>VLOOKUP(A12,'Phase 1,2+robust'!$A$3:$ID$198,182,FALSE)</f>
        <v>#N/A</v>
      </c>
      <c r="GA12" s="16" t="e">
        <f>VLOOKUP(A12,'Phase 1,2+robust'!$A$3:$ID$198,183,FALSE)</f>
        <v>#N/A</v>
      </c>
      <c r="GB12" s="16" t="e">
        <f>VLOOKUP(A12,'Phase 1,2+robust'!$A$3:$ID$198,184,FALSE)</f>
        <v>#N/A</v>
      </c>
      <c r="GC12" s="16" t="e">
        <f>VLOOKUP(A12,'Phase 1,2+robust'!$A$3:$ID$198,185,FALSE)</f>
        <v>#N/A</v>
      </c>
      <c r="GD12" s="16" t="e">
        <f>VLOOKUP(A12,'Phase 1,2+robust'!$A$3:$ID$198,186,FALSE)</f>
        <v>#N/A</v>
      </c>
      <c r="GE12" s="16" t="e">
        <f>VLOOKUP(A12,'Phase 1,2+robust'!$A$3:$ID$198,187,FALSE)</f>
        <v>#N/A</v>
      </c>
      <c r="GF12" s="16" t="e">
        <f>VLOOKUP(A12,'Phase 1,2+robust'!$A$3:$ID$198,188,FALSE)</f>
        <v>#N/A</v>
      </c>
      <c r="GG12" s="16" t="e">
        <f>VLOOKUP(A12,'Phase 1,2+robust'!$A$3:$ID$198,189,FALSE)</f>
        <v>#N/A</v>
      </c>
      <c r="GH12" s="16" t="e">
        <f>VLOOKUP(A12,'Phase 1,2+robust'!$A$3:$ID$198,190,FALSE)</f>
        <v>#N/A</v>
      </c>
      <c r="GI12" s="16" t="e">
        <f>VLOOKUP(A12,'Phase 1,2+robust'!$A$3:$ID$198,191,FALSE)</f>
        <v>#N/A</v>
      </c>
      <c r="GJ12" s="16" t="e">
        <f>VLOOKUP(A12,'Phase 1,2+robust'!$A$3:$ID$198,192,FALSE)</f>
        <v>#N/A</v>
      </c>
      <c r="GK12" s="16" t="e">
        <f>VLOOKUP(A12,'Phase 1,2+robust'!$A$3:$ID$198,193,FALSE)</f>
        <v>#N/A</v>
      </c>
      <c r="GL12" s="16" t="e">
        <f>VLOOKUP(A12,'Phase 1,2+robust'!$A$3:$ID$198,194,FALSE)</f>
        <v>#N/A</v>
      </c>
      <c r="GM12" s="16" t="e">
        <f>VLOOKUP(A12,'Phase 1,2+robust'!$A$3:$ID$198,195,FALSE)</f>
        <v>#N/A</v>
      </c>
      <c r="GN12" s="16" t="e">
        <f>VLOOKUP(A12,'Phase 1,2+robust'!$A$3:$ID$198,196,FALSE)</f>
        <v>#N/A</v>
      </c>
      <c r="GO12" s="16" t="e">
        <f>VLOOKUP(A12,'Phase 1,2+robust'!$A$3:$ID$198,197,FALSE)</f>
        <v>#N/A</v>
      </c>
      <c r="GP12" s="16" t="e">
        <f>VLOOKUP(A12,'Phase 1,2+robust'!$A$3:$ID$198,198,FALSE)</f>
        <v>#N/A</v>
      </c>
    </row>
    <row r="13" spans="1:198" s="16" customFormat="1" x14ac:dyDescent="0.25">
      <c r="B13" s="16" t="e">
        <f>VLOOKUP(A13,'Phase 1,2+robust'!$A$3:$ID$198,2,FALSE)</f>
        <v>#N/A</v>
      </c>
      <c r="C13" s="16" t="e">
        <f>VLOOKUP(A13,'Phase 1,2+robust'!$A$3:$ID$198,3,FALSE)</f>
        <v>#N/A</v>
      </c>
      <c r="D13" s="16" t="e">
        <f>VLOOKUP(A13,'Phase 1,2+robust'!$A$3:$ID$198,4,FALSE)</f>
        <v>#N/A</v>
      </c>
      <c r="E13" s="16" t="e">
        <f>VLOOKUP(A13,'Phase 1,2+robust'!$A$3:$ID$198,5,FALSE)</f>
        <v>#N/A</v>
      </c>
      <c r="F13" s="16" t="e">
        <f>VLOOKUP(A13,'Phase 1,2+robust'!$A$3:$ID$198,6,FALSE)</f>
        <v>#N/A</v>
      </c>
      <c r="G13" s="16" t="e">
        <f>VLOOKUP(A13,'Phase 1,2+robust'!$A$3:$ID$198,7,FALSE)</f>
        <v>#N/A</v>
      </c>
      <c r="H13" s="16" t="e">
        <f>VLOOKUP(A13,'Phase 1,2+robust'!$A$3:$ID$198,8,FALSE)</f>
        <v>#N/A</v>
      </c>
      <c r="I13" s="16" t="e">
        <f>VLOOKUP(A13,'Phase 1,2+robust'!$A$3:$ID$198,9,FALSE)</f>
        <v>#N/A</v>
      </c>
      <c r="J13" s="45" t="e">
        <f>VLOOKUP(A13,'Phase 1,2+robust'!$A$3:$ID$198,10,FALSE)</f>
        <v>#N/A</v>
      </c>
      <c r="K13" s="46" t="e">
        <f>VLOOKUP(A13,'Phase 1,2+robust'!$A$3:$ID$198,11,FALSE)</f>
        <v>#N/A</v>
      </c>
      <c r="L13" s="47" t="e">
        <f>VLOOKUP(A13,'Phase 1,2+robust'!$A$3:$ID$198,12,FALSE)</f>
        <v>#N/A</v>
      </c>
      <c r="M13" s="16" t="e">
        <f>VLOOKUP(A13,'Phase 1,2+robust'!$A$3:$ID$198,13,FALSE)</f>
        <v>#N/A</v>
      </c>
      <c r="N13" s="16" t="e">
        <f>VLOOKUP(A13,'Phase 1,2+robust'!$A$3:$ID$198,14,FALSE)</f>
        <v>#N/A</v>
      </c>
      <c r="O13" s="16" t="e">
        <f>VLOOKUP(A13,'Phase 1,2+robust'!$A$3:$ID$198,15,FALSE)</f>
        <v>#N/A</v>
      </c>
      <c r="P13" s="45" t="e">
        <f>VLOOKUP(A13,'Phase 1,2+robust'!$A$3:$ID$198,16,FALSE)</f>
        <v>#N/A</v>
      </c>
      <c r="Q13" s="46" t="e">
        <f>VLOOKUP(A13,'Phase 1,2+robust'!$A$3:$ID$198,17,FALSE)</f>
        <v>#N/A</v>
      </c>
      <c r="R13" s="47" t="e">
        <f>VLOOKUP(A13,'Phase 1,2+robust'!$A$3:$ID$198,18,FALSE)</f>
        <v>#N/A</v>
      </c>
      <c r="S13" s="16" t="e">
        <f>VLOOKUP(A13,'Phase 1,2+robust'!$A$3:$ID$198,19,FALSE)</f>
        <v>#N/A</v>
      </c>
      <c r="T13" s="16" t="e">
        <f>VLOOKUP(A13,'Phase 1,2+robust'!$A$3:$ID$198,20,FALSE)</f>
        <v>#N/A</v>
      </c>
      <c r="U13" s="16" t="e">
        <f>VLOOKUP(A13,'Phase 1,2+robust'!$A$3:$ID$198,21,FALSE)</f>
        <v>#N/A</v>
      </c>
      <c r="V13" s="45" t="e">
        <f>VLOOKUP(A13,'Phase 1,2+robust'!$A$3:$ID$198,22,FALSE)</f>
        <v>#N/A</v>
      </c>
      <c r="W13" s="46" t="e">
        <f>VLOOKUP(A13,'Phase 1,2+robust'!$A$3:$ID$198,23,FALSE)</f>
        <v>#N/A</v>
      </c>
      <c r="X13" s="47" t="e">
        <f>VLOOKUP(A13,'Phase 1,2+robust'!$A$3:$ID$198,24,FALSE)</f>
        <v>#N/A</v>
      </c>
      <c r="Y13" s="16" t="e">
        <f>VLOOKUP(A13,'Phase 1,2+robust'!$A$3:$ID$198,25,FALSE)</f>
        <v>#N/A</v>
      </c>
      <c r="Z13" s="16" t="e">
        <f>VLOOKUP(A13,'Phase 1,2+robust'!$A$3:$ID$198,26,FALSE)</f>
        <v>#N/A</v>
      </c>
      <c r="AA13" s="16" t="e">
        <f>VLOOKUP(A13,'Phase 1,2+robust'!$A$3:$ID$198,27,FALSE)</f>
        <v>#N/A</v>
      </c>
      <c r="AB13" s="45" t="e">
        <f>VLOOKUP(A13,'Phase 1,2+robust'!$A$3:$ID$198,28,FALSE)</f>
        <v>#N/A</v>
      </c>
      <c r="AC13" s="46" t="e">
        <f>VLOOKUP(A13,'Phase 1,2+robust'!$A$3:$ID$198,29,FALSE)</f>
        <v>#N/A</v>
      </c>
      <c r="AD13" s="47" t="e">
        <f>VLOOKUP(A13,'Phase 1,2+robust'!$A$3:$ID$198,30,FALSE)</f>
        <v>#N/A</v>
      </c>
      <c r="AE13" s="16" t="e">
        <f>VLOOKUP(A13,'Phase 1,2+robust'!$A$3:$ID$198,31,FALSE)</f>
        <v>#N/A</v>
      </c>
      <c r="AF13" s="16" t="e">
        <f>VLOOKUP(A13,'Phase 1,2+robust'!$A$3:$ID$198,32,FALSE)</f>
        <v>#N/A</v>
      </c>
      <c r="AG13" s="16" t="e">
        <f>VLOOKUP(A13,'Phase 1,2+robust'!$A$3:$ID$198,33,FALSE)</f>
        <v>#N/A</v>
      </c>
      <c r="AH13" s="45" t="e">
        <f>VLOOKUP(A13,'Phase 1,2+robust'!$A$3:$ID$198,34,FALSE)</f>
        <v>#N/A</v>
      </c>
      <c r="AI13" s="46" t="e">
        <f>VLOOKUP(A13,'Phase 1,2+robust'!$A$3:$ID$198,35,FALSE)</f>
        <v>#N/A</v>
      </c>
      <c r="AJ13" s="47" t="e">
        <f>VLOOKUP(A13,'Phase 1,2+robust'!$A$3:$ID$198,36,FALSE)</f>
        <v>#N/A</v>
      </c>
      <c r="AK13" s="16" t="e">
        <f>VLOOKUP(A13,'Phase 1,2+robust'!$A$3:$ID$198,37,FALSE)</f>
        <v>#N/A</v>
      </c>
      <c r="AL13" s="16" t="e">
        <f>VLOOKUP(A13,'Phase 1,2+robust'!$A$3:$ID$198,38,FALSE)</f>
        <v>#N/A</v>
      </c>
      <c r="AM13" s="16" t="e">
        <f>VLOOKUP(A13,'Phase 1,2+robust'!$A$3:$ID$198,39,FALSE)</f>
        <v>#N/A</v>
      </c>
      <c r="AN13" s="45" t="e">
        <f>VLOOKUP(A13,'Phase 1,2+robust'!$A$3:$ID$198,40,FALSE)</f>
        <v>#N/A</v>
      </c>
      <c r="AO13" s="46" t="e">
        <f>VLOOKUP(A13,'Phase 1,2+robust'!$A$3:$ID$198,41,FALSE)</f>
        <v>#N/A</v>
      </c>
      <c r="AP13" s="47" t="e">
        <f>VLOOKUP(A13,'Phase 1,2+robust'!$A$3:$ID$198,42,FALSE)</f>
        <v>#N/A</v>
      </c>
      <c r="AQ13" s="16" t="e">
        <f>VLOOKUP(A13,'Phase 1,2+robust'!$A$3:$ID$198,43,FALSE)</f>
        <v>#N/A</v>
      </c>
      <c r="AR13" s="16" t="e">
        <f>VLOOKUP(A13,'Phase 1,2+robust'!$A$3:$ID$198,44,FALSE)</f>
        <v>#N/A</v>
      </c>
      <c r="AS13" s="16" t="e">
        <f>VLOOKUP(A13,'Phase 1,2+robust'!$A$3:$ID$198,45,FALSE)</f>
        <v>#N/A</v>
      </c>
      <c r="AT13" s="45" t="e">
        <f>VLOOKUP(A13,'Phase 1,2+robust'!$A$3:$ID$198,46,FALSE)</f>
        <v>#N/A</v>
      </c>
      <c r="AU13" s="46" t="e">
        <f>VLOOKUP(A13,'Phase 1,2+robust'!$A$3:$ID$198,47,FALSE)</f>
        <v>#N/A</v>
      </c>
      <c r="AV13" s="47" t="e">
        <f>VLOOKUP(A13,'Phase 1,2+robust'!$A$3:$ID$198,48,FALSE)</f>
        <v>#N/A</v>
      </c>
      <c r="AW13" s="16" t="e">
        <f>VLOOKUP(A13,'Phase 1,2+robust'!$A$3:$ID$198,49,FALSE)</f>
        <v>#N/A</v>
      </c>
      <c r="AX13" s="16" t="e">
        <f>VLOOKUP(A13,'Phase 1,2+robust'!$A$3:$ID$198,50,FALSE)</f>
        <v>#N/A</v>
      </c>
      <c r="AY13" s="16" t="e">
        <f>VLOOKUP(A13,'Phase 1,2+robust'!$A$3:$ID$198,51,FALSE)</f>
        <v>#N/A</v>
      </c>
      <c r="AZ13" s="45" t="e">
        <f>VLOOKUP(A13,'Phase 1,2+robust'!$A$3:$ID$198,52,FALSE)</f>
        <v>#N/A</v>
      </c>
      <c r="BA13" s="46" t="e">
        <f>VLOOKUP(A13,'Phase 1,2+robust'!$A$3:$ID$198,53,FALSE)</f>
        <v>#N/A</v>
      </c>
      <c r="BB13" s="47" t="e">
        <f>VLOOKUP(A13,'Phase 1,2+robust'!$A$3:$ID$198,54,FALSE)</f>
        <v>#N/A</v>
      </c>
      <c r="BC13" s="16" t="e">
        <f>VLOOKUP(A13,'Phase 1,2+robust'!$A$3:$ID$198,55,FALSE)</f>
        <v>#N/A</v>
      </c>
      <c r="BD13" s="16" t="e">
        <f>VLOOKUP(A13,'Phase 1,2+robust'!$A$3:$ID$198,56,FALSE)</f>
        <v>#N/A</v>
      </c>
      <c r="BE13" s="16" t="e">
        <f>VLOOKUP(A13,'Phase 1,2+robust'!$A$3:$ID$198,57,FALSE)</f>
        <v>#N/A</v>
      </c>
      <c r="BF13" s="45" t="e">
        <f>VLOOKUP(A13,'Phase 1,2+robust'!$A$3:$ID$198,58,FALSE)</f>
        <v>#N/A</v>
      </c>
      <c r="BG13" s="46" t="e">
        <f>VLOOKUP(A13,'Phase 1,2+robust'!$A$3:$ID$198,59,FALSE)</f>
        <v>#N/A</v>
      </c>
      <c r="BH13" s="47" t="e">
        <f>VLOOKUP(A13,'Phase 1,2+robust'!$A$3:$ID$198,60,FALSE)</f>
        <v>#N/A</v>
      </c>
      <c r="BI13" s="16" t="e">
        <f>VLOOKUP(A13,'Phase 1,2+robust'!$A$3:$ID$198,61,FALSE)</f>
        <v>#N/A</v>
      </c>
      <c r="BJ13" s="16" t="e">
        <f>VLOOKUP(A13,'Phase 1,2+robust'!$A$3:$ID$198,62,FALSE)</f>
        <v>#N/A</v>
      </c>
      <c r="BK13" s="16" t="e">
        <f>VLOOKUP(A13,'Phase 1,2+robust'!$A$3:$ID$198,63,FALSE)</f>
        <v>#N/A</v>
      </c>
      <c r="BL13" s="45" t="e">
        <f>VLOOKUP(A13,'Phase 1,2+robust'!$A$3:$ID$198,64,FALSE)</f>
        <v>#N/A</v>
      </c>
      <c r="BM13" s="46" t="e">
        <f>VLOOKUP(A13,'Phase 1,2+robust'!$A$3:$ID$198,65,FALSE)</f>
        <v>#N/A</v>
      </c>
      <c r="BN13" s="47" t="e">
        <f>VLOOKUP(A13,'Phase 1,2+robust'!$A$3:$ID$198,66,FALSE)</f>
        <v>#N/A</v>
      </c>
      <c r="BO13" s="16" t="e">
        <f>VLOOKUP(A13,'Phase 1,2+robust'!$A$3:$ID$198,67,FALSE)</f>
        <v>#N/A</v>
      </c>
      <c r="BP13" s="16" t="e">
        <f>VLOOKUP(A13,'Phase 1,2+robust'!$A$3:$ID$198,68,FALSE)</f>
        <v>#N/A</v>
      </c>
      <c r="BQ13" s="16" t="e">
        <f>VLOOKUP(A13,'Phase 1,2+robust'!$A$3:$ID$198,69,FALSE)</f>
        <v>#N/A</v>
      </c>
      <c r="BR13" s="45" t="e">
        <f>VLOOKUP(A13,'Phase 1,2+robust'!$A$3:$ID$198,70,FALSE)</f>
        <v>#N/A</v>
      </c>
      <c r="BS13" s="46" t="e">
        <f>VLOOKUP(A13,'Phase 1,2+robust'!$A$3:$ID$198,71,FALSE)</f>
        <v>#N/A</v>
      </c>
      <c r="BT13" s="47" t="e">
        <f>VLOOKUP(A13,'Phase 1,2+robust'!$A$3:$ID$198,72,FALSE)</f>
        <v>#N/A</v>
      </c>
      <c r="BU13" s="16" t="e">
        <f>VLOOKUP(A13,'Phase 1,2+robust'!$A$3:$ID$198,73,FALSE)</f>
        <v>#N/A</v>
      </c>
      <c r="BV13" s="16" t="e">
        <f>VLOOKUP(A13,'Phase 1,2+robust'!$A$3:$ID$198,74,FALSE)</f>
        <v>#N/A</v>
      </c>
      <c r="BW13" s="16" t="e">
        <f>VLOOKUP(A13,'Phase 1,2+robust'!$A$3:$ID$198,75,FALSE)</f>
        <v>#N/A</v>
      </c>
      <c r="BX13" s="45" t="e">
        <f>VLOOKUP(A13,'Phase 1,2+robust'!$A$3:$ID$198,76,FALSE)</f>
        <v>#N/A</v>
      </c>
      <c r="BY13" s="46" t="e">
        <f>VLOOKUP(A13,'Phase 1,2+robust'!$A$3:$ID$198,77,FALSE)</f>
        <v>#N/A</v>
      </c>
      <c r="BZ13" s="47" t="e">
        <f>VLOOKUP(A13,'Phase 1,2+robust'!$A$3:$ID$198,78,FALSE)</f>
        <v>#N/A</v>
      </c>
      <c r="CA13" s="16" t="e">
        <f>VLOOKUP(A13,'Phase 1,2+robust'!$A$3:$ID$198,79,FALSE)</f>
        <v>#N/A</v>
      </c>
      <c r="CB13" s="16" t="e">
        <f>VLOOKUP(A13,'Phase 1,2+robust'!$A$3:$ID$198,80,FALSE)</f>
        <v>#N/A</v>
      </c>
      <c r="CC13" s="16" t="e">
        <f>VLOOKUP(A13,'Phase 1,2+robust'!$A$3:$ID$198,81,FALSE)</f>
        <v>#N/A</v>
      </c>
      <c r="CD13" s="45" t="e">
        <f>VLOOKUP(A13,'Phase 1,2+robust'!$A$3:$ID$198,82,FALSE)</f>
        <v>#N/A</v>
      </c>
      <c r="CE13" s="46" t="e">
        <f>VLOOKUP(A13,'Phase 1,2+robust'!$A$3:$ID$198,83,FALSE)</f>
        <v>#N/A</v>
      </c>
      <c r="CF13" s="47" t="e">
        <f>VLOOKUP(A13,'Phase 1,2+robust'!$A$3:$ID$198,84,FALSE)</f>
        <v>#N/A</v>
      </c>
      <c r="CG13" s="16" t="e">
        <f>VLOOKUP(A13,'Phase 1,2+robust'!$A$3:$ID$198,85,FALSE)</f>
        <v>#N/A</v>
      </c>
      <c r="CH13" s="16" t="e">
        <f>VLOOKUP(A13,'Phase 1,2+robust'!$A$3:$ID$198,86,FALSE)</f>
        <v>#N/A</v>
      </c>
      <c r="CI13" s="16" t="e">
        <f>VLOOKUP(A13,'Phase 1,2+robust'!$A$3:$ID$198,87,FALSE)</f>
        <v>#N/A</v>
      </c>
      <c r="CJ13" s="45" t="e">
        <f>VLOOKUP(A13,'Phase 1,2+robust'!$A$3:$ID$198,88,FALSE)</f>
        <v>#N/A</v>
      </c>
      <c r="CK13" s="46" t="e">
        <f>VLOOKUP(A13,'Phase 1,2+robust'!$A$3:$ID$198,89,FALSE)</f>
        <v>#N/A</v>
      </c>
      <c r="CL13" s="47" t="e">
        <f>VLOOKUP(A13,'Phase 1,2+robust'!$A$3:$ID$198,90,FALSE)</f>
        <v>#N/A</v>
      </c>
      <c r="CM13" s="16" t="e">
        <f>VLOOKUP(A13,'Phase 1,2+robust'!$A$3:$ID$198,91,FALSE)</f>
        <v>#N/A</v>
      </c>
      <c r="CN13" s="16" t="e">
        <f>VLOOKUP(A13,'Phase 1,2+robust'!$A$3:$ID$198,92,FALSE)</f>
        <v>#N/A</v>
      </c>
      <c r="CO13" s="16" t="e">
        <f>VLOOKUP(A13,'Phase 1,2+robust'!$A$3:$ID$198,93,FALSE)</f>
        <v>#N/A</v>
      </c>
      <c r="CP13" s="45" t="e">
        <f>VLOOKUP(A13,'Phase 1,2+robust'!$A$3:$ID$198,94,FALSE)</f>
        <v>#N/A</v>
      </c>
      <c r="CQ13" s="46" t="e">
        <f>VLOOKUP(A13,'Phase 1,2+robust'!$A$3:$ID$198,95,FALSE)</f>
        <v>#N/A</v>
      </c>
      <c r="CR13" s="47" t="e">
        <f>VLOOKUP(A13,'Phase 1,2+robust'!$A$3:$ID$198,96,FALSE)</f>
        <v>#N/A</v>
      </c>
      <c r="CS13" s="16" t="e">
        <f>VLOOKUP(A13,'Phase 1,2+robust'!$A$3:$ID$198,97,FALSE)</f>
        <v>#N/A</v>
      </c>
      <c r="CT13" s="16" t="e">
        <f>VLOOKUP(A13,'Phase 1,2+robust'!$A$3:$ID$198,98,FALSE)</f>
        <v>#N/A</v>
      </c>
      <c r="CU13" s="16" t="e">
        <f>VLOOKUP(A13,'Phase 1,2+robust'!$A$3:$ID$198,99,FALSE)</f>
        <v>#N/A</v>
      </c>
      <c r="CV13" s="45" t="e">
        <f>VLOOKUP(A13,'Phase 1,2+robust'!$A$3:$ID$198,100,FALSE)</f>
        <v>#N/A</v>
      </c>
      <c r="CW13" s="46" t="e">
        <f>VLOOKUP(A13,'Phase 1,2+robust'!$A$3:$ID$198,101,FALSE)</f>
        <v>#N/A</v>
      </c>
      <c r="CX13" s="47" t="e">
        <f>VLOOKUP(A13,'Phase 1,2+robust'!$A$3:$ID$198,102,FALSE)</f>
        <v>#N/A</v>
      </c>
      <c r="CY13" s="16" t="e">
        <f>VLOOKUP(A13,'Phase 1,2+robust'!$A$3:$ID$198,103,FALSE)</f>
        <v>#N/A</v>
      </c>
      <c r="CZ13" s="16" t="e">
        <f>VLOOKUP(A13,'Phase 1,2+robust'!$A$3:$ID$198,104,FALSE)</f>
        <v>#N/A</v>
      </c>
      <c r="DA13" s="16" t="e">
        <f>VLOOKUP(A13,'Phase 1,2+robust'!$A$3:$ID$198,105,FALSE)</f>
        <v>#N/A</v>
      </c>
      <c r="DB13" s="45" t="e">
        <f>VLOOKUP(A13,'Phase 1,2+robust'!$A$3:$ID$198,106,FALSE)</f>
        <v>#N/A</v>
      </c>
      <c r="DC13" s="46" t="e">
        <f>VLOOKUP(A13,'Phase 1,2+robust'!$A$3:$ID$198,107,FALSE)</f>
        <v>#N/A</v>
      </c>
      <c r="DD13" s="47" t="e">
        <f>VLOOKUP(A13,'Phase 1,2+robust'!$A$3:$ID$198,108,FALSE)</f>
        <v>#N/A</v>
      </c>
      <c r="DE13" s="16" t="e">
        <f>VLOOKUP(A13,'Phase 1,2+robust'!$A$3:$ID$198,109,FALSE)</f>
        <v>#N/A</v>
      </c>
      <c r="DF13" s="16" t="e">
        <f>VLOOKUP(A13,'Phase 1,2+robust'!$A$3:$ID$198,110,FALSE)</f>
        <v>#N/A</v>
      </c>
      <c r="DG13" s="16" t="e">
        <f>VLOOKUP(A13,'Phase 1,2+robust'!$A$3:$ID$198,111,FALSE)</f>
        <v>#N/A</v>
      </c>
      <c r="DH13" s="45" t="e">
        <f>VLOOKUP(A13,'Phase 1,2+robust'!$A$3:$ID$198,112,FALSE)</f>
        <v>#N/A</v>
      </c>
      <c r="DI13" s="46" t="e">
        <f>VLOOKUP(A13,'Phase 1,2+robust'!$A$3:$ID$198,113,FALSE)</f>
        <v>#N/A</v>
      </c>
      <c r="DJ13" s="47" t="e">
        <f>VLOOKUP(A13,'Phase 1,2+robust'!$A$3:$ID$198,114,FALSE)</f>
        <v>#N/A</v>
      </c>
      <c r="DK13" s="16" t="e">
        <f>VLOOKUP(A13,'Phase 1,2+robust'!$A$3:$ID$198,115,FALSE)</f>
        <v>#N/A</v>
      </c>
      <c r="DL13" s="16" t="e">
        <f>VLOOKUP(A13,'Phase 1,2+robust'!$A$3:$ID$198,116,FALSE)</f>
        <v>#N/A</v>
      </c>
      <c r="DM13" s="16" t="e">
        <f>VLOOKUP(A13,'Phase 1,2+robust'!$A$3:$ID$198,117,FALSE)</f>
        <v>#N/A</v>
      </c>
      <c r="DN13" s="45" t="e">
        <f>VLOOKUP(A13,'Phase 1,2+robust'!$A$3:$ID$198,118,FALSE)</f>
        <v>#N/A</v>
      </c>
      <c r="DO13" s="46" t="e">
        <f>VLOOKUP(A13,'Phase 1,2+robust'!$A$3:$ID$198,119,FALSE)</f>
        <v>#N/A</v>
      </c>
      <c r="DP13" s="47" t="e">
        <f>VLOOKUP(A13,'Phase 1,2+robust'!$A$3:$ID$198,120,FALSE)</f>
        <v>#N/A</v>
      </c>
      <c r="DQ13" s="16" t="e">
        <f>VLOOKUP(A13,'Phase 1,2+robust'!$A$3:$ID$198,121,FALSE)</f>
        <v>#N/A</v>
      </c>
      <c r="DR13" s="16" t="e">
        <f>VLOOKUP(A13,'Phase 1,2+robust'!$A$3:$ID$198,122,FALSE)</f>
        <v>#N/A</v>
      </c>
      <c r="DS13" s="16" t="e">
        <f>VLOOKUP(A13,'Phase 1,2+robust'!$A$3:$ID$198,123,FALSE)</f>
        <v>#N/A</v>
      </c>
      <c r="DT13" s="45" t="e">
        <f>VLOOKUP(A13,'Phase 1,2+robust'!$A$3:$ID$198,124,FALSE)</f>
        <v>#N/A</v>
      </c>
      <c r="DU13" s="46" t="e">
        <f>VLOOKUP(A13,'Phase 1,2+robust'!$A$3:$ID$198,125,FALSE)</f>
        <v>#N/A</v>
      </c>
      <c r="DV13" s="47" t="e">
        <f>VLOOKUP(A13,'Phase 1,2+robust'!$A$3:$ID$198,126,FALSE)</f>
        <v>#N/A</v>
      </c>
      <c r="DW13" s="16" t="e">
        <f>VLOOKUP(A13,'Phase 1,2+robust'!$A$3:$ID$198,127,FALSE)</f>
        <v>#N/A</v>
      </c>
      <c r="DX13" s="16" t="e">
        <f>VLOOKUP(A13,'Phase 1,2+robust'!$A$3:$ID$198,128,FALSE)</f>
        <v>#N/A</v>
      </c>
      <c r="DY13" s="16" t="e">
        <f>VLOOKUP(A13,'Phase 1,2+robust'!$A$3:$ID$198,129,FALSE)</f>
        <v>#N/A</v>
      </c>
      <c r="DZ13" s="45" t="e">
        <f>VLOOKUP(A13,'Phase 1,2+robust'!$A$3:$ID$198,130,FALSE)</f>
        <v>#N/A</v>
      </c>
      <c r="EA13" s="46" t="e">
        <f>VLOOKUP(A13,'Phase 1,2+robust'!$A$3:$ID$198,131,FALSE)</f>
        <v>#N/A</v>
      </c>
      <c r="EB13" s="47" t="e">
        <f>VLOOKUP(A13,'Phase 1,2+robust'!$A$3:$ID$198,132,FALSE)</f>
        <v>#N/A</v>
      </c>
      <c r="EC13" s="16" t="e">
        <f>VLOOKUP(A13,'Phase 1,2+robust'!$A$3:$ID$198,133,FALSE)</f>
        <v>#N/A</v>
      </c>
      <c r="ED13" s="16" t="e">
        <f>VLOOKUP(A13,'Phase 1,2+robust'!$A$3:$ID$198,134,FALSE)</f>
        <v>#N/A</v>
      </c>
      <c r="EE13" s="16" t="e">
        <f>VLOOKUP(A13,'Phase 1,2+robust'!$A$3:$ID$198,135,FALSE)</f>
        <v>#N/A</v>
      </c>
      <c r="EF13" s="45" t="e">
        <f>VLOOKUP(A13,'Phase 1,2+robust'!$A$3:$ID$198,136,FALSE)</f>
        <v>#N/A</v>
      </c>
      <c r="EG13" s="46" t="e">
        <f>VLOOKUP(A13,'Phase 1,2+robust'!$A$3:$ID$198,137,FALSE)</f>
        <v>#N/A</v>
      </c>
      <c r="EH13" s="47" t="e">
        <f>VLOOKUP(A13,'Phase 1,2+robust'!$A$3:$ID$198,138,FALSE)</f>
        <v>#N/A</v>
      </c>
      <c r="EI13" s="16" t="e">
        <f>VLOOKUP(A13,'Phase 1,2+robust'!$A$3:$ID$198,139,FALSE)</f>
        <v>#N/A</v>
      </c>
      <c r="EJ13" s="16" t="e">
        <f>VLOOKUP(A13,'Phase 1,2+robust'!$A$3:$ID$198,140,FALSE)</f>
        <v>#N/A</v>
      </c>
      <c r="EK13" s="16" t="e">
        <f>VLOOKUP(A13,'Phase 1,2+robust'!$A$3:$ID$198,141,FALSE)</f>
        <v>#N/A</v>
      </c>
      <c r="EL13" s="45" t="e">
        <f>VLOOKUP(A13,'Phase 1,2+robust'!$A$3:$ID$198,142,FALSE)</f>
        <v>#N/A</v>
      </c>
      <c r="EM13" s="46" t="e">
        <f>VLOOKUP(A13,'Phase 1,2+robust'!$A$3:$ID$198,143,FALSE)</f>
        <v>#N/A</v>
      </c>
      <c r="EN13" s="47" t="e">
        <f>VLOOKUP(A13,'Phase 1,2+robust'!$A$3:$ID$198,144,FALSE)</f>
        <v>#N/A</v>
      </c>
      <c r="EO13" s="16" t="e">
        <f>VLOOKUP(A13,'Phase 1,2+robust'!$A$3:$ID$198,145,FALSE)</f>
        <v>#N/A</v>
      </c>
      <c r="EP13" s="16" t="e">
        <f>VLOOKUP(A13,'Phase 1,2+robust'!$A$3:$ID$198,146,FALSE)</f>
        <v>#N/A</v>
      </c>
      <c r="EQ13" s="16" t="e">
        <f>VLOOKUP(A13,'Phase 1,2+robust'!$A$3:$ID$198,147,FALSE)</f>
        <v>#N/A</v>
      </c>
      <c r="ER13" s="45" t="e">
        <f>VLOOKUP(A13,'Phase 1,2+robust'!$A$3:$ID$198,148,FALSE)</f>
        <v>#N/A</v>
      </c>
      <c r="ES13" s="46" t="e">
        <f>VLOOKUP(A13,'Phase 1,2+robust'!$A$3:$ID$198,149,FALSE)</f>
        <v>#N/A</v>
      </c>
      <c r="ET13" s="47" t="e">
        <f>VLOOKUP(A13,'Phase 1,2+robust'!$A$3:$ID$198,150,FALSE)</f>
        <v>#N/A</v>
      </c>
      <c r="EU13" s="16" t="e">
        <f>VLOOKUP(A13,'Phase 1,2+robust'!$A$3:$ID$198,151,FALSE)</f>
        <v>#N/A</v>
      </c>
      <c r="EV13" s="16" t="e">
        <f>VLOOKUP(A13,'Phase 1,2+robust'!$A$3:$ID$198,152,FALSE)</f>
        <v>#N/A</v>
      </c>
      <c r="EW13" s="16" t="e">
        <f>VLOOKUP(A13,'Phase 1,2+robust'!$A$3:$ID$198,153,FALSE)</f>
        <v>#N/A</v>
      </c>
      <c r="EX13" s="16" t="e">
        <f>VLOOKUP(A13,'Phase 1,2+robust'!$A$3:$ID$198,154,FALSE)</f>
        <v>#N/A</v>
      </c>
      <c r="EY13" s="16" t="e">
        <f>VLOOKUP(A13,'Phase 1,2+robust'!$A$3:$ID$198,155,FALSE)</f>
        <v>#N/A</v>
      </c>
      <c r="EZ13" s="16" t="e">
        <f>VLOOKUP(A13,'Phase 1,2+robust'!$A$3:$ID$198,156,FALSE)</f>
        <v>#N/A</v>
      </c>
      <c r="FA13" s="16" t="e">
        <f>VLOOKUP(A13,'Phase 1,2+robust'!$A$3:$ID$198,157,FALSE)</f>
        <v>#N/A</v>
      </c>
      <c r="FB13" s="16" t="e">
        <f>VLOOKUP(A13,'Phase 1,2+robust'!$A$3:$ID$198,158,FALSE)</f>
        <v>#N/A</v>
      </c>
      <c r="FC13" s="16" t="e">
        <f>VLOOKUP(A13,'Phase 1,2+robust'!$A$3:$ID$198,159,FALSE)</f>
        <v>#N/A</v>
      </c>
      <c r="FD13" s="16" t="e">
        <f>VLOOKUP(A13,'Phase 1,2+robust'!$A$3:$ID$198,160,FALSE)</f>
        <v>#N/A</v>
      </c>
      <c r="FE13" s="16" t="e">
        <f>VLOOKUP(A13,'Phase 1,2+robust'!$A$3:$ID$198,161,FALSE)</f>
        <v>#N/A</v>
      </c>
      <c r="FF13" s="16" t="e">
        <f>VLOOKUP(A13,'Phase 1,2+robust'!$A$3:$ID$198,162,FALSE)</f>
        <v>#N/A</v>
      </c>
      <c r="FG13" s="16" t="e">
        <f>VLOOKUP(A13,'Phase 1,2+robust'!$A$3:$ID$198,163,FALSE)</f>
        <v>#N/A</v>
      </c>
      <c r="FH13" s="16" t="e">
        <f>VLOOKUP(A13,'Phase 1,2+robust'!$A$3:$ID$198,164,FALSE)</f>
        <v>#N/A</v>
      </c>
      <c r="FI13" s="16" t="e">
        <f>VLOOKUP(A13,'Phase 1,2+robust'!$A$3:$ID$198,165,FALSE)</f>
        <v>#N/A</v>
      </c>
      <c r="FJ13" s="16" t="e">
        <f>VLOOKUP(A13,'Phase 1,2+robust'!$A$3:$ID$198,166,FALSE)</f>
        <v>#N/A</v>
      </c>
      <c r="FK13" s="16" t="e">
        <f>VLOOKUP(A13,'Phase 1,2+robust'!$A$3:$ID$198,167,FALSE)</f>
        <v>#N/A</v>
      </c>
      <c r="FL13" s="16" t="e">
        <f>VLOOKUP(A13,'Phase 1,2+robust'!$A$3:$ID$198,168,FALSE)</f>
        <v>#N/A</v>
      </c>
      <c r="FM13" s="16" t="e">
        <f>VLOOKUP(A13,'Phase 1,2+robust'!$A$3:$ID$198,169,FALSE)</f>
        <v>#N/A</v>
      </c>
      <c r="FN13" s="16" t="e">
        <f>VLOOKUP(A13,'Phase 1,2+robust'!$A$3:$ID$198,170,FALSE)</f>
        <v>#N/A</v>
      </c>
      <c r="FO13" s="16" t="e">
        <f>VLOOKUP(A13,'Phase 1,2+robust'!$A$3:$ID$198,171,FALSE)</f>
        <v>#N/A</v>
      </c>
      <c r="FP13" s="16" t="e">
        <f>VLOOKUP(A13,'Phase 1,2+robust'!$A$3:$ID$198,172,FALSE)</f>
        <v>#N/A</v>
      </c>
      <c r="FQ13" s="16" t="e">
        <f>VLOOKUP(A13,'Phase 1,2+robust'!$A$3:$ID$198,173,FALSE)</f>
        <v>#N/A</v>
      </c>
      <c r="FR13" s="16" t="e">
        <f>VLOOKUP(A13,'Phase 1,2+robust'!$A$3:$ID$198,174,FALSE)</f>
        <v>#N/A</v>
      </c>
      <c r="FS13" s="16" t="e">
        <f>VLOOKUP(A13,'Phase 1,2+robust'!$A$3:$ID$198,175,FALSE)</f>
        <v>#N/A</v>
      </c>
      <c r="FT13" s="16" t="e">
        <f>VLOOKUP(A13,'Phase 1,2+robust'!$A$3:$ID$198,176,FALSE)</f>
        <v>#N/A</v>
      </c>
      <c r="FU13" s="16" t="e">
        <f>VLOOKUP(A13,'Phase 1,2+robust'!$A$3:$ID$198,177,FALSE)</f>
        <v>#N/A</v>
      </c>
      <c r="FV13" s="16" t="e">
        <f>VLOOKUP(A13,'Phase 1,2+robust'!$A$3:$ID$198,178,FALSE)</f>
        <v>#N/A</v>
      </c>
      <c r="FW13" s="16" t="e">
        <f>VLOOKUP(A13,'Phase 1,2+robust'!$A$3:$ID$198,179,FALSE)</f>
        <v>#N/A</v>
      </c>
      <c r="FX13" s="16" t="e">
        <f>VLOOKUP(A13,'Phase 1,2+robust'!$A$3:$ID$198,180,FALSE)</f>
        <v>#N/A</v>
      </c>
      <c r="FY13" s="16" t="e">
        <f>VLOOKUP(A13,'Phase 1,2+robust'!$A$3:$ID$198,181,FALSE)</f>
        <v>#N/A</v>
      </c>
      <c r="FZ13" s="16" t="e">
        <f>VLOOKUP(A13,'Phase 1,2+robust'!$A$3:$ID$198,182,FALSE)</f>
        <v>#N/A</v>
      </c>
      <c r="GA13" s="16" t="e">
        <f>VLOOKUP(A13,'Phase 1,2+robust'!$A$3:$ID$198,183,FALSE)</f>
        <v>#N/A</v>
      </c>
      <c r="GB13" s="16" t="e">
        <f>VLOOKUP(A13,'Phase 1,2+robust'!$A$3:$ID$198,184,FALSE)</f>
        <v>#N/A</v>
      </c>
      <c r="GC13" s="16" t="e">
        <f>VLOOKUP(A13,'Phase 1,2+robust'!$A$3:$ID$198,185,FALSE)</f>
        <v>#N/A</v>
      </c>
      <c r="GD13" s="16" t="e">
        <f>VLOOKUP(A13,'Phase 1,2+robust'!$A$3:$ID$198,186,FALSE)</f>
        <v>#N/A</v>
      </c>
      <c r="GE13" s="16" t="e">
        <f>VLOOKUP(A13,'Phase 1,2+robust'!$A$3:$ID$198,187,FALSE)</f>
        <v>#N/A</v>
      </c>
      <c r="GF13" s="16" t="e">
        <f>VLOOKUP(A13,'Phase 1,2+robust'!$A$3:$ID$198,188,FALSE)</f>
        <v>#N/A</v>
      </c>
      <c r="GG13" s="16" t="e">
        <f>VLOOKUP(A13,'Phase 1,2+robust'!$A$3:$ID$198,189,FALSE)</f>
        <v>#N/A</v>
      </c>
      <c r="GH13" s="16" t="e">
        <f>VLOOKUP(A13,'Phase 1,2+robust'!$A$3:$ID$198,190,FALSE)</f>
        <v>#N/A</v>
      </c>
      <c r="GI13" s="16" t="e">
        <f>VLOOKUP(A13,'Phase 1,2+robust'!$A$3:$ID$198,191,FALSE)</f>
        <v>#N/A</v>
      </c>
      <c r="GJ13" s="16" t="e">
        <f>VLOOKUP(A13,'Phase 1,2+robust'!$A$3:$ID$198,192,FALSE)</f>
        <v>#N/A</v>
      </c>
      <c r="GK13" s="16" t="e">
        <f>VLOOKUP(A13,'Phase 1,2+robust'!$A$3:$ID$198,193,FALSE)</f>
        <v>#N/A</v>
      </c>
      <c r="GL13" s="16" t="e">
        <f>VLOOKUP(A13,'Phase 1,2+robust'!$A$3:$ID$198,194,FALSE)</f>
        <v>#N/A</v>
      </c>
      <c r="GM13" s="16" t="e">
        <f>VLOOKUP(A13,'Phase 1,2+robust'!$A$3:$ID$198,195,FALSE)</f>
        <v>#N/A</v>
      </c>
      <c r="GN13" s="16" t="e">
        <f>VLOOKUP(A13,'Phase 1,2+robust'!$A$3:$ID$198,196,FALSE)</f>
        <v>#N/A</v>
      </c>
      <c r="GO13" s="16" t="e">
        <f>VLOOKUP(A13,'Phase 1,2+robust'!$A$3:$ID$198,197,FALSE)</f>
        <v>#N/A</v>
      </c>
      <c r="GP13" s="16" t="e">
        <f>VLOOKUP(A13,'Phase 1,2+robust'!$A$3:$ID$198,198,FALSE)</f>
        <v>#N/A</v>
      </c>
    </row>
    <row r="14" spans="1:198" s="16" customFormat="1" x14ac:dyDescent="0.25">
      <c r="B14" s="16" t="e">
        <f>VLOOKUP(A14,'Phase 1,2+robust'!$A$3:$ID$198,2,FALSE)</f>
        <v>#N/A</v>
      </c>
      <c r="C14" s="16" t="e">
        <f>VLOOKUP(A14,'Phase 1,2+robust'!$A$3:$ID$198,3,FALSE)</f>
        <v>#N/A</v>
      </c>
      <c r="D14" s="16" t="e">
        <f>VLOOKUP(A14,'Phase 1,2+robust'!$A$3:$ID$198,4,FALSE)</f>
        <v>#N/A</v>
      </c>
      <c r="E14" s="16" t="e">
        <f>VLOOKUP(A14,'Phase 1,2+robust'!$A$3:$ID$198,5,FALSE)</f>
        <v>#N/A</v>
      </c>
      <c r="F14" s="16" t="e">
        <f>VLOOKUP(A14,'Phase 1,2+robust'!$A$3:$ID$198,6,FALSE)</f>
        <v>#N/A</v>
      </c>
      <c r="G14" s="16" t="e">
        <f>VLOOKUP(A14,'Phase 1,2+robust'!$A$3:$ID$198,7,FALSE)</f>
        <v>#N/A</v>
      </c>
      <c r="H14" s="16" t="e">
        <f>VLOOKUP(A14,'Phase 1,2+robust'!$A$3:$ID$198,8,FALSE)</f>
        <v>#N/A</v>
      </c>
      <c r="I14" s="16" t="e">
        <f>VLOOKUP(A14,'Phase 1,2+robust'!$A$3:$ID$198,9,FALSE)</f>
        <v>#N/A</v>
      </c>
      <c r="J14" s="45" t="e">
        <f>VLOOKUP(A14,'Phase 1,2+robust'!$A$3:$ID$198,10,FALSE)</f>
        <v>#N/A</v>
      </c>
      <c r="K14" s="46" t="e">
        <f>VLOOKUP(A14,'Phase 1,2+robust'!$A$3:$ID$198,11,FALSE)</f>
        <v>#N/A</v>
      </c>
      <c r="L14" s="47" t="e">
        <f>VLOOKUP(A14,'Phase 1,2+robust'!$A$3:$ID$198,12,FALSE)</f>
        <v>#N/A</v>
      </c>
      <c r="M14" s="16" t="e">
        <f>VLOOKUP(A14,'Phase 1,2+robust'!$A$3:$ID$198,13,FALSE)</f>
        <v>#N/A</v>
      </c>
      <c r="N14" s="16" t="e">
        <f>VLOOKUP(A14,'Phase 1,2+robust'!$A$3:$ID$198,14,FALSE)</f>
        <v>#N/A</v>
      </c>
      <c r="O14" s="16" t="e">
        <f>VLOOKUP(A14,'Phase 1,2+robust'!$A$3:$ID$198,15,FALSE)</f>
        <v>#N/A</v>
      </c>
      <c r="P14" s="45" t="e">
        <f>VLOOKUP(A14,'Phase 1,2+robust'!$A$3:$ID$198,16,FALSE)</f>
        <v>#N/A</v>
      </c>
      <c r="Q14" s="46" t="e">
        <f>VLOOKUP(A14,'Phase 1,2+robust'!$A$3:$ID$198,17,FALSE)</f>
        <v>#N/A</v>
      </c>
      <c r="R14" s="47" t="e">
        <f>VLOOKUP(A14,'Phase 1,2+robust'!$A$3:$ID$198,18,FALSE)</f>
        <v>#N/A</v>
      </c>
      <c r="S14" s="16" t="e">
        <f>VLOOKUP(A14,'Phase 1,2+robust'!$A$3:$ID$198,19,FALSE)</f>
        <v>#N/A</v>
      </c>
      <c r="T14" s="16" t="e">
        <f>VLOOKUP(A14,'Phase 1,2+robust'!$A$3:$ID$198,20,FALSE)</f>
        <v>#N/A</v>
      </c>
      <c r="U14" s="16" t="e">
        <f>VLOOKUP(A14,'Phase 1,2+robust'!$A$3:$ID$198,21,FALSE)</f>
        <v>#N/A</v>
      </c>
      <c r="V14" s="45" t="e">
        <f>VLOOKUP(A14,'Phase 1,2+robust'!$A$3:$ID$198,22,FALSE)</f>
        <v>#N/A</v>
      </c>
      <c r="W14" s="46" t="e">
        <f>VLOOKUP(A14,'Phase 1,2+robust'!$A$3:$ID$198,23,FALSE)</f>
        <v>#N/A</v>
      </c>
      <c r="X14" s="47" t="e">
        <f>VLOOKUP(A14,'Phase 1,2+robust'!$A$3:$ID$198,24,FALSE)</f>
        <v>#N/A</v>
      </c>
      <c r="Y14" s="16" t="e">
        <f>VLOOKUP(A14,'Phase 1,2+robust'!$A$3:$ID$198,25,FALSE)</f>
        <v>#N/A</v>
      </c>
      <c r="Z14" s="16" t="e">
        <f>VLOOKUP(A14,'Phase 1,2+robust'!$A$3:$ID$198,26,FALSE)</f>
        <v>#N/A</v>
      </c>
      <c r="AA14" s="16" t="e">
        <f>VLOOKUP(A14,'Phase 1,2+robust'!$A$3:$ID$198,27,FALSE)</f>
        <v>#N/A</v>
      </c>
      <c r="AB14" s="45" t="e">
        <f>VLOOKUP(A14,'Phase 1,2+robust'!$A$3:$ID$198,28,FALSE)</f>
        <v>#N/A</v>
      </c>
      <c r="AC14" s="46" t="e">
        <f>VLOOKUP(A14,'Phase 1,2+robust'!$A$3:$ID$198,29,FALSE)</f>
        <v>#N/A</v>
      </c>
      <c r="AD14" s="47" t="e">
        <f>VLOOKUP(A14,'Phase 1,2+robust'!$A$3:$ID$198,30,FALSE)</f>
        <v>#N/A</v>
      </c>
      <c r="AE14" s="16" t="e">
        <f>VLOOKUP(A14,'Phase 1,2+robust'!$A$3:$ID$198,31,FALSE)</f>
        <v>#N/A</v>
      </c>
      <c r="AF14" s="16" t="e">
        <f>VLOOKUP(A14,'Phase 1,2+robust'!$A$3:$ID$198,32,FALSE)</f>
        <v>#N/A</v>
      </c>
      <c r="AG14" s="16" t="e">
        <f>VLOOKUP(A14,'Phase 1,2+robust'!$A$3:$ID$198,33,FALSE)</f>
        <v>#N/A</v>
      </c>
      <c r="AH14" s="45" t="e">
        <f>VLOOKUP(A14,'Phase 1,2+robust'!$A$3:$ID$198,34,FALSE)</f>
        <v>#N/A</v>
      </c>
      <c r="AI14" s="46" t="e">
        <f>VLOOKUP(A14,'Phase 1,2+robust'!$A$3:$ID$198,35,FALSE)</f>
        <v>#N/A</v>
      </c>
      <c r="AJ14" s="47" t="e">
        <f>VLOOKUP(A14,'Phase 1,2+robust'!$A$3:$ID$198,36,FALSE)</f>
        <v>#N/A</v>
      </c>
      <c r="AK14" s="16" t="e">
        <f>VLOOKUP(A14,'Phase 1,2+robust'!$A$3:$ID$198,37,FALSE)</f>
        <v>#N/A</v>
      </c>
      <c r="AL14" s="16" t="e">
        <f>VLOOKUP(A14,'Phase 1,2+robust'!$A$3:$ID$198,38,FALSE)</f>
        <v>#N/A</v>
      </c>
      <c r="AM14" s="16" t="e">
        <f>VLOOKUP(A14,'Phase 1,2+robust'!$A$3:$ID$198,39,FALSE)</f>
        <v>#N/A</v>
      </c>
      <c r="AN14" s="45" t="e">
        <f>VLOOKUP(A14,'Phase 1,2+robust'!$A$3:$ID$198,40,FALSE)</f>
        <v>#N/A</v>
      </c>
      <c r="AO14" s="46" t="e">
        <f>VLOOKUP(A14,'Phase 1,2+robust'!$A$3:$ID$198,41,FALSE)</f>
        <v>#N/A</v>
      </c>
      <c r="AP14" s="47" t="e">
        <f>VLOOKUP(A14,'Phase 1,2+robust'!$A$3:$ID$198,42,FALSE)</f>
        <v>#N/A</v>
      </c>
      <c r="AQ14" s="16" t="e">
        <f>VLOOKUP(A14,'Phase 1,2+robust'!$A$3:$ID$198,43,FALSE)</f>
        <v>#N/A</v>
      </c>
      <c r="AR14" s="16" t="e">
        <f>VLOOKUP(A14,'Phase 1,2+robust'!$A$3:$ID$198,44,FALSE)</f>
        <v>#N/A</v>
      </c>
      <c r="AS14" s="16" t="e">
        <f>VLOOKUP(A14,'Phase 1,2+robust'!$A$3:$ID$198,45,FALSE)</f>
        <v>#N/A</v>
      </c>
      <c r="AT14" s="45" t="e">
        <f>VLOOKUP(A14,'Phase 1,2+robust'!$A$3:$ID$198,46,FALSE)</f>
        <v>#N/A</v>
      </c>
      <c r="AU14" s="46" t="e">
        <f>VLOOKUP(A14,'Phase 1,2+robust'!$A$3:$ID$198,47,FALSE)</f>
        <v>#N/A</v>
      </c>
      <c r="AV14" s="47" t="e">
        <f>VLOOKUP(A14,'Phase 1,2+robust'!$A$3:$ID$198,48,FALSE)</f>
        <v>#N/A</v>
      </c>
      <c r="AW14" s="16" t="e">
        <f>VLOOKUP(A14,'Phase 1,2+robust'!$A$3:$ID$198,49,FALSE)</f>
        <v>#N/A</v>
      </c>
      <c r="AX14" s="16" t="e">
        <f>VLOOKUP(A14,'Phase 1,2+robust'!$A$3:$ID$198,50,FALSE)</f>
        <v>#N/A</v>
      </c>
      <c r="AY14" s="16" t="e">
        <f>VLOOKUP(A14,'Phase 1,2+robust'!$A$3:$ID$198,51,FALSE)</f>
        <v>#N/A</v>
      </c>
      <c r="AZ14" s="45" t="e">
        <f>VLOOKUP(A14,'Phase 1,2+robust'!$A$3:$ID$198,52,FALSE)</f>
        <v>#N/A</v>
      </c>
      <c r="BA14" s="46" t="e">
        <f>VLOOKUP(A14,'Phase 1,2+robust'!$A$3:$ID$198,53,FALSE)</f>
        <v>#N/A</v>
      </c>
      <c r="BB14" s="47" t="e">
        <f>VLOOKUP(A14,'Phase 1,2+robust'!$A$3:$ID$198,54,FALSE)</f>
        <v>#N/A</v>
      </c>
      <c r="BC14" s="16" t="e">
        <f>VLOOKUP(A14,'Phase 1,2+robust'!$A$3:$ID$198,55,FALSE)</f>
        <v>#N/A</v>
      </c>
      <c r="BD14" s="16" t="e">
        <f>VLOOKUP(A14,'Phase 1,2+robust'!$A$3:$ID$198,56,FALSE)</f>
        <v>#N/A</v>
      </c>
      <c r="BE14" s="16" t="e">
        <f>VLOOKUP(A14,'Phase 1,2+robust'!$A$3:$ID$198,57,FALSE)</f>
        <v>#N/A</v>
      </c>
      <c r="BF14" s="45" t="e">
        <f>VLOOKUP(A14,'Phase 1,2+robust'!$A$3:$ID$198,58,FALSE)</f>
        <v>#N/A</v>
      </c>
      <c r="BG14" s="46" t="e">
        <f>VLOOKUP(A14,'Phase 1,2+robust'!$A$3:$ID$198,59,FALSE)</f>
        <v>#N/A</v>
      </c>
      <c r="BH14" s="47" t="e">
        <f>VLOOKUP(A14,'Phase 1,2+robust'!$A$3:$ID$198,60,FALSE)</f>
        <v>#N/A</v>
      </c>
      <c r="BI14" s="16" t="e">
        <f>VLOOKUP(A14,'Phase 1,2+robust'!$A$3:$ID$198,61,FALSE)</f>
        <v>#N/A</v>
      </c>
      <c r="BJ14" s="16" t="e">
        <f>VLOOKUP(A14,'Phase 1,2+robust'!$A$3:$ID$198,62,FALSE)</f>
        <v>#N/A</v>
      </c>
      <c r="BK14" s="16" t="e">
        <f>VLOOKUP(A14,'Phase 1,2+robust'!$A$3:$ID$198,63,FALSE)</f>
        <v>#N/A</v>
      </c>
      <c r="BL14" s="45" t="e">
        <f>VLOOKUP(A14,'Phase 1,2+robust'!$A$3:$ID$198,64,FALSE)</f>
        <v>#N/A</v>
      </c>
      <c r="BM14" s="46" t="e">
        <f>VLOOKUP(A14,'Phase 1,2+robust'!$A$3:$ID$198,65,FALSE)</f>
        <v>#N/A</v>
      </c>
      <c r="BN14" s="47" t="e">
        <f>VLOOKUP(A14,'Phase 1,2+robust'!$A$3:$ID$198,66,FALSE)</f>
        <v>#N/A</v>
      </c>
      <c r="BO14" s="16" t="e">
        <f>VLOOKUP(A14,'Phase 1,2+robust'!$A$3:$ID$198,67,FALSE)</f>
        <v>#N/A</v>
      </c>
      <c r="BP14" s="16" t="e">
        <f>VLOOKUP(A14,'Phase 1,2+robust'!$A$3:$ID$198,68,FALSE)</f>
        <v>#N/A</v>
      </c>
      <c r="BQ14" s="16" t="e">
        <f>VLOOKUP(A14,'Phase 1,2+robust'!$A$3:$ID$198,69,FALSE)</f>
        <v>#N/A</v>
      </c>
      <c r="BR14" s="45" t="e">
        <f>VLOOKUP(A14,'Phase 1,2+robust'!$A$3:$ID$198,70,FALSE)</f>
        <v>#N/A</v>
      </c>
      <c r="BS14" s="46" t="e">
        <f>VLOOKUP(A14,'Phase 1,2+robust'!$A$3:$ID$198,71,FALSE)</f>
        <v>#N/A</v>
      </c>
      <c r="BT14" s="47" t="e">
        <f>VLOOKUP(A14,'Phase 1,2+robust'!$A$3:$ID$198,72,FALSE)</f>
        <v>#N/A</v>
      </c>
      <c r="BU14" s="16" t="e">
        <f>VLOOKUP(A14,'Phase 1,2+robust'!$A$3:$ID$198,73,FALSE)</f>
        <v>#N/A</v>
      </c>
      <c r="BV14" s="16" t="e">
        <f>VLOOKUP(A14,'Phase 1,2+robust'!$A$3:$ID$198,74,FALSE)</f>
        <v>#N/A</v>
      </c>
      <c r="BW14" s="16" t="e">
        <f>VLOOKUP(A14,'Phase 1,2+robust'!$A$3:$ID$198,75,FALSE)</f>
        <v>#N/A</v>
      </c>
      <c r="BX14" s="45" t="e">
        <f>VLOOKUP(A14,'Phase 1,2+robust'!$A$3:$ID$198,76,FALSE)</f>
        <v>#N/A</v>
      </c>
      <c r="BY14" s="46" t="e">
        <f>VLOOKUP(A14,'Phase 1,2+robust'!$A$3:$ID$198,77,FALSE)</f>
        <v>#N/A</v>
      </c>
      <c r="BZ14" s="47" t="e">
        <f>VLOOKUP(A14,'Phase 1,2+robust'!$A$3:$ID$198,78,FALSE)</f>
        <v>#N/A</v>
      </c>
      <c r="CA14" s="16" t="e">
        <f>VLOOKUP(A14,'Phase 1,2+robust'!$A$3:$ID$198,79,FALSE)</f>
        <v>#N/A</v>
      </c>
      <c r="CB14" s="16" t="e">
        <f>VLOOKUP(A14,'Phase 1,2+robust'!$A$3:$ID$198,80,FALSE)</f>
        <v>#N/A</v>
      </c>
      <c r="CC14" s="16" t="e">
        <f>VLOOKUP(A14,'Phase 1,2+robust'!$A$3:$ID$198,81,FALSE)</f>
        <v>#N/A</v>
      </c>
      <c r="CD14" s="45" t="e">
        <f>VLOOKUP(A14,'Phase 1,2+robust'!$A$3:$ID$198,82,FALSE)</f>
        <v>#N/A</v>
      </c>
      <c r="CE14" s="46" t="e">
        <f>VLOOKUP(A14,'Phase 1,2+robust'!$A$3:$ID$198,83,FALSE)</f>
        <v>#N/A</v>
      </c>
      <c r="CF14" s="47" t="e">
        <f>VLOOKUP(A14,'Phase 1,2+robust'!$A$3:$ID$198,84,FALSE)</f>
        <v>#N/A</v>
      </c>
      <c r="CG14" s="16" t="e">
        <f>VLOOKUP(A14,'Phase 1,2+robust'!$A$3:$ID$198,85,FALSE)</f>
        <v>#N/A</v>
      </c>
      <c r="CH14" s="16" t="e">
        <f>VLOOKUP(A14,'Phase 1,2+robust'!$A$3:$ID$198,86,FALSE)</f>
        <v>#N/A</v>
      </c>
      <c r="CI14" s="16" t="e">
        <f>VLOOKUP(A14,'Phase 1,2+robust'!$A$3:$ID$198,87,FALSE)</f>
        <v>#N/A</v>
      </c>
      <c r="CJ14" s="45" t="e">
        <f>VLOOKUP(A14,'Phase 1,2+robust'!$A$3:$ID$198,88,FALSE)</f>
        <v>#N/A</v>
      </c>
      <c r="CK14" s="46" t="e">
        <f>VLOOKUP(A14,'Phase 1,2+robust'!$A$3:$ID$198,89,FALSE)</f>
        <v>#N/A</v>
      </c>
      <c r="CL14" s="47" t="e">
        <f>VLOOKUP(A14,'Phase 1,2+robust'!$A$3:$ID$198,90,FALSE)</f>
        <v>#N/A</v>
      </c>
      <c r="CM14" s="16" t="e">
        <f>VLOOKUP(A14,'Phase 1,2+robust'!$A$3:$ID$198,91,FALSE)</f>
        <v>#N/A</v>
      </c>
      <c r="CN14" s="16" t="e">
        <f>VLOOKUP(A14,'Phase 1,2+robust'!$A$3:$ID$198,92,FALSE)</f>
        <v>#N/A</v>
      </c>
      <c r="CO14" s="16" t="e">
        <f>VLOOKUP(A14,'Phase 1,2+robust'!$A$3:$ID$198,93,FALSE)</f>
        <v>#N/A</v>
      </c>
      <c r="CP14" s="45" t="e">
        <f>VLOOKUP(A14,'Phase 1,2+robust'!$A$3:$ID$198,94,FALSE)</f>
        <v>#N/A</v>
      </c>
      <c r="CQ14" s="46" t="e">
        <f>VLOOKUP(A14,'Phase 1,2+robust'!$A$3:$ID$198,95,FALSE)</f>
        <v>#N/A</v>
      </c>
      <c r="CR14" s="47" t="e">
        <f>VLOOKUP(A14,'Phase 1,2+robust'!$A$3:$ID$198,96,FALSE)</f>
        <v>#N/A</v>
      </c>
      <c r="CS14" s="16" t="e">
        <f>VLOOKUP(A14,'Phase 1,2+robust'!$A$3:$ID$198,97,FALSE)</f>
        <v>#N/A</v>
      </c>
      <c r="CT14" s="16" t="e">
        <f>VLOOKUP(A14,'Phase 1,2+robust'!$A$3:$ID$198,98,FALSE)</f>
        <v>#N/A</v>
      </c>
      <c r="CU14" s="16" t="e">
        <f>VLOOKUP(A14,'Phase 1,2+robust'!$A$3:$ID$198,99,FALSE)</f>
        <v>#N/A</v>
      </c>
      <c r="CV14" s="45" t="e">
        <f>VLOOKUP(A14,'Phase 1,2+robust'!$A$3:$ID$198,100,FALSE)</f>
        <v>#N/A</v>
      </c>
      <c r="CW14" s="46" t="e">
        <f>VLOOKUP(A14,'Phase 1,2+robust'!$A$3:$ID$198,101,FALSE)</f>
        <v>#N/A</v>
      </c>
      <c r="CX14" s="47" t="e">
        <f>VLOOKUP(A14,'Phase 1,2+robust'!$A$3:$ID$198,102,FALSE)</f>
        <v>#N/A</v>
      </c>
      <c r="CY14" s="16" t="e">
        <f>VLOOKUP(A14,'Phase 1,2+robust'!$A$3:$ID$198,103,FALSE)</f>
        <v>#N/A</v>
      </c>
      <c r="CZ14" s="16" t="e">
        <f>VLOOKUP(A14,'Phase 1,2+robust'!$A$3:$ID$198,104,FALSE)</f>
        <v>#N/A</v>
      </c>
      <c r="DA14" s="16" t="e">
        <f>VLOOKUP(A14,'Phase 1,2+robust'!$A$3:$ID$198,105,FALSE)</f>
        <v>#N/A</v>
      </c>
      <c r="DB14" s="45" t="e">
        <f>VLOOKUP(A14,'Phase 1,2+robust'!$A$3:$ID$198,106,FALSE)</f>
        <v>#N/A</v>
      </c>
      <c r="DC14" s="46" t="e">
        <f>VLOOKUP(A14,'Phase 1,2+robust'!$A$3:$ID$198,107,FALSE)</f>
        <v>#N/A</v>
      </c>
      <c r="DD14" s="47" t="e">
        <f>VLOOKUP(A14,'Phase 1,2+robust'!$A$3:$ID$198,108,FALSE)</f>
        <v>#N/A</v>
      </c>
      <c r="DE14" s="16" t="e">
        <f>VLOOKUP(A14,'Phase 1,2+robust'!$A$3:$ID$198,109,FALSE)</f>
        <v>#N/A</v>
      </c>
      <c r="DF14" s="16" t="e">
        <f>VLOOKUP(A14,'Phase 1,2+robust'!$A$3:$ID$198,110,FALSE)</f>
        <v>#N/A</v>
      </c>
      <c r="DG14" s="16" t="e">
        <f>VLOOKUP(A14,'Phase 1,2+robust'!$A$3:$ID$198,111,FALSE)</f>
        <v>#N/A</v>
      </c>
      <c r="DH14" s="45" t="e">
        <f>VLOOKUP(A14,'Phase 1,2+robust'!$A$3:$ID$198,112,FALSE)</f>
        <v>#N/A</v>
      </c>
      <c r="DI14" s="46" t="e">
        <f>VLOOKUP(A14,'Phase 1,2+robust'!$A$3:$ID$198,113,FALSE)</f>
        <v>#N/A</v>
      </c>
      <c r="DJ14" s="47" t="e">
        <f>VLOOKUP(A14,'Phase 1,2+robust'!$A$3:$ID$198,114,FALSE)</f>
        <v>#N/A</v>
      </c>
      <c r="DK14" s="16" t="e">
        <f>VLOOKUP(A14,'Phase 1,2+robust'!$A$3:$ID$198,115,FALSE)</f>
        <v>#N/A</v>
      </c>
      <c r="DL14" s="16" t="e">
        <f>VLOOKUP(A14,'Phase 1,2+robust'!$A$3:$ID$198,116,FALSE)</f>
        <v>#N/A</v>
      </c>
      <c r="DM14" s="16" t="e">
        <f>VLOOKUP(A14,'Phase 1,2+robust'!$A$3:$ID$198,117,FALSE)</f>
        <v>#N/A</v>
      </c>
      <c r="DN14" s="45" t="e">
        <f>VLOOKUP(A14,'Phase 1,2+robust'!$A$3:$ID$198,118,FALSE)</f>
        <v>#N/A</v>
      </c>
      <c r="DO14" s="46" t="e">
        <f>VLOOKUP(A14,'Phase 1,2+robust'!$A$3:$ID$198,119,FALSE)</f>
        <v>#N/A</v>
      </c>
      <c r="DP14" s="47" t="e">
        <f>VLOOKUP(A14,'Phase 1,2+robust'!$A$3:$ID$198,120,FALSE)</f>
        <v>#N/A</v>
      </c>
      <c r="DQ14" s="16" t="e">
        <f>VLOOKUP(A14,'Phase 1,2+robust'!$A$3:$ID$198,121,FALSE)</f>
        <v>#N/A</v>
      </c>
      <c r="DR14" s="16" t="e">
        <f>VLOOKUP(A14,'Phase 1,2+robust'!$A$3:$ID$198,122,FALSE)</f>
        <v>#N/A</v>
      </c>
      <c r="DS14" s="16" t="e">
        <f>VLOOKUP(A14,'Phase 1,2+robust'!$A$3:$ID$198,123,FALSE)</f>
        <v>#N/A</v>
      </c>
      <c r="DT14" s="45" t="e">
        <f>VLOOKUP(A14,'Phase 1,2+robust'!$A$3:$ID$198,124,FALSE)</f>
        <v>#N/A</v>
      </c>
      <c r="DU14" s="46" t="e">
        <f>VLOOKUP(A14,'Phase 1,2+robust'!$A$3:$ID$198,125,FALSE)</f>
        <v>#N/A</v>
      </c>
      <c r="DV14" s="47" t="e">
        <f>VLOOKUP(A14,'Phase 1,2+robust'!$A$3:$ID$198,126,FALSE)</f>
        <v>#N/A</v>
      </c>
      <c r="DW14" s="16" t="e">
        <f>VLOOKUP(A14,'Phase 1,2+robust'!$A$3:$ID$198,127,FALSE)</f>
        <v>#N/A</v>
      </c>
      <c r="DX14" s="16" t="e">
        <f>VLOOKUP(A14,'Phase 1,2+robust'!$A$3:$ID$198,128,FALSE)</f>
        <v>#N/A</v>
      </c>
      <c r="DY14" s="16" t="e">
        <f>VLOOKUP(A14,'Phase 1,2+robust'!$A$3:$ID$198,129,FALSE)</f>
        <v>#N/A</v>
      </c>
      <c r="DZ14" s="45" t="e">
        <f>VLOOKUP(A14,'Phase 1,2+robust'!$A$3:$ID$198,130,FALSE)</f>
        <v>#N/A</v>
      </c>
      <c r="EA14" s="46" t="e">
        <f>VLOOKUP(A14,'Phase 1,2+robust'!$A$3:$ID$198,131,FALSE)</f>
        <v>#N/A</v>
      </c>
      <c r="EB14" s="47" t="e">
        <f>VLOOKUP(A14,'Phase 1,2+robust'!$A$3:$ID$198,132,FALSE)</f>
        <v>#N/A</v>
      </c>
      <c r="EC14" s="16" t="e">
        <f>VLOOKUP(A14,'Phase 1,2+robust'!$A$3:$ID$198,133,FALSE)</f>
        <v>#N/A</v>
      </c>
      <c r="ED14" s="16" t="e">
        <f>VLOOKUP(A14,'Phase 1,2+robust'!$A$3:$ID$198,134,FALSE)</f>
        <v>#N/A</v>
      </c>
      <c r="EE14" s="16" t="e">
        <f>VLOOKUP(A14,'Phase 1,2+robust'!$A$3:$ID$198,135,FALSE)</f>
        <v>#N/A</v>
      </c>
      <c r="EF14" s="45" t="e">
        <f>VLOOKUP(A14,'Phase 1,2+robust'!$A$3:$ID$198,136,FALSE)</f>
        <v>#N/A</v>
      </c>
      <c r="EG14" s="46" t="e">
        <f>VLOOKUP(A14,'Phase 1,2+robust'!$A$3:$ID$198,137,FALSE)</f>
        <v>#N/A</v>
      </c>
      <c r="EH14" s="47" t="e">
        <f>VLOOKUP(A14,'Phase 1,2+robust'!$A$3:$ID$198,138,FALSE)</f>
        <v>#N/A</v>
      </c>
      <c r="EI14" s="16" t="e">
        <f>VLOOKUP(A14,'Phase 1,2+robust'!$A$3:$ID$198,139,FALSE)</f>
        <v>#N/A</v>
      </c>
      <c r="EJ14" s="16" t="e">
        <f>VLOOKUP(A14,'Phase 1,2+robust'!$A$3:$ID$198,140,FALSE)</f>
        <v>#N/A</v>
      </c>
      <c r="EK14" s="16" t="e">
        <f>VLOOKUP(A14,'Phase 1,2+robust'!$A$3:$ID$198,141,FALSE)</f>
        <v>#N/A</v>
      </c>
      <c r="EL14" s="45" t="e">
        <f>VLOOKUP(A14,'Phase 1,2+robust'!$A$3:$ID$198,142,FALSE)</f>
        <v>#N/A</v>
      </c>
      <c r="EM14" s="46" t="e">
        <f>VLOOKUP(A14,'Phase 1,2+robust'!$A$3:$ID$198,143,FALSE)</f>
        <v>#N/A</v>
      </c>
      <c r="EN14" s="47" t="e">
        <f>VLOOKUP(A14,'Phase 1,2+robust'!$A$3:$ID$198,144,FALSE)</f>
        <v>#N/A</v>
      </c>
      <c r="EO14" s="16" t="e">
        <f>VLOOKUP(A14,'Phase 1,2+robust'!$A$3:$ID$198,145,FALSE)</f>
        <v>#N/A</v>
      </c>
      <c r="EP14" s="16" t="e">
        <f>VLOOKUP(A14,'Phase 1,2+robust'!$A$3:$ID$198,146,FALSE)</f>
        <v>#N/A</v>
      </c>
      <c r="EQ14" s="16" t="e">
        <f>VLOOKUP(A14,'Phase 1,2+robust'!$A$3:$ID$198,147,FALSE)</f>
        <v>#N/A</v>
      </c>
      <c r="ER14" s="45" t="e">
        <f>VLOOKUP(A14,'Phase 1,2+robust'!$A$3:$ID$198,148,FALSE)</f>
        <v>#N/A</v>
      </c>
      <c r="ES14" s="46" t="e">
        <f>VLOOKUP(A14,'Phase 1,2+robust'!$A$3:$ID$198,149,FALSE)</f>
        <v>#N/A</v>
      </c>
      <c r="ET14" s="47" t="e">
        <f>VLOOKUP(A14,'Phase 1,2+robust'!$A$3:$ID$198,150,FALSE)</f>
        <v>#N/A</v>
      </c>
      <c r="EU14" s="16" t="e">
        <f>VLOOKUP(A14,'Phase 1,2+robust'!$A$3:$ID$198,151,FALSE)</f>
        <v>#N/A</v>
      </c>
      <c r="EV14" s="16" t="e">
        <f>VLOOKUP(A14,'Phase 1,2+robust'!$A$3:$ID$198,152,FALSE)</f>
        <v>#N/A</v>
      </c>
      <c r="EW14" s="16" t="e">
        <f>VLOOKUP(A14,'Phase 1,2+robust'!$A$3:$ID$198,153,FALSE)</f>
        <v>#N/A</v>
      </c>
      <c r="EX14" s="16" t="e">
        <f>VLOOKUP(A14,'Phase 1,2+robust'!$A$3:$ID$198,154,FALSE)</f>
        <v>#N/A</v>
      </c>
      <c r="EY14" s="16" t="e">
        <f>VLOOKUP(A14,'Phase 1,2+robust'!$A$3:$ID$198,155,FALSE)</f>
        <v>#N/A</v>
      </c>
      <c r="EZ14" s="16" t="e">
        <f>VLOOKUP(A14,'Phase 1,2+robust'!$A$3:$ID$198,156,FALSE)</f>
        <v>#N/A</v>
      </c>
      <c r="FA14" s="16" t="e">
        <f>VLOOKUP(A14,'Phase 1,2+robust'!$A$3:$ID$198,157,FALSE)</f>
        <v>#N/A</v>
      </c>
      <c r="FB14" s="16" t="e">
        <f>VLOOKUP(A14,'Phase 1,2+robust'!$A$3:$ID$198,158,FALSE)</f>
        <v>#N/A</v>
      </c>
      <c r="FC14" s="16" t="e">
        <f>VLOOKUP(A14,'Phase 1,2+robust'!$A$3:$ID$198,159,FALSE)</f>
        <v>#N/A</v>
      </c>
      <c r="FD14" s="16" t="e">
        <f>VLOOKUP(A14,'Phase 1,2+robust'!$A$3:$ID$198,160,FALSE)</f>
        <v>#N/A</v>
      </c>
      <c r="FE14" s="16" t="e">
        <f>VLOOKUP(A14,'Phase 1,2+robust'!$A$3:$ID$198,161,FALSE)</f>
        <v>#N/A</v>
      </c>
      <c r="FF14" s="16" t="e">
        <f>VLOOKUP(A14,'Phase 1,2+robust'!$A$3:$ID$198,162,FALSE)</f>
        <v>#N/A</v>
      </c>
      <c r="FG14" s="16" t="e">
        <f>VLOOKUP(A14,'Phase 1,2+robust'!$A$3:$ID$198,163,FALSE)</f>
        <v>#N/A</v>
      </c>
      <c r="FH14" s="16" t="e">
        <f>VLOOKUP(A14,'Phase 1,2+robust'!$A$3:$ID$198,164,FALSE)</f>
        <v>#N/A</v>
      </c>
      <c r="FI14" s="16" t="e">
        <f>VLOOKUP(A14,'Phase 1,2+robust'!$A$3:$ID$198,165,FALSE)</f>
        <v>#N/A</v>
      </c>
      <c r="FJ14" s="16" t="e">
        <f>VLOOKUP(A14,'Phase 1,2+robust'!$A$3:$ID$198,166,FALSE)</f>
        <v>#N/A</v>
      </c>
      <c r="FK14" s="16" t="e">
        <f>VLOOKUP(A14,'Phase 1,2+robust'!$A$3:$ID$198,167,FALSE)</f>
        <v>#N/A</v>
      </c>
      <c r="FL14" s="16" t="e">
        <f>VLOOKUP(A14,'Phase 1,2+robust'!$A$3:$ID$198,168,FALSE)</f>
        <v>#N/A</v>
      </c>
      <c r="FM14" s="16" t="e">
        <f>VLOOKUP(A14,'Phase 1,2+robust'!$A$3:$ID$198,169,FALSE)</f>
        <v>#N/A</v>
      </c>
      <c r="FN14" s="16" t="e">
        <f>VLOOKUP(A14,'Phase 1,2+robust'!$A$3:$ID$198,170,FALSE)</f>
        <v>#N/A</v>
      </c>
      <c r="FO14" s="16" t="e">
        <f>VLOOKUP(A14,'Phase 1,2+robust'!$A$3:$ID$198,171,FALSE)</f>
        <v>#N/A</v>
      </c>
      <c r="FP14" s="16" t="e">
        <f>VLOOKUP(A14,'Phase 1,2+robust'!$A$3:$ID$198,172,FALSE)</f>
        <v>#N/A</v>
      </c>
      <c r="FQ14" s="16" t="e">
        <f>VLOOKUP(A14,'Phase 1,2+robust'!$A$3:$ID$198,173,FALSE)</f>
        <v>#N/A</v>
      </c>
      <c r="FR14" s="16" t="e">
        <f>VLOOKUP(A14,'Phase 1,2+robust'!$A$3:$ID$198,174,FALSE)</f>
        <v>#N/A</v>
      </c>
      <c r="FS14" s="16" t="e">
        <f>VLOOKUP(A14,'Phase 1,2+robust'!$A$3:$ID$198,175,FALSE)</f>
        <v>#N/A</v>
      </c>
      <c r="FT14" s="16" t="e">
        <f>VLOOKUP(A14,'Phase 1,2+robust'!$A$3:$ID$198,176,FALSE)</f>
        <v>#N/A</v>
      </c>
      <c r="FU14" s="16" t="e">
        <f>VLOOKUP(A14,'Phase 1,2+robust'!$A$3:$ID$198,177,FALSE)</f>
        <v>#N/A</v>
      </c>
      <c r="FV14" s="16" t="e">
        <f>VLOOKUP(A14,'Phase 1,2+robust'!$A$3:$ID$198,178,FALSE)</f>
        <v>#N/A</v>
      </c>
      <c r="FW14" s="16" t="e">
        <f>VLOOKUP(A14,'Phase 1,2+robust'!$A$3:$ID$198,179,FALSE)</f>
        <v>#N/A</v>
      </c>
      <c r="FX14" s="16" t="e">
        <f>VLOOKUP(A14,'Phase 1,2+robust'!$A$3:$ID$198,180,FALSE)</f>
        <v>#N/A</v>
      </c>
      <c r="FY14" s="16" t="e">
        <f>VLOOKUP(A14,'Phase 1,2+robust'!$A$3:$ID$198,181,FALSE)</f>
        <v>#N/A</v>
      </c>
      <c r="FZ14" s="16" t="e">
        <f>VLOOKUP(A14,'Phase 1,2+robust'!$A$3:$ID$198,182,FALSE)</f>
        <v>#N/A</v>
      </c>
      <c r="GA14" s="16" t="e">
        <f>VLOOKUP(A14,'Phase 1,2+robust'!$A$3:$ID$198,183,FALSE)</f>
        <v>#N/A</v>
      </c>
      <c r="GB14" s="16" t="e">
        <f>VLOOKUP(A14,'Phase 1,2+robust'!$A$3:$ID$198,184,FALSE)</f>
        <v>#N/A</v>
      </c>
      <c r="GC14" s="16" t="e">
        <f>VLOOKUP(A14,'Phase 1,2+robust'!$A$3:$ID$198,185,FALSE)</f>
        <v>#N/A</v>
      </c>
      <c r="GD14" s="16" t="e">
        <f>VLOOKUP(A14,'Phase 1,2+robust'!$A$3:$ID$198,186,FALSE)</f>
        <v>#N/A</v>
      </c>
      <c r="GE14" s="16" t="e">
        <f>VLOOKUP(A14,'Phase 1,2+robust'!$A$3:$ID$198,187,FALSE)</f>
        <v>#N/A</v>
      </c>
      <c r="GF14" s="16" t="e">
        <f>VLOOKUP(A14,'Phase 1,2+robust'!$A$3:$ID$198,188,FALSE)</f>
        <v>#N/A</v>
      </c>
      <c r="GG14" s="16" t="e">
        <f>VLOOKUP(A14,'Phase 1,2+robust'!$A$3:$ID$198,189,FALSE)</f>
        <v>#N/A</v>
      </c>
      <c r="GH14" s="16" t="e">
        <f>VLOOKUP(A14,'Phase 1,2+robust'!$A$3:$ID$198,190,FALSE)</f>
        <v>#N/A</v>
      </c>
      <c r="GI14" s="16" t="e">
        <f>VLOOKUP(A14,'Phase 1,2+robust'!$A$3:$ID$198,191,FALSE)</f>
        <v>#N/A</v>
      </c>
      <c r="GJ14" s="16" t="e">
        <f>VLOOKUP(A14,'Phase 1,2+robust'!$A$3:$ID$198,192,FALSE)</f>
        <v>#N/A</v>
      </c>
      <c r="GK14" s="16" t="e">
        <f>VLOOKUP(A14,'Phase 1,2+robust'!$A$3:$ID$198,193,FALSE)</f>
        <v>#N/A</v>
      </c>
      <c r="GL14" s="16" t="e">
        <f>VLOOKUP(A14,'Phase 1,2+robust'!$A$3:$ID$198,194,FALSE)</f>
        <v>#N/A</v>
      </c>
      <c r="GM14" s="16" t="e">
        <f>VLOOKUP(A14,'Phase 1,2+robust'!$A$3:$ID$198,195,FALSE)</f>
        <v>#N/A</v>
      </c>
      <c r="GN14" s="16" t="e">
        <f>VLOOKUP(A14,'Phase 1,2+robust'!$A$3:$ID$198,196,FALSE)</f>
        <v>#N/A</v>
      </c>
      <c r="GO14" s="16" t="e">
        <f>VLOOKUP(A14,'Phase 1,2+robust'!$A$3:$ID$198,197,FALSE)</f>
        <v>#N/A</v>
      </c>
      <c r="GP14" s="16" t="e">
        <f>VLOOKUP(A14,'Phase 1,2+robust'!$A$3:$ID$198,198,FALSE)</f>
        <v>#N/A</v>
      </c>
    </row>
    <row r="15" spans="1:198" s="16" customFormat="1" x14ac:dyDescent="0.25">
      <c r="J15" s="45"/>
      <c r="K15" s="46"/>
      <c r="L15" s="47"/>
      <c r="P15" s="45"/>
      <c r="Q15" s="46"/>
      <c r="R15" s="47"/>
      <c r="V15" s="45"/>
      <c r="W15" s="46"/>
      <c r="X15" s="47"/>
      <c r="AB15" s="45"/>
      <c r="AC15" s="46"/>
      <c r="AD15" s="47"/>
      <c r="AH15" s="45"/>
      <c r="AI15" s="46"/>
      <c r="AJ15" s="47"/>
      <c r="AN15" s="45"/>
      <c r="AO15" s="46"/>
      <c r="AP15" s="47"/>
      <c r="AT15" s="45"/>
      <c r="AU15" s="46"/>
      <c r="AV15" s="47"/>
      <c r="AZ15" s="45"/>
      <c r="BA15" s="46"/>
      <c r="BB15" s="47"/>
      <c r="BF15" s="45"/>
      <c r="BG15" s="46"/>
      <c r="BH15" s="47"/>
      <c r="BL15" s="45"/>
      <c r="BM15" s="46"/>
      <c r="BN15" s="47"/>
      <c r="BR15" s="45"/>
      <c r="BS15" s="46"/>
      <c r="BT15" s="47"/>
      <c r="BX15" s="45"/>
      <c r="BY15" s="46"/>
      <c r="BZ15" s="47"/>
      <c r="CD15" s="45"/>
      <c r="CE15" s="46"/>
      <c r="CF15" s="47"/>
      <c r="CJ15" s="45"/>
      <c r="CK15" s="46"/>
      <c r="CL15" s="47"/>
      <c r="CP15" s="45"/>
      <c r="CQ15" s="46"/>
      <c r="CR15" s="47"/>
      <c r="CV15" s="45"/>
      <c r="CW15" s="46"/>
      <c r="CX15" s="47"/>
      <c r="DB15" s="45"/>
      <c r="DC15" s="46"/>
      <c r="DD15" s="47"/>
      <c r="DH15" s="45"/>
      <c r="DI15" s="46"/>
      <c r="DJ15" s="47"/>
      <c r="DN15" s="45"/>
      <c r="DO15" s="46"/>
      <c r="DP15" s="47"/>
      <c r="DT15" s="45"/>
      <c r="DU15" s="46"/>
      <c r="DV15" s="47"/>
      <c r="DZ15" s="45"/>
      <c r="EA15" s="46"/>
      <c r="EB15" s="47"/>
      <c r="EF15" s="45"/>
      <c r="EG15" s="46"/>
      <c r="EH15" s="47"/>
      <c r="EL15" s="45"/>
      <c r="EM15" s="46"/>
      <c r="EN15" s="47"/>
      <c r="ER15" s="45"/>
      <c r="ES15" s="46"/>
      <c r="ET15" s="47"/>
    </row>
    <row r="16" spans="1:198" s="16" customFormat="1" x14ac:dyDescent="0.25">
      <c r="J16" s="45"/>
      <c r="K16" s="46"/>
      <c r="L16" s="47"/>
      <c r="P16" s="45"/>
      <c r="Q16" s="46"/>
      <c r="R16" s="47"/>
      <c r="V16" s="45"/>
      <c r="W16" s="46"/>
      <c r="X16" s="47"/>
      <c r="AB16" s="45"/>
      <c r="AC16" s="46"/>
      <c r="AD16" s="47"/>
      <c r="AH16" s="45"/>
      <c r="AI16" s="46"/>
      <c r="AJ16" s="47"/>
      <c r="AN16" s="45"/>
      <c r="AO16" s="46"/>
      <c r="AP16" s="47"/>
      <c r="AT16" s="45"/>
      <c r="AU16" s="46"/>
      <c r="AV16" s="47"/>
      <c r="AZ16" s="45"/>
      <c r="BA16" s="46"/>
      <c r="BB16" s="47"/>
      <c r="BF16" s="45"/>
      <c r="BG16" s="46"/>
      <c r="BH16" s="47"/>
      <c r="BL16" s="45"/>
      <c r="BM16" s="46"/>
      <c r="BN16" s="47"/>
      <c r="BR16" s="45"/>
      <c r="BS16" s="46"/>
      <c r="BT16" s="47"/>
      <c r="BX16" s="45"/>
      <c r="BY16" s="46"/>
      <c r="BZ16" s="47"/>
      <c r="CD16" s="45"/>
      <c r="CE16" s="46"/>
      <c r="CF16" s="47"/>
      <c r="CJ16" s="45"/>
      <c r="CK16" s="46"/>
      <c r="CL16" s="47"/>
      <c r="CP16" s="45"/>
      <c r="CQ16" s="46"/>
      <c r="CR16" s="47"/>
      <c r="CV16" s="45"/>
      <c r="CW16" s="46"/>
      <c r="CX16" s="47"/>
      <c r="DB16" s="45"/>
      <c r="DC16" s="46"/>
      <c r="DD16" s="47"/>
      <c r="DH16" s="45"/>
      <c r="DI16" s="46"/>
      <c r="DJ16" s="47"/>
      <c r="DN16" s="45"/>
      <c r="DO16" s="46"/>
      <c r="DP16" s="47"/>
      <c r="DT16" s="45"/>
      <c r="DU16" s="46"/>
      <c r="DV16" s="47"/>
      <c r="DZ16" s="45"/>
      <c r="EA16" s="46"/>
      <c r="EB16" s="47"/>
      <c r="EF16" s="45"/>
      <c r="EG16" s="46"/>
      <c r="EH16" s="47"/>
      <c r="EL16" s="45"/>
      <c r="EM16" s="46"/>
      <c r="EN16" s="47"/>
      <c r="ER16" s="45"/>
      <c r="ES16" s="46"/>
      <c r="ET16" s="47"/>
    </row>
    <row r="17" spans="1:198" s="16" customFormat="1" hidden="1" x14ac:dyDescent="0.25">
      <c r="J17" s="45"/>
      <c r="K17" s="46"/>
      <c r="L17" s="47"/>
      <c r="P17" s="45"/>
      <c r="Q17" s="46"/>
      <c r="R17" s="47"/>
      <c r="V17" s="45"/>
      <c r="W17" s="46"/>
      <c r="X17" s="47"/>
      <c r="AB17" s="45"/>
      <c r="AC17" s="46"/>
      <c r="AD17" s="47"/>
      <c r="AH17" s="45"/>
      <c r="AI17" s="46"/>
      <c r="AJ17" s="47"/>
      <c r="AN17" s="45"/>
      <c r="AO17" s="46"/>
      <c r="AP17" s="47"/>
      <c r="AT17" s="45"/>
      <c r="AU17" s="46"/>
      <c r="AV17" s="47"/>
      <c r="AZ17" s="45"/>
      <c r="BA17" s="46"/>
      <c r="BB17" s="47"/>
      <c r="BF17" s="45"/>
      <c r="BG17" s="46"/>
      <c r="BH17" s="47"/>
      <c r="BL17" s="45"/>
      <c r="BM17" s="46"/>
      <c r="BN17" s="47"/>
      <c r="BR17" s="45"/>
      <c r="BS17" s="46"/>
      <c r="BT17" s="47"/>
      <c r="BX17" s="45"/>
      <c r="BY17" s="46"/>
      <c r="BZ17" s="47"/>
      <c r="CD17" s="45"/>
      <c r="CE17" s="46"/>
      <c r="CF17" s="47"/>
      <c r="CJ17" s="45"/>
      <c r="CK17" s="46"/>
      <c r="CL17" s="47"/>
      <c r="CP17" s="45"/>
      <c r="CQ17" s="46"/>
      <c r="CR17" s="47"/>
      <c r="CV17" s="45"/>
      <c r="CW17" s="46"/>
      <c r="CX17" s="47"/>
      <c r="DB17" s="45"/>
      <c r="DC17" s="46"/>
      <c r="DD17" s="47"/>
      <c r="DH17" s="45"/>
      <c r="DI17" s="46"/>
      <c r="DJ17" s="47"/>
      <c r="DN17" s="45"/>
      <c r="DO17" s="46"/>
      <c r="DP17" s="47"/>
      <c r="DT17" s="45"/>
      <c r="DU17" s="46"/>
      <c r="DV17" s="47"/>
      <c r="DZ17" s="45"/>
      <c r="EA17" s="46"/>
      <c r="EB17" s="47"/>
      <c r="EF17" s="45"/>
      <c r="EG17" s="46"/>
      <c r="EH17" s="47"/>
      <c r="EL17" s="45"/>
      <c r="EM17" s="46"/>
      <c r="EN17" s="47"/>
      <c r="ER17" s="45"/>
      <c r="ES17" s="46"/>
      <c r="ET17" s="47"/>
    </row>
    <row r="18" spans="1:198" s="16" customFormat="1" hidden="1" x14ac:dyDescent="0.25">
      <c r="J18" s="45"/>
      <c r="K18" s="46"/>
      <c r="L18" s="47"/>
      <c r="P18" s="45"/>
      <c r="Q18" s="46"/>
      <c r="R18" s="47"/>
      <c r="V18" s="45"/>
      <c r="W18" s="46"/>
      <c r="X18" s="47"/>
      <c r="AB18" s="45"/>
      <c r="AC18" s="46"/>
      <c r="AD18" s="47"/>
      <c r="AH18" s="45"/>
      <c r="AI18" s="46"/>
      <c r="AJ18" s="47"/>
      <c r="AN18" s="45"/>
      <c r="AO18" s="46"/>
      <c r="AP18" s="47"/>
      <c r="AT18" s="45"/>
      <c r="AU18" s="46"/>
      <c r="AV18" s="47"/>
      <c r="AZ18" s="45"/>
      <c r="BA18" s="46"/>
      <c r="BB18" s="47"/>
      <c r="BF18" s="45"/>
      <c r="BG18" s="46"/>
      <c r="BH18" s="47"/>
      <c r="BL18" s="45"/>
      <c r="BM18" s="46"/>
      <c r="BN18" s="47"/>
      <c r="BR18" s="45"/>
      <c r="BS18" s="46"/>
      <c r="BT18" s="47"/>
      <c r="BX18" s="45"/>
      <c r="BY18" s="46"/>
      <c r="BZ18" s="47"/>
      <c r="CD18" s="45"/>
      <c r="CE18" s="46"/>
      <c r="CF18" s="47"/>
      <c r="CJ18" s="45"/>
      <c r="CK18" s="46"/>
      <c r="CL18" s="47"/>
      <c r="CP18" s="45"/>
      <c r="CQ18" s="46"/>
      <c r="CR18" s="47"/>
      <c r="CV18" s="45"/>
      <c r="CW18" s="46"/>
      <c r="CX18" s="47"/>
      <c r="DB18" s="45"/>
      <c r="DC18" s="46"/>
      <c r="DD18" s="47"/>
      <c r="DH18" s="45"/>
      <c r="DI18" s="46"/>
      <c r="DJ18" s="47"/>
      <c r="DN18" s="45"/>
      <c r="DO18" s="46"/>
      <c r="DP18" s="47"/>
      <c r="DT18" s="45"/>
      <c r="DU18" s="46"/>
      <c r="DV18" s="47"/>
      <c r="DZ18" s="45"/>
      <c r="EA18" s="46"/>
      <c r="EB18" s="47"/>
      <c r="EF18" s="45"/>
      <c r="EG18" s="46"/>
      <c r="EH18" s="47"/>
      <c r="EL18" s="45"/>
      <c r="EM18" s="46"/>
      <c r="EN18" s="47"/>
      <c r="ER18" s="45"/>
      <c r="ES18" s="46"/>
      <c r="ET18" s="47"/>
    </row>
    <row r="19" spans="1:198" s="16" customFormat="1" hidden="1" x14ac:dyDescent="0.25">
      <c r="J19" s="45"/>
      <c r="K19" s="46"/>
      <c r="L19" s="47"/>
      <c r="P19" s="45"/>
      <c r="Q19" s="46"/>
      <c r="R19" s="47"/>
      <c r="V19" s="45"/>
      <c r="W19" s="46"/>
      <c r="X19" s="47"/>
      <c r="AB19" s="45"/>
      <c r="AC19" s="46"/>
      <c r="AD19" s="47"/>
      <c r="AH19" s="45"/>
      <c r="AI19" s="46"/>
      <c r="AJ19" s="47"/>
      <c r="AN19" s="45"/>
      <c r="AO19" s="46"/>
      <c r="AP19" s="47"/>
      <c r="AT19" s="45"/>
      <c r="AU19" s="46"/>
      <c r="AV19" s="47"/>
      <c r="AZ19" s="45"/>
      <c r="BA19" s="46"/>
      <c r="BB19" s="47"/>
      <c r="BF19" s="45"/>
      <c r="BG19" s="46"/>
      <c r="BH19" s="47"/>
      <c r="BL19" s="45"/>
      <c r="BM19" s="46"/>
      <c r="BN19" s="47"/>
      <c r="BR19" s="45"/>
      <c r="BS19" s="46"/>
      <c r="BT19" s="47"/>
      <c r="BX19" s="45"/>
      <c r="BY19" s="46"/>
      <c r="BZ19" s="47"/>
      <c r="CD19" s="45"/>
      <c r="CE19" s="46"/>
      <c r="CF19" s="47"/>
      <c r="CJ19" s="45"/>
      <c r="CK19" s="46"/>
      <c r="CL19" s="47"/>
      <c r="CP19" s="45"/>
      <c r="CQ19" s="46"/>
      <c r="CR19" s="47"/>
      <c r="CV19" s="45"/>
      <c r="CW19" s="46"/>
      <c r="CX19" s="47"/>
      <c r="DB19" s="45"/>
      <c r="DC19" s="46"/>
      <c r="DD19" s="47"/>
      <c r="DH19" s="45"/>
      <c r="DI19" s="46"/>
      <c r="DJ19" s="47"/>
      <c r="DN19" s="45"/>
      <c r="DO19" s="46"/>
      <c r="DP19" s="47"/>
      <c r="DT19" s="45"/>
      <c r="DU19" s="46"/>
      <c r="DV19" s="47"/>
      <c r="DZ19" s="45"/>
      <c r="EA19" s="46"/>
      <c r="EB19" s="47"/>
      <c r="EF19" s="45"/>
      <c r="EG19" s="46"/>
      <c r="EH19" s="47"/>
      <c r="EL19" s="45"/>
      <c r="EM19" s="46"/>
      <c r="EN19" s="47"/>
      <c r="ER19" s="45"/>
      <c r="ES19" s="46"/>
      <c r="ET19" s="47"/>
    </row>
    <row r="20" spans="1:198" s="16" customFormat="1" hidden="1" x14ac:dyDescent="0.25">
      <c r="J20" s="45"/>
      <c r="K20" s="46"/>
      <c r="L20" s="47"/>
      <c r="P20" s="45"/>
      <c r="Q20" s="46"/>
      <c r="R20" s="47"/>
      <c r="V20" s="45"/>
      <c r="W20" s="46"/>
      <c r="X20" s="47"/>
      <c r="AB20" s="45"/>
      <c r="AC20" s="46"/>
      <c r="AD20" s="47"/>
      <c r="AH20" s="45"/>
      <c r="AI20" s="46"/>
      <c r="AJ20" s="47"/>
      <c r="AN20" s="45"/>
      <c r="AO20" s="46"/>
      <c r="AP20" s="47"/>
      <c r="AT20" s="45"/>
      <c r="AU20" s="46"/>
      <c r="AV20" s="47"/>
      <c r="AZ20" s="45"/>
      <c r="BA20" s="46"/>
      <c r="BB20" s="47"/>
      <c r="BF20" s="45"/>
      <c r="BG20" s="46"/>
      <c r="BH20" s="47"/>
      <c r="BL20" s="45"/>
      <c r="BM20" s="46"/>
      <c r="BN20" s="47"/>
      <c r="BR20" s="45"/>
      <c r="BS20" s="46"/>
      <c r="BT20" s="47"/>
      <c r="BX20" s="45"/>
      <c r="BY20" s="46"/>
      <c r="BZ20" s="47"/>
      <c r="CD20" s="45"/>
      <c r="CE20" s="46"/>
      <c r="CF20" s="47"/>
      <c r="CJ20" s="45"/>
      <c r="CK20" s="46"/>
      <c r="CL20" s="47"/>
      <c r="CP20" s="45"/>
      <c r="CQ20" s="46"/>
      <c r="CR20" s="47"/>
      <c r="CV20" s="45"/>
      <c r="CW20" s="46"/>
      <c r="CX20" s="47"/>
      <c r="DB20" s="45"/>
      <c r="DC20" s="46"/>
      <c r="DD20" s="47"/>
      <c r="DH20" s="45"/>
      <c r="DI20" s="46"/>
      <c r="DJ20" s="47"/>
      <c r="DN20" s="45"/>
      <c r="DO20" s="46"/>
      <c r="DP20" s="47"/>
      <c r="DT20" s="45"/>
      <c r="DU20" s="46"/>
      <c r="DV20" s="47"/>
      <c r="DZ20" s="45"/>
      <c r="EA20" s="46"/>
      <c r="EB20" s="47"/>
      <c r="EF20" s="45"/>
      <c r="EG20" s="46"/>
      <c r="EH20" s="47"/>
      <c r="EL20" s="45"/>
      <c r="EM20" s="46"/>
      <c r="EN20" s="47"/>
      <c r="ER20" s="45"/>
      <c r="ES20" s="46"/>
      <c r="ET20" s="47"/>
    </row>
    <row r="21" spans="1:198" s="16" customFormat="1" hidden="1" x14ac:dyDescent="0.25">
      <c r="J21" s="45"/>
      <c r="K21" s="46"/>
      <c r="L21" s="47"/>
      <c r="P21" s="45"/>
      <c r="Q21" s="46"/>
      <c r="R21" s="47"/>
      <c r="V21" s="45"/>
      <c r="W21" s="46"/>
      <c r="X21" s="47"/>
      <c r="AB21" s="45"/>
      <c r="AC21" s="46"/>
      <c r="AD21" s="47"/>
      <c r="AH21" s="45"/>
      <c r="AI21" s="46"/>
      <c r="AJ21" s="47"/>
      <c r="AN21" s="45"/>
      <c r="AO21" s="46"/>
      <c r="AP21" s="47"/>
      <c r="AT21" s="45"/>
      <c r="AU21" s="46"/>
      <c r="AV21" s="47"/>
      <c r="AZ21" s="45"/>
      <c r="BA21" s="46"/>
      <c r="BB21" s="47"/>
      <c r="BF21" s="45"/>
      <c r="BG21" s="46"/>
      <c r="BH21" s="47"/>
      <c r="BL21" s="45"/>
      <c r="BM21" s="46"/>
      <c r="BN21" s="47"/>
      <c r="BR21" s="45"/>
      <c r="BS21" s="46"/>
      <c r="BT21" s="47"/>
      <c r="BX21" s="45"/>
      <c r="BY21" s="46"/>
      <c r="BZ21" s="47"/>
      <c r="CD21" s="45"/>
      <c r="CE21" s="46"/>
      <c r="CF21" s="47"/>
      <c r="CJ21" s="45"/>
      <c r="CK21" s="46"/>
      <c r="CL21" s="47"/>
      <c r="CP21" s="45"/>
      <c r="CQ21" s="46"/>
      <c r="CR21" s="47"/>
      <c r="CV21" s="45"/>
      <c r="CW21" s="46"/>
      <c r="CX21" s="47"/>
      <c r="DB21" s="45"/>
      <c r="DC21" s="46"/>
      <c r="DD21" s="47"/>
      <c r="DH21" s="45"/>
      <c r="DI21" s="46"/>
      <c r="DJ21" s="47"/>
      <c r="DN21" s="45"/>
      <c r="DO21" s="46"/>
      <c r="DP21" s="47"/>
      <c r="DT21" s="45"/>
      <c r="DU21" s="46"/>
      <c r="DV21" s="47"/>
      <c r="DZ21" s="45"/>
      <c r="EA21" s="46"/>
      <c r="EB21" s="47"/>
      <c r="EF21" s="45"/>
      <c r="EG21" s="46"/>
      <c r="EH21" s="47"/>
      <c r="EL21" s="45"/>
      <c r="EM21" s="46"/>
      <c r="EN21" s="47"/>
      <c r="ER21" s="45"/>
      <c r="ES21" s="46"/>
      <c r="ET21" s="47"/>
    </row>
    <row r="22" spans="1:198" s="16" customFormat="1" hidden="1" x14ac:dyDescent="0.25">
      <c r="J22" s="45"/>
      <c r="K22" s="46"/>
      <c r="L22" s="47"/>
      <c r="P22" s="45"/>
      <c r="Q22" s="46"/>
      <c r="R22" s="47"/>
      <c r="V22" s="45"/>
      <c r="W22" s="46"/>
      <c r="X22" s="47"/>
      <c r="AB22" s="45"/>
      <c r="AC22" s="46"/>
      <c r="AD22" s="47"/>
      <c r="AH22" s="45"/>
      <c r="AI22" s="46"/>
      <c r="AJ22" s="47"/>
      <c r="AN22" s="45"/>
      <c r="AO22" s="46"/>
      <c r="AP22" s="47"/>
      <c r="AT22" s="45"/>
      <c r="AU22" s="46"/>
      <c r="AV22" s="47"/>
      <c r="AZ22" s="45"/>
      <c r="BA22" s="46"/>
      <c r="BB22" s="47"/>
      <c r="BF22" s="45"/>
      <c r="BG22" s="46"/>
      <c r="BH22" s="47"/>
      <c r="BL22" s="45"/>
      <c r="BM22" s="46"/>
      <c r="BN22" s="47"/>
      <c r="BR22" s="45"/>
      <c r="BS22" s="46"/>
      <c r="BT22" s="47"/>
      <c r="BX22" s="45"/>
      <c r="BY22" s="46"/>
      <c r="BZ22" s="47"/>
      <c r="CD22" s="45"/>
      <c r="CE22" s="46"/>
      <c r="CF22" s="47"/>
      <c r="CJ22" s="45"/>
      <c r="CK22" s="46"/>
      <c r="CL22" s="47"/>
      <c r="CP22" s="45"/>
      <c r="CQ22" s="46"/>
      <c r="CR22" s="47"/>
      <c r="CV22" s="45"/>
      <c r="CW22" s="46"/>
      <c r="CX22" s="47"/>
      <c r="DB22" s="45"/>
      <c r="DC22" s="46"/>
      <c r="DD22" s="47"/>
      <c r="DH22" s="45"/>
      <c r="DI22" s="46"/>
      <c r="DJ22" s="47"/>
      <c r="DN22" s="45"/>
      <c r="DO22" s="46"/>
      <c r="DP22" s="47"/>
      <c r="DT22" s="45"/>
      <c r="DU22" s="46"/>
      <c r="DV22" s="47"/>
      <c r="DZ22" s="45"/>
      <c r="EA22" s="46"/>
      <c r="EB22" s="47"/>
      <c r="EF22" s="45"/>
      <c r="EG22" s="46"/>
      <c r="EH22" s="47"/>
      <c r="EL22" s="45"/>
      <c r="EM22" s="46"/>
      <c r="EN22" s="47"/>
      <c r="ER22" s="45"/>
      <c r="ES22" s="46"/>
      <c r="ET22" s="47"/>
    </row>
    <row r="23" spans="1:198" s="16" customFormat="1" hidden="1" x14ac:dyDescent="0.25">
      <c r="J23" s="45"/>
      <c r="K23" s="46"/>
      <c r="L23" s="47"/>
      <c r="P23" s="45"/>
      <c r="Q23" s="46"/>
      <c r="R23" s="47"/>
      <c r="V23" s="45"/>
      <c r="W23" s="46"/>
      <c r="X23" s="47"/>
      <c r="AB23" s="45"/>
      <c r="AC23" s="46"/>
      <c r="AD23" s="47"/>
      <c r="AH23" s="45"/>
      <c r="AI23" s="46"/>
      <c r="AJ23" s="47"/>
      <c r="AN23" s="45"/>
      <c r="AO23" s="46"/>
      <c r="AP23" s="47"/>
      <c r="AT23" s="45"/>
      <c r="AU23" s="46"/>
      <c r="AV23" s="47"/>
      <c r="AZ23" s="45"/>
      <c r="BA23" s="46"/>
      <c r="BB23" s="47"/>
      <c r="BF23" s="45"/>
      <c r="BG23" s="46"/>
      <c r="BH23" s="47"/>
      <c r="BL23" s="45"/>
      <c r="BM23" s="46"/>
      <c r="BN23" s="47"/>
      <c r="BR23" s="45"/>
      <c r="BS23" s="46"/>
      <c r="BT23" s="47"/>
      <c r="BX23" s="45"/>
      <c r="BY23" s="46"/>
      <c r="BZ23" s="47"/>
      <c r="CD23" s="45"/>
      <c r="CE23" s="46"/>
      <c r="CF23" s="47"/>
      <c r="CJ23" s="45"/>
      <c r="CK23" s="46"/>
      <c r="CL23" s="47"/>
      <c r="CP23" s="45"/>
      <c r="CQ23" s="46"/>
      <c r="CR23" s="47"/>
      <c r="CV23" s="45"/>
      <c r="CW23" s="46"/>
      <c r="CX23" s="47"/>
      <c r="DB23" s="45"/>
      <c r="DC23" s="46"/>
      <c r="DD23" s="47"/>
      <c r="DH23" s="45"/>
      <c r="DI23" s="46"/>
      <c r="DJ23" s="47"/>
      <c r="DN23" s="45"/>
      <c r="DO23" s="46"/>
      <c r="DP23" s="47"/>
      <c r="DT23" s="45"/>
      <c r="DU23" s="46"/>
      <c r="DV23" s="47"/>
      <c r="DZ23" s="45"/>
      <c r="EA23" s="46"/>
      <c r="EB23" s="47"/>
      <c r="EF23" s="45"/>
      <c r="EG23" s="46"/>
      <c r="EH23" s="47"/>
      <c r="EL23" s="45"/>
      <c r="EM23" s="46"/>
      <c r="EN23" s="47"/>
      <c r="ER23" s="45"/>
      <c r="ES23" s="46"/>
      <c r="ET23" s="47"/>
    </row>
    <row r="24" spans="1:198" s="16" customFormat="1" hidden="1" x14ac:dyDescent="0.25">
      <c r="J24" s="45"/>
      <c r="K24" s="46"/>
      <c r="L24" s="47"/>
      <c r="P24" s="45"/>
      <c r="Q24" s="46"/>
      <c r="R24" s="47"/>
      <c r="V24" s="45"/>
      <c r="W24" s="46"/>
      <c r="X24" s="47"/>
      <c r="AB24" s="45"/>
      <c r="AC24" s="46"/>
      <c r="AD24" s="47"/>
      <c r="AH24" s="45"/>
      <c r="AI24" s="46"/>
      <c r="AJ24" s="47"/>
      <c r="AN24" s="45"/>
      <c r="AO24" s="46"/>
      <c r="AP24" s="47"/>
      <c r="AT24" s="45"/>
      <c r="AU24" s="46"/>
      <c r="AV24" s="47"/>
      <c r="AZ24" s="45"/>
      <c r="BA24" s="46"/>
      <c r="BB24" s="47"/>
      <c r="BF24" s="45"/>
      <c r="BG24" s="46"/>
      <c r="BH24" s="47"/>
      <c r="BL24" s="45"/>
      <c r="BM24" s="46"/>
      <c r="BN24" s="47"/>
      <c r="BR24" s="45"/>
      <c r="BS24" s="46"/>
      <c r="BT24" s="47"/>
      <c r="BX24" s="45"/>
      <c r="BY24" s="46"/>
      <c r="BZ24" s="47"/>
      <c r="CD24" s="45"/>
      <c r="CE24" s="46"/>
      <c r="CF24" s="47"/>
      <c r="CJ24" s="45"/>
      <c r="CK24" s="46"/>
      <c r="CL24" s="47"/>
      <c r="CP24" s="45"/>
      <c r="CQ24" s="46"/>
      <c r="CR24" s="47"/>
      <c r="CV24" s="45"/>
      <c r="CW24" s="46"/>
      <c r="CX24" s="47"/>
      <c r="DB24" s="45"/>
      <c r="DC24" s="46"/>
      <c r="DD24" s="47"/>
      <c r="DH24" s="45"/>
      <c r="DI24" s="46"/>
      <c r="DJ24" s="47"/>
      <c r="DN24" s="45"/>
      <c r="DO24" s="46"/>
      <c r="DP24" s="47"/>
      <c r="DT24" s="45"/>
      <c r="DU24" s="46"/>
      <c r="DV24" s="47"/>
      <c r="DZ24" s="45"/>
      <c r="EA24" s="46"/>
      <c r="EB24" s="47"/>
      <c r="EF24" s="45"/>
      <c r="EG24" s="46"/>
      <c r="EH24" s="47"/>
      <c r="EL24" s="45"/>
      <c r="EM24" s="46"/>
      <c r="EN24" s="47"/>
      <c r="ER24" s="45"/>
      <c r="ES24" s="46"/>
      <c r="ET24" s="47"/>
    </row>
    <row r="25" spans="1:198" s="16" customFormat="1" hidden="1" x14ac:dyDescent="0.25">
      <c r="J25" s="45"/>
      <c r="K25" s="46"/>
      <c r="L25" s="47"/>
      <c r="P25" s="45"/>
      <c r="Q25" s="46"/>
      <c r="R25" s="47"/>
      <c r="V25" s="45"/>
      <c r="W25" s="46"/>
      <c r="X25" s="47"/>
      <c r="AB25" s="45"/>
      <c r="AC25" s="46"/>
      <c r="AD25" s="47"/>
      <c r="AH25" s="45"/>
      <c r="AI25" s="46"/>
      <c r="AJ25" s="47"/>
      <c r="AN25" s="45"/>
      <c r="AO25" s="46"/>
      <c r="AP25" s="47"/>
      <c r="AT25" s="45"/>
      <c r="AU25" s="46"/>
      <c r="AV25" s="47"/>
      <c r="AZ25" s="45"/>
      <c r="BA25" s="46"/>
      <c r="BB25" s="47"/>
      <c r="BF25" s="45"/>
      <c r="BG25" s="46"/>
      <c r="BH25" s="47"/>
      <c r="BL25" s="45"/>
      <c r="BM25" s="46"/>
      <c r="BN25" s="47"/>
      <c r="BR25" s="45"/>
      <c r="BS25" s="46"/>
      <c r="BT25" s="47"/>
      <c r="BX25" s="45"/>
      <c r="BY25" s="46"/>
      <c r="BZ25" s="47"/>
      <c r="CD25" s="45"/>
      <c r="CE25" s="46"/>
      <c r="CF25" s="47"/>
      <c r="CJ25" s="45"/>
      <c r="CK25" s="46"/>
      <c r="CL25" s="47"/>
      <c r="CP25" s="45"/>
      <c r="CQ25" s="46"/>
      <c r="CR25" s="47"/>
      <c r="CV25" s="45"/>
      <c r="CW25" s="46"/>
      <c r="CX25" s="47"/>
      <c r="DB25" s="45"/>
      <c r="DC25" s="46"/>
      <c r="DD25" s="47"/>
      <c r="DH25" s="45"/>
      <c r="DI25" s="46"/>
      <c r="DJ25" s="47"/>
      <c r="DN25" s="45"/>
      <c r="DO25" s="46"/>
      <c r="DP25" s="47"/>
      <c r="DT25" s="45"/>
      <c r="DU25" s="46"/>
      <c r="DV25" s="47"/>
      <c r="DZ25" s="45"/>
      <c r="EA25" s="46"/>
      <c r="EB25" s="47"/>
      <c r="EF25" s="45"/>
      <c r="EG25" s="46"/>
      <c r="EH25" s="47"/>
      <c r="EL25" s="45"/>
      <c r="EM25" s="46"/>
      <c r="EN25" s="47"/>
      <c r="ER25" s="45"/>
      <c r="ES25" s="46"/>
      <c r="ET25" s="47"/>
    </row>
    <row r="26" spans="1:198" s="16" customFormat="1" hidden="1" x14ac:dyDescent="0.25">
      <c r="J26" s="45"/>
      <c r="K26" s="46"/>
      <c r="L26" s="47"/>
      <c r="P26" s="45"/>
      <c r="Q26" s="46"/>
      <c r="R26" s="47"/>
      <c r="V26" s="45"/>
      <c r="W26" s="46"/>
      <c r="X26" s="47"/>
      <c r="AB26" s="45"/>
      <c r="AC26" s="46"/>
      <c r="AD26" s="47"/>
      <c r="AH26" s="45"/>
      <c r="AI26" s="46"/>
      <c r="AJ26" s="47"/>
      <c r="AN26" s="45"/>
      <c r="AO26" s="46"/>
      <c r="AP26" s="47"/>
      <c r="AT26" s="45"/>
      <c r="AU26" s="46"/>
      <c r="AV26" s="47"/>
      <c r="AZ26" s="45"/>
      <c r="BA26" s="46"/>
      <c r="BB26" s="47"/>
      <c r="BF26" s="45"/>
      <c r="BG26" s="46"/>
      <c r="BH26" s="47"/>
      <c r="BL26" s="45"/>
      <c r="BM26" s="46"/>
      <c r="BN26" s="47"/>
      <c r="BR26" s="45"/>
      <c r="BS26" s="46"/>
      <c r="BT26" s="47"/>
      <c r="BX26" s="45"/>
      <c r="BY26" s="46"/>
      <c r="BZ26" s="47"/>
      <c r="CD26" s="45"/>
      <c r="CE26" s="46"/>
      <c r="CF26" s="47"/>
      <c r="CJ26" s="45"/>
      <c r="CK26" s="46"/>
      <c r="CL26" s="47"/>
      <c r="CP26" s="45"/>
      <c r="CQ26" s="46"/>
      <c r="CR26" s="47"/>
      <c r="CV26" s="45"/>
      <c r="CW26" s="46"/>
      <c r="CX26" s="47"/>
      <c r="DB26" s="45"/>
      <c r="DC26" s="46"/>
      <c r="DD26" s="47"/>
      <c r="DH26" s="45"/>
      <c r="DI26" s="46"/>
      <c r="DJ26" s="47"/>
      <c r="DN26" s="45"/>
      <c r="DO26" s="46"/>
      <c r="DP26" s="47"/>
      <c r="DT26" s="45"/>
      <c r="DU26" s="46"/>
      <c r="DV26" s="47"/>
      <c r="DZ26" s="45"/>
      <c r="EA26" s="46"/>
      <c r="EB26" s="47"/>
      <c r="EF26" s="45"/>
      <c r="EG26" s="46"/>
      <c r="EH26" s="47"/>
      <c r="EL26" s="45"/>
      <c r="EM26" s="46"/>
      <c r="EN26" s="47"/>
      <c r="ER26" s="45"/>
      <c r="ES26" s="46"/>
      <c r="ET26" s="47"/>
    </row>
    <row r="27" spans="1:198" s="16" customFormat="1" hidden="1" x14ac:dyDescent="0.25">
      <c r="J27" s="45"/>
      <c r="K27" s="46"/>
      <c r="L27" s="47"/>
      <c r="P27" s="45"/>
      <c r="Q27" s="46"/>
      <c r="R27" s="47"/>
      <c r="V27" s="45"/>
      <c r="W27" s="46"/>
      <c r="X27" s="47"/>
      <c r="AB27" s="45"/>
      <c r="AC27" s="46"/>
      <c r="AD27" s="47"/>
      <c r="AH27" s="45"/>
      <c r="AI27" s="46"/>
      <c r="AJ27" s="47"/>
      <c r="AN27" s="45"/>
      <c r="AO27" s="46"/>
      <c r="AP27" s="47"/>
      <c r="AT27" s="45"/>
      <c r="AU27" s="46"/>
      <c r="AV27" s="47"/>
      <c r="AZ27" s="45"/>
      <c r="BA27" s="46"/>
      <c r="BB27" s="47"/>
      <c r="BF27" s="45"/>
      <c r="BG27" s="46"/>
      <c r="BH27" s="47"/>
      <c r="BL27" s="45"/>
      <c r="BM27" s="46"/>
      <c r="BN27" s="47"/>
      <c r="BR27" s="45"/>
      <c r="BS27" s="46"/>
      <c r="BT27" s="47"/>
      <c r="BX27" s="45"/>
      <c r="BY27" s="46"/>
      <c r="BZ27" s="47"/>
      <c r="CD27" s="45"/>
      <c r="CE27" s="46"/>
      <c r="CF27" s="47"/>
      <c r="CJ27" s="45"/>
      <c r="CK27" s="46"/>
      <c r="CL27" s="47"/>
      <c r="CP27" s="45"/>
      <c r="CQ27" s="46"/>
      <c r="CR27" s="47"/>
      <c r="CV27" s="45"/>
      <c r="CW27" s="46"/>
      <c r="CX27" s="47"/>
      <c r="DB27" s="45"/>
      <c r="DC27" s="46"/>
      <c r="DD27" s="47"/>
      <c r="DH27" s="45"/>
      <c r="DI27" s="46"/>
      <c r="DJ27" s="47"/>
      <c r="DN27" s="45"/>
      <c r="DO27" s="46"/>
      <c r="DP27" s="47"/>
      <c r="DT27" s="45"/>
      <c r="DU27" s="46"/>
      <c r="DV27" s="47"/>
      <c r="DZ27" s="45"/>
      <c r="EA27" s="46"/>
      <c r="EB27" s="47"/>
      <c r="EF27" s="45"/>
      <c r="EG27" s="46"/>
      <c r="EH27" s="47"/>
      <c r="EL27" s="45"/>
      <c r="EM27" s="46"/>
      <c r="EN27" s="47"/>
      <c r="ER27" s="45"/>
      <c r="ES27" s="46"/>
      <c r="ET27" s="47"/>
    </row>
    <row r="28" spans="1:198" s="16" customFormat="1" x14ac:dyDescent="0.25">
      <c r="J28" s="45"/>
      <c r="K28" s="46"/>
      <c r="L28" s="47"/>
      <c r="P28" s="45"/>
      <c r="Q28" s="46"/>
      <c r="R28" s="47"/>
      <c r="V28" s="45"/>
      <c r="W28" s="46"/>
      <c r="X28" s="47"/>
      <c r="AB28" s="45"/>
      <c r="AC28" s="46"/>
      <c r="AD28" s="47"/>
      <c r="AH28" s="45"/>
      <c r="AI28" s="46"/>
      <c r="AJ28" s="47"/>
      <c r="AN28" s="45"/>
      <c r="AO28" s="46"/>
      <c r="AP28" s="47"/>
      <c r="AT28" s="45"/>
      <c r="AU28" s="46"/>
      <c r="AV28" s="47"/>
      <c r="AZ28" s="45"/>
      <c r="BA28" s="46"/>
      <c r="BB28" s="47"/>
      <c r="BF28" s="45"/>
      <c r="BG28" s="46"/>
      <c r="BH28" s="47"/>
      <c r="BL28" s="45"/>
      <c r="BM28" s="46"/>
      <c r="BN28" s="47"/>
      <c r="BR28" s="45"/>
      <c r="BS28" s="46"/>
      <c r="BT28" s="47"/>
      <c r="BX28" s="45"/>
      <c r="BY28" s="46"/>
      <c r="BZ28" s="47"/>
      <c r="CD28" s="45"/>
      <c r="CE28" s="46"/>
      <c r="CF28" s="47"/>
      <c r="CJ28" s="45"/>
      <c r="CK28" s="46"/>
      <c r="CL28" s="47"/>
      <c r="CP28" s="45"/>
      <c r="CQ28" s="46"/>
      <c r="CR28" s="47"/>
      <c r="CV28" s="45"/>
      <c r="CW28" s="46"/>
      <c r="CX28" s="47"/>
      <c r="DB28" s="45"/>
      <c r="DC28" s="46"/>
      <c r="DD28" s="47"/>
      <c r="DH28" s="45"/>
      <c r="DI28" s="46"/>
      <c r="DJ28" s="47"/>
      <c r="DN28" s="45"/>
      <c r="DO28" s="46"/>
      <c r="DP28" s="47"/>
      <c r="DT28" s="45"/>
      <c r="DU28" s="46"/>
      <c r="DV28" s="47"/>
      <c r="DZ28" s="45"/>
      <c r="EA28" s="46"/>
      <c r="EB28" s="47"/>
      <c r="EF28" s="45"/>
      <c r="EG28" s="46"/>
      <c r="EH28" s="47"/>
      <c r="EL28" s="45"/>
      <c r="EM28" s="46"/>
      <c r="EN28" s="47"/>
      <c r="ER28" s="45"/>
      <c r="ES28" s="46"/>
      <c r="ET28" s="47"/>
    </row>
    <row r="29" spans="1:198" s="16" customFormat="1" x14ac:dyDescent="0.25">
      <c r="J29" s="45"/>
      <c r="K29" s="46"/>
      <c r="L29" s="47"/>
      <c r="P29" s="45"/>
      <c r="Q29" s="46"/>
      <c r="R29" s="47"/>
      <c r="V29" s="45"/>
      <c r="W29" s="46"/>
      <c r="X29" s="47"/>
      <c r="AB29" s="45"/>
      <c r="AC29" s="46"/>
      <c r="AD29" s="47"/>
      <c r="AH29" s="45"/>
      <c r="AI29" s="46"/>
      <c r="AJ29" s="47"/>
      <c r="AN29" s="45"/>
      <c r="AO29" s="46"/>
      <c r="AP29" s="47"/>
      <c r="AT29" s="45"/>
      <c r="AU29" s="46"/>
      <c r="AV29" s="47"/>
      <c r="AZ29" s="45"/>
      <c r="BA29" s="46"/>
      <c r="BB29" s="47"/>
      <c r="BF29" s="45"/>
      <c r="BG29" s="46"/>
      <c r="BH29" s="47"/>
      <c r="BL29" s="45"/>
      <c r="BM29" s="46"/>
      <c r="BN29" s="47"/>
      <c r="BR29" s="45"/>
      <c r="BS29" s="46"/>
      <c r="BT29" s="47"/>
      <c r="BX29" s="45"/>
      <c r="BY29" s="46"/>
      <c r="BZ29" s="47"/>
      <c r="CD29" s="45"/>
      <c r="CE29" s="46"/>
      <c r="CF29" s="47"/>
      <c r="CJ29" s="45"/>
      <c r="CK29" s="46"/>
      <c r="CL29" s="47"/>
      <c r="CP29" s="45"/>
      <c r="CQ29" s="46"/>
      <c r="CR29" s="47"/>
      <c r="CV29" s="45"/>
      <c r="CW29" s="46"/>
      <c r="CX29" s="47"/>
      <c r="DB29" s="45"/>
      <c r="DC29" s="46"/>
      <c r="DD29" s="47"/>
      <c r="DH29" s="45"/>
      <c r="DI29" s="46"/>
      <c r="DJ29" s="47"/>
      <c r="DN29" s="45"/>
      <c r="DO29" s="46"/>
      <c r="DP29" s="47"/>
      <c r="DT29" s="45"/>
      <c r="DU29" s="46"/>
      <c r="DV29" s="47"/>
      <c r="DZ29" s="45"/>
      <c r="EA29" s="46"/>
      <c r="EB29" s="47"/>
      <c r="EF29" s="45"/>
      <c r="EG29" s="46"/>
      <c r="EH29" s="47"/>
      <c r="EL29" s="45"/>
      <c r="EM29" s="46"/>
      <c r="EN29" s="47"/>
      <c r="ER29" s="45"/>
      <c r="ES29" s="46"/>
      <c r="ET29" s="47"/>
    </row>
    <row r="30" spans="1:198" s="16" customFormat="1" x14ac:dyDescent="0.25">
      <c r="A30" s="37" t="s">
        <v>512</v>
      </c>
      <c r="J30" s="45"/>
      <c r="K30" s="46" t="s">
        <v>513</v>
      </c>
      <c r="L30" s="47" t="s">
        <v>513</v>
      </c>
      <c r="N30" s="16" t="s">
        <v>514</v>
      </c>
      <c r="O30" s="16" t="s">
        <v>514</v>
      </c>
      <c r="P30" s="45"/>
      <c r="Q30" s="46"/>
      <c r="R30" s="47"/>
      <c r="V30" s="45"/>
      <c r="W30" s="46" t="s">
        <v>513</v>
      </c>
      <c r="X30" s="47" t="s">
        <v>513</v>
      </c>
      <c r="Z30" s="16" t="s">
        <v>514</v>
      </c>
      <c r="AA30" s="16" t="s">
        <v>514</v>
      </c>
      <c r="AB30" s="45"/>
      <c r="AC30" s="46"/>
      <c r="AD30" s="47"/>
      <c r="AH30" s="45"/>
      <c r="AI30" s="46" t="s">
        <v>515</v>
      </c>
      <c r="AJ30" s="47" t="s">
        <v>515</v>
      </c>
      <c r="AL30" s="16" t="s">
        <v>514</v>
      </c>
      <c r="AM30" s="16" t="s">
        <v>514</v>
      </c>
      <c r="AN30" s="45"/>
      <c r="AO30" s="46"/>
      <c r="AP30" s="47"/>
      <c r="AT30" s="45"/>
      <c r="AU30" s="46" t="s">
        <v>515</v>
      </c>
      <c r="AV30" s="47" t="s">
        <v>515</v>
      </c>
      <c r="AX30" s="16" t="s">
        <v>514</v>
      </c>
      <c r="AY30" s="16" t="s">
        <v>514</v>
      </c>
      <c r="AZ30" s="45"/>
      <c r="BA30" s="46"/>
      <c r="BB30" s="47"/>
      <c r="BF30" s="45"/>
      <c r="BG30" s="46" t="s">
        <v>515</v>
      </c>
      <c r="BH30" s="47" t="s">
        <v>515</v>
      </c>
      <c r="BJ30" s="16" t="s">
        <v>514</v>
      </c>
      <c r="BK30" s="16" t="s">
        <v>514</v>
      </c>
      <c r="BL30" s="45"/>
      <c r="BM30" s="46" t="s">
        <v>516</v>
      </c>
      <c r="BN30" s="47" t="s">
        <v>516</v>
      </c>
      <c r="BP30" s="16" t="s">
        <v>516</v>
      </c>
      <c r="BQ30" s="16" t="s">
        <v>516</v>
      </c>
      <c r="BR30" s="45"/>
      <c r="BS30" s="46" t="s">
        <v>516</v>
      </c>
      <c r="BT30" s="47" t="s">
        <v>516</v>
      </c>
      <c r="BV30" s="16" t="s">
        <v>516</v>
      </c>
      <c r="BW30" s="16" t="s">
        <v>516</v>
      </c>
      <c r="BX30" s="45"/>
      <c r="BY30" s="46" t="s">
        <v>516</v>
      </c>
      <c r="BZ30" s="47" t="s">
        <v>516</v>
      </c>
      <c r="CB30" s="16" t="s">
        <v>517</v>
      </c>
      <c r="CC30" s="16" t="s">
        <v>517</v>
      </c>
      <c r="CD30" s="45"/>
      <c r="CE30" s="46" t="s">
        <v>517</v>
      </c>
      <c r="CF30" s="47" t="s">
        <v>517</v>
      </c>
      <c r="CH30" s="16" t="s">
        <v>517</v>
      </c>
      <c r="CI30" s="16" t="s">
        <v>517</v>
      </c>
      <c r="CJ30" s="45"/>
      <c r="CK30" s="46" t="s">
        <v>517</v>
      </c>
      <c r="CL30" s="47" t="s">
        <v>517</v>
      </c>
      <c r="CN30" s="16" t="s">
        <v>517</v>
      </c>
      <c r="CO30" s="16" t="s">
        <v>517</v>
      </c>
      <c r="CP30" s="45"/>
      <c r="CQ30" s="46" t="s">
        <v>517</v>
      </c>
      <c r="CR30" s="47" t="s">
        <v>517</v>
      </c>
      <c r="CT30" s="16" t="s">
        <v>517</v>
      </c>
      <c r="CU30" s="16" t="s">
        <v>517</v>
      </c>
      <c r="CV30" s="45"/>
      <c r="CW30" s="46" t="s">
        <v>517</v>
      </c>
      <c r="CX30" s="47" t="s">
        <v>517</v>
      </c>
      <c r="CZ30" s="16" t="s">
        <v>517</v>
      </c>
      <c r="DA30" s="16" t="s">
        <v>517</v>
      </c>
      <c r="DB30" s="45"/>
      <c r="DC30" s="46" t="s">
        <v>517</v>
      </c>
      <c r="DD30" s="47" t="s">
        <v>517</v>
      </c>
      <c r="DF30" s="16" t="s">
        <v>517</v>
      </c>
      <c r="DG30" s="16" t="s">
        <v>517</v>
      </c>
      <c r="DH30" s="45"/>
      <c r="DI30" s="46" t="s">
        <v>517</v>
      </c>
      <c r="DJ30" s="47" t="s">
        <v>517</v>
      </c>
      <c r="DL30" s="16" t="s">
        <v>517</v>
      </c>
      <c r="DM30" s="16" t="s">
        <v>517</v>
      </c>
      <c r="DN30" s="45"/>
      <c r="DO30" s="46"/>
      <c r="DP30" s="47"/>
      <c r="DT30" s="45"/>
      <c r="DU30" s="46"/>
      <c r="DV30" s="47"/>
      <c r="DZ30" s="45"/>
      <c r="EA30" s="46"/>
      <c r="EB30" s="47"/>
      <c r="EF30" s="45"/>
      <c r="EG30" s="46"/>
      <c r="EH30" s="47"/>
      <c r="EL30" s="45"/>
      <c r="EM30" s="46"/>
      <c r="EN30" s="47"/>
      <c r="ER30" s="45"/>
      <c r="ES30" s="46"/>
      <c r="ET30" s="47"/>
      <c r="GI30" s="16" t="s">
        <v>514</v>
      </c>
      <c r="GJ30" s="16" t="s">
        <v>514</v>
      </c>
    </row>
    <row r="31" spans="1:198" s="16" customFormat="1" x14ac:dyDescent="0.25">
      <c r="B31" s="16" t="e">
        <f>VLOOKUP(A31,'Phase 1,2+robust'!$A$3:$ID$198,2,FALSE)</f>
        <v>#N/A</v>
      </c>
      <c r="C31" s="16" t="e">
        <f>VLOOKUP(A31,'Phase 1,2+robust'!$A$3:$ID$198,3,FALSE)</f>
        <v>#N/A</v>
      </c>
      <c r="D31" s="16" t="e">
        <f>VLOOKUP(A31,'Phase 1,2+robust'!$A$3:$ID$198,4,FALSE)</f>
        <v>#N/A</v>
      </c>
      <c r="E31" s="16" t="e">
        <f>VLOOKUP(A31,'Phase 1,2+robust'!$A$3:$ID$198,5,FALSE)</f>
        <v>#N/A</v>
      </c>
      <c r="F31" s="16" t="e">
        <f>VLOOKUP(A31,'Phase 1,2+robust'!$A$3:$ID$198,6,FALSE)</f>
        <v>#N/A</v>
      </c>
      <c r="G31" s="16" t="e">
        <f>VLOOKUP(A31,'Phase 1,2+robust'!$A$3:$ID$198,7,FALSE)</f>
        <v>#N/A</v>
      </c>
      <c r="H31" s="16" t="e">
        <f>VLOOKUP(A31,'Phase 1,2+robust'!$A$3:$ID$198,8,FALSE)</f>
        <v>#N/A</v>
      </c>
      <c r="I31" s="16" t="e">
        <f>VLOOKUP(A31,'Phase 1,2+robust'!$A$3:$ID$198,9,FALSE)</f>
        <v>#N/A</v>
      </c>
      <c r="J31" s="45" t="e">
        <f>VLOOKUP(A31,'Phase 1,2+robust'!$A$3:$ID$198,10,FALSE)</f>
        <v>#N/A</v>
      </c>
      <c r="K31" s="46" t="e">
        <f>VLOOKUP(A31,'Phase 1,2+robust'!$A$3:$ID$198,11,FALSE)</f>
        <v>#N/A</v>
      </c>
      <c r="L31" s="47" t="e">
        <f>VLOOKUP(A31,'Phase 1,2+robust'!$A$3:$ID$198,12,FALSE)</f>
        <v>#N/A</v>
      </c>
      <c r="M31" s="16" t="e">
        <f>VLOOKUP(A31,'Phase 1,2+robust'!$A$3:$ID$198,13,FALSE)</f>
        <v>#N/A</v>
      </c>
      <c r="N31" s="16" t="e">
        <f>VLOOKUP(A31,'Phase 1,2+robust'!$A$3:$ID$198,14,FALSE)</f>
        <v>#N/A</v>
      </c>
      <c r="O31" s="16" t="e">
        <f>VLOOKUP(A31,'Phase 1,2+robust'!$A$3:$ID$198,15,FALSE)</f>
        <v>#N/A</v>
      </c>
      <c r="P31" s="45" t="e">
        <f>VLOOKUP(A31,'Phase 1,2+robust'!$A$3:$ID$198,16,FALSE)</f>
        <v>#N/A</v>
      </c>
      <c r="Q31" s="46" t="e">
        <f>VLOOKUP(A31,'Phase 1,2+robust'!$A$3:$ID$198,17,FALSE)</f>
        <v>#N/A</v>
      </c>
      <c r="R31" s="47" t="e">
        <f>VLOOKUP(A31,'Phase 1,2+robust'!$A$3:$ID$198,18,FALSE)</f>
        <v>#N/A</v>
      </c>
      <c r="S31" s="16" t="e">
        <f>VLOOKUP(A31,'Phase 1,2+robust'!$A$3:$ID$198,19,FALSE)</f>
        <v>#N/A</v>
      </c>
      <c r="T31" s="16" t="e">
        <f>VLOOKUP(A31,'Phase 1,2+robust'!$A$3:$ID$198,20,FALSE)</f>
        <v>#N/A</v>
      </c>
      <c r="U31" s="16" t="e">
        <f>VLOOKUP(A31,'Phase 1,2+robust'!$A$3:$ID$198,21,FALSE)</f>
        <v>#N/A</v>
      </c>
      <c r="V31" s="45" t="e">
        <f>VLOOKUP(A31,'Phase 1,2+robust'!$A$3:$ID$198,22,FALSE)</f>
        <v>#N/A</v>
      </c>
      <c r="W31" s="46" t="e">
        <f>VLOOKUP(A31,'Phase 1,2+robust'!$A$3:$ID$198,23,FALSE)</f>
        <v>#N/A</v>
      </c>
      <c r="X31" s="47" t="e">
        <f>VLOOKUP(A31,'Phase 1,2+robust'!$A$3:$ID$198,24,FALSE)</f>
        <v>#N/A</v>
      </c>
      <c r="Y31" s="16" t="e">
        <f>VLOOKUP(A31,'Phase 1,2+robust'!$A$3:$ID$198,25,FALSE)</f>
        <v>#N/A</v>
      </c>
      <c r="Z31" s="16" t="e">
        <f>VLOOKUP(A31,'Phase 1,2+robust'!$A$3:$ID$198,26,FALSE)</f>
        <v>#N/A</v>
      </c>
      <c r="AA31" s="16" t="e">
        <f>VLOOKUP(A31,'Phase 1,2+robust'!$A$3:$ID$198,27,FALSE)</f>
        <v>#N/A</v>
      </c>
      <c r="AB31" s="45" t="e">
        <f>VLOOKUP(A31,'Phase 1,2+robust'!$A$3:$ID$198,28,FALSE)</f>
        <v>#N/A</v>
      </c>
      <c r="AC31" s="46" t="e">
        <f>VLOOKUP(A31,'Phase 1,2+robust'!$A$3:$ID$198,29,FALSE)</f>
        <v>#N/A</v>
      </c>
      <c r="AD31" s="47" t="e">
        <f>VLOOKUP(A31,'Phase 1,2+robust'!$A$3:$ID$198,30,FALSE)</f>
        <v>#N/A</v>
      </c>
      <c r="AE31" s="16" t="e">
        <f>VLOOKUP(A31,'Phase 1,2+robust'!$A$3:$ID$198,31,FALSE)</f>
        <v>#N/A</v>
      </c>
      <c r="AF31" s="16" t="e">
        <f>VLOOKUP(A31,'Phase 1,2+robust'!$A$3:$ID$198,32,FALSE)</f>
        <v>#N/A</v>
      </c>
      <c r="AG31" s="16" t="e">
        <f>VLOOKUP(A31,'Phase 1,2+robust'!$A$3:$ID$198,33,FALSE)</f>
        <v>#N/A</v>
      </c>
      <c r="AH31" s="45" t="e">
        <f>VLOOKUP(A31,'Phase 1,2+robust'!$A$3:$ID$198,34,FALSE)</f>
        <v>#N/A</v>
      </c>
      <c r="AI31" s="46" t="e">
        <f>VLOOKUP(A31,'Phase 1,2+robust'!$A$3:$ID$198,35,FALSE)</f>
        <v>#N/A</v>
      </c>
      <c r="AJ31" s="47" t="e">
        <f>VLOOKUP(A31,'Phase 1,2+robust'!$A$3:$ID$198,36,FALSE)</f>
        <v>#N/A</v>
      </c>
      <c r="AK31" s="16" t="e">
        <f>VLOOKUP(A31,'Phase 1,2+robust'!$A$3:$ID$198,37,FALSE)</f>
        <v>#N/A</v>
      </c>
      <c r="AL31" s="16" t="e">
        <f>VLOOKUP(A31,'Phase 1,2+robust'!$A$3:$ID$198,38,FALSE)</f>
        <v>#N/A</v>
      </c>
      <c r="AM31" s="16" t="e">
        <f>VLOOKUP(A31,'Phase 1,2+robust'!$A$3:$ID$198,39,FALSE)</f>
        <v>#N/A</v>
      </c>
      <c r="AN31" s="45" t="e">
        <f>VLOOKUP(A31,'Phase 1,2+robust'!$A$3:$ID$198,40,FALSE)</f>
        <v>#N/A</v>
      </c>
      <c r="AO31" s="46" t="e">
        <f>VLOOKUP(A31,'Phase 1,2+robust'!$A$3:$ID$198,41,FALSE)</f>
        <v>#N/A</v>
      </c>
      <c r="AP31" s="47" t="e">
        <f>VLOOKUP(A31,'Phase 1,2+robust'!$A$3:$ID$198,42,FALSE)</f>
        <v>#N/A</v>
      </c>
      <c r="AQ31" s="16" t="e">
        <f>VLOOKUP(A31,'Phase 1,2+robust'!$A$3:$ID$198,43,FALSE)</f>
        <v>#N/A</v>
      </c>
      <c r="AR31" s="16" t="e">
        <f>VLOOKUP(A31,'Phase 1,2+robust'!$A$3:$ID$198,44,FALSE)</f>
        <v>#N/A</v>
      </c>
      <c r="AS31" s="16" t="e">
        <f>VLOOKUP(A31,'Phase 1,2+robust'!$A$3:$ID$198,45,FALSE)</f>
        <v>#N/A</v>
      </c>
      <c r="AT31" s="45" t="e">
        <f>VLOOKUP(A31,'Phase 1,2+robust'!$A$3:$ID$198,46,FALSE)</f>
        <v>#N/A</v>
      </c>
      <c r="AU31" s="46" t="e">
        <f>VLOOKUP(A31,'Phase 1,2+robust'!$A$3:$ID$198,47,FALSE)</f>
        <v>#N/A</v>
      </c>
      <c r="AV31" s="47" t="e">
        <f>VLOOKUP(A31,'Phase 1,2+robust'!$A$3:$ID$198,48,FALSE)</f>
        <v>#N/A</v>
      </c>
      <c r="AW31" s="16" t="e">
        <f>VLOOKUP(A31,'Phase 1,2+robust'!$A$3:$ID$198,49,FALSE)</f>
        <v>#N/A</v>
      </c>
      <c r="AX31" s="16" t="e">
        <f>VLOOKUP(A31,'Phase 1,2+robust'!$A$3:$ID$198,50,FALSE)</f>
        <v>#N/A</v>
      </c>
      <c r="AY31" s="16" t="e">
        <f>VLOOKUP(A31,'Phase 1,2+robust'!$A$3:$ID$198,51,FALSE)</f>
        <v>#N/A</v>
      </c>
      <c r="AZ31" s="45" t="e">
        <f>VLOOKUP(A31,'Phase 1,2+robust'!$A$3:$ID$198,52,FALSE)</f>
        <v>#N/A</v>
      </c>
      <c r="BA31" s="46" t="e">
        <f>VLOOKUP(A31,'Phase 1,2+robust'!$A$3:$ID$198,53,FALSE)</f>
        <v>#N/A</v>
      </c>
      <c r="BB31" s="47" t="e">
        <f>VLOOKUP(A31,'Phase 1,2+robust'!$A$3:$ID$198,54,FALSE)</f>
        <v>#N/A</v>
      </c>
      <c r="BC31" s="16" t="e">
        <f>VLOOKUP(A31,'Phase 1,2+robust'!$A$3:$ID$198,55,FALSE)</f>
        <v>#N/A</v>
      </c>
      <c r="BD31" s="16" t="e">
        <f>VLOOKUP(A31,'Phase 1,2+robust'!$A$3:$ID$198,56,FALSE)</f>
        <v>#N/A</v>
      </c>
      <c r="BE31" s="16" t="e">
        <f>VLOOKUP(A31,'Phase 1,2+robust'!$A$3:$ID$198,57,FALSE)</f>
        <v>#N/A</v>
      </c>
      <c r="BF31" s="45" t="e">
        <f>VLOOKUP(A31,'Phase 1,2+robust'!$A$3:$ID$198,58,FALSE)</f>
        <v>#N/A</v>
      </c>
      <c r="BG31" s="46" t="e">
        <f>VLOOKUP(A31,'Phase 1,2+robust'!$A$3:$ID$198,59,FALSE)</f>
        <v>#N/A</v>
      </c>
      <c r="BH31" s="47" t="e">
        <f>VLOOKUP(A31,'Phase 1,2+robust'!$A$3:$ID$198,60,FALSE)</f>
        <v>#N/A</v>
      </c>
      <c r="BI31" s="16" t="e">
        <f>VLOOKUP(A31,'Phase 1,2+robust'!$A$3:$ID$198,61,FALSE)</f>
        <v>#N/A</v>
      </c>
      <c r="BJ31" s="16" t="e">
        <f>VLOOKUP(A31,'Phase 1,2+robust'!$A$3:$ID$198,62,FALSE)</f>
        <v>#N/A</v>
      </c>
      <c r="BK31" s="16" t="e">
        <f>VLOOKUP(A31,'Phase 1,2+robust'!$A$3:$ID$198,63,FALSE)</f>
        <v>#N/A</v>
      </c>
      <c r="BL31" s="45" t="e">
        <f>VLOOKUP(A31,'Phase 1,2+robust'!$A$3:$ID$198,64,FALSE)</f>
        <v>#N/A</v>
      </c>
      <c r="BM31" s="46" t="e">
        <f>VLOOKUP(A31,'Phase 1,2+robust'!$A$3:$ID$198,65,FALSE)</f>
        <v>#N/A</v>
      </c>
      <c r="BN31" s="47" t="e">
        <f>VLOOKUP(A31,'Phase 1,2+robust'!$A$3:$ID$198,66,FALSE)</f>
        <v>#N/A</v>
      </c>
      <c r="BO31" s="16" t="e">
        <f>VLOOKUP(A31,'Phase 1,2+robust'!$A$3:$ID$198,67,FALSE)</f>
        <v>#N/A</v>
      </c>
      <c r="BP31" s="16" t="e">
        <f>VLOOKUP(A31,'Phase 1,2+robust'!$A$3:$ID$198,68,FALSE)</f>
        <v>#N/A</v>
      </c>
      <c r="BQ31" s="16" t="e">
        <f>VLOOKUP(A31,'Phase 1,2+robust'!$A$3:$ID$198,69,FALSE)</f>
        <v>#N/A</v>
      </c>
      <c r="BR31" s="45" t="e">
        <f>VLOOKUP(A31,'Phase 1,2+robust'!$A$3:$ID$198,70,FALSE)</f>
        <v>#N/A</v>
      </c>
      <c r="BS31" s="46" t="e">
        <f>VLOOKUP(A31,'Phase 1,2+robust'!$A$3:$ID$198,71,FALSE)</f>
        <v>#N/A</v>
      </c>
      <c r="BT31" s="47" t="e">
        <f>VLOOKUP(A31,'Phase 1,2+robust'!$A$3:$ID$198,72,FALSE)</f>
        <v>#N/A</v>
      </c>
      <c r="BU31" s="16" t="e">
        <f>VLOOKUP(A31,'Phase 1,2+robust'!$A$3:$ID$198,73,FALSE)</f>
        <v>#N/A</v>
      </c>
      <c r="BV31" s="16" t="e">
        <f>VLOOKUP(A31,'Phase 1,2+robust'!$A$3:$ID$198,74,FALSE)</f>
        <v>#N/A</v>
      </c>
      <c r="BW31" s="16" t="e">
        <f>VLOOKUP(A31,'Phase 1,2+robust'!$A$3:$ID$198,75,FALSE)</f>
        <v>#N/A</v>
      </c>
      <c r="BX31" s="45" t="e">
        <f>VLOOKUP(A31,'Phase 1,2+robust'!$A$3:$ID$198,76,FALSE)</f>
        <v>#N/A</v>
      </c>
      <c r="BY31" s="46" t="e">
        <f>VLOOKUP(A31,'Phase 1,2+robust'!$A$3:$ID$198,77,FALSE)</f>
        <v>#N/A</v>
      </c>
      <c r="BZ31" s="47" t="e">
        <f>VLOOKUP(A31,'Phase 1,2+robust'!$A$3:$ID$198,78,FALSE)</f>
        <v>#N/A</v>
      </c>
      <c r="CA31" s="16" t="e">
        <f>VLOOKUP(A31,'Phase 1,2+robust'!$A$3:$ID$198,79,FALSE)</f>
        <v>#N/A</v>
      </c>
      <c r="CB31" s="16" t="e">
        <f>VLOOKUP(A31,'Phase 1,2+robust'!$A$3:$ID$198,80,FALSE)</f>
        <v>#N/A</v>
      </c>
      <c r="CC31" s="16" t="e">
        <f>VLOOKUP(A31,'Phase 1,2+robust'!$A$3:$ID$198,81,FALSE)</f>
        <v>#N/A</v>
      </c>
      <c r="CD31" s="45" t="e">
        <f>VLOOKUP(A31,'Phase 1,2+robust'!$A$3:$ID$198,82,FALSE)</f>
        <v>#N/A</v>
      </c>
      <c r="CE31" s="46" t="e">
        <f>VLOOKUP(A31,'Phase 1,2+robust'!$A$3:$ID$198,83,FALSE)</f>
        <v>#N/A</v>
      </c>
      <c r="CF31" s="47" t="e">
        <f>VLOOKUP(A31,'Phase 1,2+robust'!$A$3:$ID$198,84,FALSE)</f>
        <v>#N/A</v>
      </c>
      <c r="CG31" s="16" t="e">
        <f>VLOOKUP(A31,'Phase 1,2+robust'!$A$3:$ID$198,85,FALSE)</f>
        <v>#N/A</v>
      </c>
      <c r="CH31" s="16" t="e">
        <f>VLOOKUP(A31,'Phase 1,2+robust'!$A$3:$ID$198,86,FALSE)</f>
        <v>#N/A</v>
      </c>
      <c r="CI31" s="16" t="e">
        <f>VLOOKUP(A31,'Phase 1,2+robust'!$A$3:$ID$198,87,FALSE)</f>
        <v>#N/A</v>
      </c>
      <c r="CJ31" s="45" t="e">
        <f>VLOOKUP(A31,'Phase 1,2+robust'!$A$3:$ID$198,88,FALSE)</f>
        <v>#N/A</v>
      </c>
      <c r="CK31" s="46" t="e">
        <f>VLOOKUP(A31,'Phase 1,2+robust'!$A$3:$ID$198,89,FALSE)</f>
        <v>#N/A</v>
      </c>
      <c r="CL31" s="47" t="e">
        <f>VLOOKUP(A31,'Phase 1,2+robust'!$A$3:$ID$198,90,FALSE)</f>
        <v>#N/A</v>
      </c>
      <c r="CM31" s="16" t="e">
        <f>VLOOKUP(A31,'Phase 1,2+robust'!$A$3:$ID$198,91,FALSE)</f>
        <v>#N/A</v>
      </c>
      <c r="CN31" s="16" t="e">
        <f>VLOOKUP(A31,'Phase 1,2+robust'!$A$3:$ID$198,92,FALSE)</f>
        <v>#N/A</v>
      </c>
      <c r="CO31" s="16" t="e">
        <f>VLOOKUP(A31,'Phase 1,2+robust'!$A$3:$ID$198,93,FALSE)</f>
        <v>#N/A</v>
      </c>
      <c r="CP31" s="45" t="e">
        <f>VLOOKUP(A31,'Phase 1,2+robust'!$A$3:$ID$198,94,FALSE)</f>
        <v>#N/A</v>
      </c>
      <c r="CQ31" s="46" t="e">
        <f>VLOOKUP(A31,'Phase 1,2+robust'!$A$3:$ID$198,95,FALSE)</f>
        <v>#N/A</v>
      </c>
      <c r="CR31" s="47" t="e">
        <f>VLOOKUP(A31,'Phase 1,2+robust'!$A$3:$ID$198,96,FALSE)</f>
        <v>#N/A</v>
      </c>
      <c r="CS31" s="16" t="e">
        <f>VLOOKUP(A31,'Phase 1,2+robust'!$A$3:$ID$198,97,FALSE)</f>
        <v>#N/A</v>
      </c>
      <c r="CT31" s="16" t="e">
        <f>VLOOKUP(A31,'Phase 1,2+robust'!$A$3:$ID$198,98,FALSE)</f>
        <v>#N/A</v>
      </c>
      <c r="CU31" s="16" t="e">
        <f>VLOOKUP(A31,'Phase 1,2+robust'!$A$3:$ID$198,99,FALSE)</f>
        <v>#N/A</v>
      </c>
      <c r="CV31" s="45" t="e">
        <f>VLOOKUP(A31,'Phase 1,2+robust'!$A$3:$ID$198,100,FALSE)</f>
        <v>#N/A</v>
      </c>
      <c r="CW31" s="46" t="e">
        <f>VLOOKUP(A31,'Phase 1,2+robust'!$A$3:$ID$198,101,FALSE)</f>
        <v>#N/A</v>
      </c>
      <c r="CX31" s="47" t="e">
        <f>VLOOKUP(A31,'Phase 1,2+robust'!$A$3:$ID$198,102,FALSE)</f>
        <v>#N/A</v>
      </c>
      <c r="CY31" s="16" t="e">
        <f>VLOOKUP(A31,'Phase 1,2+robust'!$A$3:$ID$198,103,FALSE)</f>
        <v>#N/A</v>
      </c>
      <c r="CZ31" s="16" t="e">
        <f>VLOOKUP(A31,'Phase 1,2+robust'!$A$3:$ID$198,104,FALSE)</f>
        <v>#N/A</v>
      </c>
      <c r="DA31" s="16" t="e">
        <f>VLOOKUP(A31,'Phase 1,2+robust'!$A$3:$ID$198,105,FALSE)</f>
        <v>#N/A</v>
      </c>
      <c r="DB31" s="45" t="e">
        <f>VLOOKUP(A31,'Phase 1,2+robust'!$A$3:$ID$198,106,FALSE)</f>
        <v>#N/A</v>
      </c>
      <c r="DC31" s="46" t="e">
        <f>VLOOKUP(A31,'Phase 1,2+robust'!$A$3:$ID$198,107,FALSE)</f>
        <v>#N/A</v>
      </c>
      <c r="DD31" s="47" t="e">
        <f>VLOOKUP(A31,'Phase 1,2+robust'!$A$3:$ID$198,108,FALSE)</f>
        <v>#N/A</v>
      </c>
      <c r="DE31" s="16" t="e">
        <f>VLOOKUP(A31,'Phase 1,2+robust'!$A$3:$ID$198,109,FALSE)</f>
        <v>#N/A</v>
      </c>
      <c r="DF31" s="16" t="e">
        <f>VLOOKUP(A31,'Phase 1,2+robust'!$A$3:$ID$198,110,FALSE)</f>
        <v>#N/A</v>
      </c>
      <c r="DG31" s="16" t="e">
        <f>VLOOKUP(A31,'Phase 1,2+robust'!$A$3:$ID$198,111,FALSE)</f>
        <v>#N/A</v>
      </c>
      <c r="DH31" s="45" t="e">
        <f>VLOOKUP(A31,'Phase 1,2+robust'!$A$3:$ID$198,112,FALSE)</f>
        <v>#N/A</v>
      </c>
      <c r="DI31" s="46" t="e">
        <f>VLOOKUP(A31,'Phase 1,2+robust'!$A$3:$ID$198,113,FALSE)</f>
        <v>#N/A</v>
      </c>
      <c r="DJ31" s="47" t="e">
        <f>VLOOKUP(A31,'Phase 1,2+robust'!$A$3:$ID$198,114,FALSE)</f>
        <v>#N/A</v>
      </c>
      <c r="DK31" s="16" t="e">
        <f>VLOOKUP(A31,'Phase 1,2+robust'!$A$3:$ID$198,115,FALSE)</f>
        <v>#N/A</v>
      </c>
      <c r="DL31" s="16" t="e">
        <f>VLOOKUP(A31,'Phase 1,2+robust'!$A$3:$ID$198,116,FALSE)</f>
        <v>#N/A</v>
      </c>
      <c r="DM31" s="16" t="e">
        <f>VLOOKUP(A31,'Phase 1,2+robust'!$A$3:$ID$198,117,FALSE)</f>
        <v>#N/A</v>
      </c>
      <c r="DN31" s="45" t="e">
        <f>VLOOKUP(A31,'Phase 1,2+robust'!$A$3:$ID$198,118,FALSE)</f>
        <v>#N/A</v>
      </c>
      <c r="DO31" s="46" t="e">
        <f>VLOOKUP(A31,'Phase 1,2+robust'!$A$3:$ID$198,119,FALSE)</f>
        <v>#N/A</v>
      </c>
      <c r="DP31" s="47" t="e">
        <f>VLOOKUP(A31,'Phase 1,2+robust'!$A$3:$ID$198,120,FALSE)</f>
        <v>#N/A</v>
      </c>
      <c r="DQ31" s="16" t="e">
        <f>VLOOKUP(A31,'Phase 1,2+robust'!$A$3:$ID$198,121,FALSE)</f>
        <v>#N/A</v>
      </c>
      <c r="DR31" s="16" t="e">
        <f>VLOOKUP(A31,'Phase 1,2+robust'!$A$3:$ID$198,122,FALSE)</f>
        <v>#N/A</v>
      </c>
      <c r="DS31" s="16" t="e">
        <f>VLOOKUP(A31,'Phase 1,2+robust'!$A$3:$ID$198,123,FALSE)</f>
        <v>#N/A</v>
      </c>
      <c r="DT31" s="45" t="e">
        <f>VLOOKUP(A31,'Phase 1,2+robust'!$A$3:$ID$198,124,FALSE)</f>
        <v>#N/A</v>
      </c>
      <c r="DU31" s="46" t="e">
        <f>VLOOKUP(A31,'Phase 1,2+robust'!$A$3:$ID$198,125,FALSE)</f>
        <v>#N/A</v>
      </c>
      <c r="DV31" s="47" t="e">
        <f>VLOOKUP(A31,'Phase 1,2+robust'!$A$3:$ID$198,126,FALSE)</f>
        <v>#N/A</v>
      </c>
      <c r="DW31" s="16" t="e">
        <f>VLOOKUP(A31,'Phase 1,2+robust'!$A$3:$ID$198,127,FALSE)</f>
        <v>#N/A</v>
      </c>
      <c r="DX31" s="16" t="e">
        <f>VLOOKUP(A31,'Phase 1,2+robust'!$A$3:$ID$198,128,FALSE)</f>
        <v>#N/A</v>
      </c>
      <c r="DY31" s="16" t="e">
        <f>VLOOKUP(A31,'Phase 1,2+robust'!$A$3:$ID$198,129,FALSE)</f>
        <v>#N/A</v>
      </c>
      <c r="DZ31" s="45" t="e">
        <f>VLOOKUP(A31,'Phase 1,2+robust'!$A$3:$ID$198,130,FALSE)</f>
        <v>#N/A</v>
      </c>
      <c r="EA31" s="46" t="e">
        <f>VLOOKUP(A31,'Phase 1,2+robust'!$A$3:$ID$198,131,FALSE)</f>
        <v>#N/A</v>
      </c>
      <c r="EB31" s="47" t="e">
        <f>VLOOKUP(A31,'Phase 1,2+robust'!$A$3:$ID$198,132,FALSE)</f>
        <v>#N/A</v>
      </c>
      <c r="EC31" s="16" t="e">
        <f>VLOOKUP(A31,'Phase 1,2+robust'!$A$3:$ID$198,133,FALSE)</f>
        <v>#N/A</v>
      </c>
      <c r="ED31" s="16" t="e">
        <f>VLOOKUP(A31,'Phase 1,2+robust'!$A$3:$ID$198,134,FALSE)</f>
        <v>#N/A</v>
      </c>
      <c r="EE31" s="16" t="e">
        <f>VLOOKUP(A31,'Phase 1,2+robust'!$A$3:$ID$198,135,FALSE)</f>
        <v>#N/A</v>
      </c>
      <c r="EF31" s="45" t="e">
        <f>VLOOKUP(A31,'Phase 1,2+robust'!$A$3:$ID$198,136,FALSE)</f>
        <v>#N/A</v>
      </c>
      <c r="EG31" s="46" t="e">
        <f>VLOOKUP(A31,'Phase 1,2+robust'!$A$3:$ID$198,137,FALSE)</f>
        <v>#N/A</v>
      </c>
      <c r="EH31" s="47" t="e">
        <f>VLOOKUP(A31,'Phase 1,2+robust'!$A$3:$ID$198,138,FALSE)</f>
        <v>#N/A</v>
      </c>
      <c r="EI31" s="16" t="e">
        <f>VLOOKUP(A31,'Phase 1,2+robust'!$A$3:$ID$198,139,FALSE)</f>
        <v>#N/A</v>
      </c>
      <c r="EJ31" s="16" t="e">
        <f>VLOOKUP(A31,'Phase 1,2+robust'!$A$3:$ID$198,140,FALSE)</f>
        <v>#N/A</v>
      </c>
      <c r="EK31" s="16" t="e">
        <f>VLOOKUP(A31,'Phase 1,2+robust'!$A$3:$ID$198,141,FALSE)</f>
        <v>#N/A</v>
      </c>
      <c r="EL31" s="45" t="e">
        <f>VLOOKUP(A31,'Phase 1,2+robust'!$A$3:$ID$198,142,FALSE)</f>
        <v>#N/A</v>
      </c>
      <c r="EM31" s="46" t="e">
        <f>VLOOKUP(A31,'Phase 1,2+robust'!$A$3:$ID$198,143,FALSE)</f>
        <v>#N/A</v>
      </c>
      <c r="EN31" s="47" t="e">
        <f>VLOOKUP(A31,'Phase 1,2+robust'!$A$3:$ID$198,144,FALSE)</f>
        <v>#N/A</v>
      </c>
      <c r="EO31" s="16" t="e">
        <f>VLOOKUP(A31,'Phase 1,2+robust'!$A$3:$ID$198,145,FALSE)</f>
        <v>#N/A</v>
      </c>
      <c r="EP31" s="16" t="e">
        <f>VLOOKUP(A31,'Phase 1,2+robust'!$A$3:$ID$198,146,FALSE)</f>
        <v>#N/A</v>
      </c>
      <c r="EQ31" s="16" t="e">
        <f>VLOOKUP(A31,'Phase 1,2+robust'!$A$3:$ID$198,147,FALSE)</f>
        <v>#N/A</v>
      </c>
      <c r="ER31" s="45" t="e">
        <f>VLOOKUP(A31,'Phase 1,2+robust'!$A$3:$ID$198,148,FALSE)</f>
        <v>#N/A</v>
      </c>
      <c r="ES31" s="46" t="e">
        <f>VLOOKUP(A31,'Phase 1,2+robust'!$A$3:$ID$198,149,FALSE)</f>
        <v>#N/A</v>
      </c>
      <c r="ET31" s="47" t="e">
        <f>VLOOKUP(A31,'Phase 1,2+robust'!$A$3:$ID$198,150,FALSE)</f>
        <v>#N/A</v>
      </c>
      <c r="EU31" s="16" t="e">
        <f>VLOOKUP(A31,'Phase 1,2+robust'!$A$3:$ID$198,151,FALSE)</f>
        <v>#N/A</v>
      </c>
      <c r="EV31" s="16" t="e">
        <f>VLOOKUP(A31,'Phase 1,2+robust'!$A$3:$ID$198,152,FALSE)</f>
        <v>#N/A</v>
      </c>
      <c r="EW31" s="16" t="e">
        <f>VLOOKUP(A31,'Phase 1,2+robust'!$A$3:$ID$198,153,FALSE)</f>
        <v>#N/A</v>
      </c>
      <c r="EX31" s="16" t="e">
        <f>VLOOKUP(A31,'Phase 1,2+robust'!$A$3:$ID$198,154,FALSE)</f>
        <v>#N/A</v>
      </c>
      <c r="EY31" s="16" t="e">
        <f>VLOOKUP(A31,'Phase 1,2+robust'!$A$3:$ID$198,155,FALSE)</f>
        <v>#N/A</v>
      </c>
      <c r="EZ31" s="16" t="e">
        <f>VLOOKUP(A31,'Phase 1,2+robust'!$A$3:$ID$198,156,FALSE)</f>
        <v>#N/A</v>
      </c>
      <c r="FA31" s="16" t="e">
        <f>VLOOKUP(A31,'Phase 1,2+robust'!$A$3:$ID$198,157,FALSE)</f>
        <v>#N/A</v>
      </c>
      <c r="FB31" s="16" t="e">
        <f>VLOOKUP(A31,'Phase 1,2+robust'!$A$3:$ID$198,158,FALSE)</f>
        <v>#N/A</v>
      </c>
      <c r="FC31" s="16" t="e">
        <f>VLOOKUP(A31,'Phase 1,2+robust'!$A$3:$ID$198,159,FALSE)</f>
        <v>#N/A</v>
      </c>
      <c r="FD31" s="16" t="e">
        <f>VLOOKUP(A31,'Phase 1,2+robust'!$A$3:$ID$198,160,FALSE)</f>
        <v>#N/A</v>
      </c>
      <c r="FE31" s="16" t="e">
        <f>VLOOKUP(A31,'Phase 1,2+robust'!$A$3:$ID$198,161,FALSE)</f>
        <v>#N/A</v>
      </c>
      <c r="FF31" s="16" t="e">
        <f>VLOOKUP(A31,'Phase 1,2+robust'!$A$3:$ID$198,162,FALSE)</f>
        <v>#N/A</v>
      </c>
      <c r="FG31" s="16" t="e">
        <f>VLOOKUP(A31,'Phase 1,2+robust'!$A$3:$ID$198,163,FALSE)</f>
        <v>#N/A</v>
      </c>
      <c r="FH31" s="16" t="e">
        <f>VLOOKUP(A31,'Phase 1,2+robust'!$A$3:$ID$198,164,FALSE)</f>
        <v>#N/A</v>
      </c>
      <c r="FI31" s="16" t="e">
        <f>VLOOKUP(A31,'Phase 1,2+robust'!$A$3:$ID$198,165,FALSE)</f>
        <v>#N/A</v>
      </c>
      <c r="FJ31" s="16" t="e">
        <f>VLOOKUP(A31,'Phase 1,2+robust'!$A$3:$ID$198,166,FALSE)</f>
        <v>#N/A</v>
      </c>
      <c r="FK31" s="16" t="e">
        <f>VLOOKUP(A31,'Phase 1,2+robust'!$A$3:$ID$198,167,FALSE)</f>
        <v>#N/A</v>
      </c>
      <c r="FL31" s="16" t="e">
        <f>VLOOKUP(A31,'Phase 1,2+robust'!$A$3:$ID$198,168,FALSE)</f>
        <v>#N/A</v>
      </c>
      <c r="FM31" s="16" t="e">
        <f>VLOOKUP(A31,'Phase 1,2+robust'!$A$3:$ID$198,169,FALSE)</f>
        <v>#N/A</v>
      </c>
      <c r="FN31" s="16" t="e">
        <f>VLOOKUP(A31,'Phase 1,2+robust'!$A$3:$ID$198,170,FALSE)</f>
        <v>#N/A</v>
      </c>
      <c r="FO31" s="16" t="e">
        <f>VLOOKUP(A31,'Phase 1,2+robust'!$A$3:$ID$198,171,FALSE)</f>
        <v>#N/A</v>
      </c>
      <c r="FP31" s="16" t="e">
        <f>VLOOKUP(A31,'Phase 1,2+robust'!$A$3:$ID$198,172,FALSE)</f>
        <v>#N/A</v>
      </c>
      <c r="FQ31" s="16" t="e">
        <f>VLOOKUP(A31,'Phase 1,2+robust'!$A$3:$ID$198,173,FALSE)</f>
        <v>#N/A</v>
      </c>
      <c r="FR31" s="16" t="e">
        <f>VLOOKUP(A31,'Phase 1,2+robust'!$A$3:$ID$198,174,FALSE)</f>
        <v>#N/A</v>
      </c>
      <c r="FS31" s="16" t="e">
        <f>VLOOKUP(A31,'Phase 1,2+robust'!$A$3:$ID$198,175,FALSE)</f>
        <v>#N/A</v>
      </c>
      <c r="FT31" s="16" t="e">
        <f>VLOOKUP(A31,'Phase 1,2+robust'!$A$3:$ID$198,176,FALSE)</f>
        <v>#N/A</v>
      </c>
      <c r="FU31" s="16" t="e">
        <f>VLOOKUP(A31,'Phase 1,2+robust'!$A$3:$ID$198,177,FALSE)</f>
        <v>#N/A</v>
      </c>
      <c r="FV31" s="16" t="e">
        <f>VLOOKUP(A31,'Phase 1,2+robust'!$A$3:$ID$198,178,FALSE)</f>
        <v>#N/A</v>
      </c>
      <c r="FW31" s="16" t="e">
        <f>VLOOKUP(A31,'Phase 1,2+robust'!$A$3:$ID$198,179,FALSE)</f>
        <v>#N/A</v>
      </c>
      <c r="FX31" s="16" t="e">
        <f>VLOOKUP(A31,'Phase 1,2+robust'!$A$3:$ID$198,180,FALSE)</f>
        <v>#N/A</v>
      </c>
      <c r="FY31" s="16" t="e">
        <f>VLOOKUP(A31,'Phase 1,2+robust'!$A$3:$ID$198,181,FALSE)</f>
        <v>#N/A</v>
      </c>
      <c r="FZ31" s="16" t="e">
        <f>VLOOKUP(A31,'Phase 1,2+robust'!$A$3:$ID$198,182,FALSE)</f>
        <v>#N/A</v>
      </c>
      <c r="GA31" s="16" t="e">
        <f>VLOOKUP(A31,'Phase 1,2+robust'!$A$3:$ID$198,183,FALSE)</f>
        <v>#N/A</v>
      </c>
      <c r="GB31" s="16" t="e">
        <f>VLOOKUP(A31,'Phase 1,2+robust'!$A$3:$ID$198,184,FALSE)</f>
        <v>#N/A</v>
      </c>
      <c r="GC31" s="16" t="e">
        <f>VLOOKUP(A31,'Phase 1,2+robust'!$A$3:$ID$198,185,FALSE)</f>
        <v>#N/A</v>
      </c>
      <c r="GD31" s="16" t="e">
        <f>VLOOKUP(A31,'Phase 1,2+robust'!$A$3:$ID$198,186,FALSE)</f>
        <v>#N/A</v>
      </c>
      <c r="GE31" s="16" t="e">
        <f>VLOOKUP(A31,'Phase 1,2+robust'!$A$3:$ID$198,187,FALSE)</f>
        <v>#N/A</v>
      </c>
      <c r="GF31" s="16" t="e">
        <f>VLOOKUP(A31,'Phase 1,2+robust'!$A$3:$ID$198,188,FALSE)</f>
        <v>#N/A</v>
      </c>
      <c r="GG31" s="16" t="e">
        <f>VLOOKUP(A31,'Phase 1,2+robust'!$A$3:$ID$198,189,FALSE)</f>
        <v>#N/A</v>
      </c>
      <c r="GH31" s="16" t="e">
        <f>VLOOKUP(A31,'Phase 1,2+robust'!$A$3:$ID$198,190,FALSE)</f>
        <v>#N/A</v>
      </c>
      <c r="GI31" s="16" t="e">
        <f>VLOOKUP(A31,'Phase 1,2+robust'!$A$3:$ID$198,191,FALSE)</f>
        <v>#N/A</v>
      </c>
      <c r="GJ31" s="16" t="e">
        <f>VLOOKUP(A31,'Phase 1,2+robust'!$A$3:$ID$198,192,FALSE)</f>
        <v>#N/A</v>
      </c>
      <c r="GK31" s="16" t="e">
        <f>VLOOKUP(A31,'Phase 1,2+robust'!$A$3:$ID$198,193,FALSE)</f>
        <v>#N/A</v>
      </c>
      <c r="GL31" s="16" t="e">
        <f>VLOOKUP(A31,'Phase 1,2+robust'!$A$3:$ID$198,194,FALSE)</f>
        <v>#N/A</v>
      </c>
      <c r="GM31" s="16" t="e">
        <f>VLOOKUP(A31,'Phase 1,2+robust'!$A$3:$ID$198,195,FALSE)</f>
        <v>#N/A</v>
      </c>
      <c r="GN31" s="16" t="e">
        <f>VLOOKUP(A31,'Phase 1,2+robust'!$A$3:$ID$198,196,FALSE)</f>
        <v>#N/A</v>
      </c>
      <c r="GO31" s="16" t="e">
        <f>VLOOKUP(A31,'Phase 1,2+robust'!$A$3:$ID$198,197,FALSE)</f>
        <v>#N/A</v>
      </c>
      <c r="GP31" s="16" t="e">
        <f>VLOOKUP(A31,'Phase 1,2+robust'!$A$3:$ID$198,198,FALSE)</f>
        <v>#N/A</v>
      </c>
    </row>
    <row r="32" spans="1:198" s="16" customFormat="1" x14ac:dyDescent="0.25">
      <c r="B32" s="16" t="e">
        <f>VLOOKUP(A32,'Phase 1,2+robust'!$A$3:$ID$198,2,FALSE)</f>
        <v>#N/A</v>
      </c>
      <c r="C32" s="16" t="e">
        <f>VLOOKUP(A32,'Phase 1,2+robust'!$A$3:$ID$198,3,FALSE)</f>
        <v>#N/A</v>
      </c>
      <c r="D32" s="16" t="e">
        <f>VLOOKUP(A32,'Phase 1,2+robust'!$A$3:$ID$198,4,FALSE)</f>
        <v>#N/A</v>
      </c>
      <c r="E32" s="16" t="e">
        <f>VLOOKUP(A32,'Phase 1,2+robust'!$A$3:$ID$198,5,FALSE)</f>
        <v>#N/A</v>
      </c>
      <c r="F32" s="16" t="e">
        <f>VLOOKUP(A32,'Phase 1,2+robust'!$A$3:$ID$198,6,FALSE)</f>
        <v>#N/A</v>
      </c>
      <c r="G32" s="16" t="e">
        <f>VLOOKUP(A32,'Phase 1,2+robust'!$A$3:$ID$198,7,FALSE)</f>
        <v>#N/A</v>
      </c>
      <c r="H32" s="16" t="e">
        <f>VLOOKUP(A32,'Phase 1,2+robust'!$A$3:$ID$198,8,FALSE)</f>
        <v>#N/A</v>
      </c>
      <c r="I32" s="16" t="e">
        <f>VLOOKUP(A32,'Phase 1,2+robust'!$A$3:$ID$198,9,FALSE)</f>
        <v>#N/A</v>
      </c>
      <c r="J32" s="45" t="e">
        <f>VLOOKUP(A32,'Phase 1,2+robust'!$A$3:$ID$198,10,FALSE)</f>
        <v>#N/A</v>
      </c>
      <c r="K32" s="46" t="e">
        <f>VLOOKUP(A32,'Phase 1,2+robust'!$A$3:$ID$198,11,FALSE)</f>
        <v>#N/A</v>
      </c>
      <c r="L32" s="47" t="e">
        <f>VLOOKUP(A32,'Phase 1,2+robust'!$A$3:$ID$198,12,FALSE)</f>
        <v>#N/A</v>
      </c>
      <c r="M32" s="16" t="e">
        <f>VLOOKUP(A32,'Phase 1,2+robust'!$A$3:$ID$198,13,FALSE)</f>
        <v>#N/A</v>
      </c>
      <c r="N32" s="16" t="e">
        <f>VLOOKUP(A32,'Phase 1,2+robust'!$A$3:$ID$198,14,FALSE)</f>
        <v>#N/A</v>
      </c>
      <c r="O32" s="16" t="e">
        <f>VLOOKUP(A32,'Phase 1,2+robust'!$A$3:$ID$198,15,FALSE)</f>
        <v>#N/A</v>
      </c>
      <c r="P32" s="45" t="e">
        <f>VLOOKUP(A32,'Phase 1,2+robust'!$A$3:$ID$198,16,FALSE)</f>
        <v>#N/A</v>
      </c>
      <c r="Q32" s="46" t="e">
        <f>VLOOKUP(A32,'Phase 1,2+robust'!$A$3:$ID$198,17,FALSE)</f>
        <v>#N/A</v>
      </c>
      <c r="R32" s="47" t="e">
        <f>VLOOKUP(A32,'Phase 1,2+robust'!$A$3:$ID$198,18,FALSE)</f>
        <v>#N/A</v>
      </c>
      <c r="S32" s="16" t="e">
        <f>VLOOKUP(A32,'Phase 1,2+robust'!$A$3:$ID$198,19,FALSE)</f>
        <v>#N/A</v>
      </c>
      <c r="T32" s="16" t="e">
        <f>VLOOKUP(A32,'Phase 1,2+robust'!$A$3:$ID$198,20,FALSE)</f>
        <v>#N/A</v>
      </c>
      <c r="U32" s="16" t="e">
        <f>VLOOKUP(A32,'Phase 1,2+robust'!$A$3:$ID$198,21,FALSE)</f>
        <v>#N/A</v>
      </c>
      <c r="V32" s="45" t="e">
        <f>VLOOKUP(A32,'Phase 1,2+robust'!$A$3:$ID$198,22,FALSE)</f>
        <v>#N/A</v>
      </c>
      <c r="W32" s="46" t="e">
        <f>VLOOKUP(A32,'Phase 1,2+robust'!$A$3:$ID$198,23,FALSE)</f>
        <v>#N/A</v>
      </c>
      <c r="X32" s="47" t="e">
        <f>VLOOKUP(A32,'Phase 1,2+robust'!$A$3:$ID$198,24,FALSE)</f>
        <v>#N/A</v>
      </c>
      <c r="Y32" s="16" t="e">
        <f>VLOOKUP(A32,'Phase 1,2+robust'!$A$3:$ID$198,25,FALSE)</f>
        <v>#N/A</v>
      </c>
      <c r="Z32" s="16" t="e">
        <f>VLOOKUP(A32,'Phase 1,2+robust'!$A$3:$ID$198,26,FALSE)</f>
        <v>#N/A</v>
      </c>
      <c r="AA32" s="16" t="e">
        <f>VLOOKUP(A32,'Phase 1,2+robust'!$A$3:$ID$198,27,FALSE)</f>
        <v>#N/A</v>
      </c>
      <c r="AB32" s="45" t="e">
        <f>VLOOKUP(A32,'Phase 1,2+robust'!$A$3:$ID$198,28,FALSE)</f>
        <v>#N/A</v>
      </c>
      <c r="AC32" s="46" t="e">
        <f>VLOOKUP(A32,'Phase 1,2+robust'!$A$3:$ID$198,29,FALSE)</f>
        <v>#N/A</v>
      </c>
      <c r="AD32" s="47" t="e">
        <f>VLOOKUP(A32,'Phase 1,2+robust'!$A$3:$ID$198,30,FALSE)</f>
        <v>#N/A</v>
      </c>
      <c r="AE32" s="16" t="e">
        <f>VLOOKUP(A32,'Phase 1,2+robust'!$A$3:$ID$198,31,FALSE)</f>
        <v>#N/A</v>
      </c>
      <c r="AF32" s="16" t="e">
        <f>VLOOKUP(A32,'Phase 1,2+robust'!$A$3:$ID$198,32,FALSE)</f>
        <v>#N/A</v>
      </c>
      <c r="AG32" s="16" t="e">
        <f>VLOOKUP(A32,'Phase 1,2+robust'!$A$3:$ID$198,33,FALSE)</f>
        <v>#N/A</v>
      </c>
      <c r="AH32" s="45" t="e">
        <f>VLOOKUP(A32,'Phase 1,2+robust'!$A$3:$ID$198,34,FALSE)</f>
        <v>#N/A</v>
      </c>
      <c r="AI32" s="46" t="e">
        <f>VLOOKUP(A32,'Phase 1,2+robust'!$A$3:$ID$198,35,FALSE)</f>
        <v>#N/A</v>
      </c>
      <c r="AJ32" s="47" t="e">
        <f>VLOOKUP(A32,'Phase 1,2+robust'!$A$3:$ID$198,36,FALSE)</f>
        <v>#N/A</v>
      </c>
      <c r="AK32" s="16" t="e">
        <f>VLOOKUP(A32,'Phase 1,2+robust'!$A$3:$ID$198,37,FALSE)</f>
        <v>#N/A</v>
      </c>
      <c r="AL32" s="16" t="e">
        <f>VLOOKUP(A32,'Phase 1,2+robust'!$A$3:$ID$198,38,FALSE)</f>
        <v>#N/A</v>
      </c>
      <c r="AM32" s="16" t="e">
        <f>VLOOKUP(A32,'Phase 1,2+robust'!$A$3:$ID$198,39,FALSE)</f>
        <v>#N/A</v>
      </c>
      <c r="AN32" s="45" t="e">
        <f>VLOOKUP(A32,'Phase 1,2+robust'!$A$3:$ID$198,40,FALSE)</f>
        <v>#N/A</v>
      </c>
      <c r="AO32" s="46" t="e">
        <f>VLOOKUP(A32,'Phase 1,2+robust'!$A$3:$ID$198,41,FALSE)</f>
        <v>#N/A</v>
      </c>
      <c r="AP32" s="47" t="e">
        <f>VLOOKUP(A32,'Phase 1,2+robust'!$A$3:$ID$198,42,FALSE)</f>
        <v>#N/A</v>
      </c>
      <c r="AQ32" s="16" t="e">
        <f>VLOOKUP(A32,'Phase 1,2+robust'!$A$3:$ID$198,43,FALSE)</f>
        <v>#N/A</v>
      </c>
      <c r="AR32" s="16" t="e">
        <f>VLOOKUP(A32,'Phase 1,2+robust'!$A$3:$ID$198,44,FALSE)</f>
        <v>#N/A</v>
      </c>
      <c r="AS32" s="16" t="e">
        <f>VLOOKUP(A32,'Phase 1,2+robust'!$A$3:$ID$198,45,FALSE)</f>
        <v>#N/A</v>
      </c>
      <c r="AT32" s="45" t="e">
        <f>VLOOKUP(A32,'Phase 1,2+robust'!$A$3:$ID$198,46,FALSE)</f>
        <v>#N/A</v>
      </c>
      <c r="AU32" s="46" t="e">
        <f>VLOOKUP(A32,'Phase 1,2+robust'!$A$3:$ID$198,47,FALSE)</f>
        <v>#N/A</v>
      </c>
      <c r="AV32" s="47" t="e">
        <f>VLOOKUP(A32,'Phase 1,2+robust'!$A$3:$ID$198,48,FALSE)</f>
        <v>#N/A</v>
      </c>
      <c r="AW32" s="16" t="e">
        <f>VLOOKUP(A32,'Phase 1,2+robust'!$A$3:$ID$198,49,FALSE)</f>
        <v>#N/A</v>
      </c>
      <c r="AX32" s="16" t="e">
        <f>VLOOKUP(A32,'Phase 1,2+robust'!$A$3:$ID$198,50,FALSE)</f>
        <v>#N/A</v>
      </c>
      <c r="AY32" s="16" t="e">
        <f>VLOOKUP(A32,'Phase 1,2+robust'!$A$3:$ID$198,51,FALSE)</f>
        <v>#N/A</v>
      </c>
      <c r="AZ32" s="45" t="e">
        <f>VLOOKUP(A32,'Phase 1,2+robust'!$A$3:$ID$198,52,FALSE)</f>
        <v>#N/A</v>
      </c>
      <c r="BA32" s="46" t="e">
        <f>VLOOKUP(A32,'Phase 1,2+robust'!$A$3:$ID$198,53,FALSE)</f>
        <v>#N/A</v>
      </c>
      <c r="BB32" s="47" t="e">
        <f>VLOOKUP(A32,'Phase 1,2+robust'!$A$3:$ID$198,54,FALSE)</f>
        <v>#N/A</v>
      </c>
      <c r="BC32" s="16" t="e">
        <f>VLOOKUP(A32,'Phase 1,2+robust'!$A$3:$ID$198,55,FALSE)</f>
        <v>#N/A</v>
      </c>
      <c r="BD32" s="16" t="e">
        <f>VLOOKUP(A32,'Phase 1,2+robust'!$A$3:$ID$198,56,FALSE)</f>
        <v>#N/A</v>
      </c>
      <c r="BE32" s="16" t="e">
        <f>VLOOKUP(A32,'Phase 1,2+robust'!$A$3:$ID$198,57,FALSE)</f>
        <v>#N/A</v>
      </c>
      <c r="BF32" s="45" t="e">
        <f>VLOOKUP(A32,'Phase 1,2+robust'!$A$3:$ID$198,58,FALSE)</f>
        <v>#N/A</v>
      </c>
      <c r="BG32" s="46" t="e">
        <f>VLOOKUP(A32,'Phase 1,2+robust'!$A$3:$ID$198,59,FALSE)</f>
        <v>#N/A</v>
      </c>
      <c r="BH32" s="47" t="e">
        <f>VLOOKUP(A32,'Phase 1,2+robust'!$A$3:$ID$198,60,FALSE)</f>
        <v>#N/A</v>
      </c>
      <c r="BI32" s="16" t="e">
        <f>VLOOKUP(A32,'Phase 1,2+robust'!$A$3:$ID$198,61,FALSE)</f>
        <v>#N/A</v>
      </c>
      <c r="BJ32" s="16" t="e">
        <f>VLOOKUP(A32,'Phase 1,2+robust'!$A$3:$ID$198,62,FALSE)</f>
        <v>#N/A</v>
      </c>
      <c r="BK32" s="16" t="e">
        <f>VLOOKUP(A32,'Phase 1,2+robust'!$A$3:$ID$198,63,FALSE)</f>
        <v>#N/A</v>
      </c>
      <c r="BL32" s="45" t="e">
        <f>VLOOKUP(A32,'Phase 1,2+robust'!$A$3:$ID$198,64,FALSE)</f>
        <v>#N/A</v>
      </c>
      <c r="BM32" s="46" t="e">
        <f>VLOOKUP(A32,'Phase 1,2+robust'!$A$3:$ID$198,65,FALSE)</f>
        <v>#N/A</v>
      </c>
      <c r="BN32" s="47" t="e">
        <f>VLOOKUP(A32,'Phase 1,2+robust'!$A$3:$ID$198,66,FALSE)</f>
        <v>#N/A</v>
      </c>
      <c r="BO32" s="16" t="e">
        <f>VLOOKUP(A32,'Phase 1,2+robust'!$A$3:$ID$198,67,FALSE)</f>
        <v>#N/A</v>
      </c>
      <c r="BP32" s="16" t="e">
        <f>VLOOKUP(A32,'Phase 1,2+robust'!$A$3:$ID$198,68,FALSE)</f>
        <v>#N/A</v>
      </c>
      <c r="BQ32" s="16" t="e">
        <f>VLOOKUP(A32,'Phase 1,2+robust'!$A$3:$ID$198,69,FALSE)</f>
        <v>#N/A</v>
      </c>
      <c r="BR32" s="45" t="e">
        <f>VLOOKUP(A32,'Phase 1,2+robust'!$A$3:$ID$198,70,FALSE)</f>
        <v>#N/A</v>
      </c>
      <c r="BS32" s="46" t="e">
        <f>VLOOKUP(A32,'Phase 1,2+robust'!$A$3:$ID$198,71,FALSE)</f>
        <v>#N/A</v>
      </c>
      <c r="BT32" s="47" t="e">
        <f>VLOOKUP(A32,'Phase 1,2+robust'!$A$3:$ID$198,72,FALSE)</f>
        <v>#N/A</v>
      </c>
      <c r="BU32" s="16" t="e">
        <f>VLOOKUP(A32,'Phase 1,2+robust'!$A$3:$ID$198,73,FALSE)</f>
        <v>#N/A</v>
      </c>
      <c r="BV32" s="16" t="e">
        <f>VLOOKUP(A32,'Phase 1,2+robust'!$A$3:$ID$198,74,FALSE)</f>
        <v>#N/A</v>
      </c>
      <c r="BW32" s="16" t="e">
        <f>VLOOKUP(A32,'Phase 1,2+robust'!$A$3:$ID$198,75,FALSE)</f>
        <v>#N/A</v>
      </c>
      <c r="BX32" s="45" t="e">
        <f>VLOOKUP(A32,'Phase 1,2+robust'!$A$3:$ID$198,76,FALSE)</f>
        <v>#N/A</v>
      </c>
      <c r="BY32" s="46" t="e">
        <f>VLOOKUP(A32,'Phase 1,2+robust'!$A$3:$ID$198,77,FALSE)</f>
        <v>#N/A</v>
      </c>
      <c r="BZ32" s="47" t="e">
        <f>VLOOKUP(A32,'Phase 1,2+robust'!$A$3:$ID$198,78,FALSE)</f>
        <v>#N/A</v>
      </c>
      <c r="CA32" s="16" t="e">
        <f>VLOOKUP(A32,'Phase 1,2+robust'!$A$3:$ID$198,79,FALSE)</f>
        <v>#N/A</v>
      </c>
      <c r="CB32" s="16" t="e">
        <f>VLOOKUP(A32,'Phase 1,2+robust'!$A$3:$ID$198,80,FALSE)</f>
        <v>#N/A</v>
      </c>
      <c r="CC32" s="16" t="e">
        <f>VLOOKUP(A32,'Phase 1,2+robust'!$A$3:$ID$198,81,FALSE)</f>
        <v>#N/A</v>
      </c>
      <c r="CD32" s="45" t="e">
        <f>VLOOKUP(A32,'Phase 1,2+robust'!$A$3:$ID$198,82,FALSE)</f>
        <v>#N/A</v>
      </c>
      <c r="CE32" s="46" t="e">
        <f>VLOOKUP(A32,'Phase 1,2+robust'!$A$3:$ID$198,83,FALSE)</f>
        <v>#N/A</v>
      </c>
      <c r="CF32" s="47" t="e">
        <f>VLOOKUP(A32,'Phase 1,2+robust'!$A$3:$ID$198,84,FALSE)</f>
        <v>#N/A</v>
      </c>
      <c r="CG32" s="16" t="e">
        <f>VLOOKUP(A32,'Phase 1,2+robust'!$A$3:$ID$198,85,FALSE)</f>
        <v>#N/A</v>
      </c>
      <c r="CH32" s="16" t="e">
        <f>VLOOKUP(A32,'Phase 1,2+robust'!$A$3:$ID$198,86,FALSE)</f>
        <v>#N/A</v>
      </c>
      <c r="CI32" s="16" t="e">
        <f>VLOOKUP(A32,'Phase 1,2+robust'!$A$3:$ID$198,87,FALSE)</f>
        <v>#N/A</v>
      </c>
      <c r="CJ32" s="45" t="e">
        <f>VLOOKUP(A32,'Phase 1,2+robust'!$A$3:$ID$198,88,FALSE)</f>
        <v>#N/A</v>
      </c>
      <c r="CK32" s="46" t="e">
        <f>VLOOKUP(A32,'Phase 1,2+robust'!$A$3:$ID$198,89,FALSE)</f>
        <v>#N/A</v>
      </c>
      <c r="CL32" s="47" t="e">
        <f>VLOOKUP(A32,'Phase 1,2+robust'!$A$3:$ID$198,90,FALSE)</f>
        <v>#N/A</v>
      </c>
      <c r="CM32" s="16" t="e">
        <f>VLOOKUP(A32,'Phase 1,2+robust'!$A$3:$ID$198,91,FALSE)</f>
        <v>#N/A</v>
      </c>
      <c r="CN32" s="16" t="e">
        <f>VLOOKUP(A32,'Phase 1,2+robust'!$A$3:$ID$198,92,FALSE)</f>
        <v>#N/A</v>
      </c>
      <c r="CO32" s="16" t="e">
        <f>VLOOKUP(A32,'Phase 1,2+robust'!$A$3:$ID$198,93,FALSE)</f>
        <v>#N/A</v>
      </c>
      <c r="CP32" s="45" t="e">
        <f>VLOOKUP(A32,'Phase 1,2+robust'!$A$3:$ID$198,94,FALSE)</f>
        <v>#N/A</v>
      </c>
      <c r="CQ32" s="46" t="e">
        <f>VLOOKUP(A32,'Phase 1,2+robust'!$A$3:$ID$198,95,FALSE)</f>
        <v>#N/A</v>
      </c>
      <c r="CR32" s="47" t="e">
        <f>VLOOKUP(A32,'Phase 1,2+robust'!$A$3:$ID$198,96,FALSE)</f>
        <v>#N/A</v>
      </c>
      <c r="CS32" s="16" t="e">
        <f>VLOOKUP(A32,'Phase 1,2+robust'!$A$3:$ID$198,97,FALSE)</f>
        <v>#N/A</v>
      </c>
      <c r="CT32" s="16" t="e">
        <f>VLOOKUP(A32,'Phase 1,2+robust'!$A$3:$ID$198,98,FALSE)</f>
        <v>#N/A</v>
      </c>
      <c r="CU32" s="16" t="e">
        <f>VLOOKUP(A32,'Phase 1,2+robust'!$A$3:$ID$198,99,FALSE)</f>
        <v>#N/A</v>
      </c>
      <c r="CV32" s="45" t="e">
        <f>VLOOKUP(A32,'Phase 1,2+robust'!$A$3:$ID$198,100,FALSE)</f>
        <v>#N/A</v>
      </c>
      <c r="CW32" s="46" t="e">
        <f>VLOOKUP(A32,'Phase 1,2+robust'!$A$3:$ID$198,101,FALSE)</f>
        <v>#N/A</v>
      </c>
      <c r="CX32" s="47" t="e">
        <f>VLOOKUP(A32,'Phase 1,2+robust'!$A$3:$ID$198,102,FALSE)</f>
        <v>#N/A</v>
      </c>
      <c r="CY32" s="16" t="e">
        <f>VLOOKUP(A32,'Phase 1,2+robust'!$A$3:$ID$198,103,FALSE)</f>
        <v>#N/A</v>
      </c>
      <c r="CZ32" s="16" t="e">
        <f>VLOOKUP(A32,'Phase 1,2+robust'!$A$3:$ID$198,104,FALSE)</f>
        <v>#N/A</v>
      </c>
      <c r="DA32" s="16" t="e">
        <f>VLOOKUP(A32,'Phase 1,2+robust'!$A$3:$ID$198,105,FALSE)</f>
        <v>#N/A</v>
      </c>
      <c r="DB32" s="45" t="e">
        <f>VLOOKUP(A32,'Phase 1,2+robust'!$A$3:$ID$198,106,FALSE)</f>
        <v>#N/A</v>
      </c>
      <c r="DC32" s="46" t="e">
        <f>VLOOKUP(A32,'Phase 1,2+robust'!$A$3:$ID$198,107,FALSE)</f>
        <v>#N/A</v>
      </c>
      <c r="DD32" s="47" t="e">
        <f>VLOOKUP(A32,'Phase 1,2+robust'!$A$3:$ID$198,108,FALSE)</f>
        <v>#N/A</v>
      </c>
      <c r="DE32" s="16" t="e">
        <f>VLOOKUP(A32,'Phase 1,2+robust'!$A$3:$ID$198,109,FALSE)</f>
        <v>#N/A</v>
      </c>
      <c r="DF32" s="16" t="e">
        <f>VLOOKUP(A32,'Phase 1,2+robust'!$A$3:$ID$198,110,FALSE)</f>
        <v>#N/A</v>
      </c>
      <c r="DG32" s="16" t="e">
        <f>VLOOKUP(A32,'Phase 1,2+robust'!$A$3:$ID$198,111,FALSE)</f>
        <v>#N/A</v>
      </c>
      <c r="DH32" s="45" t="e">
        <f>VLOOKUP(A32,'Phase 1,2+robust'!$A$3:$ID$198,112,FALSE)</f>
        <v>#N/A</v>
      </c>
      <c r="DI32" s="46" t="e">
        <f>VLOOKUP(A32,'Phase 1,2+robust'!$A$3:$ID$198,113,FALSE)</f>
        <v>#N/A</v>
      </c>
      <c r="DJ32" s="47" t="e">
        <f>VLOOKUP(A32,'Phase 1,2+robust'!$A$3:$ID$198,114,FALSE)</f>
        <v>#N/A</v>
      </c>
      <c r="DK32" s="16" t="e">
        <f>VLOOKUP(A32,'Phase 1,2+robust'!$A$3:$ID$198,115,FALSE)</f>
        <v>#N/A</v>
      </c>
      <c r="DL32" s="16" t="e">
        <f>VLOOKUP(A32,'Phase 1,2+robust'!$A$3:$ID$198,116,FALSE)</f>
        <v>#N/A</v>
      </c>
      <c r="DM32" s="16" t="e">
        <f>VLOOKUP(A32,'Phase 1,2+robust'!$A$3:$ID$198,117,FALSE)</f>
        <v>#N/A</v>
      </c>
      <c r="DN32" s="45" t="e">
        <f>VLOOKUP(A32,'Phase 1,2+robust'!$A$3:$ID$198,118,FALSE)</f>
        <v>#N/A</v>
      </c>
      <c r="DO32" s="46" t="e">
        <f>VLOOKUP(A32,'Phase 1,2+robust'!$A$3:$ID$198,119,FALSE)</f>
        <v>#N/A</v>
      </c>
      <c r="DP32" s="47" t="e">
        <f>VLOOKUP(A32,'Phase 1,2+robust'!$A$3:$ID$198,120,FALSE)</f>
        <v>#N/A</v>
      </c>
      <c r="DQ32" s="16" t="e">
        <f>VLOOKUP(A32,'Phase 1,2+robust'!$A$3:$ID$198,121,FALSE)</f>
        <v>#N/A</v>
      </c>
      <c r="DR32" s="16" t="e">
        <f>VLOOKUP(A32,'Phase 1,2+robust'!$A$3:$ID$198,122,FALSE)</f>
        <v>#N/A</v>
      </c>
      <c r="DS32" s="16" t="e">
        <f>VLOOKUP(A32,'Phase 1,2+robust'!$A$3:$ID$198,123,FALSE)</f>
        <v>#N/A</v>
      </c>
      <c r="DT32" s="45" t="e">
        <f>VLOOKUP(A32,'Phase 1,2+robust'!$A$3:$ID$198,124,FALSE)</f>
        <v>#N/A</v>
      </c>
      <c r="DU32" s="46" t="e">
        <f>VLOOKUP(A32,'Phase 1,2+robust'!$A$3:$ID$198,125,FALSE)</f>
        <v>#N/A</v>
      </c>
      <c r="DV32" s="47" t="e">
        <f>VLOOKUP(A32,'Phase 1,2+robust'!$A$3:$ID$198,126,FALSE)</f>
        <v>#N/A</v>
      </c>
      <c r="DW32" s="16" t="e">
        <f>VLOOKUP(A32,'Phase 1,2+robust'!$A$3:$ID$198,127,FALSE)</f>
        <v>#N/A</v>
      </c>
      <c r="DX32" s="16" t="e">
        <f>VLOOKUP(A32,'Phase 1,2+robust'!$A$3:$ID$198,128,FALSE)</f>
        <v>#N/A</v>
      </c>
      <c r="DY32" s="16" t="e">
        <f>VLOOKUP(A32,'Phase 1,2+robust'!$A$3:$ID$198,129,FALSE)</f>
        <v>#N/A</v>
      </c>
      <c r="DZ32" s="45" t="e">
        <f>VLOOKUP(A32,'Phase 1,2+robust'!$A$3:$ID$198,130,FALSE)</f>
        <v>#N/A</v>
      </c>
      <c r="EA32" s="46" t="e">
        <f>VLOOKUP(A32,'Phase 1,2+robust'!$A$3:$ID$198,131,FALSE)</f>
        <v>#N/A</v>
      </c>
      <c r="EB32" s="47" t="e">
        <f>VLOOKUP(A32,'Phase 1,2+robust'!$A$3:$ID$198,132,FALSE)</f>
        <v>#N/A</v>
      </c>
      <c r="EC32" s="16" t="e">
        <f>VLOOKUP(A32,'Phase 1,2+robust'!$A$3:$ID$198,133,FALSE)</f>
        <v>#N/A</v>
      </c>
      <c r="ED32" s="16" t="e">
        <f>VLOOKUP(A32,'Phase 1,2+robust'!$A$3:$ID$198,134,FALSE)</f>
        <v>#N/A</v>
      </c>
      <c r="EE32" s="16" t="e">
        <f>VLOOKUP(A32,'Phase 1,2+robust'!$A$3:$ID$198,135,FALSE)</f>
        <v>#N/A</v>
      </c>
      <c r="EF32" s="45" t="e">
        <f>VLOOKUP(A32,'Phase 1,2+robust'!$A$3:$ID$198,136,FALSE)</f>
        <v>#N/A</v>
      </c>
      <c r="EG32" s="46" t="e">
        <f>VLOOKUP(A32,'Phase 1,2+robust'!$A$3:$ID$198,137,FALSE)</f>
        <v>#N/A</v>
      </c>
      <c r="EH32" s="47" t="e">
        <f>VLOOKUP(A32,'Phase 1,2+robust'!$A$3:$ID$198,138,FALSE)</f>
        <v>#N/A</v>
      </c>
      <c r="EI32" s="16" t="e">
        <f>VLOOKUP(A32,'Phase 1,2+robust'!$A$3:$ID$198,139,FALSE)</f>
        <v>#N/A</v>
      </c>
      <c r="EJ32" s="16" t="e">
        <f>VLOOKUP(A32,'Phase 1,2+robust'!$A$3:$ID$198,140,FALSE)</f>
        <v>#N/A</v>
      </c>
      <c r="EK32" s="16" t="e">
        <f>VLOOKUP(A32,'Phase 1,2+robust'!$A$3:$ID$198,141,FALSE)</f>
        <v>#N/A</v>
      </c>
      <c r="EL32" s="45" t="e">
        <f>VLOOKUP(A32,'Phase 1,2+robust'!$A$3:$ID$198,142,FALSE)</f>
        <v>#N/A</v>
      </c>
      <c r="EM32" s="46" t="e">
        <f>VLOOKUP(A32,'Phase 1,2+robust'!$A$3:$ID$198,143,FALSE)</f>
        <v>#N/A</v>
      </c>
      <c r="EN32" s="47" t="e">
        <f>VLOOKUP(A32,'Phase 1,2+robust'!$A$3:$ID$198,144,FALSE)</f>
        <v>#N/A</v>
      </c>
      <c r="EO32" s="16" t="e">
        <f>VLOOKUP(A32,'Phase 1,2+robust'!$A$3:$ID$198,145,FALSE)</f>
        <v>#N/A</v>
      </c>
      <c r="EP32" s="16" t="e">
        <f>VLOOKUP(A32,'Phase 1,2+robust'!$A$3:$ID$198,146,FALSE)</f>
        <v>#N/A</v>
      </c>
      <c r="EQ32" s="16" t="e">
        <f>VLOOKUP(A32,'Phase 1,2+robust'!$A$3:$ID$198,147,FALSE)</f>
        <v>#N/A</v>
      </c>
      <c r="ER32" s="45" t="e">
        <f>VLOOKUP(A32,'Phase 1,2+robust'!$A$3:$ID$198,148,FALSE)</f>
        <v>#N/A</v>
      </c>
      <c r="ES32" s="46" t="e">
        <f>VLOOKUP(A32,'Phase 1,2+robust'!$A$3:$ID$198,149,FALSE)</f>
        <v>#N/A</v>
      </c>
      <c r="ET32" s="47" t="e">
        <f>VLOOKUP(A32,'Phase 1,2+robust'!$A$3:$ID$198,150,FALSE)</f>
        <v>#N/A</v>
      </c>
      <c r="EU32" s="16" t="e">
        <f>VLOOKUP(A32,'Phase 1,2+robust'!$A$3:$ID$198,151,FALSE)</f>
        <v>#N/A</v>
      </c>
      <c r="EV32" s="16" t="e">
        <f>VLOOKUP(A32,'Phase 1,2+robust'!$A$3:$ID$198,152,FALSE)</f>
        <v>#N/A</v>
      </c>
      <c r="EW32" s="16" t="e">
        <f>VLOOKUP(A32,'Phase 1,2+robust'!$A$3:$ID$198,153,FALSE)</f>
        <v>#N/A</v>
      </c>
      <c r="EX32" s="16" t="e">
        <f>VLOOKUP(A32,'Phase 1,2+robust'!$A$3:$ID$198,154,FALSE)</f>
        <v>#N/A</v>
      </c>
      <c r="EY32" s="16" t="e">
        <f>VLOOKUP(A32,'Phase 1,2+robust'!$A$3:$ID$198,155,FALSE)</f>
        <v>#N/A</v>
      </c>
      <c r="EZ32" s="16" t="e">
        <f>VLOOKUP(A32,'Phase 1,2+robust'!$A$3:$ID$198,156,FALSE)</f>
        <v>#N/A</v>
      </c>
      <c r="FA32" s="16" t="e">
        <f>VLOOKUP(A32,'Phase 1,2+robust'!$A$3:$ID$198,157,FALSE)</f>
        <v>#N/A</v>
      </c>
      <c r="FB32" s="16" t="e">
        <f>VLOOKUP(A32,'Phase 1,2+robust'!$A$3:$ID$198,158,FALSE)</f>
        <v>#N/A</v>
      </c>
      <c r="FC32" s="16" t="e">
        <f>VLOOKUP(A32,'Phase 1,2+robust'!$A$3:$ID$198,159,FALSE)</f>
        <v>#N/A</v>
      </c>
      <c r="FD32" s="16" t="e">
        <f>VLOOKUP(A32,'Phase 1,2+robust'!$A$3:$ID$198,160,FALSE)</f>
        <v>#N/A</v>
      </c>
      <c r="FE32" s="16" t="e">
        <f>VLOOKUP(A32,'Phase 1,2+robust'!$A$3:$ID$198,161,FALSE)</f>
        <v>#N/A</v>
      </c>
      <c r="FF32" s="16" t="e">
        <f>VLOOKUP(A32,'Phase 1,2+robust'!$A$3:$ID$198,162,FALSE)</f>
        <v>#N/A</v>
      </c>
      <c r="FG32" s="16" t="e">
        <f>VLOOKUP(A32,'Phase 1,2+robust'!$A$3:$ID$198,163,FALSE)</f>
        <v>#N/A</v>
      </c>
      <c r="FH32" s="16" t="e">
        <f>VLOOKUP(A32,'Phase 1,2+robust'!$A$3:$ID$198,164,FALSE)</f>
        <v>#N/A</v>
      </c>
      <c r="FI32" s="16" t="e">
        <f>VLOOKUP(A32,'Phase 1,2+robust'!$A$3:$ID$198,165,FALSE)</f>
        <v>#N/A</v>
      </c>
      <c r="FJ32" s="16" t="e">
        <f>VLOOKUP(A32,'Phase 1,2+robust'!$A$3:$ID$198,166,FALSE)</f>
        <v>#N/A</v>
      </c>
      <c r="FK32" s="16" t="e">
        <f>VLOOKUP(A32,'Phase 1,2+robust'!$A$3:$ID$198,167,FALSE)</f>
        <v>#N/A</v>
      </c>
      <c r="FL32" s="16" t="e">
        <f>VLOOKUP(A32,'Phase 1,2+robust'!$A$3:$ID$198,168,FALSE)</f>
        <v>#N/A</v>
      </c>
      <c r="FM32" s="16" t="e">
        <f>VLOOKUP(A32,'Phase 1,2+robust'!$A$3:$ID$198,169,FALSE)</f>
        <v>#N/A</v>
      </c>
      <c r="FN32" s="16" t="e">
        <f>VLOOKUP(A32,'Phase 1,2+robust'!$A$3:$ID$198,170,FALSE)</f>
        <v>#N/A</v>
      </c>
      <c r="FO32" s="16" t="e">
        <f>VLOOKUP(A32,'Phase 1,2+robust'!$A$3:$ID$198,171,FALSE)</f>
        <v>#N/A</v>
      </c>
      <c r="FP32" s="16" t="e">
        <f>VLOOKUP(A32,'Phase 1,2+robust'!$A$3:$ID$198,172,FALSE)</f>
        <v>#N/A</v>
      </c>
      <c r="FQ32" s="16" t="e">
        <f>VLOOKUP(A32,'Phase 1,2+robust'!$A$3:$ID$198,173,FALSE)</f>
        <v>#N/A</v>
      </c>
      <c r="FR32" s="16" t="e">
        <f>VLOOKUP(A32,'Phase 1,2+robust'!$A$3:$ID$198,174,FALSE)</f>
        <v>#N/A</v>
      </c>
      <c r="FS32" s="16" t="e">
        <f>VLOOKUP(A32,'Phase 1,2+robust'!$A$3:$ID$198,175,FALSE)</f>
        <v>#N/A</v>
      </c>
      <c r="FT32" s="16" t="e">
        <f>VLOOKUP(A32,'Phase 1,2+robust'!$A$3:$ID$198,176,FALSE)</f>
        <v>#N/A</v>
      </c>
      <c r="FU32" s="16" t="e">
        <f>VLOOKUP(A32,'Phase 1,2+robust'!$A$3:$ID$198,177,FALSE)</f>
        <v>#N/A</v>
      </c>
      <c r="FV32" s="16" t="e">
        <f>VLOOKUP(A32,'Phase 1,2+robust'!$A$3:$ID$198,178,FALSE)</f>
        <v>#N/A</v>
      </c>
      <c r="FW32" s="16" t="e">
        <f>VLOOKUP(A32,'Phase 1,2+robust'!$A$3:$ID$198,179,FALSE)</f>
        <v>#N/A</v>
      </c>
      <c r="FX32" s="16" t="e">
        <f>VLOOKUP(A32,'Phase 1,2+robust'!$A$3:$ID$198,180,FALSE)</f>
        <v>#N/A</v>
      </c>
      <c r="FY32" s="16" t="e">
        <f>VLOOKUP(A32,'Phase 1,2+robust'!$A$3:$ID$198,181,FALSE)</f>
        <v>#N/A</v>
      </c>
      <c r="FZ32" s="16" t="e">
        <f>VLOOKUP(A32,'Phase 1,2+robust'!$A$3:$ID$198,182,FALSE)</f>
        <v>#N/A</v>
      </c>
      <c r="GA32" s="16" t="e">
        <f>VLOOKUP(A32,'Phase 1,2+robust'!$A$3:$ID$198,183,FALSE)</f>
        <v>#N/A</v>
      </c>
      <c r="GB32" s="16" t="e">
        <f>VLOOKUP(A32,'Phase 1,2+robust'!$A$3:$ID$198,184,FALSE)</f>
        <v>#N/A</v>
      </c>
      <c r="GC32" s="16" t="e">
        <f>VLOOKUP(A32,'Phase 1,2+robust'!$A$3:$ID$198,185,FALSE)</f>
        <v>#N/A</v>
      </c>
      <c r="GD32" s="16" t="e">
        <f>VLOOKUP(A32,'Phase 1,2+robust'!$A$3:$ID$198,186,FALSE)</f>
        <v>#N/A</v>
      </c>
      <c r="GE32" s="16" t="e">
        <f>VLOOKUP(A32,'Phase 1,2+robust'!$A$3:$ID$198,187,FALSE)</f>
        <v>#N/A</v>
      </c>
      <c r="GF32" s="16" t="e">
        <f>VLOOKUP(A32,'Phase 1,2+robust'!$A$3:$ID$198,188,FALSE)</f>
        <v>#N/A</v>
      </c>
      <c r="GG32" s="16" t="e">
        <f>VLOOKUP(A32,'Phase 1,2+robust'!$A$3:$ID$198,189,FALSE)</f>
        <v>#N/A</v>
      </c>
      <c r="GH32" s="16" t="e">
        <f>VLOOKUP(A32,'Phase 1,2+robust'!$A$3:$ID$198,190,FALSE)</f>
        <v>#N/A</v>
      </c>
      <c r="GI32" s="16" t="e">
        <f>VLOOKUP(A32,'Phase 1,2+robust'!$A$3:$ID$198,191,FALSE)</f>
        <v>#N/A</v>
      </c>
      <c r="GJ32" s="16" t="e">
        <f>VLOOKUP(A32,'Phase 1,2+robust'!$A$3:$ID$198,192,FALSE)</f>
        <v>#N/A</v>
      </c>
      <c r="GK32" s="16" t="e">
        <f>VLOOKUP(A32,'Phase 1,2+robust'!$A$3:$ID$198,193,FALSE)</f>
        <v>#N/A</v>
      </c>
      <c r="GL32" s="16" t="e">
        <f>VLOOKUP(A32,'Phase 1,2+robust'!$A$3:$ID$198,194,FALSE)</f>
        <v>#N/A</v>
      </c>
      <c r="GM32" s="16" t="e">
        <f>VLOOKUP(A32,'Phase 1,2+robust'!$A$3:$ID$198,195,FALSE)</f>
        <v>#N/A</v>
      </c>
      <c r="GN32" s="16" t="e">
        <f>VLOOKUP(A32,'Phase 1,2+robust'!$A$3:$ID$198,196,FALSE)</f>
        <v>#N/A</v>
      </c>
      <c r="GO32" s="16" t="e">
        <f>VLOOKUP(A32,'Phase 1,2+robust'!$A$3:$ID$198,197,FALSE)</f>
        <v>#N/A</v>
      </c>
      <c r="GP32" s="16" t="e">
        <f>VLOOKUP(A32,'Phase 1,2+robust'!$A$3:$ID$198,198,FALSE)</f>
        <v>#N/A</v>
      </c>
    </row>
    <row r="33" spans="1:198" s="16" customFormat="1" x14ac:dyDescent="0.25">
      <c r="B33" s="16" t="e">
        <f>VLOOKUP(A33,'Phase 1,2+robust'!$A$3:$ID$198,2,FALSE)</f>
        <v>#N/A</v>
      </c>
      <c r="C33" s="16" t="e">
        <f>VLOOKUP(A33,'Phase 1,2+robust'!$A$3:$ID$198,3,FALSE)</f>
        <v>#N/A</v>
      </c>
      <c r="D33" s="16" t="e">
        <f>VLOOKUP(A33,'Phase 1,2+robust'!$A$3:$ID$198,4,FALSE)</f>
        <v>#N/A</v>
      </c>
      <c r="E33" s="16" t="e">
        <f>VLOOKUP(A33,'Phase 1,2+robust'!$A$3:$ID$198,5,FALSE)</f>
        <v>#N/A</v>
      </c>
      <c r="F33" s="16" t="e">
        <f>VLOOKUP(A33,'Phase 1,2+robust'!$A$3:$ID$198,6,FALSE)</f>
        <v>#N/A</v>
      </c>
      <c r="G33" s="16" t="e">
        <f>VLOOKUP(A33,'Phase 1,2+robust'!$A$3:$ID$198,7,FALSE)</f>
        <v>#N/A</v>
      </c>
      <c r="H33" s="16" t="e">
        <f>VLOOKUP(A33,'Phase 1,2+robust'!$A$3:$ID$198,8,FALSE)</f>
        <v>#N/A</v>
      </c>
      <c r="I33" s="16" t="e">
        <f>VLOOKUP(A33,'Phase 1,2+robust'!$A$3:$ID$198,9,FALSE)</f>
        <v>#N/A</v>
      </c>
      <c r="J33" s="45" t="e">
        <f>VLOOKUP(A33,'Phase 1,2+robust'!$A$3:$ID$198,10,FALSE)</f>
        <v>#N/A</v>
      </c>
      <c r="K33" s="46" t="e">
        <f>VLOOKUP(A33,'Phase 1,2+robust'!$A$3:$ID$198,11,FALSE)</f>
        <v>#N/A</v>
      </c>
      <c r="L33" s="47" t="e">
        <f>VLOOKUP(A33,'Phase 1,2+robust'!$A$3:$ID$198,12,FALSE)</f>
        <v>#N/A</v>
      </c>
      <c r="M33" s="16" t="e">
        <f>VLOOKUP(A33,'Phase 1,2+robust'!$A$3:$ID$198,13,FALSE)</f>
        <v>#N/A</v>
      </c>
      <c r="N33" s="16" t="e">
        <f>VLOOKUP(A33,'Phase 1,2+robust'!$A$3:$ID$198,14,FALSE)</f>
        <v>#N/A</v>
      </c>
      <c r="O33" s="16" t="e">
        <f>VLOOKUP(A33,'Phase 1,2+robust'!$A$3:$ID$198,15,FALSE)</f>
        <v>#N/A</v>
      </c>
      <c r="P33" s="45" t="e">
        <f>VLOOKUP(A33,'Phase 1,2+robust'!$A$3:$ID$198,16,FALSE)</f>
        <v>#N/A</v>
      </c>
      <c r="Q33" s="46" t="e">
        <f>VLOOKUP(A33,'Phase 1,2+robust'!$A$3:$ID$198,17,FALSE)</f>
        <v>#N/A</v>
      </c>
      <c r="R33" s="47" t="e">
        <f>VLOOKUP(A33,'Phase 1,2+robust'!$A$3:$ID$198,18,FALSE)</f>
        <v>#N/A</v>
      </c>
      <c r="S33" s="16" t="e">
        <f>VLOOKUP(A33,'Phase 1,2+robust'!$A$3:$ID$198,19,FALSE)</f>
        <v>#N/A</v>
      </c>
      <c r="T33" s="16" t="e">
        <f>VLOOKUP(A33,'Phase 1,2+robust'!$A$3:$ID$198,20,FALSE)</f>
        <v>#N/A</v>
      </c>
      <c r="U33" s="16" t="e">
        <f>VLOOKUP(A33,'Phase 1,2+robust'!$A$3:$ID$198,21,FALSE)</f>
        <v>#N/A</v>
      </c>
      <c r="V33" s="45" t="e">
        <f>VLOOKUP(A33,'Phase 1,2+robust'!$A$3:$ID$198,22,FALSE)</f>
        <v>#N/A</v>
      </c>
      <c r="W33" s="46" t="e">
        <f>VLOOKUP(A33,'Phase 1,2+robust'!$A$3:$ID$198,23,FALSE)</f>
        <v>#N/A</v>
      </c>
      <c r="X33" s="47" t="e">
        <f>VLOOKUP(A33,'Phase 1,2+robust'!$A$3:$ID$198,24,FALSE)</f>
        <v>#N/A</v>
      </c>
      <c r="Y33" s="16" t="e">
        <f>VLOOKUP(A33,'Phase 1,2+robust'!$A$3:$ID$198,25,FALSE)</f>
        <v>#N/A</v>
      </c>
      <c r="Z33" s="16" t="e">
        <f>VLOOKUP(A33,'Phase 1,2+robust'!$A$3:$ID$198,26,FALSE)</f>
        <v>#N/A</v>
      </c>
      <c r="AA33" s="16" t="e">
        <f>VLOOKUP(A33,'Phase 1,2+robust'!$A$3:$ID$198,27,FALSE)</f>
        <v>#N/A</v>
      </c>
      <c r="AB33" s="45" t="e">
        <f>VLOOKUP(A33,'Phase 1,2+robust'!$A$3:$ID$198,28,FALSE)</f>
        <v>#N/A</v>
      </c>
      <c r="AC33" s="46" t="e">
        <f>VLOOKUP(A33,'Phase 1,2+robust'!$A$3:$ID$198,29,FALSE)</f>
        <v>#N/A</v>
      </c>
      <c r="AD33" s="47" t="e">
        <f>VLOOKUP(A33,'Phase 1,2+robust'!$A$3:$ID$198,30,FALSE)</f>
        <v>#N/A</v>
      </c>
      <c r="AE33" s="16" t="e">
        <f>VLOOKUP(A33,'Phase 1,2+robust'!$A$3:$ID$198,31,FALSE)</f>
        <v>#N/A</v>
      </c>
      <c r="AF33" s="16" t="e">
        <f>VLOOKUP(A33,'Phase 1,2+robust'!$A$3:$ID$198,32,FALSE)</f>
        <v>#N/A</v>
      </c>
      <c r="AG33" s="16" t="e">
        <f>VLOOKUP(A33,'Phase 1,2+robust'!$A$3:$ID$198,33,FALSE)</f>
        <v>#N/A</v>
      </c>
      <c r="AH33" s="45" t="e">
        <f>VLOOKUP(A33,'Phase 1,2+robust'!$A$3:$ID$198,34,FALSE)</f>
        <v>#N/A</v>
      </c>
      <c r="AI33" s="46" t="e">
        <f>VLOOKUP(A33,'Phase 1,2+robust'!$A$3:$ID$198,35,FALSE)</f>
        <v>#N/A</v>
      </c>
      <c r="AJ33" s="47" t="e">
        <f>VLOOKUP(A33,'Phase 1,2+robust'!$A$3:$ID$198,36,FALSE)</f>
        <v>#N/A</v>
      </c>
      <c r="AK33" s="16" t="e">
        <f>VLOOKUP(A33,'Phase 1,2+robust'!$A$3:$ID$198,37,FALSE)</f>
        <v>#N/A</v>
      </c>
      <c r="AL33" s="16" t="e">
        <f>VLOOKUP(A33,'Phase 1,2+robust'!$A$3:$ID$198,38,FALSE)</f>
        <v>#N/A</v>
      </c>
      <c r="AM33" s="16" t="e">
        <f>VLOOKUP(A33,'Phase 1,2+robust'!$A$3:$ID$198,39,FALSE)</f>
        <v>#N/A</v>
      </c>
      <c r="AN33" s="45" t="e">
        <f>VLOOKUP(A33,'Phase 1,2+robust'!$A$3:$ID$198,40,FALSE)</f>
        <v>#N/A</v>
      </c>
      <c r="AO33" s="46" t="e">
        <f>VLOOKUP(A33,'Phase 1,2+robust'!$A$3:$ID$198,41,FALSE)</f>
        <v>#N/A</v>
      </c>
      <c r="AP33" s="47" t="e">
        <f>VLOOKUP(A33,'Phase 1,2+robust'!$A$3:$ID$198,42,FALSE)</f>
        <v>#N/A</v>
      </c>
      <c r="AQ33" s="16" t="e">
        <f>VLOOKUP(A33,'Phase 1,2+robust'!$A$3:$ID$198,43,FALSE)</f>
        <v>#N/A</v>
      </c>
      <c r="AR33" s="16" t="e">
        <f>VLOOKUP(A33,'Phase 1,2+robust'!$A$3:$ID$198,44,FALSE)</f>
        <v>#N/A</v>
      </c>
      <c r="AS33" s="16" t="e">
        <f>VLOOKUP(A33,'Phase 1,2+robust'!$A$3:$ID$198,45,FALSE)</f>
        <v>#N/A</v>
      </c>
      <c r="AT33" s="45" t="e">
        <f>VLOOKUP(A33,'Phase 1,2+robust'!$A$3:$ID$198,46,FALSE)</f>
        <v>#N/A</v>
      </c>
      <c r="AU33" s="46" t="e">
        <f>VLOOKUP(A33,'Phase 1,2+robust'!$A$3:$ID$198,47,FALSE)</f>
        <v>#N/A</v>
      </c>
      <c r="AV33" s="47" t="e">
        <f>VLOOKUP(A33,'Phase 1,2+robust'!$A$3:$ID$198,48,FALSE)</f>
        <v>#N/A</v>
      </c>
      <c r="AW33" s="16" t="e">
        <f>VLOOKUP(A33,'Phase 1,2+robust'!$A$3:$ID$198,49,FALSE)</f>
        <v>#N/A</v>
      </c>
      <c r="AX33" s="16" t="e">
        <f>VLOOKUP(A33,'Phase 1,2+robust'!$A$3:$ID$198,50,FALSE)</f>
        <v>#N/A</v>
      </c>
      <c r="AY33" s="16" t="e">
        <f>VLOOKUP(A33,'Phase 1,2+robust'!$A$3:$ID$198,51,FALSE)</f>
        <v>#N/A</v>
      </c>
      <c r="AZ33" s="45" t="e">
        <f>VLOOKUP(A33,'Phase 1,2+robust'!$A$3:$ID$198,52,FALSE)</f>
        <v>#N/A</v>
      </c>
      <c r="BA33" s="46" t="e">
        <f>VLOOKUP(A33,'Phase 1,2+robust'!$A$3:$ID$198,53,FALSE)</f>
        <v>#N/A</v>
      </c>
      <c r="BB33" s="47" t="e">
        <f>VLOOKUP(A33,'Phase 1,2+robust'!$A$3:$ID$198,54,FALSE)</f>
        <v>#N/A</v>
      </c>
      <c r="BC33" s="16" t="e">
        <f>VLOOKUP(A33,'Phase 1,2+robust'!$A$3:$ID$198,55,FALSE)</f>
        <v>#N/A</v>
      </c>
      <c r="BD33" s="16" t="e">
        <f>VLOOKUP(A33,'Phase 1,2+robust'!$A$3:$ID$198,56,FALSE)</f>
        <v>#N/A</v>
      </c>
      <c r="BE33" s="16" t="e">
        <f>VLOOKUP(A33,'Phase 1,2+robust'!$A$3:$ID$198,57,FALSE)</f>
        <v>#N/A</v>
      </c>
      <c r="BF33" s="45" t="e">
        <f>VLOOKUP(A33,'Phase 1,2+robust'!$A$3:$ID$198,58,FALSE)</f>
        <v>#N/A</v>
      </c>
      <c r="BG33" s="46" t="e">
        <f>VLOOKUP(A33,'Phase 1,2+robust'!$A$3:$ID$198,59,FALSE)</f>
        <v>#N/A</v>
      </c>
      <c r="BH33" s="47" t="e">
        <f>VLOOKUP(A33,'Phase 1,2+robust'!$A$3:$ID$198,60,FALSE)</f>
        <v>#N/A</v>
      </c>
      <c r="BI33" s="16" t="e">
        <f>VLOOKUP(A33,'Phase 1,2+robust'!$A$3:$ID$198,61,FALSE)</f>
        <v>#N/A</v>
      </c>
      <c r="BJ33" s="16" t="e">
        <f>VLOOKUP(A33,'Phase 1,2+robust'!$A$3:$ID$198,62,FALSE)</f>
        <v>#N/A</v>
      </c>
      <c r="BK33" s="16" t="e">
        <f>VLOOKUP(A33,'Phase 1,2+robust'!$A$3:$ID$198,63,FALSE)</f>
        <v>#N/A</v>
      </c>
      <c r="BL33" s="45" t="e">
        <f>VLOOKUP(A33,'Phase 1,2+robust'!$A$3:$ID$198,64,FALSE)</f>
        <v>#N/A</v>
      </c>
      <c r="BM33" s="46" t="e">
        <f>VLOOKUP(A33,'Phase 1,2+robust'!$A$3:$ID$198,65,FALSE)</f>
        <v>#N/A</v>
      </c>
      <c r="BN33" s="47" t="e">
        <f>VLOOKUP(A33,'Phase 1,2+robust'!$A$3:$ID$198,66,FALSE)</f>
        <v>#N/A</v>
      </c>
      <c r="BO33" s="16" t="e">
        <f>VLOOKUP(A33,'Phase 1,2+robust'!$A$3:$ID$198,67,FALSE)</f>
        <v>#N/A</v>
      </c>
      <c r="BP33" s="16" t="e">
        <f>VLOOKUP(A33,'Phase 1,2+robust'!$A$3:$ID$198,68,FALSE)</f>
        <v>#N/A</v>
      </c>
      <c r="BQ33" s="16" t="e">
        <f>VLOOKUP(A33,'Phase 1,2+robust'!$A$3:$ID$198,69,FALSE)</f>
        <v>#N/A</v>
      </c>
      <c r="BR33" s="45" t="e">
        <f>VLOOKUP(A33,'Phase 1,2+robust'!$A$3:$ID$198,70,FALSE)</f>
        <v>#N/A</v>
      </c>
      <c r="BS33" s="46" t="e">
        <f>VLOOKUP(A33,'Phase 1,2+robust'!$A$3:$ID$198,71,FALSE)</f>
        <v>#N/A</v>
      </c>
      <c r="BT33" s="47" t="e">
        <f>VLOOKUP(A33,'Phase 1,2+robust'!$A$3:$ID$198,72,FALSE)</f>
        <v>#N/A</v>
      </c>
      <c r="BU33" s="16" t="e">
        <f>VLOOKUP(A33,'Phase 1,2+robust'!$A$3:$ID$198,73,FALSE)</f>
        <v>#N/A</v>
      </c>
      <c r="BV33" s="16" t="e">
        <f>VLOOKUP(A33,'Phase 1,2+robust'!$A$3:$ID$198,74,FALSE)</f>
        <v>#N/A</v>
      </c>
      <c r="BW33" s="16" t="e">
        <f>VLOOKUP(A33,'Phase 1,2+robust'!$A$3:$ID$198,75,FALSE)</f>
        <v>#N/A</v>
      </c>
      <c r="BX33" s="45" t="e">
        <f>VLOOKUP(A33,'Phase 1,2+robust'!$A$3:$ID$198,76,FALSE)</f>
        <v>#N/A</v>
      </c>
      <c r="BY33" s="46" t="e">
        <f>VLOOKUP(A33,'Phase 1,2+robust'!$A$3:$ID$198,77,FALSE)</f>
        <v>#N/A</v>
      </c>
      <c r="BZ33" s="47" t="e">
        <f>VLOOKUP(A33,'Phase 1,2+robust'!$A$3:$ID$198,78,FALSE)</f>
        <v>#N/A</v>
      </c>
      <c r="CA33" s="16" t="e">
        <f>VLOOKUP(A33,'Phase 1,2+robust'!$A$3:$ID$198,79,FALSE)</f>
        <v>#N/A</v>
      </c>
      <c r="CB33" s="16" t="e">
        <f>VLOOKUP(A33,'Phase 1,2+robust'!$A$3:$ID$198,80,FALSE)</f>
        <v>#N/A</v>
      </c>
      <c r="CC33" s="16" t="e">
        <f>VLOOKUP(A33,'Phase 1,2+robust'!$A$3:$ID$198,81,FALSE)</f>
        <v>#N/A</v>
      </c>
      <c r="CD33" s="45" t="e">
        <f>VLOOKUP(A33,'Phase 1,2+robust'!$A$3:$ID$198,82,FALSE)</f>
        <v>#N/A</v>
      </c>
      <c r="CE33" s="46" t="e">
        <f>VLOOKUP(A33,'Phase 1,2+robust'!$A$3:$ID$198,83,FALSE)</f>
        <v>#N/A</v>
      </c>
      <c r="CF33" s="47" t="e">
        <f>VLOOKUP(A33,'Phase 1,2+robust'!$A$3:$ID$198,84,FALSE)</f>
        <v>#N/A</v>
      </c>
      <c r="CG33" s="16" t="e">
        <f>VLOOKUP(A33,'Phase 1,2+robust'!$A$3:$ID$198,85,FALSE)</f>
        <v>#N/A</v>
      </c>
      <c r="CH33" s="16" t="e">
        <f>VLOOKUP(A33,'Phase 1,2+robust'!$A$3:$ID$198,86,FALSE)</f>
        <v>#N/A</v>
      </c>
      <c r="CI33" s="16" t="e">
        <f>VLOOKUP(A33,'Phase 1,2+robust'!$A$3:$ID$198,87,FALSE)</f>
        <v>#N/A</v>
      </c>
      <c r="CJ33" s="45" t="e">
        <f>VLOOKUP(A33,'Phase 1,2+robust'!$A$3:$ID$198,88,FALSE)</f>
        <v>#N/A</v>
      </c>
      <c r="CK33" s="46" t="e">
        <f>VLOOKUP(A33,'Phase 1,2+robust'!$A$3:$ID$198,89,FALSE)</f>
        <v>#N/A</v>
      </c>
      <c r="CL33" s="47" t="e">
        <f>VLOOKUP(A33,'Phase 1,2+robust'!$A$3:$ID$198,90,FALSE)</f>
        <v>#N/A</v>
      </c>
      <c r="CM33" s="16" t="e">
        <f>VLOOKUP(A33,'Phase 1,2+robust'!$A$3:$ID$198,91,FALSE)</f>
        <v>#N/A</v>
      </c>
      <c r="CN33" s="16" t="e">
        <f>VLOOKUP(A33,'Phase 1,2+robust'!$A$3:$ID$198,92,FALSE)</f>
        <v>#N/A</v>
      </c>
      <c r="CO33" s="16" t="e">
        <f>VLOOKUP(A33,'Phase 1,2+robust'!$A$3:$ID$198,93,FALSE)</f>
        <v>#N/A</v>
      </c>
      <c r="CP33" s="45" t="e">
        <f>VLOOKUP(A33,'Phase 1,2+robust'!$A$3:$ID$198,94,FALSE)</f>
        <v>#N/A</v>
      </c>
      <c r="CQ33" s="46" t="e">
        <f>VLOOKUP(A33,'Phase 1,2+robust'!$A$3:$ID$198,95,FALSE)</f>
        <v>#N/A</v>
      </c>
      <c r="CR33" s="47" t="e">
        <f>VLOOKUP(A33,'Phase 1,2+robust'!$A$3:$ID$198,96,FALSE)</f>
        <v>#N/A</v>
      </c>
      <c r="CS33" s="16" t="e">
        <f>VLOOKUP(A33,'Phase 1,2+robust'!$A$3:$ID$198,97,FALSE)</f>
        <v>#N/A</v>
      </c>
      <c r="CT33" s="16" t="e">
        <f>VLOOKUP(A33,'Phase 1,2+robust'!$A$3:$ID$198,98,FALSE)</f>
        <v>#N/A</v>
      </c>
      <c r="CU33" s="16" t="e">
        <f>VLOOKUP(A33,'Phase 1,2+robust'!$A$3:$ID$198,99,FALSE)</f>
        <v>#N/A</v>
      </c>
      <c r="CV33" s="45" t="e">
        <f>VLOOKUP(A33,'Phase 1,2+robust'!$A$3:$ID$198,100,FALSE)</f>
        <v>#N/A</v>
      </c>
      <c r="CW33" s="46" t="e">
        <f>VLOOKUP(A33,'Phase 1,2+robust'!$A$3:$ID$198,101,FALSE)</f>
        <v>#N/A</v>
      </c>
      <c r="CX33" s="47" t="e">
        <f>VLOOKUP(A33,'Phase 1,2+robust'!$A$3:$ID$198,102,FALSE)</f>
        <v>#N/A</v>
      </c>
      <c r="CY33" s="16" t="e">
        <f>VLOOKUP(A33,'Phase 1,2+robust'!$A$3:$ID$198,103,FALSE)</f>
        <v>#N/A</v>
      </c>
      <c r="CZ33" s="16" t="e">
        <f>VLOOKUP(A33,'Phase 1,2+robust'!$A$3:$ID$198,104,FALSE)</f>
        <v>#N/A</v>
      </c>
      <c r="DA33" s="16" t="e">
        <f>VLOOKUP(A33,'Phase 1,2+robust'!$A$3:$ID$198,105,FALSE)</f>
        <v>#N/A</v>
      </c>
      <c r="DB33" s="45" t="e">
        <f>VLOOKUP(A33,'Phase 1,2+robust'!$A$3:$ID$198,106,FALSE)</f>
        <v>#N/A</v>
      </c>
      <c r="DC33" s="46" t="e">
        <f>VLOOKUP(A33,'Phase 1,2+robust'!$A$3:$ID$198,107,FALSE)</f>
        <v>#N/A</v>
      </c>
      <c r="DD33" s="47" t="e">
        <f>VLOOKUP(A33,'Phase 1,2+robust'!$A$3:$ID$198,108,FALSE)</f>
        <v>#N/A</v>
      </c>
      <c r="DE33" s="16" t="e">
        <f>VLOOKUP(A33,'Phase 1,2+robust'!$A$3:$ID$198,109,FALSE)</f>
        <v>#N/A</v>
      </c>
      <c r="DF33" s="16" t="e">
        <f>VLOOKUP(A33,'Phase 1,2+robust'!$A$3:$ID$198,110,FALSE)</f>
        <v>#N/A</v>
      </c>
      <c r="DG33" s="16" t="e">
        <f>VLOOKUP(A33,'Phase 1,2+robust'!$A$3:$ID$198,111,FALSE)</f>
        <v>#N/A</v>
      </c>
      <c r="DH33" s="45" t="e">
        <f>VLOOKUP(A33,'Phase 1,2+robust'!$A$3:$ID$198,112,FALSE)</f>
        <v>#N/A</v>
      </c>
      <c r="DI33" s="46" t="e">
        <f>VLOOKUP(A33,'Phase 1,2+robust'!$A$3:$ID$198,113,FALSE)</f>
        <v>#N/A</v>
      </c>
      <c r="DJ33" s="47" t="e">
        <f>VLOOKUP(A33,'Phase 1,2+robust'!$A$3:$ID$198,114,FALSE)</f>
        <v>#N/A</v>
      </c>
      <c r="DK33" s="16" t="e">
        <f>VLOOKUP(A33,'Phase 1,2+robust'!$A$3:$ID$198,115,FALSE)</f>
        <v>#N/A</v>
      </c>
      <c r="DL33" s="16" t="e">
        <f>VLOOKUP(A33,'Phase 1,2+robust'!$A$3:$ID$198,116,FALSE)</f>
        <v>#N/A</v>
      </c>
      <c r="DM33" s="16" t="e">
        <f>VLOOKUP(A33,'Phase 1,2+robust'!$A$3:$ID$198,117,FALSE)</f>
        <v>#N/A</v>
      </c>
      <c r="DN33" s="45" t="e">
        <f>VLOOKUP(A33,'Phase 1,2+robust'!$A$3:$ID$198,118,FALSE)</f>
        <v>#N/A</v>
      </c>
      <c r="DO33" s="46" t="e">
        <f>VLOOKUP(A33,'Phase 1,2+robust'!$A$3:$ID$198,119,FALSE)</f>
        <v>#N/A</v>
      </c>
      <c r="DP33" s="47" t="e">
        <f>VLOOKUP(A33,'Phase 1,2+robust'!$A$3:$ID$198,120,FALSE)</f>
        <v>#N/A</v>
      </c>
      <c r="DQ33" s="16" t="e">
        <f>VLOOKUP(A33,'Phase 1,2+robust'!$A$3:$ID$198,121,FALSE)</f>
        <v>#N/A</v>
      </c>
      <c r="DR33" s="16" t="e">
        <f>VLOOKUP(A33,'Phase 1,2+robust'!$A$3:$ID$198,122,FALSE)</f>
        <v>#N/A</v>
      </c>
      <c r="DS33" s="16" t="e">
        <f>VLOOKUP(A33,'Phase 1,2+robust'!$A$3:$ID$198,123,FALSE)</f>
        <v>#N/A</v>
      </c>
      <c r="DT33" s="45" t="e">
        <f>VLOOKUP(A33,'Phase 1,2+robust'!$A$3:$ID$198,124,FALSE)</f>
        <v>#N/A</v>
      </c>
      <c r="DU33" s="46" t="e">
        <f>VLOOKUP(A33,'Phase 1,2+robust'!$A$3:$ID$198,125,FALSE)</f>
        <v>#N/A</v>
      </c>
      <c r="DV33" s="47" t="e">
        <f>VLOOKUP(A33,'Phase 1,2+robust'!$A$3:$ID$198,126,FALSE)</f>
        <v>#N/A</v>
      </c>
      <c r="DW33" s="16" t="e">
        <f>VLOOKUP(A33,'Phase 1,2+robust'!$A$3:$ID$198,127,FALSE)</f>
        <v>#N/A</v>
      </c>
      <c r="DX33" s="16" t="e">
        <f>VLOOKUP(A33,'Phase 1,2+robust'!$A$3:$ID$198,128,FALSE)</f>
        <v>#N/A</v>
      </c>
      <c r="DY33" s="16" t="e">
        <f>VLOOKUP(A33,'Phase 1,2+robust'!$A$3:$ID$198,129,FALSE)</f>
        <v>#N/A</v>
      </c>
      <c r="DZ33" s="45" t="e">
        <f>VLOOKUP(A33,'Phase 1,2+robust'!$A$3:$ID$198,130,FALSE)</f>
        <v>#N/A</v>
      </c>
      <c r="EA33" s="46" t="e">
        <f>VLOOKUP(A33,'Phase 1,2+robust'!$A$3:$ID$198,131,FALSE)</f>
        <v>#N/A</v>
      </c>
      <c r="EB33" s="47" t="e">
        <f>VLOOKUP(A33,'Phase 1,2+robust'!$A$3:$ID$198,132,FALSE)</f>
        <v>#N/A</v>
      </c>
      <c r="EC33" s="16" t="e">
        <f>VLOOKUP(A33,'Phase 1,2+robust'!$A$3:$ID$198,133,FALSE)</f>
        <v>#N/A</v>
      </c>
      <c r="ED33" s="16" t="e">
        <f>VLOOKUP(A33,'Phase 1,2+robust'!$A$3:$ID$198,134,FALSE)</f>
        <v>#N/A</v>
      </c>
      <c r="EE33" s="16" t="e">
        <f>VLOOKUP(A33,'Phase 1,2+robust'!$A$3:$ID$198,135,FALSE)</f>
        <v>#N/A</v>
      </c>
      <c r="EF33" s="45" t="e">
        <f>VLOOKUP(A33,'Phase 1,2+robust'!$A$3:$ID$198,136,FALSE)</f>
        <v>#N/A</v>
      </c>
      <c r="EG33" s="46" t="e">
        <f>VLOOKUP(A33,'Phase 1,2+robust'!$A$3:$ID$198,137,FALSE)</f>
        <v>#N/A</v>
      </c>
      <c r="EH33" s="47" t="e">
        <f>VLOOKUP(A33,'Phase 1,2+robust'!$A$3:$ID$198,138,FALSE)</f>
        <v>#N/A</v>
      </c>
      <c r="EI33" s="16" t="e">
        <f>VLOOKUP(A33,'Phase 1,2+robust'!$A$3:$ID$198,139,FALSE)</f>
        <v>#N/A</v>
      </c>
      <c r="EJ33" s="16" t="e">
        <f>VLOOKUP(A33,'Phase 1,2+robust'!$A$3:$ID$198,140,FALSE)</f>
        <v>#N/A</v>
      </c>
      <c r="EK33" s="16" t="e">
        <f>VLOOKUP(A33,'Phase 1,2+robust'!$A$3:$ID$198,141,FALSE)</f>
        <v>#N/A</v>
      </c>
      <c r="EL33" s="45" t="e">
        <f>VLOOKUP(A33,'Phase 1,2+robust'!$A$3:$ID$198,142,FALSE)</f>
        <v>#N/A</v>
      </c>
      <c r="EM33" s="46" t="e">
        <f>VLOOKUP(A33,'Phase 1,2+robust'!$A$3:$ID$198,143,FALSE)</f>
        <v>#N/A</v>
      </c>
      <c r="EN33" s="47" t="e">
        <f>VLOOKUP(A33,'Phase 1,2+robust'!$A$3:$ID$198,144,FALSE)</f>
        <v>#N/A</v>
      </c>
      <c r="EO33" s="16" t="e">
        <f>VLOOKUP(A33,'Phase 1,2+robust'!$A$3:$ID$198,145,FALSE)</f>
        <v>#N/A</v>
      </c>
      <c r="EP33" s="16" t="e">
        <f>VLOOKUP(A33,'Phase 1,2+robust'!$A$3:$ID$198,146,FALSE)</f>
        <v>#N/A</v>
      </c>
      <c r="EQ33" s="16" t="e">
        <f>VLOOKUP(A33,'Phase 1,2+robust'!$A$3:$ID$198,147,FALSE)</f>
        <v>#N/A</v>
      </c>
      <c r="ER33" s="45" t="e">
        <f>VLOOKUP(A33,'Phase 1,2+robust'!$A$3:$ID$198,148,FALSE)</f>
        <v>#N/A</v>
      </c>
      <c r="ES33" s="46" t="e">
        <f>VLOOKUP(A33,'Phase 1,2+robust'!$A$3:$ID$198,149,FALSE)</f>
        <v>#N/A</v>
      </c>
      <c r="ET33" s="47" t="e">
        <f>VLOOKUP(A33,'Phase 1,2+robust'!$A$3:$ID$198,150,FALSE)</f>
        <v>#N/A</v>
      </c>
      <c r="EU33" s="16" t="e">
        <f>VLOOKUP(A33,'Phase 1,2+robust'!$A$3:$ID$198,151,FALSE)</f>
        <v>#N/A</v>
      </c>
      <c r="EV33" s="16" t="e">
        <f>VLOOKUP(A33,'Phase 1,2+robust'!$A$3:$ID$198,152,FALSE)</f>
        <v>#N/A</v>
      </c>
      <c r="EW33" s="16" t="e">
        <f>VLOOKUP(A33,'Phase 1,2+robust'!$A$3:$ID$198,153,FALSE)</f>
        <v>#N/A</v>
      </c>
      <c r="EX33" s="16" t="e">
        <f>VLOOKUP(A33,'Phase 1,2+robust'!$A$3:$ID$198,154,FALSE)</f>
        <v>#N/A</v>
      </c>
      <c r="EY33" s="16" t="e">
        <f>VLOOKUP(A33,'Phase 1,2+robust'!$A$3:$ID$198,155,FALSE)</f>
        <v>#N/A</v>
      </c>
      <c r="EZ33" s="16" t="e">
        <f>VLOOKUP(A33,'Phase 1,2+robust'!$A$3:$ID$198,156,FALSE)</f>
        <v>#N/A</v>
      </c>
      <c r="FA33" s="16" t="e">
        <f>VLOOKUP(A33,'Phase 1,2+robust'!$A$3:$ID$198,157,FALSE)</f>
        <v>#N/A</v>
      </c>
      <c r="FB33" s="16" t="e">
        <f>VLOOKUP(A33,'Phase 1,2+robust'!$A$3:$ID$198,158,FALSE)</f>
        <v>#N/A</v>
      </c>
      <c r="FC33" s="16" t="e">
        <f>VLOOKUP(A33,'Phase 1,2+robust'!$A$3:$ID$198,159,FALSE)</f>
        <v>#N/A</v>
      </c>
      <c r="FD33" s="16" t="e">
        <f>VLOOKUP(A33,'Phase 1,2+robust'!$A$3:$ID$198,160,FALSE)</f>
        <v>#N/A</v>
      </c>
      <c r="FE33" s="16" t="e">
        <f>VLOOKUP(A33,'Phase 1,2+robust'!$A$3:$ID$198,161,FALSE)</f>
        <v>#N/A</v>
      </c>
      <c r="FF33" s="16" t="e">
        <f>VLOOKUP(A33,'Phase 1,2+robust'!$A$3:$ID$198,162,FALSE)</f>
        <v>#N/A</v>
      </c>
      <c r="FG33" s="16" t="e">
        <f>VLOOKUP(A33,'Phase 1,2+robust'!$A$3:$ID$198,163,FALSE)</f>
        <v>#N/A</v>
      </c>
      <c r="FH33" s="16" t="e">
        <f>VLOOKUP(A33,'Phase 1,2+robust'!$A$3:$ID$198,164,FALSE)</f>
        <v>#N/A</v>
      </c>
      <c r="FI33" s="16" t="e">
        <f>VLOOKUP(A33,'Phase 1,2+robust'!$A$3:$ID$198,165,FALSE)</f>
        <v>#N/A</v>
      </c>
      <c r="FJ33" s="16" t="e">
        <f>VLOOKUP(A33,'Phase 1,2+robust'!$A$3:$ID$198,166,FALSE)</f>
        <v>#N/A</v>
      </c>
      <c r="FK33" s="16" t="e">
        <f>VLOOKUP(A33,'Phase 1,2+robust'!$A$3:$ID$198,167,FALSE)</f>
        <v>#N/A</v>
      </c>
      <c r="FL33" s="16" t="e">
        <f>VLOOKUP(A33,'Phase 1,2+robust'!$A$3:$ID$198,168,FALSE)</f>
        <v>#N/A</v>
      </c>
      <c r="FM33" s="16" t="e">
        <f>VLOOKUP(A33,'Phase 1,2+robust'!$A$3:$ID$198,169,FALSE)</f>
        <v>#N/A</v>
      </c>
      <c r="FN33" s="16" t="e">
        <f>VLOOKUP(A33,'Phase 1,2+robust'!$A$3:$ID$198,170,FALSE)</f>
        <v>#N/A</v>
      </c>
      <c r="FO33" s="16" t="e">
        <f>VLOOKUP(A33,'Phase 1,2+robust'!$A$3:$ID$198,171,FALSE)</f>
        <v>#N/A</v>
      </c>
      <c r="FP33" s="16" t="e">
        <f>VLOOKUP(A33,'Phase 1,2+robust'!$A$3:$ID$198,172,FALSE)</f>
        <v>#N/A</v>
      </c>
      <c r="FQ33" s="16" t="e">
        <f>VLOOKUP(A33,'Phase 1,2+robust'!$A$3:$ID$198,173,FALSE)</f>
        <v>#N/A</v>
      </c>
      <c r="FR33" s="16" t="e">
        <f>VLOOKUP(A33,'Phase 1,2+robust'!$A$3:$ID$198,174,FALSE)</f>
        <v>#N/A</v>
      </c>
      <c r="FS33" s="16" t="e">
        <f>VLOOKUP(A33,'Phase 1,2+robust'!$A$3:$ID$198,175,FALSE)</f>
        <v>#N/A</v>
      </c>
      <c r="FT33" s="16" t="e">
        <f>VLOOKUP(A33,'Phase 1,2+robust'!$A$3:$ID$198,176,FALSE)</f>
        <v>#N/A</v>
      </c>
      <c r="FU33" s="16" t="e">
        <f>VLOOKUP(A33,'Phase 1,2+robust'!$A$3:$ID$198,177,FALSE)</f>
        <v>#N/A</v>
      </c>
      <c r="FV33" s="16" t="e">
        <f>VLOOKUP(A33,'Phase 1,2+robust'!$A$3:$ID$198,178,FALSE)</f>
        <v>#N/A</v>
      </c>
      <c r="FW33" s="16" t="e">
        <f>VLOOKUP(A33,'Phase 1,2+robust'!$A$3:$ID$198,179,FALSE)</f>
        <v>#N/A</v>
      </c>
      <c r="FX33" s="16" t="e">
        <f>VLOOKUP(A33,'Phase 1,2+robust'!$A$3:$ID$198,180,FALSE)</f>
        <v>#N/A</v>
      </c>
      <c r="FY33" s="16" t="e">
        <f>VLOOKUP(A33,'Phase 1,2+robust'!$A$3:$ID$198,181,FALSE)</f>
        <v>#N/A</v>
      </c>
      <c r="FZ33" s="16" t="e">
        <f>VLOOKUP(A33,'Phase 1,2+robust'!$A$3:$ID$198,182,FALSE)</f>
        <v>#N/A</v>
      </c>
      <c r="GA33" s="16" t="e">
        <f>VLOOKUP(A33,'Phase 1,2+robust'!$A$3:$ID$198,183,FALSE)</f>
        <v>#N/A</v>
      </c>
      <c r="GB33" s="16" t="e">
        <f>VLOOKUP(A33,'Phase 1,2+robust'!$A$3:$ID$198,184,FALSE)</f>
        <v>#N/A</v>
      </c>
      <c r="GC33" s="16" t="e">
        <f>VLOOKUP(A33,'Phase 1,2+robust'!$A$3:$ID$198,185,FALSE)</f>
        <v>#N/A</v>
      </c>
      <c r="GD33" s="16" t="e">
        <f>VLOOKUP(A33,'Phase 1,2+robust'!$A$3:$ID$198,186,FALSE)</f>
        <v>#N/A</v>
      </c>
      <c r="GE33" s="16" t="e">
        <f>VLOOKUP(A33,'Phase 1,2+robust'!$A$3:$ID$198,187,FALSE)</f>
        <v>#N/A</v>
      </c>
      <c r="GF33" s="16" t="e">
        <f>VLOOKUP(A33,'Phase 1,2+robust'!$A$3:$ID$198,188,FALSE)</f>
        <v>#N/A</v>
      </c>
      <c r="GG33" s="16" t="e">
        <f>VLOOKUP(A33,'Phase 1,2+robust'!$A$3:$ID$198,189,FALSE)</f>
        <v>#N/A</v>
      </c>
      <c r="GH33" s="16" t="e">
        <f>VLOOKUP(A33,'Phase 1,2+robust'!$A$3:$ID$198,190,FALSE)</f>
        <v>#N/A</v>
      </c>
      <c r="GI33" s="16" t="e">
        <f>VLOOKUP(A33,'Phase 1,2+robust'!$A$3:$ID$198,191,FALSE)</f>
        <v>#N/A</v>
      </c>
      <c r="GJ33" s="16" t="e">
        <f>VLOOKUP(A33,'Phase 1,2+robust'!$A$3:$ID$198,192,FALSE)</f>
        <v>#N/A</v>
      </c>
      <c r="GK33" s="16" t="e">
        <f>VLOOKUP(A33,'Phase 1,2+robust'!$A$3:$ID$198,193,FALSE)</f>
        <v>#N/A</v>
      </c>
      <c r="GL33" s="16" t="e">
        <f>VLOOKUP(A33,'Phase 1,2+robust'!$A$3:$ID$198,194,FALSE)</f>
        <v>#N/A</v>
      </c>
      <c r="GM33" s="16" t="e">
        <f>VLOOKUP(A33,'Phase 1,2+robust'!$A$3:$ID$198,195,FALSE)</f>
        <v>#N/A</v>
      </c>
      <c r="GN33" s="16" t="e">
        <f>VLOOKUP(A33,'Phase 1,2+robust'!$A$3:$ID$198,196,FALSE)</f>
        <v>#N/A</v>
      </c>
      <c r="GO33" s="16" t="e">
        <f>VLOOKUP(A33,'Phase 1,2+robust'!$A$3:$ID$198,197,FALSE)</f>
        <v>#N/A</v>
      </c>
      <c r="GP33" s="16" t="e">
        <f>VLOOKUP(A33,'Phase 1,2+robust'!$A$3:$ID$198,198,FALSE)</f>
        <v>#N/A</v>
      </c>
    </row>
    <row r="34" spans="1:198" s="16" customFormat="1" x14ac:dyDescent="0.25">
      <c r="B34" s="16" t="e">
        <f>VLOOKUP(A34,'Phase 1,2+robust'!$A$3:$ID$198,2,FALSE)</f>
        <v>#N/A</v>
      </c>
      <c r="C34" s="16" t="e">
        <f>VLOOKUP(A34,'Phase 1,2+robust'!$A$3:$ID$198,3,FALSE)</f>
        <v>#N/A</v>
      </c>
      <c r="D34" s="16" t="e">
        <f>VLOOKUP(A34,'Phase 1,2+robust'!$A$3:$ID$198,4,FALSE)</f>
        <v>#N/A</v>
      </c>
      <c r="E34" s="16" t="e">
        <f>VLOOKUP(A34,'Phase 1,2+robust'!$A$3:$ID$198,5,FALSE)</f>
        <v>#N/A</v>
      </c>
      <c r="F34" s="16" t="e">
        <f>VLOOKUP(A34,'Phase 1,2+robust'!$A$3:$ID$198,6,FALSE)</f>
        <v>#N/A</v>
      </c>
      <c r="G34" s="16" t="e">
        <f>VLOOKUP(A34,'Phase 1,2+robust'!$A$3:$ID$198,7,FALSE)</f>
        <v>#N/A</v>
      </c>
      <c r="H34" s="16" t="e">
        <f>VLOOKUP(A34,'Phase 1,2+robust'!$A$3:$ID$198,8,FALSE)</f>
        <v>#N/A</v>
      </c>
      <c r="I34" s="16" t="e">
        <f>VLOOKUP(A34,'Phase 1,2+robust'!$A$3:$ID$198,9,FALSE)</f>
        <v>#N/A</v>
      </c>
      <c r="J34" s="45" t="e">
        <f>VLOOKUP(A34,'Phase 1,2+robust'!$A$3:$ID$198,10,FALSE)</f>
        <v>#N/A</v>
      </c>
      <c r="K34" s="46" t="e">
        <f>VLOOKUP(A34,'Phase 1,2+robust'!$A$3:$ID$198,11,FALSE)</f>
        <v>#N/A</v>
      </c>
      <c r="L34" s="47" t="e">
        <f>VLOOKUP(A34,'Phase 1,2+robust'!$A$3:$ID$198,12,FALSE)</f>
        <v>#N/A</v>
      </c>
      <c r="M34" s="16" t="e">
        <f>VLOOKUP(A34,'Phase 1,2+robust'!$A$3:$ID$198,13,FALSE)</f>
        <v>#N/A</v>
      </c>
      <c r="N34" s="16" t="e">
        <f>VLOOKUP(A34,'Phase 1,2+robust'!$A$3:$ID$198,14,FALSE)</f>
        <v>#N/A</v>
      </c>
      <c r="O34" s="16" t="e">
        <f>VLOOKUP(A34,'Phase 1,2+robust'!$A$3:$ID$198,15,FALSE)</f>
        <v>#N/A</v>
      </c>
      <c r="P34" s="45" t="e">
        <f>VLOOKUP(A34,'Phase 1,2+robust'!$A$3:$ID$198,16,FALSE)</f>
        <v>#N/A</v>
      </c>
      <c r="Q34" s="46" t="e">
        <f>VLOOKUP(A34,'Phase 1,2+robust'!$A$3:$ID$198,17,FALSE)</f>
        <v>#N/A</v>
      </c>
      <c r="R34" s="47" t="e">
        <f>VLOOKUP(A34,'Phase 1,2+robust'!$A$3:$ID$198,18,FALSE)</f>
        <v>#N/A</v>
      </c>
      <c r="S34" s="16" t="e">
        <f>VLOOKUP(A34,'Phase 1,2+robust'!$A$3:$ID$198,19,FALSE)</f>
        <v>#N/A</v>
      </c>
      <c r="T34" s="16" t="e">
        <f>VLOOKUP(A34,'Phase 1,2+robust'!$A$3:$ID$198,20,FALSE)</f>
        <v>#N/A</v>
      </c>
      <c r="U34" s="16" t="e">
        <f>VLOOKUP(A34,'Phase 1,2+robust'!$A$3:$ID$198,21,FALSE)</f>
        <v>#N/A</v>
      </c>
      <c r="V34" s="45" t="e">
        <f>VLOOKUP(A34,'Phase 1,2+robust'!$A$3:$ID$198,22,FALSE)</f>
        <v>#N/A</v>
      </c>
      <c r="W34" s="46" t="e">
        <f>VLOOKUP(A34,'Phase 1,2+robust'!$A$3:$ID$198,23,FALSE)</f>
        <v>#N/A</v>
      </c>
      <c r="X34" s="47" t="e">
        <f>VLOOKUP(A34,'Phase 1,2+robust'!$A$3:$ID$198,24,FALSE)</f>
        <v>#N/A</v>
      </c>
      <c r="Y34" s="16" t="e">
        <f>VLOOKUP(A34,'Phase 1,2+robust'!$A$3:$ID$198,25,FALSE)</f>
        <v>#N/A</v>
      </c>
      <c r="Z34" s="16" t="e">
        <f>VLOOKUP(A34,'Phase 1,2+robust'!$A$3:$ID$198,26,FALSE)</f>
        <v>#N/A</v>
      </c>
      <c r="AA34" s="16" t="e">
        <f>VLOOKUP(A34,'Phase 1,2+robust'!$A$3:$ID$198,27,FALSE)</f>
        <v>#N/A</v>
      </c>
      <c r="AB34" s="45" t="e">
        <f>VLOOKUP(A34,'Phase 1,2+robust'!$A$3:$ID$198,28,FALSE)</f>
        <v>#N/A</v>
      </c>
      <c r="AC34" s="46" t="e">
        <f>VLOOKUP(A34,'Phase 1,2+robust'!$A$3:$ID$198,29,FALSE)</f>
        <v>#N/A</v>
      </c>
      <c r="AD34" s="47" t="e">
        <f>VLOOKUP(A34,'Phase 1,2+robust'!$A$3:$ID$198,30,FALSE)</f>
        <v>#N/A</v>
      </c>
      <c r="AE34" s="16" t="e">
        <f>VLOOKUP(A34,'Phase 1,2+robust'!$A$3:$ID$198,31,FALSE)</f>
        <v>#N/A</v>
      </c>
      <c r="AF34" s="16" t="e">
        <f>VLOOKUP(A34,'Phase 1,2+robust'!$A$3:$ID$198,32,FALSE)</f>
        <v>#N/A</v>
      </c>
      <c r="AG34" s="16" t="e">
        <f>VLOOKUP(A34,'Phase 1,2+robust'!$A$3:$ID$198,33,FALSE)</f>
        <v>#N/A</v>
      </c>
      <c r="AH34" s="45" t="e">
        <f>VLOOKUP(A34,'Phase 1,2+robust'!$A$3:$ID$198,34,FALSE)</f>
        <v>#N/A</v>
      </c>
      <c r="AI34" s="46" t="e">
        <f>VLOOKUP(A34,'Phase 1,2+robust'!$A$3:$ID$198,35,FALSE)</f>
        <v>#N/A</v>
      </c>
      <c r="AJ34" s="47" t="e">
        <f>VLOOKUP(A34,'Phase 1,2+robust'!$A$3:$ID$198,36,FALSE)</f>
        <v>#N/A</v>
      </c>
      <c r="AK34" s="16" t="e">
        <f>VLOOKUP(A34,'Phase 1,2+robust'!$A$3:$ID$198,37,FALSE)</f>
        <v>#N/A</v>
      </c>
      <c r="AL34" s="16" t="e">
        <f>VLOOKUP(A34,'Phase 1,2+robust'!$A$3:$ID$198,38,FALSE)</f>
        <v>#N/A</v>
      </c>
      <c r="AM34" s="16" t="e">
        <f>VLOOKUP(A34,'Phase 1,2+robust'!$A$3:$ID$198,39,FALSE)</f>
        <v>#N/A</v>
      </c>
      <c r="AN34" s="45" t="e">
        <f>VLOOKUP(A34,'Phase 1,2+robust'!$A$3:$ID$198,40,FALSE)</f>
        <v>#N/A</v>
      </c>
      <c r="AO34" s="46" t="e">
        <f>VLOOKUP(A34,'Phase 1,2+robust'!$A$3:$ID$198,41,FALSE)</f>
        <v>#N/A</v>
      </c>
      <c r="AP34" s="47" t="e">
        <f>VLOOKUP(A34,'Phase 1,2+robust'!$A$3:$ID$198,42,FALSE)</f>
        <v>#N/A</v>
      </c>
      <c r="AQ34" s="16" t="e">
        <f>VLOOKUP(A34,'Phase 1,2+robust'!$A$3:$ID$198,43,FALSE)</f>
        <v>#N/A</v>
      </c>
      <c r="AR34" s="16" t="e">
        <f>VLOOKUP(A34,'Phase 1,2+robust'!$A$3:$ID$198,44,FALSE)</f>
        <v>#N/A</v>
      </c>
      <c r="AS34" s="16" t="e">
        <f>VLOOKUP(A34,'Phase 1,2+robust'!$A$3:$ID$198,45,FALSE)</f>
        <v>#N/A</v>
      </c>
      <c r="AT34" s="45" t="e">
        <f>VLOOKUP(A34,'Phase 1,2+robust'!$A$3:$ID$198,46,FALSE)</f>
        <v>#N/A</v>
      </c>
      <c r="AU34" s="46" t="e">
        <f>VLOOKUP(A34,'Phase 1,2+robust'!$A$3:$ID$198,47,FALSE)</f>
        <v>#N/A</v>
      </c>
      <c r="AV34" s="47" t="e">
        <f>VLOOKUP(A34,'Phase 1,2+robust'!$A$3:$ID$198,48,FALSE)</f>
        <v>#N/A</v>
      </c>
      <c r="AW34" s="16" t="e">
        <f>VLOOKUP(A34,'Phase 1,2+robust'!$A$3:$ID$198,49,FALSE)</f>
        <v>#N/A</v>
      </c>
      <c r="AX34" s="16" t="e">
        <f>VLOOKUP(A34,'Phase 1,2+robust'!$A$3:$ID$198,50,FALSE)</f>
        <v>#N/A</v>
      </c>
      <c r="AY34" s="16" t="e">
        <f>VLOOKUP(A34,'Phase 1,2+robust'!$A$3:$ID$198,51,FALSE)</f>
        <v>#N/A</v>
      </c>
      <c r="AZ34" s="45" t="e">
        <f>VLOOKUP(A34,'Phase 1,2+robust'!$A$3:$ID$198,52,FALSE)</f>
        <v>#N/A</v>
      </c>
      <c r="BA34" s="46" t="e">
        <f>VLOOKUP(A34,'Phase 1,2+robust'!$A$3:$ID$198,53,FALSE)</f>
        <v>#N/A</v>
      </c>
      <c r="BB34" s="47" t="e">
        <f>VLOOKUP(A34,'Phase 1,2+robust'!$A$3:$ID$198,54,FALSE)</f>
        <v>#N/A</v>
      </c>
      <c r="BC34" s="16" t="e">
        <f>VLOOKUP(A34,'Phase 1,2+robust'!$A$3:$ID$198,55,FALSE)</f>
        <v>#N/A</v>
      </c>
      <c r="BD34" s="16" t="e">
        <f>VLOOKUP(A34,'Phase 1,2+robust'!$A$3:$ID$198,56,FALSE)</f>
        <v>#N/A</v>
      </c>
      <c r="BE34" s="16" t="e">
        <f>VLOOKUP(A34,'Phase 1,2+robust'!$A$3:$ID$198,57,FALSE)</f>
        <v>#N/A</v>
      </c>
      <c r="BF34" s="45" t="e">
        <f>VLOOKUP(A34,'Phase 1,2+robust'!$A$3:$ID$198,58,FALSE)</f>
        <v>#N/A</v>
      </c>
      <c r="BG34" s="46" t="e">
        <f>VLOOKUP(A34,'Phase 1,2+robust'!$A$3:$ID$198,59,FALSE)</f>
        <v>#N/A</v>
      </c>
      <c r="BH34" s="47" t="e">
        <f>VLOOKUP(A34,'Phase 1,2+robust'!$A$3:$ID$198,60,FALSE)</f>
        <v>#N/A</v>
      </c>
      <c r="BI34" s="16" t="e">
        <f>VLOOKUP(A34,'Phase 1,2+robust'!$A$3:$ID$198,61,FALSE)</f>
        <v>#N/A</v>
      </c>
      <c r="BJ34" s="16" t="e">
        <f>VLOOKUP(A34,'Phase 1,2+robust'!$A$3:$ID$198,62,FALSE)</f>
        <v>#N/A</v>
      </c>
      <c r="BK34" s="16" t="e">
        <f>VLOOKUP(A34,'Phase 1,2+robust'!$A$3:$ID$198,63,FALSE)</f>
        <v>#N/A</v>
      </c>
      <c r="BL34" s="45" t="e">
        <f>VLOOKUP(A34,'Phase 1,2+robust'!$A$3:$ID$198,64,FALSE)</f>
        <v>#N/A</v>
      </c>
      <c r="BM34" s="46" t="e">
        <f>VLOOKUP(A34,'Phase 1,2+robust'!$A$3:$ID$198,65,FALSE)</f>
        <v>#N/A</v>
      </c>
      <c r="BN34" s="47" t="e">
        <f>VLOOKUP(A34,'Phase 1,2+robust'!$A$3:$ID$198,66,FALSE)</f>
        <v>#N/A</v>
      </c>
      <c r="BO34" s="16" t="e">
        <f>VLOOKUP(A34,'Phase 1,2+robust'!$A$3:$ID$198,67,FALSE)</f>
        <v>#N/A</v>
      </c>
      <c r="BP34" s="16" t="e">
        <f>VLOOKUP(A34,'Phase 1,2+robust'!$A$3:$ID$198,68,FALSE)</f>
        <v>#N/A</v>
      </c>
      <c r="BQ34" s="16" t="e">
        <f>VLOOKUP(A34,'Phase 1,2+robust'!$A$3:$ID$198,69,FALSE)</f>
        <v>#N/A</v>
      </c>
      <c r="BR34" s="45" t="e">
        <f>VLOOKUP(A34,'Phase 1,2+robust'!$A$3:$ID$198,70,FALSE)</f>
        <v>#N/A</v>
      </c>
      <c r="BS34" s="46" t="e">
        <f>VLOOKUP(A34,'Phase 1,2+robust'!$A$3:$ID$198,71,FALSE)</f>
        <v>#N/A</v>
      </c>
      <c r="BT34" s="47" t="e">
        <f>VLOOKUP(A34,'Phase 1,2+robust'!$A$3:$ID$198,72,FALSE)</f>
        <v>#N/A</v>
      </c>
      <c r="BU34" s="16" t="e">
        <f>VLOOKUP(A34,'Phase 1,2+robust'!$A$3:$ID$198,73,FALSE)</f>
        <v>#N/A</v>
      </c>
      <c r="BV34" s="16" t="e">
        <f>VLOOKUP(A34,'Phase 1,2+robust'!$A$3:$ID$198,74,FALSE)</f>
        <v>#N/A</v>
      </c>
      <c r="BW34" s="16" t="e">
        <f>VLOOKUP(A34,'Phase 1,2+robust'!$A$3:$ID$198,75,FALSE)</f>
        <v>#N/A</v>
      </c>
      <c r="BX34" s="45" t="e">
        <f>VLOOKUP(A34,'Phase 1,2+robust'!$A$3:$ID$198,76,FALSE)</f>
        <v>#N/A</v>
      </c>
      <c r="BY34" s="46" t="e">
        <f>VLOOKUP(A34,'Phase 1,2+robust'!$A$3:$ID$198,77,FALSE)</f>
        <v>#N/A</v>
      </c>
      <c r="BZ34" s="47" t="e">
        <f>VLOOKUP(A34,'Phase 1,2+robust'!$A$3:$ID$198,78,FALSE)</f>
        <v>#N/A</v>
      </c>
      <c r="CA34" s="16" t="e">
        <f>VLOOKUP(A34,'Phase 1,2+robust'!$A$3:$ID$198,79,FALSE)</f>
        <v>#N/A</v>
      </c>
      <c r="CB34" s="16" t="e">
        <f>VLOOKUP(A34,'Phase 1,2+robust'!$A$3:$ID$198,80,FALSE)</f>
        <v>#N/A</v>
      </c>
      <c r="CC34" s="16" t="e">
        <f>VLOOKUP(A34,'Phase 1,2+robust'!$A$3:$ID$198,81,FALSE)</f>
        <v>#N/A</v>
      </c>
      <c r="CD34" s="45" t="e">
        <f>VLOOKUP(A34,'Phase 1,2+robust'!$A$3:$ID$198,82,FALSE)</f>
        <v>#N/A</v>
      </c>
      <c r="CE34" s="46" t="e">
        <f>VLOOKUP(A34,'Phase 1,2+robust'!$A$3:$ID$198,83,FALSE)</f>
        <v>#N/A</v>
      </c>
      <c r="CF34" s="47" t="e">
        <f>VLOOKUP(A34,'Phase 1,2+robust'!$A$3:$ID$198,84,FALSE)</f>
        <v>#N/A</v>
      </c>
      <c r="CG34" s="16" t="e">
        <f>VLOOKUP(A34,'Phase 1,2+robust'!$A$3:$ID$198,85,FALSE)</f>
        <v>#N/A</v>
      </c>
      <c r="CH34" s="16" t="e">
        <f>VLOOKUP(A34,'Phase 1,2+robust'!$A$3:$ID$198,86,FALSE)</f>
        <v>#N/A</v>
      </c>
      <c r="CI34" s="16" t="e">
        <f>VLOOKUP(A34,'Phase 1,2+robust'!$A$3:$ID$198,87,FALSE)</f>
        <v>#N/A</v>
      </c>
      <c r="CJ34" s="45" t="e">
        <f>VLOOKUP(A34,'Phase 1,2+robust'!$A$3:$ID$198,88,FALSE)</f>
        <v>#N/A</v>
      </c>
      <c r="CK34" s="46" t="e">
        <f>VLOOKUP(A34,'Phase 1,2+robust'!$A$3:$ID$198,89,FALSE)</f>
        <v>#N/A</v>
      </c>
      <c r="CL34" s="47" t="e">
        <f>VLOOKUP(A34,'Phase 1,2+robust'!$A$3:$ID$198,90,FALSE)</f>
        <v>#N/A</v>
      </c>
      <c r="CM34" s="16" t="e">
        <f>VLOOKUP(A34,'Phase 1,2+robust'!$A$3:$ID$198,91,FALSE)</f>
        <v>#N/A</v>
      </c>
      <c r="CN34" s="16" t="e">
        <f>VLOOKUP(A34,'Phase 1,2+robust'!$A$3:$ID$198,92,FALSE)</f>
        <v>#N/A</v>
      </c>
      <c r="CO34" s="16" t="e">
        <f>VLOOKUP(A34,'Phase 1,2+robust'!$A$3:$ID$198,93,FALSE)</f>
        <v>#N/A</v>
      </c>
      <c r="CP34" s="45" t="e">
        <f>VLOOKUP(A34,'Phase 1,2+robust'!$A$3:$ID$198,94,FALSE)</f>
        <v>#N/A</v>
      </c>
      <c r="CQ34" s="46" t="e">
        <f>VLOOKUP(A34,'Phase 1,2+robust'!$A$3:$ID$198,95,FALSE)</f>
        <v>#N/A</v>
      </c>
      <c r="CR34" s="47" t="e">
        <f>VLOOKUP(A34,'Phase 1,2+robust'!$A$3:$ID$198,96,FALSE)</f>
        <v>#N/A</v>
      </c>
      <c r="CS34" s="16" t="e">
        <f>VLOOKUP(A34,'Phase 1,2+robust'!$A$3:$ID$198,97,FALSE)</f>
        <v>#N/A</v>
      </c>
      <c r="CT34" s="16" t="e">
        <f>VLOOKUP(A34,'Phase 1,2+robust'!$A$3:$ID$198,98,FALSE)</f>
        <v>#N/A</v>
      </c>
      <c r="CU34" s="16" t="e">
        <f>VLOOKUP(A34,'Phase 1,2+robust'!$A$3:$ID$198,99,FALSE)</f>
        <v>#N/A</v>
      </c>
      <c r="CV34" s="45" t="e">
        <f>VLOOKUP(A34,'Phase 1,2+robust'!$A$3:$ID$198,100,FALSE)</f>
        <v>#N/A</v>
      </c>
      <c r="CW34" s="46" t="e">
        <f>VLOOKUP(A34,'Phase 1,2+robust'!$A$3:$ID$198,101,FALSE)</f>
        <v>#N/A</v>
      </c>
      <c r="CX34" s="47" t="e">
        <f>VLOOKUP(A34,'Phase 1,2+robust'!$A$3:$ID$198,102,FALSE)</f>
        <v>#N/A</v>
      </c>
      <c r="CY34" s="16" t="e">
        <f>VLOOKUP(A34,'Phase 1,2+robust'!$A$3:$ID$198,103,FALSE)</f>
        <v>#N/A</v>
      </c>
      <c r="CZ34" s="16" t="e">
        <f>VLOOKUP(A34,'Phase 1,2+robust'!$A$3:$ID$198,104,FALSE)</f>
        <v>#N/A</v>
      </c>
      <c r="DA34" s="16" t="e">
        <f>VLOOKUP(A34,'Phase 1,2+robust'!$A$3:$ID$198,105,FALSE)</f>
        <v>#N/A</v>
      </c>
      <c r="DB34" s="45" t="e">
        <f>VLOOKUP(A34,'Phase 1,2+robust'!$A$3:$ID$198,106,FALSE)</f>
        <v>#N/A</v>
      </c>
      <c r="DC34" s="46" t="e">
        <f>VLOOKUP(A34,'Phase 1,2+robust'!$A$3:$ID$198,107,FALSE)</f>
        <v>#N/A</v>
      </c>
      <c r="DD34" s="47" t="e">
        <f>VLOOKUP(A34,'Phase 1,2+robust'!$A$3:$ID$198,108,FALSE)</f>
        <v>#N/A</v>
      </c>
      <c r="DE34" s="16" t="e">
        <f>VLOOKUP(A34,'Phase 1,2+robust'!$A$3:$ID$198,109,FALSE)</f>
        <v>#N/A</v>
      </c>
      <c r="DF34" s="16" t="e">
        <f>VLOOKUP(A34,'Phase 1,2+robust'!$A$3:$ID$198,110,FALSE)</f>
        <v>#N/A</v>
      </c>
      <c r="DG34" s="16" t="e">
        <f>VLOOKUP(A34,'Phase 1,2+robust'!$A$3:$ID$198,111,FALSE)</f>
        <v>#N/A</v>
      </c>
      <c r="DH34" s="45" t="e">
        <f>VLOOKUP(A34,'Phase 1,2+robust'!$A$3:$ID$198,112,FALSE)</f>
        <v>#N/A</v>
      </c>
      <c r="DI34" s="46" t="e">
        <f>VLOOKUP(A34,'Phase 1,2+robust'!$A$3:$ID$198,113,FALSE)</f>
        <v>#N/A</v>
      </c>
      <c r="DJ34" s="47" t="e">
        <f>VLOOKUP(A34,'Phase 1,2+robust'!$A$3:$ID$198,114,FALSE)</f>
        <v>#N/A</v>
      </c>
      <c r="DK34" s="16" t="e">
        <f>VLOOKUP(A34,'Phase 1,2+robust'!$A$3:$ID$198,115,FALSE)</f>
        <v>#N/A</v>
      </c>
      <c r="DL34" s="16" t="e">
        <f>VLOOKUP(A34,'Phase 1,2+robust'!$A$3:$ID$198,116,FALSE)</f>
        <v>#N/A</v>
      </c>
      <c r="DM34" s="16" t="e">
        <f>VLOOKUP(A34,'Phase 1,2+robust'!$A$3:$ID$198,117,FALSE)</f>
        <v>#N/A</v>
      </c>
      <c r="DN34" s="45" t="e">
        <f>VLOOKUP(A34,'Phase 1,2+robust'!$A$3:$ID$198,118,FALSE)</f>
        <v>#N/A</v>
      </c>
      <c r="DO34" s="46" t="e">
        <f>VLOOKUP(A34,'Phase 1,2+robust'!$A$3:$ID$198,119,FALSE)</f>
        <v>#N/A</v>
      </c>
      <c r="DP34" s="47" t="e">
        <f>VLOOKUP(A34,'Phase 1,2+robust'!$A$3:$ID$198,120,FALSE)</f>
        <v>#N/A</v>
      </c>
      <c r="DQ34" s="16" t="e">
        <f>VLOOKUP(A34,'Phase 1,2+robust'!$A$3:$ID$198,121,FALSE)</f>
        <v>#N/A</v>
      </c>
      <c r="DR34" s="16" t="e">
        <f>VLOOKUP(A34,'Phase 1,2+robust'!$A$3:$ID$198,122,FALSE)</f>
        <v>#N/A</v>
      </c>
      <c r="DS34" s="16" t="e">
        <f>VLOOKUP(A34,'Phase 1,2+robust'!$A$3:$ID$198,123,FALSE)</f>
        <v>#N/A</v>
      </c>
      <c r="DT34" s="45" t="e">
        <f>VLOOKUP(A34,'Phase 1,2+robust'!$A$3:$ID$198,124,FALSE)</f>
        <v>#N/A</v>
      </c>
      <c r="DU34" s="46" t="e">
        <f>VLOOKUP(A34,'Phase 1,2+robust'!$A$3:$ID$198,125,FALSE)</f>
        <v>#N/A</v>
      </c>
      <c r="DV34" s="47" t="e">
        <f>VLOOKUP(A34,'Phase 1,2+robust'!$A$3:$ID$198,126,FALSE)</f>
        <v>#N/A</v>
      </c>
      <c r="DW34" s="16" t="e">
        <f>VLOOKUP(A34,'Phase 1,2+robust'!$A$3:$ID$198,127,FALSE)</f>
        <v>#N/A</v>
      </c>
      <c r="DX34" s="16" t="e">
        <f>VLOOKUP(A34,'Phase 1,2+robust'!$A$3:$ID$198,128,FALSE)</f>
        <v>#N/A</v>
      </c>
      <c r="DY34" s="16" t="e">
        <f>VLOOKUP(A34,'Phase 1,2+robust'!$A$3:$ID$198,129,FALSE)</f>
        <v>#N/A</v>
      </c>
      <c r="DZ34" s="45" t="e">
        <f>VLOOKUP(A34,'Phase 1,2+robust'!$A$3:$ID$198,130,FALSE)</f>
        <v>#N/A</v>
      </c>
      <c r="EA34" s="46" t="e">
        <f>VLOOKUP(A34,'Phase 1,2+robust'!$A$3:$ID$198,131,FALSE)</f>
        <v>#N/A</v>
      </c>
      <c r="EB34" s="47" t="e">
        <f>VLOOKUP(A34,'Phase 1,2+robust'!$A$3:$ID$198,132,FALSE)</f>
        <v>#N/A</v>
      </c>
      <c r="EC34" s="16" t="e">
        <f>VLOOKUP(A34,'Phase 1,2+robust'!$A$3:$ID$198,133,FALSE)</f>
        <v>#N/A</v>
      </c>
      <c r="ED34" s="16" t="e">
        <f>VLOOKUP(A34,'Phase 1,2+robust'!$A$3:$ID$198,134,FALSE)</f>
        <v>#N/A</v>
      </c>
      <c r="EE34" s="16" t="e">
        <f>VLOOKUP(A34,'Phase 1,2+robust'!$A$3:$ID$198,135,FALSE)</f>
        <v>#N/A</v>
      </c>
      <c r="EF34" s="45" t="e">
        <f>VLOOKUP(A34,'Phase 1,2+robust'!$A$3:$ID$198,136,FALSE)</f>
        <v>#N/A</v>
      </c>
      <c r="EG34" s="46" t="e">
        <f>VLOOKUP(A34,'Phase 1,2+robust'!$A$3:$ID$198,137,FALSE)</f>
        <v>#N/A</v>
      </c>
      <c r="EH34" s="47" t="e">
        <f>VLOOKUP(A34,'Phase 1,2+robust'!$A$3:$ID$198,138,FALSE)</f>
        <v>#N/A</v>
      </c>
      <c r="EI34" s="16" t="e">
        <f>VLOOKUP(A34,'Phase 1,2+robust'!$A$3:$ID$198,139,FALSE)</f>
        <v>#N/A</v>
      </c>
      <c r="EJ34" s="16" t="e">
        <f>VLOOKUP(A34,'Phase 1,2+robust'!$A$3:$ID$198,140,FALSE)</f>
        <v>#N/A</v>
      </c>
      <c r="EK34" s="16" t="e">
        <f>VLOOKUP(A34,'Phase 1,2+robust'!$A$3:$ID$198,141,FALSE)</f>
        <v>#N/A</v>
      </c>
      <c r="EL34" s="45" t="e">
        <f>VLOOKUP(A34,'Phase 1,2+robust'!$A$3:$ID$198,142,FALSE)</f>
        <v>#N/A</v>
      </c>
      <c r="EM34" s="46" t="e">
        <f>VLOOKUP(A34,'Phase 1,2+robust'!$A$3:$ID$198,143,FALSE)</f>
        <v>#N/A</v>
      </c>
      <c r="EN34" s="47" t="e">
        <f>VLOOKUP(A34,'Phase 1,2+robust'!$A$3:$ID$198,144,FALSE)</f>
        <v>#N/A</v>
      </c>
      <c r="EO34" s="16" t="e">
        <f>VLOOKUP(A34,'Phase 1,2+robust'!$A$3:$ID$198,145,FALSE)</f>
        <v>#N/A</v>
      </c>
      <c r="EP34" s="16" t="e">
        <f>VLOOKUP(A34,'Phase 1,2+robust'!$A$3:$ID$198,146,FALSE)</f>
        <v>#N/A</v>
      </c>
      <c r="EQ34" s="16" t="e">
        <f>VLOOKUP(A34,'Phase 1,2+robust'!$A$3:$ID$198,147,FALSE)</f>
        <v>#N/A</v>
      </c>
      <c r="ER34" s="45" t="e">
        <f>VLOOKUP(A34,'Phase 1,2+robust'!$A$3:$ID$198,148,FALSE)</f>
        <v>#N/A</v>
      </c>
      <c r="ES34" s="46" t="e">
        <f>VLOOKUP(A34,'Phase 1,2+robust'!$A$3:$ID$198,149,FALSE)</f>
        <v>#N/A</v>
      </c>
      <c r="ET34" s="47" t="e">
        <f>VLOOKUP(A34,'Phase 1,2+robust'!$A$3:$ID$198,150,FALSE)</f>
        <v>#N/A</v>
      </c>
      <c r="EU34" s="16" t="e">
        <f>VLOOKUP(A34,'Phase 1,2+robust'!$A$3:$ID$198,151,FALSE)</f>
        <v>#N/A</v>
      </c>
      <c r="EV34" s="16" t="e">
        <f>VLOOKUP(A34,'Phase 1,2+robust'!$A$3:$ID$198,152,FALSE)</f>
        <v>#N/A</v>
      </c>
      <c r="EW34" s="16" t="e">
        <f>VLOOKUP(A34,'Phase 1,2+robust'!$A$3:$ID$198,153,FALSE)</f>
        <v>#N/A</v>
      </c>
      <c r="EX34" s="16" t="e">
        <f>VLOOKUP(A34,'Phase 1,2+robust'!$A$3:$ID$198,154,FALSE)</f>
        <v>#N/A</v>
      </c>
      <c r="EY34" s="16" t="e">
        <f>VLOOKUP(A34,'Phase 1,2+robust'!$A$3:$ID$198,155,FALSE)</f>
        <v>#N/A</v>
      </c>
      <c r="EZ34" s="16" t="e">
        <f>VLOOKUP(A34,'Phase 1,2+robust'!$A$3:$ID$198,156,FALSE)</f>
        <v>#N/A</v>
      </c>
      <c r="FA34" s="16" t="e">
        <f>VLOOKUP(A34,'Phase 1,2+robust'!$A$3:$ID$198,157,FALSE)</f>
        <v>#N/A</v>
      </c>
      <c r="FB34" s="16" t="e">
        <f>VLOOKUP(A34,'Phase 1,2+robust'!$A$3:$ID$198,158,FALSE)</f>
        <v>#N/A</v>
      </c>
      <c r="FC34" s="16" t="e">
        <f>VLOOKUP(A34,'Phase 1,2+robust'!$A$3:$ID$198,159,FALSE)</f>
        <v>#N/A</v>
      </c>
      <c r="FD34" s="16" t="e">
        <f>VLOOKUP(A34,'Phase 1,2+robust'!$A$3:$ID$198,160,FALSE)</f>
        <v>#N/A</v>
      </c>
      <c r="FE34" s="16" t="e">
        <f>VLOOKUP(A34,'Phase 1,2+robust'!$A$3:$ID$198,161,FALSE)</f>
        <v>#N/A</v>
      </c>
      <c r="FF34" s="16" t="e">
        <f>VLOOKUP(A34,'Phase 1,2+robust'!$A$3:$ID$198,162,FALSE)</f>
        <v>#N/A</v>
      </c>
      <c r="FG34" s="16" t="e">
        <f>VLOOKUP(A34,'Phase 1,2+robust'!$A$3:$ID$198,163,FALSE)</f>
        <v>#N/A</v>
      </c>
      <c r="FH34" s="16" t="e">
        <f>VLOOKUP(A34,'Phase 1,2+robust'!$A$3:$ID$198,164,FALSE)</f>
        <v>#N/A</v>
      </c>
      <c r="FI34" s="16" t="e">
        <f>VLOOKUP(A34,'Phase 1,2+robust'!$A$3:$ID$198,165,FALSE)</f>
        <v>#N/A</v>
      </c>
      <c r="FJ34" s="16" t="e">
        <f>VLOOKUP(A34,'Phase 1,2+robust'!$A$3:$ID$198,166,FALSE)</f>
        <v>#N/A</v>
      </c>
      <c r="FK34" s="16" t="e">
        <f>VLOOKUP(A34,'Phase 1,2+robust'!$A$3:$ID$198,167,FALSE)</f>
        <v>#N/A</v>
      </c>
      <c r="FL34" s="16" t="e">
        <f>VLOOKUP(A34,'Phase 1,2+robust'!$A$3:$ID$198,168,FALSE)</f>
        <v>#N/A</v>
      </c>
      <c r="FM34" s="16" t="e">
        <f>VLOOKUP(A34,'Phase 1,2+robust'!$A$3:$ID$198,169,FALSE)</f>
        <v>#N/A</v>
      </c>
      <c r="FN34" s="16" t="e">
        <f>VLOOKUP(A34,'Phase 1,2+robust'!$A$3:$ID$198,170,FALSE)</f>
        <v>#N/A</v>
      </c>
      <c r="FO34" s="16" t="e">
        <f>VLOOKUP(A34,'Phase 1,2+robust'!$A$3:$ID$198,171,FALSE)</f>
        <v>#N/A</v>
      </c>
      <c r="FP34" s="16" t="e">
        <f>VLOOKUP(A34,'Phase 1,2+robust'!$A$3:$ID$198,172,FALSE)</f>
        <v>#N/A</v>
      </c>
      <c r="FQ34" s="16" t="e">
        <f>VLOOKUP(A34,'Phase 1,2+robust'!$A$3:$ID$198,173,FALSE)</f>
        <v>#N/A</v>
      </c>
      <c r="FR34" s="16" t="e">
        <f>VLOOKUP(A34,'Phase 1,2+robust'!$A$3:$ID$198,174,FALSE)</f>
        <v>#N/A</v>
      </c>
      <c r="FS34" s="16" t="e">
        <f>VLOOKUP(A34,'Phase 1,2+robust'!$A$3:$ID$198,175,FALSE)</f>
        <v>#N/A</v>
      </c>
      <c r="FT34" s="16" t="e">
        <f>VLOOKUP(A34,'Phase 1,2+robust'!$A$3:$ID$198,176,FALSE)</f>
        <v>#N/A</v>
      </c>
      <c r="FU34" s="16" t="e">
        <f>VLOOKUP(A34,'Phase 1,2+robust'!$A$3:$ID$198,177,FALSE)</f>
        <v>#N/A</v>
      </c>
      <c r="FV34" s="16" t="e">
        <f>VLOOKUP(A34,'Phase 1,2+robust'!$A$3:$ID$198,178,FALSE)</f>
        <v>#N/A</v>
      </c>
      <c r="FW34" s="16" t="e">
        <f>VLOOKUP(A34,'Phase 1,2+robust'!$A$3:$ID$198,179,FALSE)</f>
        <v>#N/A</v>
      </c>
      <c r="FX34" s="16" t="e">
        <f>VLOOKUP(A34,'Phase 1,2+robust'!$A$3:$ID$198,180,FALSE)</f>
        <v>#N/A</v>
      </c>
      <c r="FY34" s="16" t="e">
        <f>VLOOKUP(A34,'Phase 1,2+robust'!$A$3:$ID$198,181,FALSE)</f>
        <v>#N/A</v>
      </c>
      <c r="FZ34" s="16" t="e">
        <f>VLOOKUP(A34,'Phase 1,2+robust'!$A$3:$ID$198,182,FALSE)</f>
        <v>#N/A</v>
      </c>
      <c r="GA34" s="16" t="e">
        <f>VLOOKUP(A34,'Phase 1,2+robust'!$A$3:$ID$198,183,FALSE)</f>
        <v>#N/A</v>
      </c>
      <c r="GB34" s="16" t="e">
        <f>VLOOKUP(A34,'Phase 1,2+robust'!$A$3:$ID$198,184,FALSE)</f>
        <v>#N/A</v>
      </c>
      <c r="GC34" s="16" t="e">
        <f>VLOOKUP(A34,'Phase 1,2+robust'!$A$3:$ID$198,185,FALSE)</f>
        <v>#N/A</v>
      </c>
      <c r="GD34" s="16" t="e">
        <f>VLOOKUP(A34,'Phase 1,2+robust'!$A$3:$ID$198,186,FALSE)</f>
        <v>#N/A</v>
      </c>
      <c r="GE34" s="16" t="e">
        <f>VLOOKUP(A34,'Phase 1,2+robust'!$A$3:$ID$198,187,FALSE)</f>
        <v>#N/A</v>
      </c>
      <c r="GF34" s="16" t="e">
        <f>VLOOKUP(A34,'Phase 1,2+robust'!$A$3:$ID$198,188,FALSE)</f>
        <v>#N/A</v>
      </c>
      <c r="GG34" s="16" t="e">
        <f>VLOOKUP(A34,'Phase 1,2+robust'!$A$3:$ID$198,189,FALSE)</f>
        <v>#N/A</v>
      </c>
      <c r="GH34" s="16" t="e">
        <f>VLOOKUP(A34,'Phase 1,2+robust'!$A$3:$ID$198,190,FALSE)</f>
        <v>#N/A</v>
      </c>
      <c r="GI34" s="16" t="e">
        <f>VLOOKUP(A34,'Phase 1,2+robust'!$A$3:$ID$198,191,FALSE)</f>
        <v>#N/A</v>
      </c>
      <c r="GJ34" s="16" t="e">
        <f>VLOOKUP(A34,'Phase 1,2+robust'!$A$3:$ID$198,192,FALSE)</f>
        <v>#N/A</v>
      </c>
      <c r="GK34" s="16" t="e">
        <f>VLOOKUP(A34,'Phase 1,2+robust'!$A$3:$ID$198,193,FALSE)</f>
        <v>#N/A</v>
      </c>
      <c r="GL34" s="16" t="e">
        <f>VLOOKUP(A34,'Phase 1,2+robust'!$A$3:$ID$198,194,FALSE)</f>
        <v>#N/A</v>
      </c>
      <c r="GM34" s="16" t="e">
        <f>VLOOKUP(A34,'Phase 1,2+robust'!$A$3:$ID$198,195,FALSE)</f>
        <v>#N/A</v>
      </c>
      <c r="GN34" s="16" t="e">
        <f>VLOOKUP(A34,'Phase 1,2+robust'!$A$3:$ID$198,196,FALSE)</f>
        <v>#N/A</v>
      </c>
      <c r="GO34" s="16" t="e">
        <f>VLOOKUP(A34,'Phase 1,2+robust'!$A$3:$ID$198,197,FALSE)</f>
        <v>#N/A</v>
      </c>
      <c r="GP34" s="16" t="e">
        <f>VLOOKUP(A34,'Phase 1,2+robust'!$A$3:$ID$198,198,FALSE)</f>
        <v>#N/A</v>
      </c>
    </row>
    <row r="35" spans="1:198" s="16" customFormat="1" x14ac:dyDescent="0.25">
      <c r="B35" s="16" t="e">
        <f>VLOOKUP(A35,'Phase 1,2+robust'!$A$3:$ID$198,2,FALSE)</f>
        <v>#N/A</v>
      </c>
      <c r="C35" s="16" t="e">
        <f>VLOOKUP(A35,'Phase 1,2+robust'!$A$3:$ID$198,3,FALSE)</f>
        <v>#N/A</v>
      </c>
      <c r="D35" s="16" t="e">
        <f>VLOOKUP(A35,'Phase 1,2+robust'!$A$3:$ID$198,4,FALSE)</f>
        <v>#N/A</v>
      </c>
      <c r="E35" s="16" t="e">
        <f>VLOOKUP(A35,'Phase 1,2+robust'!$A$3:$ID$198,5,FALSE)</f>
        <v>#N/A</v>
      </c>
      <c r="F35" s="16" t="e">
        <f>VLOOKUP(A35,'Phase 1,2+robust'!$A$3:$ID$198,6,FALSE)</f>
        <v>#N/A</v>
      </c>
      <c r="G35" s="16" t="e">
        <f>VLOOKUP(A35,'Phase 1,2+robust'!$A$3:$ID$198,7,FALSE)</f>
        <v>#N/A</v>
      </c>
      <c r="H35" s="16" t="e">
        <f>VLOOKUP(A35,'Phase 1,2+robust'!$A$3:$ID$198,8,FALSE)</f>
        <v>#N/A</v>
      </c>
      <c r="I35" s="16" t="e">
        <f>VLOOKUP(A35,'Phase 1,2+robust'!$A$3:$ID$198,9,FALSE)</f>
        <v>#N/A</v>
      </c>
      <c r="J35" s="45" t="e">
        <f>VLOOKUP(A35,'Phase 1,2+robust'!$A$3:$ID$198,10,FALSE)</f>
        <v>#N/A</v>
      </c>
      <c r="K35" s="46" t="e">
        <f>VLOOKUP(A35,'Phase 1,2+robust'!$A$3:$ID$198,11,FALSE)</f>
        <v>#N/A</v>
      </c>
      <c r="L35" s="47" t="e">
        <f>VLOOKUP(A35,'Phase 1,2+robust'!$A$3:$ID$198,12,FALSE)</f>
        <v>#N/A</v>
      </c>
      <c r="M35" s="16" t="e">
        <f>VLOOKUP(A35,'Phase 1,2+robust'!$A$3:$ID$198,13,FALSE)</f>
        <v>#N/A</v>
      </c>
      <c r="N35" s="16" t="e">
        <f>VLOOKUP(A35,'Phase 1,2+robust'!$A$3:$ID$198,14,FALSE)</f>
        <v>#N/A</v>
      </c>
      <c r="O35" s="16" t="e">
        <f>VLOOKUP(A35,'Phase 1,2+robust'!$A$3:$ID$198,15,FALSE)</f>
        <v>#N/A</v>
      </c>
      <c r="P35" s="45" t="e">
        <f>VLOOKUP(A35,'Phase 1,2+robust'!$A$3:$ID$198,16,FALSE)</f>
        <v>#N/A</v>
      </c>
      <c r="Q35" s="46" t="e">
        <f>VLOOKUP(A35,'Phase 1,2+robust'!$A$3:$ID$198,17,FALSE)</f>
        <v>#N/A</v>
      </c>
      <c r="R35" s="47" t="e">
        <f>VLOOKUP(A35,'Phase 1,2+robust'!$A$3:$ID$198,18,FALSE)</f>
        <v>#N/A</v>
      </c>
      <c r="S35" s="16" t="e">
        <f>VLOOKUP(A35,'Phase 1,2+robust'!$A$3:$ID$198,19,FALSE)</f>
        <v>#N/A</v>
      </c>
      <c r="T35" s="16" t="e">
        <f>VLOOKUP(A35,'Phase 1,2+robust'!$A$3:$ID$198,20,FALSE)</f>
        <v>#N/A</v>
      </c>
      <c r="U35" s="16" t="e">
        <f>VLOOKUP(A35,'Phase 1,2+robust'!$A$3:$ID$198,21,FALSE)</f>
        <v>#N/A</v>
      </c>
      <c r="V35" s="45" t="e">
        <f>VLOOKUP(A35,'Phase 1,2+robust'!$A$3:$ID$198,22,FALSE)</f>
        <v>#N/A</v>
      </c>
      <c r="W35" s="46" t="e">
        <f>VLOOKUP(A35,'Phase 1,2+robust'!$A$3:$ID$198,23,FALSE)</f>
        <v>#N/A</v>
      </c>
      <c r="X35" s="47" t="e">
        <f>VLOOKUP(A35,'Phase 1,2+robust'!$A$3:$ID$198,24,FALSE)</f>
        <v>#N/A</v>
      </c>
      <c r="Y35" s="16" t="e">
        <f>VLOOKUP(A35,'Phase 1,2+robust'!$A$3:$ID$198,25,FALSE)</f>
        <v>#N/A</v>
      </c>
      <c r="Z35" s="16" t="e">
        <f>VLOOKUP(A35,'Phase 1,2+robust'!$A$3:$ID$198,26,FALSE)</f>
        <v>#N/A</v>
      </c>
      <c r="AA35" s="16" t="e">
        <f>VLOOKUP(A35,'Phase 1,2+robust'!$A$3:$ID$198,27,FALSE)</f>
        <v>#N/A</v>
      </c>
      <c r="AB35" s="45" t="e">
        <f>VLOOKUP(A35,'Phase 1,2+robust'!$A$3:$ID$198,28,FALSE)</f>
        <v>#N/A</v>
      </c>
      <c r="AC35" s="46" t="e">
        <f>VLOOKUP(A35,'Phase 1,2+robust'!$A$3:$ID$198,29,FALSE)</f>
        <v>#N/A</v>
      </c>
      <c r="AD35" s="47" t="e">
        <f>VLOOKUP(A35,'Phase 1,2+robust'!$A$3:$ID$198,30,FALSE)</f>
        <v>#N/A</v>
      </c>
      <c r="AE35" s="16" t="e">
        <f>VLOOKUP(A35,'Phase 1,2+robust'!$A$3:$ID$198,31,FALSE)</f>
        <v>#N/A</v>
      </c>
      <c r="AF35" s="16" t="e">
        <f>VLOOKUP(A35,'Phase 1,2+robust'!$A$3:$ID$198,32,FALSE)</f>
        <v>#N/A</v>
      </c>
      <c r="AG35" s="16" t="e">
        <f>VLOOKUP(A35,'Phase 1,2+robust'!$A$3:$ID$198,33,FALSE)</f>
        <v>#N/A</v>
      </c>
      <c r="AH35" s="45" t="e">
        <f>VLOOKUP(A35,'Phase 1,2+robust'!$A$3:$ID$198,34,FALSE)</f>
        <v>#N/A</v>
      </c>
      <c r="AI35" s="46" t="e">
        <f>VLOOKUP(A35,'Phase 1,2+robust'!$A$3:$ID$198,35,FALSE)</f>
        <v>#N/A</v>
      </c>
      <c r="AJ35" s="47" t="e">
        <f>VLOOKUP(A35,'Phase 1,2+robust'!$A$3:$ID$198,36,FALSE)</f>
        <v>#N/A</v>
      </c>
      <c r="AK35" s="16" t="e">
        <f>VLOOKUP(A35,'Phase 1,2+robust'!$A$3:$ID$198,37,FALSE)</f>
        <v>#N/A</v>
      </c>
      <c r="AL35" s="16" t="e">
        <f>VLOOKUP(A35,'Phase 1,2+robust'!$A$3:$ID$198,38,FALSE)</f>
        <v>#N/A</v>
      </c>
      <c r="AM35" s="16" t="e">
        <f>VLOOKUP(A35,'Phase 1,2+robust'!$A$3:$ID$198,39,FALSE)</f>
        <v>#N/A</v>
      </c>
      <c r="AN35" s="45" t="e">
        <f>VLOOKUP(A35,'Phase 1,2+robust'!$A$3:$ID$198,40,FALSE)</f>
        <v>#N/A</v>
      </c>
      <c r="AO35" s="46" t="e">
        <f>VLOOKUP(A35,'Phase 1,2+robust'!$A$3:$ID$198,41,FALSE)</f>
        <v>#N/A</v>
      </c>
      <c r="AP35" s="47" t="e">
        <f>VLOOKUP(A35,'Phase 1,2+robust'!$A$3:$ID$198,42,FALSE)</f>
        <v>#N/A</v>
      </c>
      <c r="AQ35" s="16" t="e">
        <f>VLOOKUP(A35,'Phase 1,2+robust'!$A$3:$ID$198,43,FALSE)</f>
        <v>#N/A</v>
      </c>
      <c r="AR35" s="16" t="e">
        <f>VLOOKUP(A35,'Phase 1,2+robust'!$A$3:$ID$198,44,FALSE)</f>
        <v>#N/A</v>
      </c>
      <c r="AS35" s="16" t="e">
        <f>VLOOKUP(A35,'Phase 1,2+robust'!$A$3:$ID$198,45,FALSE)</f>
        <v>#N/A</v>
      </c>
      <c r="AT35" s="45" t="e">
        <f>VLOOKUP(A35,'Phase 1,2+robust'!$A$3:$ID$198,46,FALSE)</f>
        <v>#N/A</v>
      </c>
      <c r="AU35" s="46" t="e">
        <f>VLOOKUP(A35,'Phase 1,2+robust'!$A$3:$ID$198,47,FALSE)</f>
        <v>#N/A</v>
      </c>
      <c r="AV35" s="47" t="e">
        <f>VLOOKUP(A35,'Phase 1,2+robust'!$A$3:$ID$198,48,FALSE)</f>
        <v>#N/A</v>
      </c>
      <c r="AW35" s="16" t="e">
        <f>VLOOKUP(A35,'Phase 1,2+robust'!$A$3:$ID$198,49,FALSE)</f>
        <v>#N/A</v>
      </c>
      <c r="AX35" s="16" t="e">
        <f>VLOOKUP(A35,'Phase 1,2+robust'!$A$3:$ID$198,50,FALSE)</f>
        <v>#N/A</v>
      </c>
      <c r="AY35" s="16" t="e">
        <f>VLOOKUP(A35,'Phase 1,2+robust'!$A$3:$ID$198,51,FALSE)</f>
        <v>#N/A</v>
      </c>
      <c r="AZ35" s="45" t="e">
        <f>VLOOKUP(A35,'Phase 1,2+robust'!$A$3:$ID$198,52,FALSE)</f>
        <v>#N/A</v>
      </c>
      <c r="BA35" s="46" t="e">
        <f>VLOOKUP(A35,'Phase 1,2+robust'!$A$3:$ID$198,53,FALSE)</f>
        <v>#N/A</v>
      </c>
      <c r="BB35" s="47" t="e">
        <f>VLOOKUP(A35,'Phase 1,2+robust'!$A$3:$ID$198,54,FALSE)</f>
        <v>#N/A</v>
      </c>
      <c r="BC35" s="16" t="e">
        <f>VLOOKUP(A35,'Phase 1,2+robust'!$A$3:$ID$198,55,FALSE)</f>
        <v>#N/A</v>
      </c>
      <c r="BD35" s="16" t="e">
        <f>VLOOKUP(A35,'Phase 1,2+robust'!$A$3:$ID$198,56,FALSE)</f>
        <v>#N/A</v>
      </c>
      <c r="BE35" s="16" t="e">
        <f>VLOOKUP(A35,'Phase 1,2+robust'!$A$3:$ID$198,57,FALSE)</f>
        <v>#N/A</v>
      </c>
      <c r="BF35" s="45" t="e">
        <f>VLOOKUP(A35,'Phase 1,2+robust'!$A$3:$ID$198,58,FALSE)</f>
        <v>#N/A</v>
      </c>
      <c r="BG35" s="46" t="e">
        <f>VLOOKUP(A35,'Phase 1,2+robust'!$A$3:$ID$198,59,FALSE)</f>
        <v>#N/A</v>
      </c>
      <c r="BH35" s="47" t="e">
        <f>VLOOKUP(A35,'Phase 1,2+robust'!$A$3:$ID$198,60,FALSE)</f>
        <v>#N/A</v>
      </c>
      <c r="BI35" s="16" t="e">
        <f>VLOOKUP(A35,'Phase 1,2+robust'!$A$3:$ID$198,61,FALSE)</f>
        <v>#N/A</v>
      </c>
      <c r="BJ35" s="16" t="e">
        <f>VLOOKUP(A35,'Phase 1,2+robust'!$A$3:$ID$198,62,FALSE)</f>
        <v>#N/A</v>
      </c>
      <c r="BK35" s="16" t="e">
        <f>VLOOKUP(A35,'Phase 1,2+robust'!$A$3:$ID$198,63,FALSE)</f>
        <v>#N/A</v>
      </c>
      <c r="BL35" s="45" t="e">
        <f>VLOOKUP(A35,'Phase 1,2+robust'!$A$3:$ID$198,64,FALSE)</f>
        <v>#N/A</v>
      </c>
      <c r="BM35" s="46" t="e">
        <f>VLOOKUP(A35,'Phase 1,2+robust'!$A$3:$ID$198,65,FALSE)</f>
        <v>#N/A</v>
      </c>
      <c r="BN35" s="47" t="e">
        <f>VLOOKUP(A35,'Phase 1,2+robust'!$A$3:$ID$198,66,FALSE)</f>
        <v>#N/A</v>
      </c>
      <c r="BO35" s="16" t="e">
        <f>VLOOKUP(A35,'Phase 1,2+robust'!$A$3:$ID$198,67,FALSE)</f>
        <v>#N/A</v>
      </c>
      <c r="BP35" s="16" t="e">
        <f>VLOOKUP(A35,'Phase 1,2+robust'!$A$3:$ID$198,68,FALSE)</f>
        <v>#N/A</v>
      </c>
      <c r="BQ35" s="16" t="e">
        <f>VLOOKUP(A35,'Phase 1,2+robust'!$A$3:$ID$198,69,FALSE)</f>
        <v>#N/A</v>
      </c>
      <c r="BR35" s="45" t="e">
        <f>VLOOKUP(A35,'Phase 1,2+robust'!$A$3:$ID$198,70,FALSE)</f>
        <v>#N/A</v>
      </c>
      <c r="BS35" s="46" t="e">
        <f>VLOOKUP(A35,'Phase 1,2+robust'!$A$3:$ID$198,71,FALSE)</f>
        <v>#N/A</v>
      </c>
      <c r="BT35" s="47" t="e">
        <f>VLOOKUP(A35,'Phase 1,2+robust'!$A$3:$ID$198,72,FALSE)</f>
        <v>#N/A</v>
      </c>
      <c r="BU35" s="16" t="e">
        <f>VLOOKUP(A35,'Phase 1,2+robust'!$A$3:$ID$198,73,FALSE)</f>
        <v>#N/A</v>
      </c>
      <c r="BV35" s="16" t="e">
        <f>VLOOKUP(A35,'Phase 1,2+robust'!$A$3:$ID$198,74,FALSE)</f>
        <v>#N/A</v>
      </c>
      <c r="BW35" s="16" t="e">
        <f>VLOOKUP(A35,'Phase 1,2+robust'!$A$3:$ID$198,75,FALSE)</f>
        <v>#N/A</v>
      </c>
      <c r="BX35" s="45" t="e">
        <f>VLOOKUP(A35,'Phase 1,2+robust'!$A$3:$ID$198,76,FALSE)</f>
        <v>#N/A</v>
      </c>
      <c r="BY35" s="46" t="e">
        <f>VLOOKUP(A35,'Phase 1,2+robust'!$A$3:$ID$198,77,FALSE)</f>
        <v>#N/A</v>
      </c>
      <c r="BZ35" s="47" t="e">
        <f>VLOOKUP(A35,'Phase 1,2+robust'!$A$3:$ID$198,78,FALSE)</f>
        <v>#N/A</v>
      </c>
      <c r="CA35" s="16" t="e">
        <f>VLOOKUP(A35,'Phase 1,2+robust'!$A$3:$ID$198,79,FALSE)</f>
        <v>#N/A</v>
      </c>
      <c r="CB35" s="16" t="e">
        <f>VLOOKUP(A35,'Phase 1,2+robust'!$A$3:$ID$198,80,FALSE)</f>
        <v>#N/A</v>
      </c>
      <c r="CC35" s="16" t="e">
        <f>VLOOKUP(A35,'Phase 1,2+robust'!$A$3:$ID$198,81,FALSE)</f>
        <v>#N/A</v>
      </c>
      <c r="CD35" s="45" t="e">
        <f>VLOOKUP(A35,'Phase 1,2+robust'!$A$3:$ID$198,82,FALSE)</f>
        <v>#N/A</v>
      </c>
      <c r="CE35" s="46" t="e">
        <f>VLOOKUP(A35,'Phase 1,2+robust'!$A$3:$ID$198,83,FALSE)</f>
        <v>#N/A</v>
      </c>
      <c r="CF35" s="47" t="e">
        <f>VLOOKUP(A35,'Phase 1,2+robust'!$A$3:$ID$198,84,FALSE)</f>
        <v>#N/A</v>
      </c>
      <c r="CG35" s="16" t="e">
        <f>VLOOKUP(A35,'Phase 1,2+robust'!$A$3:$ID$198,85,FALSE)</f>
        <v>#N/A</v>
      </c>
      <c r="CH35" s="16" t="e">
        <f>VLOOKUP(A35,'Phase 1,2+robust'!$A$3:$ID$198,86,FALSE)</f>
        <v>#N/A</v>
      </c>
      <c r="CI35" s="16" t="e">
        <f>VLOOKUP(A35,'Phase 1,2+robust'!$A$3:$ID$198,87,FALSE)</f>
        <v>#N/A</v>
      </c>
      <c r="CJ35" s="45" t="e">
        <f>VLOOKUP(A35,'Phase 1,2+robust'!$A$3:$ID$198,88,FALSE)</f>
        <v>#N/A</v>
      </c>
      <c r="CK35" s="46" t="e">
        <f>VLOOKUP(A35,'Phase 1,2+robust'!$A$3:$ID$198,89,FALSE)</f>
        <v>#N/A</v>
      </c>
      <c r="CL35" s="47" t="e">
        <f>VLOOKUP(A35,'Phase 1,2+robust'!$A$3:$ID$198,90,FALSE)</f>
        <v>#N/A</v>
      </c>
      <c r="CM35" s="16" t="e">
        <f>VLOOKUP(A35,'Phase 1,2+robust'!$A$3:$ID$198,91,FALSE)</f>
        <v>#N/A</v>
      </c>
      <c r="CN35" s="16" t="e">
        <f>VLOOKUP(A35,'Phase 1,2+robust'!$A$3:$ID$198,92,FALSE)</f>
        <v>#N/A</v>
      </c>
      <c r="CO35" s="16" t="e">
        <f>VLOOKUP(A35,'Phase 1,2+robust'!$A$3:$ID$198,93,FALSE)</f>
        <v>#N/A</v>
      </c>
      <c r="CP35" s="45" t="e">
        <f>VLOOKUP(A35,'Phase 1,2+robust'!$A$3:$ID$198,94,FALSE)</f>
        <v>#N/A</v>
      </c>
      <c r="CQ35" s="46" t="e">
        <f>VLOOKUP(A35,'Phase 1,2+robust'!$A$3:$ID$198,95,FALSE)</f>
        <v>#N/A</v>
      </c>
      <c r="CR35" s="47" t="e">
        <f>VLOOKUP(A35,'Phase 1,2+robust'!$A$3:$ID$198,96,FALSE)</f>
        <v>#N/A</v>
      </c>
      <c r="CS35" s="16" t="e">
        <f>VLOOKUP(A35,'Phase 1,2+robust'!$A$3:$ID$198,97,FALSE)</f>
        <v>#N/A</v>
      </c>
      <c r="CT35" s="16" t="e">
        <f>VLOOKUP(A35,'Phase 1,2+robust'!$A$3:$ID$198,98,FALSE)</f>
        <v>#N/A</v>
      </c>
      <c r="CU35" s="16" t="e">
        <f>VLOOKUP(A35,'Phase 1,2+robust'!$A$3:$ID$198,99,FALSE)</f>
        <v>#N/A</v>
      </c>
      <c r="CV35" s="45" t="e">
        <f>VLOOKUP(A35,'Phase 1,2+robust'!$A$3:$ID$198,100,FALSE)</f>
        <v>#N/A</v>
      </c>
      <c r="CW35" s="46" t="e">
        <f>VLOOKUP(A35,'Phase 1,2+robust'!$A$3:$ID$198,101,FALSE)</f>
        <v>#N/A</v>
      </c>
      <c r="CX35" s="47" t="e">
        <f>VLOOKUP(A35,'Phase 1,2+robust'!$A$3:$ID$198,102,FALSE)</f>
        <v>#N/A</v>
      </c>
      <c r="CY35" s="16" t="e">
        <f>VLOOKUP(A35,'Phase 1,2+robust'!$A$3:$ID$198,103,FALSE)</f>
        <v>#N/A</v>
      </c>
      <c r="CZ35" s="16" t="e">
        <f>VLOOKUP(A35,'Phase 1,2+robust'!$A$3:$ID$198,104,FALSE)</f>
        <v>#N/A</v>
      </c>
      <c r="DA35" s="16" t="e">
        <f>VLOOKUP(A35,'Phase 1,2+robust'!$A$3:$ID$198,105,FALSE)</f>
        <v>#N/A</v>
      </c>
      <c r="DB35" s="45" t="e">
        <f>VLOOKUP(A35,'Phase 1,2+robust'!$A$3:$ID$198,106,FALSE)</f>
        <v>#N/A</v>
      </c>
      <c r="DC35" s="46" t="e">
        <f>VLOOKUP(A35,'Phase 1,2+robust'!$A$3:$ID$198,107,FALSE)</f>
        <v>#N/A</v>
      </c>
      <c r="DD35" s="47" t="e">
        <f>VLOOKUP(A35,'Phase 1,2+robust'!$A$3:$ID$198,108,FALSE)</f>
        <v>#N/A</v>
      </c>
      <c r="DE35" s="16" t="e">
        <f>VLOOKUP(A35,'Phase 1,2+robust'!$A$3:$ID$198,109,FALSE)</f>
        <v>#N/A</v>
      </c>
      <c r="DF35" s="16" t="e">
        <f>VLOOKUP(A35,'Phase 1,2+robust'!$A$3:$ID$198,110,FALSE)</f>
        <v>#N/A</v>
      </c>
      <c r="DG35" s="16" t="e">
        <f>VLOOKUP(A35,'Phase 1,2+robust'!$A$3:$ID$198,111,FALSE)</f>
        <v>#N/A</v>
      </c>
      <c r="DH35" s="45" t="e">
        <f>VLOOKUP(A35,'Phase 1,2+robust'!$A$3:$ID$198,112,FALSE)</f>
        <v>#N/A</v>
      </c>
      <c r="DI35" s="46" t="e">
        <f>VLOOKUP(A35,'Phase 1,2+robust'!$A$3:$ID$198,113,FALSE)</f>
        <v>#N/A</v>
      </c>
      <c r="DJ35" s="47" t="e">
        <f>VLOOKUP(A35,'Phase 1,2+robust'!$A$3:$ID$198,114,FALSE)</f>
        <v>#N/A</v>
      </c>
      <c r="DK35" s="16" t="e">
        <f>VLOOKUP(A35,'Phase 1,2+robust'!$A$3:$ID$198,115,FALSE)</f>
        <v>#N/A</v>
      </c>
      <c r="DL35" s="16" t="e">
        <f>VLOOKUP(A35,'Phase 1,2+robust'!$A$3:$ID$198,116,FALSE)</f>
        <v>#N/A</v>
      </c>
      <c r="DM35" s="16" t="e">
        <f>VLOOKUP(A35,'Phase 1,2+robust'!$A$3:$ID$198,117,FALSE)</f>
        <v>#N/A</v>
      </c>
      <c r="DN35" s="45" t="e">
        <f>VLOOKUP(A35,'Phase 1,2+robust'!$A$3:$ID$198,118,FALSE)</f>
        <v>#N/A</v>
      </c>
      <c r="DO35" s="46" t="e">
        <f>VLOOKUP(A35,'Phase 1,2+robust'!$A$3:$ID$198,119,FALSE)</f>
        <v>#N/A</v>
      </c>
      <c r="DP35" s="47" t="e">
        <f>VLOOKUP(A35,'Phase 1,2+robust'!$A$3:$ID$198,120,FALSE)</f>
        <v>#N/A</v>
      </c>
      <c r="DQ35" s="16" t="e">
        <f>VLOOKUP(A35,'Phase 1,2+robust'!$A$3:$ID$198,121,FALSE)</f>
        <v>#N/A</v>
      </c>
      <c r="DR35" s="16" t="e">
        <f>VLOOKUP(A35,'Phase 1,2+robust'!$A$3:$ID$198,122,FALSE)</f>
        <v>#N/A</v>
      </c>
      <c r="DS35" s="16" t="e">
        <f>VLOOKUP(A35,'Phase 1,2+robust'!$A$3:$ID$198,123,FALSE)</f>
        <v>#N/A</v>
      </c>
      <c r="DT35" s="45" t="e">
        <f>VLOOKUP(A35,'Phase 1,2+robust'!$A$3:$ID$198,124,FALSE)</f>
        <v>#N/A</v>
      </c>
      <c r="DU35" s="46" t="e">
        <f>VLOOKUP(A35,'Phase 1,2+robust'!$A$3:$ID$198,125,FALSE)</f>
        <v>#N/A</v>
      </c>
      <c r="DV35" s="47" t="e">
        <f>VLOOKUP(A35,'Phase 1,2+robust'!$A$3:$ID$198,126,FALSE)</f>
        <v>#N/A</v>
      </c>
      <c r="DW35" s="16" t="e">
        <f>VLOOKUP(A35,'Phase 1,2+robust'!$A$3:$ID$198,127,FALSE)</f>
        <v>#N/A</v>
      </c>
      <c r="DX35" s="16" t="e">
        <f>VLOOKUP(A35,'Phase 1,2+robust'!$A$3:$ID$198,128,FALSE)</f>
        <v>#N/A</v>
      </c>
      <c r="DY35" s="16" t="e">
        <f>VLOOKUP(A35,'Phase 1,2+robust'!$A$3:$ID$198,129,FALSE)</f>
        <v>#N/A</v>
      </c>
      <c r="DZ35" s="45" t="e">
        <f>VLOOKUP(A35,'Phase 1,2+robust'!$A$3:$ID$198,130,FALSE)</f>
        <v>#N/A</v>
      </c>
      <c r="EA35" s="46" t="e">
        <f>VLOOKUP(A35,'Phase 1,2+robust'!$A$3:$ID$198,131,FALSE)</f>
        <v>#N/A</v>
      </c>
      <c r="EB35" s="47" t="e">
        <f>VLOOKUP(A35,'Phase 1,2+robust'!$A$3:$ID$198,132,FALSE)</f>
        <v>#N/A</v>
      </c>
      <c r="EC35" s="16" t="e">
        <f>VLOOKUP(A35,'Phase 1,2+robust'!$A$3:$ID$198,133,FALSE)</f>
        <v>#N/A</v>
      </c>
      <c r="ED35" s="16" t="e">
        <f>VLOOKUP(A35,'Phase 1,2+robust'!$A$3:$ID$198,134,FALSE)</f>
        <v>#N/A</v>
      </c>
      <c r="EE35" s="16" t="e">
        <f>VLOOKUP(A35,'Phase 1,2+robust'!$A$3:$ID$198,135,FALSE)</f>
        <v>#N/A</v>
      </c>
      <c r="EF35" s="45" t="e">
        <f>VLOOKUP(A35,'Phase 1,2+robust'!$A$3:$ID$198,136,FALSE)</f>
        <v>#N/A</v>
      </c>
      <c r="EG35" s="46" t="e">
        <f>VLOOKUP(A35,'Phase 1,2+robust'!$A$3:$ID$198,137,FALSE)</f>
        <v>#N/A</v>
      </c>
      <c r="EH35" s="47" t="e">
        <f>VLOOKUP(A35,'Phase 1,2+robust'!$A$3:$ID$198,138,FALSE)</f>
        <v>#N/A</v>
      </c>
      <c r="EI35" s="16" t="e">
        <f>VLOOKUP(A35,'Phase 1,2+robust'!$A$3:$ID$198,139,FALSE)</f>
        <v>#N/A</v>
      </c>
      <c r="EJ35" s="16" t="e">
        <f>VLOOKUP(A35,'Phase 1,2+robust'!$A$3:$ID$198,140,FALSE)</f>
        <v>#N/A</v>
      </c>
      <c r="EK35" s="16" t="e">
        <f>VLOOKUP(A35,'Phase 1,2+robust'!$A$3:$ID$198,141,FALSE)</f>
        <v>#N/A</v>
      </c>
      <c r="EL35" s="45" t="e">
        <f>VLOOKUP(A35,'Phase 1,2+robust'!$A$3:$ID$198,142,FALSE)</f>
        <v>#N/A</v>
      </c>
      <c r="EM35" s="46" t="e">
        <f>VLOOKUP(A35,'Phase 1,2+robust'!$A$3:$ID$198,143,FALSE)</f>
        <v>#N/A</v>
      </c>
      <c r="EN35" s="47" t="e">
        <f>VLOOKUP(A35,'Phase 1,2+robust'!$A$3:$ID$198,144,FALSE)</f>
        <v>#N/A</v>
      </c>
      <c r="EO35" s="16" t="e">
        <f>VLOOKUP(A35,'Phase 1,2+robust'!$A$3:$ID$198,145,FALSE)</f>
        <v>#N/A</v>
      </c>
      <c r="EP35" s="16" t="e">
        <f>VLOOKUP(A35,'Phase 1,2+robust'!$A$3:$ID$198,146,FALSE)</f>
        <v>#N/A</v>
      </c>
      <c r="EQ35" s="16" t="e">
        <f>VLOOKUP(A35,'Phase 1,2+robust'!$A$3:$ID$198,147,FALSE)</f>
        <v>#N/A</v>
      </c>
      <c r="ER35" s="45" t="e">
        <f>VLOOKUP(A35,'Phase 1,2+robust'!$A$3:$ID$198,148,FALSE)</f>
        <v>#N/A</v>
      </c>
      <c r="ES35" s="46" t="e">
        <f>VLOOKUP(A35,'Phase 1,2+robust'!$A$3:$ID$198,149,FALSE)</f>
        <v>#N/A</v>
      </c>
      <c r="ET35" s="47" t="e">
        <f>VLOOKUP(A35,'Phase 1,2+robust'!$A$3:$ID$198,150,FALSE)</f>
        <v>#N/A</v>
      </c>
      <c r="EU35" s="16" t="e">
        <f>VLOOKUP(A35,'Phase 1,2+robust'!$A$3:$ID$198,151,FALSE)</f>
        <v>#N/A</v>
      </c>
      <c r="EV35" s="16" t="e">
        <f>VLOOKUP(A35,'Phase 1,2+robust'!$A$3:$ID$198,152,FALSE)</f>
        <v>#N/A</v>
      </c>
      <c r="EW35" s="16" t="e">
        <f>VLOOKUP(A35,'Phase 1,2+robust'!$A$3:$ID$198,153,FALSE)</f>
        <v>#N/A</v>
      </c>
      <c r="EX35" s="16" t="e">
        <f>VLOOKUP(A35,'Phase 1,2+robust'!$A$3:$ID$198,154,FALSE)</f>
        <v>#N/A</v>
      </c>
      <c r="EY35" s="16" t="e">
        <f>VLOOKUP(A35,'Phase 1,2+robust'!$A$3:$ID$198,155,FALSE)</f>
        <v>#N/A</v>
      </c>
      <c r="EZ35" s="16" t="e">
        <f>VLOOKUP(A35,'Phase 1,2+robust'!$A$3:$ID$198,156,FALSE)</f>
        <v>#N/A</v>
      </c>
      <c r="FA35" s="16" t="e">
        <f>VLOOKUP(A35,'Phase 1,2+robust'!$A$3:$ID$198,157,FALSE)</f>
        <v>#N/A</v>
      </c>
      <c r="FB35" s="16" t="e">
        <f>VLOOKUP(A35,'Phase 1,2+robust'!$A$3:$ID$198,158,FALSE)</f>
        <v>#N/A</v>
      </c>
      <c r="FC35" s="16" t="e">
        <f>VLOOKUP(A35,'Phase 1,2+robust'!$A$3:$ID$198,159,FALSE)</f>
        <v>#N/A</v>
      </c>
      <c r="FD35" s="16" t="e">
        <f>VLOOKUP(A35,'Phase 1,2+robust'!$A$3:$ID$198,160,FALSE)</f>
        <v>#N/A</v>
      </c>
      <c r="FE35" s="16" t="e">
        <f>VLOOKUP(A35,'Phase 1,2+robust'!$A$3:$ID$198,161,FALSE)</f>
        <v>#N/A</v>
      </c>
      <c r="FF35" s="16" t="e">
        <f>VLOOKUP(A35,'Phase 1,2+robust'!$A$3:$ID$198,162,FALSE)</f>
        <v>#N/A</v>
      </c>
      <c r="FG35" s="16" t="e">
        <f>VLOOKUP(A35,'Phase 1,2+robust'!$A$3:$ID$198,163,FALSE)</f>
        <v>#N/A</v>
      </c>
      <c r="FH35" s="16" t="e">
        <f>VLOOKUP(A35,'Phase 1,2+robust'!$A$3:$ID$198,164,FALSE)</f>
        <v>#N/A</v>
      </c>
      <c r="FI35" s="16" t="e">
        <f>VLOOKUP(A35,'Phase 1,2+robust'!$A$3:$ID$198,165,FALSE)</f>
        <v>#N/A</v>
      </c>
      <c r="FJ35" s="16" t="e">
        <f>VLOOKUP(A35,'Phase 1,2+robust'!$A$3:$ID$198,166,FALSE)</f>
        <v>#N/A</v>
      </c>
      <c r="FK35" s="16" t="e">
        <f>VLOOKUP(A35,'Phase 1,2+robust'!$A$3:$ID$198,167,FALSE)</f>
        <v>#N/A</v>
      </c>
      <c r="FL35" s="16" t="e">
        <f>VLOOKUP(A35,'Phase 1,2+robust'!$A$3:$ID$198,168,FALSE)</f>
        <v>#N/A</v>
      </c>
      <c r="FM35" s="16" t="e">
        <f>VLOOKUP(A35,'Phase 1,2+robust'!$A$3:$ID$198,169,FALSE)</f>
        <v>#N/A</v>
      </c>
      <c r="FN35" s="16" t="e">
        <f>VLOOKUP(A35,'Phase 1,2+robust'!$A$3:$ID$198,170,FALSE)</f>
        <v>#N/A</v>
      </c>
      <c r="FO35" s="16" t="e">
        <f>VLOOKUP(A35,'Phase 1,2+robust'!$A$3:$ID$198,171,FALSE)</f>
        <v>#N/A</v>
      </c>
      <c r="FP35" s="16" t="e">
        <f>VLOOKUP(A35,'Phase 1,2+robust'!$A$3:$ID$198,172,FALSE)</f>
        <v>#N/A</v>
      </c>
      <c r="FQ35" s="16" t="e">
        <f>VLOOKUP(A35,'Phase 1,2+robust'!$A$3:$ID$198,173,FALSE)</f>
        <v>#N/A</v>
      </c>
      <c r="FR35" s="16" t="e">
        <f>VLOOKUP(A35,'Phase 1,2+robust'!$A$3:$ID$198,174,FALSE)</f>
        <v>#N/A</v>
      </c>
      <c r="FS35" s="16" t="e">
        <f>VLOOKUP(A35,'Phase 1,2+robust'!$A$3:$ID$198,175,FALSE)</f>
        <v>#N/A</v>
      </c>
      <c r="FT35" s="16" t="e">
        <f>VLOOKUP(A35,'Phase 1,2+robust'!$A$3:$ID$198,176,FALSE)</f>
        <v>#N/A</v>
      </c>
      <c r="FU35" s="16" t="e">
        <f>VLOOKUP(A35,'Phase 1,2+robust'!$A$3:$ID$198,177,FALSE)</f>
        <v>#N/A</v>
      </c>
      <c r="FV35" s="16" t="e">
        <f>VLOOKUP(A35,'Phase 1,2+robust'!$A$3:$ID$198,178,FALSE)</f>
        <v>#N/A</v>
      </c>
      <c r="FW35" s="16" t="e">
        <f>VLOOKUP(A35,'Phase 1,2+robust'!$A$3:$ID$198,179,FALSE)</f>
        <v>#N/A</v>
      </c>
      <c r="FX35" s="16" t="e">
        <f>VLOOKUP(A35,'Phase 1,2+robust'!$A$3:$ID$198,180,FALSE)</f>
        <v>#N/A</v>
      </c>
      <c r="FY35" s="16" t="e">
        <f>VLOOKUP(A35,'Phase 1,2+robust'!$A$3:$ID$198,181,FALSE)</f>
        <v>#N/A</v>
      </c>
      <c r="FZ35" s="16" t="e">
        <f>VLOOKUP(A35,'Phase 1,2+robust'!$A$3:$ID$198,182,FALSE)</f>
        <v>#N/A</v>
      </c>
      <c r="GA35" s="16" t="e">
        <f>VLOOKUP(A35,'Phase 1,2+robust'!$A$3:$ID$198,183,FALSE)</f>
        <v>#N/A</v>
      </c>
      <c r="GB35" s="16" t="e">
        <f>VLOOKUP(A35,'Phase 1,2+robust'!$A$3:$ID$198,184,FALSE)</f>
        <v>#N/A</v>
      </c>
      <c r="GC35" s="16" t="e">
        <f>VLOOKUP(A35,'Phase 1,2+robust'!$A$3:$ID$198,185,FALSE)</f>
        <v>#N/A</v>
      </c>
      <c r="GD35" s="16" t="e">
        <f>VLOOKUP(A35,'Phase 1,2+robust'!$A$3:$ID$198,186,FALSE)</f>
        <v>#N/A</v>
      </c>
      <c r="GE35" s="16" t="e">
        <f>VLOOKUP(A35,'Phase 1,2+robust'!$A$3:$ID$198,187,FALSE)</f>
        <v>#N/A</v>
      </c>
      <c r="GF35" s="16" t="e">
        <f>VLOOKUP(A35,'Phase 1,2+robust'!$A$3:$ID$198,188,FALSE)</f>
        <v>#N/A</v>
      </c>
      <c r="GG35" s="16" t="e">
        <f>VLOOKUP(A35,'Phase 1,2+robust'!$A$3:$ID$198,189,FALSE)</f>
        <v>#N/A</v>
      </c>
      <c r="GH35" s="16" t="e">
        <f>VLOOKUP(A35,'Phase 1,2+robust'!$A$3:$ID$198,190,FALSE)</f>
        <v>#N/A</v>
      </c>
      <c r="GI35" s="16" t="e">
        <f>VLOOKUP(A35,'Phase 1,2+robust'!$A$3:$ID$198,191,FALSE)</f>
        <v>#N/A</v>
      </c>
      <c r="GJ35" s="16" t="e">
        <f>VLOOKUP(A35,'Phase 1,2+robust'!$A$3:$ID$198,192,FALSE)</f>
        <v>#N/A</v>
      </c>
      <c r="GK35" s="16" t="e">
        <f>VLOOKUP(A35,'Phase 1,2+robust'!$A$3:$ID$198,193,FALSE)</f>
        <v>#N/A</v>
      </c>
      <c r="GL35" s="16" t="e">
        <f>VLOOKUP(A35,'Phase 1,2+robust'!$A$3:$ID$198,194,FALSE)</f>
        <v>#N/A</v>
      </c>
      <c r="GM35" s="16" t="e">
        <f>VLOOKUP(A35,'Phase 1,2+robust'!$A$3:$ID$198,195,FALSE)</f>
        <v>#N/A</v>
      </c>
      <c r="GN35" s="16" t="e">
        <f>VLOOKUP(A35,'Phase 1,2+robust'!$A$3:$ID$198,196,FALSE)</f>
        <v>#N/A</v>
      </c>
      <c r="GO35" s="16" t="e">
        <f>VLOOKUP(A35,'Phase 1,2+robust'!$A$3:$ID$198,197,FALSE)</f>
        <v>#N/A</v>
      </c>
      <c r="GP35" s="16" t="e">
        <f>VLOOKUP(A35,'Phase 1,2+robust'!$A$3:$ID$198,198,FALSE)</f>
        <v>#N/A</v>
      </c>
    </row>
    <row r="36" spans="1:198" s="16" customFormat="1" x14ac:dyDescent="0.25">
      <c r="B36" s="16" t="e">
        <f>VLOOKUP(A36,'Phase 1,2+robust'!$A$3:$ID$198,2,FALSE)</f>
        <v>#N/A</v>
      </c>
      <c r="C36" s="16" t="e">
        <f>VLOOKUP(A36,'Phase 1,2+robust'!$A$3:$ID$198,3,FALSE)</f>
        <v>#N/A</v>
      </c>
      <c r="D36" s="16" t="e">
        <f>VLOOKUP(A36,'Phase 1,2+robust'!$A$3:$ID$198,4,FALSE)</f>
        <v>#N/A</v>
      </c>
      <c r="E36" s="16" t="e">
        <f>VLOOKUP(A36,'Phase 1,2+robust'!$A$3:$ID$198,5,FALSE)</f>
        <v>#N/A</v>
      </c>
      <c r="F36" s="16" t="e">
        <f>VLOOKUP(A36,'Phase 1,2+robust'!$A$3:$ID$198,6,FALSE)</f>
        <v>#N/A</v>
      </c>
      <c r="G36" s="16" t="e">
        <f>VLOOKUP(A36,'Phase 1,2+robust'!$A$3:$ID$198,7,FALSE)</f>
        <v>#N/A</v>
      </c>
      <c r="H36" s="16" t="e">
        <f>VLOOKUP(A36,'Phase 1,2+robust'!$A$3:$ID$198,8,FALSE)</f>
        <v>#N/A</v>
      </c>
      <c r="I36" s="16" t="e">
        <f>VLOOKUP(A36,'Phase 1,2+robust'!$A$3:$ID$198,9,FALSE)</f>
        <v>#N/A</v>
      </c>
      <c r="J36" s="45" t="e">
        <f>VLOOKUP(A36,'Phase 1,2+robust'!$A$3:$ID$198,10,FALSE)</f>
        <v>#N/A</v>
      </c>
      <c r="K36" s="46" t="e">
        <f>VLOOKUP(A36,'Phase 1,2+robust'!$A$3:$ID$198,11,FALSE)</f>
        <v>#N/A</v>
      </c>
      <c r="L36" s="47" t="e">
        <f>VLOOKUP(A36,'Phase 1,2+robust'!$A$3:$ID$198,12,FALSE)</f>
        <v>#N/A</v>
      </c>
      <c r="M36" s="16" t="e">
        <f>VLOOKUP(A36,'Phase 1,2+robust'!$A$3:$ID$198,13,FALSE)</f>
        <v>#N/A</v>
      </c>
      <c r="N36" s="16" t="e">
        <f>VLOOKUP(A36,'Phase 1,2+robust'!$A$3:$ID$198,14,FALSE)</f>
        <v>#N/A</v>
      </c>
      <c r="O36" s="16" t="e">
        <f>VLOOKUP(A36,'Phase 1,2+robust'!$A$3:$ID$198,15,FALSE)</f>
        <v>#N/A</v>
      </c>
      <c r="P36" s="45" t="e">
        <f>VLOOKUP(A36,'Phase 1,2+robust'!$A$3:$ID$198,16,FALSE)</f>
        <v>#N/A</v>
      </c>
      <c r="Q36" s="46" t="e">
        <f>VLOOKUP(A36,'Phase 1,2+robust'!$A$3:$ID$198,17,FALSE)</f>
        <v>#N/A</v>
      </c>
      <c r="R36" s="47" t="e">
        <f>VLOOKUP(A36,'Phase 1,2+robust'!$A$3:$ID$198,18,FALSE)</f>
        <v>#N/A</v>
      </c>
      <c r="S36" s="16" t="e">
        <f>VLOOKUP(A36,'Phase 1,2+robust'!$A$3:$ID$198,19,FALSE)</f>
        <v>#N/A</v>
      </c>
      <c r="T36" s="16" t="e">
        <f>VLOOKUP(A36,'Phase 1,2+robust'!$A$3:$ID$198,20,FALSE)</f>
        <v>#N/A</v>
      </c>
      <c r="U36" s="16" t="e">
        <f>VLOOKUP(A36,'Phase 1,2+robust'!$A$3:$ID$198,21,FALSE)</f>
        <v>#N/A</v>
      </c>
      <c r="V36" s="45" t="e">
        <f>VLOOKUP(A36,'Phase 1,2+robust'!$A$3:$ID$198,22,FALSE)</f>
        <v>#N/A</v>
      </c>
      <c r="W36" s="46" t="e">
        <f>VLOOKUP(A36,'Phase 1,2+robust'!$A$3:$ID$198,23,FALSE)</f>
        <v>#N/A</v>
      </c>
      <c r="X36" s="47" t="e">
        <f>VLOOKUP(A36,'Phase 1,2+robust'!$A$3:$ID$198,24,FALSE)</f>
        <v>#N/A</v>
      </c>
      <c r="Y36" s="16" t="e">
        <f>VLOOKUP(A36,'Phase 1,2+robust'!$A$3:$ID$198,25,FALSE)</f>
        <v>#N/A</v>
      </c>
      <c r="Z36" s="16" t="e">
        <f>VLOOKUP(A36,'Phase 1,2+robust'!$A$3:$ID$198,26,FALSE)</f>
        <v>#N/A</v>
      </c>
      <c r="AA36" s="16" t="e">
        <f>VLOOKUP(A36,'Phase 1,2+robust'!$A$3:$ID$198,27,FALSE)</f>
        <v>#N/A</v>
      </c>
      <c r="AB36" s="45" t="e">
        <f>VLOOKUP(A36,'Phase 1,2+robust'!$A$3:$ID$198,28,FALSE)</f>
        <v>#N/A</v>
      </c>
      <c r="AC36" s="46" t="e">
        <f>VLOOKUP(A36,'Phase 1,2+robust'!$A$3:$ID$198,29,FALSE)</f>
        <v>#N/A</v>
      </c>
      <c r="AD36" s="47" t="e">
        <f>VLOOKUP(A36,'Phase 1,2+robust'!$A$3:$ID$198,30,FALSE)</f>
        <v>#N/A</v>
      </c>
      <c r="AE36" s="16" t="e">
        <f>VLOOKUP(A36,'Phase 1,2+robust'!$A$3:$ID$198,31,FALSE)</f>
        <v>#N/A</v>
      </c>
      <c r="AF36" s="16" t="e">
        <f>VLOOKUP(A36,'Phase 1,2+robust'!$A$3:$ID$198,32,FALSE)</f>
        <v>#N/A</v>
      </c>
      <c r="AG36" s="16" t="e">
        <f>VLOOKUP(A36,'Phase 1,2+robust'!$A$3:$ID$198,33,FALSE)</f>
        <v>#N/A</v>
      </c>
      <c r="AH36" s="45" t="e">
        <f>VLOOKUP(A36,'Phase 1,2+robust'!$A$3:$ID$198,34,FALSE)</f>
        <v>#N/A</v>
      </c>
      <c r="AI36" s="46" t="e">
        <f>VLOOKUP(A36,'Phase 1,2+robust'!$A$3:$ID$198,35,FALSE)</f>
        <v>#N/A</v>
      </c>
      <c r="AJ36" s="47" t="e">
        <f>VLOOKUP(A36,'Phase 1,2+robust'!$A$3:$ID$198,36,FALSE)</f>
        <v>#N/A</v>
      </c>
      <c r="AK36" s="16" t="e">
        <f>VLOOKUP(A36,'Phase 1,2+robust'!$A$3:$ID$198,37,FALSE)</f>
        <v>#N/A</v>
      </c>
      <c r="AL36" s="16" t="e">
        <f>VLOOKUP(A36,'Phase 1,2+robust'!$A$3:$ID$198,38,FALSE)</f>
        <v>#N/A</v>
      </c>
      <c r="AM36" s="16" t="e">
        <f>VLOOKUP(A36,'Phase 1,2+robust'!$A$3:$ID$198,39,FALSE)</f>
        <v>#N/A</v>
      </c>
      <c r="AN36" s="45" t="e">
        <f>VLOOKUP(A36,'Phase 1,2+robust'!$A$3:$ID$198,40,FALSE)</f>
        <v>#N/A</v>
      </c>
      <c r="AO36" s="46" t="e">
        <f>VLOOKUP(A36,'Phase 1,2+robust'!$A$3:$ID$198,41,FALSE)</f>
        <v>#N/A</v>
      </c>
      <c r="AP36" s="47" t="e">
        <f>VLOOKUP(A36,'Phase 1,2+robust'!$A$3:$ID$198,42,FALSE)</f>
        <v>#N/A</v>
      </c>
      <c r="AQ36" s="16" t="e">
        <f>VLOOKUP(A36,'Phase 1,2+robust'!$A$3:$ID$198,43,FALSE)</f>
        <v>#N/A</v>
      </c>
      <c r="AR36" s="16" t="e">
        <f>VLOOKUP(A36,'Phase 1,2+robust'!$A$3:$ID$198,44,FALSE)</f>
        <v>#N/A</v>
      </c>
      <c r="AS36" s="16" t="e">
        <f>VLOOKUP(A36,'Phase 1,2+robust'!$A$3:$ID$198,45,FALSE)</f>
        <v>#N/A</v>
      </c>
      <c r="AT36" s="45" t="e">
        <f>VLOOKUP(A36,'Phase 1,2+robust'!$A$3:$ID$198,46,FALSE)</f>
        <v>#N/A</v>
      </c>
      <c r="AU36" s="46" t="e">
        <f>VLOOKUP(A36,'Phase 1,2+robust'!$A$3:$ID$198,47,FALSE)</f>
        <v>#N/A</v>
      </c>
      <c r="AV36" s="47" t="e">
        <f>VLOOKUP(A36,'Phase 1,2+robust'!$A$3:$ID$198,48,FALSE)</f>
        <v>#N/A</v>
      </c>
      <c r="AW36" s="16" t="e">
        <f>VLOOKUP(A36,'Phase 1,2+robust'!$A$3:$ID$198,49,FALSE)</f>
        <v>#N/A</v>
      </c>
      <c r="AX36" s="16" t="e">
        <f>VLOOKUP(A36,'Phase 1,2+robust'!$A$3:$ID$198,50,FALSE)</f>
        <v>#N/A</v>
      </c>
      <c r="AY36" s="16" t="e">
        <f>VLOOKUP(A36,'Phase 1,2+robust'!$A$3:$ID$198,51,FALSE)</f>
        <v>#N/A</v>
      </c>
      <c r="AZ36" s="45" t="e">
        <f>VLOOKUP(A36,'Phase 1,2+robust'!$A$3:$ID$198,52,FALSE)</f>
        <v>#N/A</v>
      </c>
      <c r="BA36" s="46" t="e">
        <f>VLOOKUP(A36,'Phase 1,2+robust'!$A$3:$ID$198,53,FALSE)</f>
        <v>#N/A</v>
      </c>
      <c r="BB36" s="47" t="e">
        <f>VLOOKUP(A36,'Phase 1,2+robust'!$A$3:$ID$198,54,FALSE)</f>
        <v>#N/A</v>
      </c>
      <c r="BC36" s="16" t="e">
        <f>VLOOKUP(A36,'Phase 1,2+robust'!$A$3:$ID$198,55,FALSE)</f>
        <v>#N/A</v>
      </c>
      <c r="BD36" s="16" t="e">
        <f>VLOOKUP(A36,'Phase 1,2+robust'!$A$3:$ID$198,56,FALSE)</f>
        <v>#N/A</v>
      </c>
      <c r="BE36" s="16" t="e">
        <f>VLOOKUP(A36,'Phase 1,2+robust'!$A$3:$ID$198,57,FALSE)</f>
        <v>#N/A</v>
      </c>
      <c r="BF36" s="45" t="e">
        <f>VLOOKUP(A36,'Phase 1,2+robust'!$A$3:$ID$198,58,FALSE)</f>
        <v>#N/A</v>
      </c>
      <c r="BG36" s="46" t="e">
        <f>VLOOKUP(A36,'Phase 1,2+robust'!$A$3:$ID$198,59,FALSE)</f>
        <v>#N/A</v>
      </c>
      <c r="BH36" s="47" t="e">
        <f>VLOOKUP(A36,'Phase 1,2+robust'!$A$3:$ID$198,60,FALSE)</f>
        <v>#N/A</v>
      </c>
      <c r="BI36" s="16" t="e">
        <f>VLOOKUP(A36,'Phase 1,2+robust'!$A$3:$ID$198,61,FALSE)</f>
        <v>#N/A</v>
      </c>
      <c r="BJ36" s="16" t="e">
        <f>VLOOKUP(A36,'Phase 1,2+robust'!$A$3:$ID$198,62,FALSE)</f>
        <v>#N/A</v>
      </c>
      <c r="BK36" s="16" t="e">
        <f>VLOOKUP(A36,'Phase 1,2+robust'!$A$3:$ID$198,63,FALSE)</f>
        <v>#N/A</v>
      </c>
      <c r="BL36" s="45" t="e">
        <f>VLOOKUP(A36,'Phase 1,2+robust'!$A$3:$ID$198,64,FALSE)</f>
        <v>#N/A</v>
      </c>
      <c r="BM36" s="46" t="e">
        <f>VLOOKUP(A36,'Phase 1,2+robust'!$A$3:$ID$198,65,FALSE)</f>
        <v>#N/A</v>
      </c>
      <c r="BN36" s="47" t="e">
        <f>VLOOKUP(A36,'Phase 1,2+robust'!$A$3:$ID$198,66,FALSE)</f>
        <v>#N/A</v>
      </c>
      <c r="BO36" s="16" t="e">
        <f>VLOOKUP(A36,'Phase 1,2+robust'!$A$3:$ID$198,67,FALSE)</f>
        <v>#N/A</v>
      </c>
      <c r="BP36" s="16" t="e">
        <f>VLOOKUP(A36,'Phase 1,2+robust'!$A$3:$ID$198,68,FALSE)</f>
        <v>#N/A</v>
      </c>
      <c r="BQ36" s="16" t="e">
        <f>VLOOKUP(A36,'Phase 1,2+robust'!$A$3:$ID$198,69,FALSE)</f>
        <v>#N/A</v>
      </c>
      <c r="BR36" s="45" t="e">
        <f>VLOOKUP(A36,'Phase 1,2+robust'!$A$3:$ID$198,70,FALSE)</f>
        <v>#N/A</v>
      </c>
      <c r="BS36" s="46" t="e">
        <f>VLOOKUP(A36,'Phase 1,2+robust'!$A$3:$ID$198,71,FALSE)</f>
        <v>#N/A</v>
      </c>
      <c r="BT36" s="47" t="e">
        <f>VLOOKUP(A36,'Phase 1,2+robust'!$A$3:$ID$198,72,FALSE)</f>
        <v>#N/A</v>
      </c>
      <c r="BU36" s="16" t="e">
        <f>VLOOKUP(A36,'Phase 1,2+robust'!$A$3:$ID$198,73,FALSE)</f>
        <v>#N/A</v>
      </c>
      <c r="BV36" s="16" t="e">
        <f>VLOOKUP(A36,'Phase 1,2+robust'!$A$3:$ID$198,74,FALSE)</f>
        <v>#N/A</v>
      </c>
      <c r="BW36" s="16" t="e">
        <f>VLOOKUP(A36,'Phase 1,2+robust'!$A$3:$ID$198,75,FALSE)</f>
        <v>#N/A</v>
      </c>
      <c r="BX36" s="45" t="e">
        <f>VLOOKUP(A36,'Phase 1,2+robust'!$A$3:$ID$198,76,FALSE)</f>
        <v>#N/A</v>
      </c>
      <c r="BY36" s="46" t="e">
        <f>VLOOKUP(A36,'Phase 1,2+robust'!$A$3:$ID$198,77,FALSE)</f>
        <v>#N/A</v>
      </c>
      <c r="BZ36" s="47" t="e">
        <f>VLOOKUP(A36,'Phase 1,2+robust'!$A$3:$ID$198,78,FALSE)</f>
        <v>#N/A</v>
      </c>
      <c r="CA36" s="16" t="e">
        <f>VLOOKUP(A36,'Phase 1,2+robust'!$A$3:$ID$198,79,FALSE)</f>
        <v>#N/A</v>
      </c>
      <c r="CB36" s="16" t="e">
        <f>VLOOKUP(A36,'Phase 1,2+robust'!$A$3:$ID$198,80,FALSE)</f>
        <v>#N/A</v>
      </c>
      <c r="CC36" s="16" t="e">
        <f>VLOOKUP(A36,'Phase 1,2+robust'!$A$3:$ID$198,81,FALSE)</f>
        <v>#N/A</v>
      </c>
      <c r="CD36" s="45" t="e">
        <f>VLOOKUP(A36,'Phase 1,2+robust'!$A$3:$ID$198,82,FALSE)</f>
        <v>#N/A</v>
      </c>
      <c r="CE36" s="46" t="e">
        <f>VLOOKUP(A36,'Phase 1,2+robust'!$A$3:$ID$198,83,FALSE)</f>
        <v>#N/A</v>
      </c>
      <c r="CF36" s="47" t="e">
        <f>VLOOKUP(A36,'Phase 1,2+robust'!$A$3:$ID$198,84,FALSE)</f>
        <v>#N/A</v>
      </c>
      <c r="CG36" s="16" t="e">
        <f>VLOOKUP(A36,'Phase 1,2+robust'!$A$3:$ID$198,85,FALSE)</f>
        <v>#N/A</v>
      </c>
      <c r="CH36" s="16" t="e">
        <f>VLOOKUP(A36,'Phase 1,2+robust'!$A$3:$ID$198,86,FALSE)</f>
        <v>#N/A</v>
      </c>
      <c r="CI36" s="16" t="e">
        <f>VLOOKUP(A36,'Phase 1,2+robust'!$A$3:$ID$198,87,FALSE)</f>
        <v>#N/A</v>
      </c>
      <c r="CJ36" s="45" t="e">
        <f>VLOOKUP(A36,'Phase 1,2+robust'!$A$3:$ID$198,88,FALSE)</f>
        <v>#N/A</v>
      </c>
      <c r="CK36" s="46" t="e">
        <f>VLOOKUP(A36,'Phase 1,2+robust'!$A$3:$ID$198,89,FALSE)</f>
        <v>#N/A</v>
      </c>
      <c r="CL36" s="47" t="e">
        <f>VLOOKUP(A36,'Phase 1,2+robust'!$A$3:$ID$198,90,FALSE)</f>
        <v>#N/A</v>
      </c>
      <c r="CM36" s="16" t="e">
        <f>VLOOKUP(A36,'Phase 1,2+robust'!$A$3:$ID$198,91,FALSE)</f>
        <v>#N/A</v>
      </c>
      <c r="CN36" s="16" t="e">
        <f>VLOOKUP(A36,'Phase 1,2+robust'!$A$3:$ID$198,92,FALSE)</f>
        <v>#N/A</v>
      </c>
      <c r="CO36" s="16" t="e">
        <f>VLOOKUP(A36,'Phase 1,2+robust'!$A$3:$ID$198,93,FALSE)</f>
        <v>#N/A</v>
      </c>
      <c r="CP36" s="45" t="e">
        <f>VLOOKUP(A36,'Phase 1,2+robust'!$A$3:$ID$198,94,FALSE)</f>
        <v>#N/A</v>
      </c>
      <c r="CQ36" s="46" t="e">
        <f>VLOOKUP(A36,'Phase 1,2+robust'!$A$3:$ID$198,95,FALSE)</f>
        <v>#N/A</v>
      </c>
      <c r="CR36" s="47" t="e">
        <f>VLOOKUP(A36,'Phase 1,2+robust'!$A$3:$ID$198,96,FALSE)</f>
        <v>#N/A</v>
      </c>
      <c r="CS36" s="16" t="e">
        <f>VLOOKUP(A36,'Phase 1,2+robust'!$A$3:$ID$198,97,FALSE)</f>
        <v>#N/A</v>
      </c>
      <c r="CT36" s="16" t="e">
        <f>VLOOKUP(A36,'Phase 1,2+robust'!$A$3:$ID$198,98,FALSE)</f>
        <v>#N/A</v>
      </c>
      <c r="CU36" s="16" t="e">
        <f>VLOOKUP(A36,'Phase 1,2+robust'!$A$3:$ID$198,99,FALSE)</f>
        <v>#N/A</v>
      </c>
      <c r="CV36" s="45" t="e">
        <f>VLOOKUP(A36,'Phase 1,2+robust'!$A$3:$ID$198,100,FALSE)</f>
        <v>#N/A</v>
      </c>
      <c r="CW36" s="46" t="e">
        <f>VLOOKUP(A36,'Phase 1,2+robust'!$A$3:$ID$198,101,FALSE)</f>
        <v>#N/A</v>
      </c>
      <c r="CX36" s="47" t="e">
        <f>VLOOKUP(A36,'Phase 1,2+robust'!$A$3:$ID$198,102,FALSE)</f>
        <v>#N/A</v>
      </c>
      <c r="CY36" s="16" t="e">
        <f>VLOOKUP(A36,'Phase 1,2+robust'!$A$3:$ID$198,103,FALSE)</f>
        <v>#N/A</v>
      </c>
      <c r="CZ36" s="16" t="e">
        <f>VLOOKUP(A36,'Phase 1,2+robust'!$A$3:$ID$198,104,FALSE)</f>
        <v>#N/A</v>
      </c>
      <c r="DA36" s="16" t="e">
        <f>VLOOKUP(A36,'Phase 1,2+robust'!$A$3:$ID$198,105,FALSE)</f>
        <v>#N/A</v>
      </c>
      <c r="DB36" s="45" t="e">
        <f>VLOOKUP(A36,'Phase 1,2+robust'!$A$3:$ID$198,106,FALSE)</f>
        <v>#N/A</v>
      </c>
      <c r="DC36" s="46" t="e">
        <f>VLOOKUP(A36,'Phase 1,2+robust'!$A$3:$ID$198,107,FALSE)</f>
        <v>#N/A</v>
      </c>
      <c r="DD36" s="47" t="e">
        <f>VLOOKUP(A36,'Phase 1,2+robust'!$A$3:$ID$198,108,FALSE)</f>
        <v>#N/A</v>
      </c>
      <c r="DE36" s="16" t="e">
        <f>VLOOKUP(A36,'Phase 1,2+robust'!$A$3:$ID$198,109,FALSE)</f>
        <v>#N/A</v>
      </c>
      <c r="DF36" s="16" t="e">
        <f>VLOOKUP(A36,'Phase 1,2+robust'!$A$3:$ID$198,110,FALSE)</f>
        <v>#N/A</v>
      </c>
      <c r="DG36" s="16" t="e">
        <f>VLOOKUP(A36,'Phase 1,2+robust'!$A$3:$ID$198,111,FALSE)</f>
        <v>#N/A</v>
      </c>
      <c r="DH36" s="45" t="e">
        <f>VLOOKUP(A36,'Phase 1,2+robust'!$A$3:$ID$198,112,FALSE)</f>
        <v>#N/A</v>
      </c>
      <c r="DI36" s="46" t="e">
        <f>VLOOKUP(A36,'Phase 1,2+robust'!$A$3:$ID$198,113,FALSE)</f>
        <v>#N/A</v>
      </c>
      <c r="DJ36" s="47" t="e">
        <f>VLOOKUP(A36,'Phase 1,2+robust'!$A$3:$ID$198,114,FALSE)</f>
        <v>#N/A</v>
      </c>
      <c r="DK36" s="16" t="e">
        <f>VLOOKUP(A36,'Phase 1,2+robust'!$A$3:$ID$198,115,FALSE)</f>
        <v>#N/A</v>
      </c>
      <c r="DL36" s="16" t="e">
        <f>VLOOKUP(A36,'Phase 1,2+robust'!$A$3:$ID$198,116,FALSE)</f>
        <v>#N/A</v>
      </c>
      <c r="DM36" s="16" t="e">
        <f>VLOOKUP(A36,'Phase 1,2+robust'!$A$3:$ID$198,117,FALSE)</f>
        <v>#N/A</v>
      </c>
      <c r="DN36" s="45" t="e">
        <f>VLOOKUP(A36,'Phase 1,2+robust'!$A$3:$ID$198,118,FALSE)</f>
        <v>#N/A</v>
      </c>
      <c r="DO36" s="46" t="e">
        <f>VLOOKUP(A36,'Phase 1,2+robust'!$A$3:$ID$198,119,FALSE)</f>
        <v>#N/A</v>
      </c>
      <c r="DP36" s="47" t="e">
        <f>VLOOKUP(A36,'Phase 1,2+robust'!$A$3:$ID$198,120,FALSE)</f>
        <v>#N/A</v>
      </c>
      <c r="DQ36" s="16" t="e">
        <f>VLOOKUP(A36,'Phase 1,2+robust'!$A$3:$ID$198,121,FALSE)</f>
        <v>#N/A</v>
      </c>
      <c r="DR36" s="16" t="e">
        <f>VLOOKUP(A36,'Phase 1,2+robust'!$A$3:$ID$198,122,FALSE)</f>
        <v>#N/A</v>
      </c>
      <c r="DS36" s="16" t="e">
        <f>VLOOKUP(A36,'Phase 1,2+robust'!$A$3:$ID$198,123,FALSE)</f>
        <v>#N/A</v>
      </c>
      <c r="DT36" s="45" t="e">
        <f>VLOOKUP(A36,'Phase 1,2+robust'!$A$3:$ID$198,124,FALSE)</f>
        <v>#N/A</v>
      </c>
      <c r="DU36" s="46" t="e">
        <f>VLOOKUP(A36,'Phase 1,2+robust'!$A$3:$ID$198,125,FALSE)</f>
        <v>#N/A</v>
      </c>
      <c r="DV36" s="47" t="e">
        <f>VLOOKUP(A36,'Phase 1,2+robust'!$A$3:$ID$198,126,FALSE)</f>
        <v>#N/A</v>
      </c>
      <c r="DW36" s="16" t="e">
        <f>VLOOKUP(A36,'Phase 1,2+robust'!$A$3:$ID$198,127,FALSE)</f>
        <v>#N/A</v>
      </c>
      <c r="DX36" s="16" t="e">
        <f>VLOOKUP(A36,'Phase 1,2+robust'!$A$3:$ID$198,128,FALSE)</f>
        <v>#N/A</v>
      </c>
      <c r="DY36" s="16" t="e">
        <f>VLOOKUP(A36,'Phase 1,2+robust'!$A$3:$ID$198,129,FALSE)</f>
        <v>#N/A</v>
      </c>
      <c r="DZ36" s="45" t="e">
        <f>VLOOKUP(A36,'Phase 1,2+robust'!$A$3:$ID$198,130,FALSE)</f>
        <v>#N/A</v>
      </c>
      <c r="EA36" s="46" t="e">
        <f>VLOOKUP(A36,'Phase 1,2+robust'!$A$3:$ID$198,131,FALSE)</f>
        <v>#N/A</v>
      </c>
      <c r="EB36" s="47" t="e">
        <f>VLOOKUP(A36,'Phase 1,2+robust'!$A$3:$ID$198,132,FALSE)</f>
        <v>#N/A</v>
      </c>
      <c r="EC36" s="16" t="e">
        <f>VLOOKUP(A36,'Phase 1,2+robust'!$A$3:$ID$198,133,FALSE)</f>
        <v>#N/A</v>
      </c>
      <c r="ED36" s="16" t="e">
        <f>VLOOKUP(A36,'Phase 1,2+robust'!$A$3:$ID$198,134,FALSE)</f>
        <v>#N/A</v>
      </c>
      <c r="EE36" s="16" t="e">
        <f>VLOOKUP(A36,'Phase 1,2+robust'!$A$3:$ID$198,135,FALSE)</f>
        <v>#N/A</v>
      </c>
      <c r="EF36" s="45" t="e">
        <f>VLOOKUP(A36,'Phase 1,2+robust'!$A$3:$ID$198,136,FALSE)</f>
        <v>#N/A</v>
      </c>
      <c r="EG36" s="46" t="e">
        <f>VLOOKUP(A36,'Phase 1,2+robust'!$A$3:$ID$198,137,FALSE)</f>
        <v>#N/A</v>
      </c>
      <c r="EH36" s="47" t="e">
        <f>VLOOKUP(A36,'Phase 1,2+robust'!$A$3:$ID$198,138,FALSE)</f>
        <v>#N/A</v>
      </c>
      <c r="EI36" s="16" t="e">
        <f>VLOOKUP(A36,'Phase 1,2+robust'!$A$3:$ID$198,139,FALSE)</f>
        <v>#N/A</v>
      </c>
      <c r="EJ36" s="16" t="e">
        <f>VLOOKUP(A36,'Phase 1,2+robust'!$A$3:$ID$198,140,FALSE)</f>
        <v>#N/A</v>
      </c>
      <c r="EK36" s="16" t="e">
        <f>VLOOKUP(A36,'Phase 1,2+robust'!$A$3:$ID$198,141,FALSE)</f>
        <v>#N/A</v>
      </c>
      <c r="EL36" s="45" t="e">
        <f>VLOOKUP(A36,'Phase 1,2+robust'!$A$3:$ID$198,142,FALSE)</f>
        <v>#N/A</v>
      </c>
      <c r="EM36" s="46" t="e">
        <f>VLOOKUP(A36,'Phase 1,2+robust'!$A$3:$ID$198,143,FALSE)</f>
        <v>#N/A</v>
      </c>
      <c r="EN36" s="47" t="e">
        <f>VLOOKUP(A36,'Phase 1,2+robust'!$A$3:$ID$198,144,FALSE)</f>
        <v>#N/A</v>
      </c>
      <c r="EO36" s="16" t="e">
        <f>VLOOKUP(A36,'Phase 1,2+robust'!$A$3:$ID$198,145,FALSE)</f>
        <v>#N/A</v>
      </c>
      <c r="EP36" s="16" t="e">
        <f>VLOOKUP(A36,'Phase 1,2+robust'!$A$3:$ID$198,146,FALSE)</f>
        <v>#N/A</v>
      </c>
      <c r="EQ36" s="16" t="e">
        <f>VLOOKUP(A36,'Phase 1,2+robust'!$A$3:$ID$198,147,FALSE)</f>
        <v>#N/A</v>
      </c>
      <c r="ER36" s="45" t="e">
        <f>VLOOKUP(A36,'Phase 1,2+robust'!$A$3:$ID$198,148,FALSE)</f>
        <v>#N/A</v>
      </c>
      <c r="ES36" s="46" t="e">
        <f>VLOOKUP(A36,'Phase 1,2+robust'!$A$3:$ID$198,149,FALSE)</f>
        <v>#N/A</v>
      </c>
      <c r="ET36" s="47" t="e">
        <f>VLOOKUP(A36,'Phase 1,2+robust'!$A$3:$ID$198,150,FALSE)</f>
        <v>#N/A</v>
      </c>
      <c r="EU36" s="16" t="e">
        <f>VLOOKUP(A36,'Phase 1,2+robust'!$A$3:$ID$198,151,FALSE)</f>
        <v>#N/A</v>
      </c>
      <c r="EV36" s="16" t="e">
        <f>VLOOKUP(A36,'Phase 1,2+robust'!$A$3:$ID$198,152,FALSE)</f>
        <v>#N/A</v>
      </c>
      <c r="EW36" s="16" t="e">
        <f>VLOOKUP(A36,'Phase 1,2+robust'!$A$3:$ID$198,153,FALSE)</f>
        <v>#N/A</v>
      </c>
      <c r="EX36" s="16" t="e">
        <f>VLOOKUP(A36,'Phase 1,2+robust'!$A$3:$ID$198,154,FALSE)</f>
        <v>#N/A</v>
      </c>
      <c r="EY36" s="16" t="e">
        <f>VLOOKUP(A36,'Phase 1,2+robust'!$A$3:$ID$198,155,FALSE)</f>
        <v>#N/A</v>
      </c>
      <c r="EZ36" s="16" t="e">
        <f>VLOOKUP(A36,'Phase 1,2+robust'!$A$3:$ID$198,156,FALSE)</f>
        <v>#N/A</v>
      </c>
      <c r="FA36" s="16" t="e">
        <f>VLOOKUP(A36,'Phase 1,2+robust'!$A$3:$ID$198,157,FALSE)</f>
        <v>#N/A</v>
      </c>
      <c r="FB36" s="16" t="e">
        <f>VLOOKUP(A36,'Phase 1,2+robust'!$A$3:$ID$198,158,FALSE)</f>
        <v>#N/A</v>
      </c>
      <c r="FC36" s="16" t="e">
        <f>VLOOKUP(A36,'Phase 1,2+robust'!$A$3:$ID$198,159,FALSE)</f>
        <v>#N/A</v>
      </c>
      <c r="FD36" s="16" t="e">
        <f>VLOOKUP(A36,'Phase 1,2+robust'!$A$3:$ID$198,160,FALSE)</f>
        <v>#N/A</v>
      </c>
      <c r="FE36" s="16" t="e">
        <f>VLOOKUP(A36,'Phase 1,2+robust'!$A$3:$ID$198,161,FALSE)</f>
        <v>#N/A</v>
      </c>
      <c r="FF36" s="16" t="e">
        <f>VLOOKUP(A36,'Phase 1,2+robust'!$A$3:$ID$198,162,FALSE)</f>
        <v>#N/A</v>
      </c>
      <c r="FG36" s="16" t="e">
        <f>VLOOKUP(A36,'Phase 1,2+robust'!$A$3:$ID$198,163,FALSE)</f>
        <v>#N/A</v>
      </c>
      <c r="FH36" s="16" t="e">
        <f>VLOOKUP(A36,'Phase 1,2+robust'!$A$3:$ID$198,164,FALSE)</f>
        <v>#N/A</v>
      </c>
      <c r="FI36" s="16" t="e">
        <f>VLOOKUP(A36,'Phase 1,2+robust'!$A$3:$ID$198,165,FALSE)</f>
        <v>#N/A</v>
      </c>
      <c r="FJ36" s="16" t="e">
        <f>VLOOKUP(A36,'Phase 1,2+robust'!$A$3:$ID$198,166,FALSE)</f>
        <v>#N/A</v>
      </c>
      <c r="FK36" s="16" t="e">
        <f>VLOOKUP(A36,'Phase 1,2+robust'!$A$3:$ID$198,167,FALSE)</f>
        <v>#N/A</v>
      </c>
      <c r="FL36" s="16" t="e">
        <f>VLOOKUP(A36,'Phase 1,2+robust'!$A$3:$ID$198,168,FALSE)</f>
        <v>#N/A</v>
      </c>
      <c r="FM36" s="16" t="e">
        <f>VLOOKUP(A36,'Phase 1,2+robust'!$A$3:$ID$198,169,FALSE)</f>
        <v>#N/A</v>
      </c>
      <c r="FN36" s="16" t="e">
        <f>VLOOKUP(A36,'Phase 1,2+robust'!$A$3:$ID$198,170,FALSE)</f>
        <v>#N/A</v>
      </c>
      <c r="FO36" s="16" t="e">
        <f>VLOOKUP(A36,'Phase 1,2+robust'!$A$3:$ID$198,171,FALSE)</f>
        <v>#N/A</v>
      </c>
      <c r="FP36" s="16" t="e">
        <f>VLOOKUP(A36,'Phase 1,2+robust'!$A$3:$ID$198,172,FALSE)</f>
        <v>#N/A</v>
      </c>
      <c r="FQ36" s="16" t="e">
        <f>VLOOKUP(A36,'Phase 1,2+robust'!$A$3:$ID$198,173,FALSE)</f>
        <v>#N/A</v>
      </c>
      <c r="FR36" s="16" t="e">
        <f>VLOOKUP(A36,'Phase 1,2+robust'!$A$3:$ID$198,174,FALSE)</f>
        <v>#N/A</v>
      </c>
      <c r="FS36" s="16" t="e">
        <f>VLOOKUP(A36,'Phase 1,2+robust'!$A$3:$ID$198,175,FALSE)</f>
        <v>#N/A</v>
      </c>
      <c r="FT36" s="16" t="e">
        <f>VLOOKUP(A36,'Phase 1,2+robust'!$A$3:$ID$198,176,FALSE)</f>
        <v>#N/A</v>
      </c>
      <c r="FU36" s="16" t="e">
        <f>VLOOKUP(A36,'Phase 1,2+robust'!$A$3:$ID$198,177,FALSE)</f>
        <v>#N/A</v>
      </c>
      <c r="FV36" s="16" t="e">
        <f>VLOOKUP(A36,'Phase 1,2+robust'!$A$3:$ID$198,178,FALSE)</f>
        <v>#N/A</v>
      </c>
      <c r="FW36" s="16" t="e">
        <f>VLOOKUP(A36,'Phase 1,2+robust'!$A$3:$ID$198,179,FALSE)</f>
        <v>#N/A</v>
      </c>
      <c r="FX36" s="16" t="e">
        <f>VLOOKUP(A36,'Phase 1,2+robust'!$A$3:$ID$198,180,FALSE)</f>
        <v>#N/A</v>
      </c>
      <c r="FY36" s="16" t="e">
        <f>VLOOKUP(A36,'Phase 1,2+robust'!$A$3:$ID$198,181,FALSE)</f>
        <v>#N/A</v>
      </c>
      <c r="FZ36" s="16" t="e">
        <f>VLOOKUP(A36,'Phase 1,2+robust'!$A$3:$ID$198,182,FALSE)</f>
        <v>#N/A</v>
      </c>
      <c r="GA36" s="16" t="e">
        <f>VLOOKUP(A36,'Phase 1,2+robust'!$A$3:$ID$198,183,FALSE)</f>
        <v>#N/A</v>
      </c>
      <c r="GB36" s="16" t="e">
        <f>VLOOKUP(A36,'Phase 1,2+robust'!$A$3:$ID$198,184,FALSE)</f>
        <v>#N/A</v>
      </c>
      <c r="GC36" s="16" t="e">
        <f>VLOOKUP(A36,'Phase 1,2+robust'!$A$3:$ID$198,185,FALSE)</f>
        <v>#N/A</v>
      </c>
      <c r="GD36" s="16" t="e">
        <f>VLOOKUP(A36,'Phase 1,2+robust'!$A$3:$ID$198,186,FALSE)</f>
        <v>#N/A</v>
      </c>
      <c r="GE36" s="16" t="e">
        <f>VLOOKUP(A36,'Phase 1,2+robust'!$A$3:$ID$198,187,FALSE)</f>
        <v>#N/A</v>
      </c>
      <c r="GF36" s="16" t="e">
        <f>VLOOKUP(A36,'Phase 1,2+robust'!$A$3:$ID$198,188,FALSE)</f>
        <v>#N/A</v>
      </c>
      <c r="GG36" s="16" t="e">
        <f>VLOOKUP(A36,'Phase 1,2+robust'!$A$3:$ID$198,189,FALSE)</f>
        <v>#N/A</v>
      </c>
      <c r="GH36" s="16" t="e">
        <f>VLOOKUP(A36,'Phase 1,2+robust'!$A$3:$ID$198,190,FALSE)</f>
        <v>#N/A</v>
      </c>
      <c r="GI36" s="16" t="e">
        <f>VLOOKUP(A36,'Phase 1,2+robust'!$A$3:$ID$198,191,FALSE)</f>
        <v>#N/A</v>
      </c>
      <c r="GJ36" s="16" t="e">
        <f>VLOOKUP(A36,'Phase 1,2+robust'!$A$3:$ID$198,192,FALSE)</f>
        <v>#N/A</v>
      </c>
      <c r="GK36" s="16" t="e">
        <f>VLOOKUP(A36,'Phase 1,2+robust'!$A$3:$ID$198,193,FALSE)</f>
        <v>#N/A</v>
      </c>
      <c r="GL36" s="16" t="e">
        <f>VLOOKUP(A36,'Phase 1,2+robust'!$A$3:$ID$198,194,FALSE)</f>
        <v>#N/A</v>
      </c>
      <c r="GM36" s="16" t="e">
        <f>VLOOKUP(A36,'Phase 1,2+robust'!$A$3:$ID$198,195,FALSE)</f>
        <v>#N/A</v>
      </c>
      <c r="GN36" s="16" t="e">
        <f>VLOOKUP(A36,'Phase 1,2+robust'!$A$3:$ID$198,196,FALSE)</f>
        <v>#N/A</v>
      </c>
      <c r="GO36" s="16" t="e">
        <f>VLOOKUP(A36,'Phase 1,2+robust'!$A$3:$ID$198,197,FALSE)</f>
        <v>#N/A</v>
      </c>
      <c r="GP36" s="16" t="e">
        <f>VLOOKUP(A36,'Phase 1,2+robust'!$A$3:$ID$198,198,FALSE)</f>
        <v>#N/A</v>
      </c>
    </row>
    <row r="37" spans="1:198" s="16" customFormat="1" x14ac:dyDescent="0.25">
      <c r="B37" s="16" t="s">
        <v>518</v>
      </c>
      <c r="J37" s="45">
        <f>$C$96</f>
        <v>74</v>
      </c>
      <c r="K37" s="46">
        <f>0.95*$C$96</f>
        <v>70.3</v>
      </c>
      <c r="L37" s="47">
        <f>0.95*$C$96</f>
        <v>70.3</v>
      </c>
      <c r="M37" s="16">
        <f>$C$96</f>
        <v>74</v>
      </c>
      <c r="N37" s="16">
        <f>1.07*$C$96</f>
        <v>79.180000000000007</v>
      </c>
      <c r="O37" s="16">
        <f>1.07*$C$96</f>
        <v>79.180000000000007</v>
      </c>
      <c r="P37" s="45"/>
      <c r="Q37" s="46"/>
      <c r="R37" s="47"/>
      <c r="V37" s="45"/>
      <c r="W37" s="46">
        <f>0.95*$C$96</f>
        <v>70.3</v>
      </c>
      <c r="X37" s="47">
        <f>0.95*$C$96</f>
        <v>70.3</v>
      </c>
      <c r="Z37" s="16">
        <f>1.07*$C$96</f>
        <v>79.180000000000007</v>
      </c>
      <c r="AA37" s="16">
        <f>1.07*$C$96</f>
        <v>79.180000000000007</v>
      </c>
      <c r="AB37" s="45"/>
      <c r="AC37" s="46"/>
      <c r="AD37" s="47"/>
      <c r="AH37" s="45"/>
      <c r="AI37" s="46">
        <f>$C$96</f>
        <v>74</v>
      </c>
      <c r="AJ37" s="47">
        <f>$C$96</f>
        <v>74</v>
      </c>
      <c r="AL37" s="16">
        <f>1.07*$C$96</f>
        <v>79.180000000000007</v>
      </c>
      <c r="AM37" s="16">
        <f>1.07*$C$96</f>
        <v>79.180000000000007</v>
      </c>
      <c r="AN37" s="45"/>
      <c r="AO37" s="46"/>
      <c r="AP37" s="47"/>
      <c r="AT37" s="45"/>
      <c r="AU37" s="46">
        <f>$C$96</f>
        <v>74</v>
      </c>
      <c r="AV37" s="47">
        <f>$C$96</f>
        <v>74</v>
      </c>
      <c r="AX37" s="16">
        <f>1.07*$C$96</f>
        <v>79.180000000000007</v>
      </c>
      <c r="AY37" s="16">
        <f>1.07*$C$96</f>
        <v>79.180000000000007</v>
      </c>
      <c r="AZ37" s="45"/>
      <c r="BA37" s="46"/>
      <c r="BB37" s="47"/>
      <c r="BF37" s="45"/>
      <c r="BG37" s="46">
        <f>$C$96</f>
        <v>74</v>
      </c>
      <c r="BH37" s="47">
        <f>$C$96</f>
        <v>74</v>
      </c>
      <c r="BJ37" s="16">
        <f>1.07*$C$96</f>
        <v>79.180000000000007</v>
      </c>
      <c r="BK37" s="16">
        <f>1.07*$C$96</f>
        <v>79.180000000000007</v>
      </c>
      <c r="BL37" s="45"/>
      <c r="BM37" s="46">
        <f>$F$97</f>
        <v>0</v>
      </c>
      <c r="BN37" s="47">
        <f>$F$97</f>
        <v>0</v>
      </c>
      <c r="BP37" s="16">
        <f>$D$83</f>
        <v>54</v>
      </c>
      <c r="BQ37" s="16">
        <f>$D$83</f>
        <v>54</v>
      </c>
      <c r="BR37" s="45"/>
      <c r="BS37" s="46">
        <f>$D$82</f>
        <v>64</v>
      </c>
      <c r="BT37" s="47">
        <f>$D$82</f>
        <v>64</v>
      </c>
      <c r="BV37" s="16">
        <f>$D$79</f>
        <v>54</v>
      </c>
      <c r="BW37" s="16">
        <f>$D$79</f>
        <v>54</v>
      </c>
      <c r="BX37" s="45"/>
      <c r="BY37" s="46">
        <f>$D$80</f>
        <v>50</v>
      </c>
      <c r="BZ37" s="47">
        <f>$D$80</f>
        <v>50</v>
      </c>
      <c r="CB37" s="16">
        <f>$D$78</f>
        <v>54</v>
      </c>
      <c r="CC37" s="16">
        <f>$D$78</f>
        <v>54</v>
      </c>
      <c r="CD37" s="45"/>
      <c r="CE37" s="46">
        <f>$D$78</f>
        <v>54</v>
      </c>
      <c r="CF37" s="47">
        <f>$D$78</f>
        <v>54</v>
      </c>
      <c r="CH37" s="16">
        <f>$D$85</f>
        <v>7</v>
      </c>
      <c r="CI37" s="16">
        <f>$D$85</f>
        <v>7</v>
      </c>
      <c r="CJ37" s="45"/>
      <c r="CK37" s="46">
        <f>$D$85</f>
        <v>7</v>
      </c>
      <c r="CL37" s="47">
        <f>$D$85</f>
        <v>7</v>
      </c>
      <c r="CN37" s="16">
        <f>$D$86</f>
        <v>50</v>
      </c>
      <c r="CO37" s="16">
        <f>$D$86</f>
        <v>50</v>
      </c>
      <c r="CP37" s="45"/>
      <c r="CQ37" s="46">
        <f>$D$84</f>
        <v>70</v>
      </c>
      <c r="CR37" s="47">
        <f>$D$84</f>
        <v>70</v>
      </c>
      <c r="CT37" s="16">
        <f>$D$84</f>
        <v>70</v>
      </c>
      <c r="CU37" s="16">
        <f>$D$84</f>
        <v>70</v>
      </c>
      <c r="CV37" s="45"/>
      <c r="CW37" s="46">
        <f>$D$81</f>
        <v>45</v>
      </c>
      <c r="CX37" s="47">
        <f>$D$81</f>
        <v>45</v>
      </c>
      <c r="CZ37" s="16">
        <f>D81</f>
        <v>45</v>
      </c>
      <c r="DA37" s="16">
        <f>D81</f>
        <v>45</v>
      </c>
      <c r="DB37" s="45"/>
      <c r="DC37" s="46">
        <f>F92</f>
        <v>0</v>
      </c>
      <c r="DD37" s="47">
        <f>F92</f>
        <v>0</v>
      </c>
      <c r="DH37" s="45"/>
      <c r="DI37" s="46">
        <f>D77</f>
        <v>30</v>
      </c>
      <c r="DJ37" s="47">
        <f>D77</f>
        <v>30</v>
      </c>
      <c r="DL37" s="16">
        <f>D77</f>
        <v>30</v>
      </c>
      <c r="DM37" s="16">
        <f>D77</f>
        <v>30</v>
      </c>
      <c r="DN37" s="45"/>
      <c r="DO37" s="46">
        <f>D87</f>
        <v>45</v>
      </c>
      <c r="DP37" s="47">
        <f>D87</f>
        <v>45</v>
      </c>
      <c r="DR37" s="16">
        <f>D89</f>
        <v>5</v>
      </c>
      <c r="DS37" s="16">
        <f>D89</f>
        <v>5</v>
      </c>
      <c r="DT37" s="45"/>
      <c r="DU37" s="46">
        <f>D89</f>
        <v>5</v>
      </c>
      <c r="DV37" s="47">
        <f>D89</f>
        <v>5</v>
      </c>
      <c r="DZ37" s="45"/>
      <c r="EA37" s="46"/>
      <c r="EB37" s="47"/>
      <c r="EF37" s="45"/>
      <c r="EG37" s="46"/>
      <c r="EH37" s="47"/>
      <c r="EL37" s="45"/>
      <c r="EM37" s="46"/>
      <c r="EN37" s="47"/>
      <c r="EP37" s="16">
        <f>1.07*C96</f>
        <v>79.180000000000007</v>
      </c>
      <c r="EQ37" s="16">
        <f>1.07*C96</f>
        <v>79.180000000000007</v>
      </c>
      <c r="ER37" s="45"/>
      <c r="ES37" s="46"/>
      <c r="ET37" s="47"/>
      <c r="GI37" s="16">
        <f>1.07*F103</f>
        <v>0</v>
      </c>
      <c r="GJ37" s="16">
        <f>1.07*F103</f>
        <v>0</v>
      </c>
    </row>
    <row r="38" spans="1:198" s="16" customFormat="1" x14ac:dyDescent="0.25">
      <c r="B38" s="16" t="s">
        <v>519</v>
      </c>
      <c r="J38" s="45"/>
      <c r="K38" s="46" t="e">
        <f>AVERAGE(K31:K35)</f>
        <v>#N/A</v>
      </c>
      <c r="L38" s="47" t="e">
        <f>AVERAGE(L31:L35)</f>
        <v>#N/A</v>
      </c>
      <c r="N38" s="16" t="e">
        <f>AVERAGE(N31:N35)</f>
        <v>#N/A</v>
      </c>
      <c r="O38" s="16" t="e">
        <f>AVERAGE(O31:O35)</f>
        <v>#N/A</v>
      </c>
      <c r="P38" s="45"/>
      <c r="Q38" s="46" t="e">
        <f>AVERAGE(Q31:Q35)</f>
        <v>#N/A</v>
      </c>
      <c r="R38" s="47" t="e">
        <f>AVERAGE(R31:R35)</f>
        <v>#N/A</v>
      </c>
      <c r="T38" s="16" t="e">
        <f>AVERAGE(T31:T35)</f>
        <v>#N/A</v>
      </c>
      <c r="U38" s="16" t="e">
        <f>AVERAGE(U31:U35)</f>
        <v>#N/A</v>
      </c>
      <c r="V38" s="45"/>
      <c r="W38" s="46" t="e">
        <f>AVERAGE(W31:W35)</f>
        <v>#N/A</v>
      </c>
      <c r="X38" s="47" t="e">
        <f>AVERAGE(X31:X35)</f>
        <v>#N/A</v>
      </c>
      <c r="Z38" s="16" t="e">
        <f>AVERAGE(Z31:Z35)</f>
        <v>#N/A</v>
      </c>
      <c r="AA38" s="16" t="e">
        <f>AVERAGE(AA31:AA35)</f>
        <v>#N/A</v>
      </c>
      <c r="AB38" s="45"/>
      <c r="AC38" s="46" t="e">
        <f>AVERAGE(AC31:AC35)</f>
        <v>#N/A</v>
      </c>
      <c r="AD38" s="47" t="e">
        <f>AVERAGE(AD31:AD35)</f>
        <v>#N/A</v>
      </c>
      <c r="AF38" s="16" t="e">
        <f>AVERAGE(AF31:AF35)</f>
        <v>#N/A</v>
      </c>
      <c r="AG38" s="16" t="e">
        <f>AVERAGE(AG31:AG35)</f>
        <v>#N/A</v>
      </c>
      <c r="AH38" s="45"/>
      <c r="AI38" s="46" t="e">
        <f>AVERAGE(AI31:AI35)</f>
        <v>#N/A</v>
      </c>
      <c r="AJ38" s="47" t="e">
        <f>AVERAGE(AJ31:AJ35)</f>
        <v>#N/A</v>
      </c>
      <c r="AL38" s="16" t="e">
        <f>AVERAGE(AL31:AL35)</f>
        <v>#N/A</v>
      </c>
      <c r="AM38" s="16" t="e">
        <f>AVERAGE(AM31:AM35)</f>
        <v>#N/A</v>
      </c>
      <c r="AN38" s="45"/>
      <c r="AO38" s="46" t="e">
        <f>AVERAGE(AO31:AO35)</f>
        <v>#N/A</v>
      </c>
      <c r="AP38" s="47" t="e">
        <f>AVERAGE(AP31:AP35)</f>
        <v>#N/A</v>
      </c>
      <c r="AR38" s="16" t="e">
        <f>AVERAGE(AR31:AR35)</f>
        <v>#N/A</v>
      </c>
      <c r="AS38" s="16" t="e">
        <f>AVERAGE(AS31:AS35)</f>
        <v>#N/A</v>
      </c>
      <c r="AT38" s="45"/>
      <c r="AU38" s="46" t="e">
        <f>AVERAGE(AU31:AU35)</f>
        <v>#N/A</v>
      </c>
      <c r="AV38" s="47" t="e">
        <f>AVERAGE(AV31:AV35)</f>
        <v>#N/A</v>
      </c>
      <c r="AX38" s="16" t="e">
        <f>AVERAGE(AX31:AX35)</f>
        <v>#N/A</v>
      </c>
      <c r="AY38" s="16" t="e">
        <f>AVERAGE(AY31:AY35)</f>
        <v>#N/A</v>
      </c>
      <c r="AZ38" s="45"/>
      <c r="BA38" s="46" t="e">
        <f>AVERAGE(BA31:BA35)</f>
        <v>#N/A</v>
      </c>
      <c r="BB38" s="47" t="e">
        <f>AVERAGE(BB31:BB35)</f>
        <v>#N/A</v>
      </c>
      <c r="BD38" s="16" t="e">
        <f>AVERAGE(BD31:BD35)</f>
        <v>#N/A</v>
      </c>
      <c r="BE38" s="16" t="e">
        <f>AVERAGE(BE31:BE35)</f>
        <v>#N/A</v>
      </c>
      <c r="BF38" s="45"/>
      <c r="BG38" s="46" t="e">
        <f>AVERAGE(BG31:BG35)</f>
        <v>#N/A</v>
      </c>
      <c r="BH38" s="47" t="e">
        <f>AVERAGE(BH31:BH35)</f>
        <v>#N/A</v>
      </c>
      <c r="BJ38" s="16" t="e">
        <f>AVERAGE(BJ31:BJ35)</f>
        <v>#N/A</v>
      </c>
      <c r="BK38" s="16" t="e">
        <f>AVERAGE(BK31:BK35)</f>
        <v>#N/A</v>
      </c>
      <c r="BL38" s="45"/>
      <c r="BM38" s="46" t="e">
        <f>AVERAGE(BM31:BM35)</f>
        <v>#N/A</v>
      </c>
      <c r="BN38" s="47" t="e">
        <f>AVERAGE(BN31:BN35)</f>
        <v>#N/A</v>
      </c>
      <c r="BP38" s="16" t="e">
        <f>AVERAGE(BP31:BP35)</f>
        <v>#N/A</v>
      </c>
      <c r="BQ38" s="16" t="e">
        <f>AVERAGE(BQ31:BQ35)</f>
        <v>#N/A</v>
      </c>
      <c r="BR38" s="45"/>
      <c r="BS38" s="46" t="e">
        <f>AVERAGE(BS31:BS35)</f>
        <v>#N/A</v>
      </c>
      <c r="BT38" s="47" t="e">
        <f>AVERAGE(BT31:BT35)</f>
        <v>#N/A</v>
      </c>
      <c r="BV38" s="16" t="e">
        <f>AVERAGE(BV31:BV35)</f>
        <v>#N/A</v>
      </c>
      <c r="BW38" s="16" t="e">
        <f>AVERAGE(BW31:BW35)</f>
        <v>#N/A</v>
      </c>
      <c r="BX38" s="45"/>
      <c r="BY38" s="46" t="e">
        <f>AVERAGE(BY31:BY35)</f>
        <v>#N/A</v>
      </c>
      <c r="BZ38" s="47" t="e">
        <f>AVERAGE(BZ31:BZ35)</f>
        <v>#N/A</v>
      </c>
      <c r="CB38" s="16" t="e">
        <f>AVERAGE(CB31:CB35)</f>
        <v>#N/A</v>
      </c>
      <c r="CC38" s="16" t="e">
        <f>AVERAGE(CC31:CC35)</f>
        <v>#N/A</v>
      </c>
      <c r="CD38" s="45"/>
      <c r="CE38" s="46" t="e">
        <f>AVERAGE(CE31:CE35)</f>
        <v>#N/A</v>
      </c>
      <c r="CF38" s="47" t="e">
        <f>AVERAGE(CF31:CF35)</f>
        <v>#N/A</v>
      </c>
      <c r="CH38" s="16" t="e">
        <f>AVERAGE(CH31:CH35)</f>
        <v>#N/A</v>
      </c>
      <c r="CI38" s="16" t="e">
        <f>AVERAGE(CI31:CI35)</f>
        <v>#N/A</v>
      </c>
      <c r="CJ38" s="45"/>
      <c r="CK38" s="46" t="e">
        <f>AVERAGE(CK31:CK35)</f>
        <v>#N/A</v>
      </c>
      <c r="CL38" s="47" t="e">
        <f>AVERAGE(CL31:CL35)</f>
        <v>#N/A</v>
      </c>
      <c r="CN38" s="16" t="e">
        <f>AVERAGE(CN31:CN35)</f>
        <v>#N/A</v>
      </c>
      <c r="CO38" s="16" t="e">
        <f>AVERAGE(CO31:CO35)</f>
        <v>#N/A</v>
      </c>
      <c r="CP38" s="45"/>
      <c r="CQ38" s="46" t="e">
        <f>AVERAGE(CQ31:CQ35)</f>
        <v>#N/A</v>
      </c>
      <c r="CR38" s="47" t="e">
        <f>AVERAGE(CR31:CR35)</f>
        <v>#N/A</v>
      </c>
      <c r="CT38" s="16" t="e">
        <f>AVERAGE(CT31:CT35)</f>
        <v>#N/A</v>
      </c>
      <c r="CU38" s="16" t="e">
        <f>AVERAGE(CU31:CU35)</f>
        <v>#N/A</v>
      </c>
      <c r="CV38" s="45"/>
      <c r="CW38" s="46" t="e">
        <f>AVERAGE(CW31:CW35)</f>
        <v>#N/A</v>
      </c>
      <c r="CX38" s="47" t="e">
        <f>AVERAGE(CX31:CX35)</f>
        <v>#N/A</v>
      </c>
      <c r="CZ38" s="16" t="e">
        <f>AVERAGE(CZ31:CZ35)</f>
        <v>#N/A</v>
      </c>
      <c r="DA38" s="16" t="e">
        <f>AVERAGE(DA31:DA35)</f>
        <v>#N/A</v>
      </c>
      <c r="DB38" s="45"/>
      <c r="DC38" s="46" t="e">
        <f>AVERAGE(DC31:DC35)</f>
        <v>#N/A</v>
      </c>
      <c r="DD38" s="47" t="e">
        <f>AVERAGE(DD31:DD35)</f>
        <v>#N/A</v>
      </c>
      <c r="DF38" s="16" t="e">
        <f>AVERAGE(DF31:DF35)</f>
        <v>#N/A</v>
      </c>
      <c r="DG38" s="16" t="e">
        <f>AVERAGE(DG31:DG35)</f>
        <v>#N/A</v>
      </c>
      <c r="DH38" s="45"/>
      <c r="DI38" s="46" t="e">
        <f>AVERAGE(DI31:DI35)</f>
        <v>#N/A</v>
      </c>
      <c r="DJ38" s="47" t="e">
        <f>AVERAGE(DJ31:DJ35)</f>
        <v>#N/A</v>
      </c>
      <c r="DL38" s="16" t="e">
        <f>AVERAGE(DL31:DL35)</f>
        <v>#N/A</v>
      </c>
      <c r="DM38" s="16" t="e">
        <f>AVERAGE(DM31:DM35)</f>
        <v>#N/A</v>
      </c>
      <c r="DN38" s="45"/>
      <c r="DO38" s="46" t="e">
        <f>AVERAGE(DO31:DO35)</f>
        <v>#N/A</v>
      </c>
      <c r="DP38" s="47" t="e">
        <f>AVERAGE(DP31:DP35)</f>
        <v>#N/A</v>
      </c>
      <c r="DR38" s="16" t="e">
        <f>AVERAGE(DR31:DR35)</f>
        <v>#N/A</v>
      </c>
      <c r="DS38" s="16" t="e">
        <f>AVERAGE(DS31:DS35)</f>
        <v>#N/A</v>
      </c>
      <c r="DT38" s="45"/>
      <c r="DU38" s="46" t="e">
        <f>AVERAGE(DU31:DU35)</f>
        <v>#N/A</v>
      </c>
      <c r="DV38" s="47" t="e">
        <f>AVERAGE(DV31:DV35)</f>
        <v>#N/A</v>
      </c>
      <c r="DX38" s="16" t="e">
        <f>AVERAGE(DX31:DX35)</f>
        <v>#N/A</v>
      </c>
      <c r="DY38" s="16" t="e">
        <f>AVERAGE(DY31:DY35)</f>
        <v>#N/A</v>
      </c>
      <c r="DZ38" s="45"/>
      <c r="EA38" s="46" t="e">
        <f>AVERAGE(EA31:EA35)</f>
        <v>#N/A</v>
      </c>
      <c r="EB38" s="47" t="e">
        <f>AVERAGE(EB31:EB35)</f>
        <v>#N/A</v>
      </c>
      <c r="ED38" s="16" t="e">
        <f>AVERAGE(ED31:ED35)</f>
        <v>#N/A</v>
      </c>
      <c r="EE38" s="16" t="e">
        <f>AVERAGE(EE31:EE35)</f>
        <v>#N/A</v>
      </c>
      <c r="EF38" s="45"/>
      <c r="EG38" s="46" t="e">
        <f>AVERAGE(EG31:EG35)</f>
        <v>#N/A</v>
      </c>
      <c r="EH38" s="47" t="e">
        <f>AVERAGE(EH31:EH35)</f>
        <v>#N/A</v>
      </c>
      <c r="EJ38" s="16" t="e">
        <f>AVERAGE(EJ31:EJ35)</f>
        <v>#N/A</v>
      </c>
      <c r="EK38" s="16" t="e">
        <f>AVERAGE(EK31:EK35)</f>
        <v>#N/A</v>
      </c>
      <c r="EL38" s="45"/>
      <c r="EM38" s="46" t="e">
        <f>AVERAGE(EM31:EM35)</f>
        <v>#N/A</v>
      </c>
      <c r="EN38" s="47" t="e">
        <f>AVERAGE(EN31:EN35)</f>
        <v>#N/A</v>
      </c>
      <c r="EP38" s="16" t="e">
        <f t="shared" ref="EP38:GG38" si="0">AVERAGE(EP31:EP35)</f>
        <v>#N/A</v>
      </c>
      <c r="EQ38" s="16" t="e">
        <f t="shared" si="0"/>
        <v>#N/A</v>
      </c>
      <c r="ER38" s="45" t="e">
        <f t="shared" si="0"/>
        <v>#N/A</v>
      </c>
      <c r="ES38" s="46" t="e">
        <f t="shared" si="0"/>
        <v>#N/A</v>
      </c>
      <c r="ET38" s="47" t="e">
        <f t="shared" si="0"/>
        <v>#N/A</v>
      </c>
      <c r="EU38" s="16" t="e">
        <f t="shared" si="0"/>
        <v>#N/A</v>
      </c>
      <c r="EV38" s="16" t="e">
        <f t="shared" si="0"/>
        <v>#N/A</v>
      </c>
      <c r="EW38" s="16" t="e">
        <f t="shared" si="0"/>
        <v>#N/A</v>
      </c>
      <c r="EX38" s="16" t="e">
        <f t="shared" si="0"/>
        <v>#N/A</v>
      </c>
      <c r="EY38" s="16" t="e">
        <f t="shared" si="0"/>
        <v>#N/A</v>
      </c>
      <c r="EZ38" s="16" t="e">
        <f t="shared" si="0"/>
        <v>#N/A</v>
      </c>
      <c r="FA38" s="16" t="e">
        <f t="shared" si="0"/>
        <v>#N/A</v>
      </c>
      <c r="FB38" s="16" t="e">
        <f t="shared" si="0"/>
        <v>#N/A</v>
      </c>
      <c r="FC38" s="16" t="e">
        <f t="shared" si="0"/>
        <v>#N/A</v>
      </c>
      <c r="FD38" s="16" t="e">
        <f t="shared" si="0"/>
        <v>#N/A</v>
      </c>
      <c r="FE38" s="16" t="e">
        <f t="shared" si="0"/>
        <v>#N/A</v>
      </c>
      <c r="FF38" s="16" t="e">
        <f t="shared" si="0"/>
        <v>#N/A</v>
      </c>
      <c r="FG38" s="16" t="e">
        <f t="shared" si="0"/>
        <v>#N/A</v>
      </c>
      <c r="FH38" s="16" t="e">
        <f t="shared" si="0"/>
        <v>#N/A</v>
      </c>
      <c r="FI38" s="16" t="e">
        <f t="shared" si="0"/>
        <v>#N/A</v>
      </c>
      <c r="FJ38" s="16" t="e">
        <f t="shared" si="0"/>
        <v>#N/A</v>
      </c>
      <c r="FK38" s="16" t="e">
        <f t="shared" si="0"/>
        <v>#N/A</v>
      </c>
      <c r="FL38" s="16" t="e">
        <f t="shared" si="0"/>
        <v>#N/A</v>
      </c>
      <c r="FM38" s="16" t="e">
        <f t="shared" si="0"/>
        <v>#N/A</v>
      </c>
      <c r="FN38" s="16" t="e">
        <f t="shared" si="0"/>
        <v>#N/A</v>
      </c>
      <c r="FO38" s="16" t="e">
        <f t="shared" si="0"/>
        <v>#N/A</v>
      </c>
      <c r="FP38" s="16" t="e">
        <f t="shared" si="0"/>
        <v>#N/A</v>
      </c>
      <c r="FQ38" s="16" t="e">
        <f t="shared" si="0"/>
        <v>#N/A</v>
      </c>
      <c r="FR38" s="16" t="e">
        <f t="shared" si="0"/>
        <v>#N/A</v>
      </c>
      <c r="FS38" s="16" t="e">
        <f t="shared" si="0"/>
        <v>#N/A</v>
      </c>
      <c r="FT38" s="16" t="e">
        <f t="shared" si="0"/>
        <v>#N/A</v>
      </c>
      <c r="FU38" s="16" t="e">
        <f t="shared" si="0"/>
        <v>#N/A</v>
      </c>
      <c r="FV38" s="16" t="e">
        <f t="shared" si="0"/>
        <v>#N/A</v>
      </c>
      <c r="FW38" s="16" t="e">
        <f t="shared" si="0"/>
        <v>#N/A</v>
      </c>
      <c r="FX38" s="16" t="e">
        <f t="shared" si="0"/>
        <v>#N/A</v>
      </c>
      <c r="FY38" s="16" t="e">
        <f t="shared" si="0"/>
        <v>#N/A</v>
      </c>
      <c r="FZ38" s="16" t="e">
        <f t="shared" si="0"/>
        <v>#N/A</v>
      </c>
      <c r="GA38" s="16" t="e">
        <f t="shared" si="0"/>
        <v>#N/A</v>
      </c>
      <c r="GB38" s="16" t="e">
        <f t="shared" si="0"/>
        <v>#N/A</v>
      </c>
      <c r="GC38" s="16" t="e">
        <f t="shared" si="0"/>
        <v>#N/A</v>
      </c>
      <c r="GD38" s="16" t="e">
        <f t="shared" si="0"/>
        <v>#N/A</v>
      </c>
      <c r="GE38" s="16" t="e">
        <f t="shared" si="0"/>
        <v>#N/A</v>
      </c>
      <c r="GF38" s="16" t="e">
        <f t="shared" si="0"/>
        <v>#N/A</v>
      </c>
      <c r="GG38" s="16" t="e">
        <f t="shared" si="0"/>
        <v>#N/A</v>
      </c>
      <c r="GI38" s="16" t="e">
        <f>AVERAGE(GI31:GI35)</f>
        <v>#N/A</v>
      </c>
      <c r="GJ38" s="16" t="e">
        <f>AVERAGE(GJ31:GJ35)</f>
        <v>#N/A</v>
      </c>
    </row>
    <row r="39" spans="1:198" s="16" customFormat="1" x14ac:dyDescent="0.25">
      <c r="B39" s="16" t="s">
        <v>520</v>
      </c>
      <c r="J39" s="45"/>
      <c r="K39" s="46" t="e">
        <f>STDEV(K31:K35)</f>
        <v>#N/A</v>
      </c>
      <c r="L39" s="47" t="e">
        <f>STDEV(L31:L35)</f>
        <v>#N/A</v>
      </c>
      <c r="N39" s="16" t="e">
        <f>STDEV(N31:N35)</f>
        <v>#N/A</v>
      </c>
      <c r="O39" s="16" t="e">
        <f>STDEV(O31:O35)</f>
        <v>#N/A</v>
      </c>
      <c r="P39" s="45"/>
      <c r="Q39" s="46" t="e">
        <f>STDEV(Q31:Q35)</f>
        <v>#N/A</v>
      </c>
      <c r="R39" s="47" t="e">
        <f>STDEV(R31:R35)</f>
        <v>#N/A</v>
      </c>
      <c r="T39" s="16" t="e">
        <f>STDEV(T31:T35)</f>
        <v>#N/A</v>
      </c>
      <c r="U39" s="16" t="e">
        <f>STDEV(U31:U35)</f>
        <v>#N/A</v>
      </c>
      <c r="V39" s="45"/>
      <c r="W39" s="46" t="e">
        <f>STDEV(W31:W35)</f>
        <v>#N/A</v>
      </c>
      <c r="X39" s="47" t="e">
        <f>STDEV(X31:X35)</f>
        <v>#N/A</v>
      </c>
      <c r="Z39" s="16" t="e">
        <f>STDEV(Z31:Z35)</f>
        <v>#N/A</v>
      </c>
      <c r="AA39" s="16" t="e">
        <f>STDEV(AA31:AA35)</f>
        <v>#N/A</v>
      </c>
      <c r="AB39" s="45"/>
      <c r="AC39" s="46" t="e">
        <f>STDEV(AC31:AC35)</f>
        <v>#N/A</v>
      </c>
      <c r="AD39" s="47" t="e">
        <f>STDEV(AD31:AD35)</f>
        <v>#N/A</v>
      </c>
      <c r="AF39" s="16" t="e">
        <f>STDEV(AF31:AF35)</f>
        <v>#N/A</v>
      </c>
      <c r="AG39" s="16" t="e">
        <f>STDEV(AG31:AG35)</f>
        <v>#N/A</v>
      </c>
      <c r="AH39" s="45"/>
      <c r="AI39" s="46" t="e">
        <f>STDEV(AI31:AI35)</f>
        <v>#N/A</v>
      </c>
      <c r="AJ39" s="47" t="e">
        <f>STDEV(AJ31:AJ35)</f>
        <v>#N/A</v>
      </c>
      <c r="AL39" s="16" t="e">
        <f>STDEV(AL31:AL35)</f>
        <v>#N/A</v>
      </c>
      <c r="AM39" s="16" t="e">
        <f>STDEV(AM31:AM35)</f>
        <v>#N/A</v>
      </c>
      <c r="AN39" s="45"/>
      <c r="AO39" s="46" t="e">
        <f>STDEV(AO31:AO35)</f>
        <v>#N/A</v>
      </c>
      <c r="AP39" s="47" t="e">
        <f>STDEV(AP31:AP35)</f>
        <v>#N/A</v>
      </c>
      <c r="AR39" s="16" t="e">
        <f>STDEV(AR31:AR35)</f>
        <v>#N/A</v>
      </c>
      <c r="AS39" s="16" t="e">
        <f>STDEV(AS31:AS35)</f>
        <v>#N/A</v>
      </c>
      <c r="AT39" s="45"/>
      <c r="AU39" s="46" t="e">
        <f>STDEV(AU31:AU35)</f>
        <v>#N/A</v>
      </c>
      <c r="AV39" s="47" t="e">
        <f>STDEV(AV31:AV35)</f>
        <v>#N/A</v>
      </c>
      <c r="AX39" s="16" t="e">
        <f>STDEV(AX31:AX35)</f>
        <v>#N/A</v>
      </c>
      <c r="AY39" s="16" t="e">
        <f>STDEV(AY31:AY35)</f>
        <v>#N/A</v>
      </c>
      <c r="AZ39" s="45"/>
      <c r="BA39" s="46" t="e">
        <f>STDEV(BA31:BA35)</f>
        <v>#N/A</v>
      </c>
      <c r="BB39" s="47" t="e">
        <f>STDEV(BB31:BB35)</f>
        <v>#N/A</v>
      </c>
      <c r="BD39" s="16" t="e">
        <f>STDEV(BD31:BD35)</f>
        <v>#N/A</v>
      </c>
      <c r="BE39" s="16" t="e">
        <f>STDEV(BE31:BE35)</f>
        <v>#N/A</v>
      </c>
      <c r="BF39" s="45"/>
      <c r="BG39" s="46" t="e">
        <f>STDEV(BG31:BG35)</f>
        <v>#N/A</v>
      </c>
      <c r="BH39" s="47" t="e">
        <f>STDEV(BH31:BH35)</f>
        <v>#N/A</v>
      </c>
      <c r="BJ39" s="16" t="e">
        <f>STDEV(BJ31:BJ35)</f>
        <v>#N/A</v>
      </c>
      <c r="BK39" s="16" t="e">
        <f>STDEV(BK31:BK35)</f>
        <v>#N/A</v>
      </c>
      <c r="BL39" s="45"/>
      <c r="BM39" s="46" t="e">
        <f>STDEV(BM31:BM35)</f>
        <v>#N/A</v>
      </c>
      <c r="BN39" s="47" t="e">
        <f>STDEV(BN31:BN35)</f>
        <v>#N/A</v>
      </c>
      <c r="BP39" s="16" t="e">
        <f>STDEV(BP31:BP35)</f>
        <v>#N/A</v>
      </c>
      <c r="BQ39" s="16" t="e">
        <f>STDEV(BQ31:BQ35)</f>
        <v>#N/A</v>
      </c>
      <c r="BR39" s="45"/>
      <c r="BS39" s="46" t="e">
        <f>STDEV(BS31:BS35)</f>
        <v>#N/A</v>
      </c>
      <c r="BT39" s="47" t="e">
        <f>STDEV(BT31:BT35)</f>
        <v>#N/A</v>
      </c>
      <c r="BV39" s="16" t="e">
        <f>STDEV(BV31:BV35)</f>
        <v>#N/A</v>
      </c>
      <c r="BW39" s="16" t="e">
        <f>STDEV(BW31:BW35)</f>
        <v>#N/A</v>
      </c>
      <c r="BX39" s="45"/>
      <c r="BY39" s="46" t="e">
        <f>STDEV(BY31:BY35)</f>
        <v>#N/A</v>
      </c>
      <c r="BZ39" s="47" t="e">
        <f>STDEV(BZ31:BZ35)</f>
        <v>#N/A</v>
      </c>
      <c r="CB39" s="16" t="e">
        <f>STDEV(CB31:CB35)</f>
        <v>#N/A</v>
      </c>
      <c r="CC39" s="16" t="e">
        <f>STDEV(CC31:CC35)</f>
        <v>#N/A</v>
      </c>
      <c r="CD39" s="45"/>
      <c r="CE39" s="46" t="e">
        <f>STDEV(CE31:CE35)</f>
        <v>#N/A</v>
      </c>
      <c r="CF39" s="47" t="e">
        <f>STDEV(CF31:CF35)</f>
        <v>#N/A</v>
      </c>
      <c r="CH39" s="16" t="e">
        <f>STDEV(CH31:CH35)</f>
        <v>#N/A</v>
      </c>
      <c r="CI39" s="16" t="e">
        <f>STDEV(CI31:CI35)</f>
        <v>#N/A</v>
      </c>
      <c r="CJ39" s="45"/>
      <c r="CK39" s="46" t="e">
        <f>STDEV(CK31:CK35)</f>
        <v>#N/A</v>
      </c>
      <c r="CL39" s="47" t="e">
        <f>STDEV(CL31:CL35)</f>
        <v>#N/A</v>
      </c>
      <c r="CN39" s="16" t="e">
        <f>STDEV(CN31:CN35)</f>
        <v>#N/A</v>
      </c>
      <c r="CO39" s="16" t="e">
        <f>STDEV(CO31:CO35)</f>
        <v>#N/A</v>
      </c>
      <c r="CP39" s="45"/>
      <c r="CQ39" s="46" t="e">
        <f>STDEV(CQ31:CQ35)</f>
        <v>#N/A</v>
      </c>
      <c r="CR39" s="47" t="e">
        <f>STDEV(CR31:CR35)</f>
        <v>#N/A</v>
      </c>
      <c r="CT39" s="16" t="e">
        <f>STDEV(CT31:CT35)</f>
        <v>#N/A</v>
      </c>
      <c r="CU39" s="16" t="e">
        <f>STDEV(CU31:CU35)</f>
        <v>#N/A</v>
      </c>
      <c r="CV39" s="45"/>
      <c r="CW39" s="46" t="e">
        <f>STDEV(CW31:CW35)</f>
        <v>#N/A</v>
      </c>
      <c r="CX39" s="47" t="e">
        <f>STDEV(CX31:CX35)</f>
        <v>#N/A</v>
      </c>
      <c r="CZ39" s="16" t="e">
        <f>STDEV(CZ31:CZ35)</f>
        <v>#N/A</v>
      </c>
      <c r="DA39" s="16" t="e">
        <f>STDEV(DA31:DA35)</f>
        <v>#N/A</v>
      </c>
      <c r="DB39" s="45"/>
      <c r="DC39" s="46" t="e">
        <f>STDEV(DC31:DC35)</f>
        <v>#N/A</v>
      </c>
      <c r="DD39" s="47" t="e">
        <f>STDEV(DD31:DD35)</f>
        <v>#N/A</v>
      </c>
      <c r="DF39" s="16" t="e">
        <f>STDEV(DF31:DF35)</f>
        <v>#N/A</v>
      </c>
      <c r="DG39" s="16" t="e">
        <f>STDEV(DG31:DG35)</f>
        <v>#N/A</v>
      </c>
      <c r="DH39" s="45"/>
      <c r="DI39" s="46" t="e">
        <f>STDEV(DI31:DI35)</f>
        <v>#N/A</v>
      </c>
      <c r="DJ39" s="47" t="e">
        <f>STDEV(DJ31:DJ35)</f>
        <v>#N/A</v>
      </c>
      <c r="DL39" s="16" t="e">
        <f>STDEV(DL31:DL35)</f>
        <v>#N/A</v>
      </c>
      <c r="DM39" s="16" t="e">
        <f>STDEV(DM31:DM35)</f>
        <v>#N/A</v>
      </c>
      <c r="DN39" s="45"/>
      <c r="DO39" s="46" t="e">
        <f>STDEV(DO31:DO35)</f>
        <v>#N/A</v>
      </c>
      <c r="DP39" s="47" t="e">
        <f>STDEV(DP31:DP35)</f>
        <v>#N/A</v>
      </c>
      <c r="DR39" s="16" t="e">
        <f>STDEV(DR31:DR35)</f>
        <v>#N/A</v>
      </c>
      <c r="DS39" s="16" t="e">
        <f>STDEV(DS31:DS35)</f>
        <v>#N/A</v>
      </c>
      <c r="DT39" s="45"/>
      <c r="DU39" s="46" t="e">
        <f>STDEV(DU31:DU35)</f>
        <v>#N/A</v>
      </c>
      <c r="DV39" s="47" t="e">
        <f>STDEV(DV31:DV35)</f>
        <v>#N/A</v>
      </c>
      <c r="DX39" s="16" t="e">
        <f>STDEV(DX31:DX35)</f>
        <v>#N/A</v>
      </c>
      <c r="DY39" s="16" t="e">
        <f>STDEV(DY31:DY35)</f>
        <v>#N/A</v>
      </c>
      <c r="DZ39" s="45"/>
      <c r="EA39" s="46" t="e">
        <f>STDEV(EA31:EA35)</f>
        <v>#N/A</v>
      </c>
      <c r="EB39" s="47" t="e">
        <f>STDEV(EB31:EB35)</f>
        <v>#N/A</v>
      </c>
      <c r="ED39" s="16" t="e">
        <f>STDEV(ED31:ED35)</f>
        <v>#N/A</v>
      </c>
      <c r="EE39" s="16" t="e">
        <f>STDEV(EE31:EE35)</f>
        <v>#N/A</v>
      </c>
      <c r="EF39" s="45"/>
      <c r="EG39" s="46" t="e">
        <f>STDEV(EG31:EG35)</f>
        <v>#N/A</v>
      </c>
      <c r="EH39" s="47" t="e">
        <f>STDEV(EH31:EH35)</f>
        <v>#N/A</v>
      </c>
      <c r="EJ39" s="16" t="e">
        <f>STDEV(EJ31:EJ35)</f>
        <v>#N/A</v>
      </c>
      <c r="EK39" s="16" t="e">
        <f>STDEV(EK31:EK35)</f>
        <v>#N/A</v>
      </c>
      <c r="EL39" s="45"/>
      <c r="EM39" s="46" t="e">
        <f>STDEV(EM31:EM35)</f>
        <v>#N/A</v>
      </c>
      <c r="EN39" s="47" t="e">
        <f>STDEV(EN31:EN35)</f>
        <v>#N/A</v>
      </c>
      <c r="EP39" s="16" t="e">
        <f t="shared" ref="EP39:GG39" si="1">STDEV(EP31:EP35)</f>
        <v>#N/A</v>
      </c>
      <c r="EQ39" s="16" t="e">
        <f t="shared" si="1"/>
        <v>#N/A</v>
      </c>
      <c r="ER39" s="45" t="e">
        <f t="shared" si="1"/>
        <v>#N/A</v>
      </c>
      <c r="ES39" s="46" t="e">
        <f t="shared" si="1"/>
        <v>#N/A</v>
      </c>
      <c r="ET39" s="47" t="e">
        <f t="shared" si="1"/>
        <v>#N/A</v>
      </c>
      <c r="EU39" s="16" t="e">
        <f t="shared" si="1"/>
        <v>#N/A</v>
      </c>
      <c r="EV39" s="16" t="e">
        <f t="shared" si="1"/>
        <v>#N/A</v>
      </c>
      <c r="EW39" s="16" t="e">
        <f t="shared" si="1"/>
        <v>#N/A</v>
      </c>
      <c r="EX39" s="16" t="e">
        <f t="shared" si="1"/>
        <v>#N/A</v>
      </c>
      <c r="EY39" s="16" t="e">
        <f t="shared" si="1"/>
        <v>#N/A</v>
      </c>
      <c r="EZ39" s="16" t="e">
        <f t="shared" si="1"/>
        <v>#N/A</v>
      </c>
      <c r="FA39" s="16" t="e">
        <f t="shared" si="1"/>
        <v>#N/A</v>
      </c>
      <c r="FB39" s="16" t="e">
        <f t="shared" si="1"/>
        <v>#N/A</v>
      </c>
      <c r="FC39" s="16" t="e">
        <f t="shared" si="1"/>
        <v>#N/A</v>
      </c>
      <c r="FD39" s="16" t="e">
        <f t="shared" si="1"/>
        <v>#N/A</v>
      </c>
      <c r="FE39" s="16" t="e">
        <f t="shared" si="1"/>
        <v>#N/A</v>
      </c>
      <c r="FF39" s="16" t="e">
        <f t="shared" si="1"/>
        <v>#N/A</v>
      </c>
      <c r="FG39" s="16" t="e">
        <f t="shared" si="1"/>
        <v>#N/A</v>
      </c>
      <c r="FH39" s="16" t="e">
        <f t="shared" si="1"/>
        <v>#N/A</v>
      </c>
      <c r="FI39" s="16" t="e">
        <f t="shared" si="1"/>
        <v>#N/A</v>
      </c>
      <c r="FJ39" s="16" t="e">
        <f t="shared" si="1"/>
        <v>#N/A</v>
      </c>
      <c r="FK39" s="16" t="e">
        <f t="shared" si="1"/>
        <v>#N/A</v>
      </c>
      <c r="FL39" s="16" t="e">
        <f t="shared" si="1"/>
        <v>#N/A</v>
      </c>
      <c r="FM39" s="16" t="e">
        <f t="shared" si="1"/>
        <v>#N/A</v>
      </c>
      <c r="FN39" s="16" t="e">
        <f t="shared" si="1"/>
        <v>#N/A</v>
      </c>
      <c r="FO39" s="16" t="e">
        <f t="shared" si="1"/>
        <v>#N/A</v>
      </c>
      <c r="FP39" s="16" t="e">
        <f t="shared" si="1"/>
        <v>#N/A</v>
      </c>
      <c r="FQ39" s="16" t="e">
        <f t="shared" si="1"/>
        <v>#N/A</v>
      </c>
      <c r="FR39" s="16" t="e">
        <f t="shared" si="1"/>
        <v>#N/A</v>
      </c>
      <c r="FS39" s="16" t="e">
        <f t="shared" si="1"/>
        <v>#N/A</v>
      </c>
      <c r="FT39" s="16" t="e">
        <f t="shared" si="1"/>
        <v>#N/A</v>
      </c>
      <c r="FU39" s="16" t="e">
        <f t="shared" si="1"/>
        <v>#N/A</v>
      </c>
      <c r="FV39" s="16" t="e">
        <f t="shared" si="1"/>
        <v>#N/A</v>
      </c>
      <c r="FW39" s="16" t="e">
        <f t="shared" si="1"/>
        <v>#N/A</v>
      </c>
      <c r="FX39" s="16" t="e">
        <f t="shared" si="1"/>
        <v>#N/A</v>
      </c>
      <c r="FY39" s="16" t="e">
        <f t="shared" si="1"/>
        <v>#N/A</v>
      </c>
      <c r="FZ39" s="16" t="e">
        <f t="shared" si="1"/>
        <v>#N/A</v>
      </c>
      <c r="GA39" s="16" t="e">
        <f t="shared" si="1"/>
        <v>#N/A</v>
      </c>
      <c r="GB39" s="16" t="e">
        <f t="shared" si="1"/>
        <v>#N/A</v>
      </c>
      <c r="GC39" s="16" t="e">
        <f t="shared" si="1"/>
        <v>#N/A</v>
      </c>
      <c r="GD39" s="16" t="e">
        <f t="shared" si="1"/>
        <v>#N/A</v>
      </c>
      <c r="GE39" s="16" t="e">
        <f t="shared" si="1"/>
        <v>#N/A</v>
      </c>
      <c r="GF39" s="16" t="e">
        <f t="shared" si="1"/>
        <v>#N/A</v>
      </c>
      <c r="GG39" s="16" t="e">
        <f t="shared" si="1"/>
        <v>#N/A</v>
      </c>
      <c r="GI39" s="16" t="e">
        <f>STDEV(GI31:GI35)</f>
        <v>#N/A</v>
      </c>
      <c r="GJ39" s="16" t="e">
        <f>STDEV(GJ31:GJ35)</f>
        <v>#N/A</v>
      </c>
    </row>
    <row r="40" spans="1:198" s="16" customFormat="1" ht="15.75" thickBot="1" x14ac:dyDescent="0.3">
      <c r="A40" s="49"/>
      <c r="B40" s="49"/>
      <c r="C40" s="49"/>
      <c r="D40" s="49"/>
      <c r="E40" s="49"/>
      <c r="F40" s="49"/>
      <c r="G40" s="49"/>
      <c r="H40" s="49"/>
      <c r="I40" s="49"/>
      <c r="J40" s="50"/>
      <c r="K40" s="49"/>
      <c r="L40" s="51"/>
      <c r="M40" s="49"/>
      <c r="N40" s="49"/>
      <c r="O40" s="49"/>
      <c r="P40" s="50"/>
      <c r="Q40" s="49"/>
      <c r="R40" s="51"/>
      <c r="S40" s="49"/>
      <c r="T40" s="49"/>
      <c r="U40" s="49"/>
      <c r="V40" s="50"/>
      <c r="W40" s="49"/>
      <c r="X40" s="51"/>
      <c r="Y40" s="49"/>
      <c r="Z40" s="49"/>
      <c r="AA40" s="49" t="e">
        <f>#REF!/F103</f>
        <v>#REF!</v>
      </c>
      <c r="AB40" s="50"/>
      <c r="AC40" s="49"/>
      <c r="AD40" s="51"/>
      <c r="AE40" s="49"/>
      <c r="AF40" s="49"/>
      <c r="AG40" s="49"/>
      <c r="AH40" s="50"/>
      <c r="AI40" s="49"/>
      <c r="AJ40" s="51"/>
      <c r="AK40" s="49"/>
      <c r="AL40" s="49"/>
      <c r="AM40" s="49"/>
      <c r="AN40" s="50"/>
      <c r="AO40" s="49"/>
      <c r="AP40" s="51"/>
      <c r="AQ40" s="49"/>
      <c r="AR40" s="49"/>
      <c r="AS40" s="49"/>
      <c r="AT40" s="50"/>
      <c r="AU40" s="49"/>
      <c r="AV40" s="51"/>
      <c r="AW40" s="49"/>
      <c r="AX40" s="49"/>
      <c r="AY40" s="49"/>
      <c r="AZ40" s="50"/>
      <c r="BA40" s="49"/>
      <c r="BB40" s="51"/>
      <c r="BC40" s="49"/>
      <c r="BD40" s="49"/>
      <c r="BE40" s="49"/>
      <c r="BF40" s="50"/>
      <c r="BG40" s="49"/>
      <c r="BH40" s="51"/>
      <c r="BI40" s="49"/>
      <c r="BJ40" s="49"/>
      <c r="BK40" s="49"/>
      <c r="BL40" s="50"/>
      <c r="BM40" s="49"/>
      <c r="BN40" s="51"/>
      <c r="BO40" s="49"/>
      <c r="BP40" s="49"/>
      <c r="BQ40" s="49"/>
      <c r="BR40" s="50"/>
      <c r="BS40" s="49"/>
      <c r="BT40" s="51"/>
      <c r="BU40" s="49"/>
      <c r="BV40" s="49"/>
      <c r="BW40" s="49"/>
      <c r="BX40" s="50"/>
      <c r="BY40" s="49"/>
      <c r="BZ40" s="51"/>
      <c r="CA40" s="49"/>
      <c r="CB40" s="49"/>
      <c r="CC40" s="49"/>
      <c r="CD40" s="50"/>
      <c r="CE40" s="49"/>
      <c r="CF40" s="51"/>
      <c r="CG40" s="49"/>
      <c r="CH40" s="49"/>
      <c r="CI40" s="49"/>
      <c r="CJ40" s="50"/>
      <c r="CK40" s="49"/>
      <c r="CL40" s="51"/>
      <c r="CM40" s="49"/>
      <c r="CN40" s="49"/>
      <c r="CO40" s="49"/>
      <c r="CP40" s="50"/>
      <c r="CQ40" s="49"/>
      <c r="CR40" s="51"/>
      <c r="CS40" s="49"/>
      <c r="CT40" s="49"/>
      <c r="CU40" s="49"/>
      <c r="CV40" s="50"/>
      <c r="CW40" s="49"/>
      <c r="CX40" s="51"/>
      <c r="CY40" s="49"/>
      <c r="CZ40" s="49"/>
      <c r="DA40" s="49"/>
      <c r="DB40" s="50"/>
      <c r="DC40" s="49"/>
      <c r="DD40" s="51"/>
      <c r="DE40" s="49"/>
      <c r="DF40" s="49"/>
      <c r="DG40" s="49"/>
      <c r="DH40" s="50"/>
      <c r="DI40" s="49"/>
      <c r="DJ40" s="51"/>
      <c r="DK40" s="49"/>
      <c r="DL40" s="49"/>
      <c r="DM40" s="49"/>
      <c r="DN40" s="50"/>
      <c r="DO40" s="49"/>
      <c r="DP40" s="51"/>
      <c r="DQ40" s="49"/>
      <c r="DR40" s="49"/>
      <c r="DS40" s="49"/>
      <c r="DT40" s="50"/>
      <c r="DU40" s="49"/>
      <c r="DV40" s="51"/>
      <c r="DW40" s="49"/>
      <c r="DX40" s="49"/>
      <c r="DY40" s="49"/>
      <c r="DZ40" s="50"/>
      <c r="EA40" s="49"/>
      <c r="EB40" s="51"/>
      <c r="EC40" s="49"/>
      <c r="ED40" s="49"/>
      <c r="EE40" s="49"/>
      <c r="EF40" s="50"/>
      <c r="EG40" s="49"/>
      <c r="EH40" s="51"/>
      <c r="EI40" s="49"/>
      <c r="EJ40" s="49"/>
      <c r="EK40" s="49"/>
      <c r="EL40" s="50"/>
      <c r="EM40" s="49"/>
      <c r="EN40" s="51"/>
      <c r="EO40" s="49"/>
      <c r="EP40" s="49"/>
      <c r="EQ40" s="49"/>
      <c r="ER40" s="50"/>
      <c r="ES40" s="49"/>
      <c r="ET40" s="51"/>
      <c r="EU40" s="49"/>
      <c r="EV40" s="49"/>
      <c r="EW40" s="49"/>
      <c r="EX40" s="49"/>
      <c r="EY40" s="49"/>
      <c r="EZ40" s="49"/>
      <c r="FA40" s="49"/>
      <c r="FB40" s="49"/>
      <c r="FC40" s="49"/>
      <c r="FD40" s="49"/>
      <c r="FE40" s="49"/>
      <c r="FF40" s="49"/>
      <c r="FG40" s="49"/>
      <c r="FH40" s="49"/>
      <c r="FI40" s="49"/>
      <c r="FJ40" s="49"/>
      <c r="FK40" s="49"/>
      <c r="FL40" s="49"/>
      <c r="FM40" s="49"/>
      <c r="FN40" s="49"/>
      <c r="FO40" s="49"/>
      <c r="FP40" s="49"/>
      <c r="FQ40" s="49"/>
      <c r="FR40" s="49"/>
      <c r="FS40" s="49"/>
      <c r="FT40" s="49"/>
      <c r="FU40" s="49"/>
      <c r="FV40" s="49"/>
      <c r="FW40" s="49"/>
      <c r="FX40" s="49"/>
      <c r="FY40" s="49"/>
      <c r="FZ40" s="49"/>
      <c r="GA40" s="49"/>
      <c r="GB40" s="49"/>
      <c r="GC40" s="49"/>
      <c r="GD40" s="49"/>
      <c r="GE40" s="49"/>
      <c r="GF40" s="49"/>
      <c r="GG40" s="49"/>
      <c r="GH40" s="49"/>
      <c r="GI40" s="49"/>
      <c r="GJ40" s="49"/>
      <c r="GK40" s="49"/>
      <c r="GL40" s="49"/>
      <c r="GM40" s="49"/>
      <c r="GN40" s="49"/>
      <c r="GO40" s="49"/>
      <c r="GP40" s="49"/>
    </row>
    <row r="41" spans="1:198" s="16" customFormat="1" x14ac:dyDescent="0.25">
      <c r="A41" s="37" t="s">
        <v>521</v>
      </c>
      <c r="J41" s="45"/>
      <c r="K41" s="46"/>
      <c r="L41" s="47"/>
      <c r="P41" s="45"/>
      <c r="Q41" s="46"/>
      <c r="R41" s="47"/>
      <c r="V41" s="45"/>
      <c r="W41" s="46"/>
      <c r="X41" s="47"/>
      <c r="AB41" s="45"/>
      <c r="AC41" s="46"/>
      <c r="AD41" s="47"/>
      <c r="AH41" s="45"/>
      <c r="AI41" s="46"/>
      <c r="AJ41" s="47"/>
      <c r="AN41" s="45"/>
      <c r="AO41" s="46"/>
      <c r="AP41" s="47"/>
      <c r="AT41" s="45"/>
      <c r="AU41" s="46"/>
      <c r="AV41" s="47"/>
      <c r="AZ41" s="45"/>
      <c r="BA41" s="46"/>
      <c r="BB41" s="47"/>
      <c r="BF41" s="45"/>
      <c r="BG41" s="46"/>
      <c r="BH41" s="47"/>
      <c r="BL41" s="45"/>
      <c r="BM41" s="46"/>
      <c r="BN41" s="47"/>
      <c r="BR41" s="45"/>
      <c r="BS41" s="46"/>
      <c r="BT41" s="47"/>
      <c r="BX41" s="45"/>
      <c r="BY41" s="46"/>
      <c r="BZ41" s="47"/>
      <c r="CD41" s="45"/>
      <c r="CE41" s="46"/>
      <c r="CF41" s="47"/>
      <c r="CJ41" s="45"/>
      <c r="CK41" s="46"/>
      <c r="CL41" s="47"/>
      <c r="CP41" s="45"/>
      <c r="CQ41" s="46"/>
      <c r="CR41" s="47"/>
      <c r="CV41" s="45"/>
      <c r="CW41" s="46"/>
      <c r="CX41" s="47"/>
      <c r="DB41" s="45"/>
      <c r="DC41" s="46"/>
      <c r="DD41" s="47"/>
      <c r="DH41" s="45"/>
      <c r="DI41" s="46"/>
      <c r="DJ41" s="47"/>
      <c r="DN41" s="45"/>
      <c r="DO41" s="46"/>
      <c r="DP41" s="47"/>
      <c r="DT41" s="45"/>
      <c r="DU41" s="46"/>
      <c r="DV41" s="47"/>
      <c r="DZ41" s="45"/>
      <c r="EA41" s="46"/>
      <c r="EB41" s="47"/>
      <c r="EF41" s="45"/>
      <c r="EG41" s="46"/>
      <c r="EH41" s="47"/>
      <c r="EL41" s="45"/>
      <c r="EM41" s="46"/>
      <c r="EN41" s="47"/>
      <c r="ER41" s="45"/>
      <c r="ES41" s="46"/>
      <c r="ET41" s="47"/>
    </row>
    <row r="42" spans="1:198" s="16" customFormat="1" x14ac:dyDescent="0.25">
      <c r="B42" s="16" t="e">
        <f>VLOOKUP(A42,'Phase 1,2+robust'!$A$3:$ID$198,2,FALSE)</f>
        <v>#N/A</v>
      </c>
      <c r="C42" s="16" t="e">
        <f>VLOOKUP(A42,'Phase 1,2+robust'!$A$3:$ID$198,3,FALSE)</f>
        <v>#N/A</v>
      </c>
      <c r="D42" s="16" t="e">
        <f>VLOOKUP(A42,'Phase 1,2+robust'!$A$3:$ID$198,4,FALSE)</f>
        <v>#N/A</v>
      </c>
      <c r="E42" s="16" t="e">
        <f>VLOOKUP(A42,'Phase 1,2+robust'!$A$3:$ID$198,5,FALSE)</f>
        <v>#N/A</v>
      </c>
      <c r="F42" s="16" t="e">
        <f>VLOOKUP(A42,'Phase 1,2+robust'!$A$3:$ID$198,6,FALSE)</f>
        <v>#N/A</v>
      </c>
      <c r="G42" s="16" t="e">
        <f>VLOOKUP(A42,'Phase 1,2+robust'!$A$3:$ID$198,7,FALSE)</f>
        <v>#N/A</v>
      </c>
      <c r="H42" s="16" t="e">
        <f>VLOOKUP(A42,'Phase 1,2+robust'!$A$3:$ID$198,8,FALSE)</f>
        <v>#N/A</v>
      </c>
      <c r="I42" s="16" t="e">
        <f>VLOOKUP(A42,'Phase 1,2+robust'!$A$3:$ID$198,9,FALSE)</f>
        <v>#N/A</v>
      </c>
      <c r="J42" s="45" t="e">
        <f>VLOOKUP(A42,'Phase 1,2+robust'!$A$3:$ID$198,10,FALSE)</f>
        <v>#N/A</v>
      </c>
      <c r="K42" s="46" t="e">
        <f>VLOOKUP(A42,'Phase 1,2+robust'!$A$3:$ID$198,11,FALSE)</f>
        <v>#N/A</v>
      </c>
      <c r="L42" s="47" t="e">
        <f>VLOOKUP(A42,'Phase 1,2+robust'!$A$3:$ID$198,12,FALSE)</f>
        <v>#N/A</v>
      </c>
      <c r="M42" s="16" t="e">
        <f>VLOOKUP(A42,'Phase 1,2+robust'!$A$3:$ID$198,13,FALSE)</f>
        <v>#N/A</v>
      </c>
      <c r="N42" s="16" t="e">
        <f>VLOOKUP(A42,'Phase 1,2+robust'!$A$3:$ID$198,14,FALSE)</f>
        <v>#N/A</v>
      </c>
      <c r="O42" s="16" t="e">
        <f>VLOOKUP(A42,'Phase 1,2+robust'!$A$3:$ID$198,15,FALSE)</f>
        <v>#N/A</v>
      </c>
      <c r="P42" s="45" t="e">
        <f>VLOOKUP(A42,'Phase 1,2+robust'!$A$3:$ID$198,16,FALSE)</f>
        <v>#N/A</v>
      </c>
      <c r="Q42" s="46" t="e">
        <f>VLOOKUP(A42,'Phase 1,2+robust'!$A$3:$ID$198,17,FALSE)</f>
        <v>#N/A</v>
      </c>
      <c r="R42" s="47" t="e">
        <f>VLOOKUP(A42,'Phase 1,2+robust'!$A$3:$ID$198,18,FALSE)</f>
        <v>#N/A</v>
      </c>
      <c r="S42" s="16" t="e">
        <f>VLOOKUP(A42,'Phase 1,2+robust'!$A$3:$ID$198,19,FALSE)</f>
        <v>#N/A</v>
      </c>
      <c r="T42" s="16" t="e">
        <f>VLOOKUP(A42,'Phase 1,2+robust'!$A$3:$ID$198,20,FALSE)</f>
        <v>#N/A</v>
      </c>
      <c r="U42" s="16" t="e">
        <f>VLOOKUP(A42,'Phase 1,2+robust'!$A$3:$ID$198,21,FALSE)</f>
        <v>#N/A</v>
      </c>
      <c r="V42" s="45" t="e">
        <f>VLOOKUP(A42,'Phase 1,2+robust'!$A$3:$ID$198,22,FALSE)</f>
        <v>#N/A</v>
      </c>
      <c r="W42" s="46" t="e">
        <f>VLOOKUP(A42,'Phase 1,2+robust'!$A$3:$ID$198,23,FALSE)</f>
        <v>#N/A</v>
      </c>
      <c r="X42" s="47" t="e">
        <f>VLOOKUP(A42,'Phase 1,2+robust'!$A$3:$ID$198,24,FALSE)</f>
        <v>#N/A</v>
      </c>
      <c r="Y42" s="16" t="e">
        <f>VLOOKUP(A42,'Phase 1,2+robust'!$A$3:$ID$198,25,FALSE)</f>
        <v>#N/A</v>
      </c>
      <c r="Z42" s="16" t="e">
        <f>VLOOKUP(A42,'Phase 1,2+robust'!$A$3:$ID$198,26,FALSE)</f>
        <v>#N/A</v>
      </c>
      <c r="AA42" s="16" t="e">
        <f>VLOOKUP(A42,'Phase 1,2+robust'!$A$3:$ID$198,27,FALSE)</f>
        <v>#N/A</v>
      </c>
      <c r="AB42" s="45" t="e">
        <f>VLOOKUP(A42,'Phase 1,2+robust'!$A$3:$ID$198,28,FALSE)</f>
        <v>#N/A</v>
      </c>
      <c r="AC42" s="46" t="e">
        <f>VLOOKUP(A42,'Phase 1,2+robust'!$A$3:$ID$198,29,FALSE)</f>
        <v>#N/A</v>
      </c>
      <c r="AD42" s="47" t="e">
        <f>VLOOKUP(A42,'Phase 1,2+robust'!$A$3:$ID$198,30,FALSE)</f>
        <v>#N/A</v>
      </c>
      <c r="AE42" s="16" t="e">
        <f>VLOOKUP(A42,'Phase 1,2+robust'!$A$3:$ID$198,31,FALSE)</f>
        <v>#N/A</v>
      </c>
      <c r="AF42" s="16" t="e">
        <f>VLOOKUP(A42,'Phase 1,2+robust'!$A$3:$ID$198,32,FALSE)</f>
        <v>#N/A</v>
      </c>
      <c r="AG42" s="16" t="e">
        <f>VLOOKUP(A42,'Phase 1,2+robust'!$A$3:$ID$198,33,FALSE)</f>
        <v>#N/A</v>
      </c>
      <c r="AH42" s="45" t="e">
        <f>VLOOKUP(A42,'Phase 1,2+robust'!$A$3:$ID$198,34,FALSE)</f>
        <v>#N/A</v>
      </c>
      <c r="AI42" s="46" t="e">
        <f>VLOOKUP(A42,'Phase 1,2+robust'!$A$3:$ID$198,35,FALSE)</f>
        <v>#N/A</v>
      </c>
      <c r="AJ42" s="47" t="e">
        <f>VLOOKUP(A42,'Phase 1,2+robust'!$A$3:$ID$198,36,FALSE)</f>
        <v>#N/A</v>
      </c>
      <c r="AK42" s="16" t="e">
        <f>VLOOKUP(A42,'Phase 1,2+robust'!$A$3:$ID$198,37,FALSE)</f>
        <v>#N/A</v>
      </c>
      <c r="AL42" s="16" t="e">
        <f>VLOOKUP(A42,'Phase 1,2+robust'!$A$3:$ID$198,38,FALSE)</f>
        <v>#N/A</v>
      </c>
      <c r="AM42" s="16" t="e">
        <f>VLOOKUP(A42,'Phase 1,2+robust'!$A$3:$ID$198,39,FALSE)</f>
        <v>#N/A</v>
      </c>
      <c r="AN42" s="45" t="e">
        <f>VLOOKUP(A42,'Phase 1,2+robust'!$A$3:$ID$198,40,FALSE)</f>
        <v>#N/A</v>
      </c>
      <c r="AO42" s="46" t="e">
        <f>VLOOKUP(A42,'Phase 1,2+robust'!$A$3:$ID$198,41,FALSE)</f>
        <v>#N/A</v>
      </c>
      <c r="AP42" s="47" t="e">
        <f>VLOOKUP(A42,'Phase 1,2+robust'!$A$3:$ID$198,42,FALSE)</f>
        <v>#N/A</v>
      </c>
      <c r="AQ42" s="16" t="e">
        <f>VLOOKUP(A42,'Phase 1,2+robust'!$A$3:$ID$198,43,FALSE)</f>
        <v>#N/A</v>
      </c>
      <c r="AR42" s="16" t="e">
        <f>VLOOKUP(A42,'Phase 1,2+robust'!$A$3:$ID$198,44,FALSE)</f>
        <v>#N/A</v>
      </c>
      <c r="AS42" s="16" t="e">
        <f>VLOOKUP(A42,'Phase 1,2+robust'!$A$3:$ID$198,45,FALSE)</f>
        <v>#N/A</v>
      </c>
      <c r="AT42" s="45" t="e">
        <f>VLOOKUP(A42,'Phase 1,2+robust'!$A$3:$ID$198,46,FALSE)</f>
        <v>#N/A</v>
      </c>
      <c r="AU42" s="46" t="e">
        <f>VLOOKUP(A42,'Phase 1,2+robust'!$A$3:$ID$198,47,FALSE)</f>
        <v>#N/A</v>
      </c>
      <c r="AV42" s="47" t="e">
        <f>VLOOKUP(A42,'Phase 1,2+robust'!$A$3:$ID$198,48,FALSE)</f>
        <v>#N/A</v>
      </c>
      <c r="AW42" s="16" t="e">
        <f>VLOOKUP(A42,'Phase 1,2+robust'!$A$3:$ID$198,49,FALSE)</f>
        <v>#N/A</v>
      </c>
      <c r="AX42" s="16" t="e">
        <f>VLOOKUP(A42,'Phase 1,2+robust'!$A$3:$ID$198,50,FALSE)</f>
        <v>#N/A</v>
      </c>
      <c r="AY42" s="16" t="e">
        <f>VLOOKUP(A42,'Phase 1,2+robust'!$A$3:$ID$198,51,FALSE)</f>
        <v>#N/A</v>
      </c>
      <c r="AZ42" s="45" t="e">
        <f>VLOOKUP(A42,'Phase 1,2+robust'!$A$3:$ID$198,52,FALSE)</f>
        <v>#N/A</v>
      </c>
      <c r="BA42" s="46" t="e">
        <f>VLOOKUP(A42,'Phase 1,2+robust'!$A$3:$ID$198,53,FALSE)</f>
        <v>#N/A</v>
      </c>
      <c r="BB42" s="47" t="e">
        <f>VLOOKUP(A42,'Phase 1,2+robust'!$A$3:$ID$198,54,FALSE)</f>
        <v>#N/A</v>
      </c>
      <c r="BC42" s="16" t="e">
        <f>VLOOKUP(A42,'Phase 1,2+robust'!$A$3:$ID$198,55,FALSE)</f>
        <v>#N/A</v>
      </c>
      <c r="BD42" s="16" t="e">
        <f>VLOOKUP(A42,'Phase 1,2+robust'!$A$3:$ID$198,56,FALSE)</f>
        <v>#N/A</v>
      </c>
      <c r="BE42" s="16" t="e">
        <f>VLOOKUP(A42,'Phase 1,2+robust'!$A$3:$ID$198,57,FALSE)</f>
        <v>#N/A</v>
      </c>
      <c r="BF42" s="45" t="e">
        <f>VLOOKUP(A42,'Phase 1,2+robust'!$A$3:$ID$198,58,FALSE)</f>
        <v>#N/A</v>
      </c>
      <c r="BG42" s="46" t="e">
        <f>VLOOKUP(A42,'Phase 1,2+robust'!$A$3:$ID$198,59,FALSE)</f>
        <v>#N/A</v>
      </c>
      <c r="BH42" s="47" t="e">
        <f>VLOOKUP(A42,'Phase 1,2+robust'!$A$3:$ID$198,60,FALSE)</f>
        <v>#N/A</v>
      </c>
      <c r="BI42" s="16" t="e">
        <f>VLOOKUP(A42,'Phase 1,2+robust'!$A$3:$ID$198,61,FALSE)</f>
        <v>#N/A</v>
      </c>
      <c r="BJ42" s="16" t="e">
        <f>VLOOKUP(A42,'Phase 1,2+robust'!$A$3:$ID$198,62,FALSE)</f>
        <v>#N/A</v>
      </c>
      <c r="BK42" s="16" t="e">
        <f>VLOOKUP(A42,'Phase 1,2+robust'!$A$3:$ID$198,63,FALSE)</f>
        <v>#N/A</v>
      </c>
      <c r="BL42" s="45" t="e">
        <f>VLOOKUP(A42,'Phase 1,2+robust'!$A$3:$ID$198,64,FALSE)</f>
        <v>#N/A</v>
      </c>
      <c r="BM42" s="46" t="e">
        <f>VLOOKUP(A42,'Phase 1,2+robust'!$A$3:$ID$198,65,FALSE)</f>
        <v>#N/A</v>
      </c>
      <c r="BN42" s="47" t="e">
        <f>VLOOKUP(A42,'Phase 1,2+robust'!$A$3:$ID$198,66,FALSE)</f>
        <v>#N/A</v>
      </c>
      <c r="BO42" s="16" t="e">
        <f>VLOOKUP(A42,'Phase 1,2+robust'!$A$3:$ID$198,67,FALSE)</f>
        <v>#N/A</v>
      </c>
      <c r="BP42" s="16" t="e">
        <f>VLOOKUP(A42,'Phase 1,2+robust'!$A$3:$ID$198,68,FALSE)</f>
        <v>#N/A</v>
      </c>
      <c r="BQ42" s="16" t="e">
        <f>VLOOKUP(A42,'Phase 1,2+robust'!$A$3:$ID$198,69,FALSE)</f>
        <v>#N/A</v>
      </c>
      <c r="BR42" s="45" t="e">
        <f>VLOOKUP(A42,'Phase 1,2+robust'!$A$3:$ID$198,70,FALSE)</f>
        <v>#N/A</v>
      </c>
      <c r="BS42" s="46" t="e">
        <f>VLOOKUP(A42,'Phase 1,2+robust'!$A$3:$ID$198,71,FALSE)</f>
        <v>#N/A</v>
      </c>
      <c r="BT42" s="47" t="e">
        <f>VLOOKUP(A42,'Phase 1,2+robust'!$A$3:$ID$198,72,FALSE)</f>
        <v>#N/A</v>
      </c>
      <c r="BU42" s="16" t="e">
        <f>VLOOKUP(A42,'Phase 1,2+robust'!$A$3:$ID$198,73,FALSE)</f>
        <v>#N/A</v>
      </c>
      <c r="BV42" s="16" t="e">
        <f>VLOOKUP(A42,'Phase 1,2+robust'!$A$3:$ID$198,74,FALSE)</f>
        <v>#N/A</v>
      </c>
      <c r="BW42" s="16" t="e">
        <f>VLOOKUP(A42,'Phase 1,2+robust'!$A$3:$ID$198,75,FALSE)</f>
        <v>#N/A</v>
      </c>
      <c r="BX42" s="45" t="e">
        <f>VLOOKUP(A42,'Phase 1,2+robust'!$A$3:$ID$198,76,FALSE)</f>
        <v>#N/A</v>
      </c>
      <c r="BY42" s="46" t="e">
        <f>VLOOKUP(A42,'Phase 1,2+robust'!$A$3:$ID$198,77,FALSE)</f>
        <v>#N/A</v>
      </c>
      <c r="BZ42" s="47" t="e">
        <f>VLOOKUP(A42,'Phase 1,2+robust'!$A$3:$ID$198,78,FALSE)</f>
        <v>#N/A</v>
      </c>
      <c r="CA42" s="16" t="e">
        <f>VLOOKUP(A42,'Phase 1,2+robust'!$A$3:$ID$198,79,FALSE)</f>
        <v>#N/A</v>
      </c>
      <c r="CB42" s="16" t="e">
        <f>VLOOKUP(A42,'Phase 1,2+robust'!$A$3:$ID$198,80,FALSE)</f>
        <v>#N/A</v>
      </c>
      <c r="CC42" s="16" t="e">
        <f>VLOOKUP(A42,'Phase 1,2+robust'!$A$3:$ID$198,81,FALSE)</f>
        <v>#N/A</v>
      </c>
      <c r="CD42" s="45" t="e">
        <f>VLOOKUP(A42,'Phase 1,2+robust'!$A$3:$ID$198,82,FALSE)</f>
        <v>#N/A</v>
      </c>
      <c r="CE42" s="46" t="e">
        <f>VLOOKUP(A42,'Phase 1,2+robust'!$A$3:$ID$198,83,FALSE)</f>
        <v>#N/A</v>
      </c>
      <c r="CF42" s="47" t="e">
        <f>VLOOKUP(A42,'Phase 1,2+robust'!$A$3:$ID$198,84,FALSE)</f>
        <v>#N/A</v>
      </c>
      <c r="CG42" s="16" t="e">
        <f>VLOOKUP(A42,'Phase 1,2+robust'!$A$3:$ID$198,85,FALSE)</f>
        <v>#N/A</v>
      </c>
      <c r="CH42" s="16" t="e">
        <f>VLOOKUP(A42,'Phase 1,2+robust'!$A$3:$ID$198,86,FALSE)</f>
        <v>#N/A</v>
      </c>
      <c r="CI42" s="16" t="e">
        <f>VLOOKUP(A42,'Phase 1,2+robust'!$A$3:$ID$198,87,FALSE)</f>
        <v>#N/A</v>
      </c>
      <c r="CJ42" s="45" t="e">
        <f>VLOOKUP(A42,'Phase 1,2+robust'!$A$3:$ID$198,88,FALSE)</f>
        <v>#N/A</v>
      </c>
      <c r="CK42" s="46" t="e">
        <f>VLOOKUP(A42,'Phase 1,2+robust'!$A$3:$ID$198,89,FALSE)</f>
        <v>#N/A</v>
      </c>
      <c r="CL42" s="47" t="e">
        <f>VLOOKUP(A42,'Phase 1,2+robust'!$A$3:$ID$198,90,FALSE)</f>
        <v>#N/A</v>
      </c>
      <c r="CM42" s="16" t="e">
        <f>VLOOKUP(A42,'Phase 1,2+robust'!$A$3:$ID$198,91,FALSE)</f>
        <v>#N/A</v>
      </c>
      <c r="CN42" s="16" t="e">
        <f>VLOOKUP(A42,'Phase 1,2+robust'!$A$3:$ID$198,92,FALSE)</f>
        <v>#N/A</v>
      </c>
      <c r="CO42" s="16" t="e">
        <f>VLOOKUP(A42,'Phase 1,2+robust'!$A$3:$ID$198,93,FALSE)</f>
        <v>#N/A</v>
      </c>
      <c r="CP42" s="45" t="e">
        <f>VLOOKUP(A42,'Phase 1,2+robust'!$A$3:$ID$198,94,FALSE)</f>
        <v>#N/A</v>
      </c>
      <c r="CQ42" s="46" t="e">
        <f>VLOOKUP(A42,'Phase 1,2+robust'!$A$3:$ID$198,95,FALSE)</f>
        <v>#N/A</v>
      </c>
      <c r="CR42" s="47" t="e">
        <f>VLOOKUP(A42,'Phase 1,2+robust'!$A$3:$ID$198,96,FALSE)</f>
        <v>#N/A</v>
      </c>
      <c r="CS42" s="16" t="e">
        <f>VLOOKUP(A42,'Phase 1,2+robust'!$A$3:$ID$198,97,FALSE)</f>
        <v>#N/A</v>
      </c>
      <c r="CT42" s="16" t="e">
        <f>VLOOKUP(A42,'Phase 1,2+robust'!$A$3:$ID$198,98,FALSE)</f>
        <v>#N/A</v>
      </c>
      <c r="CU42" s="16" t="e">
        <f>VLOOKUP(A42,'Phase 1,2+robust'!$A$3:$ID$198,99,FALSE)</f>
        <v>#N/A</v>
      </c>
      <c r="CV42" s="45" t="e">
        <f>VLOOKUP(A42,'Phase 1,2+robust'!$A$3:$ID$198,100,FALSE)</f>
        <v>#N/A</v>
      </c>
      <c r="CW42" s="46" t="e">
        <f>VLOOKUP(A42,'Phase 1,2+robust'!$A$3:$ID$198,101,FALSE)</f>
        <v>#N/A</v>
      </c>
      <c r="CX42" s="47" t="e">
        <f>VLOOKUP(A42,'Phase 1,2+robust'!$A$3:$ID$198,102,FALSE)</f>
        <v>#N/A</v>
      </c>
      <c r="CY42" s="16" t="e">
        <f>VLOOKUP(A42,'Phase 1,2+robust'!$A$3:$ID$198,103,FALSE)</f>
        <v>#N/A</v>
      </c>
      <c r="CZ42" s="16" t="e">
        <f>VLOOKUP(A42,'Phase 1,2+robust'!$A$3:$ID$198,104,FALSE)</f>
        <v>#N/A</v>
      </c>
      <c r="DA42" s="16" t="e">
        <f>VLOOKUP(A42,'Phase 1,2+robust'!$A$3:$ID$198,105,FALSE)</f>
        <v>#N/A</v>
      </c>
      <c r="DB42" s="45" t="e">
        <f>VLOOKUP(A42,'Phase 1,2+robust'!$A$3:$ID$198,106,FALSE)</f>
        <v>#N/A</v>
      </c>
      <c r="DC42" s="46" t="e">
        <f>VLOOKUP(A42,'Phase 1,2+robust'!$A$3:$ID$198,107,FALSE)</f>
        <v>#N/A</v>
      </c>
      <c r="DD42" s="47" t="e">
        <f>VLOOKUP(A42,'Phase 1,2+robust'!$A$3:$ID$198,108,FALSE)</f>
        <v>#N/A</v>
      </c>
      <c r="DE42" s="16" t="e">
        <f>VLOOKUP(A42,'Phase 1,2+robust'!$A$3:$ID$198,109,FALSE)</f>
        <v>#N/A</v>
      </c>
      <c r="DF42" s="16" t="e">
        <f>VLOOKUP(A42,'Phase 1,2+robust'!$A$3:$ID$198,110,FALSE)</f>
        <v>#N/A</v>
      </c>
      <c r="DG42" s="16" t="e">
        <f>VLOOKUP(A42,'Phase 1,2+robust'!$A$3:$ID$198,111,FALSE)</f>
        <v>#N/A</v>
      </c>
      <c r="DH42" s="45" t="e">
        <f>VLOOKUP(A42,'Phase 1,2+robust'!$A$3:$ID$198,112,FALSE)</f>
        <v>#N/A</v>
      </c>
      <c r="DI42" s="46" t="e">
        <f>VLOOKUP(A42,'Phase 1,2+robust'!$A$3:$ID$198,113,FALSE)</f>
        <v>#N/A</v>
      </c>
      <c r="DJ42" s="47" t="e">
        <f>VLOOKUP(A42,'Phase 1,2+robust'!$A$3:$ID$198,114,FALSE)</f>
        <v>#N/A</v>
      </c>
      <c r="DK42" s="16" t="e">
        <f>VLOOKUP(A42,'Phase 1,2+robust'!$A$3:$ID$198,115,FALSE)</f>
        <v>#N/A</v>
      </c>
      <c r="DL42" s="16" t="e">
        <f>VLOOKUP(A42,'Phase 1,2+robust'!$A$3:$ID$198,116,FALSE)</f>
        <v>#N/A</v>
      </c>
      <c r="DM42" s="16" t="e">
        <f>VLOOKUP(A42,'Phase 1,2+robust'!$A$3:$ID$198,117,FALSE)</f>
        <v>#N/A</v>
      </c>
      <c r="DN42" s="45" t="e">
        <f>VLOOKUP(A42,'Phase 1,2+robust'!$A$3:$ID$198,118,FALSE)</f>
        <v>#N/A</v>
      </c>
      <c r="DO42" s="46" t="e">
        <f>VLOOKUP(A42,'Phase 1,2+robust'!$A$3:$ID$198,119,FALSE)</f>
        <v>#N/A</v>
      </c>
      <c r="DP42" s="47" t="e">
        <f>VLOOKUP(A42,'Phase 1,2+robust'!$A$3:$ID$198,120,FALSE)</f>
        <v>#N/A</v>
      </c>
      <c r="DQ42" s="16" t="e">
        <f>VLOOKUP(A42,'Phase 1,2+robust'!$A$3:$ID$198,121,FALSE)</f>
        <v>#N/A</v>
      </c>
      <c r="DR42" s="16" t="e">
        <f>VLOOKUP(A42,'Phase 1,2+robust'!$A$3:$ID$198,122,FALSE)</f>
        <v>#N/A</v>
      </c>
      <c r="DS42" s="16" t="e">
        <f>VLOOKUP(A42,'Phase 1,2+robust'!$A$3:$ID$198,123,FALSE)</f>
        <v>#N/A</v>
      </c>
      <c r="DT42" s="45" t="e">
        <f>VLOOKUP(A42,'Phase 1,2+robust'!$A$3:$ID$198,124,FALSE)</f>
        <v>#N/A</v>
      </c>
      <c r="DU42" s="46" t="e">
        <f>VLOOKUP(A42,'Phase 1,2+robust'!$A$3:$ID$198,125,FALSE)</f>
        <v>#N/A</v>
      </c>
      <c r="DV42" s="47" t="e">
        <f>VLOOKUP(A42,'Phase 1,2+robust'!$A$3:$ID$198,126,FALSE)</f>
        <v>#N/A</v>
      </c>
      <c r="DW42" s="16" t="e">
        <f>VLOOKUP(A42,'Phase 1,2+robust'!$A$3:$ID$198,127,FALSE)</f>
        <v>#N/A</v>
      </c>
      <c r="DX42" s="16" t="e">
        <f>VLOOKUP(A42,'Phase 1,2+robust'!$A$3:$ID$198,128,FALSE)</f>
        <v>#N/A</v>
      </c>
      <c r="DY42" s="16" t="e">
        <f>VLOOKUP(A42,'Phase 1,2+robust'!$A$3:$ID$198,129,FALSE)</f>
        <v>#N/A</v>
      </c>
      <c r="DZ42" s="45" t="e">
        <f>VLOOKUP(A42,'Phase 1,2+robust'!$A$3:$ID$198,130,FALSE)</f>
        <v>#N/A</v>
      </c>
      <c r="EA42" s="46" t="e">
        <f>VLOOKUP(A42,'Phase 1,2+robust'!$A$3:$ID$198,131,FALSE)</f>
        <v>#N/A</v>
      </c>
      <c r="EB42" s="47" t="e">
        <f>VLOOKUP(A42,'Phase 1,2+robust'!$A$3:$ID$198,132,FALSE)</f>
        <v>#N/A</v>
      </c>
      <c r="EC42" s="16" t="e">
        <f>VLOOKUP(A42,'Phase 1,2+robust'!$A$3:$ID$198,133,FALSE)</f>
        <v>#N/A</v>
      </c>
      <c r="ED42" s="16" t="e">
        <f>VLOOKUP(A42,'Phase 1,2+robust'!$A$3:$ID$198,134,FALSE)</f>
        <v>#N/A</v>
      </c>
      <c r="EE42" s="16" t="e">
        <f>VLOOKUP(A42,'Phase 1,2+robust'!$A$3:$ID$198,135,FALSE)</f>
        <v>#N/A</v>
      </c>
      <c r="EF42" s="45" t="e">
        <f>VLOOKUP(A42,'Phase 1,2+robust'!$A$3:$ID$198,136,FALSE)</f>
        <v>#N/A</v>
      </c>
      <c r="EG42" s="46" t="e">
        <f>VLOOKUP(A42,'Phase 1,2+robust'!$A$3:$ID$198,137,FALSE)</f>
        <v>#N/A</v>
      </c>
      <c r="EH42" s="47" t="e">
        <f>VLOOKUP(A42,'Phase 1,2+robust'!$A$3:$ID$198,138,FALSE)</f>
        <v>#N/A</v>
      </c>
      <c r="EI42" s="16" t="e">
        <f>VLOOKUP(A42,'Phase 1,2+robust'!$A$3:$ID$198,139,FALSE)</f>
        <v>#N/A</v>
      </c>
      <c r="EJ42" s="16" t="e">
        <f>VLOOKUP(A42,'Phase 1,2+robust'!$A$3:$ID$198,140,FALSE)</f>
        <v>#N/A</v>
      </c>
      <c r="EK42" s="16" t="e">
        <f>VLOOKUP(A42,'Phase 1,2+robust'!$A$3:$ID$198,141,FALSE)</f>
        <v>#N/A</v>
      </c>
      <c r="EL42" s="45" t="e">
        <f>VLOOKUP(A42,'Phase 1,2+robust'!$A$3:$ID$198,142,FALSE)</f>
        <v>#N/A</v>
      </c>
      <c r="EM42" s="46" t="e">
        <f>VLOOKUP(A42,'Phase 1,2+robust'!$A$3:$ID$198,143,FALSE)</f>
        <v>#N/A</v>
      </c>
      <c r="EN42" s="47" t="e">
        <f>VLOOKUP(A42,'Phase 1,2+robust'!$A$3:$ID$198,144,FALSE)</f>
        <v>#N/A</v>
      </c>
      <c r="EO42" s="16" t="e">
        <f>VLOOKUP(A42,'Phase 1,2+robust'!$A$3:$ID$198,145,FALSE)</f>
        <v>#N/A</v>
      </c>
      <c r="EP42" s="16" t="e">
        <f>VLOOKUP(A42,'Phase 1,2+robust'!$A$3:$ID$198,146,FALSE)</f>
        <v>#N/A</v>
      </c>
      <c r="EQ42" s="16" t="e">
        <f>VLOOKUP(A42,'Phase 1,2+robust'!$A$3:$ID$198,147,FALSE)</f>
        <v>#N/A</v>
      </c>
      <c r="ER42" s="45" t="e">
        <f>VLOOKUP(A42,'Phase 1,2+robust'!$A$3:$ID$198,148,FALSE)</f>
        <v>#N/A</v>
      </c>
      <c r="ES42" s="46" t="e">
        <f>VLOOKUP(A42,'Phase 1,2+robust'!$A$3:$ID$198,149,FALSE)</f>
        <v>#N/A</v>
      </c>
      <c r="ET42" s="47" t="e">
        <f>VLOOKUP(A42,'Phase 1,2+robust'!$A$3:$ID$198,150,FALSE)</f>
        <v>#N/A</v>
      </c>
      <c r="EU42" s="16" t="e">
        <f>VLOOKUP(A42,'Phase 1,2+robust'!$A$3:$ID$198,151,FALSE)</f>
        <v>#N/A</v>
      </c>
      <c r="EV42" s="16" t="e">
        <f>VLOOKUP(A42,'Phase 1,2+robust'!$A$3:$ID$198,152,FALSE)</f>
        <v>#N/A</v>
      </c>
      <c r="EW42" s="16" t="e">
        <f>VLOOKUP(A42,'Phase 1,2+robust'!$A$3:$ID$198,153,FALSE)</f>
        <v>#N/A</v>
      </c>
      <c r="EX42" s="16" t="e">
        <f>VLOOKUP(A42,'Phase 1,2+robust'!$A$3:$ID$198,154,FALSE)</f>
        <v>#N/A</v>
      </c>
      <c r="EY42" s="16" t="e">
        <f>VLOOKUP(A42,'Phase 1,2+robust'!$A$3:$ID$198,155,FALSE)</f>
        <v>#N/A</v>
      </c>
      <c r="EZ42" s="16" t="e">
        <f>VLOOKUP(A42,'Phase 1,2+robust'!$A$3:$ID$198,156,FALSE)</f>
        <v>#N/A</v>
      </c>
      <c r="FA42" s="16" t="e">
        <f>VLOOKUP(A42,'Phase 1,2+robust'!$A$3:$ID$198,157,FALSE)</f>
        <v>#N/A</v>
      </c>
      <c r="FB42" s="16" t="e">
        <f>VLOOKUP(A42,'Phase 1,2+robust'!$A$3:$ID$198,158,FALSE)</f>
        <v>#N/A</v>
      </c>
      <c r="FC42" s="16" t="e">
        <f>VLOOKUP(A42,'Phase 1,2+robust'!$A$3:$ID$198,159,FALSE)</f>
        <v>#N/A</v>
      </c>
      <c r="FD42" s="16" t="e">
        <f>VLOOKUP(A42,'Phase 1,2+robust'!$A$3:$ID$198,160,FALSE)</f>
        <v>#N/A</v>
      </c>
      <c r="FE42" s="16" t="e">
        <f>VLOOKUP(A42,'Phase 1,2+robust'!$A$3:$ID$198,161,FALSE)</f>
        <v>#N/A</v>
      </c>
      <c r="FF42" s="16" t="e">
        <f>VLOOKUP(A42,'Phase 1,2+robust'!$A$3:$ID$198,162,FALSE)</f>
        <v>#N/A</v>
      </c>
      <c r="FG42" s="16" t="e">
        <f>VLOOKUP(A42,'Phase 1,2+robust'!$A$3:$ID$198,163,FALSE)</f>
        <v>#N/A</v>
      </c>
      <c r="FH42" s="16" t="e">
        <f>VLOOKUP(A42,'Phase 1,2+robust'!$A$3:$ID$198,164,FALSE)</f>
        <v>#N/A</v>
      </c>
      <c r="FI42" s="16" t="e">
        <f>VLOOKUP(A42,'Phase 1,2+robust'!$A$3:$ID$198,165,FALSE)</f>
        <v>#N/A</v>
      </c>
      <c r="FJ42" s="16" t="e">
        <f>VLOOKUP(A42,'Phase 1,2+robust'!$A$3:$ID$198,166,FALSE)</f>
        <v>#N/A</v>
      </c>
      <c r="FK42" s="16" t="e">
        <f>VLOOKUP(A42,'Phase 1,2+robust'!$A$3:$ID$198,167,FALSE)</f>
        <v>#N/A</v>
      </c>
      <c r="FL42" s="16" t="e">
        <f>VLOOKUP(A42,'Phase 1,2+robust'!$A$3:$ID$198,168,FALSE)</f>
        <v>#N/A</v>
      </c>
      <c r="FM42" s="16" t="e">
        <f>VLOOKUP(A42,'Phase 1,2+robust'!$A$3:$ID$198,169,FALSE)</f>
        <v>#N/A</v>
      </c>
      <c r="FN42" s="16" t="e">
        <f>VLOOKUP(A42,'Phase 1,2+robust'!$A$3:$ID$198,170,FALSE)</f>
        <v>#N/A</v>
      </c>
      <c r="FO42" s="16" t="e">
        <f>VLOOKUP(A42,'Phase 1,2+robust'!$A$3:$ID$198,171,FALSE)</f>
        <v>#N/A</v>
      </c>
      <c r="FP42" s="16" t="e">
        <f>VLOOKUP(A42,'Phase 1,2+robust'!$A$3:$ID$198,172,FALSE)</f>
        <v>#N/A</v>
      </c>
      <c r="FQ42" s="16" t="e">
        <f>VLOOKUP(A42,'Phase 1,2+robust'!$A$3:$ID$198,173,FALSE)</f>
        <v>#N/A</v>
      </c>
      <c r="FR42" s="16" t="e">
        <f>VLOOKUP(A42,'Phase 1,2+robust'!$A$3:$ID$198,174,FALSE)</f>
        <v>#N/A</v>
      </c>
      <c r="FS42" s="16" t="e">
        <f>VLOOKUP(A42,'Phase 1,2+robust'!$A$3:$ID$198,175,FALSE)</f>
        <v>#N/A</v>
      </c>
      <c r="FT42" s="16" t="e">
        <f>VLOOKUP(A42,'Phase 1,2+robust'!$A$3:$ID$198,176,FALSE)</f>
        <v>#N/A</v>
      </c>
      <c r="FU42" s="16" t="e">
        <f>VLOOKUP(A42,'Phase 1,2+robust'!$A$3:$ID$198,177,FALSE)</f>
        <v>#N/A</v>
      </c>
      <c r="FV42" s="16" t="e">
        <f>VLOOKUP(A42,'Phase 1,2+robust'!$A$3:$ID$198,178,FALSE)</f>
        <v>#N/A</v>
      </c>
      <c r="FW42" s="16" t="e">
        <f>VLOOKUP(A42,'Phase 1,2+robust'!$A$3:$ID$198,179,FALSE)</f>
        <v>#N/A</v>
      </c>
      <c r="FX42" s="16" t="e">
        <f>VLOOKUP(A42,'Phase 1,2+robust'!$A$3:$ID$198,180,FALSE)</f>
        <v>#N/A</v>
      </c>
      <c r="FY42" s="16" t="e">
        <f>VLOOKUP(A42,'Phase 1,2+robust'!$A$3:$ID$198,181,FALSE)</f>
        <v>#N/A</v>
      </c>
      <c r="FZ42" s="16" t="e">
        <f>VLOOKUP(A42,'Phase 1,2+robust'!$A$3:$ID$198,182,FALSE)</f>
        <v>#N/A</v>
      </c>
      <c r="GA42" s="16" t="e">
        <f>VLOOKUP(A42,'Phase 1,2+robust'!$A$3:$ID$198,183,FALSE)</f>
        <v>#N/A</v>
      </c>
      <c r="GB42" s="16" t="e">
        <f>VLOOKUP(A42,'Phase 1,2+robust'!$A$3:$ID$198,184,FALSE)</f>
        <v>#N/A</v>
      </c>
      <c r="GC42" s="16" t="e">
        <f>VLOOKUP(A42,'Phase 1,2+robust'!$A$3:$ID$198,185,FALSE)</f>
        <v>#N/A</v>
      </c>
      <c r="GD42" s="16" t="e">
        <f>VLOOKUP(A42,'Phase 1,2+robust'!$A$3:$ID$198,186,FALSE)</f>
        <v>#N/A</v>
      </c>
      <c r="GE42" s="16" t="e">
        <f>VLOOKUP(A42,'Phase 1,2+robust'!$A$3:$ID$198,187,FALSE)</f>
        <v>#N/A</v>
      </c>
      <c r="GF42" s="16" t="e">
        <f>VLOOKUP(A42,'Phase 1,2+robust'!$A$3:$ID$198,188,FALSE)</f>
        <v>#N/A</v>
      </c>
      <c r="GG42" s="16" t="e">
        <f>VLOOKUP(A42,'Phase 1,2+robust'!$A$3:$ID$198,189,FALSE)</f>
        <v>#N/A</v>
      </c>
      <c r="GH42" s="16" t="e">
        <f>VLOOKUP(A42,'Phase 1,2+robust'!$A$3:$ID$198,190,FALSE)</f>
        <v>#N/A</v>
      </c>
      <c r="GI42" s="16" t="e">
        <f>VLOOKUP(A42,'Phase 1,2+robust'!$A$3:$ID$198,191,FALSE)</f>
        <v>#N/A</v>
      </c>
      <c r="GJ42" s="16" t="e">
        <f>VLOOKUP(A42,'Phase 1,2+robust'!$A$3:$ID$198,192,FALSE)</f>
        <v>#N/A</v>
      </c>
      <c r="GK42" s="16" t="e">
        <f>VLOOKUP(A42,'Phase 1,2+robust'!$A$3:$ID$198,193,FALSE)</f>
        <v>#N/A</v>
      </c>
      <c r="GL42" s="16" t="e">
        <f>VLOOKUP(A42,'Phase 1,2+robust'!$A$3:$ID$198,194,FALSE)</f>
        <v>#N/A</v>
      </c>
      <c r="GM42" s="16" t="e">
        <f>VLOOKUP(A42,'Phase 1,2+robust'!$A$3:$ID$198,195,FALSE)</f>
        <v>#N/A</v>
      </c>
      <c r="GN42" s="16" t="e">
        <f>VLOOKUP(A42,'Phase 1,2+robust'!$A$3:$ID$198,196,FALSE)</f>
        <v>#N/A</v>
      </c>
      <c r="GO42" s="16" t="e">
        <f>VLOOKUP(A42,'Phase 1,2+robust'!$A$3:$ID$198,197,FALSE)</f>
        <v>#N/A</v>
      </c>
      <c r="GP42" s="16" t="e">
        <f>VLOOKUP(A42,'Phase 1,2+robust'!$A$3:$ID$198,198,FALSE)</f>
        <v>#N/A</v>
      </c>
    </row>
    <row r="43" spans="1:198" s="16" customFormat="1" x14ac:dyDescent="0.25">
      <c r="B43" s="16" t="e">
        <f>VLOOKUP(A43,'Phase 1,2+robust'!$A$3:$ID$198,2,FALSE)</f>
        <v>#N/A</v>
      </c>
      <c r="C43" s="16" t="e">
        <f>VLOOKUP(A43,'Phase 1,2+robust'!$A$3:$ID$198,3,FALSE)</f>
        <v>#N/A</v>
      </c>
      <c r="D43" s="16" t="e">
        <f>VLOOKUP(A43,'Phase 1,2+robust'!$A$3:$ID$198,4,FALSE)</f>
        <v>#N/A</v>
      </c>
      <c r="E43" s="16" t="e">
        <f>VLOOKUP(A43,'Phase 1,2+robust'!$A$3:$ID$198,5,FALSE)</f>
        <v>#N/A</v>
      </c>
      <c r="F43" s="16" t="e">
        <f>VLOOKUP(A43,'Phase 1,2+robust'!$A$3:$ID$198,6,FALSE)</f>
        <v>#N/A</v>
      </c>
      <c r="G43" s="16" t="e">
        <f>VLOOKUP(A43,'Phase 1,2+robust'!$A$3:$ID$198,7,FALSE)</f>
        <v>#N/A</v>
      </c>
      <c r="H43" s="16" t="e">
        <f>VLOOKUP(A43,'Phase 1,2+robust'!$A$3:$ID$198,8,FALSE)</f>
        <v>#N/A</v>
      </c>
      <c r="I43" s="16" t="e">
        <f>VLOOKUP(A43,'Phase 1,2+robust'!$A$3:$ID$198,9,FALSE)</f>
        <v>#N/A</v>
      </c>
      <c r="J43" s="45" t="e">
        <f>VLOOKUP(A43,'Phase 1,2+robust'!$A$3:$ID$198,10,FALSE)</f>
        <v>#N/A</v>
      </c>
      <c r="K43" s="46" t="e">
        <f>VLOOKUP(A43,'Phase 1,2+robust'!$A$3:$ID$198,11,FALSE)</f>
        <v>#N/A</v>
      </c>
      <c r="L43" s="47" t="e">
        <f>VLOOKUP(A43,'Phase 1,2+robust'!$A$3:$ID$198,12,FALSE)</f>
        <v>#N/A</v>
      </c>
      <c r="M43" s="16" t="e">
        <f>VLOOKUP(A43,'Phase 1,2+robust'!$A$3:$ID$198,13,FALSE)</f>
        <v>#N/A</v>
      </c>
      <c r="N43" s="16" t="e">
        <f>VLOOKUP(A43,'Phase 1,2+robust'!$A$3:$ID$198,14,FALSE)</f>
        <v>#N/A</v>
      </c>
      <c r="O43" s="16" t="e">
        <f>VLOOKUP(A43,'Phase 1,2+robust'!$A$3:$ID$198,15,FALSE)</f>
        <v>#N/A</v>
      </c>
      <c r="P43" s="45" t="e">
        <f>VLOOKUP(A43,'Phase 1,2+robust'!$A$3:$ID$198,16,FALSE)</f>
        <v>#N/A</v>
      </c>
      <c r="Q43" s="46" t="e">
        <f>VLOOKUP(A43,'Phase 1,2+robust'!$A$3:$ID$198,17,FALSE)</f>
        <v>#N/A</v>
      </c>
      <c r="R43" s="47" t="e">
        <f>VLOOKUP(A43,'Phase 1,2+robust'!$A$3:$ID$198,18,FALSE)</f>
        <v>#N/A</v>
      </c>
      <c r="S43" s="16" t="e">
        <f>VLOOKUP(A43,'Phase 1,2+robust'!$A$3:$ID$198,19,FALSE)</f>
        <v>#N/A</v>
      </c>
      <c r="T43" s="16" t="e">
        <f>VLOOKUP(A43,'Phase 1,2+robust'!$A$3:$ID$198,20,FALSE)</f>
        <v>#N/A</v>
      </c>
      <c r="U43" s="16" t="e">
        <f>VLOOKUP(A43,'Phase 1,2+robust'!$A$3:$ID$198,21,FALSE)</f>
        <v>#N/A</v>
      </c>
      <c r="V43" s="45" t="e">
        <f>VLOOKUP(A43,'Phase 1,2+robust'!$A$3:$ID$198,22,FALSE)</f>
        <v>#N/A</v>
      </c>
      <c r="W43" s="46" t="e">
        <f>VLOOKUP(A43,'Phase 1,2+robust'!$A$3:$ID$198,23,FALSE)</f>
        <v>#N/A</v>
      </c>
      <c r="X43" s="47" t="e">
        <f>VLOOKUP(A43,'Phase 1,2+robust'!$A$3:$ID$198,24,FALSE)</f>
        <v>#N/A</v>
      </c>
      <c r="Y43" s="16" t="e">
        <f>VLOOKUP(A43,'Phase 1,2+robust'!$A$3:$ID$198,25,FALSE)</f>
        <v>#N/A</v>
      </c>
      <c r="Z43" s="16" t="e">
        <f>VLOOKUP(A43,'Phase 1,2+robust'!$A$3:$ID$198,26,FALSE)</f>
        <v>#N/A</v>
      </c>
      <c r="AA43" s="16" t="e">
        <f>VLOOKUP(A43,'Phase 1,2+robust'!$A$3:$ID$198,27,FALSE)</f>
        <v>#N/A</v>
      </c>
      <c r="AB43" s="45" t="e">
        <f>VLOOKUP(A43,'Phase 1,2+robust'!$A$3:$ID$198,28,FALSE)</f>
        <v>#N/A</v>
      </c>
      <c r="AC43" s="46" t="e">
        <f>VLOOKUP(A43,'Phase 1,2+robust'!$A$3:$ID$198,29,FALSE)</f>
        <v>#N/A</v>
      </c>
      <c r="AD43" s="47" t="e">
        <f>VLOOKUP(A43,'Phase 1,2+robust'!$A$3:$ID$198,30,FALSE)</f>
        <v>#N/A</v>
      </c>
      <c r="AE43" s="16" t="e">
        <f>VLOOKUP(A43,'Phase 1,2+robust'!$A$3:$ID$198,31,FALSE)</f>
        <v>#N/A</v>
      </c>
      <c r="AF43" s="16" t="e">
        <f>VLOOKUP(A43,'Phase 1,2+robust'!$A$3:$ID$198,32,FALSE)</f>
        <v>#N/A</v>
      </c>
      <c r="AG43" s="16" t="e">
        <f>VLOOKUP(A43,'Phase 1,2+robust'!$A$3:$ID$198,33,FALSE)</f>
        <v>#N/A</v>
      </c>
      <c r="AH43" s="45" t="e">
        <f>VLOOKUP(A43,'Phase 1,2+robust'!$A$3:$ID$198,34,FALSE)</f>
        <v>#N/A</v>
      </c>
      <c r="AI43" s="46" t="e">
        <f>VLOOKUP(A43,'Phase 1,2+robust'!$A$3:$ID$198,35,FALSE)</f>
        <v>#N/A</v>
      </c>
      <c r="AJ43" s="47" t="e">
        <f>VLOOKUP(A43,'Phase 1,2+robust'!$A$3:$ID$198,36,FALSE)</f>
        <v>#N/A</v>
      </c>
      <c r="AK43" s="16" t="e">
        <f>VLOOKUP(A43,'Phase 1,2+robust'!$A$3:$ID$198,37,FALSE)</f>
        <v>#N/A</v>
      </c>
      <c r="AL43" s="16" t="e">
        <f>VLOOKUP(A43,'Phase 1,2+robust'!$A$3:$ID$198,38,FALSE)</f>
        <v>#N/A</v>
      </c>
      <c r="AM43" s="16" t="e">
        <f>VLOOKUP(A43,'Phase 1,2+robust'!$A$3:$ID$198,39,FALSE)</f>
        <v>#N/A</v>
      </c>
      <c r="AN43" s="45" t="e">
        <f>VLOOKUP(A43,'Phase 1,2+robust'!$A$3:$ID$198,40,FALSE)</f>
        <v>#N/A</v>
      </c>
      <c r="AO43" s="46" t="e">
        <f>VLOOKUP(A43,'Phase 1,2+robust'!$A$3:$ID$198,41,FALSE)</f>
        <v>#N/A</v>
      </c>
      <c r="AP43" s="47" t="e">
        <f>VLOOKUP(A43,'Phase 1,2+robust'!$A$3:$ID$198,42,FALSE)</f>
        <v>#N/A</v>
      </c>
      <c r="AQ43" s="16" t="e">
        <f>VLOOKUP(A43,'Phase 1,2+robust'!$A$3:$ID$198,43,FALSE)</f>
        <v>#N/A</v>
      </c>
      <c r="AR43" s="16" t="e">
        <f>VLOOKUP(A43,'Phase 1,2+robust'!$A$3:$ID$198,44,FALSE)</f>
        <v>#N/A</v>
      </c>
      <c r="AS43" s="16" t="e">
        <f>VLOOKUP(A43,'Phase 1,2+robust'!$A$3:$ID$198,45,FALSE)</f>
        <v>#N/A</v>
      </c>
      <c r="AT43" s="45" t="e">
        <f>VLOOKUP(A43,'Phase 1,2+robust'!$A$3:$ID$198,46,FALSE)</f>
        <v>#N/A</v>
      </c>
      <c r="AU43" s="46" t="e">
        <f>VLOOKUP(A43,'Phase 1,2+robust'!$A$3:$ID$198,47,FALSE)</f>
        <v>#N/A</v>
      </c>
      <c r="AV43" s="47" t="e">
        <f>VLOOKUP(A43,'Phase 1,2+robust'!$A$3:$ID$198,48,FALSE)</f>
        <v>#N/A</v>
      </c>
      <c r="AW43" s="16" t="e">
        <f>VLOOKUP(A43,'Phase 1,2+robust'!$A$3:$ID$198,49,FALSE)</f>
        <v>#N/A</v>
      </c>
      <c r="AX43" s="16" t="e">
        <f>VLOOKUP(A43,'Phase 1,2+robust'!$A$3:$ID$198,50,FALSE)</f>
        <v>#N/A</v>
      </c>
      <c r="AY43" s="16" t="e">
        <f>VLOOKUP(A43,'Phase 1,2+robust'!$A$3:$ID$198,51,FALSE)</f>
        <v>#N/A</v>
      </c>
      <c r="AZ43" s="45" t="e">
        <f>VLOOKUP(A43,'Phase 1,2+robust'!$A$3:$ID$198,52,FALSE)</f>
        <v>#N/A</v>
      </c>
      <c r="BA43" s="46" t="e">
        <f>VLOOKUP(A43,'Phase 1,2+robust'!$A$3:$ID$198,53,FALSE)</f>
        <v>#N/A</v>
      </c>
      <c r="BB43" s="47" t="e">
        <f>VLOOKUP(A43,'Phase 1,2+robust'!$A$3:$ID$198,54,FALSE)</f>
        <v>#N/A</v>
      </c>
      <c r="BC43" s="16" t="e">
        <f>VLOOKUP(A43,'Phase 1,2+robust'!$A$3:$ID$198,55,FALSE)</f>
        <v>#N/A</v>
      </c>
      <c r="BD43" s="16" t="e">
        <f>VLOOKUP(A43,'Phase 1,2+robust'!$A$3:$ID$198,56,FALSE)</f>
        <v>#N/A</v>
      </c>
      <c r="BE43" s="16" t="e">
        <f>VLOOKUP(A43,'Phase 1,2+robust'!$A$3:$ID$198,57,FALSE)</f>
        <v>#N/A</v>
      </c>
      <c r="BF43" s="45" t="e">
        <f>VLOOKUP(A43,'Phase 1,2+robust'!$A$3:$ID$198,58,FALSE)</f>
        <v>#N/A</v>
      </c>
      <c r="BG43" s="46" t="e">
        <f>VLOOKUP(A43,'Phase 1,2+robust'!$A$3:$ID$198,59,FALSE)</f>
        <v>#N/A</v>
      </c>
      <c r="BH43" s="47" t="e">
        <f>VLOOKUP(A43,'Phase 1,2+robust'!$A$3:$ID$198,60,FALSE)</f>
        <v>#N/A</v>
      </c>
      <c r="BI43" s="16" t="e">
        <f>VLOOKUP(A43,'Phase 1,2+robust'!$A$3:$ID$198,61,FALSE)</f>
        <v>#N/A</v>
      </c>
      <c r="BJ43" s="16" t="e">
        <f>VLOOKUP(A43,'Phase 1,2+robust'!$A$3:$ID$198,62,FALSE)</f>
        <v>#N/A</v>
      </c>
      <c r="BK43" s="16" t="e">
        <f>VLOOKUP(A43,'Phase 1,2+robust'!$A$3:$ID$198,63,FALSE)</f>
        <v>#N/A</v>
      </c>
      <c r="BL43" s="45" t="e">
        <f>VLOOKUP(A43,'Phase 1,2+robust'!$A$3:$ID$198,64,FALSE)</f>
        <v>#N/A</v>
      </c>
      <c r="BM43" s="46" t="e">
        <f>VLOOKUP(A43,'Phase 1,2+robust'!$A$3:$ID$198,65,FALSE)</f>
        <v>#N/A</v>
      </c>
      <c r="BN43" s="47" t="e">
        <f>VLOOKUP(A43,'Phase 1,2+robust'!$A$3:$ID$198,66,FALSE)</f>
        <v>#N/A</v>
      </c>
      <c r="BO43" s="16" t="e">
        <f>VLOOKUP(A43,'Phase 1,2+robust'!$A$3:$ID$198,67,FALSE)</f>
        <v>#N/A</v>
      </c>
      <c r="BP43" s="16" t="e">
        <f>VLOOKUP(A43,'Phase 1,2+robust'!$A$3:$ID$198,68,FALSE)</f>
        <v>#N/A</v>
      </c>
      <c r="BQ43" s="16" t="e">
        <f>VLOOKUP(A43,'Phase 1,2+robust'!$A$3:$ID$198,69,FALSE)</f>
        <v>#N/A</v>
      </c>
      <c r="BR43" s="45" t="e">
        <f>VLOOKUP(A43,'Phase 1,2+robust'!$A$3:$ID$198,70,FALSE)</f>
        <v>#N/A</v>
      </c>
      <c r="BS43" s="46" t="e">
        <f>VLOOKUP(A43,'Phase 1,2+robust'!$A$3:$ID$198,71,FALSE)</f>
        <v>#N/A</v>
      </c>
      <c r="BT43" s="47" t="e">
        <f>VLOOKUP(A43,'Phase 1,2+robust'!$A$3:$ID$198,72,FALSE)</f>
        <v>#N/A</v>
      </c>
      <c r="BU43" s="16" t="e">
        <f>VLOOKUP(A43,'Phase 1,2+robust'!$A$3:$ID$198,73,FALSE)</f>
        <v>#N/A</v>
      </c>
      <c r="BV43" s="16" t="e">
        <f>VLOOKUP(A43,'Phase 1,2+robust'!$A$3:$ID$198,74,FALSE)</f>
        <v>#N/A</v>
      </c>
      <c r="BW43" s="16" t="e">
        <f>VLOOKUP(A43,'Phase 1,2+robust'!$A$3:$ID$198,75,FALSE)</f>
        <v>#N/A</v>
      </c>
      <c r="BX43" s="45" t="e">
        <f>VLOOKUP(A43,'Phase 1,2+robust'!$A$3:$ID$198,76,FALSE)</f>
        <v>#N/A</v>
      </c>
      <c r="BY43" s="46" t="e">
        <f>VLOOKUP(A43,'Phase 1,2+robust'!$A$3:$ID$198,77,FALSE)</f>
        <v>#N/A</v>
      </c>
      <c r="BZ43" s="47" t="e">
        <f>VLOOKUP(A43,'Phase 1,2+robust'!$A$3:$ID$198,78,FALSE)</f>
        <v>#N/A</v>
      </c>
      <c r="CA43" s="16" t="e">
        <f>VLOOKUP(A43,'Phase 1,2+robust'!$A$3:$ID$198,79,FALSE)</f>
        <v>#N/A</v>
      </c>
      <c r="CB43" s="16" t="e">
        <f>VLOOKUP(A43,'Phase 1,2+robust'!$A$3:$ID$198,80,FALSE)</f>
        <v>#N/A</v>
      </c>
      <c r="CC43" s="16" t="e">
        <f>VLOOKUP(A43,'Phase 1,2+robust'!$A$3:$ID$198,81,FALSE)</f>
        <v>#N/A</v>
      </c>
      <c r="CD43" s="45" t="e">
        <f>VLOOKUP(A43,'Phase 1,2+robust'!$A$3:$ID$198,82,FALSE)</f>
        <v>#N/A</v>
      </c>
      <c r="CE43" s="46" t="e">
        <f>VLOOKUP(A43,'Phase 1,2+robust'!$A$3:$ID$198,83,FALSE)</f>
        <v>#N/A</v>
      </c>
      <c r="CF43" s="47" t="e">
        <f>VLOOKUP(A43,'Phase 1,2+robust'!$A$3:$ID$198,84,FALSE)</f>
        <v>#N/A</v>
      </c>
      <c r="CG43" s="16" t="e">
        <f>VLOOKUP(A43,'Phase 1,2+robust'!$A$3:$ID$198,85,FALSE)</f>
        <v>#N/A</v>
      </c>
      <c r="CH43" s="16" t="e">
        <f>VLOOKUP(A43,'Phase 1,2+robust'!$A$3:$ID$198,86,FALSE)</f>
        <v>#N/A</v>
      </c>
      <c r="CI43" s="16" t="e">
        <f>VLOOKUP(A43,'Phase 1,2+robust'!$A$3:$ID$198,87,FALSE)</f>
        <v>#N/A</v>
      </c>
      <c r="CJ43" s="45" t="e">
        <f>VLOOKUP(A43,'Phase 1,2+robust'!$A$3:$ID$198,88,FALSE)</f>
        <v>#N/A</v>
      </c>
      <c r="CK43" s="46" t="e">
        <f>VLOOKUP(A43,'Phase 1,2+robust'!$A$3:$ID$198,89,FALSE)</f>
        <v>#N/A</v>
      </c>
      <c r="CL43" s="47" t="e">
        <f>VLOOKUP(A43,'Phase 1,2+robust'!$A$3:$ID$198,90,FALSE)</f>
        <v>#N/A</v>
      </c>
      <c r="CM43" s="16" t="e">
        <f>VLOOKUP(A43,'Phase 1,2+robust'!$A$3:$ID$198,91,FALSE)</f>
        <v>#N/A</v>
      </c>
      <c r="CN43" s="16" t="e">
        <f>VLOOKUP(A43,'Phase 1,2+robust'!$A$3:$ID$198,92,FALSE)</f>
        <v>#N/A</v>
      </c>
      <c r="CO43" s="16" t="e">
        <f>VLOOKUP(A43,'Phase 1,2+robust'!$A$3:$ID$198,93,FALSE)</f>
        <v>#N/A</v>
      </c>
      <c r="CP43" s="45" t="e">
        <f>VLOOKUP(A43,'Phase 1,2+robust'!$A$3:$ID$198,94,FALSE)</f>
        <v>#N/A</v>
      </c>
      <c r="CQ43" s="46" t="e">
        <f>VLOOKUP(A43,'Phase 1,2+robust'!$A$3:$ID$198,95,FALSE)</f>
        <v>#N/A</v>
      </c>
      <c r="CR43" s="47" t="e">
        <f>VLOOKUP(A43,'Phase 1,2+robust'!$A$3:$ID$198,96,FALSE)</f>
        <v>#N/A</v>
      </c>
      <c r="CS43" s="16" t="e">
        <f>VLOOKUP(A43,'Phase 1,2+robust'!$A$3:$ID$198,97,FALSE)</f>
        <v>#N/A</v>
      </c>
      <c r="CT43" s="16" t="e">
        <f>VLOOKUP(A43,'Phase 1,2+robust'!$A$3:$ID$198,98,FALSE)</f>
        <v>#N/A</v>
      </c>
      <c r="CU43" s="16" t="e">
        <f>VLOOKUP(A43,'Phase 1,2+robust'!$A$3:$ID$198,99,FALSE)</f>
        <v>#N/A</v>
      </c>
      <c r="CV43" s="45" t="e">
        <f>VLOOKUP(A43,'Phase 1,2+robust'!$A$3:$ID$198,100,FALSE)</f>
        <v>#N/A</v>
      </c>
      <c r="CW43" s="46" t="e">
        <f>VLOOKUP(A43,'Phase 1,2+robust'!$A$3:$ID$198,101,FALSE)</f>
        <v>#N/A</v>
      </c>
      <c r="CX43" s="47" t="e">
        <f>VLOOKUP(A43,'Phase 1,2+robust'!$A$3:$ID$198,102,FALSE)</f>
        <v>#N/A</v>
      </c>
      <c r="CY43" s="16" t="e">
        <f>VLOOKUP(A43,'Phase 1,2+robust'!$A$3:$ID$198,103,FALSE)</f>
        <v>#N/A</v>
      </c>
      <c r="CZ43" s="16" t="e">
        <f>VLOOKUP(A43,'Phase 1,2+robust'!$A$3:$ID$198,104,FALSE)</f>
        <v>#N/A</v>
      </c>
      <c r="DA43" s="16" t="e">
        <f>VLOOKUP(A43,'Phase 1,2+robust'!$A$3:$ID$198,105,FALSE)</f>
        <v>#N/A</v>
      </c>
      <c r="DB43" s="45" t="e">
        <f>VLOOKUP(A43,'Phase 1,2+robust'!$A$3:$ID$198,106,FALSE)</f>
        <v>#N/A</v>
      </c>
      <c r="DC43" s="46" t="e">
        <f>VLOOKUP(A43,'Phase 1,2+robust'!$A$3:$ID$198,107,FALSE)</f>
        <v>#N/A</v>
      </c>
      <c r="DD43" s="47" t="e">
        <f>VLOOKUP(A43,'Phase 1,2+robust'!$A$3:$ID$198,108,FALSE)</f>
        <v>#N/A</v>
      </c>
      <c r="DE43" s="16" t="e">
        <f>VLOOKUP(A43,'Phase 1,2+robust'!$A$3:$ID$198,109,FALSE)</f>
        <v>#N/A</v>
      </c>
      <c r="DF43" s="16" t="e">
        <f>VLOOKUP(A43,'Phase 1,2+robust'!$A$3:$ID$198,110,FALSE)</f>
        <v>#N/A</v>
      </c>
      <c r="DG43" s="16" t="e">
        <f>VLOOKUP(A43,'Phase 1,2+robust'!$A$3:$ID$198,111,FALSE)</f>
        <v>#N/A</v>
      </c>
      <c r="DH43" s="45" t="e">
        <f>VLOOKUP(A43,'Phase 1,2+robust'!$A$3:$ID$198,112,FALSE)</f>
        <v>#N/A</v>
      </c>
      <c r="DI43" s="46" t="e">
        <f>VLOOKUP(A43,'Phase 1,2+robust'!$A$3:$ID$198,113,FALSE)</f>
        <v>#N/A</v>
      </c>
      <c r="DJ43" s="47" t="e">
        <f>VLOOKUP(A43,'Phase 1,2+robust'!$A$3:$ID$198,114,FALSE)</f>
        <v>#N/A</v>
      </c>
      <c r="DK43" s="16" t="e">
        <f>VLOOKUP(A43,'Phase 1,2+robust'!$A$3:$ID$198,115,FALSE)</f>
        <v>#N/A</v>
      </c>
      <c r="DL43" s="16" t="e">
        <f>VLOOKUP(A43,'Phase 1,2+robust'!$A$3:$ID$198,116,FALSE)</f>
        <v>#N/A</v>
      </c>
      <c r="DM43" s="16" t="e">
        <f>VLOOKUP(A43,'Phase 1,2+robust'!$A$3:$ID$198,117,FALSE)</f>
        <v>#N/A</v>
      </c>
      <c r="DN43" s="45" t="e">
        <f>VLOOKUP(A43,'Phase 1,2+robust'!$A$3:$ID$198,118,FALSE)</f>
        <v>#N/A</v>
      </c>
      <c r="DO43" s="46" t="e">
        <f>VLOOKUP(A43,'Phase 1,2+robust'!$A$3:$ID$198,119,FALSE)</f>
        <v>#N/A</v>
      </c>
      <c r="DP43" s="47" t="e">
        <f>VLOOKUP(A43,'Phase 1,2+robust'!$A$3:$ID$198,120,FALSE)</f>
        <v>#N/A</v>
      </c>
      <c r="DQ43" s="16" t="e">
        <f>VLOOKUP(A43,'Phase 1,2+robust'!$A$3:$ID$198,121,FALSE)</f>
        <v>#N/A</v>
      </c>
      <c r="DR43" s="16" t="e">
        <f>VLOOKUP(A43,'Phase 1,2+robust'!$A$3:$ID$198,122,FALSE)</f>
        <v>#N/A</v>
      </c>
      <c r="DS43" s="16" t="e">
        <f>VLOOKUP(A43,'Phase 1,2+robust'!$A$3:$ID$198,123,FALSE)</f>
        <v>#N/A</v>
      </c>
      <c r="DT43" s="45" t="e">
        <f>VLOOKUP(A43,'Phase 1,2+robust'!$A$3:$ID$198,124,FALSE)</f>
        <v>#N/A</v>
      </c>
      <c r="DU43" s="46" t="e">
        <f>VLOOKUP(A43,'Phase 1,2+robust'!$A$3:$ID$198,125,FALSE)</f>
        <v>#N/A</v>
      </c>
      <c r="DV43" s="47" t="e">
        <f>VLOOKUP(A43,'Phase 1,2+robust'!$A$3:$ID$198,126,FALSE)</f>
        <v>#N/A</v>
      </c>
      <c r="DW43" s="16" t="e">
        <f>VLOOKUP(A43,'Phase 1,2+robust'!$A$3:$ID$198,127,FALSE)</f>
        <v>#N/A</v>
      </c>
      <c r="DX43" s="16" t="e">
        <f>VLOOKUP(A43,'Phase 1,2+robust'!$A$3:$ID$198,128,FALSE)</f>
        <v>#N/A</v>
      </c>
      <c r="DY43" s="16" t="e">
        <f>VLOOKUP(A43,'Phase 1,2+robust'!$A$3:$ID$198,129,FALSE)</f>
        <v>#N/A</v>
      </c>
      <c r="DZ43" s="45" t="e">
        <f>VLOOKUP(A43,'Phase 1,2+robust'!$A$3:$ID$198,130,FALSE)</f>
        <v>#N/A</v>
      </c>
      <c r="EA43" s="46" t="e">
        <f>VLOOKUP(A43,'Phase 1,2+robust'!$A$3:$ID$198,131,FALSE)</f>
        <v>#N/A</v>
      </c>
      <c r="EB43" s="47" t="e">
        <f>VLOOKUP(A43,'Phase 1,2+robust'!$A$3:$ID$198,132,FALSE)</f>
        <v>#N/A</v>
      </c>
      <c r="EC43" s="16" t="e">
        <f>VLOOKUP(A43,'Phase 1,2+robust'!$A$3:$ID$198,133,FALSE)</f>
        <v>#N/A</v>
      </c>
      <c r="ED43" s="16" t="e">
        <f>VLOOKUP(A43,'Phase 1,2+robust'!$A$3:$ID$198,134,FALSE)</f>
        <v>#N/A</v>
      </c>
      <c r="EE43" s="16" t="e">
        <f>VLOOKUP(A43,'Phase 1,2+robust'!$A$3:$ID$198,135,FALSE)</f>
        <v>#N/A</v>
      </c>
      <c r="EF43" s="45" t="e">
        <f>VLOOKUP(A43,'Phase 1,2+robust'!$A$3:$ID$198,136,FALSE)</f>
        <v>#N/A</v>
      </c>
      <c r="EG43" s="46" t="e">
        <f>VLOOKUP(A43,'Phase 1,2+robust'!$A$3:$ID$198,137,FALSE)</f>
        <v>#N/A</v>
      </c>
      <c r="EH43" s="47" t="e">
        <f>VLOOKUP(A43,'Phase 1,2+robust'!$A$3:$ID$198,138,FALSE)</f>
        <v>#N/A</v>
      </c>
      <c r="EI43" s="16" t="e">
        <f>VLOOKUP(A43,'Phase 1,2+robust'!$A$3:$ID$198,139,FALSE)</f>
        <v>#N/A</v>
      </c>
      <c r="EJ43" s="16" t="e">
        <f>VLOOKUP(A43,'Phase 1,2+robust'!$A$3:$ID$198,140,FALSE)</f>
        <v>#N/A</v>
      </c>
      <c r="EK43" s="16" t="e">
        <f>VLOOKUP(A43,'Phase 1,2+robust'!$A$3:$ID$198,141,FALSE)</f>
        <v>#N/A</v>
      </c>
      <c r="EL43" s="45" t="e">
        <f>VLOOKUP(A43,'Phase 1,2+robust'!$A$3:$ID$198,142,FALSE)</f>
        <v>#N/A</v>
      </c>
      <c r="EM43" s="46" t="e">
        <f>VLOOKUP(A43,'Phase 1,2+robust'!$A$3:$ID$198,143,FALSE)</f>
        <v>#N/A</v>
      </c>
      <c r="EN43" s="47" t="e">
        <f>VLOOKUP(A43,'Phase 1,2+robust'!$A$3:$ID$198,144,FALSE)</f>
        <v>#N/A</v>
      </c>
      <c r="EO43" s="16" t="e">
        <f>VLOOKUP(A43,'Phase 1,2+robust'!$A$3:$ID$198,145,FALSE)</f>
        <v>#N/A</v>
      </c>
      <c r="EP43" s="16" t="e">
        <f>VLOOKUP(A43,'Phase 1,2+robust'!$A$3:$ID$198,146,FALSE)</f>
        <v>#N/A</v>
      </c>
      <c r="EQ43" s="16" t="e">
        <f>VLOOKUP(A43,'Phase 1,2+robust'!$A$3:$ID$198,147,FALSE)</f>
        <v>#N/A</v>
      </c>
      <c r="ER43" s="45" t="e">
        <f>VLOOKUP(A43,'Phase 1,2+robust'!$A$3:$ID$198,148,FALSE)</f>
        <v>#N/A</v>
      </c>
      <c r="ES43" s="46" t="e">
        <f>VLOOKUP(A43,'Phase 1,2+robust'!$A$3:$ID$198,149,FALSE)</f>
        <v>#N/A</v>
      </c>
      <c r="ET43" s="47" t="e">
        <f>VLOOKUP(A43,'Phase 1,2+robust'!$A$3:$ID$198,150,FALSE)</f>
        <v>#N/A</v>
      </c>
      <c r="EU43" s="16" t="e">
        <f>VLOOKUP(A43,'Phase 1,2+robust'!$A$3:$ID$198,151,FALSE)</f>
        <v>#N/A</v>
      </c>
      <c r="EV43" s="16" t="e">
        <f>VLOOKUP(A43,'Phase 1,2+robust'!$A$3:$ID$198,152,FALSE)</f>
        <v>#N/A</v>
      </c>
      <c r="EW43" s="16" t="e">
        <f>VLOOKUP(A43,'Phase 1,2+robust'!$A$3:$ID$198,153,FALSE)</f>
        <v>#N/A</v>
      </c>
      <c r="EX43" s="16" t="e">
        <f>VLOOKUP(A43,'Phase 1,2+robust'!$A$3:$ID$198,154,FALSE)</f>
        <v>#N/A</v>
      </c>
      <c r="EY43" s="16" t="e">
        <f>VLOOKUP(A43,'Phase 1,2+robust'!$A$3:$ID$198,155,FALSE)</f>
        <v>#N/A</v>
      </c>
      <c r="EZ43" s="16" t="e">
        <f>VLOOKUP(A43,'Phase 1,2+robust'!$A$3:$ID$198,156,FALSE)</f>
        <v>#N/A</v>
      </c>
      <c r="FA43" s="16" t="e">
        <f>VLOOKUP(A43,'Phase 1,2+robust'!$A$3:$ID$198,157,FALSE)</f>
        <v>#N/A</v>
      </c>
      <c r="FB43" s="16" t="e">
        <f>VLOOKUP(A43,'Phase 1,2+robust'!$A$3:$ID$198,158,FALSE)</f>
        <v>#N/A</v>
      </c>
      <c r="FC43" s="16" t="e">
        <f>VLOOKUP(A43,'Phase 1,2+robust'!$A$3:$ID$198,159,FALSE)</f>
        <v>#N/A</v>
      </c>
      <c r="FD43" s="16" t="e">
        <f>VLOOKUP(A43,'Phase 1,2+robust'!$A$3:$ID$198,160,FALSE)</f>
        <v>#N/A</v>
      </c>
      <c r="FE43" s="16" t="e">
        <f>VLOOKUP(A43,'Phase 1,2+robust'!$A$3:$ID$198,161,FALSE)</f>
        <v>#N/A</v>
      </c>
      <c r="FF43" s="16" t="e">
        <f>VLOOKUP(A43,'Phase 1,2+robust'!$A$3:$ID$198,162,FALSE)</f>
        <v>#N/A</v>
      </c>
      <c r="FG43" s="16" t="e">
        <f>VLOOKUP(A43,'Phase 1,2+robust'!$A$3:$ID$198,163,FALSE)</f>
        <v>#N/A</v>
      </c>
      <c r="FH43" s="16" t="e">
        <f>VLOOKUP(A43,'Phase 1,2+robust'!$A$3:$ID$198,164,FALSE)</f>
        <v>#N/A</v>
      </c>
      <c r="FI43" s="16" t="e">
        <f>VLOOKUP(A43,'Phase 1,2+robust'!$A$3:$ID$198,165,FALSE)</f>
        <v>#N/A</v>
      </c>
      <c r="FJ43" s="16" t="e">
        <f>VLOOKUP(A43,'Phase 1,2+robust'!$A$3:$ID$198,166,FALSE)</f>
        <v>#N/A</v>
      </c>
      <c r="FK43" s="16" t="e">
        <f>VLOOKUP(A43,'Phase 1,2+robust'!$A$3:$ID$198,167,FALSE)</f>
        <v>#N/A</v>
      </c>
      <c r="FL43" s="16" t="e">
        <f>VLOOKUP(A43,'Phase 1,2+robust'!$A$3:$ID$198,168,FALSE)</f>
        <v>#N/A</v>
      </c>
      <c r="FM43" s="16" t="e">
        <f>VLOOKUP(A43,'Phase 1,2+robust'!$A$3:$ID$198,169,FALSE)</f>
        <v>#N/A</v>
      </c>
      <c r="FN43" s="16" t="e">
        <f>VLOOKUP(A43,'Phase 1,2+robust'!$A$3:$ID$198,170,FALSE)</f>
        <v>#N/A</v>
      </c>
      <c r="FO43" s="16" t="e">
        <f>VLOOKUP(A43,'Phase 1,2+robust'!$A$3:$ID$198,171,FALSE)</f>
        <v>#N/A</v>
      </c>
      <c r="FP43" s="16" t="e">
        <f>VLOOKUP(A43,'Phase 1,2+robust'!$A$3:$ID$198,172,FALSE)</f>
        <v>#N/A</v>
      </c>
      <c r="FQ43" s="16" t="e">
        <f>VLOOKUP(A43,'Phase 1,2+robust'!$A$3:$ID$198,173,FALSE)</f>
        <v>#N/A</v>
      </c>
      <c r="FR43" s="16" t="e">
        <f>VLOOKUP(A43,'Phase 1,2+robust'!$A$3:$ID$198,174,FALSE)</f>
        <v>#N/A</v>
      </c>
      <c r="FS43" s="16" t="e">
        <f>VLOOKUP(A43,'Phase 1,2+robust'!$A$3:$ID$198,175,FALSE)</f>
        <v>#N/A</v>
      </c>
      <c r="FT43" s="16" t="e">
        <f>VLOOKUP(A43,'Phase 1,2+robust'!$A$3:$ID$198,176,FALSE)</f>
        <v>#N/A</v>
      </c>
      <c r="FU43" s="16" t="e">
        <f>VLOOKUP(A43,'Phase 1,2+robust'!$A$3:$ID$198,177,FALSE)</f>
        <v>#N/A</v>
      </c>
      <c r="FV43" s="16" t="e">
        <f>VLOOKUP(A43,'Phase 1,2+robust'!$A$3:$ID$198,178,FALSE)</f>
        <v>#N/A</v>
      </c>
      <c r="FW43" s="16" t="e">
        <f>VLOOKUP(A43,'Phase 1,2+robust'!$A$3:$ID$198,179,FALSE)</f>
        <v>#N/A</v>
      </c>
      <c r="FX43" s="16" t="e">
        <f>VLOOKUP(A43,'Phase 1,2+robust'!$A$3:$ID$198,180,FALSE)</f>
        <v>#N/A</v>
      </c>
      <c r="FY43" s="16" t="e">
        <f>VLOOKUP(A43,'Phase 1,2+robust'!$A$3:$ID$198,181,FALSE)</f>
        <v>#N/A</v>
      </c>
      <c r="FZ43" s="16" t="e">
        <f>VLOOKUP(A43,'Phase 1,2+robust'!$A$3:$ID$198,182,FALSE)</f>
        <v>#N/A</v>
      </c>
      <c r="GA43" s="16" t="e">
        <f>VLOOKUP(A43,'Phase 1,2+robust'!$A$3:$ID$198,183,FALSE)</f>
        <v>#N/A</v>
      </c>
      <c r="GB43" s="16" t="e">
        <f>VLOOKUP(A43,'Phase 1,2+robust'!$A$3:$ID$198,184,FALSE)</f>
        <v>#N/A</v>
      </c>
      <c r="GC43" s="16" t="e">
        <f>VLOOKUP(A43,'Phase 1,2+robust'!$A$3:$ID$198,185,FALSE)</f>
        <v>#N/A</v>
      </c>
      <c r="GD43" s="16" t="e">
        <f>VLOOKUP(A43,'Phase 1,2+robust'!$A$3:$ID$198,186,FALSE)</f>
        <v>#N/A</v>
      </c>
      <c r="GE43" s="16" t="e">
        <f>VLOOKUP(A43,'Phase 1,2+robust'!$A$3:$ID$198,187,FALSE)</f>
        <v>#N/A</v>
      </c>
      <c r="GF43" s="16" t="e">
        <f>VLOOKUP(A43,'Phase 1,2+robust'!$A$3:$ID$198,188,FALSE)</f>
        <v>#N/A</v>
      </c>
      <c r="GG43" s="16" t="e">
        <f>VLOOKUP(A43,'Phase 1,2+robust'!$A$3:$ID$198,189,FALSE)</f>
        <v>#N/A</v>
      </c>
      <c r="GH43" s="16" t="e">
        <f>VLOOKUP(A43,'Phase 1,2+robust'!$A$3:$ID$198,190,FALSE)</f>
        <v>#N/A</v>
      </c>
      <c r="GI43" s="16" t="e">
        <f>VLOOKUP(A43,'Phase 1,2+robust'!$A$3:$ID$198,191,FALSE)</f>
        <v>#N/A</v>
      </c>
      <c r="GJ43" s="16" t="e">
        <f>VLOOKUP(A43,'Phase 1,2+robust'!$A$3:$ID$198,192,FALSE)</f>
        <v>#N/A</v>
      </c>
      <c r="GK43" s="16" t="e">
        <f>VLOOKUP(A43,'Phase 1,2+robust'!$A$3:$ID$198,193,FALSE)</f>
        <v>#N/A</v>
      </c>
      <c r="GL43" s="16" t="e">
        <f>VLOOKUP(A43,'Phase 1,2+robust'!$A$3:$ID$198,194,FALSE)</f>
        <v>#N/A</v>
      </c>
      <c r="GM43" s="16" t="e">
        <f>VLOOKUP(A43,'Phase 1,2+robust'!$A$3:$ID$198,195,FALSE)</f>
        <v>#N/A</v>
      </c>
      <c r="GN43" s="16" t="e">
        <f>VLOOKUP(A43,'Phase 1,2+robust'!$A$3:$ID$198,196,FALSE)</f>
        <v>#N/A</v>
      </c>
      <c r="GO43" s="16" t="e">
        <f>VLOOKUP(A43,'Phase 1,2+robust'!$A$3:$ID$198,197,FALSE)</f>
        <v>#N/A</v>
      </c>
      <c r="GP43" s="16" t="e">
        <f>VLOOKUP(A43,'Phase 1,2+robust'!$A$3:$ID$198,198,FALSE)</f>
        <v>#N/A</v>
      </c>
    </row>
    <row r="44" spans="1:198" s="16" customFormat="1" x14ac:dyDescent="0.25">
      <c r="B44" s="16" t="e">
        <f>VLOOKUP(A44,'Phase 1,2+robust'!$A$3:$ID$198,2,FALSE)</f>
        <v>#N/A</v>
      </c>
      <c r="C44" s="16" t="e">
        <f>VLOOKUP(A44,'Phase 1,2+robust'!$A$3:$ID$198,3,FALSE)</f>
        <v>#N/A</v>
      </c>
      <c r="D44" s="16" t="e">
        <f>VLOOKUP(A44,'Phase 1,2+robust'!$A$3:$ID$198,4,FALSE)</f>
        <v>#N/A</v>
      </c>
      <c r="E44" s="16" t="e">
        <f>VLOOKUP(A44,'Phase 1,2+robust'!$A$3:$ID$198,5,FALSE)</f>
        <v>#N/A</v>
      </c>
      <c r="F44" s="16" t="e">
        <f>VLOOKUP(A44,'Phase 1,2+robust'!$A$3:$ID$198,6,FALSE)</f>
        <v>#N/A</v>
      </c>
      <c r="G44" s="16" t="e">
        <f>VLOOKUP(A44,'Phase 1,2+robust'!$A$3:$ID$198,7,FALSE)</f>
        <v>#N/A</v>
      </c>
      <c r="H44" s="16" t="e">
        <f>VLOOKUP(A44,'Phase 1,2+robust'!$A$3:$ID$198,8,FALSE)</f>
        <v>#N/A</v>
      </c>
      <c r="I44" s="16" t="e">
        <f>VLOOKUP(A44,'Phase 1,2+robust'!$A$3:$ID$198,9,FALSE)</f>
        <v>#N/A</v>
      </c>
      <c r="J44" s="45" t="e">
        <f>VLOOKUP(A44,'Phase 1,2+robust'!$A$3:$ID$198,10,FALSE)</f>
        <v>#N/A</v>
      </c>
      <c r="K44" s="46" t="e">
        <f>VLOOKUP(A44,'Phase 1,2+robust'!$A$3:$ID$198,11,FALSE)</f>
        <v>#N/A</v>
      </c>
      <c r="L44" s="47" t="e">
        <f>VLOOKUP(A44,'Phase 1,2+robust'!$A$3:$ID$198,12,FALSE)</f>
        <v>#N/A</v>
      </c>
      <c r="M44" s="16" t="e">
        <f>VLOOKUP(A44,'Phase 1,2+robust'!$A$3:$ID$198,13,FALSE)</f>
        <v>#N/A</v>
      </c>
      <c r="N44" s="16" t="e">
        <f>VLOOKUP(A44,'Phase 1,2+robust'!$A$3:$ID$198,14,FALSE)</f>
        <v>#N/A</v>
      </c>
      <c r="O44" s="16" t="e">
        <f>VLOOKUP(A44,'Phase 1,2+robust'!$A$3:$ID$198,15,FALSE)</f>
        <v>#N/A</v>
      </c>
      <c r="P44" s="45" t="e">
        <f>VLOOKUP(A44,'Phase 1,2+robust'!$A$3:$ID$198,16,FALSE)</f>
        <v>#N/A</v>
      </c>
      <c r="Q44" s="46" t="e">
        <f>VLOOKUP(A44,'Phase 1,2+robust'!$A$3:$ID$198,17,FALSE)</f>
        <v>#N/A</v>
      </c>
      <c r="R44" s="47" t="e">
        <f>VLOOKUP(A44,'Phase 1,2+robust'!$A$3:$ID$198,18,FALSE)</f>
        <v>#N/A</v>
      </c>
      <c r="S44" s="16" t="e">
        <f>VLOOKUP(A44,'Phase 1,2+robust'!$A$3:$ID$198,19,FALSE)</f>
        <v>#N/A</v>
      </c>
      <c r="T44" s="16" t="e">
        <f>VLOOKUP(A44,'Phase 1,2+robust'!$A$3:$ID$198,20,FALSE)</f>
        <v>#N/A</v>
      </c>
      <c r="U44" s="16" t="e">
        <f>VLOOKUP(A44,'Phase 1,2+robust'!$A$3:$ID$198,21,FALSE)</f>
        <v>#N/A</v>
      </c>
      <c r="V44" s="45" t="e">
        <f>VLOOKUP(A44,'Phase 1,2+robust'!$A$3:$ID$198,22,FALSE)</f>
        <v>#N/A</v>
      </c>
      <c r="W44" s="46" t="e">
        <f>VLOOKUP(A44,'Phase 1,2+robust'!$A$3:$ID$198,23,FALSE)</f>
        <v>#N/A</v>
      </c>
      <c r="X44" s="47" t="e">
        <f>VLOOKUP(A44,'Phase 1,2+robust'!$A$3:$ID$198,24,FALSE)</f>
        <v>#N/A</v>
      </c>
      <c r="Y44" s="16" t="e">
        <f>VLOOKUP(A44,'Phase 1,2+robust'!$A$3:$ID$198,25,FALSE)</f>
        <v>#N/A</v>
      </c>
      <c r="Z44" s="16" t="e">
        <f>VLOOKUP(A44,'Phase 1,2+robust'!$A$3:$ID$198,26,FALSE)</f>
        <v>#N/A</v>
      </c>
      <c r="AA44" s="16" t="e">
        <f>VLOOKUP(A44,'Phase 1,2+robust'!$A$3:$ID$198,27,FALSE)</f>
        <v>#N/A</v>
      </c>
      <c r="AB44" s="45" t="e">
        <f>VLOOKUP(A44,'Phase 1,2+robust'!$A$3:$ID$198,28,FALSE)</f>
        <v>#N/A</v>
      </c>
      <c r="AC44" s="46" t="e">
        <f>VLOOKUP(A44,'Phase 1,2+robust'!$A$3:$ID$198,29,FALSE)</f>
        <v>#N/A</v>
      </c>
      <c r="AD44" s="47" t="e">
        <f>VLOOKUP(A44,'Phase 1,2+robust'!$A$3:$ID$198,30,FALSE)</f>
        <v>#N/A</v>
      </c>
      <c r="AE44" s="16" t="e">
        <f>VLOOKUP(A44,'Phase 1,2+robust'!$A$3:$ID$198,31,FALSE)</f>
        <v>#N/A</v>
      </c>
      <c r="AF44" s="16" t="e">
        <f>VLOOKUP(A44,'Phase 1,2+robust'!$A$3:$ID$198,32,FALSE)</f>
        <v>#N/A</v>
      </c>
      <c r="AG44" s="16" t="e">
        <f>VLOOKUP(A44,'Phase 1,2+robust'!$A$3:$ID$198,33,FALSE)</f>
        <v>#N/A</v>
      </c>
      <c r="AH44" s="45" t="e">
        <f>VLOOKUP(A44,'Phase 1,2+robust'!$A$3:$ID$198,34,FALSE)</f>
        <v>#N/A</v>
      </c>
      <c r="AI44" s="46" t="e">
        <f>VLOOKUP(A44,'Phase 1,2+robust'!$A$3:$ID$198,35,FALSE)</f>
        <v>#N/A</v>
      </c>
      <c r="AJ44" s="47" t="e">
        <f>VLOOKUP(A44,'Phase 1,2+robust'!$A$3:$ID$198,36,FALSE)</f>
        <v>#N/A</v>
      </c>
      <c r="AK44" s="16" t="e">
        <f>VLOOKUP(A44,'Phase 1,2+robust'!$A$3:$ID$198,37,FALSE)</f>
        <v>#N/A</v>
      </c>
      <c r="AL44" s="16" t="e">
        <f>VLOOKUP(A44,'Phase 1,2+robust'!$A$3:$ID$198,38,FALSE)</f>
        <v>#N/A</v>
      </c>
      <c r="AM44" s="16" t="e">
        <f>VLOOKUP(A44,'Phase 1,2+robust'!$A$3:$ID$198,39,FALSE)</f>
        <v>#N/A</v>
      </c>
      <c r="AN44" s="45" t="e">
        <f>VLOOKUP(A44,'Phase 1,2+robust'!$A$3:$ID$198,40,FALSE)</f>
        <v>#N/A</v>
      </c>
      <c r="AO44" s="46" t="e">
        <f>VLOOKUP(A44,'Phase 1,2+robust'!$A$3:$ID$198,41,FALSE)</f>
        <v>#N/A</v>
      </c>
      <c r="AP44" s="47" t="e">
        <f>VLOOKUP(A44,'Phase 1,2+robust'!$A$3:$ID$198,42,FALSE)</f>
        <v>#N/A</v>
      </c>
      <c r="AQ44" s="16" t="e">
        <f>VLOOKUP(A44,'Phase 1,2+robust'!$A$3:$ID$198,43,FALSE)</f>
        <v>#N/A</v>
      </c>
      <c r="AR44" s="16" t="e">
        <f>VLOOKUP(A44,'Phase 1,2+robust'!$A$3:$ID$198,44,FALSE)</f>
        <v>#N/A</v>
      </c>
      <c r="AS44" s="16" t="e">
        <f>VLOOKUP(A44,'Phase 1,2+robust'!$A$3:$ID$198,45,FALSE)</f>
        <v>#N/A</v>
      </c>
      <c r="AT44" s="45" t="e">
        <f>VLOOKUP(A44,'Phase 1,2+robust'!$A$3:$ID$198,46,FALSE)</f>
        <v>#N/A</v>
      </c>
      <c r="AU44" s="46" t="e">
        <f>VLOOKUP(A44,'Phase 1,2+robust'!$A$3:$ID$198,47,FALSE)</f>
        <v>#N/A</v>
      </c>
      <c r="AV44" s="47" t="e">
        <f>VLOOKUP(A44,'Phase 1,2+robust'!$A$3:$ID$198,48,FALSE)</f>
        <v>#N/A</v>
      </c>
      <c r="AW44" s="16" t="e">
        <f>VLOOKUP(A44,'Phase 1,2+robust'!$A$3:$ID$198,49,FALSE)</f>
        <v>#N/A</v>
      </c>
      <c r="AX44" s="16" t="e">
        <f>VLOOKUP(A44,'Phase 1,2+robust'!$A$3:$ID$198,50,FALSE)</f>
        <v>#N/A</v>
      </c>
      <c r="AY44" s="16" t="e">
        <f>VLOOKUP(A44,'Phase 1,2+robust'!$A$3:$ID$198,51,FALSE)</f>
        <v>#N/A</v>
      </c>
      <c r="AZ44" s="45" t="e">
        <f>VLOOKUP(A44,'Phase 1,2+robust'!$A$3:$ID$198,52,FALSE)</f>
        <v>#N/A</v>
      </c>
      <c r="BA44" s="46" t="e">
        <f>VLOOKUP(A44,'Phase 1,2+robust'!$A$3:$ID$198,53,FALSE)</f>
        <v>#N/A</v>
      </c>
      <c r="BB44" s="47" t="e">
        <f>VLOOKUP(A44,'Phase 1,2+robust'!$A$3:$ID$198,54,FALSE)</f>
        <v>#N/A</v>
      </c>
      <c r="BC44" s="16" t="e">
        <f>VLOOKUP(A44,'Phase 1,2+robust'!$A$3:$ID$198,55,FALSE)</f>
        <v>#N/A</v>
      </c>
      <c r="BD44" s="16" t="e">
        <f>VLOOKUP(A44,'Phase 1,2+robust'!$A$3:$ID$198,56,FALSE)</f>
        <v>#N/A</v>
      </c>
      <c r="BE44" s="16" t="e">
        <f>VLOOKUP(A44,'Phase 1,2+robust'!$A$3:$ID$198,57,FALSE)</f>
        <v>#N/A</v>
      </c>
      <c r="BF44" s="45" t="e">
        <f>VLOOKUP(A44,'Phase 1,2+robust'!$A$3:$ID$198,58,FALSE)</f>
        <v>#N/A</v>
      </c>
      <c r="BG44" s="46" t="e">
        <f>VLOOKUP(A44,'Phase 1,2+robust'!$A$3:$ID$198,59,FALSE)</f>
        <v>#N/A</v>
      </c>
      <c r="BH44" s="47" t="e">
        <f>VLOOKUP(A44,'Phase 1,2+robust'!$A$3:$ID$198,60,FALSE)</f>
        <v>#N/A</v>
      </c>
      <c r="BI44" s="16" t="e">
        <f>VLOOKUP(A44,'Phase 1,2+robust'!$A$3:$ID$198,61,FALSE)</f>
        <v>#N/A</v>
      </c>
      <c r="BJ44" s="16" t="e">
        <f>VLOOKUP(A44,'Phase 1,2+robust'!$A$3:$ID$198,62,FALSE)</f>
        <v>#N/A</v>
      </c>
      <c r="BK44" s="16" t="e">
        <f>VLOOKUP(A44,'Phase 1,2+robust'!$A$3:$ID$198,63,FALSE)</f>
        <v>#N/A</v>
      </c>
      <c r="BL44" s="45" t="e">
        <f>VLOOKUP(A44,'Phase 1,2+robust'!$A$3:$ID$198,64,FALSE)</f>
        <v>#N/A</v>
      </c>
      <c r="BM44" s="46" t="e">
        <f>VLOOKUP(A44,'Phase 1,2+robust'!$A$3:$ID$198,65,FALSE)</f>
        <v>#N/A</v>
      </c>
      <c r="BN44" s="47" t="e">
        <f>VLOOKUP(A44,'Phase 1,2+robust'!$A$3:$ID$198,66,FALSE)</f>
        <v>#N/A</v>
      </c>
      <c r="BO44" s="16" t="e">
        <f>VLOOKUP(A44,'Phase 1,2+robust'!$A$3:$ID$198,67,FALSE)</f>
        <v>#N/A</v>
      </c>
      <c r="BP44" s="16" t="e">
        <f>VLOOKUP(A44,'Phase 1,2+robust'!$A$3:$ID$198,68,FALSE)</f>
        <v>#N/A</v>
      </c>
      <c r="BQ44" s="16" t="e">
        <f>VLOOKUP(A44,'Phase 1,2+robust'!$A$3:$ID$198,69,FALSE)</f>
        <v>#N/A</v>
      </c>
      <c r="BR44" s="45" t="e">
        <f>VLOOKUP(A44,'Phase 1,2+robust'!$A$3:$ID$198,70,FALSE)</f>
        <v>#N/A</v>
      </c>
      <c r="BS44" s="46" t="e">
        <f>VLOOKUP(A44,'Phase 1,2+robust'!$A$3:$ID$198,71,FALSE)</f>
        <v>#N/A</v>
      </c>
      <c r="BT44" s="47" t="e">
        <f>VLOOKUP(A44,'Phase 1,2+robust'!$A$3:$ID$198,72,FALSE)</f>
        <v>#N/A</v>
      </c>
      <c r="BU44" s="16" t="e">
        <f>VLOOKUP(A44,'Phase 1,2+robust'!$A$3:$ID$198,73,FALSE)</f>
        <v>#N/A</v>
      </c>
      <c r="BV44" s="16" t="e">
        <f>VLOOKUP(A44,'Phase 1,2+robust'!$A$3:$ID$198,74,FALSE)</f>
        <v>#N/A</v>
      </c>
      <c r="BW44" s="16" t="e">
        <f>VLOOKUP(A44,'Phase 1,2+robust'!$A$3:$ID$198,75,FALSE)</f>
        <v>#N/A</v>
      </c>
      <c r="BX44" s="45" t="e">
        <f>VLOOKUP(A44,'Phase 1,2+robust'!$A$3:$ID$198,76,FALSE)</f>
        <v>#N/A</v>
      </c>
      <c r="BY44" s="46" t="e">
        <f>VLOOKUP(A44,'Phase 1,2+robust'!$A$3:$ID$198,77,FALSE)</f>
        <v>#N/A</v>
      </c>
      <c r="BZ44" s="47" t="e">
        <f>VLOOKUP(A44,'Phase 1,2+robust'!$A$3:$ID$198,78,FALSE)</f>
        <v>#N/A</v>
      </c>
      <c r="CA44" s="16" t="e">
        <f>VLOOKUP(A44,'Phase 1,2+robust'!$A$3:$ID$198,79,FALSE)</f>
        <v>#N/A</v>
      </c>
      <c r="CB44" s="16" t="e">
        <f>VLOOKUP(A44,'Phase 1,2+robust'!$A$3:$ID$198,80,FALSE)</f>
        <v>#N/A</v>
      </c>
      <c r="CC44" s="16" t="e">
        <f>VLOOKUP(A44,'Phase 1,2+robust'!$A$3:$ID$198,81,FALSE)</f>
        <v>#N/A</v>
      </c>
      <c r="CD44" s="45" t="e">
        <f>VLOOKUP(A44,'Phase 1,2+robust'!$A$3:$ID$198,82,FALSE)</f>
        <v>#N/A</v>
      </c>
      <c r="CE44" s="46" t="e">
        <f>VLOOKUP(A44,'Phase 1,2+robust'!$A$3:$ID$198,83,FALSE)</f>
        <v>#N/A</v>
      </c>
      <c r="CF44" s="47" t="e">
        <f>VLOOKUP(A44,'Phase 1,2+robust'!$A$3:$ID$198,84,FALSE)</f>
        <v>#N/A</v>
      </c>
      <c r="CG44" s="16" t="e">
        <f>VLOOKUP(A44,'Phase 1,2+robust'!$A$3:$ID$198,85,FALSE)</f>
        <v>#N/A</v>
      </c>
      <c r="CH44" s="16" t="e">
        <f>VLOOKUP(A44,'Phase 1,2+robust'!$A$3:$ID$198,86,FALSE)</f>
        <v>#N/A</v>
      </c>
      <c r="CI44" s="16" t="e">
        <f>VLOOKUP(A44,'Phase 1,2+robust'!$A$3:$ID$198,87,FALSE)</f>
        <v>#N/A</v>
      </c>
      <c r="CJ44" s="45" t="e">
        <f>VLOOKUP(A44,'Phase 1,2+robust'!$A$3:$ID$198,88,FALSE)</f>
        <v>#N/A</v>
      </c>
      <c r="CK44" s="46" t="e">
        <f>VLOOKUP(A44,'Phase 1,2+robust'!$A$3:$ID$198,89,FALSE)</f>
        <v>#N/A</v>
      </c>
      <c r="CL44" s="47" t="e">
        <f>VLOOKUP(A44,'Phase 1,2+robust'!$A$3:$ID$198,90,FALSE)</f>
        <v>#N/A</v>
      </c>
      <c r="CM44" s="16" t="e">
        <f>VLOOKUP(A44,'Phase 1,2+robust'!$A$3:$ID$198,91,FALSE)</f>
        <v>#N/A</v>
      </c>
      <c r="CN44" s="16" t="e">
        <f>VLOOKUP(A44,'Phase 1,2+robust'!$A$3:$ID$198,92,FALSE)</f>
        <v>#N/A</v>
      </c>
      <c r="CO44" s="16" t="e">
        <f>VLOOKUP(A44,'Phase 1,2+robust'!$A$3:$ID$198,93,FALSE)</f>
        <v>#N/A</v>
      </c>
      <c r="CP44" s="45" t="e">
        <f>VLOOKUP(A44,'Phase 1,2+robust'!$A$3:$ID$198,94,FALSE)</f>
        <v>#N/A</v>
      </c>
      <c r="CQ44" s="46" t="e">
        <f>VLOOKUP(A44,'Phase 1,2+robust'!$A$3:$ID$198,95,FALSE)</f>
        <v>#N/A</v>
      </c>
      <c r="CR44" s="47" t="e">
        <f>VLOOKUP(A44,'Phase 1,2+robust'!$A$3:$ID$198,96,FALSE)</f>
        <v>#N/A</v>
      </c>
      <c r="CS44" s="16" t="e">
        <f>VLOOKUP(A44,'Phase 1,2+robust'!$A$3:$ID$198,97,FALSE)</f>
        <v>#N/A</v>
      </c>
      <c r="CT44" s="16" t="e">
        <f>VLOOKUP(A44,'Phase 1,2+robust'!$A$3:$ID$198,98,FALSE)</f>
        <v>#N/A</v>
      </c>
      <c r="CU44" s="16" t="e">
        <f>VLOOKUP(A44,'Phase 1,2+robust'!$A$3:$ID$198,99,FALSE)</f>
        <v>#N/A</v>
      </c>
      <c r="CV44" s="45" t="e">
        <f>VLOOKUP(A44,'Phase 1,2+robust'!$A$3:$ID$198,100,FALSE)</f>
        <v>#N/A</v>
      </c>
      <c r="CW44" s="46" t="e">
        <f>VLOOKUP(A44,'Phase 1,2+robust'!$A$3:$ID$198,101,FALSE)</f>
        <v>#N/A</v>
      </c>
      <c r="CX44" s="47" t="e">
        <f>VLOOKUP(A44,'Phase 1,2+robust'!$A$3:$ID$198,102,FALSE)</f>
        <v>#N/A</v>
      </c>
      <c r="CY44" s="16" t="e">
        <f>VLOOKUP(A44,'Phase 1,2+robust'!$A$3:$ID$198,103,FALSE)</f>
        <v>#N/A</v>
      </c>
      <c r="CZ44" s="16" t="e">
        <f>VLOOKUP(A44,'Phase 1,2+robust'!$A$3:$ID$198,104,FALSE)</f>
        <v>#N/A</v>
      </c>
      <c r="DA44" s="16" t="e">
        <f>VLOOKUP(A44,'Phase 1,2+robust'!$A$3:$ID$198,105,FALSE)</f>
        <v>#N/A</v>
      </c>
      <c r="DB44" s="45" t="e">
        <f>VLOOKUP(A44,'Phase 1,2+robust'!$A$3:$ID$198,106,FALSE)</f>
        <v>#N/A</v>
      </c>
      <c r="DC44" s="46" t="e">
        <f>VLOOKUP(A44,'Phase 1,2+robust'!$A$3:$ID$198,107,FALSE)</f>
        <v>#N/A</v>
      </c>
      <c r="DD44" s="47" t="e">
        <f>VLOOKUP(A44,'Phase 1,2+robust'!$A$3:$ID$198,108,FALSE)</f>
        <v>#N/A</v>
      </c>
      <c r="DE44" s="16" t="e">
        <f>VLOOKUP(A44,'Phase 1,2+robust'!$A$3:$ID$198,109,FALSE)</f>
        <v>#N/A</v>
      </c>
      <c r="DF44" s="16" t="e">
        <f>VLOOKUP(A44,'Phase 1,2+robust'!$A$3:$ID$198,110,FALSE)</f>
        <v>#N/A</v>
      </c>
      <c r="DG44" s="16" t="e">
        <f>VLOOKUP(A44,'Phase 1,2+robust'!$A$3:$ID$198,111,FALSE)</f>
        <v>#N/A</v>
      </c>
      <c r="DH44" s="45" t="e">
        <f>VLOOKUP(A44,'Phase 1,2+robust'!$A$3:$ID$198,112,FALSE)</f>
        <v>#N/A</v>
      </c>
      <c r="DI44" s="46" t="e">
        <f>VLOOKUP(A44,'Phase 1,2+robust'!$A$3:$ID$198,113,FALSE)</f>
        <v>#N/A</v>
      </c>
      <c r="DJ44" s="47" t="e">
        <f>VLOOKUP(A44,'Phase 1,2+robust'!$A$3:$ID$198,114,FALSE)</f>
        <v>#N/A</v>
      </c>
      <c r="DK44" s="16" t="e">
        <f>VLOOKUP(A44,'Phase 1,2+robust'!$A$3:$ID$198,115,FALSE)</f>
        <v>#N/A</v>
      </c>
      <c r="DL44" s="16" t="e">
        <f>VLOOKUP(A44,'Phase 1,2+robust'!$A$3:$ID$198,116,FALSE)</f>
        <v>#N/A</v>
      </c>
      <c r="DM44" s="16" t="e">
        <f>VLOOKUP(A44,'Phase 1,2+robust'!$A$3:$ID$198,117,FALSE)</f>
        <v>#N/A</v>
      </c>
      <c r="DN44" s="45" t="e">
        <f>VLOOKUP(A44,'Phase 1,2+robust'!$A$3:$ID$198,118,FALSE)</f>
        <v>#N/A</v>
      </c>
      <c r="DO44" s="46" t="e">
        <f>VLOOKUP(A44,'Phase 1,2+robust'!$A$3:$ID$198,119,FALSE)</f>
        <v>#N/A</v>
      </c>
      <c r="DP44" s="47" t="e">
        <f>VLOOKUP(A44,'Phase 1,2+robust'!$A$3:$ID$198,120,FALSE)</f>
        <v>#N/A</v>
      </c>
      <c r="DQ44" s="16" t="e">
        <f>VLOOKUP(A44,'Phase 1,2+robust'!$A$3:$ID$198,121,FALSE)</f>
        <v>#N/A</v>
      </c>
      <c r="DR44" s="16" t="e">
        <f>VLOOKUP(A44,'Phase 1,2+robust'!$A$3:$ID$198,122,FALSE)</f>
        <v>#N/A</v>
      </c>
      <c r="DS44" s="16" t="e">
        <f>VLOOKUP(A44,'Phase 1,2+robust'!$A$3:$ID$198,123,FALSE)</f>
        <v>#N/A</v>
      </c>
      <c r="DT44" s="45" t="e">
        <f>VLOOKUP(A44,'Phase 1,2+robust'!$A$3:$ID$198,124,FALSE)</f>
        <v>#N/A</v>
      </c>
      <c r="DU44" s="46" t="e">
        <f>VLOOKUP(A44,'Phase 1,2+robust'!$A$3:$ID$198,125,FALSE)</f>
        <v>#N/A</v>
      </c>
      <c r="DV44" s="47" t="e">
        <f>VLOOKUP(A44,'Phase 1,2+robust'!$A$3:$ID$198,126,FALSE)</f>
        <v>#N/A</v>
      </c>
      <c r="DW44" s="16" t="e">
        <f>VLOOKUP(A44,'Phase 1,2+robust'!$A$3:$ID$198,127,FALSE)</f>
        <v>#N/A</v>
      </c>
      <c r="DX44" s="16" t="e">
        <f>VLOOKUP(A44,'Phase 1,2+robust'!$A$3:$ID$198,128,FALSE)</f>
        <v>#N/A</v>
      </c>
      <c r="DY44" s="16" t="e">
        <f>VLOOKUP(A44,'Phase 1,2+robust'!$A$3:$ID$198,129,FALSE)</f>
        <v>#N/A</v>
      </c>
      <c r="DZ44" s="45" t="e">
        <f>VLOOKUP(A44,'Phase 1,2+robust'!$A$3:$ID$198,130,FALSE)</f>
        <v>#N/A</v>
      </c>
      <c r="EA44" s="46" t="e">
        <f>VLOOKUP(A44,'Phase 1,2+robust'!$A$3:$ID$198,131,FALSE)</f>
        <v>#N/A</v>
      </c>
      <c r="EB44" s="47" t="e">
        <f>VLOOKUP(A44,'Phase 1,2+robust'!$A$3:$ID$198,132,FALSE)</f>
        <v>#N/A</v>
      </c>
      <c r="EC44" s="16" t="e">
        <f>VLOOKUP(A44,'Phase 1,2+robust'!$A$3:$ID$198,133,FALSE)</f>
        <v>#N/A</v>
      </c>
      <c r="ED44" s="16" t="e">
        <f>VLOOKUP(A44,'Phase 1,2+robust'!$A$3:$ID$198,134,FALSE)</f>
        <v>#N/A</v>
      </c>
      <c r="EE44" s="16" t="e">
        <f>VLOOKUP(A44,'Phase 1,2+robust'!$A$3:$ID$198,135,FALSE)</f>
        <v>#N/A</v>
      </c>
      <c r="EF44" s="45" t="e">
        <f>VLOOKUP(A44,'Phase 1,2+robust'!$A$3:$ID$198,136,FALSE)</f>
        <v>#N/A</v>
      </c>
      <c r="EG44" s="46" t="e">
        <f>VLOOKUP(A44,'Phase 1,2+robust'!$A$3:$ID$198,137,FALSE)</f>
        <v>#N/A</v>
      </c>
      <c r="EH44" s="47" t="e">
        <f>VLOOKUP(A44,'Phase 1,2+robust'!$A$3:$ID$198,138,FALSE)</f>
        <v>#N/A</v>
      </c>
      <c r="EI44" s="16" t="e">
        <f>VLOOKUP(A44,'Phase 1,2+robust'!$A$3:$ID$198,139,FALSE)</f>
        <v>#N/A</v>
      </c>
      <c r="EJ44" s="16" t="e">
        <f>VLOOKUP(A44,'Phase 1,2+robust'!$A$3:$ID$198,140,FALSE)</f>
        <v>#N/A</v>
      </c>
      <c r="EK44" s="16" t="e">
        <f>VLOOKUP(A44,'Phase 1,2+robust'!$A$3:$ID$198,141,FALSE)</f>
        <v>#N/A</v>
      </c>
      <c r="EL44" s="45" t="e">
        <f>VLOOKUP(A44,'Phase 1,2+robust'!$A$3:$ID$198,142,FALSE)</f>
        <v>#N/A</v>
      </c>
      <c r="EM44" s="46" t="e">
        <f>VLOOKUP(A44,'Phase 1,2+robust'!$A$3:$ID$198,143,FALSE)</f>
        <v>#N/A</v>
      </c>
      <c r="EN44" s="47" t="e">
        <f>VLOOKUP(A44,'Phase 1,2+robust'!$A$3:$ID$198,144,FALSE)</f>
        <v>#N/A</v>
      </c>
      <c r="EO44" s="16" t="e">
        <f>VLOOKUP(A44,'Phase 1,2+robust'!$A$3:$ID$198,145,FALSE)</f>
        <v>#N/A</v>
      </c>
      <c r="EP44" s="16" t="e">
        <f>VLOOKUP(A44,'Phase 1,2+robust'!$A$3:$ID$198,146,FALSE)</f>
        <v>#N/A</v>
      </c>
      <c r="EQ44" s="16" t="e">
        <f>VLOOKUP(A44,'Phase 1,2+robust'!$A$3:$ID$198,147,FALSE)</f>
        <v>#N/A</v>
      </c>
      <c r="ER44" s="45" t="e">
        <f>VLOOKUP(A44,'Phase 1,2+robust'!$A$3:$ID$198,148,FALSE)</f>
        <v>#N/A</v>
      </c>
      <c r="ES44" s="46" t="e">
        <f>VLOOKUP(A44,'Phase 1,2+robust'!$A$3:$ID$198,149,FALSE)</f>
        <v>#N/A</v>
      </c>
      <c r="ET44" s="47" t="e">
        <f>VLOOKUP(A44,'Phase 1,2+robust'!$A$3:$ID$198,150,FALSE)</f>
        <v>#N/A</v>
      </c>
      <c r="EU44" s="16" t="e">
        <f>VLOOKUP(A44,'Phase 1,2+robust'!$A$3:$ID$198,151,FALSE)</f>
        <v>#N/A</v>
      </c>
      <c r="EV44" s="16" t="e">
        <f>VLOOKUP(A44,'Phase 1,2+robust'!$A$3:$ID$198,152,FALSE)</f>
        <v>#N/A</v>
      </c>
      <c r="EW44" s="16" t="e">
        <f>VLOOKUP(A44,'Phase 1,2+robust'!$A$3:$ID$198,153,FALSE)</f>
        <v>#N/A</v>
      </c>
      <c r="EX44" s="16" t="e">
        <f>VLOOKUP(A44,'Phase 1,2+robust'!$A$3:$ID$198,154,FALSE)</f>
        <v>#N/A</v>
      </c>
      <c r="EY44" s="16" t="e">
        <f>VLOOKUP(A44,'Phase 1,2+robust'!$A$3:$ID$198,155,FALSE)</f>
        <v>#N/A</v>
      </c>
      <c r="EZ44" s="16" t="e">
        <f>VLOOKUP(A44,'Phase 1,2+robust'!$A$3:$ID$198,156,FALSE)</f>
        <v>#N/A</v>
      </c>
      <c r="FA44" s="16" t="e">
        <f>VLOOKUP(A44,'Phase 1,2+robust'!$A$3:$ID$198,157,FALSE)</f>
        <v>#N/A</v>
      </c>
      <c r="FB44" s="16" t="e">
        <f>VLOOKUP(A44,'Phase 1,2+robust'!$A$3:$ID$198,158,FALSE)</f>
        <v>#N/A</v>
      </c>
      <c r="FC44" s="16" t="e">
        <f>VLOOKUP(A44,'Phase 1,2+robust'!$A$3:$ID$198,159,FALSE)</f>
        <v>#N/A</v>
      </c>
      <c r="FD44" s="16" t="e">
        <f>VLOOKUP(A44,'Phase 1,2+robust'!$A$3:$ID$198,160,FALSE)</f>
        <v>#N/A</v>
      </c>
      <c r="FE44" s="16" t="e">
        <f>VLOOKUP(A44,'Phase 1,2+robust'!$A$3:$ID$198,161,FALSE)</f>
        <v>#N/A</v>
      </c>
      <c r="FF44" s="16" t="e">
        <f>VLOOKUP(A44,'Phase 1,2+robust'!$A$3:$ID$198,162,FALSE)</f>
        <v>#N/A</v>
      </c>
      <c r="FG44" s="16" t="e">
        <f>VLOOKUP(A44,'Phase 1,2+robust'!$A$3:$ID$198,163,FALSE)</f>
        <v>#N/A</v>
      </c>
      <c r="FH44" s="16" t="e">
        <f>VLOOKUP(A44,'Phase 1,2+robust'!$A$3:$ID$198,164,FALSE)</f>
        <v>#N/A</v>
      </c>
      <c r="FI44" s="16" t="e">
        <f>VLOOKUP(A44,'Phase 1,2+robust'!$A$3:$ID$198,165,FALSE)</f>
        <v>#N/A</v>
      </c>
      <c r="FJ44" s="16" t="e">
        <f>VLOOKUP(A44,'Phase 1,2+robust'!$A$3:$ID$198,166,FALSE)</f>
        <v>#N/A</v>
      </c>
      <c r="FK44" s="16" t="e">
        <f>VLOOKUP(A44,'Phase 1,2+robust'!$A$3:$ID$198,167,FALSE)</f>
        <v>#N/A</v>
      </c>
      <c r="FL44" s="16" t="e">
        <f>VLOOKUP(A44,'Phase 1,2+robust'!$A$3:$ID$198,168,FALSE)</f>
        <v>#N/A</v>
      </c>
      <c r="FM44" s="16" t="e">
        <f>VLOOKUP(A44,'Phase 1,2+robust'!$A$3:$ID$198,169,FALSE)</f>
        <v>#N/A</v>
      </c>
      <c r="FN44" s="16" t="e">
        <f>VLOOKUP(A44,'Phase 1,2+robust'!$A$3:$ID$198,170,FALSE)</f>
        <v>#N/A</v>
      </c>
      <c r="FO44" s="16" t="e">
        <f>VLOOKUP(A44,'Phase 1,2+robust'!$A$3:$ID$198,171,FALSE)</f>
        <v>#N/A</v>
      </c>
      <c r="FP44" s="16" t="e">
        <f>VLOOKUP(A44,'Phase 1,2+robust'!$A$3:$ID$198,172,FALSE)</f>
        <v>#N/A</v>
      </c>
      <c r="FQ44" s="16" t="e">
        <f>VLOOKUP(A44,'Phase 1,2+robust'!$A$3:$ID$198,173,FALSE)</f>
        <v>#N/A</v>
      </c>
      <c r="FR44" s="16" t="e">
        <f>VLOOKUP(A44,'Phase 1,2+robust'!$A$3:$ID$198,174,FALSE)</f>
        <v>#N/A</v>
      </c>
      <c r="FS44" s="16" t="e">
        <f>VLOOKUP(A44,'Phase 1,2+robust'!$A$3:$ID$198,175,FALSE)</f>
        <v>#N/A</v>
      </c>
      <c r="FT44" s="16" t="e">
        <f>VLOOKUP(A44,'Phase 1,2+robust'!$A$3:$ID$198,176,FALSE)</f>
        <v>#N/A</v>
      </c>
      <c r="FU44" s="16" t="e">
        <f>VLOOKUP(A44,'Phase 1,2+robust'!$A$3:$ID$198,177,FALSE)</f>
        <v>#N/A</v>
      </c>
      <c r="FV44" s="16" t="e">
        <f>VLOOKUP(A44,'Phase 1,2+robust'!$A$3:$ID$198,178,FALSE)</f>
        <v>#N/A</v>
      </c>
      <c r="FW44" s="16" t="e">
        <f>VLOOKUP(A44,'Phase 1,2+robust'!$A$3:$ID$198,179,FALSE)</f>
        <v>#N/A</v>
      </c>
      <c r="FX44" s="16" t="e">
        <f>VLOOKUP(A44,'Phase 1,2+robust'!$A$3:$ID$198,180,FALSE)</f>
        <v>#N/A</v>
      </c>
      <c r="FY44" s="16" t="e">
        <f>VLOOKUP(A44,'Phase 1,2+robust'!$A$3:$ID$198,181,FALSE)</f>
        <v>#N/A</v>
      </c>
      <c r="FZ44" s="16" t="e">
        <f>VLOOKUP(A44,'Phase 1,2+robust'!$A$3:$ID$198,182,FALSE)</f>
        <v>#N/A</v>
      </c>
      <c r="GA44" s="16" t="e">
        <f>VLOOKUP(A44,'Phase 1,2+robust'!$A$3:$ID$198,183,FALSE)</f>
        <v>#N/A</v>
      </c>
      <c r="GB44" s="16" t="e">
        <f>VLOOKUP(A44,'Phase 1,2+robust'!$A$3:$ID$198,184,FALSE)</f>
        <v>#N/A</v>
      </c>
      <c r="GC44" s="16" t="e">
        <f>VLOOKUP(A44,'Phase 1,2+robust'!$A$3:$ID$198,185,FALSE)</f>
        <v>#N/A</v>
      </c>
      <c r="GD44" s="16" t="e">
        <f>VLOOKUP(A44,'Phase 1,2+robust'!$A$3:$ID$198,186,FALSE)</f>
        <v>#N/A</v>
      </c>
      <c r="GE44" s="16" t="e">
        <f>VLOOKUP(A44,'Phase 1,2+robust'!$A$3:$ID$198,187,FALSE)</f>
        <v>#N/A</v>
      </c>
      <c r="GF44" s="16" t="e">
        <f>VLOOKUP(A44,'Phase 1,2+robust'!$A$3:$ID$198,188,FALSE)</f>
        <v>#N/A</v>
      </c>
      <c r="GG44" s="16" t="e">
        <f>VLOOKUP(A44,'Phase 1,2+robust'!$A$3:$ID$198,189,FALSE)</f>
        <v>#N/A</v>
      </c>
      <c r="GH44" s="16" t="e">
        <f>VLOOKUP(A44,'Phase 1,2+robust'!$A$3:$ID$198,190,FALSE)</f>
        <v>#N/A</v>
      </c>
      <c r="GI44" s="16" t="e">
        <f>VLOOKUP(A44,'Phase 1,2+robust'!$A$3:$ID$198,191,FALSE)</f>
        <v>#N/A</v>
      </c>
      <c r="GJ44" s="16" t="e">
        <f>VLOOKUP(A44,'Phase 1,2+robust'!$A$3:$ID$198,192,FALSE)</f>
        <v>#N/A</v>
      </c>
      <c r="GK44" s="16" t="e">
        <f>VLOOKUP(A44,'Phase 1,2+robust'!$A$3:$ID$198,193,FALSE)</f>
        <v>#N/A</v>
      </c>
      <c r="GL44" s="16" t="e">
        <f>VLOOKUP(A44,'Phase 1,2+robust'!$A$3:$ID$198,194,FALSE)</f>
        <v>#N/A</v>
      </c>
      <c r="GM44" s="16" t="e">
        <f>VLOOKUP(A44,'Phase 1,2+robust'!$A$3:$ID$198,195,FALSE)</f>
        <v>#N/A</v>
      </c>
      <c r="GN44" s="16" t="e">
        <f>VLOOKUP(A44,'Phase 1,2+robust'!$A$3:$ID$198,196,FALSE)</f>
        <v>#N/A</v>
      </c>
      <c r="GO44" s="16" t="e">
        <f>VLOOKUP(A44,'Phase 1,2+robust'!$A$3:$ID$198,197,FALSE)</f>
        <v>#N/A</v>
      </c>
      <c r="GP44" s="16" t="e">
        <f>VLOOKUP(A44,'Phase 1,2+robust'!$A$3:$ID$198,198,FALSE)</f>
        <v>#N/A</v>
      </c>
    </row>
    <row r="45" spans="1:198" s="16" customFormat="1" x14ac:dyDescent="0.25">
      <c r="B45" s="16" t="e">
        <f>VLOOKUP(A45,'Phase 1,2+robust'!$A$3:$ID$198,2,FALSE)</f>
        <v>#N/A</v>
      </c>
      <c r="C45" s="16" t="e">
        <f>VLOOKUP(A45,'Phase 1,2+robust'!$A$3:$ID$198,3,FALSE)</f>
        <v>#N/A</v>
      </c>
      <c r="D45" s="16" t="e">
        <f>VLOOKUP(A45,'Phase 1,2+robust'!$A$3:$ID$198,4,FALSE)</f>
        <v>#N/A</v>
      </c>
      <c r="E45" s="16" t="e">
        <f>VLOOKUP(A45,'Phase 1,2+robust'!$A$3:$ID$198,5,FALSE)</f>
        <v>#N/A</v>
      </c>
      <c r="F45" s="16" t="e">
        <f>VLOOKUP(A45,'Phase 1,2+robust'!$A$3:$ID$198,6,FALSE)</f>
        <v>#N/A</v>
      </c>
      <c r="G45" s="16" t="e">
        <f>VLOOKUP(A45,'Phase 1,2+robust'!$A$3:$ID$198,7,FALSE)</f>
        <v>#N/A</v>
      </c>
      <c r="H45" s="16" t="e">
        <f>VLOOKUP(A45,'Phase 1,2+robust'!$A$3:$ID$198,8,FALSE)</f>
        <v>#N/A</v>
      </c>
      <c r="I45" s="16" t="e">
        <f>VLOOKUP(A45,'Phase 1,2+robust'!$A$3:$ID$198,9,FALSE)</f>
        <v>#N/A</v>
      </c>
      <c r="J45" s="45" t="e">
        <f>VLOOKUP(A45,'Phase 1,2+robust'!$A$3:$ID$198,10,FALSE)</f>
        <v>#N/A</v>
      </c>
      <c r="K45" s="46" t="e">
        <f>VLOOKUP(A45,'Phase 1,2+robust'!$A$3:$ID$198,11,FALSE)</f>
        <v>#N/A</v>
      </c>
      <c r="L45" s="47" t="e">
        <f>VLOOKUP(A45,'Phase 1,2+robust'!$A$3:$ID$198,12,FALSE)</f>
        <v>#N/A</v>
      </c>
      <c r="M45" s="16" t="e">
        <f>VLOOKUP(A45,'Phase 1,2+robust'!$A$3:$ID$198,13,FALSE)</f>
        <v>#N/A</v>
      </c>
      <c r="N45" s="16" t="e">
        <f>VLOOKUP(A45,'Phase 1,2+robust'!$A$3:$ID$198,14,FALSE)</f>
        <v>#N/A</v>
      </c>
      <c r="O45" s="16" t="e">
        <f>VLOOKUP(A45,'Phase 1,2+robust'!$A$3:$ID$198,15,FALSE)</f>
        <v>#N/A</v>
      </c>
      <c r="P45" s="45" t="e">
        <f>VLOOKUP(A45,'Phase 1,2+robust'!$A$3:$ID$198,16,FALSE)</f>
        <v>#N/A</v>
      </c>
      <c r="Q45" s="46" t="e">
        <f>VLOOKUP(A45,'Phase 1,2+robust'!$A$3:$ID$198,17,FALSE)</f>
        <v>#N/A</v>
      </c>
      <c r="R45" s="47" t="e">
        <f>VLOOKUP(A45,'Phase 1,2+robust'!$A$3:$ID$198,18,FALSE)</f>
        <v>#N/A</v>
      </c>
      <c r="S45" s="16" t="e">
        <f>VLOOKUP(A45,'Phase 1,2+robust'!$A$3:$ID$198,19,FALSE)</f>
        <v>#N/A</v>
      </c>
      <c r="T45" s="16" t="e">
        <f>VLOOKUP(A45,'Phase 1,2+robust'!$A$3:$ID$198,20,FALSE)</f>
        <v>#N/A</v>
      </c>
      <c r="U45" s="16" t="e">
        <f>VLOOKUP(A45,'Phase 1,2+robust'!$A$3:$ID$198,21,FALSE)</f>
        <v>#N/A</v>
      </c>
      <c r="V45" s="45" t="e">
        <f>VLOOKUP(A45,'Phase 1,2+robust'!$A$3:$ID$198,22,FALSE)</f>
        <v>#N/A</v>
      </c>
      <c r="W45" s="46" t="e">
        <f>VLOOKUP(A45,'Phase 1,2+robust'!$A$3:$ID$198,23,FALSE)</f>
        <v>#N/A</v>
      </c>
      <c r="X45" s="47" t="e">
        <f>VLOOKUP(A45,'Phase 1,2+robust'!$A$3:$ID$198,24,FALSE)</f>
        <v>#N/A</v>
      </c>
      <c r="Y45" s="16" t="e">
        <f>VLOOKUP(A45,'Phase 1,2+robust'!$A$3:$ID$198,25,FALSE)</f>
        <v>#N/A</v>
      </c>
      <c r="Z45" s="16" t="e">
        <f>VLOOKUP(A45,'Phase 1,2+robust'!$A$3:$ID$198,26,FALSE)</f>
        <v>#N/A</v>
      </c>
      <c r="AA45" s="16" t="e">
        <f>VLOOKUP(A45,'Phase 1,2+robust'!$A$3:$ID$198,27,FALSE)</f>
        <v>#N/A</v>
      </c>
      <c r="AB45" s="45" t="e">
        <f>VLOOKUP(A45,'Phase 1,2+robust'!$A$3:$ID$198,28,FALSE)</f>
        <v>#N/A</v>
      </c>
      <c r="AC45" s="46" t="e">
        <f>VLOOKUP(A45,'Phase 1,2+robust'!$A$3:$ID$198,29,FALSE)</f>
        <v>#N/A</v>
      </c>
      <c r="AD45" s="47" t="e">
        <f>VLOOKUP(A45,'Phase 1,2+robust'!$A$3:$ID$198,30,FALSE)</f>
        <v>#N/A</v>
      </c>
      <c r="AE45" s="16" t="e">
        <f>VLOOKUP(A45,'Phase 1,2+robust'!$A$3:$ID$198,31,FALSE)</f>
        <v>#N/A</v>
      </c>
      <c r="AF45" s="16" t="e">
        <f>VLOOKUP(A45,'Phase 1,2+robust'!$A$3:$ID$198,32,FALSE)</f>
        <v>#N/A</v>
      </c>
      <c r="AG45" s="16" t="e">
        <f>VLOOKUP(A45,'Phase 1,2+robust'!$A$3:$ID$198,33,FALSE)</f>
        <v>#N/A</v>
      </c>
      <c r="AH45" s="45" t="e">
        <f>VLOOKUP(A45,'Phase 1,2+robust'!$A$3:$ID$198,34,FALSE)</f>
        <v>#N/A</v>
      </c>
      <c r="AI45" s="46" t="e">
        <f>VLOOKUP(A45,'Phase 1,2+robust'!$A$3:$ID$198,35,FALSE)</f>
        <v>#N/A</v>
      </c>
      <c r="AJ45" s="47" t="e">
        <f>VLOOKUP(A45,'Phase 1,2+robust'!$A$3:$ID$198,36,FALSE)</f>
        <v>#N/A</v>
      </c>
      <c r="AK45" s="16" t="e">
        <f>VLOOKUP(A45,'Phase 1,2+robust'!$A$3:$ID$198,37,FALSE)</f>
        <v>#N/A</v>
      </c>
      <c r="AL45" s="16" t="e">
        <f>VLOOKUP(A45,'Phase 1,2+robust'!$A$3:$ID$198,38,FALSE)</f>
        <v>#N/A</v>
      </c>
      <c r="AM45" s="16" t="e">
        <f>VLOOKUP(A45,'Phase 1,2+robust'!$A$3:$ID$198,39,FALSE)</f>
        <v>#N/A</v>
      </c>
      <c r="AN45" s="45" t="e">
        <f>VLOOKUP(A45,'Phase 1,2+robust'!$A$3:$ID$198,40,FALSE)</f>
        <v>#N/A</v>
      </c>
      <c r="AO45" s="46" t="e">
        <f>VLOOKUP(A45,'Phase 1,2+robust'!$A$3:$ID$198,41,FALSE)</f>
        <v>#N/A</v>
      </c>
      <c r="AP45" s="47" t="e">
        <f>VLOOKUP(A45,'Phase 1,2+robust'!$A$3:$ID$198,42,FALSE)</f>
        <v>#N/A</v>
      </c>
      <c r="AQ45" s="16" t="e">
        <f>VLOOKUP(A45,'Phase 1,2+robust'!$A$3:$ID$198,43,FALSE)</f>
        <v>#N/A</v>
      </c>
      <c r="AR45" s="16" t="e">
        <f>VLOOKUP(A45,'Phase 1,2+robust'!$A$3:$ID$198,44,FALSE)</f>
        <v>#N/A</v>
      </c>
      <c r="AS45" s="16" t="e">
        <f>VLOOKUP(A45,'Phase 1,2+robust'!$A$3:$ID$198,45,FALSE)</f>
        <v>#N/A</v>
      </c>
      <c r="AT45" s="45" t="e">
        <f>VLOOKUP(A45,'Phase 1,2+robust'!$A$3:$ID$198,46,FALSE)</f>
        <v>#N/A</v>
      </c>
      <c r="AU45" s="46" t="e">
        <f>VLOOKUP(A45,'Phase 1,2+robust'!$A$3:$ID$198,47,FALSE)</f>
        <v>#N/A</v>
      </c>
      <c r="AV45" s="47" t="e">
        <f>VLOOKUP(A45,'Phase 1,2+robust'!$A$3:$ID$198,48,FALSE)</f>
        <v>#N/A</v>
      </c>
      <c r="AW45" s="16" t="e">
        <f>VLOOKUP(A45,'Phase 1,2+robust'!$A$3:$ID$198,49,FALSE)</f>
        <v>#N/A</v>
      </c>
      <c r="AX45" s="16" t="e">
        <f>VLOOKUP(A45,'Phase 1,2+robust'!$A$3:$ID$198,50,FALSE)</f>
        <v>#N/A</v>
      </c>
      <c r="AY45" s="16" t="e">
        <f>VLOOKUP(A45,'Phase 1,2+robust'!$A$3:$ID$198,51,FALSE)</f>
        <v>#N/A</v>
      </c>
      <c r="AZ45" s="45" t="e">
        <f>VLOOKUP(A45,'Phase 1,2+robust'!$A$3:$ID$198,52,FALSE)</f>
        <v>#N/A</v>
      </c>
      <c r="BA45" s="46" t="e">
        <f>VLOOKUP(A45,'Phase 1,2+robust'!$A$3:$ID$198,53,FALSE)</f>
        <v>#N/A</v>
      </c>
      <c r="BB45" s="47" t="e">
        <f>VLOOKUP(A45,'Phase 1,2+robust'!$A$3:$ID$198,54,FALSE)</f>
        <v>#N/A</v>
      </c>
      <c r="BC45" s="16" t="e">
        <f>VLOOKUP(A45,'Phase 1,2+robust'!$A$3:$ID$198,55,FALSE)</f>
        <v>#N/A</v>
      </c>
      <c r="BD45" s="16" t="e">
        <f>VLOOKUP(A45,'Phase 1,2+robust'!$A$3:$ID$198,56,FALSE)</f>
        <v>#N/A</v>
      </c>
      <c r="BE45" s="16" t="e">
        <f>VLOOKUP(A45,'Phase 1,2+robust'!$A$3:$ID$198,57,FALSE)</f>
        <v>#N/A</v>
      </c>
      <c r="BF45" s="45" t="e">
        <f>VLOOKUP(A45,'Phase 1,2+robust'!$A$3:$ID$198,58,FALSE)</f>
        <v>#N/A</v>
      </c>
      <c r="BG45" s="46" t="e">
        <f>VLOOKUP(A45,'Phase 1,2+robust'!$A$3:$ID$198,59,FALSE)</f>
        <v>#N/A</v>
      </c>
      <c r="BH45" s="47" t="e">
        <f>VLOOKUP(A45,'Phase 1,2+robust'!$A$3:$ID$198,60,FALSE)</f>
        <v>#N/A</v>
      </c>
      <c r="BI45" s="16" t="e">
        <f>VLOOKUP(A45,'Phase 1,2+robust'!$A$3:$ID$198,61,FALSE)</f>
        <v>#N/A</v>
      </c>
      <c r="BJ45" s="16" t="e">
        <f>VLOOKUP(A45,'Phase 1,2+robust'!$A$3:$ID$198,62,FALSE)</f>
        <v>#N/A</v>
      </c>
      <c r="BK45" s="16" t="e">
        <f>VLOOKUP(A45,'Phase 1,2+robust'!$A$3:$ID$198,63,FALSE)</f>
        <v>#N/A</v>
      </c>
      <c r="BL45" s="45" t="e">
        <f>VLOOKUP(A45,'Phase 1,2+robust'!$A$3:$ID$198,64,FALSE)</f>
        <v>#N/A</v>
      </c>
      <c r="BM45" s="46" t="e">
        <f>VLOOKUP(A45,'Phase 1,2+robust'!$A$3:$ID$198,65,FALSE)</f>
        <v>#N/A</v>
      </c>
      <c r="BN45" s="47" t="e">
        <f>VLOOKUP(A45,'Phase 1,2+robust'!$A$3:$ID$198,66,FALSE)</f>
        <v>#N/A</v>
      </c>
      <c r="BO45" s="16" t="e">
        <f>VLOOKUP(A45,'Phase 1,2+robust'!$A$3:$ID$198,67,FALSE)</f>
        <v>#N/A</v>
      </c>
      <c r="BP45" s="16" t="e">
        <f>VLOOKUP(A45,'Phase 1,2+robust'!$A$3:$ID$198,68,FALSE)</f>
        <v>#N/A</v>
      </c>
      <c r="BQ45" s="16" t="e">
        <f>VLOOKUP(A45,'Phase 1,2+robust'!$A$3:$ID$198,69,FALSE)</f>
        <v>#N/A</v>
      </c>
      <c r="BR45" s="45" t="e">
        <f>VLOOKUP(A45,'Phase 1,2+robust'!$A$3:$ID$198,70,FALSE)</f>
        <v>#N/A</v>
      </c>
      <c r="BS45" s="46" t="e">
        <f>VLOOKUP(A45,'Phase 1,2+robust'!$A$3:$ID$198,71,FALSE)</f>
        <v>#N/A</v>
      </c>
      <c r="BT45" s="47" t="e">
        <f>VLOOKUP(A45,'Phase 1,2+robust'!$A$3:$ID$198,72,FALSE)</f>
        <v>#N/A</v>
      </c>
      <c r="BU45" s="16" t="e">
        <f>VLOOKUP(A45,'Phase 1,2+robust'!$A$3:$ID$198,73,FALSE)</f>
        <v>#N/A</v>
      </c>
      <c r="BV45" s="16" t="e">
        <f>VLOOKUP(A45,'Phase 1,2+robust'!$A$3:$ID$198,74,FALSE)</f>
        <v>#N/A</v>
      </c>
      <c r="BW45" s="16" t="e">
        <f>VLOOKUP(A45,'Phase 1,2+robust'!$A$3:$ID$198,75,FALSE)</f>
        <v>#N/A</v>
      </c>
      <c r="BX45" s="45" t="e">
        <f>VLOOKUP(A45,'Phase 1,2+robust'!$A$3:$ID$198,76,FALSE)</f>
        <v>#N/A</v>
      </c>
      <c r="BY45" s="46" t="e">
        <f>VLOOKUP(A45,'Phase 1,2+robust'!$A$3:$ID$198,77,FALSE)</f>
        <v>#N/A</v>
      </c>
      <c r="BZ45" s="47" t="e">
        <f>VLOOKUP(A45,'Phase 1,2+robust'!$A$3:$ID$198,78,FALSE)</f>
        <v>#N/A</v>
      </c>
      <c r="CA45" s="16" t="e">
        <f>VLOOKUP(A45,'Phase 1,2+robust'!$A$3:$ID$198,79,FALSE)</f>
        <v>#N/A</v>
      </c>
      <c r="CB45" s="16" t="e">
        <f>VLOOKUP(A45,'Phase 1,2+robust'!$A$3:$ID$198,80,FALSE)</f>
        <v>#N/A</v>
      </c>
      <c r="CC45" s="16" t="e">
        <f>VLOOKUP(A45,'Phase 1,2+robust'!$A$3:$ID$198,81,FALSE)</f>
        <v>#N/A</v>
      </c>
      <c r="CD45" s="45" t="e">
        <f>VLOOKUP(A45,'Phase 1,2+robust'!$A$3:$ID$198,82,FALSE)</f>
        <v>#N/A</v>
      </c>
      <c r="CE45" s="46" t="e">
        <f>VLOOKUP(A45,'Phase 1,2+robust'!$A$3:$ID$198,83,FALSE)</f>
        <v>#N/A</v>
      </c>
      <c r="CF45" s="47" t="e">
        <f>VLOOKUP(A45,'Phase 1,2+robust'!$A$3:$ID$198,84,FALSE)</f>
        <v>#N/A</v>
      </c>
      <c r="CG45" s="16" t="e">
        <f>VLOOKUP(A45,'Phase 1,2+robust'!$A$3:$ID$198,85,FALSE)</f>
        <v>#N/A</v>
      </c>
      <c r="CH45" s="16" t="e">
        <f>VLOOKUP(A45,'Phase 1,2+robust'!$A$3:$ID$198,86,FALSE)</f>
        <v>#N/A</v>
      </c>
      <c r="CI45" s="16" t="e">
        <f>VLOOKUP(A45,'Phase 1,2+robust'!$A$3:$ID$198,87,FALSE)</f>
        <v>#N/A</v>
      </c>
      <c r="CJ45" s="45" t="e">
        <f>VLOOKUP(A45,'Phase 1,2+robust'!$A$3:$ID$198,88,FALSE)</f>
        <v>#N/A</v>
      </c>
      <c r="CK45" s="46" t="e">
        <f>VLOOKUP(A45,'Phase 1,2+robust'!$A$3:$ID$198,89,FALSE)</f>
        <v>#N/A</v>
      </c>
      <c r="CL45" s="47" t="e">
        <f>VLOOKUP(A45,'Phase 1,2+robust'!$A$3:$ID$198,90,FALSE)</f>
        <v>#N/A</v>
      </c>
      <c r="CM45" s="16" t="e">
        <f>VLOOKUP(A45,'Phase 1,2+robust'!$A$3:$ID$198,91,FALSE)</f>
        <v>#N/A</v>
      </c>
      <c r="CN45" s="16" t="e">
        <f>VLOOKUP(A45,'Phase 1,2+robust'!$A$3:$ID$198,92,FALSE)</f>
        <v>#N/A</v>
      </c>
      <c r="CO45" s="16" t="e">
        <f>VLOOKUP(A45,'Phase 1,2+robust'!$A$3:$ID$198,93,FALSE)</f>
        <v>#N/A</v>
      </c>
      <c r="CP45" s="45" t="e">
        <f>VLOOKUP(A45,'Phase 1,2+robust'!$A$3:$ID$198,94,FALSE)</f>
        <v>#N/A</v>
      </c>
      <c r="CQ45" s="46" t="e">
        <f>VLOOKUP(A45,'Phase 1,2+robust'!$A$3:$ID$198,95,FALSE)</f>
        <v>#N/A</v>
      </c>
      <c r="CR45" s="47" t="e">
        <f>VLOOKUP(A45,'Phase 1,2+robust'!$A$3:$ID$198,96,FALSE)</f>
        <v>#N/A</v>
      </c>
      <c r="CS45" s="16" t="e">
        <f>VLOOKUP(A45,'Phase 1,2+robust'!$A$3:$ID$198,97,FALSE)</f>
        <v>#N/A</v>
      </c>
      <c r="CT45" s="16" t="e">
        <f>VLOOKUP(A45,'Phase 1,2+robust'!$A$3:$ID$198,98,FALSE)</f>
        <v>#N/A</v>
      </c>
      <c r="CU45" s="16" t="e">
        <f>VLOOKUP(A45,'Phase 1,2+robust'!$A$3:$ID$198,99,FALSE)</f>
        <v>#N/A</v>
      </c>
      <c r="CV45" s="45" t="e">
        <f>VLOOKUP(A45,'Phase 1,2+robust'!$A$3:$ID$198,100,FALSE)</f>
        <v>#N/A</v>
      </c>
      <c r="CW45" s="46" t="e">
        <f>VLOOKUP(A45,'Phase 1,2+robust'!$A$3:$ID$198,101,FALSE)</f>
        <v>#N/A</v>
      </c>
      <c r="CX45" s="47" t="e">
        <f>VLOOKUP(A45,'Phase 1,2+robust'!$A$3:$ID$198,102,FALSE)</f>
        <v>#N/A</v>
      </c>
      <c r="CY45" s="16" t="e">
        <f>VLOOKUP(A45,'Phase 1,2+robust'!$A$3:$ID$198,103,FALSE)</f>
        <v>#N/A</v>
      </c>
      <c r="CZ45" s="16" t="e">
        <f>VLOOKUP(A45,'Phase 1,2+robust'!$A$3:$ID$198,104,FALSE)</f>
        <v>#N/A</v>
      </c>
      <c r="DA45" s="16" t="e">
        <f>VLOOKUP(A45,'Phase 1,2+robust'!$A$3:$ID$198,105,FALSE)</f>
        <v>#N/A</v>
      </c>
      <c r="DB45" s="45" t="e">
        <f>VLOOKUP(A45,'Phase 1,2+robust'!$A$3:$ID$198,106,FALSE)</f>
        <v>#N/A</v>
      </c>
      <c r="DC45" s="46" t="e">
        <f>VLOOKUP(A45,'Phase 1,2+robust'!$A$3:$ID$198,107,FALSE)</f>
        <v>#N/A</v>
      </c>
      <c r="DD45" s="47" t="e">
        <f>VLOOKUP(A45,'Phase 1,2+robust'!$A$3:$ID$198,108,FALSE)</f>
        <v>#N/A</v>
      </c>
      <c r="DE45" s="16" t="e">
        <f>VLOOKUP(A45,'Phase 1,2+robust'!$A$3:$ID$198,109,FALSE)</f>
        <v>#N/A</v>
      </c>
      <c r="DF45" s="16" t="e">
        <f>VLOOKUP(A45,'Phase 1,2+robust'!$A$3:$ID$198,110,FALSE)</f>
        <v>#N/A</v>
      </c>
      <c r="DG45" s="16" t="e">
        <f>VLOOKUP(A45,'Phase 1,2+robust'!$A$3:$ID$198,111,FALSE)</f>
        <v>#N/A</v>
      </c>
      <c r="DH45" s="45" t="e">
        <f>VLOOKUP(A45,'Phase 1,2+robust'!$A$3:$ID$198,112,FALSE)</f>
        <v>#N/A</v>
      </c>
      <c r="DI45" s="46" t="e">
        <f>VLOOKUP(A45,'Phase 1,2+robust'!$A$3:$ID$198,113,FALSE)</f>
        <v>#N/A</v>
      </c>
      <c r="DJ45" s="47" t="e">
        <f>VLOOKUP(A45,'Phase 1,2+robust'!$A$3:$ID$198,114,FALSE)</f>
        <v>#N/A</v>
      </c>
      <c r="DK45" s="16" t="e">
        <f>VLOOKUP(A45,'Phase 1,2+robust'!$A$3:$ID$198,115,FALSE)</f>
        <v>#N/A</v>
      </c>
      <c r="DL45" s="16" t="e">
        <f>VLOOKUP(A45,'Phase 1,2+robust'!$A$3:$ID$198,116,FALSE)</f>
        <v>#N/A</v>
      </c>
      <c r="DM45" s="16" t="e">
        <f>VLOOKUP(A45,'Phase 1,2+robust'!$A$3:$ID$198,117,FALSE)</f>
        <v>#N/A</v>
      </c>
      <c r="DN45" s="45" t="e">
        <f>VLOOKUP(A45,'Phase 1,2+robust'!$A$3:$ID$198,118,FALSE)</f>
        <v>#N/A</v>
      </c>
      <c r="DO45" s="46" t="e">
        <f>VLOOKUP(A45,'Phase 1,2+robust'!$A$3:$ID$198,119,FALSE)</f>
        <v>#N/A</v>
      </c>
      <c r="DP45" s="47" t="e">
        <f>VLOOKUP(A45,'Phase 1,2+robust'!$A$3:$ID$198,120,FALSE)</f>
        <v>#N/A</v>
      </c>
      <c r="DQ45" s="16" t="e">
        <f>VLOOKUP(A45,'Phase 1,2+robust'!$A$3:$ID$198,121,FALSE)</f>
        <v>#N/A</v>
      </c>
      <c r="DR45" s="16" t="e">
        <f>VLOOKUP(A45,'Phase 1,2+robust'!$A$3:$ID$198,122,FALSE)</f>
        <v>#N/A</v>
      </c>
      <c r="DS45" s="16" t="e">
        <f>VLOOKUP(A45,'Phase 1,2+robust'!$A$3:$ID$198,123,FALSE)</f>
        <v>#N/A</v>
      </c>
      <c r="DT45" s="45" t="e">
        <f>VLOOKUP(A45,'Phase 1,2+robust'!$A$3:$ID$198,124,FALSE)</f>
        <v>#N/A</v>
      </c>
      <c r="DU45" s="46" t="e">
        <f>VLOOKUP(A45,'Phase 1,2+robust'!$A$3:$ID$198,125,FALSE)</f>
        <v>#N/A</v>
      </c>
      <c r="DV45" s="47" t="e">
        <f>VLOOKUP(A45,'Phase 1,2+robust'!$A$3:$ID$198,126,FALSE)</f>
        <v>#N/A</v>
      </c>
      <c r="DW45" s="16" t="e">
        <f>VLOOKUP(A45,'Phase 1,2+robust'!$A$3:$ID$198,127,FALSE)</f>
        <v>#N/A</v>
      </c>
      <c r="DX45" s="16" t="e">
        <f>VLOOKUP(A45,'Phase 1,2+robust'!$A$3:$ID$198,128,FALSE)</f>
        <v>#N/A</v>
      </c>
      <c r="DY45" s="16" t="e">
        <f>VLOOKUP(A45,'Phase 1,2+robust'!$A$3:$ID$198,129,FALSE)</f>
        <v>#N/A</v>
      </c>
      <c r="DZ45" s="45" t="e">
        <f>VLOOKUP(A45,'Phase 1,2+robust'!$A$3:$ID$198,130,FALSE)</f>
        <v>#N/A</v>
      </c>
      <c r="EA45" s="46" t="e">
        <f>VLOOKUP(A45,'Phase 1,2+robust'!$A$3:$ID$198,131,FALSE)</f>
        <v>#N/A</v>
      </c>
      <c r="EB45" s="47" t="e">
        <f>VLOOKUP(A45,'Phase 1,2+robust'!$A$3:$ID$198,132,FALSE)</f>
        <v>#N/A</v>
      </c>
      <c r="EC45" s="16" t="e">
        <f>VLOOKUP(A45,'Phase 1,2+robust'!$A$3:$ID$198,133,FALSE)</f>
        <v>#N/A</v>
      </c>
      <c r="ED45" s="16" t="e">
        <f>VLOOKUP(A45,'Phase 1,2+robust'!$A$3:$ID$198,134,FALSE)</f>
        <v>#N/A</v>
      </c>
      <c r="EE45" s="16" t="e">
        <f>VLOOKUP(A45,'Phase 1,2+robust'!$A$3:$ID$198,135,FALSE)</f>
        <v>#N/A</v>
      </c>
      <c r="EF45" s="45" t="e">
        <f>VLOOKUP(A45,'Phase 1,2+robust'!$A$3:$ID$198,136,FALSE)</f>
        <v>#N/A</v>
      </c>
      <c r="EG45" s="46" t="e">
        <f>VLOOKUP(A45,'Phase 1,2+robust'!$A$3:$ID$198,137,FALSE)</f>
        <v>#N/A</v>
      </c>
      <c r="EH45" s="47" t="e">
        <f>VLOOKUP(A45,'Phase 1,2+robust'!$A$3:$ID$198,138,FALSE)</f>
        <v>#N/A</v>
      </c>
      <c r="EI45" s="16" t="e">
        <f>VLOOKUP(A45,'Phase 1,2+robust'!$A$3:$ID$198,139,FALSE)</f>
        <v>#N/A</v>
      </c>
      <c r="EJ45" s="16" t="e">
        <f>VLOOKUP(A45,'Phase 1,2+robust'!$A$3:$ID$198,140,FALSE)</f>
        <v>#N/A</v>
      </c>
      <c r="EK45" s="16" t="e">
        <f>VLOOKUP(A45,'Phase 1,2+robust'!$A$3:$ID$198,141,FALSE)</f>
        <v>#N/A</v>
      </c>
      <c r="EL45" s="45" t="e">
        <f>VLOOKUP(A45,'Phase 1,2+robust'!$A$3:$ID$198,142,FALSE)</f>
        <v>#N/A</v>
      </c>
      <c r="EM45" s="46" t="e">
        <f>VLOOKUP(A45,'Phase 1,2+robust'!$A$3:$ID$198,143,FALSE)</f>
        <v>#N/A</v>
      </c>
      <c r="EN45" s="47" t="e">
        <f>VLOOKUP(A45,'Phase 1,2+robust'!$A$3:$ID$198,144,FALSE)</f>
        <v>#N/A</v>
      </c>
      <c r="EO45" s="16" t="e">
        <f>VLOOKUP(A45,'Phase 1,2+robust'!$A$3:$ID$198,145,FALSE)</f>
        <v>#N/A</v>
      </c>
      <c r="EP45" s="16" t="e">
        <f>VLOOKUP(A45,'Phase 1,2+robust'!$A$3:$ID$198,146,FALSE)</f>
        <v>#N/A</v>
      </c>
      <c r="EQ45" s="16" t="e">
        <f>VLOOKUP(A45,'Phase 1,2+robust'!$A$3:$ID$198,147,FALSE)</f>
        <v>#N/A</v>
      </c>
      <c r="ER45" s="45" t="e">
        <f>VLOOKUP(A45,'Phase 1,2+robust'!$A$3:$ID$198,148,FALSE)</f>
        <v>#N/A</v>
      </c>
      <c r="ES45" s="46" t="e">
        <f>VLOOKUP(A45,'Phase 1,2+robust'!$A$3:$ID$198,149,FALSE)</f>
        <v>#N/A</v>
      </c>
      <c r="ET45" s="47" t="e">
        <f>VLOOKUP(A45,'Phase 1,2+robust'!$A$3:$ID$198,150,FALSE)</f>
        <v>#N/A</v>
      </c>
      <c r="EU45" s="16" t="e">
        <f>VLOOKUP(A45,'Phase 1,2+robust'!$A$3:$ID$198,151,FALSE)</f>
        <v>#N/A</v>
      </c>
      <c r="EV45" s="16" t="e">
        <f>VLOOKUP(A45,'Phase 1,2+robust'!$A$3:$ID$198,152,FALSE)</f>
        <v>#N/A</v>
      </c>
      <c r="EW45" s="16" t="e">
        <f>VLOOKUP(A45,'Phase 1,2+robust'!$A$3:$ID$198,153,FALSE)</f>
        <v>#N/A</v>
      </c>
      <c r="EX45" s="16" t="e">
        <f>VLOOKUP(A45,'Phase 1,2+robust'!$A$3:$ID$198,154,FALSE)</f>
        <v>#N/A</v>
      </c>
      <c r="EY45" s="16" t="e">
        <f>VLOOKUP(A45,'Phase 1,2+robust'!$A$3:$ID$198,155,FALSE)</f>
        <v>#N/A</v>
      </c>
      <c r="EZ45" s="16" t="e">
        <f>VLOOKUP(A45,'Phase 1,2+robust'!$A$3:$ID$198,156,FALSE)</f>
        <v>#N/A</v>
      </c>
      <c r="FA45" s="16" t="e">
        <f>VLOOKUP(A45,'Phase 1,2+robust'!$A$3:$ID$198,157,FALSE)</f>
        <v>#N/A</v>
      </c>
      <c r="FB45" s="16" t="e">
        <f>VLOOKUP(A45,'Phase 1,2+robust'!$A$3:$ID$198,158,FALSE)</f>
        <v>#N/A</v>
      </c>
      <c r="FC45" s="16" t="e">
        <f>VLOOKUP(A45,'Phase 1,2+robust'!$A$3:$ID$198,159,FALSE)</f>
        <v>#N/A</v>
      </c>
      <c r="FD45" s="16" t="e">
        <f>VLOOKUP(A45,'Phase 1,2+robust'!$A$3:$ID$198,160,FALSE)</f>
        <v>#N/A</v>
      </c>
      <c r="FE45" s="16" t="e">
        <f>VLOOKUP(A45,'Phase 1,2+robust'!$A$3:$ID$198,161,FALSE)</f>
        <v>#N/A</v>
      </c>
      <c r="FF45" s="16" t="e">
        <f>VLOOKUP(A45,'Phase 1,2+robust'!$A$3:$ID$198,162,FALSE)</f>
        <v>#N/A</v>
      </c>
      <c r="FG45" s="16" t="e">
        <f>VLOOKUP(A45,'Phase 1,2+robust'!$A$3:$ID$198,163,FALSE)</f>
        <v>#N/A</v>
      </c>
      <c r="FH45" s="16" t="e">
        <f>VLOOKUP(A45,'Phase 1,2+robust'!$A$3:$ID$198,164,FALSE)</f>
        <v>#N/A</v>
      </c>
      <c r="FI45" s="16" t="e">
        <f>VLOOKUP(A45,'Phase 1,2+robust'!$A$3:$ID$198,165,FALSE)</f>
        <v>#N/A</v>
      </c>
      <c r="FJ45" s="16" t="e">
        <f>VLOOKUP(A45,'Phase 1,2+robust'!$A$3:$ID$198,166,FALSE)</f>
        <v>#N/A</v>
      </c>
      <c r="FK45" s="16" t="e">
        <f>VLOOKUP(A45,'Phase 1,2+robust'!$A$3:$ID$198,167,FALSE)</f>
        <v>#N/A</v>
      </c>
      <c r="FL45" s="16" t="e">
        <f>VLOOKUP(A45,'Phase 1,2+robust'!$A$3:$ID$198,168,FALSE)</f>
        <v>#N/A</v>
      </c>
      <c r="FM45" s="16" t="e">
        <f>VLOOKUP(A45,'Phase 1,2+robust'!$A$3:$ID$198,169,FALSE)</f>
        <v>#N/A</v>
      </c>
      <c r="FN45" s="16" t="e">
        <f>VLOOKUP(A45,'Phase 1,2+robust'!$A$3:$ID$198,170,FALSE)</f>
        <v>#N/A</v>
      </c>
      <c r="FO45" s="16" t="e">
        <f>VLOOKUP(A45,'Phase 1,2+robust'!$A$3:$ID$198,171,FALSE)</f>
        <v>#N/A</v>
      </c>
      <c r="FP45" s="16" t="e">
        <f>VLOOKUP(A45,'Phase 1,2+robust'!$A$3:$ID$198,172,FALSE)</f>
        <v>#N/A</v>
      </c>
      <c r="FQ45" s="16" t="e">
        <f>VLOOKUP(A45,'Phase 1,2+robust'!$A$3:$ID$198,173,FALSE)</f>
        <v>#N/A</v>
      </c>
      <c r="FR45" s="16" t="e">
        <f>VLOOKUP(A45,'Phase 1,2+robust'!$A$3:$ID$198,174,FALSE)</f>
        <v>#N/A</v>
      </c>
      <c r="FS45" s="16" t="e">
        <f>VLOOKUP(A45,'Phase 1,2+robust'!$A$3:$ID$198,175,FALSE)</f>
        <v>#N/A</v>
      </c>
      <c r="FT45" s="16" t="e">
        <f>VLOOKUP(A45,'Phase 1,2+robust'!$A$3:$ID$198,176,FALSE)</f>
        <v>#N/A</v>
      </c>
      <c r="FU45" s="16" t="e">
        <f>VLOOKUP(A45,'Phase 1,2+robust'!$A$3:$ID$198,177,FALSE)</f>
        <v>#N/A</v>
      </c>
      <c r="FV45" s="16" t="e">
        <f>VLOOKUP(A45,'Phase 1,2+robust'!$A$3:$ID$198,178,FALSE)</f>
        <v>#N/A</v>
      </c>
      <c r="FW45" s="16" t="e">
        <f>VLOOKUP(A45,'Phase 1,2+robust'!$A$3:$ID$198,179,FALSE)</f>
        <v>#N/A</v>
      </c>
      <c r="FX45" s="16" t="e">
        <f>VLOOKUP(A45,'Phase 1,2+robust'!$A$3:$ID$198,180,FALSE)</f>
        <v>#N/A</v>
      </c>
      <c r="FY45" s="16" t="e">
        <f>VLOOKUP(A45,'Phase 1,2+robust'!$A$3:$ID$198,181,FALSE)</f>
        <v>#N/A</v>
      </c>
      <c r="FZ45" s="16" t="e">
        <f>VLOOKUP(A45,'Phase 1,2+robust'!$A$3:$ID$198,182,FALSE)</f>
        <v>#N/A</v>
      </c>
      <c r="GA45" s="16" t="e">
        <f>VLOOKUP(A45,'Phase 1,2+robust'!$A$3:$ID$198,183,FALSE)</f>
        <v>#N/A</v>
      </c>
      <c r="GB45" s="16" t="e">
        <f>VLOOKUP(A45,'Phase 1,2+robust'!$A$3:$ID$198,184,FALSE)</f>
        <v>#N/A</v>
      </c>
      <c r="GC45" s="16" t="e">
        <f>VLOOKUP(A45,'Phase 1,2+robust'!$A$3:$ID$198,185,FALSE)</f>
        <v>#N/A</v>
      </c>
      <c r="GD45" s="16" t="e">
        <f>VLOOKUP(A45,'Phase 1,2+robust'!$A$3:$ID$198,186,FALSE)</f>
        <v>#N/A</v>
      </c>
      <c r="GE45" s="16" t="e">
        <f>VLOOKUP(A45,'Phase 1,2+robust'!$A$3:$ID$198,187,FALSE)</f>
        <v>#N/A</v>
      </c>
      <c r="GF45" s="16" t="e">
        <f>VLOOKUP(A45,'Phase 1,2+robust'!$A$3:$ID$198,188,FALSE)</f>
        <v>#N/A</v>
      </c>
      <c r="GG45" s="16" t="e">
        <f>VLOOKUP(A45,'Phase 1,2+robust'!$A$3:$ID$198,189,FALSE)</f>
        <v>#N/A</v>
      </c>
      <c r="GH45" s="16" t="e">
        <f>VLOOKUP(A45,'Phase 1,2+robust'!$A$3:$ID$198,190,FALSE)</f>
        <v>#N/A</v>
      </c>
      <c r="GI45" s="16" t="e">
        <f>VLOOKUP(A45,'Phase 1,2+robust'!$A$3:$ID$198,191,FALSE)</f>
        <v>#N/A</v>
      </c>
      <c r="GJ45" s="16" t="e">
        <f>VLOOKUP(A45,'Phase 1,2+robust'!$A$3:$ID$198,192,FALSE)</f>
        <v>#N/A</v>
      </c>
      <c r="GK45" s="16" t="e">
        <f>VLOOKUP(A45,'Phase 1,2+robust'!$A$3:$ID$198,193,FALSE)</f>
        <v>#N/A</v>
      </c>
      <c r="GL45" s="16" t="e">
        <f>VLOOKUP(A45,'Phase 1,2+robust'!$A$3:$ID$198,194,FALSE)</f>
        <v>#N/A</v>
      </c>
      <c r="GM45" s="16" t="e">
        <f>VLOOKUP(A45,'Phase 1,2+robust'!$A$3:$ID$198,195,FALSE)</f>
        <v>#N/A</v>
      </c>
      <c r="GN45" s="16" t="e">
        <f>VLOOKUP(A45,'Phase 1,2+robust'!$A$3:$ID$198,196,FALSE)</f>
        <v>#N/A</v>
      </c>
      <c r="GO45" s="16" t="e">
        <f>VLOOKUP(A45,'Phase 1,2+robust'!$A$3:$ID$198,197,FALSE)</f>
        <v>#N/A</v>
      </c>
      <c r="GP45" s="16" t="e">
        <f>VLOOKUP(A45,'Phase 1,2+robust'!$A$3:$ID$198,198,FALSE)</f>
        <v>#N/A</v>
      </c>
    </row>
    <row r="46" spans="1:198" s="16" customFormat="1" x14ac:dyDescent="0.25">
      <c r="B46" s="16" t="e">
        <f>VLOOKUP(A46,'Phase 1,2+robust'!$A$3:$ID$198,2,FALSE)</f>
        <v>#N/A</v>
      </c>
      <c r="C46" s="16" t="e">
        <f>VLOOKUP(A46,'Phase 1,2+robust'!$A$3:$ID$198,3,FALSE)</f>
        <v>#N/A</v>
      </c>
      <c r="D46" s="16" t="e">
        <f>VLOOKUP(A46,'Phase 1,2+robust'!$A$3:$ID$198,4,FALSE)</f>
        <v>#N/A</v>
      </c>
      <c r="E46" s="16" t="e">
        <f>VLOOKUP(A46,'Phase 1,2+robust'!$A$3:$ID$198,5,FALSE)</f>
        <v>#N/A</v>
      </c>
      <c r="F46" s="16" t="e">
        <f>VLOOKUP(A46,'Phase 1,2+robust'!$A$3:$ID$198,6,FALSE)</f>
        <v>#N/A</v>
      </c>
      <c r="G46" s="16" t="e">
        <f>VLOOKUP(A46,'Phase 1,2+robust'!$A$3:$ID$198,7,FALSE)</f>
        <v>#N/A</v>
      </c>
      <c r="H46" s="16" t="e">
        <f>VLOOKUP(A46,'Phase 1,2+robust'!$A$3:$ID$198,8,FALSE)</f>
        <v>#N/A</v>
      </c>
      <c r="I46" s="16" t="e">
        <f>VLOOKUP(A46,'Phase 1,2+robust'!$A$3:$ID$198,9,FALSE)</f>
        <v>#N/A</v>
      </c>
      <c r="J46" s="45" t="e">
        <f>VLOOKUP(A46,'Phase 1,2+robust'!$A$3:$ID$198,10,FALSE)</f>
        <v>#N/A</v>
      </c>
      <c r="K46" s="46" t="e">
        <f>VLOOKUP(A46,'Phase 1,2+robust'!$A$3:$ID$198,11,FALSE)</f>
        <v>#N/A</v>
      </c>
      <c r="L46" s="47" t="e">
        <f>VLOOKUP(A46,'Phase 1,2+robust'!$A$3:$ID$198,12,FALSE)</f>
        <v>#N/A</v>
      </c>
      <c r="M46" s="16" t="e">
        <f>VLOOKUP(A46,'Phase 1,2+robust'!$A$3:$ID$198,13,FALSE)</f>
        <v>#N/A</v>
      </c>
      <c r="N46" s="16" t="e">
        <f>VLOOKUP(A46,'Phase 1,2+robust'!$A$3:$ID$198,14,FALSE)</f>
        <v>#N/A</v>
      </c>
      <c r="O46" s="16" t="e">
        <f>VLOOKUP(A46,'Phase 1,2+robust'!$A$3:$ID$198,15,FALSE)</f>
        <v>#N/A</v>
      </c>
      <c r="P46" s="45" t="e">
        <f>VLOOKUP(A46,'Phase 1,2+robust'!$A$3:$ID$198,16,FALSE)</f>
        <v>#N/A</v>
      </c>
      <c r="Q46" s="46" t="e">
        <f>VLOOKUP(A46,'Phase 1,2+robust'!$A$3:$ID$198,17,FALSE)</f>
        <v>#N/A</v>
      </c>
      <c r="R46" s="47" t="e">
        <f>VLOOKUP(A46,'Phase 1,2+robust'!$A$3:$ID$198,18,FALSE)</f>
        <v>#N/A</v>
      </c>
      <c r="S46" s="16" t="e">
        <f>VLOOKUP(A46,'Phase 1,2+robust'!$A$3:$ID$198,19,FALSE)</f>
        <v>#N/A</v>
      </c>
      <c r="T46" s="16" t="e">
        <f>VLOOKUP(A46,'Phase 1,2+robust'!$A$3:$ID$198,20,FALSE)</f>
        <v>#N/A</v>
      </c>
      <c r="U46" s="16" t="e">
        <f>VLOOKUP(A46,'Phase 1,2+robust'!$A$3:$ID$198,21,FALSE)</f>
        <v>#N/A</v>
      </c>
      <c r="V46" s="45" t="e">
        <f>VLOOKUP(A46,'Phase 1,2+robust'!$A$3:$ID$198,22,FALSE)</f>
        <v>#N/A</v>
      </c>
      <c r="W46" s="46" t="e">
        <f>VLOOKUP(A46,'Phase 1,2+robust'!$A$3:$ID$198,23,FALSE)</f>
        <v>#N/A</v>
      </c>
      <c r="X46" s="47" t="e">
        <f>VLOOKUP(A46,'Phase 1,2+robust'!$A$3:$ID$198,24,FALSE)</f>
        <v>#N/A</v>
      </c>
      <c r="Y46" s="16" t="e">
        <f>VLOOKUP(A46,'Phase 1,2+robust'!$A$3:$ID$198,25,FALSE)</f>
        <v>#N/A</v>
      </c>
      <c r="Z46" s="16" t="e">
        <f>VLOOKUP(A46,'Phase 1,2+robust'!$A$3:$ID$198,26,FALSE)</f>
        <v>#N/A</v>
      </c>
      <c r="AA46" s="16" t="e">
        <f>VLOOKUP(A46,'Phase 1,2+robust'!$A$3:$ID$198,27,FALSE)</f>
        <v>#N/A</v>
      </c>
      <c r="AB46" s="45" t="e">
        <f>VLOOKUP(A46,'Phase 1,2+robust'!$A$3:$ID$198,28,FALSE)</f>
        <v>#N/A</v>
      </c>
      <c r="AC46" s="46" t="e">
        <f>VLOOKUP(A46,'Phase 1,2+robust'!$A$3:$ID$198,29,FALSE)</f>
        <v>#N/A</v>
      </c>
      <c r="AD46" s="47" t="e">
        <f>VLOOKUP(A46,'Phase 1,2+robust'!$A$3:$ID$198,30,FALSE)</f>
        <v>#N/A</v>
      </c>
      <c r="AE46" s="16" t="e">
        <f>VLOOKUP(A46,'Phase 1,2+robust'!$A$3:$ID$198,31,FALSE)</f>
        <v>#N/A</v>
      </c>
      <c r="AF46" s="16" t="e">
        <f>VLOOKUP(A46,'Phase 1,2+robust'!$A$3:$ID$198,32,FALSE)</f>
        <v>#N/A</v>
      </c>
      <c r="AG46" s="16" t="e">
        <f>VLOOKUP(A46,'Phase 1,2+robust'!$A$3:$ID$198,33,FALSE)</f>
        <v>#N/A</v>
      </c>
      <c r="AH46" s="45" t="e">
        <f>VLOOKUP(A46,'Phase 1,2+robust'!$A$3:$ID$198,34,FALSE)</f>
        <v>#N/A</v>
      </c>
      <c r="AI46" s="46" t="e">
        <f>VLOOKUP(A46,'Phase 1,2+robust'!$A$3:$ID$198,35,FALSE)</f>
        <v>#N/A</v>
      </c>
      <c r="AJ46" s="47" t="e">
        <f>VLOOKUP(A46,'Phase 1,2+robust'!$A$3:$ID$198,36,FALSE)</f>
        <v>#N/A</v>
      </c>
      <c r="AK46" s="16" t="e">
        <f>VLOOKUP(A46,'Phase 1,2+robust'!$A$3:$ID$198,37,FALSE)</f>
        <v>#N/A</v>
      </c>
      <c r="AL46" s="16" t="e">
        <f>VLOOKUP(A46,'Phase 1,2+robust'!$A$3:$ID$198,38,FALSE)</f>
        <v>#N/A</v>
      </c>
      <c r="AM46" s="16" t="e">
        <f>VLOOKUP(A46,'Phase 1,2+robust'!$A$3:$ID$198,39,FALSE)</f>
        <v>#N/A</v>
      </c>
      <c r="AN46" s="45" t="e">
        <f>VLOOKUP(A46,'Phase 1,2+robust'!$A$3:$ID$198,40,FALSE)</f>
        <v>#N/A</v>
      </c>
      <c r="AO46" s="46" t="e">
        <f>VLOOKUP(A46,'Phase 1,2+robust'!$A$3:$ID$198,41,FALSE)</f>
        <v>#N/A</v>
      </c>
      <c r="AP46" s="47" t="e">
        <f>VLOOKUP(A46,'Phase 1,2+robust'!$A$3:$ID$198,42,FALSE)</f>
        <v>#N/A</v>
      </c>
      <c r="AQ46" s="16" t="e">
        <f>VLOOKUP(A46,'Phase 1,2+robust'!$A$3:$ID$198,43,FALSE)</f>
        <v>#N/A</v>
      </c>
      <c r="AR46" s="16" t="e">
        <f>VLOOKUP(A46,'Phase 1,2+robust'!$A$3:$ID$198,44,FALSE)</f>
        <v>#N/A</v>
      </c>
      <c r="AS46" s="16" t="e">
        <f>VLOOKUP(A46,'Phase 1,2+robust'!$A$3:$ID$198,45,FALSE)</f>
        <v>#N/A</v>
      </c>
      <c r="AT46" s="45" t="e">
        <f>VLOOKUP(A46,'Phase 1,2+robust'!$A$3:$ID$198,46,FALSE)</f>
        <v>#N/A</v>
      </c>
      <c r="AU46" s="46" t="e">
        <f>VLOOKUP(A46,'Phase 1,2+robust'!$A$3:$ID$198,47,FALSE)</f>
        <v>#N/A</v>
      </c>
      <c r="AV46" s="47" t="e">
        <f>VLOOKUP(A46,'Phase 1,2+robust'!$A$3:$ID$198,48,FALSE)</f>
        <v>#N/A</v>
      </c>
      <c r="AW46" s="16" t="e">
        <f>VLOOKUP(A46,'Phase 1,2+robust'!$A$3:$ID$198,49,FALSE)</f>
        <v>#N/A</v>
      </c>
      <c r="AX46" s="16" t="e">
        <f>VLOOKUP(A46,'Phase 1,2+robust'!$A$3:$ID$198,50,FALSE)</f>
        <v>#N/A</v>
      </c>
      <c r="AY46" s="16" t="e">
        <f>VLOOKUP(A46,'Phase 1,2+robust'!$A$3:$ID$198,51,FALSE)</f>
        <v>#N/A</v>
      </c>
      <c r="AZ46" s="45" t="e">
        <f>VLOOKUP(A46,'Phase 1,2+robust'!$A$3:$ID$198,52,FALSE)</f>
        <v>#N/A</v>
      </c>
      <c r="BA46" s="46" t="e">
        <f>VLOOKUP(A46,'Phase 1,2+robust'!$A$3:$ID$198,53,FALSE)</f>
        <v>#N/A</v>
      </c>
      <c r="BB46" s="47" t="e">
        <f>VLOOKUP(A46,'Phase 1,2+robust'!$A$3:$ID$198,54,FALSE)</f>
        <v>#N/A</v>
      </c>
      <c r="BC46" s="16" t="e">
        <f>VLOOKUP(A46,'Phase 1,2+robust'!$A$3:$ID$198,55,FALSE)</f>
        <v>#N/A</v>
      </c>
      <c r="BD46" s="16" t="e">
        <f>VLOOKUP(A46,'Phase 1,2+robust'!$A$3:$ID$198,56,FALSE)</f>
        <v>#N/A</v>
      </c>
      <c r="BE46" s="16" t="e">
        <f>VLOOKUP(A46,'Phase 1,2+robust'!$A$3:$ID$198,57,FALSE)</f>
        <v>#N/A</v>
      </c>
      <c r="BF46" s="45" t="e">
        <f>VLOOKUP(A46,'Phase 1,2+robust'!$A$3:$ID$198,58,FALSE)</f>
        <v>#N/A</v>
      </c>
      <c r="BG46" s="46" t="e">
        <f>VLOOKUP(A46,'Phase 1,2+robust'!$A$3:$ID$198,59,FALSE)</f>
        <v>#N/A</v>
      </c>
      <c r="BH46" s="47" t="e">
        <f>VLOOKUP(A46,'Phase 1,2+robust'!$A$3:$ID$198,60,FALSE)</f>
        <v>#N/A</v>
      </c>
      <c r="BI46" s="16" t="e">
        <f>VLOOKUP(A46,'Phase 1,2+robust'!$A$3:$ID$198,61,FALSE)</f>
        <v>#N/A</v>
      </c>
      <c r="BJ46" s="16" t="e">
        <f>VLOOKUP(A46,'Phase 1,2+robust'!$A$3:$ID$198,62,FALSE)</f>
        <v>#N/A</v>
      </c>
      <c r="BK46" s="16" t="e">
        <f>VLOOKUP(A46,'Phase 1,2+robust'!$A$3:$ID$198,63,FALSE)</f>
        <v>#N/A</v>
      </c>
      <c r="BL46" s="45" t="e">
        <f>VLOOKUP(A46,'Phase 1,2+robust'!$A$3:$ID$198,64,FALSE)</f>
        <v>#N/A</v>
      </c>
      <c r="BM46" s="46" t="e">
        <f>VLOOKUP(A46,'Phase 1,2+robust'!$A$3:$ID$198,65,FALSE)</f>
        <v>#N/A</v>
      </c>
      <c r="BN46" s="47" t="e">
        <f>VLOOKUP(A46,'Phase 1,2+robust'!$A$3:$ID$198,66,FALSE)</f>
        <v>#N/A</v>
      </c>
      <c r="BO46" s="16" t="e">
        <f>VLOOKUP(A46,'Phase 1,2+robust'!$A$3:$ID$198,67,FALSE)</f>
        <v>#N/A</v>
      </c>
      <c r="BP46" s="16" t="e">
        <f>VLOOKUP(A46,'Phase 1,2+robust'!$A$3:$ID$198,68,FALSE)</f>
        <v>#N/A</v>
      </c>
      <c r="BQ46" s="16" t="e">
        <f>VLOOKUP(A46,'Phase 1,2+robust'!$A$3:$ID$198,69,FALSE)</f>
        <v>#N/A</v>
      </c>
      <c r="BR46" s="45" t="e">
        <f>VLOOKUP(A46,'Phase 1,2+robust'!$A$3:$ID$198,70,FALSE)</f>
        <v>#N/A</v>
      </c>
      <c r="BS46" s="46" t="e">
        <f>VLOOKUP(A46,'Phase 1,2+robust'!$A$3:$ID$198,71,FALSE)</f>
        <v>#N/A</v>
      </c>
      <c r="BT46" s="47" t="e">
        <f>VLOOKUP(A46,'Phase 1,2+robust'!$A$3:$ID$198,72,FALSE)</f>
        <v>#N/A</v>
      </c>
      <c r="BU46" s="16" t="e">
        <f>VLOOKUP(A46,'Phase 1,2+robust'!$A$3:$ID$198,73,FALSE)</f>
        <v>#N/A</v>
      </c>
      <c r="BV46" s="16" t="e">
        <f>VLOOKUP(A46,'Phase 1,2+robust'!$A$3:$ID$198,74,FALSE)</f>
        <v>#N/A</v>
      </c>
      <c r="BW46" s="16" t="e">
        <f>VLOOKUP(A46,'Phase 1,2+robust'!$A$3:$ID$198,75,FALSE)</f>
        <v>#N/A</v>
      </c>
      <c r="BX46" s="45" t="e">
        <f>VLOOKUP(A46,'Phase 1,2+robust'!$A$3:$ID$198,76,FALSE)</f>
        <v>#N/A</v>
      </c>
      <c r="BY46" s="46" t="e">
        <f>VLOOKUP(A46,'Phase 1,2+robust'!$A$3:$ID$198,77,FALSE)</f>
        <v>#N/A</v>
      </c>
      <c r="BZ46" s="47" t="e">
        <f>VLOOKUP(A46,'Phase 1,2+robust'!$A$3:$ID$198,78,FALSE)</f>
        <v>#N/A</v>
      </c>
      <c r="CA46" s="16" t="e">
        <f>VLOOKUP(A46,'Phase 1,2+robust'!$A$3:$ID$198,79,FALSE)</f>
        <v>#N/A</v>
      </c>
      <c r="CB46" s="16" t="e">
        <f>VLOOKUP(A46,'Phase 1,2+robust'!$A$3:$ID$198,80,FALSE)</f>
        <v>#N/A</v>
      </c>
      <c r="CC46" s="16" t="e">
        <f>VLOOKUP(A46,'Phase 1,2+robust'!$A$3:$ID$198,81,FALSE)</f>
        <v>#N/A</v>
      </c>
      <c r="CD46" s="45" t="e">
        <f>VLOOKUP(A46,'Phase 1,2+robust'!$A$3:$ID$198,82,FALSE)</f>
        <v>#N/A</v>
      </c>
      <c r="CE46" s="46" t="e">
        <f>VLOOKUP(A46,'Phase 1,2+robust'!$A$3:$ID$198,83,FALSE)</f>
        <v>#N/A</v>
      </c>
      <c r="CF46" s="47" t="e">
        <f>VLOOKUP(A46,'Phase 1,2+robust'!$A$3:$ID$198,84,FALSE)</f>
        <v>#N/A</v>
      </c>
      <c r="CG46" s="16" t="e">
        <f>VLOOKUP(A46,'Phase 1,2+robust'!$A$3:$ID$198,85,FALSE)</f>
        <v>#N/A</v>
      </c>
      <c r="CH46" s="16" t="e">
        <f>VLOOKUP(A46,'Phase 1,2+robust'!$A$3:$ID$198,86,FALSE)</f>
        <v>#N/A</v>
      </c>
      <c r="CI46" s="16" t="e">
        <f>VLOOKUP(A46,'Phase 1,2+robust'!$A$3:$ID$198,87,FALSE)</f>
        <v>#N/A</v>
      </c>
      <c r="CJ46" s="45" t="e">
        <f>VLOOKUP(A46,'Phase 1,2+robust'!$A$3:$ID$198,88,FALSE)</f>
        <v>#N/A</v>
      </c>
      <c r="CK46" s="46" t="e">
        <f>VLOOKUP(A46,'Phase 1,2+robust'!$A$3:$ID$198,89,FALSE)</f>
        <v>#N/A</v>
      </c>
      <c r="CL46" s="47" t="e">
        <f>VLOOKUP(A46,'Phase 1,2+robust'!$A$3:$ID$198,90,FALSE)</f>
        <v>#N/A</v>
      </c>
      <c r="CM46" s="16" t="e">
        <f>VLOOKUP(A46,'Phase 1,2+robust'!$A$3:$ID$198,91,FALSE)</f>
        <v>#N/A</v>
      </c>
      <c r="CN46" s="16" t="e">
        <f>VLOOKUP(A46,'Phase 1,2+robust'!$A$3:$ID$198,92,FALSE)</f>
        <v>#N/A</v>
      </c>
      <c r="CO46" s="16" t="e">
        <f>VLOOKUP(A46,'Phase 1,2+robust'!$A$3:$ID$198,93,FALSE)</f>
        <v>#N/A</v>
      </c>
      <c r="CP46" s="45" t="e">
        <f>VLOOKUP(A46,'Phase 1,2+robust'!$A$3:$ID$198,94,FALSE)</f>
        <v>#N/A</v>
      </c>
      <c r="CQ46" s="46" t="e">
        <f>VLOOKUP(A46,'Phase 1,2+robust'!$A$3:$ID$198,95,FALSE)</f>
        <v>#N/A</v>
      </c>
      <c r="CR46" s="47" t="e">
        <f>VLOOKUP(A46,'Phase 1,2+robust'!$A$3:$ID$198,96,FALSE)</f>
        <v>#N/A</v>
      </c>
      <c r="CS46" s="16" t="e">
        <f>VLOOKUP(A46,'Phase 1,2+robust'!$A$3:$ID$198,97,FALSE)</f>
        <v>#N/A</v>
      </c>
      <c r="CT46" s="16" t="e">
        <f>VLOOKUP(A46,'Phase 1,2+robust'!$A$3:$ID$198,98,FALSE)</f>
        <v>#N/A</v>
      </c>
      <c r="CU46" s="16" t="e">
        <f>VLOOKUP(A46,'Phase 1,2+robust'!$A$3:$ID$198,99,FALSE)</f>
        <v>#N/A</v>
      </c>
      <c r="CV46" s="45" t="e">
        <f>VLOOKUP(A46,'Phase 1,2+robust'!$A$3:$ID$198,100,FALSE)</f>
        <v>#N/A</v>
      </c>
      <c r="CW46" s="46" t="e">
        <f>VLOOKUP(A46,'Phase 1,2+robust'!$A$3:$ID$198,101,FALSE)</f>
        <v>#N/A</v>
      </c>
      <c r="CX46" s="47" t="e">
        <f>VLOOKUP(A46,'Phase 1,2+robust'!$A$3:$ID$198,102,FALSE)</f>
        <v>#N/A</v>
      </c>
      <c r="CY46" s="16" t="e">
        <f>VLOOKUP(A46,'Phase 1,2+robust'!$A$3:$ID$198,103,FALSE)</f>
        <v>#N/A</v>
      </c>
      <c r="CZ46" s="16" t="e">
        <f>VLOOKUP(A46,'Phase 1,2+robust'!$A$3:$ID$198,104,FALSE)</f>
        <v>#N/A</v>
      </c>
      <c r="DA46" s="16" t="e">
        <f>VLOOKUP(A46,'Phase 1,2+robust'!$A$3:$ID$198,105,FALSE)</f>
        <v>#N/A</v>
      </c>
      <c r="DB46" s="45" t="e">
        <f>VLOOKUP(A46,'Phase 1,2+robust'!$A$3:$ID$198,106,FALSE)</f>
        <v>#N/A</v>
      </c>
      <c r="DC46" s="46" t="e">
        <f>VLOOKUP(A46,'Phase 1,2+robust'!$A$3:$ID$198,107,FALSE)</f>
        <v>#N/A</v>
      </c>
      <c r="DD46" s="47" t="e">
        <f>VLOOKUP(A46,'Phase 1,2+robust'!$A$3:$ID$198,108,FALSE)</f>
        <v>#N/A</v>
      </c>
      <c r="DE46" s="16" t="e">
        <f>VLOOKUP(A46,'Phase 1,2+robust'!$A$3:$ID$198,109,FALSE)</f>
        <v>#N/A</v>
      </c>
      <c r="DF46" s="16" t="e">
        <f>VLOOKUP(A46,'Phase 1,2+robust'!$A$3:$ID$198,110,FALSE)</f>
        <v>#N/A</v>
      </c>
      <c r="DG46" s="16" t="e">
        <f>VLOOKUP(A46,'Phase 1,2+robust'!$A$3:$ID$198,111,FALSE)</f>
        <v>#N/A</v>
      </c>
      <c r="DH46" s="45" t="e">
        <f>VLOOKUP(A46,'Phase 1,2+robust'!$A$3:$ID$198,112,FALSE)</f>
        <v>#N/A</v>
      </c>
      <c r="DI46" s="46" t="e">
        <f>VLOOKUP(A46,'Phase 1,2+robust'!$A$3:$ID$198,113,FALSE)</f>
        <v>#N/A</v>
      </c>
      <c r="DJ46" s="47" t="e">
        <f>VLOOKUP(A46,'Phase 1,2+robust'!$A$3:$ID$198,114,FALSE)</f>
        <v>#N/A</v>
      </c>
      <c r="DK46" s="16" t="e">
        <f>VLOOKUP(A46,'Phase 1,2+robust'!$A$3:$ID$198,115,FALSE)</f>
        <v>#N/A</v>
      </c>
      <c r="DL46" s="16" t="e">
        <f>VLOOKUP(A46,'Phase 1,2+robust'!$A$3:$ID$198,116,FALSE)</f>
        <v>#N/A</v>
      </c>
      <c r="DM46" s="16" t="e">
        <f>VLOOKUP(A46,'Phase 1,2+robust'!$A$3:$ID$198,117,FALSE)</f>
        <v>#N/A</v>
      </c>
      <c r="DN46" s="45" t="e">
        <f>VLOOKUP(A46,'Phase 1,2+robust'!$A$3:$ID$198,118,FALSE)</f>
        <v>#N/A</v>
      </c>
      <c r="DO46" s="46" t="e">
        <f>VLOOKUP(A46,'Phase 1,2+robust'!$A$3:$ID$198,119,FALSE)</f>
        <v>#N/A</v>
      </c>
      <c r="DP46" s="47" t="e">
        <f>VLOOKUP(A46,'Phase 1,2+robust'!$A$3:$ID$198,120,FALSE)</f>
        <v>#N/A</v>
      </c>
      <c r="DQ46" s="16" t="e">
        <f>VLOOKUP(A46,'Phase 1,2+robust'!$A$3:$ID$198,121,FALSE)</f>
        <v>#N/A</v>
      </c>
      <c r="DR46" s="16" t="e">
        <f>VLOOKUP(A46,'Phase 1,2+robust'!$A$3:$ID$198,122,FALSE)</f>
        <v>#N/A</v>
      </c>
      <c r="DS46" s="16" t="e">
        <f>VLOOKUP(A46,'Phase 1,2+robust'!$A$3:$ID$198,123,FALSE)</f>
        <v>#N/A</v>
      </c>
      <c r="DT46" s="45" t="e">
        <f>VLOOKUP(A46,'Phase 1,2+robust'!$A$3:$ID$198,124,FALSE)</f>
        <v>#N/A</v>
      </c>
      <c r="DU46" s="46" t="e">
        <f>VLOOKUP(A46,'Phase 1,2+robust'!$A$3:$ID$198,125,FALSE)</f>
        <v>#N/A</v>
      </c>
      <c r="DV46" s="47" t="e">
        <f>VLOOKUP(A46,'Phase 1,2+robust'!$A$3:$ID$198,126,FALSE)</f>
        <v>#N/A</v>
      </c>
      <c r="DW46" s="16" t="e">
        <f>VLOOKUP(A46,'Phase 1,2+robust'!$A$3:$ID$198,127,FALSE)</f>
        <v>#N/A</v>
      </c>
      <c r="DX46" s="16" t="e">
        <f>VLOOKUP(A46,'Phase 1,2+robust'!$A$3:$ID$198,128,FALSE)</f>
        <v>#N/A</v>
      </c>
      <c r="DY46" s="16" t="e">
        <f>VLOOKUP(A46,'Phase 1,2+robust'!$A$3:$ID$198,129,FALSE)</f>
        <v>#N/A</v>
      </c>
      <c r="DZ46" s="45" t="e">
        <f>VLOOKUP(A46,'Phase 1,2+robust'!$A$3:$ID$198,130,FALSE)</f>
        <v>#N/A</v>
      </c>
      <c r="EA46" s="46" t="e">
        <f>VLOOKUP(A46,'Phase 1,2+robust'!$A$3:$ID$198,131,FALSE)</f>
        <v>#N/A</v>
      </c>
      <c r="EB46" s="47" t="e">
        <f>VLOOKUP(A46,'Phase 1,2+robust'!$A$3:$ID$198,132,FALSE)</f>
        <v>#N/A</v>
      </c>
      <c r="EC46" s="16" t="e">
        <f>VLOOKUP(A46,'Phase 1,2+robust'!$A$3:$ID$198,133,FALSE)</f>
        <v>#N/A</v>
      </c>
      <c r="ED46" s="16" t="e">
        <f>VLOOKUP(A46,'Phase 1,2+robust'!$A$3:$ID$198,134,FALSE)</f>
        <v>#N/A</v>
      </c>
      <c r="EE46" s="16" t="e">
        <f>VLOOKUP(A46,'Phase 1,2+robust'!$A$3:$ID$198,135,FALSE)</f>
        <v>#N/A</v>
      </c>
      <c r="EF46" s="45" t="e">
        <f>VLOOKUP(A46,'Phase 1,2+robust'!$A$3:$ID$198,136,FALSE)</f>
        <v>#N/A</v>
      </c>
      <c r="EG46" s="46" t="e">
        <f>VLOOKUP(A46,'Phase 1,2+robust'!$A$3:$ID$198,137,FALSE)</f>
        <v>#N/A</v>
      </c>
      <c r="EH46" s="47" t="e">
        <f>VLOOKUP(A46,'Phase 1,2+robust'!$A$3:$ID$198,138,FALSE)</f>
        <v>#N/A</v>
      </c>
      <c r="EI46" s="16" t="e">
        <f>VLOOKUP(A46,'Phase 1,2+robust'!$A$3:$ID$198,139,FALSE)</f>
        <v>#N/A</v>
      </c>
      <c r="EJ46" s="16" t="e">
        <f>VLOOKUP(A46,'Phase 1,2+robust'!$A$3:$ID$198,140,FALSE)</f>
        <v>#N/A</v>
      </c>
      <c r="EK46" s="16" t="e">
        <f>VLOOKUP(A46,'Phase 1,2+robust'!$A$3:$ID$198,141,FALSE)</f>
        <v>#N/A</v>
      </c>
      <c r="EL46" s="45" t="e">
        <f>VLOOKUP(A46,'Phase 1,2+robust'!$A$3:$ID$198,142,FALSE)</f>
        <v>#N/A</v>
      </c>
      <c r="EM46" s="46" t="e">
        <f>VLOOKUP(A46,'Phase 1,2+robust'!$A$3:$ID$198,143,FALSE)</f>
        <v>#N/A</v>
      </c>
      <c r="EN46" s="47" t="e">
        <f>VLOOKUP(A46,'Phase 1,2+robust'!$A$3:$ID$198,144,FALSE)</f>
        <v>#N/A</v>
      </c>
      <c r="EO46" s="16" t="e">
        <f>VLOOKUP(A46,'Phase 1,2+robust'!$A$3:$ID$198,145,FALSE)</f>
        <v>#N/A</v>
      </c>
      <c r="EP46" s="16" t="e">
        <f>VLOOKUP(A46,'Phase 1,2+robust'!$A$3:$ID$198,146,FALSE)</f>
        <v>#N/A</v>
      </c>
      <c r="EQ46" s="16" t="e">
        <f>VLOOKUP(A46,'Phase 1,2+robust'!$A$3:$ID$198,147,FALSE)</f>
        <v>#N/A</v>
      </c>
      <c r="ER46" s="45" t="e">
        <f>VLOOKUP(A46,'Phase 1,2+robust'!$A$3:$ID$198,148,FALSE)</f>
        <v>#N/A</v>
      </c>
      <c r="ES46" s="46" t="e">
        <f>VLOOKUP(A46,'Phase 1,2+robust'!$A$3:$ID$198,149,FALSE)</f>
        <v>#N/A</v>
      </c>
      <c r="ET46" s="47" t="e">
        <f>VLOOKUP(A46,'Phase 1,2+robust'!$A$3:$ID$198,150,FALSE)</f>
        <v>#N/A</v>
      </c>
      <c r="EU46" s="16" t="e">
        <f>VLOOKUP(A46,'Phase 1,2+robust'!$A$3:$ID$198,151,FALSE)</f>
        <v>#N/A</v>
      </c>
      <c r="EV46" s="16" t="e">
        <f>VLOOKUP(A46,'Phase 1,2+robust'!$A$3:$ID$198,152,FALSE)</f>
        <v>#N/A</v>
      </c>
      <c r="EW46" s="16" t="e">
        <f>VLOOKUP(A46,'Phase 1,2+robust'!$A$3:$ID$198,153,FALSE)</f>
        <v>#N/A</v>
      </c>
      <c r="EX46" s="16" t="e">
        <f>VLOOKUP(A46,'Phase 1,2+robust'!$A$3:$ID$198,154,FALSE)</f>
        <v>#N/A</v>
      </c>
      <c r="EY46" s="16" t="e">
        <f>VLOOKUP(A46,'Phase 1,2+robust'!$A$3:$ID$198,155,FALSE)</f>
        <v>#N/A</v>
      </c>
      <c r="EZ46" s="16" t="e">
        <f>VLOOKUP(A46,'Phase 1,2+robust'!$A$3:$ID$198,156,FALSE)</f>
        <v>#N/A</v>
      </c>
      <c r="FA46" s="16" t="e">
        <f>VLOOKUP(A46,'Phase 1,2+robust'!$A$3:$ID$198,157,FALSE)</f>
        <v>#N/A</v>
      </c>
      <c r="FB46" s="16" t="e">
        <f>VLOOKUP(A46,'Phase 1,2+robust'!$A$3:$ID$198,158,FALSE)</f>
        <v>#N/A</v>
      </c>
      <c r="FC46" s="16" t="e">
        <f>VLOOKUP(A46,'Phase 1,2+robust'!$A$3:$ID$198,159,FALSE)</f>
        <v>#N/A</v>
      </c>
      <c r="FD46" s="16" t="e">
        <f>VLOOKUP(A46,'Phase 1,2+robust'!$A$3:$ID$198,160,FALSE)</f>
        <v>#N/A</v>
      </c>
      <c r="FE46" s="16" t="e">
        <f>VLOOKUP(A46,'Phase 1,2+robust'!$A$3:$ID$198,161,FALSE)</f>
        <v>#N/A</v>
      </c>
      <c r="FF46" s="16" t="e">
        <f>VLOOKUP(A46,'Phase 1,2+robust'!$A$3:$ID$198,162,FALSE)</f>
        <v>#N/A</v>
      </c>
      <c r="FG46" s="16" t="e">
        <f>VLOOKUP(A46,'Phase 1,2+robust'!$A$3:$ID$198,163,FALSE)</f>
        <v>#N/A</v>
      </c>
      <c r="FH46" s="16" t="e">
        <f>VLOOKUP(A46,'Phase 1,2+robust'!$A$3:$ID$198,164,FALSE)</f>
        <v>#N/A</v>
      </c>
      <c r="FI46" s="16" t="e">
        <f>VLOOKUP(A46,'Phase 1,2+robust'!$A$3:$ID$198,165,FALSE)</f>
        <v>#N/A</v>
      </c>
      <c r="FJ46" s="16" t="e">
        <f>VLOOKUP(A46,'Phase 1,2+robust'!$A$3:$ID$198,166,FALSE)</f>
        <v>#N/A</v>
      </c>
      <c r="FK46" s="16" t="e">
        <f>VLOOKUP(A46,'Phase 1,2+robust'!$A$3:$ID$198,167,FALSE)</f>
        <v>#N/A</v>
      </c>
      <c r="FL46" s="16" t="e">
        <f>VLOOKUP(A46,'Phase 1,2+robust'!$A$3:$ID$198,168,FALSE)</f>
        <v>#N/A</v>
      </c>
      <c r="FM46" s="16" t="e">
        <f>VLOOKUP(A46,'Phase 1,2+robust'!$A$3:$ID$198,169,FALSE)</f>
        <v>#N/A</v>
      </c>
      <c r="FN46" s="16" t="e">
        <f>VLOOKUP(A46,'Phase 1,2+robust'!$A$3:$ID$198,170,FALSE)</f>
        <v>#N/A</v>
      </c>
      <c r="FO46" s="16" t="e">
        <f>VLOOKUP(A46,'Phase 1,2+robust'!$A$3:$ID$198,171,FALSE)</f>
        <v>#N/A</v>
      </c>
      <c r="FP46" s="16" t="e">
        <f>VLOOKUP(A46,'Phase 1,2+robust'!$A$3:$ID$198,172,FALSE)</f>
        <v>#N/A</v>
      </c>
      <c r="FQ46" s="16" t="e">
        <f>VLOOKUP(A46,'Phase 1,2+robust'!$A$3:$ID$198,173,FALSE)</f>
        <v>#N/A</v>
      </c>
      <c r="FR46" s="16" t="e">
        <f>VLOOKUP(A46,'Phase 1,2+robust'!$A$3:$ID$198,174,FALSE)</f>
        <v>#N/A</v>
      </c>
      <c r="FS46" s="16" t="e">
        <f>VLOOKUP(A46,'Phase 1,2+robust'!$A$3:$ID$198,175,FALSE)</f>
        <v>#N/A</v>
      </c>
      <c r="FT46" s="16" t="e">
        <f>VLOOKUP(A46,'Phase 1,2+robust'!$A$3:$ID$198,176,FALSE)</f>
        <v>#N/A</v>
      </c>
      <c r="FU46" s="16" t="e">
        <f>VLOOKUP(A46,'Phase 1,2+robust'!$A$3:$ID$198,177,FALSE)</f>
        <v>#N/A</v>
      </c>
      <c r="FV46" s="16" t="e">
        <f>VLOOKUP(A46,'Phase 1,2+robust'!$A$3:$ID$198,178,FALSE)</f>
        <v>#N/A</v>
      </c>
      <c r="FW46" s="16" t="e">
        <f>VLOOKUP(A46,'Phase 1,2+robust'!$A$3:$ID$198,179,FALSE)</f>
        <v>#N/A</v>
      </c>
      <c r="FX46" s="16" t="e">
        <f>VLOOKUP(A46,'Phase 1,2+robust'!$A$3:$ID$198,180,FALSE)</f>
        <v>#N/A</v>
      </c>
      <c r="FY46" s="16" t="e">
        <f>VLOOKUP(A46,'Phase 1,2+robust'!$A$3:$ID$198,181,FALSE)</f>
        <v>#N/A</v>
      </c>
      <c r="FZ46" s="16" t="e">
        <f>VLOOKUP(A46,'Phase 1,2+robust'!$A$3:$ID$198,182,FALSE)</f>
        <v>#N/A</v>
      </c>
      <c r="GA46" s="16" t="e">
        <f>VLOOKUP(A46,'Phase 1,2+robust'!$A$3:$ID$198,183,FALSE)</f>
        <v>#N/A</v>
      </c>
      <c r="GB46" s="16" t="e">
        <f>VLOOKUP(A46,'Phase 1,2+robust'!$A$3:$ID$198,184,FALSE)</f>
        <v>#N/A</v>
      </c>
      <c r="GC46" s="16" t="e">
        <f>VLOOKUP(A46,'Phase 1,2+robust'!$A$3:$ID$198,185,FALSE)</f>
        <v>#N/A</v>
      </c>
      <c r="GD46" s="16" t="e">
        <f>VLOOKUP(A46,'Phase 1,2+robust'!$A$3:$ID$198,186,FALSE)</f>
        <v>#N/A</v>
      </c>
      <c r="GE46" s="16" t="e">
        <f>VLOOKUP(A46,'Phase 1,2+robust'!$A$3:$ID$198,187,FALSE)</f>
        <v>#N/A</v>
      </c>
      <c r="GF46" s="16" t="e">
        <f>VLOOKUP(A46,'Phase 1,2+robust'!$A$3:$ID$198,188,FALSE)</f>
        <v>#N/A</v>
      </c>
      <c r="GG46" s="16" t="e">
        <f>VLOOKUP(A46,'Phase 1,2+robust'!$A$3:$ID$198,189,FALSE)</f>
        <v>#N/A</v>
      </c>
      <c r="GH46" s="16" t="e">
        <f>VLOOKUP(A46,'Phase 1,2+robust'!$A$3:$ID$198,190,FALSE)</f>
        <v>#N/A</v>
      </c>
      <c r="GI46" s="16" t="e">
        <f>VLOOKUP(A46,'Phase 1,2+robust'!$A$3:$ID$198,191,FALSE)</f>
        <v>#N/A</v>
      </c>
      <c r="GJ46" s="16" t="e">
        <f>VLOOKUP(A46,'Phase 1,2+robust'!$A$3:$ID$198,192,FALSE)</f>
        <v>#N/A</v>
      </c>
      <c r="GK46" s="16" t="e">
        <f>VLOOKUP(A46,'Phase 1,2+robust'!$A$3:$ID$198,193,FALSE)</f>
        <v>#N/A</v>
      </c>
      <c r="GL46" s="16" t="e">
        <f>VLOOKUP(A46,'Phase 1,2+robust'!$A$3:$ID$198,194,FALSE)</f>
        <v>#N/A</v>
      </c>
      <c r="GM46" s="16" t="e">
        <f>VLOOKUP(A46,'Phase 1,2+robust'!$A$3:$ID$198,195,FALSE)</f>
        <v>#N/A</v>
      </c>
      <c r="GN46" s="16" t="e">
        <f>VLOOKUP(A46,'Phase 1,2+robust'!$A$3:$ID$198,196,FALSE)</f>
        <v>#N/A</v>
      </c>
      <c r="GO46" s="16" t="e">
        <f>VLOOKUP(A46,'Phase 1,2+robust'!$A$3:$ID$198,197,FALSE)</f>
        <v>#N/A</v>
      </c>
      <c r="GP46" s="16" t="e">
        <f>VLOOKUP(A46,'Phase 1,2+robust'!$A$3:$ID$198,198,FALSE)</f>
        <v>#N/A</v>
      </c>
    </row>
    <row r="47" spans="1:198" s="16" customFormat="1" x14ac:dyDescent="0.25">
      <c r="B47" s="16" t="e">
        <f>VLOOKUP(A47,'Phase 1,2+robust'!$A$3:$ID$198,2,FALSE)</f>
        <v>#N/A</v>
      </c>
      <c r="C47" s="16" t="e">
        <f>VLOOKUP(A47,'Phase 1,2+robust'!$A$3:$ID$198,3,FALSE)</f>
        <v>#N/A</v>
      </c>
      <c r="D47" s="16" t="e">
        <f>VLOOKUP(A47,'Phase 1,2+robust'!$A$3:$ID$198,4,FALSE)</f>
        <v>#N/A</v>
      </c>
      <c r="E47" s="16" t="e">
        <f>VLOOKUP(A47,'Phase 1,2+robust'!$A$3:$ID$198,5,FALSE)</f>
        <v>#N/A</v>
      </c>
      <c r="F47" s="16" t="e">
        <f>VLOOKUP(A47,'Phase 1,2+robust'!$A$3:$ID$198,6,FALSE)</f>
        <v>#N/A</v>
      </c>
      <c r="G47" s="16" t="e">
        <f>VLOOKUP(A47,'Phase 1,2+robust'!$A$3:$ID$198,7,FALSE)</f>
        <v>#N/A</v>
      </c>
      <c r="H47" s="16" t="e">
        <f>VLOOKUP(A47,'Phase 1,2+robust'!$A$3:$ID$198,8,FALSE)</f>
        <v>#N/A</v>
      </c>
      <c r="I47" s="16" t="e">
        <f>VLOOKUP(A47,'Phase 1,2+robust'!$A$3:$ID$198,9,FALSE)</f>
        <v>#N/A</v>
      </c>
      <c r="J47" s="45" t="e">
        <f>VLOOKUP(A47,'Phase 1,2+robust'!$A$3:$ID$198,10,FALSE)</f>
        <v>#N/A</v>
      </c>
      <c r="K47" s="46" t="e">
        <f>VLOOKUP(A47,'Phase 1,2+robust'!$A$3:$ID$198,11,FALSE)</f>
        <v>#N/A</v>
      </c>
      <c r="L47" s="47" t="e">
        <f>VLOOKUP(A47,'Phase 1,2+robust'!$A$3:$ID$198,12,FALSE)</f>
        <v>#N/A</v>
      </c>
      <c r="M47" s="16" t="e">
        <f>VLOOKUP(A47,'Phase 1,2+robust'!$A$3:$ID$198,13,FALSE)</f>
        <v>#N/A</v>
      </c>
      <c r="N47" s="16" t="e">
        <f>VLOOKUP(A47,'Phase 1,2+robust'!$A$3:$ID$198,14,FALSE)</f>
        <v>#N/A</v>
      </c>
      <c r="O47" s="16" t="e">
        <f>VLOOKUP(A47,'Phase 1,2+robust'!$A$3:$ID$198,15,FALSE)</f>
        <v>#N/A</v>
      </c>
      <c r="P47" s="45" t="e">
        <f>VLOOKUP(A47,'Phase 1,2+robust'!$A$3:$ID$198,16,FALSE)</f>
        <v>#N/A</v>
      </c>
      <c r="Q47" s="46" t="e">
        <f>VLOOKUP(A47,'Phase 1,2+robust'!$A$3:$ID$198,17,FALSE)</f>
        <v>#N/A</v>
      </c>
      <c r="R47" s="47" t="e">
        <f>VLOOKUP(A47,'Phase 1,2+robust'!$A$3:$ID$198,18,FALSE)</f>
        <v>#N/A</v>
      </c>
      <c r="S47" s="16" t="e">
        <f>VLOOKUP(A47,'Phase 1,2+robust'!$A$3:$ID$198,19,FALSE)</f>
        <v>#N/A</v>
      </c>
      <c r="T47" s="16" t="e">
        <f>VLOOKUP(A47,'Phase 1,2+robust'!$A$3:$ID$198,20,FALSE)</f>
        <v>#N/A</v>
      </c>
      <c r="U47" s="16" t="e">
        <f>VLOOKUP(A47,'Phase 1,2+robust'!$A$3:$ID$198,21,FALSE)</f>
        <v>#N/A</v>
      </c>
      <c r="V47" s="45" t="e">
        <f>VLOOKUP(A47,'Phase 1,2+robust'!$A$3:$ID$198,22,FALSE)</f>
        <v>#N/A</v>
      </c>
      <c r="W47" s="46" t="e">
        <f>VLOOKUP(A47,'Phase 1,2+robust'!$A$3:$ID$198,23,FALSE)</f>
        <v>#N/A</v>
      </c>
      <c r="X47" s="47" t="e">
        <f>VLOOKUP(A47,'Phase 1,2+robust'!$A$3:$ID$198,24,FALSE)</f>
        <v>#N/A</v>
      </c>
      <c r="Y47" s="16" t="e">
        <f>VLOOKUP(A47,'Phase 1,2+robust'!$A$3:$ID$198,25,FALSE)</f>
        <v>#N/A</v>
      </c>
      <c r="Z47" s="16" t="e">
        <f>VLOOKUP(A47,'Phase 1,2+robust'!$A$3:$ID$198,26,FALSE)</f>
        <v>#N/A</v>
      </c>
      <c r="AA47" s="16" t="e">
        <f>VLOOKUP(A47,'Phase 1,2+robust'!$A$3:$ID$198,27,FALSE)</f>
        <v>#N/A</v>
      </c>
      <c r="AB47" s="45" t="e">
        <f>VLOOKUP(A47,'Phase 1,2+robust'!$A$3:$ID$198,28,FALSE)</f>
        <v>#N/A</v>
      </c>
      <c r="AC47" s="46" t="e">
        <f>VLOOKUP(A47,'Phase 1,2+robust'!$A$3:$ID$198,29,FALSE)</f>
        <v>#N/A</v>
      </c>
      <c r="AD47" s="47" t="e">
        <f>VLOOKUP(A47,'Phase 1,2+robust'!$A$3:$ID$198,30,FALSE)</f>
        <v>#N/A</v>
      </c>
      <c r="AE47" s="16" t="e">
        <f>VLOOKUP(A47,'Phase 1,2+robust'!$A$3:$ID$198,31,FALSE)</f>
        <v>#N/A</v>
      </c>
      <c r="AF47" s="16" t="e">
        <f>VLOOKUP(A47,'Phase 1,2+robust'!$A$3:$ID$198,32,FALSE)</f>
        <v>#N/A</v>
      </c>
      <c r="AG47" s="16" t="e">
        <f>VLOOKUP(A47,'Phase 1,2+robust'!$A$3:$ID$198,33,FALSE)</f>
        <v>#N/A</v>
      </c>
      <c r="AH47" s="45" t="e">
        <f>VLOOKUP(A47,'Phase 1,2+robust'!$A$3:$ID$198,34,FALSE)</f>
        <v>#N/A</v>
      </c>
      <c r="AI47" s="46" t="e">
        <f>VLOOKUP(A47,'Phase 1,2+robust'!$A$3:$ID$198,35,FALSE)</f>
        <v>#N/A</v>
      </c>
      <c r="AJ47" s="47" t="e">
        <f>VLOOKUP(A47,'Phase 1,2+robust'!$A$3:$ID$198,36,FALSE)</f>
        <v>#N/A</v>
      </c>
      <c r="AK47" s="16" t="e">
        <f>VLOOKUP(A47,'Phase 1,2+robust'!$A$3:$ID$198,37,FALSE)</f>
        <v>#N/A</v>
      </c>
      <c r="AL47" s="16" t="e">
        <f>VLOOKUP(A47,'Phase 1,2+robust'!$A$3:$ID$198,38,FALSE)</f>
        <v>#N/A</v>
      </c>
      <c r="AM47" s="16" t="e">
        <f>VLOOKUP(A47,'Phase 1,2+robust'!$A$3:$ID$198,39,FALSE)</f>
        <v>#N/A</v>
      </c>
      <c r="AN47" s="45" t="e">
        <f>VLOOKUP(A47,'Phase 1,2+robust'!$A$3:$ID$198,40,FALSE)</f>
        <v>#N/A</v>
      </c>
      <c r="AO47" s="46" t="e">
        <f>VLOOKUP(A47,'Phase 1,2+robust'!$A$3:$ID$198,41,FALSE)</f>
        <v>#N/A</v>
      </c>
      <c r="AP47" s="47" t="e">
        <f>VLOOKUP(A47,'Phase 1,2+robust'!$A$3:$ID$198,42,FALSE)</f>
        <v>#N/A</v>
      </c>
      <c r="AQ47" s="16" t="e">
        <f>VLOOKUP(A47,'Phase 1,2+robust'!$A$3:$ID$198,43,FALSE)</f>
        <v>#N/A</v>
      </c>
      <c r="AR47" s="16" t="e">
        <f>VLOOKUP(A47,'Phase 1,2+robust'!$A$3:$ID$198,44,FALSE)</f>
        <v>#N/A</v>
      </c>
      <c r="AS47" s="16" t="e">
        <f>VLOOKUP(A47,'Phase 1,2+robust'!$A$3:$ID$198,45,FALSE)</f>
        <v>#N/A</v>
      </c>
      <c r="AT47" s="45" t="e">
        <f>VLOOKUP(A47,'Phase 1,2+robust'!$A$3:$ID$198,46,FALSE)</f>
        <v>#N/A</v>
      </c>
      <c r="AU47" s="46" t="e">
        <f>VLOOKUP(A47,'Phase 1,2+robust'!$A$3:$ID$198,47,FALSE)</f>
        <v>#N/A</v>
      </c>
      <c r="AV47" s="47" t="e">
        <f>VLOOKUP(A47,'Phase 1,2+robust'!$A$3:$ID$198,48,FALSE)</f>
        <v>#N/A</v>
      </c>
      <c r="AW47" s="16" t="e">
        <f>VLOOKUP(A47,'Phase 1,2+robust'!$A$3:$ID$198,49,FALSE)</f>
        <v>#N/A</v>
      </c>
      <c r="AX47" s="16" t="e">
        <f>VLOOKUP(A47,'Phase 1,2+robust'!$A$3:$ID$198,50,FALSE)</f>
        <v>#N/A</v>
      </c>
      <c r="AY47" s="16" t="e">
        <f>VLOOKUP(A47,'Phase 1,2+robust'!$A$3:$ID$198,51,FALSE)</f>
        <v>#N/A</v>
      </c>
      <c r="AZ47" s="45" t="e">
        <f>VLOOKUP(A47,'Phase 1,2+robust'!$A$3:$ID$198,52,FALSE)</f>
        <v>#N/A</v>
      </c>
      <c r="BA47" s="46" t="e">
        <f>VLOOKUP(A47,'Phase 1,2+robust'!$A$3:$ID$198,53,FALSE)</f>
        <v>#N/A</v>
      </c>
      <c r="BB47" s="47" t="e">
        <f>VLOOKUP(A47,'Phase 1,2+robust'!$A$3:$ID$198,54,FALSE)</f>
        <v>#N/A</v>
      </c>
      <c r="BC47" s="16" t="e">
        <f>VLOOKUP(A47,'Phase 1,2+robust'!$A$3:$ID$198,55,FALSE)</f>
        <v>#N/A</v>
      </c>
      <c r="BD47" s="16" t="e">
        <f>VLOOKUP(A47,'Phase 1,2+robust'!$A$3:$ID$198,56,FALSE)</f>
        <v>#N/A</v>
      </c>
      <c r="BE47" s="16" t="e">
        <f>VLOOKUP(A47,'Phase 1,2+robust'!$A$3:$ID$198,57,FALSE)</f>
        <v>#N/A</v>
      </c>
      <c r="BF47" s="45" t="e">
        <f>VLOOKUP(A47,'Phase 1,2+robust'!$A$3:$ID$198,58,FALSE)</f>
        <v>#N/A</v>
      </c>
      <c r="BG47" s="46" t="e">
        <f>VLOOKUP(A47,'Phase 1,2+robust'!$A$3:$ID$198,59,FALSE)</f>
        <v>#N/A</v>
      </c>
      <c r="BH47" s="47" t="e">
        <f>VLOOKUP(A47,'Phase 1,2+robust'!$A$3:$ID$198,60,FALSE)</f>
        <v>#N/A</v>
      </c>
      <c r="BI47" s="16" t="e">
        <f>VLOOKUP(A47,'Phase 1,2+robust'!$A$3:$ID$198,61,FALSE)</f>
        <v>#N/A</v>
      </c>
      <c r="BJ47" s="16" t="e">
        <f>VLOOKUP(A47,'Phase 1,2+robust'!$A$3:$ID$198,62,FALSE)</f>
        <v>#N/A</v>
      </c>
      <c r="BK47" s="16" t="e">
        <f>VLOOKUP(A47,'Phase 1,2+robust'!$A$3:$ID$198,63,FALSE)</f>
        <v>#N/A</v>
      </c>
      <c r="BL47" s="45" t="e">
        <f>VLOOKUP(A47,'Phase 1,2+robust'!$A$3:$ID$198,64,FALSE)</f>
        <v>#N/A</v>
      </c>
      <c r="BM47" s="46" t="e">
        <f>VLOOKUP(A47,'Phase 1,2+robust'!$A$3:$ID$198,65,FALSE)</f>
        <v>#N/A</v>
      </c>
      <c r="BN47" s="47" t="e">
        <f>VLOOKUP(A47,'Phase 1,2+robust'!$A$3:$ID$198,66,FALSE)</f>
        <v>#N/A</v>
      </c>
      <c r="BO47" s="16" t="e">
        <f>VLOOKUP(A47,'Phase 1,2+robust'!$A$3:$ID$198,67,FALSE)</f>
        <v>#N/A</v>
      </c>
      <c r="BP47" s="16" t="e">
        <f>VLOOKUP(A47,'Phase 1,2+robust'!$A$3:$ID$198,68,FALSE)</f>
        <v>#N/A</v>
      </c>
      <c r="BQ47" s="16" t="e">
        <f>VLOOKUP(A47,'Phase 1,2+robust'!$A$3:$ID$198,69,FALSE)</f>
        <v>#N/A</v>
      </c>
      <c r="BR47" s="45" t="e">
        <f>VLOOKUP(A47,'Phase 1,2+robust'!$A$3:$ID$198,70,FALSE)</f>
        <v>#N/A</v>
      </c>
      <c r="BS47" s="46" t="e">
        <f>VLOOKUP(A47,'Phase 1,2+robust'!$A$3:$ID$198,71,FALSE)</f>
        <v>#N/A</v>
      </c>
      <c r="BT47" s="47" t="e">
        <f>VLOOKUP(A47,'Phase 1,2+robust'!$A$3:$ID$198,72,FALSE)</f>
        <v>#N/A</v>
      </c>
      <c r="BU47" s="16" t="e">
        <f>VLOOKUP(A47,'Phase 1,2+robust'!$A$3:$ID$198,73,FALSE)</f>
        <v>#N/A</v>
      </c>
      <c r="BV47" s="16" t="e">
        <f>VLOOKUP(A47,'Phase 1,2+robust'!$A$3:$ID$198,74,FALSE)</f>
        <v>#N/A</v>
      </c>
      <c r="BW47" s="16" t="e">
        <f>VLOOKUP(A47,'Phase 1,2+robust'!$A$3:$ID$198,75,FALSE)</f>
        <v>#N/A</v>
      </c>
      <c r="BX47" s="45" t="e">
        <f>VLOOKUP(A47,'Phase 1,2+robust'!$A$3:$ID$198,76,FALSE)</f>
        <v>#N/A</v>
      </c>
      <c r="BY47" s="46" t="e">
        <f>VLOOKUP(A47,'Phase 1,2+robust'!$A$3:$ID$198,77,FALSE)</f>
        <v>#N/A</v>
      </c>
      <c r="BZ47" s="47" t="e">
        <f>VLOOKUP(A47,'Phase 1,2+robust'!$A$3:$ID$198,78,FALSE)</f>
        <v>#N/A</v>
      </c>
      <c r="CA47" s="16" t="e">
        <f>VLOOKUP(A47,'Phase 1,2+robust'!$A$3:$ID$198,79,FALSE)</f>
        <v>#N/A</v>
      </c>
      <c r="CB47" s="16" t="e">
        <f>VLOOKUP(A47,'Phase 1,2+robust'!$A$3:$ID$198,80,FALSE)</f>
        <v>#N/A</v>
      </c>
      <c r="CC47" s="16" t="e">
        <f>VLOOKUP(A47,'Phase 1,2+robust'!$A$3:$ID$198,81,FALSE)</f>
        <v>#N/A</v>
      </c>
      <c r="CD47" s="45" t="e">
        <f>VLOOKUP(A47,'Phase 1,2+robust'!$A$3:$ID$198,82,FALSE)</f>
        <v>#N/A</v>
      </c>
      <c r="CE47" s="46" t="e">
        <f>VLOOKUP(A47,'Phase 1,2+robust'!$A$3:$ID$198,83,FALSE)</f>
        <v>#N/A</v>
      </c>
      <c r="CF47" s="47" t="e">
        <f>VLOOKUP(A47,'Phase 1,2+robust'!$A$3:$ID$198,84,FALSE)</f>
        <v>#N/A</v>
      </c>
      <c r="CG47" s="16" t="e">
        <f>VLOOKUP(A47,'Phase 1,2+robust'!$A$3:$ID$198,85,FALSE)</f>
        <v>#N/A</v>
      </c>
      <c r="CH47" s="16" t="e">
        <f>VLOOKUP(A47,'Phase 1,2+robust'!$A$3:$ID$198,86,FALSE)</f>
        <v>#N/A</v>
      </c>
      <c r="CI47" s="16" t="e">
        <f>VLOOKUP(A47,'Phase 1,2+robust'!$A$3:$ID$198,87,FALSE)</f>
        <v>#N/A</v>
      </c>
      <c r="CJ47" s="45" t="e">
        <f>VLOOKUP(A47,'Phase 1,2+robust'!$A$3:$ID$198,88,FALSE)</f>
        <v>#N/A</v>
      </c>
      <c r="CK47" s="46" t="e">
        <f>VLOOKUP(A47,'Phase 1,2+robust'!$A$3:$ID$198,89,FALSE)</f>
        <v>#N/A</v>
      </c>
      <c r="CL47" s="47" t="e">
        <f>VLOOKUP(A47,'Phase 1,2+robust'!$A$3:$ID$198,90,FALSE)</f>
        <v>#N/A</v>
      </c>
      <c r="CM47" s="16" t="e">
        <f>VLOOKUP(A47,'Phase 1,2+robust'!$A$3:$ID$198,91,FALSE)</f>
        <v>#N/A</v>
      </c>
      <c r="CN47" s="16" t="e">
        <f>VLOOKUP(A47,'Phase 1,2+robust'!$A$3:$ID$198,92,FALSE)</f>
        <v>#N/A</v>
      </c>
      <c r="CO47" s="16" t="e">
        <f>VLOOKUP(A47,'Phase 1,2+robust'!$A$3:$ID$198,93,FALSE)</f>
        <v>#N/A</v>
      </c>
      <c r="CP47" s="45" t="e">
        <f>VLOOKUP(A47,'Phase 1,2+robust'!$A$3:$ID$198,94,FALSE)</f>
        <v>#N/A</v>
      </c>
      <c r="CQ47" s="46" t="e">
        <f>VLOOKUP(A47,'Phase 1,2+robust'!$A$3:$ID$198,95,FALSE)</f>
        <v>#N/A</v>
      </c>
      <c r="CR47" s="47" t="e">
        <f>VLOOKUP(A47,'Phase 1,2+robust'!$A$3:$ID$198,96,FALSE)</f>
        <v>#N/A</v>
      </c>
      <c r="CS47" s="16" t="e">
        <f>VLOOKUP(A47,'Phase 1,2+robust'!$A$3:$ID$198,97,FALSE)</f>
        <v>#N/A</v>
      </c>
      <c r="CT47" s="16" t="e">
        <f>VLOOKUP(A47,'Phase 1,2+robust'!$A$3:$ID$198,98,FALSE)</f>
        <v>#N/A</v>
      </c>
      <c r="CU47" s="16" t="e">
        <f>VLOOKUP(A47,'Phase 1,2+robust'!$A$3:$ID$198,99,FALSE)</f>
        <v>#N/A</v>
      </c>
      <c r="CV47" s="45" t="e">
        <f>VLOOKUP(A47,'Phase 1,2+robust'!$A$3:$ID$198,100,FALSE)</f>
        <v>#N/A</v>
      </c>
      <c r="CW47" s="46" t="e">
        <f>VLOOKUP(A47,'Phase 1,2+robust'!$A$3:$ID$198,101,FALSE)</f>
        <v>#N/A</v>
      </c>
      <c r="CX47" s="47" t="e">
        <f>VLOOKUP(A47,'Phase 1,2+robust'!$A$3:$ID$198,102,FALSE)</f>
        <v>#N/A</v>
      </c>
      <c r="CY47" s="16" t="e">
        <f>VLOOKUP(A47,'Phase 1,2+robust'!$A$3:$ID$198,103,FALSE)</f>
        <v>#N/A</v>
      </c>
      <c r="CZ47" s="16" t="e">
        <f>VLOOKUP(A47,'Phase 1,2+robust'!$A$3:$ID$198,104,FALSE)</f>
        <v>#N/A</v>
      </c>
      <c r="DA47" s="16" t="e">
        <f>VLOOKUP(A47,'Phase 1,2+robust'!$A$3:$ID$198,105,FALSE)</f>
        <v>#N/A</v>
      </c>
      <c r="DB47" s="45" t="e">
        <f>VLOOKUP(A47,'Phase 1,2+robust'!$A$3:$ID$198,106,FALSE)</f>
        <v>#N/A</v>
      </c>
      <c r="DC47" s="46" t="e">
        <f>VLOOKUP(A47,'Phase 1,2+robust'!$A$3:$ID$198,107,FALSE)</f>
        <v>#N/A</v>
      </c>
      <c r="DD47" s="47" t="e">
        <f>VLOOKUP(A47,'Phase 1,2+robust'!$A$3:$ID$198,108,FALSE)</f>
        <v>#N/A</v>
      </c>
      <c r="DE47" s="16" t="e">
        <f>VLOOKUP(A47,'Phase 1,2+robust'!$A$3:$ID$198,109,FALSE)</f>
        <v>#N/A</v>
      </c>
      <c r="DF47" s="16" t="e">
        <f>VLOOKUP(A47,'Phase 1,2+robust'!$A$3:$ID$198,110,FALSE)</f>
        <v>#N/A</v>
      </c>
      <c r="DG47" s="16" t="e">
        <f>VLOOKUP(A47,'Phase 1,2+robust'!$A$3:$ID$198,111,FALSE)</f>
        <v>#N/A</v>
      </c>
      <c r="DH47" s="45" t="e">
        <f>VLOOKUP(A47,'Phase 1,2+robust'!$A$3:$ID$198,112,FALSE)</f>
        <v>#N/A</v>
      </c>
      <c r="DI47" s="46" t="e">
        <f>VLOOKUP(A47,'Phase 1,2+robust'!$A$3:$ID$198,113,FALSE)</f>
        <v>#N/A</v>
      </c>
      <c r="DJ47" s="47" t="e">
        <f>VLOOKUP(A47,'Phase 1,2+robust'!$A$3:$ID$198,114,FALSE)</f>
        <v>#N/A</v>
      </c>
      <c r="DK47" s="16" t="e">
        <f>VLOOKUP(A47,'Phase 1,2+robust'!$A$3:$ID$198,115,FALSE)</f>
        <v>#N/A</v>
      </c>
      <c r="DL47" s="16" t="e">
        <f>VLOOKUP(A47,'Phase 1,2+robust'!$A$3:$ID$198,116,FALSE)</f>
        <v>#N/A</v>
      </c>
      <c r="DM47" s="16" t="e">
        <f>VLOOKUP(A47,'Phase 1,2+robust'!$A$3:$ID$198,117,FALSE)</f>
        <v>#N/A</v>
      </c>
      <c r="DN47" s="45" t="e">
        <f>VLOOKUP(A47,'Phase 1,2+robust'!$A$3:$ID$198,118,FALSE)</f>
        <v>#N/A</v>
      </c>
      <c r="DO47" s="46" t="e">
        <f>VLOOKUP(A47,'Phase 1,2+robust'!$A$3:$ID$198,119,FALSE)</f>
        <v>#N/A</v>
      </c>
      <c r="DP47" s="47" t="e">
        <f>VLOOKUP(A47,'Phase 1,2+robust'!$A$3:$ID$198,120,FALSE)</f>
        <v>#N/A</v>
      </c>
      <c r="DQ47" s="16" t="e">
        <f>VLOOKUP(A47,'Phase 1,2+robust'!$A$3:$ID$198,121,FALSE)</f>
        <v>#N/A</v>
      </c>
      <c r="DR47" s="16" t="e">
        <f>VLOOKUP(A47,'Phase 1,2+robust'!$A$3:$ID$198,122,FALSE)</f>
        <v>#N/A</v>
      </c>
      <c r="DS47" s="16" t="e">
        <f>VLOOKUP(A47,'Phase 1,2+robust'!$A$3:$ID$198,123,FALSE)</f>
        <v>#N/A</v>
      </c>
      <c r="DT47" s="45" t="e">
        <f>VLOOKUP(A47,'Phase 1,2+robust'!$A$3:$ID$198,124,FALSE)</f>
        <v>#N/A</v>
      </c>
      <c r="DU47" s="46" t="e">
        <f>VLOOKUP(A47,'Phase 1,2+robust'!$A$3:$ID$198,125,FALSE)</f>
        <v>#N/A</v>
      </c>
      <c r="DV47" s="47" t="e">
        <f>VLOOKUP(A47,'Phase 1,2+robust'!$A$3:$ID$198,126,FALSE)</f>
        <v>#N/A</v>
      </c>
      <c r="DW47" s="16" t="e">
        <f>VLOOKUP(A47,'Phase 1,2+robust'!$A$3:$ID$198,127,FALSE)</f>
        <v>#N/A</v>
      </c>
      <c r="DX47" s="16" t="e">
        <f>VLOOKUP(A47,'Phase 1,2+robust'!$A$3:$ID$198,128,FALSE)</f>
        <v>#N/A</v>
      </c>
      <c r="DY47" s="16" t="e">
        <f>VLOOKUP(A47,'Phase 1,2+robust'!$A$3:$ID$198,129,FALSE)</f>
        <v>#N/A</v>
      </c>
      <c r="DZ47" s="45" t="e">
        <f>VLOOKUP(A47,'Phase 1,2+robust'!$A$3:$ID$198,130,FALSE)</f>
        <v>#N/A</v>
      </c>
      <c r="EA47" s="46" t="e">
        <f>VLOOKUP(A47,'Phase 1,2+robust'!$A$3:$ID$198,131,FALSE)</f>
        <v>#N/A</v>
      </c>
      <c r="EB47" s="47" t="e">
        <f>VLOOKUP(A47,'Phase 1,2+robust'!$A$3:$ID$198,132,FALSE)</f>
        <v>#N/A</v>
      </c>
      <c r="EC47" s="16" t="e">
        <f>VLOOKUP(A47,'Phase 1,2+robust'!$A$3:$ID$198,133,FALSE)</f>
        <v>#N/A</v>
      </c>
      <c r="ED47" s="16" t="e">
        <f>VLOOKUP(A47,'Phase 1,2+robust'!$A$3:$ID$198,134,FALSE)</f>
        <v>#N/A</v>
      </c>
      <c r="EE47" s="16" t="e">
        <f>VLOOKUP(A47,'Phase 1,2+robust'!$A$3:$ID$198,135,FALSE)</f>
        <v>#N/A</v>
      </c>
      <c r="EF47" s="45" t="e">
        <f>VLOOKUP(A47,'Phase 1,2+robust'!$A$3:$ID$198,136,FALSE)</f>
        <v>#N/A</v>
      </c>
      <c r="EG47" s="46" t="e">
        <f>VLOOKUP(A47,'Phase 1,2+robust'!$A$3:$ID$198,137,FALSE)</f>
        <v>#N/A</v>
      </c>
      <c r="EH47" s="47" t="e">
        <f>VLOOKUP(A47,'Phase 1,2+robust'!$A$3:$ID$198,138,FALSE)</f>
        <v>#N/A</v>
      </c>
      <c r="EI47" s="16" t="e">
        <f>VLOOKUP(A47,'Phase 1,2+robust'!$A$3:$ID$198,139,FALSE)</f>
        <v>#N/A</v>
      </c>
      <c r="EJ47" s="16" t="e">
        <f>VLOOKUP(A47,'Phase 1,2+robust'!$A$3:$ID$198,140,FALSE)</f>
        <v>#N/A</v>
      </c>
      <c r="EK47" s="16" t="e">
        <f>VLOOKUP(A47,'Phase 1,2+robust'!$A$3:$ID$198,141,FALSE)</f>
        <v>#N/A</v>
      </c>
      <c r="EL47" s="45" t="e">
        <f>VLOOKUP(A47,'Phase 1,2+robust'!$A$3:$ID$198,142,FALSE)</f>
        <v>#N/A</v>
      </c>
      <c r="EM47" s="46" t="e">
        <f>VLOOKUP(A47,'Phase 1,2+robust'!$A$3:$ID$198,143,FALSE)</f>
        <v>#N/A</v>
      </c>
      <c r="EN47" s="47" t="e">
        <f>VLOOKUP(A47,'Phase 1,2+robust'!$A$3:$ID$198,144,FALSE)</f>
        <v>#N/A</v>
      </c>
      <c r="EO47" s="16" t="e">
        <f>VLOOKUP(A47,'Phase 1,2+robust'!$A$3:$ID$198,145,FALSE)</f>
        <v>#N/A</v>
      </c>
      <c r="EP47" s="16" t="e">
        <f>VLOOKUP(A47,'Phase 1,2+robust'!$A$3:$ID$198,146,FALSE)</f>
        <v>#N/A</v>
      </c>
      <c r="EQ47" s="16" t="e">
        <f>VLOOKUP(A47,'Phase 1,2+robust'!$A$3:$ID$198,147,FALSE)</f>
        <v>#N/A</v>
      </c>
      <c r="ER47" s="45" t="e">
        <f>VLOOKUP(A47,'Phase 1,2+robust'!$A$3:$ID$198,148,FALSE)</f>
        <v>#N/A</v>
      </c>
      <c r="ES47" s="46" t="e">
        <f>VLOOKUP(A47,'Phase 1,2+robust'!$A$3:$ID$198,149,FALSE)</f>
        <v>#N/A</v>
      </c>
      <c r="ET47" s="47" t="e">
        <f>VLOOKUP(A47,'Phase 1,2+robust'!$A$3:$ID$198,150,FALSE)</f>
        <v>#N/A</v>
      </c>
      <c r="EU47" s="16" t="e">
        <f>VLOOKUP(A47,'Phase 1,2+robust'!$A$3:$ID$198,151,FALSE)</f>
        <v>#N/A</v>
      </c>
      <c r="EV47" s="16" t="e">
        <f>VLOOKUP(A47,'Phase 1,2+robust'!$A$3:$ID$198,152,FALSE)</f>
        <v>#N/A</v>
      </c>
      <c r="EW47" s="16" t="e">
        <f>VLOOKUP(A47,'Phase 1,2+robust'!$A$3:$ID$198,153,FALSE)</f>
        <v>#N/A</v>
      </c>
      <c r="EX47" s="16" t="e">
        <f>VLOOKUP(A47,'Phase 1,2+robust'!$A$3:$ID$198,154,FALSE)</f>
        <v>#N/A</v>
      </c>
      <c r="EY47" s="16" t="e">
        <f>VLOOKUP(A47,'Phase 1,2+robust'!$A$3:$ID$198,155,FALSE)</f>
        <v>#N/A</v>
      </c>
      <c r="EZ47" s="16" t="e">
        <f>VLOOKUP(A47,'Phase 1,2+robust'!$A$3:$ID$198,156,FALSE)</f>
        <v>#N/A</v>
      </c>
      <c r="FA47" s="16" t="e">
        <f>VLOOKUP(A47,'Phase 1,2+robust'!$A$3:$ID$198,157,FALSE)</f>
        <v>#N/A</v>
      </c>
      <c r="FB47" s="16" t="e">
        <f>VLOOKUP(A47,'Phase 1,2+robust'!$A$3:$ID$198,158,FALSE)</f>
        <v>#N/A</v>
      </c>
      <c r="FC47" s="16" t="e">
        <f>VLOOKUP(A47,'Phase 1,2+robust'!$A$3:$ID$198,159,FALSE)</f>
        <v>#N/A</v>
      </c>
      <c r="FD47" s="16" t="e">
        <f>VLOOKUP(A47,'Phase 1,2+robust'!$A$3:$ID$198,160,FALSE)</f>
        <v>#N/A</v>
      </c>
      <c r="FE47" s="16" t="e">
        <f>VLOOKUP(A47,'Phase 1,2+robust'!$A$3:$ID$198,161,FALSE)</f>
        <v>#N/A</v>
      </c>
      <c r="FF47" s="16" t="e">
        <f>VLOOKUP(A47,'Phase 1,2+robust'!$A$3:$ID$198,162,FALSE)</f>
        <v>#N/A</v>
      </c>
      <c r="FG47" s="16" t="e">
        <f>VLOOKUP(A47,'Phase 1,2+robust'!$A$3:$ID$198,163,FALSE)</f>
        <v>#N/A</v>
      </c>
      <c r="FH47" s="16" t="e">
        <f>VLOOKUP(A47,'Phase 1,2+robust'!$A$3:$ID$198,164,FALSE)</f>
        <v>#N/A</v>
      </c>
      <c r="FI47" s="16" t="e">
        <f>VLOOKUP(A47,'Phase 1,2+robust'!$A$3:$ID$198,165,FALSE)</f>
        <v>#N/A</v>
      </c>
      <c r="FJ47" s="16" t="e">
        <f>VLOOKUP(A47,'Phase 1,2+robust'!$A$3:$ID$198,166,FALSE)</f>
        <v>#N/A</v>
      </c>
      <c r="FK47" s="16" t="e">
        <f>VLOOKUP(A47,'Phase 1,2+robust'!$A$3:$ID$198,167,FALSE)</f>
        <v>#N/A</v>
      </c>
      <c r="FL47" s="16" t="e">
        <f>VLOOKUP(A47,'Phase 1,2+robust'!$A$3:$ID$198,168,FALSE)</f>
        <v>#N/A</v>
      </c>
      <c r="FM47" s="16" t="e">
        <f>VLOOKUP(A47,'Phase 1,2+robust'!$A$3:$ID$198,169,FALSE)</f>
        <v>#N/A</v>
      </c>
      <c r="FN47" s="16" t="e">
        <f>VLOOKUP(A47,'Phase 1,2+robust'!$A$3:$ID$198,170,FALSE)</f>
        <v>#N/A</v>
      </c>
      <c r="FO47" s="16" t="e">
        <f>VLOOKUP(A47,'Phase 1,2+robust'!$A$3:$ID$198,171,FALSE)</f>
        <v>#N/A</v>
      </c>
      <c r="FP47" s="16" t="e">
        <f>VLOOKUP(A47,'Phase 1,2+robust'!$A$3:$ID$198,172,FALSE)</f>
        <v>#N/A</v>
      </c>
      <c r="FQ47" s="16" t="e">
        <f>VLOOKUP(A47,'Phase 1,2+robust'!$A$3:$ID$198,173,FALSE)</f>
        <v>#N/A</v>
      </c>
      <c r="FR47" s="16" t="e">
        <f>VLOOKUP(A47,'Phase 1,2+robust'!$A$3:$ID$198,174,FALSE)</f>
        <v>#N/A</v>
      </c>
      <c r="FS47" s="16" t="e">
        <f>VLOOKUP(A47,'Phase 1,2+robust'!$A$3:$ID$198,175,FALSE)</f>
        <v>#N/A</v>
      </c>
      <c r="FT47" s="16" t="e">
        <f>VLOOKUP(A47,'Phase 1,2+robust'!$A$3:$ID$198,176,FALSE)</f>
        <v>#N/A</v>
      </c>
      <c r="FU47" s="16" t="e">
        <f>VLOOKUP(A47,'Phase 1,2+robust'!$A$3:$ID$198,177,FALSE)</f>
        <v>#N/A</v>
      </c>
      <c r="FV47" s="16" t="e">
        <f>VLOOKUP(A47,'Phase 1,2+robust'!$A$3:$ID$198,178,FALSE)</f>
        <v>#N/A</v>
      </c>
      <c r="FW47" s="16" t="e">
        <f>VLOOKUP(A47,'Phase 1,2+robust'!$A$3:$ID$198,179,FALSE)</f>
        <v>#N/A</v>
      </c>
      <c r="FX47" s="16" t="e">
        <f>VLOOKUP(A47,'Phase 1,2+robust'!$A$3:$ID$198,180,FALSE)</f>
        <v>#N/A</v>
      </c>
      <c r="FY47" s="16" t="e">
        <f>VLOOKUP(A47,'Phase 1,2+robust'!$A$3:$ID$198,181,FALSE)</f>
        <v>#N/A</v>
      </c>
      <c r="FZ47" s="16" t="e">
        <f>VLOOKUP(A47,'Phase 1,2+robust'!$A$3:$ID$198,182,FALSE)</f>
        <v>#N/A</v>
      </c>
      <c r="GA47" s="16" t="e">
        <f>VLOOKUP(A47,'Phase 1,2+robust'!$A$3:$ID$198,183,FALSE)</f>
        <v>#N/A</v>
      </c>
      <c r="GB47" s="16" t="e">
        <f>VLOOKUP(A47,'Phase 1,2+robust'!$A$3:$ID$198,184,FALSE)</f>
        <v>#N/A</v>
      </c>
      <c r="GC47" s="16" t="e">
        <f>VLOOKUP(A47,'Phase 1,2+robust'!$A$3:$ID$198,185,FALSE)</f>
        <v>#N/A</v>
      </c>
      <c r="GD47" s="16" t="e">
        <f>VLOOKUP(A47,'Phase 1,2+robust'!$A$3:$ID$198,186,FALSE)</f>
        <v>#N/A</v>
      </c>
      <c r="GE47" s="16" t="e">
        <f>VLOOKUP(A47,'Phase 1,2+robust'!$A$3:$ID$198,187,FALSE)</f>
        <v>#N/A</v>
      </c>
      <c r="GF47" s="16" t="e">
        <f>VLOOKUP(A47,'Phase 1,2+robust'!$A$3:$ID$198,188,FALSE)</f>
        <v>#N/A</v>
      </c>
      <c r="GG47" s="16" t="e">
        <f>VLOOKUP(A47,'Phase 1,2+robust'!$A$3:$ID$198,189,FALSE)</f>
        <v>#N/A</v>
      </c>
      <c r="GH47" s="16" t="e">
        <f>VLOOKUP(A47,'Phase 1,2+robust'!$A$3:$ID$198,190,FALSE)</f>
        <v>#N/A</v>
      </c>
      <c r="GI47" s="16" t="e">
        <f>VLOOKUP(A47,'Phase 1,2+robust'!$A$3:$ID$198,191,FALSE)</f>
        <v>#N/A</v>
      </c>
      <c r="GJ47" s="16" t="e">
        <f>VLOOKUP(A47,'Phase 1,2+robust'!$A$3:$ID$198,192,FALSE)</f>
        <v>#N/A</v>
      </c>
      <c r="GK47" s="16" t="e">
        <f>VLOOKUP(A47,'Phase 1,2+robust'!$A$3:$ID$198,193,FALSE)</f>
        <v>#N/A</v>
      </c>
      <c r="GL47" s="16" t="e">
        <f>VLOOKUP(A47,'Phase 1,2+robust'!$A$3:$ID$198,194,FALSE)</f>
        <v>#N/A</v>
      </c>
      <c r="GM47" s="16" t="e">
        <f>VLOOKUP(A47,'Phase 1,2+robust'!$A$3:$ID$198,195,FALSE)</f>
        <v>#N/A</v>
      </c>
      <c r="GN47" s="16" t="e">
        <f>VLOOKUP(A47,'Phase 1,2+robust'!$A$3:$ID$198,196,FALSE)</f>
        <v>#N/A</v>
      </c>
      <c r="GO47" s="16" t="e">
        <f>VLOOKUP(A47,'Phase 1,2+robust'!$A$3:$ID$198,197,FALSE)</f>
        <v>#N/A</v>
      </c>
      <c r="GP47" s="16" t="e">
        <f>VLOOKUP(A47,'Phase 1,2+robust'!$A$3:$ID$198,198,FALSE)</f>
        <v>#N/A</v>
      </c>
    </row>
    <row r="48" spans="1:198" s="16" customFormat="1" x14ac:dyDescent="0.25">
      <c r="B48" s="16" t="s">
        <v>518</v>
      </c>
      <c r="J48" s="45"/>
      <c r="K48" s="46" t="e">
        <f>0.95*$D$96</f>
        <v>#VALUE!</v>
      </c>
      <c r="L48" s="47" t="e">
        <f>0.95*$D$96</f>
        <v>#VALUE!</v>
      </c>
      <c r="N48" s="16" t="e">
        <f>1.07*$D$96</f>
        <v>#VALUE!</v>
      </c>
      <c r="O48" s="16" t="e">
        <f>1.07*$D$96</f>
        <v>#VALUE!</v>
      </c>
      <c r="P48" s="45"/>
      <c r="Q48" s="46"/>
      <c r="R48" s="47"/>
      <c r="V48" s="45"/>
      <c r="W48" s="46" t="e">
        <f>0.95*$D$96</f>
        <v>#VALUE!</v>
      </c>
      <c r="X48" s="47" t="e">
        <f>0.95*$D$96</f>
        <v>#VALUE!</v>
      </c>
      <c r="Z48" s="16" t="e">
        <f>1.07*$D$96</f>
        <v>#VALUE!</v>
      </c>
      <c r="AA48" s="16" t="e">
        <f>1.07*$D$96</f>
        <v>#VALUE!</v>
      </c>
      <c r="AB48" s="45"/>
      <c r="AC48" s="46"/>
      <c r="AD48" s="47"/>
      <c r="AH48" s="45"/>
      <c r="AI48" s="46" t="str">
        <f>$D$96</f>
        <v>-</v>
      </c>
      <c r="AJ48" s="47" t="str">
        <f>$D$96</f>
        <v>-</v>
      </c>
      <c r="AL48" s="16" t="e">
        <f>1.07*$D$96</f>
        <v>#VALUE!</v>
      </c>
      <c r="AM48" s="16" t="e">
        <f>1.07*$D$96</f>
        <v>#VALUE!</v>
      </c>
      <c r="AN48" s="45"/>
      <c r="AO48" s="46"/>
      <c r="AP48" s="47"/>
      <c r="AT48" s="45"/>
      <c r="AU48" s="46" t="str">
        <f>$D$96</f>
        <v>-</v>
      </c>
      <c r="AV48" s="47" t="str">
        <f>$D$96</f>
        <v>-</v>
      </c>
      <c r="AX48" s="16" t="e">
        <f>1.07*$D$96</f>
        <v>#VALUE!</v>
      </c>
      <c r="AY48" s="16" t="e">
        <f>1.07*$D$96</f>
        <v>#VALUE!</v>
      </c>
      <c r="AZ48" s="45"/>
      <c r="BA48" s="46"/>
      <c r="BB48" s="47"/>
      <c r="BF48" s="45"/>
      <c r="BG48" s="46" t="str">
        <f>$D$96</f>
        <v>-</v>
      </c>
      <c r="BH48" s="47" t="str">
        <f>$D$96</f>
        <v>-</v>
      </c>
      <c r="BJ48" s="16" t="e">
        <f>1.07*$D$96</f>
        <v>#VALUE!</v>
      </c>
      <c r="BK48" s="16" t="e">
        <f>1.07*$D$96</f>
        <v>#VALUE!</v>
      </c>
      <c r="BL48" s="45"/>
      <c r="BM48" s="46"/>
      <c r="BN48" s="47"/>
      <c r="BR48" s="45"/>
      <c r="BS48" s="46"/>
      <c r="BT48" s="47"/>
      <c r="BX48" s="45"/>
      <c r="BY48" s="46"/>
      <c r="BZ48" s="47"/>
      <c r="CD48" s="45"/>
      <c r="CE48" s="46"/>
      <c r="CF48" s="47"/>
      <c r="CJ48" s="45"/>
      <c r="CK48" s="46"/>
      <c r="CL48" s="47"/>
      <c r="CP48" s="45"/>
      <c r="CQ48" s="46"/>
      <c r="CR48" s="47"/>
      <c r="CV48" s="45"/>
      <c r="CW48" s="46"/>
      <c r="CX48" s="47"/>
      <c r="DB48" s="45"/>
      <c r="DC48" s="46"/>
      <c r="DD48" s="47"/>
      <c r="DH48" s="45"/>
      <c r="DI48" s="46"/>
      <c r="DJ48" s="47"/>
      <c r="DN48" s="45"/>
      <c r="DO48" s="46"/>
      <c r="DP48" s="47"/>
      <c r="DT48" s="45"/>
      <c r="DU48" s="46"/>
      <c r="DV48" s="47"/>
      <c r="DZ48" s="45"/>
      <c r="EA48" s="46"/>
      <c r="EB48" s="47"/>
      <c r="EF48" s="45"/>
      <c r="EG48" s="46"/>
      <c r="EH48" s="47"/>
      <c r="EL48" s="45"/>
      <c r="EM48" s="46"/>
      <c r="EN48" s="47"/>
      <c r="ER48" s="45"/>
      <c r="ES48" s="46"/>
      <c r="ET48" s="47"/>
      <c r="GI48" s="16">
        <f>1.07*J116</f>
        <v>0</v>
      </c>
      <c r="GJ48" s="16">
        <f>1.07*J116</f>
        <v>0</v>
      </c>
    </row>
    <row r="49" spans="1:198" s="16" customFormat="1" x14ac:dyDescent="0.25">
      <c r="B49" s="16" t="s">
        <v>519</v>
      </c>
      <c r="J49" s="45"/>
      <c r="K49" s="46" t="e">
        <f>AVERAGE(K43:K45)</f>
        <v>#N/A</v>
      </c>
      <c r="L49" s="47" t="e">
        <f>AVERAGE(L43:L45)</f>
        <v>#N/A</v>
      </c>
      <c r="N49" s="16" t="e">
        <f>AVERAGE(N43:N45)</f>
        <v>#N/A</v>
      </c>
      <c r="O49" s="16" t="e">
        <f>AVERAGE(O43:O45)</f>
        <v>#N/A</v>
      </c>
      <c r="P49" s="45"/>
      <c r="Q49" s="46" t="e">
        <f>AVERAGE(Q43:Q45)</f>
        <v>#N/A</v>
      </c>
      <c r="R49" s="47" t="e">
        <f>AVERAGE(R43:R45)</f>
        <v>#N/A</v>
      </c>
      <c r="T49" s="16" t="e">
        <f>AVERAGE(T43:T45)</f>
        <v>#N/A</v>
      </c>
      <c r="U49" s="16" t="e">
        <f>AVERAGE(U43:U45)</f>
        <v>#N/A</v>
      </c>
      <c r="V49" s="45"/>
      <c r="W49" s="46" t="e">
        <f>AVERAGE(W43:W45)</f>
        <v>#N/A</v>
      </c>
      <c r="X49" s="47" t="e">
        <f>AVERAGE(X43:X45)</f>
        <v>#N/A</v>
      </c>
      <c r="Z49" s="16" t="e">
        <f>AVERAGE(Z43:Z45)</f>
        <v>#N/A</v>
      </c>
      <c r="AA49" s="16" t="e">
        <f>AVERAGE(AA43:AA45)</f>
        <v>#N/A</v>
      </c>
      <c r="AB49" s="45"/>
      <c r="AC49" s="46" t="e">
        <f>AVERAGE(AC43:AC45)</f>
        <v>#N/A</v>
      </c>
      <c r="AD49" s="47" t="e">
        <f>AVERAGE(AD43:AD45)</f>
        <v>#N/A</v>
      </c>
      <c r="AF49" s="16" t="e">
        <f>AVERAGE(AF43:AF45)</f>
        <v>#N/A</v>
      </c>
      <c r="AG49" s="16" t="e">
        <f>AVERAGE(AG43:AG45)</f>
        <v>#N/A</v>
      </c>
      <c r="AH49" s="45"/>
      <c r="AI49" s="46" t="e">
        <f>AVERAGE(AI43:AI45)</f>
        <v>#N/A</v>
      </c>
      <c r="AJ49" s="47" t="e">
        <f>AVERAGE(AJ43:AJ45)</f>
        <v>#N/A</v>
      </c>
      <c r="AL49" s="16" t="e">
        <f>AVERAGE(AL43:AL45)</f>
        <v>#N/A</v>
      </c>
      <c r="AM49" s="16" t="e">
        <f>AVERAGE(AM43:AM45)</f>
        <v>#N/A</v>
      </c>
      <c r="AN49" s="45"/>
      <c r="AO49" s="46" t="e">
        <f>AVERAGE(AO43:AO45)</f>
        <v>#N/A</v>
      </c>
      <c r="AP49" s="47" t="e">
        <f>AVERAGE(AP43:AP45)</f>
        <v>#N/A</v>
      </c>
      <c r="AR49" s="16" t="e">
        <f>AVERAGE(AR43:AR45)</f>
        <v>#N/A</v>
      </c>
      <c r="AS49" s="16" t="e">
        <f>AVERAGE(AS43:AS45)</f>
        <v>#N/A</v>
      </c>
      <c r="AT49" s="45"/>
      <c r="AU49" s="46" t="e">
        <f>AVERAGE(AU43:AU45)</f>
        <v>#N/A</v>
      </c>
      <c r="AV49" s="47" t="e">
        <f>AVERAGE(AV43:AV45)</f>
        <v>#N/A</v>
      </c>
      <c r="AX49" s="16" t="e">
        <f>AVERAGE(AX43:AX45)</f>
        <v>#N/A</v>
      </c>
      <c r="AY49" s="16" t="e">
        <f>AVERAGE(AY43:AY45)</f>
        <v>#N/A</v>
      </c>
      <c r="AZ49" s="45"/>
      <c r="BA49" s="46" t="e">
        <f>AVERAGE(BA43:BA45)</f>
        <v>#N/A</v>
      </c>
      <c r="BB49" s="47" t="e">
        <f>AVERAGE(BB43:BB45)</f>
        <v>#N/A</v>
      </c>
      <c r="BD49" s="16" t="e">
        <f>AVERAGE(BD43:BD45)</f>
        <v>#N/A</v>
      </c>
      <c r="BE49" s="16" t="e">
        <f>AVERAGE(BE43:BE45)</f>
        <v>#N/A</v>
      </c>
      <c r="BF49" s="45"/>
      <c r="BG49" s="46" t="e">
        <f>AVERAGE(BG43:BG45)</f>
        <v>#N/A</v>
      </c>
      <c r="BH49" s="47" t="e">
        <f>AVERAGE(BH43:BH45)</f>
        <v>#N/A</v>
      </c>
      <c r="BJ49" s="16" t="e">
        <f>AVERAGE(BJ43:BJ45)</f>
        <v>#N/A</v>
      </c>
      <c r="BK49" s="16" t="e">
        <f>AVERAGE(BK43:BK45)</f>
        <v>#N/A</v>
      </c>
      <c r="BL49" s="45"/>
      <c r="BM49" s="46" t="e">
        <f>AVERAGE(BM43:BM45)</f>
        <v>#N/A</v>
      </c>
      <c r="BN49" s="47" t="e">
        <f>AVERAGE(BN43:BN45)</f>
        <v>#N/A</v>
      </c>
      <c r="BP49" s="16" t="e">
        <f>AVERAGE(BP43:BP45)</f>
        <v>#N/A</v>
      </c>
      <c r="BQ49" s="16" t="e">
        <f>AVERAGE(BQ43:BQ45)</f>
        <v>#N/A</v>
      </c>
      <c r="BR49" s="45"/>
      <c r="BS49" s="46" t="e">
        <f>AVERAGE(BS43:BS45)</f>
        <v>#N/A</v>
      </c>
      <c r="BT49" s="47" t="e">
        <f>AVERAGE(BT43:BT45)</f>
        <v>#N/A</v>
      </c>
      <c r="BV49" s="16" t="e">
        <f>AVERAGE(BV43:BV45)</f>
        <v>#N/A</v>
      </c>
      <c r="BW49" s="16" t="e">
        <f>AVERAGE(BW43:BW45)</f>
        <v>#N/A</v>
      </c>
      <c r="BX49" s="45"/>
      <c r="BY49" s="46" t="e">
        <f>AVERAGE(BY43:BY45)</f>
        <v>#N/A</v>
      </c>
      <c r="BZ49" s="47" t="e">
        <f>AVERAGE(BZ43:BZ45)</f>
        <v>#N/A</v>
      </c>
      <c r="CB49" s="16" t="e">
        <f>AVERAGE(CB43:CB45)</f>
        <v>#N/A</v>
      </c>
      <c r="CC49" s="16" t="e">
        <f>AVERAGE(CC43:CC45)</f>
        <v>#N/A</v>
      </c>
      <c r="CD49" s="45"/>
      <c r="CE49" s="46" t="e">
        <f>AVERAGE(CE43:CE45)</f>
        <v>#N/A</v>
      </c>
      <c r="CF49" s="47" t="e">
        <f>AVERAGE(CF43:CF45)</f>
        <v>#N/A</v>
      </c>
      <c r="CH49" s="16" t="e">
        <f>AVERAGE(CH43:CH45)</f>
        <v>#N/A</v>
      </c>
      <c r="CI49" s="16" t="e">
        <f>AVERAGE(CI43:CI45)</f>
        <v>#N/A</v>
      </c>
      <c r="CJ49" s="45"/>
      <c r="CK49" s="46" t="e">
        <f>AVERAGE(CK43:CK45)</f>
        <v>#N/A</v>
      </c>
      <c r="CL49" s="47" t="e">
        <f>AVERAGE(CL43:CL45)</f>
        <v>#N/A</v>
      </c>
      <c r="CN49" s="16" t="e">
        <f>AVERAGE(CN43:CN45)</f>
        <v>#N/A</v>
      </c>
      <c r="CO49" s="16" t="e">
        <f>AVERAGE(CO43:CO45)</f>
        <v>#N/A</v>
      </c>
      <c r="CP49" s="45"/>
      <c r="CQ49" s="46" t="e">
        <f>AVERAGE(CQ43:CQ45)</f>
        <v>#N/A</v>
      </c>
      <c r="CR49" s="47" t="e">
        <f>AVERAGE(CR43:CR45)</f>
        <v>#N/A</v>
      </c>
      <c r="CT49" s="16" t="e">
        <f>AVERAGE(CT43:CT45)</f>
        <v>#N/A</v>
      </c>
      <c r="CU49" s="16" t="e">
        <f>AVERAGE(CU43:CU45)</f>
        <v>#N/A</v>
      </c>
      <c r="CV49" s="45"/>
      <c r="CW49" s="46" t="e">
        <f>AVERAGE(CW43:CW45)</f>
        <v>#N/A</v>
      </c>
      <c r="CX49" s="47" t="e">
        <f>AVERAGE(CX43:CX45)</f>
        <v>#N/A</v>
      </c>
      <c r="CZ49" s="16" t="e">
        <f>AVERAGE(CZ43:CZ45)</f>
        <v>#N/A</v>
      </c>
      <c r="DA49" s="16" t="e">
        <f>AVERAGE(DA43:DA45)</f>
        <v>#N/A</v>
      </c>
      <c r="DB49" s="45"/>
      <c r="DC49" s="46" t="e">
        <f>AVERAGE(DC43:DC45)</f>
        <v>#N/A</v>
      </c>
      <c r="DD49" s="47" t="e">
        <f>AVERAGE(DD43:DD45)</f>
        <v>#N/A</v>
      </c>
      <c r="DF49" s="16" t="e">
        <f>AVERAGE(DF43:DF45)</f>
        <v>#N/A</v>
      </c>
      <c r="DG49" s="16" t="e">
        <f>AVERAGE(DG43:DG45)</f>
        <v>#N/A</v>
      </c>
      <c r="DH49" s="45"/>
      <c r="DI49" s="46" t="e">
        <f>AVERAGE(DI43:DI45)</f>
        <v>#N/A</v>
      </c>
      <c r="DJ49" s="47" t="e">
        <f>AVERAGE(DJ43:DJ45)</f>
        <v>#N/A</v>
      </c>
      <c r="DL49" s="16" t="e">
        <f>AVERAGE(DL43:DL45)</f>
        <v>#N/A</v>
      </c>
      <c r="DM49" s="16" t="e">
        <f>AVERAGE(DM43:DM45)</f>
        <v>#N/A</v>
      </c>
      <c r="DN49" s="45"/>
      <c r="DO49" s="46" t="e">
        <f>AVERAGE(DO43:DO45)</f>
        <v>#N/A</v>
      </c>
      <c r="DP49" s="47" t="e">
        <f>AVERAGE(DP43:DP45)</f>
        <v>#N/A</v>
      </c>
      <c r="DR49" s="16" t="e">
        <f>AVERAGE(DR43:DR45)</f>
        <v>#N/A</v>
      </c>
      <c r="DS49" s="16" t="e">
        <f>AVERAGE(DS43:DS45)</f>
        <v>#N/A</v>
      </c>
      <c r="DT49" s="45"/>
      <c r="DU49" s="46" t="e">
        <f>AVERAGE(DU43:DU45)</f>
        <v>#N/A</v>
      </c>
      <c r="DV49" s="47" t="e">
        <f>AVERAGE(DV43:DV45)</f>
        <v>#N/A</v>
      </c>
      <c r="DX49" s="16" t="e">
        <f>AVERAGE(DX43:DX45)</f>
        <v>#N/A</v>
      </c>
      <c r="DY49" s="16" t="e">
        <f>AVERAGE(DY43:DY45)</f>
        <v>#N/A</v>
      </c>
      <c r="DZ49" s="45"/>
      <c r="EA49" s="46" t="e">
        <f>AVERAGE(EA43:EA45)</f>
        <v>#N/A</v>
      </c>
      <c r="EB49" s="47" t="e">
        <f>AVERAGE(EB43:EB45)</f>
        <v>#N/A</v>
      </c>
      <c r="ED49" s="16" t="e">
        <f>AVERAGE(ED43:ED45)</f>
        <v>#N/A</v>
      </c>
      <c r="EE49" s="16" t="e">
        <f>AVERAGE(EE43:EE45)</f>
        <v>#N/A</v>
      </c>
      <c r="EF49" s="45"/>
      <c r="EG49" s="46" t="e">
        <f>AVERAGE(EG43:EG45)</f>
        <v>#N/A</v>
      </c>
      <c r="EH49" s="47" t="e">
        <f>AVERAGE(EH43:EH45)</f>
        <v>#N/A</v>
      </c>
      <c r="EJ49" s="16" t="e">
        <f>AVERAGE(EJ43:EJ45)</f>
        <v>#N/A</v>
      </c>
      <c r="EK49" s="16" t="e">
        <f>AVERAGE(EK43:EK45)</f>
        <v>#N/A</v>
      </c>
      <c r="EL49" s="45"/>
      <c r="EM49" s="46" t="e">
        <f>AVERAGE(EM43:EM45)</f>
        <v>#N/A</v>
      </c>
      <c r="EN49" s="47" t="e">
        <f>AVERAGE(EN43:EN45)</f>
        <v>#N/A</v>
      </c>
      <c r="EP49" s="16" t="e">
        <f t="shared" ref="EP49:GG49" si="2">AVERAGE(EP43:EP45)</f>
        <v>#N/A</v>
      </c>
      <c r="EQ49" s="16" t="e">
        <f t="shared" si="2"/>
        <v>#N/A</v>
      </c>
      <c r="ER49" s="45" t="e">
        <f t="shared" si="2"/>
        <v>#N/A</v>
      </c>
      <c r="ES49" s="46" t="e">
        <f t="shared" si="2"/>
        <v>#N/A</v>
      </c>
      <c r="ET49" s="47" t="e">
        <f t="shared" si="2"/>
        <v>#N/A</v>
      </c>
      <c r="EU49" s="16" t="e">
        <f t="shared" si="2"/>
        <v>#N/A</v>
      </c>
      <c r="EV49" s="16" t="e">
        <f t="shared" si="2"/>
        <v>#N/A</v>
      </c>
      <c r="EW49" s="16" t="e">
        <f t="shared" si="2"/>
        <v>#N/A</v>
      </c>
      <c r="EX49" s="16" t="e">
        <f t="shared" si="2"/>
        <v>#N/A</v>
      </c>
      <c r="EY49" s="16" t="e">
        <f t="shared" si="2"/>
        <v>#N/A</v>
      </c>
      <c r="EZ49" s="16" t="e">
        <f t="shared" si="2"/>
        <v>#N/A</v>
      </c>
      <c r="FA49" s="16" t="e">
        <f t="shared" si="2"/>
        <v>#N/A</v>
      </c>
      <c r="FB49" s="16" t="e">
        <f t="shared" si="2"/>
        <v>#N/A</v>
      </c>
      <c r="FC49" s="16" t="e">
        <f t="shared" si="2"/>
        <v>#N/A</v>
      </c>
      <c r="FD49" s="16" t="e">
        <f t="shared" si="2"/>
        <v>#N/A</v>
      </c>
      <c r="FE49" s="16" t="e">
        <f t="shared" si="2"/>
        <v>#N/A</v>
      </c>
      <c r="FF49" s="16" t="e">
        <f t="shared" si="2"/>
        <v>#N/A</v>
      </c>
      <c r="FG49" s="16" t="e">
        <f t="shared" si="2"/>
        <v>#N/A</v>
      </c>
      <c r="FH49" s="16" t="e">
        <f t="shared" si="2"/>
        <v>#N/A</v>
      </c>
      <c r="FI49" s="16" t="e">
        <f t="shared" si="2"/>
        <v>#N/A</v>
      </c>
      <c r="FJ49" s="16" t="e">
        <f t="shared" si="2"/>
        <v>#N/A</v>
      </c>
      <c r="FK49" s="16" t="e">
        <f t="shared" si="2"/>
        <v>#N/A</v>
      </c>
      <c r="FL49" s="16" t="e">
        <f t="shared" si="2"/>
        <v>#N/A</v>
      </c>
      <c r="FM49" s="16" t="e">
        <f t="shared" si="2"/>
        <v>#N/A</v>
      </c>
      <c r="FN49" s="16" t="e">
        <f t="shared" si="2"/>
        <v>#N/A</v>
      </c>
      <c r="FO49" s="16" t="e">
        <f t="shared" si="2"/>
        <v>#N/A</v>
      </c>
      <c r="FP49" s="16" t="e">
        <f t="shared" si="2"/>
        <v>#N/A</v>
      </c>
      <c r="FQ49" s="16" t="e">
        <f t="shared" si="2"/>
        <v>#N/A</v>
      </c>
      <c r="FR49" s="16" t="e">
        <f t="shared" si="2"/>
        <v>#N/A</v>
      </c>
      <c r="FS49" s="16" t="e">
        <f t="shared" si="2"/>
        <v>#N/A</v>
      </c>
      <c r="FT49" s="16" t="e">
        <f t="shared" si="2"/>
        <v>#N/A</v>
      </c>
      <c r="FU49" s="16" t="e">
        <f t="shared" si="2"/>
        <v>#N/A</v>
      </c>
      <c r="FV49" s="16" t="e">
        <f t="shared" si="2"/>
        <v>#N/A</v>
      </c>
      <c r="FW49" s="16" t="e">
        <f t="shared" si="2"/>
        <v>#N/A</v>
      </c>
      <c r="FX49" s="16" t="e">
        <f t="shared" si="2"/>
        <v>#N/A</v>
      </c>
      <c r="FY49" s="16" t="e">
        <f t="shared" si="2"/>
        <v>#N/A</v>
      </c>
      <c r="FZ49" s="16" t="e">
        <f t="shared" si="2"/>
        <v>#N/A</v>
      </c>
      <c r="GA49" s="16" t="e">
        <f t="shared" si="2"/>
        <v>#N/A</v>
      </c>
      <c r="GB49" s="16" t="e">
        <f t="shared" si="2"/>
        <v>#N/A</v>
      </c>
      <c r="GC49" s="16" t="e">
        <f t="shared" si="2"/>
        <v>#N/A</v>
      </c>
      <c r="GD49" s="16" t="e">
        <f t="shared" si="2"/>
        <v>#N/A</v>
      </c>
      <c r="GE49" s="16" t="e">
        <f t="shared" si="2"/>
        <v>#N/A</v>
      </c>
      <c r="GF49" s="16" t="e">
        <f t="shared" si="2"/>
        <v>#N/A</v>
      </c>
      <c r="GG49" s="16" t="e">
        <f t="shared" si="2"/>
        <v>#N/A</v>
      </c>
      <c r="GI49" s="16" t="e">
        <f>AVERAGE(GI43:GI45)</f>
        <v>#N/A</v>
      </c>
      <c r="GJ49" s="16" t="e">
        <f>AVERAGE(GJ43:GJ45)</f>
        <v>#N/A</v>
      </c>
    </row>
    <row r="50" spans="1:198" s="16" customFormat="1" x14ac:dyDescent="0.25">
      <c r="B50" s="16" t="s">
        <v>520</v>
      </c>
      <c r="J50" s="45"/>
      <c r="K50" s="46" t="e">
        <f>STDEV(K43:K45)</f>
        <v>#N/A</v>
      </c>
      <c r="L50" s="47" t="e">
        <f>STDEV(L43:L45)</f>
        <v>#N/A</v>
      </c>
      <c r="N50" s="16" t="e">
        <f>STDEV(N43:N45)</f>
        <v>#N/A</v>
      </c>
      <c r="O50" s="16" t="e">
        <f>STDEV(O43:O45)</f>
        <v>#N/A</v>
      </c>
      <c r="P50" s="45"/>
      <c r="Q50" s="46" t="e">
        <f>STDEV(Q43:Q45)</f>
        <v>#N/A</v>
      </c>
      <c r="R50" s="47" t="e">
        <f>STDEV(R43:R45)</f>
        <v>#N/A</v>
      </c>
      <c r="T50" s="16" t="e">
        <f>STDEV(T43:T45)</f>
        <v>#N/A</v>
      </c>
      <c r="U50" s="16" t="e">
        <f>STDEV(U43:U45)</f>
        <v>#N/A</v>
      </c>
      <c r="V50" s="45"/>
      <c r="W50" s="46" t="e">
        <f>STDEV(W43:W45)</f>
        <v>#N/A</v>
      </c>
      <c r="X50" s="47" t="e">
        <f>STDEV(X43:X45)</f>
        <v>#N/A</v>
      </c>
      <c r="Y50" s="16" t="s">
        <v>361</v>
      </c>
      <c r="AA50" s="16" t="e">
        <f>STDEV(Z43:Z45)</f>
        <v>#N/A</v>
      </c>
      <c r="AB50" s="45"/>
      <c r="AC50" s="46" t="e">
        <f>STDEV(AA43:AA45)</f>
        <v>#N/A</v>
      </c>
      <c r="AD50" s="47" t="e">
        <f>STDEV(AC43:AC45)</f>
        <v>#N/A</v>
      </c>
      <c r="AF50" s="16" t="e">
        <f>STDEV(AD43:AD45)</f>
        <v>#N/A</v>
      </c>
      <c r="AG50" s="16" t="e">
        <f>STDEV(AF43:AF45)</f>
        <v>#N/A</v>
      </c>
      <c r="AH50" s="45"/>
      <c r="AI50" s="46" t="e">
        <f>STDEV(AG43:AG45)</f>
        <v>#N/A</v>
      </c>
      <c r="AJ50" s="47" t="e">
        <f>STDEV(AI43:AI45)</f>
        <v>#N/A</v>
      </c>
      <c r="AL50" s="16" t="e">
        <f>STDEV(AJ43:AJ45)</f>
        <v>#N/A</v>
      </c>
      <c r="AM50" s="16" t="e">
        <f>STDEV(AL43:AL45)</f>
        <v>#N/A</v>
      </c>
      <c r="AN50" s="45"/>
      <c r="AO50" s="46" t="e">
        <f>STDEV(AM43:AM45)</f>
        <v>#N/A</v>
      </c>
      <c r="AP50" s="47" t="e">
        <f>STDEV(AO43:AO45)</f>
        <v>#N/A</v>
      </c>
      <c r="AR50" s="16" t="e">
        <f>STDEV(AP43:AP45)</f>
        <v>#N/A</v>
      </c>
      <c r="AS50" s="16" t="e">
        <f>STDEV(AR43:AR45)</f>
        <v>#N/A</v>
      </c>
      <c r="AT50" s="45"/>
      <c r="AU50" s="46" t="e">
        <f>STDEV(AS43:AS45)</f>
        <v>#N/A</v>
      </c>
      <c r="AV50" s="47" t="e">
        <f>STDEV(AU43:AU45)</f>
        <v>#N/A</v>
      </c>
      <c r="AX50" s="16" t="e">
        <f>STDEV(AV43:AV45)</f>
        <v>#N/A</v>
      </c>
      <c r="AY50" s="16" t="e">
        <f>STDEV(AX43:AX45)</f>
        <v>#N/A</v>
      </c>
      <c r="AZ50" s="45"/>
      <c r="BA50" s="46" t="e">
        <f>STDEV(AY43:AY45)</f>
        <v>#N/A</v>
      </c>
      <c r="BB50" s="47" t="e">
        <f>STDEV(BA43:BA45)</f>
        <v>#N/A</v>
      </c>
      <c r="BD50" s="16" t="e">
        <f>STDEV(BB43:BB45)</f>
        <v>#N/A</v>
      </c>
      <c r="BE50" s="16" t="e">
        <f>STDEV(BD43:BD45)</f>
        <v>#N/A</v>
      </c>
      <c r="BF50" s="45"/>
      <c r="BG50" s="46" t="e">
        <f>STDEV(BE43:BE45)</f>
        <v>#N/A</v>
      </c>
      <c r="BH50" s="47" t="e">
        <f>STDEV(BG43:BG45)</f>
        <v>#N/A</v>
      </c>
      <c r="BJ50" s="16" t="e">
        <f>STDEV(BH43:BH45)</f>
        <v>#N/A</v>
      </c>
      <c r="BK50" s="16" t="e">
        <f>STDEV(BJ43:BJ45)</f>
        <v>#N/A</v>
      </c>
      <c r="BL50" s="45"/>
      <c r="BM50" s="46" t="e">
        <f>STDEV(BK43:BK45)</f>
        <v>#N/A</v>
      </c>
      <c r="BN50" s="47" t="e">
        <f>STDEV(BM43:BM45)</f>
        <v>#N/A</v>
      </c>
      <c r="BP50" s="16" t="e">
        <f>STDEV(BN43:BN45)</f>
        <v>#N/A</v>
      </c>
      <c r="BQ50" s="16" t="e">
        <f>STDEV(BP43:BP45)</f>
        <v>#N/A</v>
      </c>
      <c r="BR50" s="45"/>
      <c r="BS50" s="46" t="e">
        <f>STDEV(BQ43:BQ45)</f>
        <v>#N/A</v>
      </c>
      <c r="BT50" s="47" t="e">
        <f>STDEV(BS43:BS45)</f>
        <v>#N/A</v>
      </c>
      <c r="BV50" s="16" t="e">
        <f>STDEV(BT43:BT45)</f>
        <v>#N/A</v>
      </c>
      <c r="BW50" s="16" t="e">
        <f>STDEV(BV43:BV45)</f>
        <v>#N/A</v>
      </c>
      <c r="BX50" s="45"/>
      <c r="BY50" s="46" t="e">
        <f>STDEV(BW43:BW45)</f>
        <v>#N/A</v>
      </c>
      <c r="BZ50" s="47" t="e">
        <f>STDEV(BY43:BY45)</f>
        <v>#N/A</v>
      </c>
      <c r="CB50" s="16" t="e">
        <f>STDEV(BZ43:BZ45)</f>
        <v>#N/A</v>
      </c>
      <c r="CC50" s="16" t="e">
        <f>STDEV(CB43:CB45)</f>
        <v>#N/A</v>
      </c>
      <c r="CD50" s="45"/>
      <c r="CE50" s="46" t="e">
        <f>STDEV(CC43:CC45)</f>
        <v>#N/A</v>
      </c>
      <c r="CF50" s="47" t="e">
        <f>STDEV(CE43:CE45)</f>
        <v>#N/A</v>
      </c>
      <c r="CH50" s="16" t="e">
        <f>STDEV(CF43:CF45)</f>
        <v>#N/A</v>
      </c>
      <c r="CI50" s="16" t="e">
        <f>STDEV(CH43:CH45)</f>
        <v>#N/A</v>
      </c>
      <c r="CJ50" s="45"/>
      <c r="CK50" s="46" t="e">
        <f>STDEV(CI43:CI45)</f>
        <v>#N/A</v>
      </c>
      <c r="CL50" s="47" t="e">
        <f>STDEV(CK43:CK45)</f>
        <v>#N/A</v>
      </c>
      <c r="CN50" s="16" t="e">
        <f>STDEV(CL43:CL45)</f>
        <v>#N/A</v>
      </c>
      <c r="CO50" s="16" t="e">
        <f>STDEV(CN43:CN45)</f>
        <v>#N/A</v>
      </c>
      <c r="CP50" s="45"/>
      <c r="CQ50" s="46" t="e">
        <f>STDEV(CO43:CO45)</f>
        <v>#N/A</v>
      </c>
      <c r="CR50" s="47" t="e">
        <f>STDEV(CQ43:CQ45)</f>
        <v>#N/A</v>
      </c>
      <c r="CT50" s="16" t="e">
        <f>STDEV(CR43:CR45)</f>
        <v>#N/A</v>
      </c>
      <c r="CU50" s="16" t="e">
        <f>STDEV(CT43:CT45)</f>
        <v>#N/A</v>
      </c>
      <c r="CV50" s="45"/>
      <c r="CW50" s="46" t="e">
        <f>STDEV(CU43:CU45)</f>
        <v>#N/A</v>
      </c>
      <c r="CX50" s="47" t="e">
        <f>STDEV(CW43:CW45)</f>
        <v>#N/A</v>
      </c>
      <c r="CZ50" s="16" t="e">
        <f>STDEV(CX43:CX45)</f>
        <v>#N/A</v>
      </c>
      <c r="DA50" s="16" t="e">
        <f>STDEV(CZ43:CZ45)</f>
        <v>#N/A</v>
      </c>
      <c r="DB50" s="45"/>
      <c r="DC50" s="46" t="e">
        <f>STDEV(DA43:DA45)</f>
        <v>#N/A</v>
      </c>
      <c r="DD50" s="47" t="e">
        <f>STDEV(DC43:DC45)</f>
        <v>#N/A</v>
      </c>
      <c r="DF50" s="16" t="e">
        <f>STDEV(DD43:DD45)</f>
        <v>#N/A</v>
      </c>
      <c r="DG50" s="16" t="e">
        <f>STDEV(DF43:DF45)</f>
        <v>#N/A</v>
      </c>
      <c r="DH50" s="45"/>
      <c r="DI50" s="46" t="e">
        <f>STDEV(DG43:DG45)</f>
        <v>#N/A</v>
      </c>
      <c r="DJ50" s="47" t="e">
        <f>STDEV(DI43:DI45)</f>
        <v>#N/A</v>
      </c>
      <c r="DL50" s="16" t="e">
        <f>STDEV(DJ43:DJ45)</f>
        <v>#N/A</v>
      </c>
      <c r="DM50" s="16" t="e">
        <f>STDEV(DL43:DL45)</f>
        <v>#N/A</v>
      </c>
      <c r="DN50" s="45"/>
      <c r="DO50" s="46" t="e">
        <f>STDEV(DM43:DM45)</f>
        <v>#N/A</v>
      </c>
      <c r="DP50" s="47" t="e">
        <f>STDEV(DO43:DO45)</f>
        <v>#N/A</v>
      </c>
      <c r="DR50" s="16" t="e">
        <f>STDEV(DP43:DP45)</f>
        <v>#N/A</v>
      </c>
      <c r="DS50" s="16" t="e">
        <f>STDEV(DR43:DR45)</f>
        <v>#N/A</v>
      </c>
      <c r="DT50" s="45"/>
      <c r="DU50" s="46" t="e">
        <f>STDEV(DS43:DS45)</f>
        <v>#N/A</v>
      </c>
      <c r="DV50" s="47" t="e">
        <f>STDEV(DU43:DU45)</f>
        <v>#N/A</v>
      </c>
      <c r="DX50" s="16" t="e">
        <f>STDEV(DV43:DV45)</f>
        <v>#N/A</v>
      </c>
      <c r="DY50" s="16" t="e">
        <f>STDEV(DX43:DX45)</f>
        <v>#N/A</v>
      </c>
      <c r="DZ50" s="45"/>
      <c r="EA50" s="46" t="e">
        <f>STDEV(DY43:DY45)</f>
        <v>#N/A</v>
      </c>
      <c r="EB50" s="47" t="e">
        <f>STDEV(EA43:EA45)</f>
        <v>#N/A</v>
      </c>
      <c r="ED50" s="16" t="e">
        <f>STDEV(EB43:EB45)</f>
        <v>#N/A</v>
      </c>
      <c r="EE50" s="16" t="e">
        <f>STDEV(ED43:ED45)</f>
        <v>#N/A</v>
      </c>
      <c r="EF50" s="45"/>
      <c r="EG50" s="46" t="e">
        <f>STDEV(EE43:EE45)</f>
        <v>#N/A</v>
      </c>
      <c r="EH50" s="47" t="e">
        <f>STDEV(EG43:EG45)</f>
        <v>#N/A</v>
      </c>
      <c r="EJ50" s="16" t="e">
        <f>STDEV(EH43:EH45)</f>
        <v>#N/A</v>
      </c>
      <c r="EK50" s="16" t="e">
        <f>STDEV(EJ43:EJ45)</f>
        <v>#N/A</v>
      </c>
      <c r="EL50" s="45"/>
      <c r="EM50" s="46" t="e">
        <f>STDEV(EK43:EK45)</f>
        <v>#N/A</v>
      </c>
      <c r="EN50" s="47" t="e">
        <f>STDEV(EM43:EM45)</f>
        <v>#N/A</v>
      </c>
      <c r="EP50" s="16" t="e">
        <f>STDEV(EN43:EN45)</f>
        <v>#N/A</v>
      </c>
      <c r="EQ50" s="16" t="e">
        <f t="shared" ref="EQ50:GG50" si="3">STDEV(EP43:EP45)</f>
        <v>#N/A</v>
      </c>
      <c r="ER50" s="45" t="e">
        <f t="shared" si="3"/>
        <v>#N/A</v>
      </c>
      <c r="ES50" s="46" t="e">
        <f t="shared" si="3"/>
        <v>#N/A</v>
      </c>
      <c r="ET50" s="47" t="e">
        <f t="shared" si="3"/>
        <v>#N/A</v>
      </c>
      <c r="EU50" s="16" t="e">
        <f t="shared" si="3"/>
        <v>#N/A</v>
      </c>
      <c r="EV50" s="16" t="e">
        <f t="shared" si="3"/>
        <v>#N/A</v>
      </c>
      <c r="EW50" s="16" t="e">
        <f t="shared" si="3"/>
        <v>#N/A</v>
      </c>
      <c r="EX50" s="16" t="e">
        <f t="shared" si="3"/>
        <v>#N/A</v>
      </c>
      <c r="EY50" s="16" t="e">
        <f t="shared" si="3"/>
        <v>#N/A</v>
      </c>
      <c r="EZ50" s="16" t="e">
        <f t="shared" si="3"/>
        <v>#N/A</v>
      </c>
      <c r="FA50" s="16" t="e">
        <f t="shared" si="3"/>
        <v>#N/A</v>
      </c>
      <c r="FB50" s="16" t="e">
        <f t="shared" si="3"/>
        <v>#N/A</v>
      </c>
      <c r="FC50" s="16" t="e">
        <f t="shared" si="3"/>
        <v>#N/A</v>
      </c>
      <c r="FD50" s="16" t="e">
        <f t="shared" si="3"/>
        <v>#N/A</v>
      </c>
      <c r="FE50" s="16" t="e">
        <f t="shared" si="3"/>
        <v>#N/A</v>
      </c>
      <c r="FF50" s="16" t="e">
        <f t="shared" si="3"/>
        <v>#N/A</v>
      </c>
      <c r="FG50" s="16" t="e">
        <f t="shared" si="3"/>
        <v>#N/A</v>
      </c>
      <c r="FH50" s="16" t="e">
        <f t="shared" si="3"/>
        <v>#N/A</v>
      </c>
      <c r="FI50" s="16" t="e">
        <f t="shared" si="3"/>
        <v>#N/A</v>
      </c>
      <c r="FJ50" s="16" t="e">
        <f t="shared" si="3"/>
        <v>#N/A</v>
      </c>
      <c r="FK50" s="16" t="e">
        <f t="shared" si="3"/>
        <v>#N/A</v>
      </c>
      <c r="FL50" s="16" t="e">
        <f t="shared" si="3"/>
        <v>#N/A</v>
      </c>
      <c r="FM50" s="16" t="e">
        <f t="shared" si="3"/>
        <v>#N/A</v>
      </c>
      <c r="FN50" s="16" t="e">
        <f t="shared" si="3"/>
        <v>#N/A</v>
      </c>
      <c r="FO50" s="16" t="e">
        <f t="shared" si="3"/>
        <v>#N/A</v>
      </c>
      <c r="FP50" s="16" t="e">
        <f t="shared" si="3"/>
        <v>#N/A</v>
      </c>
      <c r="FQ50" s="16" t="e">
        <f t="shared" si="3"/>
        <v>#N/A</v>
      </c>
      <c r="FR50" s="16" t="e">
        <f t="shared" si="3"/>
        <v>#N/A</v>
      </c>
      <c r="FS50" s="16" t="e">
        <f t="shared" si="3"/>
        <v>#N/A</v>
      </c>
      <c r="FT50" s="16" t="e">
        <f t="shared" si="3"/>
        <v>#N/A</v>
      </c>
      <c r="FU50" s="16" t="e">
        <f t="shared" si="3"/>
        <v>#N/A</v>
      </c>
      <c r="FV50" s="16" t="e">
        <f t="shared" si="3"/>
        <v>#N/A</v>
      </c>
      <c r="FW50" s="16" t="e">
        <f t="shared" si="3"/>
        <v>#N/A</v>
      </c>
      <c r="FX50" s="16" t="e">
        <f t="shared" si="3"/>
        <v>#N/A</v>
      </c>
      <c r="FY50" s="16" t="e">
        <f t="shared" si="3"/>
        <v>#N/A</v>
      </c>
      <c r="FZ50" s="16" t="e">
        <f t="shared" si="3"/>
        <v>#N/A</v>
      </c>
      <c r="GA50" s="16" t="e">
        <f t="shared" si="3"/>
        <v>#N/A</v>
      </c>
      <c r="GB50" s="16" t="e">
        <f t="shared" si="3"/>
        <v>#N/A</v>
      </c>
      <c r="GC50" s="16" t="e">
        <f t="shared" si="3"/>
        <v>#N/A</v>
      </c>
      <c r="GD50" s="16" t="e">
        <f t="shared" si="3"/>
        <v>#N/A</v>
      </c>
      <c r="GE50" s="16" t="e">
        <f t="shared" si="3"/>
        <v>#N/A</v>
      </c>
      <c r="GF50" s="16" t="e">
        <f t="shared" si="3"/>
        <v>#N/A</v>
      </c>
      <c r="GG50" s="16" t="e">
        <f t="shared" si="3"/>
        <v>#N/A</v>
      </c>
      <c r="GI50" s="16" t="e">
        <f>STDEV(GG43:GG45)</f>
        <v>#N/A</v>
      </c>
      <c r="GJ50" s="16" t="e">
        <f>STDEV(GI43:GI45)</f>
        <v>#N/A</v>
      </c>
      <c r="GK50" s="16" t="e">
        <f>STDEV(GJ43:GJ45)</f>
        <v>#N/A</v>
      </c>
    </row>
    <row r="51" spans="1:198" s="16" customFormat="1" ht="15.75" thickBot="1" x14ac:dyDescent="0.3">
      <c r="A51" s="49"/>
      <c r="B51" s="49"/>
      <c r="C51" s="49"/>
      <c r="D51" s="49"/>
      <c r="E51" s="49"/>
      <c r="F51" s="49"/>
      <c r="G51" s="49"/>
      <c r="H51" s="49"/>
      <c r="I51" s="49"/>
      <c r="J51" s="50"/>
      <c r="K51" s="49"/>
      <c r="L51" s="51"/>
      <c r="M51" s="49"/>
      <c r="N51" s="49"/>
      <c r="O51" s="49"/>
      <c r="P51" s="50"/>
      <c r="Q51" s="49"/>
      <c r="R51" s="51"/>
      <c r="S51" s="49"/>
      <c r="T51" s="49"/>
      <c r="U51" s="49"/>
      <c r="V51" s="50"/>
      <c r="W51" s="49"/>
      <c r="X51" s="51"/>
      <c r="Y51" s="49"/>
      <c r="Z51" s="49"/>
      <c r="AA51" s="49"/>
      <c r="AB51" s="50"/>
      <c r="AC51" s="49"/>
      <c r="AD51" s="51"/>
      <c r="AE51" s="49"/>
      <c r="AF51" s="49"/>
      <c r="AG51" s="49"/>
      <c r="AH51" s="50"/>
      <c r="AI51" s="49"/>
      <c r="AJ51" s="51"/>
      <c r="AK51" s="49"/>
      <c r="AL51" s="49"/>
      <c r="AM51" s="49"/>
      <c r="AN51" s="50"/>
      <c r="AO51" s="49"/>
      <c r="AP51" s="51"/>
      <c r="AQ51" s="49"/>
      <c r="AR51" s="49"/>
      <c r="AS51" s="49"/>
      <c r="AT51" s="50"/>
      <c r="AU51" s="49"/>
      <c r="AV51" s="51"/>
      <c r="AW51" s="49"/>
      <c r="AX51" s="49"/>
      <c r="AY51" s="49"/>
      <c r="AZ51" s="50"/>
      <c r="BA51" s="49"/>
      <c r="BB51" s="51"/>
      <c r="BC51" s="49"/>
      <c r="BD51" s="49"/>
      <c r="BE51" s="49"/>
      <c r="BF51" s="50"/>
      <c r="BG51" s="49"/>
      <c r="BH51" s="51"/>
      <c r="BI51" s="49"/>
      <c r="BJ51" s="49"/>
      <c r="BK51" s="49"/>
      <c r="BL51" s="50"/>
      <c r="BM51" s="49"/>
      <c r="BN51" s="51"/>
      <c r="BO51" s="49"/>
      <c r="BP51" s="49"/>
      <c r="BQ51" s="49"/>
      <c r="BR51" s="50"/>
      <c r="BS51" s="49"/>
      <c r="BT51" s="51"/>
      <c r="BU51" s="49"/>
      <c r="BV51" s="49"/>
      <c r="BW51" s="49"/>
      <c r="BX51" s="50"/>
      <c r="BY51" s="49"/>
      <c r="BZ51" s="51"/>
      <c r="CA51" s="49"/>
      <c r="CB51" s="49"/>
      <c r="CC51" s="49"/>
      <c r="CD51" s="50"/>
      <c r="CE51" s="49"/>
      <c r="CF51" s="51"/>
      <c r="CG51" s="49"/>
      <c r="CH51" s="49"/>
      <c r="CI51" s="49"/>
      <c r="CJ51" s="50"/>
      <c r="CK51" s="49"/>
      <c r="CL51" s="51"/>
      <c r="CM51" s="49"/>
      <c r="CN51" s="49"/>
      <c r="CO51" s="49"/>
      <c r="CP51" s="50"/>
      <c r="CQ51" s="49"/>
      <c r="CR51" s="51"/>
      <c r="CS51" s="49"/>
      <c r="CT51" s="49"/>
      <c r="CU51" s="49"/>
      <c r="CV51" s="50"/>
      <c r="CW51" s="49"/>
      <c r="CX51" s="51"/>
      <c r="CY51" s="49"/>
      <c r="CZ51" s="49"/>
      <c r="DA51" s="49"/>
      <c r="DB51" s="50"/>
      <c r="DC51" s="49"/>
      <c r="DD51" s="51"/>
      <c r="DE51" s="49"/>
      <c r="DF51" s="49"/>
      <c r="DG51" s="49"/>
      <c r="DH51" s="50"/>
      <c r="DI51" s="49"/>
      <c r="DJ51" s="51"/>
      <c r="DK51" s="49"/>
      <c r="DL51" s="49"/>
      <c r="DM51" s="49"/>
      <c r="DN51" s="50"/>
      <c r="DO51" s="49"/>
      <c r="DP51" s="51"/>
      <c r="DQ51" s="49"/>
      <c r="DR51" s="49"/>
      <c r="DS51" s="49"/>
      <c r="DT51" s="50"/>
      <c r="DU51" s="49"/>
      <c r="DV51" s="51"/>
      <c r="DW51" s="49"/>
      <c r="DX51" s="49"/>
      <c r="DY51" s="49"/>
      <c r="DZ51" s="50"/>
      <c r="EA51" s="49"/>
      <c r="EB51" s="51"/>
      <c r="EC51" s="49"/>
      <c r="ED51" s="49"/>
      <c r="EE51" s="49"/>
      <c r="EF51" s="50"/>
      <c r="EG51" s="49"/>
      <c r="EH51" s="51"/>
      <c r="EI51" s="49"/>
      <c r="EJ51" s="49"/>
      <c r="EK51" s="49"/>
      <c r="EL51" s="50"/>
      <c r="EM51" s="49"/>
      <c r="EN51" s="51"/>
      <c r="EO51" s="49"/>
      <c r="EP51" s="49"/>
      <c r="EQ51" s="49"/>
      <c r="ER51" s="50"/>
      <c r="ES51" s="49"/>
      <c r="ET51" s="51"/>
      <c r="EU51" s="49"/>
      <c r="EV51" s="49"/>
      <c r="EW51" s="49"/>
      <c r="EX51" s="49"/>
      <c r="EY51" s="49"/>
      <c r="EZ51" s="49"/>
      <c r="FA51" s="49"/>
      <c r="FB51" s="49"/>
      <c r="FC51" s="49"/>
      <c r="FD51" s="49"/>
      <c r="FE51" s="49"/>
      <c r="FF51" s="49"/>
      <c r="FG51" s="49"/>
      <c r="FH51" s="49"/>
      <c r="FI51" s="49"/>
      <c r="FJ51" s="49"/>
      <c r="FK51" s="49"/>
      <c r="FL51" s="49"/>
      <c r="FM51" s="49"/>
      <c r="FN51" s="49"/>
      <c r="FO51" s="49"/>
      <c r="FP51" s="49"/>
      <c r="FQ51" s="49"/>
      <c r="FR51" s="49"/>
      <c r="FS51" s="49"/>
      <c r="FT51" s="49"/>
      <c r="FU51" s="49"/>
      <c r="FV51" s="49"/>
      <c r="FW51" s="49"/>
      <c r="FX51" s="49"/>
      <c r="FY51" s="49"/>
      <c r="FZ51" s="49"/>
      <c r="GA51" s="49"/>
      <c r="GB51" s="49"/>
      <c r="GC51" s="49"/>
      <c r="GD51" s="49"/>
      <c r="GE51" s="49"/>
      <c r="GF51" s="49"/>
      <c r="GG51" s="49"/>
      <c r="GH51" s="49"/>
      <c r="GI51" s="49"/>
      <c r="GJ51" s="49"/>
      <c r="GK51" s="49"/>
      <c r="GL51" s="49"/>
      <c r="GM51" s="49"/>
      <c r="GN51" s="49"/>
      <c r="GO51" s="49"/>
      <c r="GP51" s="49"/>
    </row>
    <row r="52" spans="1:198" s="16" customFormat="1" x14ac:dyDescent="0.25">
      <c r="A52" s="37" t="s">
        <v>522</v>
      </c>
      <c r="J52" s="45"/>
      <c r="K52" s="46"/>
      <c r="L52" s="47"/>
      <c r="P52" s="45"/>
      <c r="Q52" s="46"/>
      <c r="R52" s="47"/>
      <c r="V52" s="45"/>
      <c r="W52" s="46"/>
      <c r="X52" s="47"/>
      <c r="AB52" s="45"/>
      <c r="AC52" s="46"/>
      <c r="AD52" s="47"/>
      <c r="AH52" s="45"/>
      <c r="AI52" s="46"/>
      <c r="AJ52" s="47"/>
      <c r="AN52" s="45"/>
      <c r="AO52" s="46"/>
      <c r="AP52" s="47"/>
      <c r="AT52" s="45"/>
      <c r="AU52" s="46"/>
      <c r="AV52" s="47"/>
      <c r="AZ52" s="45"/>
      <c r="BA52" s="46"/>
      <c r="BB52" s="47"/>
      <c r="BF52" s="45"/>
      <c r="BG52" s="46"/>
      <c r="BH52" s="47"/>
      <c r="BL52" s="45"/>
      <c r="BM52" s="46"/>
      <c r="BN52" s="47"/>
      <c r="BR52" s="45"/>
      <c r="BS52" s="46"/>
      <c r="BT52" s="47"/>
      <c r="BX52" s="45"/>
      <c r="BY52" s="46"/>
      <c r="BZ52" s="47"/>
      <c r="CD52" s="45"/>
      <c r="CE52" s="46"/>
      <c r="CF52" s="47"/>
      <c r="CJ52" s="45"/>
      <c r="CK52" s="46"/>
      <c r="CL52" s="47"/>
      <c r="CP52" s="45"/>
      <c r="CQ52" s="46"/>
      <c r="CR52" s="47"/>
      <c r="CV52" s="45"/>
      <c r="CW52" s="46"/>
      <c r="CX52" s="47"/>
      <c r="DB52" s="45"/>
      <c r="DC52" s="46"/>
      <c r="DD52" s="47"/>
      <c r="DH52" s="45"/>
      <c r="DI52" s="46"/>
      <c r="DJ52" s="47"/>
      <c r="DN52" s="45"/>
      <c r="DO52" s="46"/>
      <c r="DP52" s="47"/>
      <c r="DT52" s="45"/>
      <c r="DU52" s="46"/>
      <c r="DV52" s="47"/>
      <c r="DZ52" s="45"/>
      <c r="EA52" s="46"/>
      <c r="EB52" s="47"/>
      <c r="EF52" s="45"/>
      <c r="EG52" s="46"/>
      <c r="EH52" s="47"/>
      <c r="EL52" s="45"/>
      <c r="EM52" s="46"/>
      <c r="EN52" s="47"/>
      <c r="ER52" s="45"/>
      <c r="ES52" s="46"/>
      <c r="ET52" s="47"/>
    </row>
    <row r="53" spans="1:198" s="16" customFormat="1" x14ac:dyDescent="0.25">
      <c r="B53" s="16" t="e">
        <f>VLOOKUP($A53,'PlanSum+robust'!$A$2:$HN$197,2,FALSE)</f>
        <v>#N/A</v>
      </c>
      <c r="C53" s="16" t="e">
        <f>VLOOKUP($A53,'PlanSum+robust'!$A$2:$HN$197,3,FALSE)</f>
        <v>#N/A</v>
      </c>
      <c r="D53" s="16" t="e">
        <f>VLOOKUP($A53,'PlanSum+robust'!$A$2:$HN$197,4,FALSE)</f>
        <v>#N/A</v>
      </c>
      <c r="E53" s="16" t="e">
        <f>VLOOKUP($A53,'PlanSum+robust'!$A$2:$HN$197,5,FALSE)</f>
        <v>#N/A</v>
      </c>
      <c r="F53" s="16" t="e">
        <f>VLOOKUP($A53,'PlanSum+robust'!$A$2:$HN$197,6,FALSE)</f>
        <v>#N/A</v>
      </c>
      <c r="G53" s="16" t="e">
        <f>VLOOKUP($A53,'PlanSum+robust'!$A$2:$HN$197,7,FALSE)</f>
        <v>#N/A</v>
      </c>
      <c r="H53" s="16" t="e">
        <f>VLOOKUP($A53,'PlanSum+robust'!$A$2:$HN$197,8,FALSE)</f>
        <v>#N/A</v>
      </c>
      <c r="I53" s="16" t="e">
        <f>VLOOKUP($A53,'PlanSum+robust'!$A$2:$HN$197,9,FALSE)</f>
        <v>#N/A</v>
      </c>
      <c r="J53" s="45" t="e">
        <f>VLOOKUP($A53,'PlanSum+robust'!$A$2:$HN$197,11,FALSE)</f>
        <v>#N/A</v>
      </c>
      <c r="K53" s="46"/>
      <c r="L53" s="47"/>
      <c r="M53" s="16" t="e">
        <f>VLOOKUP($A53,'PlanSum+robust'!$A$2:$HN$197,12,FALSE)</f>
        <v>#N/A</v>
      </c>
      <c r="P53" s="45" t="e">
        <f>VLOOKUP($A53,'PlanSum+robust'!$A$2:$HN$197,15,FALSE)</f>
        <v>#N/A</v>
      </c>
      <c r="Q53" s="46"/>
      <c r="R53" s="47"/>
      <c r="S53" s="16" t="e">
        <f>VLOOKUP($A53,'PlanSum+robust'!$A$2:$HN$197,16,FALSE)</f>
        <v>#N/A</v>
      </c>
      <c r="V53" s="45" t="e">
        <f>VLOOKUP($A53,'PlanSum+robust'!$A$2:$HN$197,18,FALSE)</f>
        <v>#N/A</v>
      </c>
      <c r="W53" s="46"/>
      <c r="X53" s="47"/>
      <c r="Y53" s="16" t="e">
        <f>VLOOKUP($A53,'PlanSum+robust'!$A$2:$HN$197,19,FALSE)</f>
        <v>#N/A</v>
      </c>
      <c r="AB53" s="45" t="e">
        <f>VLOOKUP($A53,'PlanSum+robust'!$A$2:$HN$197,22,FALSE)</f>
        <v>#N/A</v>
      </c>
      <c r="AC53" s="46"/>
      <c r="AD53" s="47"/>
      <c r="AE53" s="16" t="e">
        <f>VLOOKUP($A53,'PlanSum+robust'!$A$2:$HN$197,23,FALSE)</f>
        <v>#N/A</v>
      </c>
      <c r="AH53" s="45" t="e">
        <f>VLOOKUP($A53,'PlanSum+robust'!$A$2:$HN$197,25,FALSE)</f>
        <v>#N/A</v>
      </c>
      <c r="AI53" s="46"/>
      <c r="AJ53" s="47"/>
      <c r="AK53" s="16" t="e">
        <f>VLOOKUP($A53,'PlanSum+robust'!$A$2:$HN$197,26,FALSE)</f>
        <v>#N/A</v>
      </c>
      <c r="AN53" s="45" t="e">
        <f>VLOOKUP($A53,'PlanSum+robust'!$A$2:$HN$197,29,FALSE)</f>
        <v>#N/A</v>
      </c>
      <c r="AO53" s="46"/>
      <c r="AP53" s="47"/>
      <c r="AQ53" s="16" t="e">
        <f>VLOOKUP($A53,'PlanSum+robust'!$A$2:$HN$197,30,FALSE)</f>
        <v>#N/A</v>
      </c>
      <c r="AT53" s="45" t="e">
        <f>VLOOKUP($A53,'PlanSum+robust'!$A$2:$HN$197,32,FALSE)</f>
        <v>#N/A</v>
      </c>
      <c r="AU53" s="46"/>
      <c r="AV53" s="47"/>
      <c r="AW53" s="16" t="e">
        <f>VLOOKUP($A53,'PlanSum+robust'!$A$2:$HN$197,33,FALSE)</f>
        <v>#N/A</v>
      </c>
      <c r="AZ53" s="45" t="e">
        <f>VLOOKUP($A53,'PlanSum+robust'!$A$2:$HN$197,36,FALSE)</f>
        <v>#N/A</v>
      </c>
      <c r="BA53" s="46"/>
      <c r="BB53" s="47"/>
      <c r="BC53" s="16" t="e">
        <f>VLOOKUP($A53,'PlanSum+robust'!$A$2:$HN$197,37,FALSE)</f>
        <v>#N/A</v>
      </c>
      <c r="BF53" s="45" t="e">
        <f>VLOOKUP($A53,'PlanSum+robust'!$A$2:$HN$197,39,FALSE)</f>
        <v>#N/A</v>
      </c>
      <c r="BG53" s="46"/>
      <c r="BH53" s="47"/>
      <c r="BI53" s="16" t="e">
        <f>VLOOKUP($A53,'PlanSum+robust'!$A$2:$HN$197,40,FALSE)</f>
        <v>#N/A</v>
      </c>
      <c r="BL53" s="45" t="e">
        <f>VLOOKUP($A53,'PlanSum+robust'!$A$2:$HN$197,43,FALSE)</f>
        <v>#N/A</v>
      </c>
      <c r="BM53" s="46"/>
      <c r="BN53" s="47"/>
      <c r="BO53" s="16" t="e">
        <f>VLOOKUP($A53,'PlanSum+robust'!$A$2:$HN$197,45,FALSE)</f>
        <v>#N/A</v>
      </c>
      <c r="BR53" s="45" t="e">
        <f>VLOOKUP($A53,'PlanSum+robust'!$A$2:$HN$197,47,FALSE)</f>
        <v>#N/A</v>
      </c>
      <c r="BS53" s="46"/>
      <c r="BT53" s="47"/>
      <c r="BU53" s="16" t="e">
        <f>VLOOKUP($A53,'PlanSum+robust'!$A$2:$HN$197,49,FALSE)</f>
        <v>#N/A</v>
      </c>
      <c r="BX53" s="45" t="e">
        <f>VLOOKUP($A53,'PlanSum+robust'!$A$2:$HN$197,51,FALSE)</f>
        <v>#N/A</v>
      </c>
      <c r="BY53" s="46"/>
      <c r="BZ53" s="47"/>
      <c r="CA53" s="16" t="e">
        <f>VLOOKUP($A53,'PlanSum+robust'!$A$2:$HN$197,53,FALSE)</f>
        <v>#N/A</v>
      </c>
      <c r="CD53" s="45" t="e">
        <f>VLOOKUP($A53,'PlanSum+robust'!$A$2:$HN$197,55,FALSE)</f>
        <v>#N/A</v>
      </c>
      <c r="CE53" s="46"/>
      <c r="CF53" s="47"/>
      <c r="CG53" s="16" t="e">
        <f>VLOOKUP($A53,'PlanSum+robust'!$A$2:$HN$197,57,FALSE)</f>
        <v>#N/A</v>
      </c>
      <c r="CJ53" s="45" t="e">
        <f>VLOOKUP($A53,'PlanSum+robust'!$A$2:$HN$197,59,FALSE)</f>
        <v>#N/A</v>
      </c>
      <c r="CK53" s="46"/>
      <c r="CL53" s="47"/>
      <c r="CM53" s="16" t="e">
        <f>VLOOKUP($A53,'PlanSum+robust'!$A$2:$HN$197,61,FALSE)</f>
        <v>#N/A</v>
      </c>
      <c r="CP53" s="45" t="e">
        <f>VLOOKUP($A53,'PlanSum+robust'!$A$2:$HN$197,63,FALSE)</f>
        <v>#N/A</v>
      </c>
      <c r="CQ53" s="46"/>
      <c r="CR53" s="47"/>
      <c r="CS53" s="16" t="e">
        <f>VLOOKUP($A53,'PlanSum+robust'!$A$2:$HN$197,65,FALSE)</f>
        <v>#N/A</v>
      </c>
      <c r="CV53" s="45" t="e">
        <f>VLOOKUP($A53,'PlanSum+robust'!$A$2:$HN$197,67,FALSE)</f>
        <v>#N/A</v>
      </c>
      <c r="CW53" s="46"/>
      <c r="CX53" s="47"/>
      <c r="CY53" s="16" t="e">
        <f>VLOOKUP($A53,'PlanSum+robust'!$A$2:$HN$197,69,FALSE)</f>
        <v>#N/A</v>
      </c>
      <c r="DB53" s="45" t="e">
        <f>VLOOKUP($A53,'PlanSum+robust'!$A$2:$HN$197,71,FALSE)</f>
        <v>#N/A</v>
      </c>
      <c r="DC53" s="46"/>
      <c r="DD53" s="47"/>
      <c r="DE53" s="16" t="e">
        <f>VLOOKUP($A53,'PlanSum+robust'!$A$2:$HN$197,73,FALSE)</f>
        <v>#N/A</v>
      </c>
      <c r="DH53" s="45" t="e">
        <f>VLOOKUP($A53,'PlanSum+robust'!$A$2:$HN$197,75,FALSE)</f>
        <v>#N/A</v>
      </c>
      <c r="DI53" s="46"/>
      <c r="DJ53" s="47"/>
      <c r="DK53" s="16" t="e">
        <f>VLOOKUP($A53,'PlanSum+robust'!$A$2:$HN$197,77,FALSE)</f>
        <v>#N/A</v>
      </c>
      <c r="DN53" s="45" t="e">
        <f>VLOOKUP($A53,'PlanSum+robust'!$A$2:$HN$197,79,FALSE)</f>
        <v>#N/A</v>
      </c>
      <c r="DO53" s="46"/>
      <c r="DP53" s="47"/>
      <c r="DQ53" s="16" t="e">
        <f>VLOOKUP($A53,'PlanSum+robust'!$A$2:$HN$197,81,FALSE)</f>
        <v>#N/A</v>
      </c>
      <c r="DT53" s="45" t="e">
        <f>VLOOKUP($A53,'PlanSum+robust'!$A$2:$HN$197,83,FALSE)</f>
        <v>#N/A</v>
      </c>
      <c r="DU53" s="46"/>
      <c r="DV53" s="47"/>
      <c r="DW53" s="16" t="e">
        <f>VLOOKUP($A53,'PlanSum+robust'!$A$2:$HN$197,85,FALSE)</f>
        <v>#N/A</v>
      </c>
      <c r="DZ53" s="45" t="e">
        <f>VLOOKUP($A53,'PlanSum+robust'!$A$2:$HN$197,87,FALSE)</f>
        <v>#N/A</v>
      </c>
      <c r="EA53" s="46"/>
      <c r="EB53" s="47"/>
      <c r="EC53" s="16" t="e">
        <f>VLOOKUP($A53,'PlanSum+robust'!$A$2:$HN$197,89,FALSE)</f>
        <v>#N/A</v>
      </c>
      <c r="EF53" s="45" t="e">
        <f>VLOOKUP($A53,'PlanSum+robust'!$A$2:$HN$197,91,FALSE)</f>
        <v>#N/A</v>
      </c>
      <c r="EG53" s="46"/>
      <c r="EH53" s="47"/>
      <c r="EI53" s="16" t="e">
        <f>VLOOKUP($A53,'PlanSum+robust'!$A$2:$HN$197,93,FALSE)</f>
        <v>#N/A</v>
      </c>
      <c r="EL53" s="45" t="e">
        <f>VLOOKUP($A53,'PlanSum+robust'!$A$2:$HN$197,95,FALSE)</f>
        <v>#N/A</v>
      </c>
      <c r="EM53" s="46"/>
      <c r="EN53" s="47"/>
      <c r="EO53" s="16" t="e">
        <f>VLOOKUP($A53,'PlanSum+robust'!$A$2:$HN$197,97,FALSE)</f>
        <v>#N/A</v>
      </c>
      <c r="ER53" s="45"/>
      <c r="ES53" s="46"/>
      <c r="ET53" s="47"/>
    </row>
    <row r="54" spans="1:198" s="16" customFormat="1" x14ac:dyDescent="0.25">
      <c r="B54" s="16" t="e">
        <f>VLOOKUP($A54,'PlanSum+robust'!$A$2:$HN$197,2,FALSE)</f>
        <v>#N/A</v>
      </c>
      <c r="C54" s="16" t="e">
        <f>VLOOKUP($A54,'PlanSum+robust'!$A$2:$HN$197,3,FALSE)</f>
        <v>#N/A</v>
      </c>
      <c r="D54" s="16" t="e">
        <f>VLOOKUP($A54,'PlanSum+robust'!$A$2:$HN$197,4,FALSE)</f>
        <v>#N/A</v>
      </c>
      <c r="E54" s="16" t="e">
        <f>VLOOKUP($A54,'PlanSum+robust'!$A$2:$HN$197,5,FALSE)</f>
        <v>#N/A</v>
      </c>
      <c r="F54" s="16" t="e">
        <f>VLOOKUP($A54,'PlanSum+robust'!$A$2:$HN$197,6,FALSE)</f>
        <v>#N/A</v>
      </c>
      <c r="G54" s="16" t="e">
        <f>VLOOKUP($A54,'PlanSum+robust'!$A$2:$HN$197,7,FALSE)</f>
        <v>#N/A</v>
      </c>
      <c r="H54" s="16" t="e">
        <f>VLOOKUP($A54,'PlanSum+robust'!$A$2:$HN$197,8,FALSE)</f>
        <v>#N/A</v>
      </c>
      <c r="I54" s="16" t="e">
        <f>VLOOKUP($A54,'PlanSum+robust'!$A$2:$HN$197,9,FALSE)</f>
        <v>#N/A</v>
      </c>
      <c r="J54" s="45" t="e">
        <f>VLOOKUP($A54,'PlanSum+robust'!$A$2:$HN$197,11,FALSE)</f>
        <v>#N/A</v>
      </c>
      <c r="K54" s="46"/>
      <c r="L54" s="47"/>
      <c r="M54" s="16" t="e">
        <f>VLOOKUP($A54,'PlanSum+robust'!$A$2:$HN$197,12,FALSE)</f>
        <v>#N/A</v>
      </c>
      <c r="P54" s="45" t="e">
        <f>VLOOKUP($A54,'PlanSum+robust'!$A$2:$HN$197,15,FALSE)</f>
        <v>#N/A</v>
      </c>
      <c r="Q54" s="46"/>
      <c r="R54" s="47"/>
      <c r="S54" s="16" t="e">
        <f>VLOOKUP($A54,'PlanSum+robust'!$A$2:$HN$197,16,FALSE)</f>
        <v>#N/A</v>
      </c>
      <c r="V54" s="45" t="e">
        <f>VLOOKUP($A54,'PlanSum+robust'!$A$2:$HN$197,18,FALSE)</f>
        <v>#N/A</v>
      </c>
      <c r="W54" s="46"/>
      <c r="X54" s="47"/>
      <c r="Y54" s="16" t="e">
        <f>VLOOKUP($A54,'PlanSum+robust'!$A$2:$HN$197,19,FALSE)</f>
        <v>#N/A</v>
      </c>
      <c r="AB54" s="45" t="e">
        <f>VLOOKUP($A54,'PlanSum+robust'!$A$2:$HN$197,22,FALSE)</f>
        <v>#N/A</v>
      </c>
      <c r="AC54" s="46"/>
      <c r="AD54" s="47"/>
      <c r="AE54" s="16" t="e">
        <f>VLOOKUP($A54,'PlanSum+robust'!$A$2:$HN$197,23,FALSE)</f>
        <v>#N/A</v>
      </c>
      <c r="AH54" s="45" t="e">
        <f>VLOOKUP($A54,'PlanSum+robust'!$A$2:$HN$197,25,FALSE)</f>
        <v>#N/A</v>
      </c>
      <c r="AI54" s="46"/>
      <c r="AJ54" s="47"/>
      <c r="AK54" s="16" t="e">
        <f>VLOOKUP($A54,'PlanSum+robust'!$A$2:$HN$197,26,FALSE)</f>
        <v>#N/A</v>
      </c>
      <c r="AN54" s="45" t="e">
        <f>VLOOKUP($A54,'PlanSum+robust'!$A$2:$HN$197,29,FALSE)</f>
        <v>#N/A</v>
      </c>
      <c r="AO54" s="46"/>
      <c r="AP54" s="47"/>
      <c r="AQ54" s="16" t="e">
        <f>VLOOKUP($A54,'PlanSum+robust'!$A$2:$HN$197,30,FALSE)</f>
        <v>#N/A</v>
      </c>
      <c r="AT54" s="45" t="e">
        <f>VLOOKUP($A54,'PlanSum+robust'!$A$2:$HN$197,32,FALSE)</f>
        <v>#N/A</v>
      </c>
      <c r="AU54" s="46"/>
      <c r="AV54" s="47"/>
      <c r="AW54" s="16" t="e">
        <f>VLOOKUP($A54,'PlanSum+robust'!$A$2:$HN$197,33,FALSE)</f>
        <v>#N/A</v>
      </c>
      <c r="AZ54" s="45" t="e">
        <f>VLOOKUP($A54,'PlanSum+robust'!$A$2:$HN$197,36,FALSE)</f>
        <v>#N/A</v>
      </c>
      <c r="BA54" s="46"/>
      <c r="BB54" s="47"/>
      <c r="BC54" s="16" t="e">
        <f>VLOOKUP($A54,'PlanSum+robust'!$A$2:$HN$197,37,FALSE)</f>
        <v>#N/A</v>
      </c>
      <c r="BF54" s="45" t="e">
        <f>VLOOKUP($A54,'PlanSum+robust'!$A$2:$HN$197,39,FALSE)</f>
        <v>#N/A</v>
      </c>
      <c r="BG54" s="46"/>
      <c r="BH54" s="47"/>
      <c r="BI54" s="16" t="e">
        <f>VLOOKUP($A54,'PlanSum+robust'!$A$2:$HN$197,40,FALSE)</f>
        <v>#N/A</v>
      </c>
      <c r="BL54" s="45" t="e">
        <f>VLOOKUP($A54,'PlanSum+robust'!$A$2:$HN$197,43,FALSE)</f>
        <v>#N/A</v>
      </c>
      <c r="BM54" s="46"/>
      <c r="BN54" s="47"/>
      <c r="BO54" s="16" t="e">
        <f>VLOOKUP($A54,'PlanSum+robust'!$A$2:$HN$197,45,FALSE)</f>
        <v>#N/A</v>
      </c>
      <c r="BR54" s="45" t="e">
        <f>VLOOKUP($A54,'PlanSum+robust'!$A$2:$HN$197,47,FALSE)</f>
        <v>#N/A</v>
      </c>
      <c r="BS54" s="46"/>
      <c r="BT54" s="47"/>
      <c r="BU54" s="16" t="e">
        <f>VLOOKUP($A54,'PlanSum+robust'!$A$2:$HN$197,49,FALSE)</f>
        <v>#N/A</v>
      </c>
      <c r="BX54" s="45" t="e">
        <f>VLOOKUP($A54,'PlanSum+robust'!$A$2:$HN$197,51,FALSE)</f>
        <v>#N/A</v>
      </c>
      <c r="BY54" s="46"/>
      <c r="BZ54" s="47"/>
      <c r="CA54" s="16" t="e">
        <f>VLOOKUP($A54,'PlanSum+robust'!$A$2:$HN$197,53,FALSE)</f>
        <v>#N/A</v>
      </c>
      <c r="CD54" s="45" t="e">
        <f>VLOOKUP($A54,'PlanSum+robust'!$A$2:$HN$197,55,FALSE)</f>
        <v>#N/A</v>
      </c>
      <c r="CE54" s="46"/>
      <c r="CF54" s="47"/>
      <c r="CG54" s="16" t="e">
        <f>VLOOKUP($A54,'PlanSum+robust'!$A$2:$HN$197,57,FALSE)</f>
        <v>#N/A</v>
      </c>
      <c r="CJ54" s="45" t="e">
        <f>VLOOKUP($A54,'PlanSum+robust'!$A$2:$HN$197,59,FALSE)</f>
        <v>#N/A</v>
      </c>
      <c r="CK54" s="46"/>
      <c r="CL54" s="47"/>
      <c r="CM54" s="16" t="e">
        <f>VLOOKUP($A54,'PlanSum+robust'!$A$2:$HN$197,61,FALSE)</f>
        <v>#N/A</v>
      </c>
      <c r="CP54" s="45" t="e">
        <f>VLOOKUP($A54,'PlanSum+robust'!$A$2:$HN$197,63,FALSE)</f>
        <v>#N/A</v>
      </c>
      <c r="CQ54" s="46"/>
      <c r="CR54" s="47"/>
      <c r="CS54" s="16" t="e">
        <f>VLOOKUP($A54,'PlanSum+robust'!$A$2:$HN$197,65,FALSE)</f>
        <v>#N/A</v>
      </c>
      <c r="CV54" s="45" t="e">
        <f>VLOOKUP($A54,'PlanSum+robust'!$A$2:$HN$197,67,FALSE)</f>
        <v>#N/A</v>
      </c>
      <c r="CW54" s="46"/>
      <c r="CX54" s="47"/>
      <c r="CY54" s="16" t="e">
        <f>VLOOKUP($A54,'PlanSum+robust'!$A$2:$HN$197,69,FALSE)</f>
        <v>#N/A</v>
      </c>
      <c r="DB54" s="45" t="e">
        <f>VLOOKUP($A54,'PlanSum+robust'!$A$2:$HN$197,71,FALSE)</f>
        <v>#N/A</v>
      </c>
      <c r="DC54" s="46"/>
      <c r="DD54" s="47"/>
      <c r="DE54" s="16" t="e">
        <f>VLOOKUP($A54,'PlanSum+robust'!$A$2:$HN$197,73,FALSE)</f>
        <v>#N/A</v>
      </c>
      <c r="DH54" s="45" t="e">
        <f>VLOOKUP($A54,'PlanSum+robust'!$A$2:$HN$197,75,FALSE)</f>
        <v>#N/A</v>
      </c>
      <c r="DI54" s="46"/>
      <c r="DJ54" s="47"/>
      <c r="DK54" s="16" t="e">
        <f>VLOOKUP($A54,'PlanSum+robust'!$A$2:$HN$197,77,FALSE)</f>
        <v>#N/A</v>
      </c>
      <c r="DN54" s="45" t="e">
        <f>VLOOKUP($A54,'PlanSum+robust'!$A$2:$HN$197,79,FALSE)</f>
        <v>#N/A</v>
      </c>
      <c r="DO54" s="46"/>
      <c r="DP54" s="47"/>
      <c r="DQ54" s="16" t="e">
        <f>VLOOKUP($A54,'PlanSum+robust'!$A$2:$HN$197,81,FALSE)</f>
        <v>#N/A</v>
      </c>
      <c r="DT54" s="45" t="e">
        <f>VLOOKUP($A54,'PlanSum+robust'!$A$2:$HN$197,83,FALSE)</f>
        <v>#N/A</v>
      </c>
      <c r="DU54" s="46"/>
      <c r="DV54" s="47"/>
      <c r="DW54" s="16" t="e">
        <f>VLOOKUP($A54,'PlanSum+robust'!$A$2:$HN$197,85,FALSE)</f>
        <v>#N/A</v>
      </c>
      <c r="DZ54" s="45" t="e">
        <f>VLOOKUP($A54,'PlanSum+robust'!$A$2:$HN$197,87,FALSE)</f>
        <v>#N/A</v>
      </c>
      <c r="EA54" s="46"/>
      <c r="EB54" s="47"/>
      <c r="EC54" s="16" t="e">
        <f>VLOOKUP($A54,'PlanSum+robust'!$A$2:$HN$197,89,FALSE)</f>
        <v>#N/A</v>
      </c>
      <c r="EF54" s="45" t="e">
        <f>VLOOKUP($A54,'PlanSum+robust'!$A$2:$HN$197,91,FALSE)</f>
        <v>#N/A</v>
      </c>
      <c r="EG54" s="46"/>
      <c r="EH54" s="47"/>
      <c r="EI54" s="16" t="e">
        <f>VLOOKUP($A54,'PlanSum+robust'!$A$2:$HN$197,93,FALSE)</f>
        <v>#N/A</v>
      </c>
      <c r="EL54" s="45" t="e">
        <f>VLOOKUP($A54,'PlanSum+robust'!$A$2:$HN$197,95,FALSE)</f>
        <v>#N/A</v>
      </c>
      <c r="EM54" s="46"/>
      <c r="EN54" s="47"/>
      <c r="EO54" s="16" t="e">
        <f>VLOOKUP($A54,'PlanSum+robust'!$A$2:$HN$197,97,FALSE)</f>
        <v>#N/A</v>
      </c>
      <c r="ER54" s="45"/>
      <c r="ES54" s="46"/>
      <c r="ET54" s="47"/>
    </row>
    <row r="55" spans="1:198" s="16" customFormat="1" x14ac:dyDescent="0.25">
      <c r="B55" s="16" t="e">
        <f>VLOOKUP($A55,'PlanSum+robust'!$A$2:$HN$197,2,FALSE)</f>
        <v>#N/A</v>
      </c>
      <c r="C55" s="16" t="e">
        <f>VLOOKUP($A55,'PlanSum+robust'!$A$2:$HN$197,3,FALSE)</f>
        <v>#N/A</v>
      </c>
      <c r="D55" s="16" t="e">
        <f>VLOOKUP($A55,'PlanSum+robust'!$A$2:$HN$197,4,FALSE)</f>
        <v>#N/A</v>
      </c>
      <c r="E55" s="16" t="e">
        <f>VLOOKUP($A55,'PlanSum+robust'!$A$2:$HN$197,5,FALSE)</f>
        <v>#N/A</v>
      </c>
      <c r="F55" s="16" t="e">
        <f>VLOOKUP($A55,'PlanSum+robust'!$A$2:$HN$197,6,FALSE)</f>
        <v>#N/A</v>
      </c>
      <c r="G55" s="16" t="e">
        <f>VLOOKUP($A55,'PlanSum+robust'!$A$2:$HN$197,7,FALSE)</f>
        <v>#N/A</v>
      </c>
      <c r="H55" s="16" t="e">
        <f>VLOOKUP($A55,'PlanSum+robust'!$A$2:$HN$197,8,FALSE)</f>
        <v>#N/A</v>
      </c>
      <c r="I55" s="16" t="e">
        <f>VLOOKUP($A55,'PlanSum+robust'!$A$2:$HN$197,9,FALSE)</f>
        <v>#N/A</v>
      </c>
      <c r="J55" s="45" t="e">
        <f>VLOOKUP($A55,'PlanSum+robust'!$A$2:$HN$197,11,FALSE)</f>
        <v>#N/A</v>
      </c>
      <c r="K55" s="46"/>
      <c r="L55" s="47"/>
      <c r="M55" s="16" t="e">
        <f>VLOOKUP($A55,'PlanSum+robust'!$A$2:$HN$197,12,FALSE)</f>
        <v>#N/A</v>
      </c>
      <c r="P55" s="45" t="e">
        <f>VLOOKUP($A55,'PlanSum+robust'!$A$2:$HN$197,15,FALSE)</f>
        <v>#N/A</v>
      </c>
      <c r="Q55" s="46"/>
      <c r="R55" s="47"/>
      <c r="S55" s="16" t="e">
        <f>VLOOKUP($A55,'PlanSum+robust'!$A$2:$HN$197,16,FALSE)</f>
        <v>#N/A</v>
      </c>
      <c r="V55" s="45" t="e">
        <f>VLOOKUP($A55,'PlanSum+robust'!$A$2:$HN$197,18,FALSE)</f>
        <v>#N/A</v>
      </c>
      <c r="W55" s="46"/>
      <c r="X55" s="47"/>
      <c r="Y55" s="16" t="e">
        <f>VLOOKUP($A55,'PlanSum+robust'!$A$2:$HN$197,19,FALSE)</f>
        <v>#N/A</v>
      </c>
      <c r="AB55" s="45" t="e">
        <f>VLOOKUP($A55,'PlanSum+robust'!$A$2:$HN$197,22,FALSE)</f>
        <v>#N/A</v>
      </c>
      <c r="AC55" s="46"/>
      <c r="AD55" s="47"/>
      <c r="AE55" s="16" t="e">
        <f>VLOOKUP($A55,'PlanSum+robust'!$A$2:$HN$197,23,FALSE)</f>
        <v>#N/A</v>
      </c>
      <c r="AH55" s="45" t="e">
        <f>VLOOKUP($A55,'PlanSum+robust'!$A$2:$HN$197,25,FALSE)</f>
        <v>#N/A</v>
      </c>
      <c r="AI55" s="46"/>
      <c r="AJ55" s="47"/>
      <c r="AK55" s="16" t="e">
        <f>VLOOKUP($A55,'PlanSum+robust'!$A$2:$HN$197,26,FALSE)</f>
        <v>#N/A</v>
      </c>
      <c r="AN55" s="45" t="e">
        <f>VLOOKUP($A55,'PlanSum+robust'!$A$2:$HN$197,29,FALSE)</f>
        <v>#N/A</v>
      </c>
      <c r="AO55" s="46"/>
      <c r="AP55" s="47"/>
      <c r="AQ55" s="16" t="e">
        <f>VLOOKUP($A55,'PlanSum+robust'!$A$2:$HN$197,30,FALSE)</f>
        <v>#N/A</v>
      </c>
      <c r="AT55" s="45" t="e">
        <f>VLOOKUP($A55,'PlanSum+robust'!$A$2:$HN$197,32,FALSE)</f>
        <v>#N/A</v>
      </c>
      <c r="AU55" s="46"/>
      <c r="AV55" s="47"/>
      <c r="AW55" s="16" t="e">
        <f>VLOOKUP($A55,'PlanSum+robust'!$A$2:$HN$197,33,FALSE)</f>
        <v>#N/A</v>
      </c>
      <c r="AZ55" s="45" t="e">
        <f>VLOOKUP($A55,'PlanSum+robust'!$A$2:$HN$197,36,FALSE)</f>
        <v>#N/A</v>
      </c>
      <c r="BA55" s="46"/>
      <c r="BB55" s="47"/>
      <c r="BC55" s="16" t="e">
        <f>VLOOKUP($A55,'PlanSum+robust'!$A$2:$HN$197,37,FALSE)</f>
        <v>#N/A</v>
      </c>
      <c r="BF55" s="45" t="e">
        <f>VLOOKUP($A55,'PlanSum+robust'!$A$2:$HN$197,39,FALSE)</f>
        <v>#N/A</v>
      </c>
      <c r="BG55" s="46"/>
      <c r="BH55" s="47"/>
      <c r="BI55" s="16" t="e">
        <f>VLOOKUP($A55,'PlanSum+robust'!$A$2:$HN$197,40,FALSE)</f>
        <v>#N/A</v>
      </c>
      <c r="BL55" s="45" t="e">
        <f>VLOOKUP($A55,'PlanSum+robust'!$A$2:$HN$197,43,FALSE)</f>
        <v>#N/A</v>
      </c>
      <c r="BM55" s="46"/>
      <c r="BN55" s="47"/>
      <c r="BO55" s="16" t="e">
        <f>VLOOKUP($A55,'PlanSum+robust'!$A$2:$HN$197,45,FALSE)</f>
        <v>#N/A</v>
      </c>
      <c r="BR55" s="45" t="e">
        <f>VLOOKUP($A55,'PlanSum+robust'!$A$2:$HN$197,47,FALSE)</f>
        <v>#N/A</v>
      </c>
      <c r="BS55" s="46"/>
      <c r="BT55" s="47"/>
      <c r="BU55" s="16" t="e">
        <f>VLOOKUP($A55,'PlanSum+robust'!$A$2:$HN$197,49,FALSE)</f>
        <v>#N/A</v>
      </c>
      <c r="BX55" s="45" t="e">
        <f>VLOOKUP($A55,'PlanSum+robust'!$A$2:$HN$197,51,FALSE)</f>
        <v>#N/A</v>
      </c>
      <c r="BY55" s="46"/>
      <c r="BZ55" s="47"/>
      <c r="CA55" s="16" t="e">
        <f>VLOOKUP($A55,'PlanSum+robust'!$A$2:$HN$197,53,FALSE)</f>
        <v>#N/A</v>
      </c>
      <c r="CD55" s="45" t="e">
        <f>VLOOKUP($A55,'PlanSum+robust'!$A$2:$HN$197,55,FALSE)</f>
        <v>#N/A</v>
      </c>
      <c r="CE55" s="46"/>
      <c r="CF55" s="47"/>
      <c r="CG55" s="16" t="e">
        <f>VLOOKUP($A55,'PlanSum+robust'!$A$2:$HN$197,57,FALSE)</f>
        <v>#N/A</v>
      </c>
      <c r="CJ55" s="45" t="e">
        <f>VLOOKUP($A55,'PlanSum+robust'!$A$2:$HN$197,59,FALSE)</f>
        <v>#N/A</v>
      </c>
      <c r="CK55" s="46"/>
      <c r="CL55" s="47"/>
      <c r="CM55" s="16" t="e">
        <f>VLOOKUP($A55,'PlanSum+robust'!$A$2:$HN$197,61,FALSE)</f>
        <v>#N/A</v>
      </c>
      <c r="CP55" s="45" t="e">
        <f>VLOOKUP($A55,'PlanSum+robust'!$A$2:$HN$197,63,FALSE)</f>
        <v>#N/A</v>
      </c>
      <c r="CQ55" s="46"/>
      <c r="CR55" s="47"/>
      <c r="CS55" s="16" t="e">
        <f>VLOOKUP($A55,'PlanSum+robust'!$A$2:$HN$197,65,FALSE)</f>
        <v>#N/A</v>
      </c>
      <c r="CV55" s="45" t="e">
        <f>VLOOKUP($A55,'PlanSum+robust'!$A$2:$HN$197,67,FALSE)</f>
        <v>#N/A</v>
      </c>
      <c r="CW55" s="46"/>
      <c r="CX55" s="47"/>
      <c r="CY55" s="16" t="e">
        <f>VLOOKUP($A55,'PlanSum+robust'!$A$2:$HN$197,69,FALSE)</f>
        <v>#N/A</v>
      </c>
      <c r="DB55" s="45" t="e">
        <f>VLOOKUP($A55,'PlanSum+robust'!$A$2:$HN$197,71,FALSE)</f>
        <v>#N/A</v>
      </c>
      <c r="DC55" s="46"/>
      <c r="DD55" s="47"/>
      <c r="DE55" s="16" t="e">
        <f>VLOOKUP($A55,'PlanSum+robust'!$A$2:$HN$197,73,FALSE)</f>
        <v>#N/A</v>
      </c>
      <c r="DH55" s="45" t="e">
        <f>VLOOKUP($A55,'PlanSum+robust'!$A$2:$HN$197,75,FALSE)</f>
        <v>#N/A</v>
      </c>
      <c r="DI55" s="46"/>
      <c r="DJ55" s="47"/>
      <c r="DK55" s="16" t="e">
        <f>VLOOKUP($A55,'PlanSum+robust'!$A$2:$HN$197,77,FALSE)</f>
        <v>#N/A</v>
      </c>
      <c r="DN55" s="45" t="e">
        <f>VLOOKUP($A55,'PlanSum+robust'!$A$2:$HN$197,79,FALSE)</f>
        <v>#N/A</v>
      </c>
      <c r="DO55" s="46"/>
      <c r="DP55" s="47"/>
      <c r="DQ55" s="16" t="e">
        <f>VLOOKUP($A55,'PlanSum+robust'!$A$2:$HN$197,81,FALSE)</f>
        <v>#N/A</v>
      </c>
      <c r="DT55" s="45" t="e">
        <f>VLOOKUP($A55,'PlanSum+robust'!$A$2:$HN$197,83,FALSE)</f>
        <v>#N/A</v>
      </c>
      <c r="DU55" s="46"/>
      <c r="DV55" s="47"/>
      <c r="DW55" s="16" t="e">
        <f>VLOOKUP($A55,'PlanSum+robust'!$A$2:$HN$197,85,FALSE)</f>
        <v>#N/A</v>
      </c>
      <c r="DZ55" s="45" t="e">
        <f>VLOOKUP($A55,'PlanSum+robust'!$A$2:$HN$197,87,FALSE)</f>
        <v>#N/A</v>
      </c>
      <c r="EA55" s="46"/>
      <c r="EB55" s="47"/>
      <c r="EC55" s="16" t="e">
        <f>VLOOKUP($A55,'PlanSum+robust'!$A$2:$HN$197,89,FALSE)</f>
        <v>#N/A</v>
      </c>
      <c r="EF55" s="45" t="e">
        <f>VLOOKUP($A55,'PlanSum+robust'!$A$2:$HN$197,91,FALSE)</f>
        <v>#N/A</v>
      </c>
      <c r="EG55" s="46"/>
      <c r="EH55" s="47"/>
      <c r="EI55" s="16" t="e">
        <f>VLOOKUP($A55,'PlanSum+robust'!$A$2:$HN$197,93,FALSE)</f>
        <v>#N/A</v>
      </c>
      <c r="EL55" s="45" t="e">
        <f>VLOOKUP($A55,'PlanSum+robust'!$A$2:$HN$197,95,FALSE)</f>
        <v>#N/A</v>
      </c>
      <c r="EM55" s="46"/>
      <c r="EN55" s="47"/>
      <c r="EO55" s="16" t="e">
        <f>VLOOKUP($A55,'PlanSum+robust'!$A$2:$HN$197,97,FALSE)</f>
        <v>#N/A</v>
      </c>
      <c r="ER55" s="45"/>
      <c r="ES55" s="46"/>
      <c r="ET55" s="47"/>
    </row>
    <row r="56" spans="1:198" s="16" customFormat="1" x14ac:dyDescent="0.25">
      <c r="B56" s="16" t="e">
        <f>VLOOKUP($A56,'PlanSum+robust'!$A$2:$HN$197,2,FALSE)</f>
        <v>#N/A</v>
      </c>
      <c r="C56" s="16" t="e">
        <f>VLOOKUP($A56,'PlanSum+robust'!$A$2:$HN$197,3,FALSE)</f>
        <v>#N/A</v>
      </c>
      <c r="D56" s="16" t="e">
        <f>VLOOKUP($A56,'PlanSum+robust'!$A$2:$HN$197,4,FALSE)</f>
        <v>#N/A</v>
      </c>
      <c r="E56" s="16" t="e">
        <f>VLOOKUP($A56,'PlanSum+robust'!$A$2:$HN$197,5,FALSE)</f>
        <v>#N/A</v>
      </c>
      <c r="F56" s="16" t="e">
        <f>VLOOKUP($A56,'PlanSum+robust'!$A$2:$HN$197,6,FALSE)</f>
        <v>#N/A</v>
      </c>
      <c r="G56" s="16" t="e">
        <f>VLOOKUP($A56,'PlanSum+robust'!$A$2:$HN$197,7,FALSE)</f>
        <v>#N/A</v>
      </c>
      <c r="H56" s="16" t="e">
        <f>VLOOKUP($A56,'PlanSum+robust'!$A$2:$HN$197,8,FALSE)</f>
        <v>#N/A</v>
      </c>
      <c r="I56" s="16" t="e">
        <f>VLOOKUP($A56,'PlanSum+robust'!$A$2:$HN$197,9,FALSE)</f>
        <v>#N/A</v>
      </c>
      <c r="J56" s="45" t="e">
        <f>VLOOKUP($A56,'PlanSum+robust'!$A$2:$HN$197,11,FALSE)</f>
        <v>#N/A</v>
      </c>
      <c r="K56" s="46"/>
      <c r="L56" s="47"/>
      <c r="M56" s="16" t="e">
        <f>VLOOKUP($A56,'PlanSum+robust'!$A$2:$HN$197,12,FALSE)</f>
        <v>#N/A</v>
      </c>
      <c r="P56" s="45" t="e">
        <f>VLOOKUP($A56,'PlanSum+robust'!$A$2:$HN$197,15,FALSE)</f>
        <v>#N/A</v>
      </c>
      <c r="Q56" s="46"/>
      <c r="R56" s="47"/>
      <c r="S56" s="16" t="e">
        <f>VLOOKUP($A56,'PlanSum+robust'!$A$2:$HN$197,16,FALSE)</f>
        <v>#N/A</v>
      </c>
      <c r="V56" s="45" t="e">
        <f>VLOOKUP($A56,'PlanSum+robust'!$A$2:$HN$197,18,FALSE)</f>
        <v>#N/A</v>
      </c>
      <c r="W56" s="46"/>
      <c r="X56" s="47"/>
      <c r="Y56" s="16" t="e">
        <f>VLOOKUP($A56,'PlanSum+robust'!$A$2:$HN$197,19,FALSE)</f>
        <v>#N/A</v>
      </c>
      <c r="AB56" s="45" t="e">
        <f>VLOOKUP($A56,'PlanSum+robust'!$A$2:$HN$197,22,FALSE)</f>
        <v>#N/A</v>
      </c>
      <c r="AC56" s="46"/>
      <c r="AD56" s="47"/>
      <c r="AE56" s="16" t="e">
        <f>VLOOKUP($A56,'PlanSum+robust'!$A$2:$HN$197,23,FALSE)</f>
        <v>#N/A</v>
      </c>
      <c r="AH56" s="45" t="e">
        <f>VLOOKUP($A56,'PlanSum+robust'!$A$2:$HN$197,25,FALSE)</f>
        <v>#N/A</v>
      </c>
      <c r="AI56" s="46"/>
      <c r="AJ56" s="47"/>
      <c r="AK56" s="16" t="e">
        <f>VLOOKUP($A56,'PlanSum+robust'!$A$2:$HN$197,26,FALSE)</f>
        <v>#N/A</v>
      </c>
      <c r="AN56" s="45" t="e">
        <f>VLOOKUP($A56,'PlanSum+robust'!$A$2:$HN$197,29,FALSE)</f>
        <v>#N/A</v>
      </c>
      <c r="AO56" s="46"/>
      <c r="AP56" s="47"/>
      <c r="AQ56" s="16" t="e">
        <f>VLOOKUP($A56,'PlanSum+robust'!$A$2:$HN$197,30,FALSE)</f>
        <v>#N/A</v>
      </c>
      <c r="AT56" s="45" t="e">
        <f>VLOOKUP($A56,'PlanSum+robust'!$A$2:$HN$197,32,FALSE)</f>
        <v>#N/A</v>
      </c>
      <c r="AU56" s="46"/>
      <c r="AV56" s="47"/>
      <c r="AW56" s="16" t="e">
        <f>VLOOKUP($A56,'PlanSum+robust'!$A$2:$HN$197,33,FALSE)</f>
        <v>#N/A</v>
      </c>
      <c r="AZ56" s="45" t="e">
        <f>VLOOKUP($A56,'PlanSum+robust'!$A$2:$HN$197,36,FALSE)</f>
        <v>#N/A</v>
      </c>
      <c r="BA56" s="46"/>
      <c r="BB56" s="47"/>
      <c r="BC56" s="16" t="e">
        <f>VLOOKUP($A56,'PlanSum+robust'!$A$2:$HN$197,37,FALSE)</f>
        <v>#N/A</v>
      </c>
      <c r="BF56" s="45" t="e">
        <f>VLOOKUP($A56,'PlanSum+robust'!$A$2:$HN$197,39,FALSE)</f>
        <v>#N/A</v>
      </c>
      <c r="BG56" s="46"/>
      <c r="BH56" s="47"/>
      <c r="BI56" s="16" t="e">
        <f>VLOOKUP($A56,'PlanSum+robust'!$A$2:$HN$197,40,FALSE)</f>
        <v>#N/A</v>
      </c>
      <c r="BL56" s="45" t="e">
        <f>VLOOKUP($A56,'PlanSum+robust'!$A$2:$HN$197,43,FALSE)</f>
        <v>#N/A</v>
      </c>
      <c r="BM56" s="46"/>
      <c r="BN56" s="47"/>
      <c r="BO56" s="16" t="e">
        <f>VLOOKUP($A56,'PlanSum+robust'!$A$2:$HN$197,45,FALSE)</f>
        <v>#N/A</v>
      </c>
      <c r="BR56" s="45" t="e">
        <f>VLOOKUP($A56,'PlanSum+robust'!$A$2:$HN$197,47,FALSE)</f>
        <v>#N/A</v>
      </c>
      <c r="BS56" s="46"/>
      <c r="BT56" s="47"/>
      <c r="BU56" s="16" t="e">
        <f>VLOOKUP($A56,'PlanSum+robust'!$A$2:$HN$197,49,FALSE)</f>
        <v>#N/A</v>
      </c>
      <c r="BX56" s="45" t="e">
        <f>VLOOKUP($A56,'PlanSum+robust'!$A$2:$HN$197,51,FALSE)</f>
        <v>#N/A</v>
      </c>
      <c r="BY56" s="46"/>
      <c r="BZ56" s="47"/>
      <c r="CA56" s="16" t="e">
        <f>VLOOKUP($A56,'PlanSum+robust'!$A$2:$HN$197,53,FALSE)</f>
        <v>#N/A</v>
      </c>
      <c r="CD56" s="45" t="e">
        <f>VLOOKUP($A56,'PlanSum+robust'!$A$2:$HN$197,55,FALSE)</f>
        <v>#N/A</v>
      </c>
      <c r="CE56" s="46"/>
      <c r="CF56" s="47"/>
      <c r="CG56" s="16" t="e">
        <f>VLOOKUP($A56,'PlanSum+robust'!$A$2:$HN$197,57,FALSE)</f>
        <v>#N/A</v>
      </c>
      <c r="CJ56" s="45" t="e">
        <f>VLOOKUP($A56,'PlanSum+robust'!$A$2:$HN$197,59,FALSE)</f>
        <v>#N/A</v>
      </c>
      <c r="CK56" s="46"/>
      <c r="CL56" s="47"/>
      <c r="CM56" s="16" t="e">
        <f>VLOOKUP($A56,'PlanSum+robust'!$A$2:$HN$197,61,FALSE)</f>
        <v>#N/A</v>
      </c>
      <c r="CP56" s="45" t="e">
        <f>VLOOKUP($A56,'PlanSum+robust'!$A$2:$HN$197,63,FALSE)</f>
        <v>#N/A</v>
      </c>
      <c r="CQ56" s="46"/>
      <c r="CR56" s="47"/>
      <c r="CS56" s="16" t="e">
        <f>VLOOKUP($A56,'PlanSum+robust'!$A$2:$HN$197,65,FALSE)</f>
        <v>#N/A</v>
      </c>
      <c r="CV56" s="45" t="e">
        <f>VLOOKUP($A56,'PlanSum+robust'!$A$2:$HN$197,67,FALSE)</f>
        <v>#N/A</v>
      </c>
      <c r="CW56" s="46"/>
      <c r="CX56" s="47"/>
      <c r="CY56" s="16" t="e">
        <f>VLOOKUP($A56,'PlanSum+robust'!$A$2:$HN$197,69,FALSE)</f>
        <v>#N/A</v>
      </c>
      <c r="DB56" s="45" t="e">
        <f>VLOOKUP($A56,'PlanSum+robust'!$A$2:$HN$197,71,FALSE)</f>
        <v>#N/A</v>
      </c>
      <c r="DC56" s="46"/>
      <c r="DD56" s="47"/>
      <c r="DE56" s="16" t="e">
        <f>VLOOKUP($A56,'PlanSum+robust'!$A$2:$HN$197,73,FALSE)</f>
        <v>#N/A</v>
      </c>
      <c r="DH56" s="45" t="e">
        <f>VLOOKUP($A56,'PlanSum+robust'!$A$2:$HN$197,75,FALSE)</f>
        <v>#N/A</v>
      </c>
      <c r="DI56" s="46"/>
      <c r="DJ56" s="47"/>
      <c r="DK56" s="16" t="e">
        <f>VLOOKUP($A56,'PlanSum+robust'!$A$2:$HN$197,77,FALSE)</f>
        <v>#N/A</v>
      </c>
      <c r="DN56" s="45" t="e">
        <f>VLOOKUP($A56,'PlanSum+robust'!$A$2:$HN$197,79,FALSE)</f>
        <v>#N/A</v>
      </c>
      <c r="DO56" s="46"/>
      <c r="DP56" s="47"/>
      <c r="DQ56" s="16" t="e">
        <f>VLOOKUP($A56,'PlanSum+robust'!$A$2:$HN$197,81,FALSE)</f>
        <v>#N/A</v>
      </c>
      <c r="DT56" s="45" t="e">
        <f>VLOOKUP($A56,'PlanSum+robust'!$A$2:$HN$197,83,FALSE)</f>
        <v>#N/A</v>
      </c>
      <c r="DU56" s="46"/>
      <c r="DV56" s="47"/>
      <c r="DW56" s="16" t="e">
        <f>VLOOKUP($A56,'PlanSum+robust'!$A$2:$HN$197,85,FALSE)</f>
        <v>#N/A</v>
      </c>
      <c r="DZ56" s="45" t="e">
        <f>VLOOKUP($A56,'PlanSum+robust'!$A$2:$HN$197,87,FALSE)</f>
        <v>#N/A</v>
      </c>
      <c r="EA56" s="46"/>
      <c r="EB56" s="47"/>
      <c r="EC56" s="16" t="e">
        <f>VLOOKUP($A56,'PlanSum+robust'!$A$2:$HN$197,89,FALSE)</f>
        <v>#N/A</v>
      </c>
      <c r="EF56" s="45" t="e">
        <f>VLOOKUP($A56,'PlanSum+robust'!$A$2:$HN$197,91,FALSE)</f>
        <v>#N/A</v>
      </c>
      <c r="EG56" s="46"/>
      <c r="EH56" s="47"/>
      <c r="EI56" s="16" t="e">
        <f>VLOOKUP($A56,'PlanSum+robust'!$A$2:$HN$197,93,FALSE)</f>
        <v>#N/A</v>
      </c>
      <c r="EL56" s="45" t="e">
        <f>VLOOKUP($A56,'PlanSum+robust'!$A$2:$HN$197,95,FALSE)</f>
        <v>#N/A</v>
      </c>
      <c r="EM56" s="46"/>
      <c r="EN56" s="47"/>
      <c r="EO56" s="16" t="e">
        <f>VLOOKUP($A56,'PlanSum+robust'!$A$2:$HN$197,97,FALSE)</f>
        <v>#N/A</v>
      </c>
      <c r="ER56" s="45"/>
      <c r="ES56" s="46"/>
      <c r="ET56" s="47"/>
    </row>
    <row r="57" spans="1:198" s="16" customFormat="1" x14ac:dyDescent="0.25">
      <c r="B57" s="16" t="e">
        <f>VLOOKUP($A57,'PlanSum+robust'!$A$2:$HN$197,2,FALSE)</f>
        <v>#N/A</v>
      </c>
      <c r="C57" s="16" t="e">
        <f>VLOOKUP($A57,'PlanSum+robust'!$A$2:$HN$197,3,FALSE)</f>
        <v>#N/A</v>
      </c>
      <c r="D57" s="16" t="e">
        <f>VLOOKUP($A57,'PlanSum+robust'!$A$2:$HN$197,4,FALSE)</f>
        <v>#N/A</v>
      </c>
      <c r="E57" s="16" t="e">
        <f>VLOOKUP($A57,'PlanSum+robust'!$A$2:$HN$197,5,FALSE)</f>
        <v>#N/A</v>
      </c>
      <c r="F57" s="16" t="e">
        <f>VLOOKUP($A57,'PlanSum+robust'!$A$2:$HN$197,6,FALSE)</f>
        <v>#N/A</v>
      </c>
      <c r="G57" s="16" t="e">
        <f>VLOOKUP($A57,'PlanSum+robust'!$A$2:$HN$197,7,FALSE)</f>
        <v>#N/A</v>
      </c>
      <c r="H57" s="16" t="e">
        <f>VLOOKUP($A57,'PlanSum+robust'!$A$2:$HN$197,8,FALSE)</f>
        <v>#N/A</v>
      </c>
      <c r="I57" s="16" t="e">
        <f>VLOOKUP($A57,'PlanSum+robust'!$A$2:$HN$197,9,FALSE)</f>
        <v>#N/A</v>
      </c>
      <c r="J57" s="45" t="e">
        <f>VLOOKUP($A57,'PlanSum+robust'!$A$2:$HN$197,11,FALSE)</f>
        <v>#N/A</v>
      </c>
      <c r="K57" s="46"/>
      <c r="L57" s="47"/>
      <c r="M57" s="16" t="e">
        <f>VLOOKUP($A57,'PlanSum+robust'!$A$2:$HN$197,12,FALSE)</f>
        <v>#N/A</v>
      </c>
      <c r="P57" s="45" t="e">
        <f>VLOOKUP($A57,'PlanSum+robust'!$A$2:$HN$197,15,FALSE)</f>
        <v>#N/A</v>
      </c>
      <c r="Q57" s="46"/>
      <c r="R57" s="47"/>
      <c r="S57" s="16" t="e">
        <f>VLOOKUP($A57,'PlanSum+robust'!$A$2:$HN$197,16,FALSE)</f>
        <v>#N/A</v>
      </c>
      <c r="V57" s="45" t="e">
        <f>VLOOKUP($A57,'PlanSum+robust'!$A$2:$HN$197,18,FALSE)</f>
        <v>#N/A</v>
      </c>
      <c r="W57" s="46"/>
      <c r="X57" s="47"/>
      <c r="Y57" s="16" t="e">
        <f>VLOOKUP($A57,'PlanSum+robust'!$A$2:$HN$197,19,FALSE)</f>
        <v>#N/A</v>
      </c>
      <c r="AB57" s="45" t="e">
        <f>VLOOKUP($A57,'PlanSum+robust'!$A$2:$HN$197,22,FALSE)</f>
        <v>#N/A</v>
      </c>
      <c r="AC57" s="46"/>
      <c r="AD57" s="47"/>
      <c r="AE57" s="16" t="e">
        <f>VLOOKUP($A57,'PlanSum+robust'!$A$2:$HN$197,23,FALSE)</f>
        <v>#N/A</v>
      </c>
      <c r="AH57" s="45" t="e">
        <f>VLOOKUP($A57,'PlanSum+robust'!$A$2:$HN$197,25,FALSE)</f>
        <v>#N/A</v>
      </c>
      <c r="AI57" s="46"/>
      <c r="AJ57" s="47"/>
      <c r="AK57" s="16" t="e">
        <f>VLOOKUP($A57,'PlanSum+robust'!$A$2:$HN$197,26,FALSE)</f>
        <v>#N/A</v>
      </c>
      <c r="AN57" s="45" t="e">
        <f>VLOOKUP($A57,'PlanSum+robust'!$A$2:$HN$197,29,FALSE)</f>
        <v>#N/A</v>
      </c>
      <c r="AO57" s="46"/>
      <c r="AP57" s="47"/>
      <c r="AQ57" s="16" t="e">
        <f>VLOOKUP($A57,'PlanSum+robust'!$A$2:$HN$197,30,FALSE)</f>
        <v>#N/A</v>
      </c>
      <c r="AT57" s="45" t="e">
        <f>VLOOKUP($A57,'PlanSum+robust'!$A$2:$HN$197,32,FALSE)</f>
        <v>#N/A</v>
      </c>
      <c r="AU57" s="46"/>
      <c r="AV57" s="47"/>
      <c r="AW57" s="16" t="e">
        <f>VLOOKUP($A57,'PlanSum+robust'!$A$2:$HN$197,33,FALSE)</f>
        <v>#N/A</v>
      </c>
      <c r="AZ57" s="45" t="e">
        <f>VLOOKUP($A57,'PlanSum+robust'!$A$2:$HN$197,36,FALSE)</f>
        <v>#N/A</v>
      </c>
      <c r="BA57" s="46"/>
      <c r="BB57" s="47"/>
      <c r="BC57" s="16" t="e">
        <f>VLOOKUP($A57,'PlanSum+robust'!$A$2:$HN$197,37,FALSE)</f>
        <v>#N/A</v>
      </c>
      <c r="BF57" s="45" t="e">
        <f>VLOOKUP($A57,'PlanSum+robust'!$A$2:$HN$197,39,FALSE)</f>
        <v>#N/A</v>
      </c>
      <c r="BG57" s="46"/>
      <c r="BH57" s="47"/>
      <c r="BI57" s="16" t="e">
        <f>VLOOKUP($A57,'PlanSum+robust'!$A$2:$HN$197,40,FALSE)</f>
        <v>#N/A</v>
      </c>
      <c r="BL57" s="45" t="e">
        <f>VLOOKUP($A57,'PlanSum+robust'!$A$2:$HN$197,43,FALSE)</f>
        <v>#N/A</v>
      </c>
      <c r="BM57" s="46"/>
      <c r="BN57" s="47"/>
      <c r="BO57" s="16" t="e">
        <f>VLOOKUP($A57,'PlanSum+robust'!$A$2:$HN$197,45,FALSE)</f>
        <v>#N/A</v>
      </c>
      <c r="BR57" s="45" t="e">
        <f>VLOOKUP($A57,'PlanSum+robust'!$A$2:$HN$197,47,FALSE)</f>
        <v>#N/A</v>
      </c>
      <c r="BS57" s="46"/>
      <c r="BT57" s="47"/>
      <c r="BU57" s="16" t="e">
        <f>VLOOKUP($A57,'PlanSum+robust'!$A$2:$HN$197,49,FALSE)</f>
        <v>#N/A</v>
      </c>
      <c r="BX57" s="45" t="e">
        <f>VLOOKUP($A57,'PlanSum+robust'!$A$2:$HN$197,51,FALSE)</f>
        <v>#N/A</v>
      </c>
      <c r="BY57" s="46"/>
      <c r="BZ57" s="47"/>
      <c r="CA57" s="16" t="e">
        <f>VLOOKUP($A57,'PlanSum+robust'!$A$2:$HN$197,53,FALSE)</f>
        <v>#N/A</v>
      </c>
      <c r="CD57" s="45" t="e">
        <f>VLOOKUP($A57,'PlanSum+robust'!$A$2:$HN$197,55,FALSE)</f>
        <v>#N/A</v>
      </c>
      <c r="CE57" s="46"/>
      <c r="CF57" s="47"/>
      <c r="CG57" s="16" t="e">
        <f>VLOOKUP($A57,'PlanSum+robust'!$A$2:$HN$197,57,FALSE)</f>
        <v>#N/A</v>
      </c>
      <c r="CJ57" s="45" t="e">
        <f>VLOOKUP($A57,'PlanSum+robust'!$A$2:$HN$197,59,FALSE)</f>
        <v>#N/A</v>
      </c>
      <c r="CK57" s="46"/>
      <c r="CL57" s="47"/>
      <c r="CM57" s="16" t="e">
        <f>VLOOKUP($A57,'PlanSum+robust'!$A$2:$HN$197,61,FALSE)</f>
        <v>#N/A</v>
      </c>
      <c r="CP57" s="45" t="e">
        <f>VLOOKUP($A57,'PlanSum+robust'!$A$2:$HN$197,63,FALSE)</f>
        <v>#N/A</v>
      </c>
      <c r="CQ57" s="46"/>
      <c r="CR57" s="47"/>
      <c r="CS57" s="16" t="e">
        <f>VLOOKUP($A57,'PlanSum+robust'!$A$2:$HN$197,65,FALSE)</f>
        <v>#N/A</v>
      </c>
      <c r="CV57" s="45" t="e">
        <f>VLOOKUP($A57,'PlanSum+robust'!$A$2:$HN$197,67,FALSE)</f>
        <v>#N/A</v>
      </c>
      <c r="CW57" s="46"/>
      <c r="CX57" s="47"/>
      <c r="CY57" s="16" t="e">
        <f>VLOOKUP($A57,'PlanSum+robust'!$A$2:$HN$197,69,FALSE)</f>
        <v>#N/A</v>
      </c>
      <c r="DB57" s="45" t="e">
        <f>VLOOKUP($A57,'PlanSum+robust'!$A$2:$HN$197,71,FALSE)</f>
        <v>#N/A</v>
      </c>
      <c r="DC57" s="46"/>
      <c r="DD57" s="47"/>
      <c r="DE57" s="16" t="e">
        <f>VLOOKUP($A57,'PlanSum+robust'!$A$2:$HN$197,73,FALSE)</f>
        <v>#N/A</v>
      </c>
      <c r="DH57" s="45" t="e">
        <f>VLOOKUP($A57,'PlanSum+robust'!$A$2:$HN$197,75,FALSE)</f>
        <v>#N/A</v>
      </c>
      <c r="DI57" s="46"/>
      <c r="DJ57" s="47"/>
      <c r="DK57" s="16" t="e">
        <f>VLOOKUP($A57,'PlanSum+robust'!$A$2:$HN$197,77,FALSE)</f>
        <v>#N/A</v>
      </c>
      <c r="DN57" s="45" t="e">
        <f>VLOOKUP($A57,'PlanSum+robust'!$A$2:$HN$197,79,FALSE)</f>
        <v>#N/A</v>
      </c>
      <c r="DO57" s="46"/>
      <c r="DP57" s="47"/>
      <c r="DQ57" s="16" t="e">
        <f>VLOOKUP($A57,'PlanSum+robust'!$A$2:$HN$197,81,FALSE)</f>
        <v>#N/A</v>
      </c>
      <c r="DT57" s="45" t="e">
        <f>VLOOKUP($A57,'PlanSum+robust'!$A$2:$HN$197,83,FALSE)</f>
        <v>#N/A</v>
      </c>
      <c r="DU57" s="46"/>
      <c r="DV57" s="47"/>
      <c r="DW57" s="16" t="e">
        <f>VLOOKUP($A57,'PlanSum+robust'!$A$2:$HN$197,85,FALSE)</f>
        <v>#N/A</v>
      </c>
      <c r="DZ57" s="45" t="e">
        <f>VLOOKUP($A57,'PlanSum+robust'!$A$2:$HN$197,87,FALSE)</f>
        <v>#N/A</v>
      </c>
      <c r="EA57" s="46"/>
      <c r="EB57" s="47"/>
      <c r="EC57" s="16" t="e">
        <f>VLOOKUP($A57,'PlanSum+robust'!$A$2:$HN$197,89,FALSE)</f>
        <v>#N/A</v>
      </c>
      <c r="EF57" s="45" t="e">
        <f>VLOOKUP($A57,'PlanSum+robust'!$A$2:$HN$197,91,FALSE)</f>
        <v>#N/A</v>
      </c>
      <c r="EG57" s="46"/>
      <c r="EH57" s="47"/>
      <c r="EI57" s="16" t="e">
        <f>VLOOKUP($A57,'PlanSum+robust'!$A$2:$HN$197,93,FALSE)</f>
        <v>#N/A</v>
      </c>
      <c r="EL57" s="45" t="e">
        <f>VLOOKUP($A57,'PlanSum+robust'!$A$2:$HN$197,95,FALSE)</f>
        <v>#N/A</v>
      </c>
      <c r="EM57" s="46"/>
      <c r="EN57" s="47"/>
      <c r="EO57" s="16" t="e">
        <f>VLOOKUP($A57,'PlanSum+robust'!$A$2:$HN$197,97,FALSE)</f>
        <v>#N/A</v>
      </c>
      <c r="ER57" s="45"/>
      <c r="ES57" s="46"/>
      <c r="ET57" s="47"/>
    </row>
    <row r="58" spans="1:198" s="16" customFormat="1" x14ac:dyDescent="0.25">
      <c r="B58" s="16" t="e">
        <f>VLOOKUP($A58,'PlanSum+robust'!$A$2:$HN$197,2,FALSE)</f>
        <v>#N/A</v>
      </c>
      <c r="C58" s="16" t="e">
        <f>VLOOKUP($A58,'PlanSum+robust'!$A$2:$HN$197,3,FALSE)</f>
        <v>#N/A</v>
      </c>
      <c r="D58" s="16" t="e">
        <f>VLOOKUP($A58,'PlanSum+robust'!$A$2:$HN$197,4,FALSE)</f>
        <v>#N/A</v>
      </c>
      <c r="E58" s="16" t="e">
        <f>VLOOKUP($A58,'PlanSum+robust'!$A$2:$HN$197,5,FALSE)</f>
        <v>#N/A</v>
      </c>
      <c r="F58" s="16" t="e">
        <f>VLOOKUP($A58,'PlanSum+robust'!$A$2:$HN$197,6,FALSE)</f>
        <v>#N/A</v>
      </c>
      <c r="G58" s="16" t="e">
        <f>VLOOKUP($A58,'PlanSum+robust'!$A$2:$HN$197,7,FALSE)</f>
        <v>#N/A</v>
      </c>
      <c r="H58" s="16" t="e">
        <f>VLOOKUP($A58,'PlanSum+robust'!$A$2:$HN$197,8,FALSE)</f>
        <v>#N/A</v>
      </c>
      <c r="I58" s="16" t="e">
        <f>VLOOKUP($A58,'PlanSum+robust'!$A$2:$HN$197,9,FALSE)</f>
        <v>#N/A</v>
      </c>
      <c r="J58" s="45" t="e">
        <f>VLOOKUP($A58,'PlanSum+robust'!$A$2:$HN$197,11,FALSE)</f>
        <v>#N/A</v>
      </c>
      <c r="K58" s="46"/>
      <c r="L58" s="47"/>
      <c r="M58" s="16" t="e">
        <f>VLOOKUP($A58,'PlanSum+robust'!$A$2:$HN$197,12,FALSE)</f>
        <v>#N/A</v>
      </c>
      <c r="P58" s="45" t="e">
        <f>VLOOKUP($A58,'PlanSum+robust'!$A$2:$HN$197,15,FALSE)</f>
        <v>#N/A</v>
      </c>
      <c r="Q58" s="46"/>
      <c r="R58" s="47"/>
      <c r="S58" s="16" t="e">
        <f>VLOOKUP($A58,'PlanSum+robust'!$A$2:$HN$197,16,FALSE)</f>
        <v>#N/A</v>
      </c>
      <c r="V58" s="45" t="e">
        <f>VLOOKUP($A58,'PlanSum+robust'!$A$2:$HN$197,18,FALSE)</f>
        <v>#N/A</v>
      </c>
      <c r="W58" s="46"/>
      <c r="X58" s="47"/>
      <c r="Y58" s="16" t="e">
        <f>VLOOKUP($A58,'PlanSum+robust'!$A$2:$HN$197,19,FALSE)</f>
        <v>#N/A</v>
      </c>
      <c r="AB58" s="45" t="e">
        <f>VLOOKUP($A58,'PlanSum+robust'!$A$2:$HN$197,22,FALSE)</f>
        <v>#N/A</v>
      </c>
      <c r="AC58" s="46"/>
      <c r="AD58" s="47"/>
      <c r="AE58" s="16" t="e">
        <f>VLOOKUP($A58,'PlanSum+robust'!$A$2:$HN$197,23,FALSE)</f>
        <v>#N/A</v>
      </c>
      <c r="AH58" s="45" t="e">
        <f>VLOOKUP($A58,'PlanSum+robust'!$A$2:$HN$197,25,FALSE)</f>
        <v>#N/A</v>
      </c>
      <c r="AI58" s="46"/>
      <c r="AJ58" s="47"/>
      <c r="AK58" s="16" t="e">
        <f>VLOOKUP($A58,'PlanSum+robust'!$A$2:$HN$197,26,FALSE)</f>
        <v>#N/A</v>
      </c>
      <c r="AN58" s="45" t="e">
        <f>VLOOKUP($A58,'PlanSum+robust'!$A$2:$HN$197,29,FALSE)</f>
        <v>#N/A</v>
      </c>
      <c r="AO58" s="46"/>
      <c r="AP58" s="47"/>
      <c r="AQ58" s="16" t="e">
        <f>VLOOKUP($A58,'PlanSum+robust'!$A$2:$HN$197,30,FALSE)</f>
        <v>#N/A</v>
      </c>
      <c r="AT58" s="45" t="e">
        <f>VLOOKUP($A58,'PlanSum+robust'!$A$2:$HN$197,32,FALSE)</f>
        <v>#N/A</v>
      </c>
      <c r="AU58" s="46"/>
      <c r="AV58" s="47"/>
      <c r="AW58" s="16" t="e">
        <f>VLOOKUP($A58,'PlanSum+robust'!$A$2:$HN$197,33,FALSE)</f>
        <v>#N/A</v>
      </c>
      <c r="AZ58" s="45" t="e">
        <f>VLOOKUP($A58,'PlanSum+robust'!$A$2:$HN$197,36,FALSE)</f>
        <v>#N/A</v>
      </c>
      <c r="BA58" s="46"/>
      <c r="BB58" s="47"/>
      <c r="BC58" s="16" t="e">
        <f>VLOOKUP($A58,'PlanSum+robust'!$A$2:$HN$197,37,FALSE)</f>
        <v>#N/A</v>
      </c>
      <c r="BF58" s="45" t="e">
        <f>VLOOKUP($A58,'PlanSum+robust'!$A$2:$HN$197,39,FALSE)</f>
        <v>#N/A</v>
      </c>
      <c r="BG58" s="46"/>
      <c r="BH58" s="47"/>
      <c r="BI58" s="16" t="e">
        <f>VLOOKUP($A58,'PlanSum+robust'!$A$2:$HN$197,40,FALSE)</f>
        <v>#N/A</v>
      </c>
      <c r="BL58" s="45" t="e">
        <f>VLOOKUP($A58,'PlanSum+robust'!$A$2:$HN$197,43,FALSE)</f>
        <v>#N/A</v>
      </c>
      <c r="BM58" s="46"/>
      <c r="BN58" s="47"/>
      <c r="BO58" s="16" t="e">
        <f>VLOOKUP($A58,'PlanSum+robust'!$A$2:$HN$197,45,FALSE)</f>
        <v>#N/A</v>
      </c>
      <c r="BR58" s="45" t="e">
        <f>VLOOKUP($A58,'PlanSum+robust'!$A$2:$HN$197,47,FALSE)</f>
        <v>#N/A</v>
      </c>
      <c r="BS58" s="46"/>
      <c r="BT58" s="47"/>
      <c r="BU58" s="16" t="e">
        <f>VLOOKUP($A58,'PlanSum+robust'!$A$2:$HN$197,49,FALSE)</f>
        <v>#N/A</v>
      </c>
      <c r="BX58" s="45" t="e">
        <f>VLOOKUP($A58,'PlanSum+robust'!$A$2:$HN$197,51,FALSE)</f>
        <v>#N/A</v>
      </c>
      <c r="BY58" s="46"/>
      <c r="BZ58" s="47"/>
      <c r="CA58" s="16" t="e">
        <f>VLOOKUP($A58,'PlanSum+robust'!$A$2:$HN$197,53,FALSE)</f>
        <v>#N/A</v>
      </c>
      <c r="CD58" s="45" t="e">
        <f>VLOOKUP($A58,'PlanSum+robust'!$A$2:$HN$197,55,FALSE)</f>
        <v>#N/A</v>
      </c>
      <c r="CE58" s="46"/>
      <c r="CF58" s="47"/>
      <c r="CG58" s="16" t="e">
        <f>VLOOKUP($A58,'PlanSum+robust'!$A$2:$HN$197,57,FALSE)</f>
        <v>#N/A</v>
      </c>
      <c r="CJ58" s="45" t="e">
        <f>VLOOKUP($A58,'PlanSum+robust'!$A$2:$HN$197,59,FALSE)</f>
        <v>#N/A</v>
      </c>
      <c r="CK58" s="46"/>
      <c r="CL58" s="47"/>
      <c r="CM58" s="16" t="e">
        <f>VLOOKUP($A58,'PlanSum+robust'!$A$2:$HN$197,61,FALSE)</f>
        <v>#N/A</v>
      </c>
      <c r="CP58" s="45" t="e">
        <f>VLOOKUP($A58,'PlanSum+robust'!$A$2:$HN$197,63,FALSE)</f>
        <v>#N/A</v>
      </c>
      <c r="CQ58" s="46"/>
      <c r="CR58" s="47"/>
      <c r="CS58" s="16" t="e">
        <f>VLOOKUP($A58,'PlanSum+robust'!$A$2:$HN$197,65,FALSE)</f>
        <v>#N/A</v>
      </c>
      <c r="CV58" s="45" t="e">
        <f>VLOOKUP($A58,'PlanSum+robust'!$A$2:$HN$197,67,FALSE)</f>
        <v>#N/A</v>
      </c>
      <c r="CW58" s="46"/>
      <c r="CX58" s="47"/>
      <c r="CY58" s="16" t="e">
        <f>VLOOKUP($A58,'PlanSum+robust'!$A$2:$HN$197,69,FALSE)</f>
        <v>#N/A</v>
      </c>
      <c r="DB58" s="45" t="e">
        <f>VLOOKUP($A58,'PlanSum+robust'!$A$2:$HN$197,71,FALSE)</f>
        <v>#N/A</v>
      </c>
      <c r="DC58" s="46"/>
      <c r="DD58" s="47"/>
      <c r="DE58" s="16" t="e">
        <f>VLOOKUP($A58,'PlanSum+robust'!$A$2:$HN$197,73,FALSE)</f>
        <v>#N/A</v>
      </c>
      <c r="DH58" s="45" t="e">
        <f>VLOOKUP($A58,'PlanSum+robust'!$A$2:$HN$197,75,FALSE)</f>
        <v>#N/A</v>
      </c>
      <c r="DI58" s="46"/>
      <c r="DJ58" s="47"/>
      <c r="DK58" s="16" t="e">
        <f>VLOOKUP($A58,'PlanSum+robust'!$A$2:$HN$197,77,FALSE)</f>
        <v>#N/A</v>
      </c>
      <c r="DN58" s="45" t="e">
        <f>VLOOKUP($A58,'PlanSum+robust'!$A$2:$HN$197,79,FALSE)</f>
        <v>#N/A</v>
      </c>
      <c r="DO58" s="46"/>
      <c r="DP58" s="47"/>
      <c r="DQ58" s="16" t="e">
        <f>VLOOKUP($A58,'PlanSum+robust'!$A$2:$HN$197,81,FALSE)</f>
        <v>#N/A</v>
      </c>
      <c r="DT58" s="45" t="e">
        <f>VLOOKUP($A58,'PlanSum+robust'!$A$2:$HN$197,83,FALSE)</f>
        <v>#N/A</v>
      </c>
      <c r="DU58" s="46"/>
      <c r="DV58" s="47"/>
      <c r="DW58" s="16" t="e">
        <f>VLOOKUP($A58,'PlanSum+robust'!$A$2:$HN$197,85,FALSE)</f>
        <v>#N/A</v>
      </c>
      <c r="DZ58" s="45" t="e">
        <f>VLOOKUP($A58,'PlanSum+robust'!$A$2:$HN$197,87,FALSE)</f>
        <v>#N/A</v>
      </c>
      <c r="EA58" s="46"/>
      <c r="EB58" s="47"/>
      <c r="EC58" s="16" t="e">
        <f>VLOOKUP($A58,'PlanSum+robust'!$A$2:$HN$197,89,FALSE)</f>
        <v>#N/A</v>
      </c>
      <c r="EF58" s="45" t="e">
        <f>VLOOKUP($A58,'PlanSum+robust'!$A$2:$HN$197,91,FALSE)</f>
        <v>#N/A</v>
      </c>
      <c r="EG58" s="46"/>
      <c r="EH58" s="47"/>
      <c r="EI58" s="16" t="e">
        <f>VLOOKUP($A58,'PlanSum+robust'!$A$2:$HN$197,93,FALSE)</f>
        <v>#N/A</v>
      </c>
      <c r="EL58" s="45" t="e">
        <f>VLOOKUP($A58,'PlanSum+robust'!$A$2:$HN$197,95,FALSE)</f>
        <v>#N/A</v>
      </c>
      <c r="EM58" s="46"/>
      <c r="EN58" s="47"/>
      <c r="EO58" s="16" t="e">
        <f>VLOOKUP($A58,'PlanSum+robust'!$A$2:$HN$197,97,FALSE)</f>
        <v>#N/A</v>
      </c>
      <c r="ER58" s="45"/>
      <c r="ES58" s="46"/>
      <c r="ET58" s="47"/>
    </row>
    <row r="59" spans="1:198" s="16" customFormat="1" x14ac:dyDescent="0.25">
      <c r="B59" s="16" t="s">
        <v>518</v>
      </c>
      <c r="J59" s="45"/>
      <c r="K59" s="46"/>
      <c r="L59" s="47"/>
      <c r="P59" s="45"/>
      <c r="Q59" s="46"/>
      <c r="R59" s="47"/>
      <c r="V59" s="45"/>
      <c r="W59" s="46"/>
      <c r="X59" s="47"/>
      <c r="AB59" s="45"/>
      <c r="AC59" s="46"/>
      <c r="AD59" s="47"/>
      <c r="AH59" s="45"/>
      <c r="AI59" s="46"/>
      <c r="AJ59" s="47"/>
      <c r="AN59" s="45"/>
      <c r="AO59" s="46"/>
      <c r="AP59" s="47"/>
      <c r="AT59" s="45"/>
      <c r="AU59" s="46"/>
      <c r="AV59" s="47"/>
      <c r="AZ59" s="45"/>
      <c r="BA59" s="46"/>
      <c r="BB59" s="47"/>
      <c r="BF59" s="45"/>
      <c r="BG59" s="46"/>
      <c r="BH59" s="47"/>
      <c r="BL59" s="45"/>
      <c r="BM59" s="46"/>
      <c r="BN59" s="47"/>
      <c r="BR59" s="45"/>
      <c r="BS59" s="46"/>
      <c r="BT59" s="47"/>
      <c r="BX59" s="45"/>
      <c r="BY59" s="46"/>
      <c r="BZ59" s="47"/>
      <c r="CD59" s="45"/>
      <c r="CE59" s="46"/>
      <c r="CF59" s="47"/>
      <c r="CJ59" s="45"/>
      <c r="CK59" s="46"/>
      <c r="CL59" s="47"/>
      <c r="CP59" s="45"/>
      <c r="CQ59" s="46"/>
      <c r="CR59" s="47"/>
      <c r="CV59" s="45"/>
      <c r="CW59" s="46"/>
      <c r="CX59" s="47"/>
      <c r="DB59" s="45"/>
      <c r="DC59" s="46"/>
      <c r="DD59" s="47"/>
      <c r="DH59" s="45"/>
      <c r="DI59" s="46"/>
      <c r="DJ59" s="47"/>
      <c r="DN59" s="45"/>
      <c r="DO59" s="46"/>
      <c r="DP59" s="47"/>
      <c r="DT59" s="45"/>
      <c r="DU59" s="46"/>
      <c r="DV59" s="47"/>
      <c r="DZ59" s="45"/>
      <c r="EA59" s="46"/>
      <c r="EB59" s="47"/>
      <c r="EF59" s="45"/>
      <c r="EG59" s="46"/>
      <c r="EH59" s="47"/>
      <c r="EL59" s="45"/>
      <c r="EM59" s="46"/>
      <c r="EN59" s="47"/>
      <c r="ER59" s="45"/>
      <c r="ES59" s="46"/>
      <c r="ET59" s="47"/>
    </row>
    <row r="60" spans="1:198" s="16" customFormat="1" x14ac:dyDescent="0.25">
      <c r="B60" s="16" t="s">
        <v>519</v>
      </c>
      <c r="J60" s="45" t="e">
        <f>AVERAGE(J53:J58)</f>
        <v>#N/A</v>
      </c>
      <c r="K60" s="46"/>
      <c r="L60" s="47"/>
      <c r="M60" s="16" t="e">
        <f>AVERAGE(M53:M58)</f>
        <v>#N/A</v>
      </c>
      <c r="P60" s="45" t="e">
        <f>AVERAGE(P53:P58)</f>
        <v>#N/A</v>
      </c>
      <c r="Q60" s="46"/>
      <c r="R60" s="47"/>
      <c r="S60" s="16" t="e">
        <f>AVERAGE(S53:S58)</f>
        <v>#N/A</v>
      </c>
      <c r="V60" s="45" t="e">
        <f>AVERAGE(V53:V58)</f>
        <v>#N/A</v>
      </c>
      <c r="W60" s="46"/>
      <c r="X60" s="47"/>
      <c r="Y60" s="16" t="e">
        <f>AVERAGE(Y53:Y58)</f>
        <v>#N/A</v>
      </c>
      <c r="AB60" s="45" t="e">
        <f>AVERAGE(AB53:AB58)</f>
        <v>#N/A</v>
      </c>
      <c r="AC60" s="46"/>
      <c r="AD60" s="47"/>
      <c r="AE60" s="16" t="e">
        <f>AVERAGE(AE53:AE58)</f>
        <v>#N/A</v>
      </c>
      <c r="AH60" s="45" t="e">
        <f>AVERAGE(AH53:AH58)</f>
        <v>#N/A</v>
      </c>
      <c r="AI60" s="46"/>
      <c r="AJ60" s="47"/>
      <c r="AK60" s="16" t="e">
        <f>AVERAGE(AK53:AK58)</f>
        <v>#N/A</v>
      </c>
      <c r="AN60" s="45" t="e">
        <f>AVERAGE(AN53:AN58)</f>
        <v>#N/A</v>
      </c>
      <c r="AO60" s="46"/>
      <c r="AP60" s="47"/>
      <c r="AQ60" s="16" t="e">
        <f>AVERAGE(AQ53:AQ58)</f>
        <v>#N/A</v>
      </c>
      <c r="AT60" s="45" t="e">
        <f>AVERAGE(AT53:AT58)</f>
        <v>#N/A</v>
      </c>
      <c r="AU60" s="46"/>
      <c r="AV60" s="47"/>
      <c r="AW60" s="16" t="e">
        <f>AVERAGE(AW53:AW58)</f>
        <v>#N/A</v>
      </c>
      <c r="AZ60" s="45" t="e">
        <f>AVERAGE(AZ53:AZ58)</f>
        <v>#N/A</v>
      </c>
      <c r="BA60" s="46"/>
      <c r="BB60" s="47"/>
      <c r="BC60" s="16" t="e">
        <f>AVERAGE(BC53:BC58)</f>
        <v>#N/A</v>
      </c>
      <c r="BF60" s="45" t="e">
        <f>AVERAGE(BF53:BF58)</f>
        <v>#N/A</v>
      </c>
      <c r="BG60" s="46"/>
      <c r="BH60" s="47"/>
      <c r="BI60" s="16" t="e">
        <f>AVERAGE(BI53:BI58)</f>
        <v>#N/A</v>
      </c>
      <c r="BL60" s="45" t="e">
        <f>AVERAGE(BL53:BL58)</f>
        <v>#N/A</v>
      </c>
      <c r="BM60" s="46"/>
      <c r="BN60" s="47"/>
      <c r="BO60" s="16" t="e">
        <f>AVERAGE(BO53:BO58)</f>
        <v>#N/A</v>
      </c>
      <c r="BR60" s="45" t="e">
        <f>AVERAGE(BR53:BR58)</f>
        <v>#N/A</v>
      </c>
      <c r="BS60" s="46"/>
      <c r="BT60" s="47"/>
      <c r="BU60" s="16" t="e">
        <f>AVERAGE(BU53:BU58)</f>
        <v>#N/A</v>
      </c>
      <c r="BX60" s="45" t="e">
        <f>AVERAGE(BX53:BX58)</f>
        <v>#N/A</v>
      </c>
      <c r="BY60" s="46"/>
      <c r="BZ60" s="47"/>
      <c r="CA60" s="16" t="e">
        <f>AVERAGE(CA53:CA58)</f>
        <v>#N/A</v>
      </c>
      <c r="CD60" s="45" t="e">
        <f>AVERAGE(CD53:CD58)</f>
        <v>#N/A</v>
      </c>
      <c r="CE60" s="46"/>
      <c r="CF60" s="47"/>
      <c r="CG60" s="16" t="e">
        <f>AVERAGE(CG53:CG58)</f>
        <v>#N/A</v>
      </c>
      <c r="CJ60" s="45" t="e">
        <f>AVERAGE(CJ53:CJ58)</f>
        <v>#N/A</v>
      </c>
      <c r="CK60" s="46"/>
      <c r="CL60" s="47"/>
      <c r="CM60" s="16" t="e">
        <f>AVERAGE(CM53:CM58)</f>
        <v>#N/A</v>
      </c>
      <c r="CP60" s="45" t="e">
        <f>AVERAGE(CP53:CP58)</f>
        <v>#N/A</v>
      </c>
      <c r="CQ60" s="46"/>
      <c r="CR60" s="47"/>
      <c r="CS60" s="16" t="e">
        <f>AVERAGE(CS53:CS58)</f>
        <v>#N/A</v>
      </c>
      <c r="CV60" s="45" t="e">
        <f>AVERAGE(CV53:CV58)</f>
        <v>#N/A</v>
      </c>
      <c r="CW60" s="46"/>
      <c r="CX60" s="47"/>
      <c r="CY60" s="16" t="e">
        <f>AVERAGE(CY53:CY58)</f>
        <v>#N/A</v>
      </c>
      <c r="DB60" s="45" t="e">
        <f>AVERAGE(DB53:DB58)</f>
        <v>#N/A</v>
      </c>
      <c r="DC60" s="46"/>
      <c r="DD60" s="47"/>
      <c r="DE60" s="16" t="e">
        <f>AVERAGE(DE53:DE58)</f>
        <v>#N/A</v>
      </c>
      <c r="DH60" s="45" t="e">
        <f>AVERAGE(DH53:DH58)</f>
        <v>#N/A</v>
      </c>
      <c r="DI60" s="46"/>
      <c r="DJ60" s="47"/>
      <c r="DK60" s="16" t="e">
        <f>AVERAGE(DK53:DK58)</f>
        <v>#N/A</v>
      </c>
      <c r="DN60" s="45" t="e">
        <f>AVERAGE(DN53:DN58)</f>
        <v>#N/A</v>
      </c>
      <c r="DO60" s="46"/>
      <c r="DP60" s="47"/>
      <c r="DQ60" s="16" t="e">
        <f>AVERAGE(DQ53:DQ58)</f>
        <v>#N/A</v>
      </c>
      <c r="DT60" s="45" t="e">
        <f>AVERAGE(DT53:DT58)</f>
        <v>#N/A</v>
      </c>
      <c r="DU60" s="46"/>
      <c r="DV60" s="47"/>
      <c r="DW60" s="16" t="e">
        <f>AVERAGE(DW53:DW58)</f>
        <v>#N/A</v>
      </c>
      <c r="DZ60" s="45" t="e">
        <f>AVERAGE(DZ53:DZ58)</f>
        <v>#N/A</v>
      </c>
      <c r="EA60" s="46"/>
      <c r="EB60" s="47"/>
      <c r="EC60" s="16" t="e">
        <f>AVERAGE(EC53:EC58)</f>
        <v>#N/A</v>
      </c>
      <c r="EF60" s="45" t="e">
        <f>AVERAGE(EF53:EF58)</f>
        <v>#N/A</v>
      </c>
      <c r="EG60" s="46"/>
      <c r="EH60" s="47"/>
      <c r="EI60" s="16" t="e">
        <f>AVERAGE(EI53:EI58)</f>
        <v>#N/A</v>
      </c>
      <c r="EL60" s="45" t="e">
        <f>AVERAGE(EL53:EL58)</f>
        <v>#N/A</v>
      </c>
      <c r="EM60" s="46"/>
      <c r="EN60" s="47"/>
      <c r="EO60" s="16" t="e">
        <f>AVERAGE(EO53:EO58)</f>
        <v>#N/A</v>
      </c>
      <c r="ER60" s="45"/>
      <c r="ES60" s="46"/>
      <c r="ET60" s="47"/>
    </row>
    <row r="61" spans="1:198" s="16" customFormat="1" x14ac:dyDescent="0.25">
      <c r="B61" s="16" t="s">
        <v>520</v>
      </c>
      <c r="J61" s="45" t="e">
        <f>STDEV(J53:J58)</f>
        <v>#N/A</v>
      </c>
      <c r="K61" s="46"/>
      <c r="L61" s="47"/>
      <c r="M61" s="16" t="e">
        <f>STDEV(M53:M58)</f>
        <v>#N/A</v>
      </c>
      <c r="P61" s="45" t="e">
        <f>STDEV(P53:P58)</f>
        <v>#N/A</v>
      </c>
      <c r="Q61" s="46"/>
      <c r="R61" s="47"/>
      <c r="S61" s="16" t="e">
        <f>STDEV(S53:S58)</f>
        <v>#N/A</v>
      </c>
      <c r="V61" s="45" t="e">
        <f>STDEV(V53:V58)</f>
        <v>#N/A</v>
      </c>
      <c r="W61" s="46"/>
      <c r="X61" s="47"/>
      <c r="Y61" s="16" t="e">
        <f>STDEV(Y53:Y58)</f>
        <v>#N/A</v>
      </c>
      <c r="AB61" s="45" t="e">
        <f>STDEV(AB53:AB58)</f>
        <v>#N/A</v>
      </c>
      <c r="AC61" s="46"/>
      <c r="AD61" s="47"/>
      <c r="AE61" s="16" t="e">
        <f>STDEV(AE53:AE58)</f>
        <v>#N/A</v>
      </c>
      <c r="AH61" s="45" t="e">
        <f>STDEV(AH53:AH58)</f>
        <v>#N/A</v>
      </c>
      <c r="AI61" s="46"/>
      <c r="AJ61" s="47"/>
      <c r="AK61" s="16" t="e">
        <f>STDEV(AK53:AK58)</f>
        <v>#N/A</v>
      </c>
      <c r="AN61" s="45" t="e">
        <f>STDEV(AN53:AN58)</f>
        <v>#N/A</v>
      </c>
      <c r="AO61" s="46"/>
      <c r="AP61" s="47"/>
      <c r="AQ61" s="16" t="e">
        <f>STDEV(AQ53:AQ58)</f>
        <v>#N/A</v>
      </c>
      <c r="AT61" s="45" t="e">
        <f>STDEV(AT53:AT58)</f>
        <v>#N/A</v>
      </c>
      <c r="AU61" s="46"/>
      <c r="AV61" s="47"/>
      <c r="AW61" s="16" t="e">
        <f>STDEV(AW53:AW58)</f>
        <v>#N/A</v>
      </c>
      <c r="AZ61" s="45" t="e">
        <f>STDEV(AZ53:AZ58)</f>
        <v>#N/A</v>
      </c>
      <c r="BA61" s="46"/>
      <c r="BB61" s="47"/>
      <c r="BC61" s="16" t="e">
        <f>STDEV(BC53:BC58)</f>
        <v>#N/A</v>
      </c>
      <c r="BF61" s="45" t="e">
        <f>STDEV(BF53:BF58)</f>
        <v>#N/A</v>
      </c>
      <c r="BG61" s="46"/>
      <c r="BH61" s="47"/>
      <c r="BI61" s="16" t="e">
        <f>STDEV(BI53:BI58)</f>
        <v>#N/A</v>
      </c>
      <c r="BL61" s="45" t="e">
        <f>STDEV(BL53:BL58)</f>
        <v>#N/A</v>
      </c>
      <c r="BM61" s="46"/>
      <c r="BN61" s="47"/>
      <c r="BO61" s="16" t="e">
        <f>STDEV(BO53:BO58)</f>
        <v>#N/A</v>
      </c>
      <c r="BR61" s="45" t="e">
        <f>STDEV(BR53:BR58)</f>
        <v>#N/A</v>
      </c>
      <c r="BS61" s="46"/>
      <c r="BT61" s="47"/>
      <c r="BU61" s="16" t="e">
        <f>STDEV(BU53:BU58)</f>
        <v>#N/A</v>
      </c>
      <c r="BX61" s="45" t="e">
        <f>STDEV(BX53:BX58)</f>
        <v>#N/A</v>
      </c>
      <c r="BY61" s="46"/>
      <c r="BZ61" s="47"/>
      <c r="CA61" s="16" t="e">
        <f>STDEV(CA53:CA58)</f>
        <v>#N/A</v>
      </c>
      <c r="CD61" s="45" t="e">
        <f>STDEV(CD53:CD58)</f>
        <v>#N/A</v>
      </c>
      <c r="CE61" s="46"/>
      <c r="CF61" s="47"/>
      <c r="CG61" s="16" t="e">
        <f>STDEV(CG53:CG58)</f>
        <v>#N/A</v>
      </c>
      <c r="CJ61" s="45" t="e">
        <f>STDEV(CJ53:CJ58)</f>
        <v>#N/A</v>
      </c>
      <c r="CK61" s="46"/>
      <c r="CL61" s="47"/>
      <c r="CM61" s="16" t="e">
        <f>STDEV(CM53:CM58)</f>
        <v>#N/A</v>
      </c>
      <c r="CP61" s="45" t="e">
        <f>STDEV(CP53:CP58)</f>
        <v>#N/A</v>
      </c>
      <c r="CQ61" s="46"/>
      <c r="CR61" s="47"/>
      <c r="CS61" s="16" t="e">
        <f>STDEV(CS53:CS58)</f>
        <v>#N/A</v>
      </c>
      <c r="CV61" s="45" t="e">
        <f>STDEV(CV53:CV58)</f>
        <v>#N/A</v>
      </c>
      <c r="CW61" s="46"/>
      <c r="CX61" s="47"/>
      <c r="CY61" s="16" t="e">
        <f>STDEV(CY53:CY58)</f>
        <v>#N/A</v>
      </c>
      <c r="DB61" s="45" t="e">
        <f>STDEV(DB53:DB58)</f>
        <v>#N/A</v>
      </c>
      <c r="DC61" s="46"/>
      <c r="DD61" s="47"/>
      <c r="DE61" s="16" t="e">
        <f>STDEV(DE53:DE58)</f>
        <v>#N/A</v>
      </c>
      <c r="DH61" s="45" t="e">
        <f>STDEV(DH53:DH58)</f>
        <v>#N/A</v>
      </c>
      <c r="DI61" s="46"/>
      <c r="DJ61" s="47"/>
      <c r="DK61" s="16" t="e">
        <f>STDEV(DK53:DK58)</f>
        <v>#N/A</v>
      </c>
      <c r="DN61" s="45" t="e">
        <f>STDEV(DN53:DN58)</f>
        <v>#N/A</v>
      </c>
      <c r="DO61" s="46"/>
      <c r="DP61" s="47"/>
      <c r="DQ61" s="16" t="e">
        <f>STDEV(DQ53:DQ58)</f>
        <v>#N/A</v>
      </c>
      <c r="DT61" s="45" t="e">
        <f>STDEV(DT53:DT58)</f>
        <v>#N/A</v>
      </c>
      <c r="DU61" s="46"/>
      <c r="DV61" s="47"/>
      <c r="DW61" s="16" t="e">
        <f>STDEV(DW53:DW58)</f>
        <v>#N/A</v>
      </c>
      <c r="DZ61" s="45" t="e">
        <f>STDEV(DZ53:DZ58)</f>
        <v>#N/A</v>
      </c>
      <c r="EA61" s="46"/>
      <c r="EB61" s="47"/>
      <c r="EC61" s="16" t="e">
        <f>STDEV(EC53:EC58)</f>
        <v>#N/A</v>
      </c>
      <c r="EF61" s="45" t="e">
        <f>STDEV(EF53:EF58)</f>
        <v>#N/A</v>
      </c>
      <c r="EG61" s="46"/>
      <c r="EH61" s="47"/>
      <c r="EI61" s="16" t="e">
        <f>STDEV(EI53:EI58)</f>
        <v>#N/A</v>
      </c>
      <c r="EL61" s="45" t="e">
        <f>STDEV(EL53:EL58)</f>
        <v>#N/A</v>
      </c>
      <c r="EM61" s="46"/>
      <c r="EN61" s="47"/>
      <c r="EO61" s="16" t="e">
        <f>STDEV(EO53:EO58)</f>
        <v>#N/A</v>
      </c>
      <c r="ER61" s="45"/>
      <c r="ES61" s="46"/>
      <c r="ET61" s="47"/>
    </row>
    <row r="62" spans="1:198" s="16" customFormat="1" x14ac:dyDescent="0.25">
      <c r="J62" s="45"/>
      <c r="K62" s="46"/>
      <c r="L62" s="47"/>
      <c r="P62" s="45"/>
      <c r="Q62" s="46"/>
      <c r="R62" s="47"/>
      <c r="V62" s="45"/>
      <c r="W62" s="46"/>
      <c r="X62" s="47"/>
      <c r="AB62" s="45"/>
      <c r="AC62" s="46"/>
      <c r="AD62" s="47"/>
      <c r="AH62" s="45"/>
      <c r="AI62" s="46"/>
      <c r="AJ62" s="47"/>
      <c r="AN62" s="45"/>
      <c r="AO62" s="46"/>
      <c r="AP62" s="47"/>
      <c r="AT62" s="45"/>
      <c r="AU62" s="46"/>
      <c r="AV62" s="47"/>
      <c r="AZ62" s="45"/>
      <c r="BA62" s="46"/>
      <c r="BB62" s="47"/>
      <c r="BF62" s="45"/>
      <c r="BG62" s="46"/>
      <c r="BH62" s="47"/>
      <c r="BL62" s="45"/>
      <c r="BM62" s="46"/>
      <c r="BN62" s="47"/>
      <c r="BR62" s="45"/>
      <c r="BS62" s="46"/>
      <c r="BT62" s="47"/>
      <c r="BX62" s="45"/>
      <c r="BY62" s="46"/>
      <c r="BZ62" s="47"/>
      <c r="CD62" s="45"/>
      <c r="CE62" s="46"/>
      <c r="CF62" s="47"/>
      <c r="CJ62" s="45"/>
      <c r="CK62" s="46"/>
      <c r="CL62" s="47"/>
      <c r="CP62" s="45"/>
      <c r="CQ62" s="46"/>
      <c r="CR62" s="47"/>
      <c r="CV62" s="45"/>
      <c r="CW62" s="46"/>
      <c r="CX62" s="47"/>
      <c r="DB62" s="45"/>
      <c r="DC62" s="46"/>
      <c r="DD62" s="47"/>
      <c r="DH62" s="45"/>
      <c r="DI62" s="46"/>
      <c r="DJ62" s="47"/>
      <c r="DN62" s="45"/>
      <c r="DO62" s="46"/>
      <c r="DP62" s="47"/>
      <c r="DT62" s="45"/>
      <c r="DU62" s="46"/>
      <c r="DV62" s="47"/>
      <c r="DZ62" s="45"/>
      <c r="EA62" s="46"/>
      <c r="EB62" s="47"/>
      <c r="EF62" s="45"/>
      <c r="EG62" s="46"/>
      <c r="EH62" s="47"/>
      <c r="EL62" s="45"/>
      <c r="EM62" s="46"/>
      <c r="EN62" s="47"/>
      <c r="ER62" s="45"/>
      <c r="ES62" s="46"/>
      <c r="ET62" s="47"/>
    </row>
    <row r="65" spans="1:24" s="52" customFormat="1" x14ac:dyDescent="0.25"/>
    <row r="66" spans="1:24" x14ac:dyDescent="0.25">
      <c r="A66" s="46" t="str">
        <f>Plan_Parameters!A2</f>
        <v>ID</v>
      </c>
      <c r="B66" s="46" t="str">
        <f>Plan_Parameters!B2</f>
        <v>CentreID</v>
      </c>
      <c r="C66" s="46" t="str">
        <f>Plan_Parameters!C2</f>
        <v>Initials</v>
      </c>
      <c r="D66" s="46" t="str">
        <f>Plan_Parameters!D2</f>
        <v>Date</v>
      </c>
      <c r="E66" s="46" t="str">
        <f>Plan_Parameters!E2</f>
        <v>LastUpdated</v>
      </c>
      <c r="F66" s="46" t="str">
        <f>Plan_Parameters!F2</f>
        <v>Plan name</v>
      </c>
      <c r="G66" s="46" t="str">
        <f>Plan_Parameters!G2</f>
        <v>Submitted</v>
      </c>
      <c r="H66" s="46" t="str">
        <f>Plan_Parameters!H2</f>
        <v>Indication</v>
      </c>
      <c r="I66" s="46" t="str">
        <f>Plan_Parameters!I2</f>
        <v>PatientNo</v>
      </c>
      <c r="J66" s="46" t="str">
        <f>Plan_Parameters!J2</f>
        <v>Gantry</v>
      </c>
      <c r="K66" s="46" t="str">
        <f>Plan_Parameters!K2</f>
        <v>Method</v>
      </c>
      <c r="L66" s="46" t="str">
        <f>Plan_Parameters!L2</f>
        <v>Number of Beams</v>
      </c>
      <c r="M66" s="46" t="str">
        <f>Plan_Parameters!M2</f>
        <v>Beam 1 (Gantry, Couch)</v>
      </c>
      <c r="N66" s="46" t="str">
        <f>Plan_Parameters!N2</f>
        <v>Beam 2 (Gantry, Couch)</v>
      </c>
      <c r="O66" s="46" t="str">
        <f>Plan_Parameters!O2</f>
        <v>Beam 3 (Gantry, Couch)</v>
      </c>
      <c r="P66" s="46" t="str">
        <f>Plan_Parameters!P2</f>
        <v>Beam 4 (Gantry, Couch)</v>
      </c>
      <c r="Q66" s="46" t="str">
        <f>Plan_Parameters!Q2</f>
        <v>Beam 5 (Gantry, Couch)</v>
      </c>
      <c r="R66" s="46" t="str">
        <f>Plan_Parameters!R2</f>
        <v>Beam 6 (Gantry, Couch)</v>
      </c>
      <c r="S66" s="46" t="str">
        <f>Plan_Parameters!S2</f>
        <v>Beam 7 (Gantry, Couch)</v>
      </c>
      <c r="T66" s="46" t="str">
        <f>Plan_Parameters!T2</f>
        <v>Beam 8 (Gantry, Couch)</v>
      </c>
      <c r="U66" s="46" t="str">
        <f>Plan_Parameters!U2</f>
        <v>Beam 9 (Gantry, Couch)</v>
      </c>
      <c r="V66" s="46" t="str">
        <f>Plan_Parameters!V2</f>
        <v>Beam 10 (Gantry, Couch)</v>
      </c>
      <c r="W66" s="46" t="str">
        <f>Plan_Parameters!W2</f>
        <v>Range Shifter</v>
      </c>
      <c r="X66" s="46" t="str">
        <f>Plan_Parameters!X2</f>
        <v>Comments</v>
      </c>
    </row>
    <row r="67" spans="1:24" x14ac:dyDescent="0.25">
      <c r="B67" s="46" t="e">
        <f>VLOOKUP(A67,Plan_Parameters!$A$3:$GP$198,2,FALSE)</f>
        <v>#N/A</v>
      </c>
      <c r="C67" s="46" t="e">
        <f>VLOOKUP(A67,Plan_Parameters!$A$3:$GP$198,3,FALSE)</f>
        <v>#N/A</v>
      </c>
      <c r="D67" s="46" t="e">
        <f>VLOOKUP(A67,Plan_Parameters!$A$3:$GP$198,4,FALSE)</f>
        <v>#N/A</v>
      </c>
      <c r="E67" s="46" t="e">
        <f>VLOOKUP(A67,Plan_Parameters!$A$3:$GP$198,5,FALSE)</f>
        <v>#N/A</v>
      </c>
      <c r="F67" s="46" t="e">
        <f>VLOOKUP(A67,Plan_Parameters!$A$3:$GP$198,6,FALSE)</f>
        <v>#N/A</v>
      </c>
      <c r="G67" s="46" t="e">
        <f>VLOOKUP(A67,Plan_Parameters!$A$3:$GP$198,7,FALSE)</f>
        <v>#N/A</v>
      </c>
      <c r="H67" s="46" t="e">
        <f>VLOOKUP(A67,Plan_Parameters!$A$3:$GP$198,8,FALSE)</f>
        <v>#N/A</v>
      </c>
      <c r="I67" s="46" t="e">
        <f>VLOOKUP(A67,Plan_Parameters!$A$3:$GP$198,9,FALSE)</f>
        <v>#N/A</v>
      </c>
      <c r="J67" s="46" t="e">
        <f>VLOOKUP(A67,Plan_Parameters!$A$3:$GP$198,10,FALSE)</f>
        <v>#N/A</v>
      </c>
      <c r="K67" s="46" t="e">
        <f>VLOOKUP(A67,Plan_Parameters!$A$3:$GP$198,11,FALSE)</f>
        <v>#N/A</v>
      </c>
      <c r="L67" s="46" t="e">
        <f>VLOOKUP(A67,Plan_Parameters!$A$3:$GP$198,12,FALSE)</f>
        <v>#N/A</v>
      </c>
      <c r="M67" s="46" t="e">
        <f>VLOOKUP(A67,Plan_Parameters!$A$3:$GP$198,13,FALSE)</f>
        <v>#N/A</v>
      </c>
      <c r="N67" s="46" t="e">
        <f>VLOOKUP(A67,Plan_Parameters!$A$3:$GP$198,14,FALSE)</f>
        <v>#N/A</v>
      </c>
      <c r="O67" s="46" t="e">
        <f>VLOOKUP(A67,Plan_Parameters!$A$3:$GP$198,15,FALSE)</f>
        <v>#N/A</v>
      </c>
      <c r="P67" s="46" t="e">
        <f>VLOOKUP(A67,Plan_Parameters!$A$3:$GP$198,16,FALSE)</f>
        <v>#N/A</v>
      </c>
      <c r="Q67" s="46" t="e">
        <f>VLOOKUP(A67,Plan_Parameters!$A$3:$GP$198,17,FALSE)</f>
        <v>#N/A</v>
      </c>
      <c r="R67" s="46" t="e">
        <f>VLOOKUP(A67,Plan_Parameters!$A$3:$GP$198,18,FALSE)</f>
        <v>#N/A</v>
      </c>
      <c r="S67" s="46" t="e">
        <f>VLOOKUP(A67,Plan_Parameters!$A$3:$GP$198,19,FALSE)</f>
        <v>#N/A</v>
      </c>
      <c r="T67" s="46" t="e">
        <f>VLOOKUP(A67,Plan_Parameters!$A$3:$GP$198,20,FALSE)</f>
        <v>#N/A</v>
      </c>
      <c r="U67" s="46" t="e">
        <f>VLOOKUP(A67,Plan_Parameters!$A$3:$GP$198,21,FALSE)</f>
        <v>#N/A</v>
      </c>
      <c r="V67" s="46" t="e">
        <f>VLOOKUP(A67,Plan_Parameters!$A$3:$GP$198,22,FALSE)</f>
        <v>#N/A</v>
      </c>
      <c r="W67" s="46" t="e">
        <f>VLOOKUP(A67,Plan_Parameters!$A$3:$GP$198,23,FALSE)</f>
        <v>#N/A</v>
      </c>
      <c r="X67" s="46" t="e">
        <f>VLOOKUP(A67,Plan_Parameters!$A$3:$GP$198,24,FALSE)</f>
        <v>#N/A</v>
      </c>
    </row>
    <row r="68" spans="1:24" x14ac:dyDescent="0.25">
      <c r="B68" s="46" t="e">
        <f>VLOOKUP(A68,Plan_Parameters!$A$3:$GP$198,2,FALSE)</f>
        <v>#N/A</v>
      </c>
      <c r="C68" s="46" t="e">
        <f>VLOOKUP(A68,Plan_Parameters!$A$3:$GP$198,3,FALSE)</f>
        <v>#N/A</v>
      </c>
      <c r="D68" s="46" t="e">
        <f>VLOOKUP(A68,Plan_Parameters!$A$3:$GP$198,4,FALSE)</f>
        <v>#N/A</v>
      </c>
      <c r="E68" s="46" t="e">
        <f>VLOOKUP(A68,Plan_Parameters!$A$3:$GP$198,5,FALSE)</f>
        <v>#N/A</v>
      </c>
      <c r="F68" s="46" t="e">
        <f>VLOOKUP(A68,Plan_Parameters!$A$3:$GP$198,6,FALSE)</f>
        <v>#N/A</v>
      </c>
      <c r="G68" s="46" t="e">
        <f>VLOOKUP(A68,Plan_Parameters!$A$3:$GP$198,7,FALSE)</f>
        <v>#N/A</v>
      </c>
      <c r="H68" s="46" t="e">
        <f>VLOOKUP(A68,Plan_Parameters!$A$3:$GP$198,8,FALSE)</f>
        <v>#N/A</v>
      </c>
      <c r="I68" s="46" t="e">
        <f>VLOOKUP(A68,Plan_Parameters!$A$3:$GP$198,9,FALSE)</f>
        <v>#N/A</v>
      </c>
      <c r="J68" s="46" t="e">
        <f>VLOOKUP(A68,Plan_Parameters!$A$3:$GP$198,10,FALSE)</f>
        <v>#N/A</v>
      </c>
      <c r="K68" s="46" t="e">
        <f>VLOOKUP(A68,Plan_Parameters!$A$3:$GP$198,11,FALSE)</f>
        <v>#N/A</v>
      </c>
      <c r="L68" s="46" t="e">
        <f>VLOOKUP(A68,Plan_Parameters!$A$3:$GP$198,12,FALSE)</f>
        <v>#N/A</v>
      </c>
      <c r="M68" s="46" t="e">
        <f>VLOOKUP(A68,Plan_Parameters!$A$3:$GP$198,13,FALSE)</f>
        <v>#N/A</v>
      </c>
      <c r="N68" s="46" t="e">
        <f>VLOOKUP(A68,Plan_Parameters!$A$3:$GP$198,14,FALSE)</f>
        <v>#N/A</v>
      </c>
      <c r="O68" s="46" t="e">
        <f>VLOOKUP(A68,Plan_Parameters!$A$3:$GP$198,15,FALSE)</f>
        <v>#N/A</v>
      </c>
      <c r="P68" s="46" t="e">
        <f>VLOOKUP(A68,Plan_Parameters!$A$3:$GP$198,16,FALSE)</f>
        <v>#N/A</v>
      </c>
      <c r="Q68" s="46" t="e">
        <f>VLOOKUP(A68,Plan_Parameters!$A$3:$GP$198,17,FALSE)</f>
        <v>#N/A</v>
      </c>
      <c r="R68" s="46" t="e">
        <f>VLOOKUP(A68,Plan_Parameters!$A$3:$GP$198,18,FALSE)</f>
        <v>#N/A</v>
      </c>
      <c r="S68" s="46" t="e">
        <f>VLOOKUP(A68,Plan_Parameters!$A$3:$GP$198,19,FALSE)</f>
        <v>#N/A</v>
      </c>
      <c r="T68" s="46" t="e">
        <f>VLOOKUP(A68,Plan_Parameters!$A$3:$GP$198,20,FALSE)</f>
        <v>#N/A</v>
      </c>
      <c r="U68" s="46" t="e">
        <f>VLOOKUP(A68,Plan_Parameters!$A$3:$GP$198,21,FALSE)</f>
        <v>#N/A</v>
      </c>
      <c r="V68" s="46" t="e">
        <f>VLOOKUP(A68,Plan_Parameters!$A$3:$GP$198,22,FALSE)</f>
        <v>#N/A</v>
      </c>
      <c r="W68" s="46" t="e">
        <f>VLOOKUP(A68,Plan_Parameters!$A$3:$GP$198,23,FALSE)</f>
        <v>#N/A</v>
      </c>
      <c r="X68" s="46" t="e">
        <f>VLOOKUP(A68,Plan_Parameters!$A$3:$GP$198,24,FALSE)</f>
        <v>#N/A</v>
      </c>
    </row>
    <row r="69" spans="1:24" x14ac:dyDescent="0.25">
      <c r="B69" s="46" t="e">
        <f>VLOOKUP(A69,Plan_Parameters!$A$3:$GP$198,2,FALSE)</f>
        <v>#N/A</v>
      </c>
      <c r="C69" s="46" t="e">
        <f>VLOOKUP(A69,Plan_Parameters!$A$3:$GP$198,3,FALSE)</f>
        <v>#N/A</v>
      </c>
      <c r="D69" s="46" t="e">
        <f>VLOOKUP(A69,Plan_Parameters!$A$3:$GP$198,4,FALSE)</f>
        <v>#N/A</v>
      </c>
      <c r="E69" s="46" t="e">
        <f>VLOOKUP(A69,Plan_Parameters!$A$3:$GP$198,5,FALSE)</f>
        <v>#N/A</v>
      </c>
      <c r="F69" s="46" t="e">
        <f>VLOOKUP(A69,Plan_Parameters!$A$3:$GP$198,6,FALSE)</f>
        <v>#N/A</v>
      </c>
      <c r="G69" s="46" t="e">
        <f>VLOOKUP(A69,Plan_Parameters!$A$3:$GP$198,7,FALSE)</f>
        <v>#N/A</v>
      </c>
      <c r="H69" s="46" t="e">
        <f>VLOOKUP(A69,Plan_Parameters!$A$3:$GP$198,8,FALSE)</f>
        <v>#N/A</v>
      </c>
      <c r="I69" s="46" t="e">
        <f>VLOOKUP(A69,Plan_Parameters!$A$3:$GP$198,9,FALSE)</f>
        <v>#N/A</v>
      </c>
      <c r="J69" s="46" t="e">
        <f>VLOOKUP(A69,Plan_Parameters!$A$3:$GP$198,10,FALSE)</f>
        <v>#N/A</v>
      </c>
      <c r="K69" s="46" t="e">
        <f>VLOOKUP(A69,Plan_Parameters!$A$3:$GP$198,11,FALSE)</f>
        <v>#N/A</v>
      </c>
      <c r="L69" s="46" t="e">
        <f>VLOOKUP(A69,Plan_Parameters!$A$3:$GP$198,12,FALSE)</f>
        <v>#N/A</v>
      </c>
      <c r="M69" s="46" t="e">
        <f>VLOOKUP(A69,Plan_Parameters!$A$3:$GP$198,13,FALSE)</f>
        <v>#N/A</v>
      </c>
      <c r="N69" s="46" t="e">
        <f>VLOOKUP(A69,Plan_Parameters!$A$3:$GP$198,14,FALSE)</f>
        <v>#N/A</v>
      </c>
      <c r="O69" s="46" t="e">
        <f>VLOOKUP(A69,Plan_Parameters!$A$3:$GP$198,15,FALSE)</f>
        <v>#N/A</v>
      </c>
      <c r="P69" s="46" t="e">
        <f>VLOOKUP(A69,Plan_Parameters!$A$3:$GP$198,16,FALSE)</f>
        <v>#N/A</v>
      </c>
      <c r="Q69" s="46" t="e">
        <f>VLOOKUP(A69,Plan_Parameters!$A$3:$GP$198,17,FALSE)</f>
        <v>#N/A</v>
      </c>
      <c r="R69" s="46" t="e">
        <f>VLOOKUP(A69,Plan_Parameters!$A$3:$GP$198,18,FALSE)</f>
        <v>#N/A</v>
      </c>
      <c r="S69" s="46" t="e">
        <f>VLOOKUP(A69,Plan_Parameters!$A$3:$GP$198,19,FALSE)</f>
        <v>#N/A</v>
      </c>
      <c r="T69" s="46" t="e">
        <f>VLOOKUP(A69,Plan_Parameters!$A$3:$GP$198,20,FALSE)</f>
        <v>#N/A</v>
      </c>
      <c r="U69" s="46" t="e">
        <f>VLOOKUP(A69,Plan_Parameters!$A$3:$GP$198,21,FALSE)</f>
        <v>#N/A</v>
      </c>
      <c r="V69" s="46" t="e">
        <f>VLOOKUP(A69,Plan_Parameters!$A$3:$GP$198,22,FALSE)</f>
        <v>#N/A</v>
      </c>
      <c r="W69" s="46" t="e">
        <f>VLOOKUP(A69,Plan_Parameters!$A$3:$GP$198,23,FALSE)</f>
        <v>#N/A</v>
      </c>
      <c r="X69" s="46" t="e">
        <f>VLOOKUP(A69,Plan_Parameters!$A$3:$GP$198,24,FALSE)</f>
        <v>#N/A</v>
      </c>
    </row>
    <row r="70" spans="1:24" x14ac:dyDescent="0.25">
      <c r="B70" s="46" t="e">
        <f>VLOOKUP(A70,Plan_Parameters!$A$3:$GP$198,2,FALSE)</f>
        <v>#N/A</v>
      </c>
      <c r="C70" s="46" t="e">
        <f>VLOOKUP(A70,Plan_Parameters!$A$3:$GP$198,3,FALSE)</f>
        <v>#N/A</v>
      </c>
      <c r="D70" s="46" t="e">
        <f>VLOOKUP(A70,Plan_Parameters!$A$3:$GP$198,4,FALSE)</f>
        <v>#N/A</v>
      </c>
      <c r="E70" s="46" t="e">
        <f>VLOOKUP(A70,Plan_Parameters!$A$3:$GP$198,5,FALSE)</f>
        <v>#N/A</v>
      </c>
      <c r="F70" s="46" t="e">
        <f>VLOOKUP(A70,Plan_Parameters!$A$3:$GP$198,6,FALSE)</f>
        <v>#N/A</v>
      </c>
      <c r="G70" s="46" t="e">
        <f>VLOOKUP(A70,Plan_Parameters!$A$3:$GP$198,7,FALSE)</f>
        <v>#N/A</v>
      </c>
      <c r="H70" s="46" t="e">
        <f>VLOOKUP(A70,Plan_Parameters!$A$3:$GP$198,8,FALSE)</f>
        <v>#N/A</v>
      </c>
      <c r="I70" s="46" t="e">
        <f>VLOOKUP(A70,Plan_Parameters!$A$3:$GP$198,9,FALSE)</f>
        <v>#N/A</v>
      </c>
      <c r="J70" s="46" t="e">
        <f>VLOOKUP(A70,Plan_Parameters!$A$3:$GP$198,10,FALSE)</f>
        <v>#N/A</v>
      </c>
      <c r="K70" s="46" t="e">
        <f>VLOOKUP(A70,Plan_Parameters!$A$3:$GP$198,11,FALSE)</f>
        <v>#N/A</v>
      </c>
      <c r="L70" s="46" t="e">
        <f>VLOOKUP(A70,Plan_Parameters!$A$3:$GP$198,12,FALSE)</f>
        <v>#N/A</v>
      </c>
      <c r="M70" s="46" t="e">
        <f>VLOOKUP(A70,Plan_Parameters!$A$3:$GP$198,13,FALSE)</f>
        <v>#N/A</v>
      </c>
      <c r="N70" s="46" t="e">
        <f>VLOOKUP(A70,Plan_Parameters!$A$3:$GP$198,14,FALSE)</f>
        <v>#N/A</v>
      </c>
      <c r="O70" s="46" t="e">
        <f>VLOOKUP(A70,Plan_Parameters!$A$3:$GP$198,15,FALSE)</f>
        <v>#N/A</v>
      </c>
      <c r="P70" s="46" t="e">
        <f>VLOOKUP(A70,Plan_Parameters!$A$3:$GP$198,16,FALSE)</f>
        <v>#N/A</v>
      </c>
      <c r="Q70" s="46" t="e">
        <f>VLOOKUP(A70,Plan_Parameters!$A$3:$GP$198,17,FALSE)</f>
        <v>#N/A</v>
      </c>
      <c r="R70" s="46" t="e">
        <f>VLOOKUP(A70,Plan_Parameters!$A$3:$GP$198,18,FALSE)</f>
        <v>#N/A</v>
      </c>
      <c r="S70" s="46" t="e">
        <f>VLOOKUP(A70,Plan_Parameters!$A$3:$GP$198,19,FALSE)</f>
        <v>#N/A</v>
      </c>
      <c r="T70" s="46" t="e">
        <f>VLOOKUP(A70,Plan_Parameters!$A$3:$GP$198,20,FALSE)</f>
        <v>#N/A</v>
      </c>
      <c r="U70" s="46" t="e">
        <f>VLOOKUP(A70,Plan_Parameters!$A$3:$GP$198,21,FALSE)</f>
        <v>#N/A</v>
      </c>
      <c r="V70" s="46" t="e">
        <f>VLOOKUP(A70,Plan_Parameters!$A$3:$GP$198,22,FALSE)</f>
        <v>#N/A</v>
      </c>
      <c r="W70" s="46" t="e">
        <f>VLOOKUP(A70,Plan_Parameters!$A$3:$GP$198,23,FALSE)</f>
        <v>#N/A</v>
      </c>
      <c r="X70" s="46" t="e">
        <f>VLOOKUP(A70,Plan_Parameters!$A$3:$GP$198,24,FALSE)</f>
        <v>#N/A</v>
      </c>
    </row>
    <row r="71" spans="1:24" x14ac:dyDescent="0.25">
      <c r="B71" s="46" t="e">
        <f>VLOOKUP(A71,Plan_Parameters!$A$3:$GP$198,2,FALSE)</f>
        <v>#N/A</v>
      </c>
      <c r="C71" s="46" t="e">
        <f>VLOOKUP(A71,Plan_Parameters!$A$3:$GP$198,3,FALSE)</f>
        <v>#N/A</v>
      </c>
      <c r="D71" s="46" t="e">
        <f>VLOOKUP(A71,Plan_Parameters!$A$3:$GP$198,4,FALSE)</f>
        <v>#N/A</v>
      </c>
      <c r="E71" s="46" t="e">
        <f>VLOOKUP(A71,Plan_Parameters!$A$3:$GP$198,5,FALSE)</f>
        <v>#N/A</v>
      </c>
      <c r="F71" s="46" t="e">
        <f>VLOOKUP(A71,Plan_Parameters!$A$3:$GP$198,6,FALSE)</f>
        <v>#N/A</v>
      </c>
      <c r="G71" s="46" t="e">
        <f>VLOOKUP(A71,Plan_Parameters!$A$3:$GP$198,7,FALSE)</f>
        <v>#N/A</v>
      </c>
      <c r="H71" s="46" t="e">
        <f>VLOOKUP(A71,Plan_Parameters!$A$3:$GP$198,8,FALSE)</f>
        <v>#N/A</v>
      </c>
      <c r="I71" s="46" t="e">
        <f>VLOOKUP(A71,Plan_Parameters!$A$3:$GP$198,9,FALSE)</f>
        <v>#N/A</v>
      </c>
      <c r="J71" s="46" t="e">
        <f>VLOOKUP(A71,Plan_Parameters!$A$3:$GP$198,10,FALSE)</f>
        <v>#N/A</v>
      </c>
      <c r="K71" s="46" t="e">
        <f>VLOOKUP(A71,Plan_Parameters!$A$3:$GP$198,11,FALSE)</f>
        <v>#N/A</v>
      </c>
      <c r="L71" s="46" t="e">
        <f>VLOOKUP(A71,Plan_Parameters!$A$3:$GP$198,12,FALSE)</f>
        <v>#N/A</v>
      </c>
      <c r="M71" s="46" t="e">
        <f>VLOOKUP(A71,Plan_Parameters!$A$3:$GP$198,13,FALSE)</f>
        <v>#N/A</v>
      </c>
      <c r="N71" s="46" t="e">
        <f>VLOOKUP(A71,Plan_Parameters!$A$3:$GP$198,14,FALSE)</f>
        <v>#N/A</v>
      </c>
      <c r="O71" s="46" t="e">
        <f>VLOOKUP(A71,Plan_Parameters!$A$3:$GP$198,15,FALSE)</f>
        <v>#N/A</v>
      </c>
      <c r="P71" s="46" t="e">
        <f>VLOOKUP(A71,Plan_Parameters!$A$3:$GP$198,16,FALSE)</f>
        <v>#N/A</v>
      </c>
      <c r="Q71" s="46" t="e">
        <f>VLOOKUP(A71,Plan_Parameters!$A$3:$GP$198,17,FALSE)</f>
        <v>#N/A</v>
      </c>
      <c r="R71" s="46" t="e">
        <f>VLOOKUP(A71,Plan_Parameters!$A$3:$GP$198,18,FALSE)</f>
        <v>#N/A</v>
      </c>
      <c r="S71" s="46" t="e">
        <f>VLOOKUP(A71,Plan_Parameters!$A$3:$GP$198,19,FALSE)</f>
        <v>#N/A</v>
      </c>
      <c r="T71" s="46" t="e">
        <f>VLOOKUP(A71,Plan_Parameters!$A$3:$GP$198,20,FALSE)</f>
        <v>#N/A</v>
      </c>
      <c r="U71" s="46" t="e">
        <f>VLOOKUP(A71,Plan_Parameters!$A$3:$GP$198,21,FALSE)</f>
        <v>#N/A</v>
      </c>
      <c r="V71" s="46" t="e">
        <f>VLOOKUP(A71,Plan_Parameters!$A$3:$GP$198,22,FALSE)</f>
        <v>#N/A</v>
      </c>
      <c r="W71" s="46" t="e">
        <f>VLOOKUP(A71,Plan_Parameters!$A$3:$GP$198,23,FALSE)</f>
        <v>#N/A</v>
      </c>
      <c r="X71" s="46" t="e">
        <f>VLOOKUP(A71,Plan_Parameters!$A$3:$GP$198,24,FALSE)</f>
        <v>#N/A</v>
      </c>
    </row>
    <row r="72" spans="1:24" x14ac:dyDescent="0.25">
      <c r="B72" s="46" t="e">
        <f>VLOOKUP(A72,Plan_Parameters!$A$3:$GP$198,2,FALSE)</f>
        <v>#N/A</v>
      </c>
      <c r="C72" s="46" t="e">
        <f>VLOOKUP(A72,Plan_Parameters!$A$3:$GP$198,3,FALSE)</f>
        <v>#N/A</v>
      </c>
      <c r="D72" s="46" t="e">
        <f>VLOOKUP(A72,Plan_Parameters!$A$3:$GP$198,4,FALSE)</f>
        <v>#N/A</v>
      </c>
      <c r="E72" s="46" t="e">
        <f>VLOOKUP(A72,Plan_Parameters!$A$3:$GP$198,5,FALSE)</f>
        <v>#N/A</v>
      </c>
      <c r="F72" s="46" t="e">
        <f>VLOOKUP(A72,Plan_Parameters!$A$3:$GP$198,6,FALSE)</f>
        <v>#N/A</v>
      </c>
      <c r="G72" s="46" t="e">
        <f>VLOOKUP(A72,Plan_Parameters!$A$3:$GP$198,7,FALSE)</f>
        <v>#N/A</v>
      </c>
      <c r="H72" s="46" t="e">
        <f>VLOOKUP(A72,Plan_Parameters!$A$3:$GP$198,8,FALSE)</f>
        <v>#N/A</v>
      </c>
      <c r="I72" s="46" t="e">
        <f>VLOOKUP(A72,Plan_Parameters!$A$3:$GP$198,9,FALSE)</f>
        <v>#N/A</v>
      </c>
      <c r="J72" s="46" t="e">
        <f>VLOOKUP(A72,Plan_Parameters!$A$3:$GP$198,10,FALSE)</f>
        <v>#N/A</v>
      </c>
      <c r="K72" s="46" t="e">
        <f>VLOOKUP(A72,Plan_Parameters!$A$3:$GP$198,11,FALSE)</f>
        <v>#N/A</v>
      </c>
      <c r="L72" s="46" t="e">
        <f>VLOOKUP(A72,Plan_Parameters!$A$3:$GP$198,12,FALSE)</f>
        <v>#N/A</v>
      </c>
      <c r="M72" s="46" t="e">
        <f>VLOOKUP(A72,Plan_Parameters!$A$3:$GP$198,13,FALSE)</f>
        <v>#N/A</v>
      </c>
      <c r="N72" s="46" t="e">
        <f>VLOOKUP(A72,Plan_Parameters!$A$3:$GP$198,14,FALSE)</f>
        <v>#N/A</v>
      </c>
      <c r="O72" s="46" t="e">
        <f>VLOOKUP(A72,Plan_Parameters!$A$3:$GP$198,15,FALSE)</f>
        <v>#N/A</v>
      </c>
      <c r="P72" s="46" t="e">
        <f>VLOOKUP(A72,Plan_Parameters!$A$3:$GP$198,16,FALSE)</f>
        <v>#N/A</v>
      </c>
      <c r="Q72" s="46" t="e">
        <f>VLOOKUP(A72,Plan_Parameters!$A$3:$GP$198,17,FALSE)</f>
        <v>#N/A</v>
      </c>
      <c r="R72" s="46" t="e">
        <f>VLOOKUP(A72,Plan_Parameters!$A$3:$GP$198,18,FALSE)</f>
        <v>#N/A</v>
      </c>
      <c r="S72" s="46" t="e">
        <f>VLOOKUP(A72,Plan_Parameters!$A$3:$GP$198,19,FALSE)</f>
        <v>#N/A</v>
      </c>
      <c r="T72" s="46" t="e">
        <f>VLOOKUP(A72,Plan_Parameters!$A$3:$GP$198,20,FALSE)</f>
        <v>#N/A</v>
      </c>
      <c r="U72" s="46" t="e">
        <f>VLOOKUP(A72,Plan_Parameters!$A$3:$GP$198,21,FALSE)</f>
        <v>#N/A</v>
      </c>
      <c r="V72" s="46" t="e">
        <f>VLOOKUP(A72,Plan_Parameters!$A$3:$GP$198,22,FALSE)</f>
        <v>#N/A</v>
      </c>
      <c r="W72" s="46" t="e">
        <f>VLOOKUP(A72,Plan_Parameters!$A$3:$GP$198,23,FALSE)</f>
        <v>#N/A</v>
      </c>
      <c r="X72" s="46" t="e">
        <f>VLOOKUP(A72,Plan_Parameters!$A$3:$GP$198,24,FALSE)</f>
        <v>#N/A</v>
      </c>
    </row>
    <row r="76" spans="1:24" x14ac:dyDescent="0.25">
      <c r="B76" s="48" t="s">
        <v>523</v>
      </c>
      <c r="D76" s="46" t="s">
        <v>18</v>
      </c>
      <c r="L76" s="48" t="s">
        <v>524</v>
      </c>
      <c r="U76" s="48" t="s">
        <v>525</v>
      </c>
    </row>
    <row r="77" spans="1:24" x14ac:dyDescent="0.25">
      <c r="B77" s="48" t="s">
        <v>526</v>
      </c>
      <c r="C77" s="46" t="s">
        <v>527</v>
      </c>
      <c r="D77" s="46">
        <v>30</v>
      </c>
      <c r="L77" s="48" t="s">
        <v>528</v>
      </c>
      <c r="U77" s="48" t="s">
        <v>529</v>
      </c>
    </row>
    <row r="78" spans="1:24" x14ac:dyDescent="0.25">
      <c r="B78" s="48" t="s">
        <v>530</v>
      </c>
      <c r="C78" s="46" t="s">
        <v>0</v>
      </c>
      <c r="D78" s="46">
        <v>54</v>
      </c>
      <c r="L78" s="48"/>
      <c r="U78" s="48" t="s">
        <v>531</v>
      </c>
    </row>
    <row r="79" spans="1:24" x14ac:dyDescent="0.25">
      <c r="B79" s="48" t="s">
        <v>67</v>
      </c>
      <c r="C79" s="46" t="s">
        <v>0</v>
      </c>
      <c r="D79" s="46">
        <v>54</v>
      </c>
      <c r="L79" s="48" t="s">
        <v>532</v>
      </c>
      <c r="U79" s="48" t="s">
        <v>533</v>
      </c>
    </row>
    <row r="80" spans="1:24" x14ac:dyDescent="0.25">
      <c r="B80" s="48" t="s">
        <v>211</v>
      </c>
      <c r="C80" s="46" t="s">
        <v>0</v>
      </c>
      <c r="D80" s="46">
        <v>50</v>
      </c>
      <c r="L80" s="48" t="s">
        <v>534</v>
      </c>
      <c r="U80" s="48" t="s">
        <v>535</v>
      </c>
    </row>
    <row r="81" spans="2:21" x14ac:dyDescent="0.25">
      <c r="B81" s="48" t="s">
        <v>536</v>
      </c>
      <c r="C81" s="46" t="s">
        <v>0</v>
      </c>
      <c r="D81" s="46">
        <v>45</v>
      </c>
      <c r="L81" s="48" t="s">
        <v>537</v>
      </c>
      <c r="U81" s="48" t="s">
        <v>538</v>
      </c>
    </row>
    <row r="82" spans="2:21" x14ac:dyDescent="0.25">
      <c r="B82" s="48" t="s">
        <v>539</v>
      </c>
      <c r="C82" s="46" t="s">
        <v>0</v>
      </c>
      <c r="D82" s="46">
        <v>64</v>
      </c>
      <c r="L82" s="48" t="s">
        <v>540</v>
      </c>
      <c r="U82" s="48" t="s">
        <v>541</v>
      </c>
    </row>
    <row r="83" spans="2:21" x14ac:dyDescent="0.25">
      <c r="B83" s="48" t="s">
        <v>542</v>
      </c>
      <c r="C83" s="46" t="s">
        <v>0</v>
      </c>
      <c r="D83" s="46">
        <v>54</v>
      </c>
      <c r="L83" s="48" t="s">
        <v>543</v>
      </c>
      <c r="U83" s="48" t="s">
        <v>544</v>
      </c>
    </row>
    <row r="84" spans="2:21" x14ac:dyDescent="0.25">
      <c r="B84" s="48" t="s">
        <v>545</v>
      </c>
      <c r="C84" s="46" t="s">
        <v>0</v>
      </c>
      <c r="D84" s="46">
        <v>70</v>
      </c>
      <c r="L84" s="48" t="s">
        <v>546</v>
      </c>
      <c r="U84" s="48" t="s">
        <v>547</v>
      </c>
    </row>
    <row r="85" spans="2:21" x14ac:dyDescent="0.25">
      <c r="B85" s="48" t="s">
        <v>548</v>
      </c>
      <c r="C85" s="46" t="s">
        <v>527</v>
      </c>
      <c r="D85" s="46">
        <v>7</v>
      </c>
      <c r="L85" s="48" t="s">
        <v>549</v>
      </c>
      <c r="U85" s="48" t="s">
        <v>550</v>
      </c>
    </row>
    <row r="86" spans="2:21" x14ac:dyDescent="0.25">
      <c r="B86" s="48" t="s">
        <v>551</v>
      </c>
      <c r="C86" s="46" t="s">
        <v>0</v>
      </c>
      <c r="D86" s="46">
        <v>50</v>
      </c>
      <c r="L86" s="48" t="s">
        <v>552</v>
      </c>
      <c r="U86" s="48" t="s">
        <v>553</v>
      </c>
    </row>
    <row r="87" spans="2:21" x14ac:dyDescent="0.25">
      <c r="B87" s="48" t="s">
        <v>554</v>
      </c>
      <c r="C87" s="46" t="s">
        <v>0</v>
      </c>
      <c r="D87" s="46">
        <v>45</v>
      </c>
      <c r="L87" s="48" t="s">
        <v>555</v>
      </c>
      <c r="U87" s="48" t="s">
        <v>556</v>
      </c>
    </row>
    <row r="88" spans="2:21" x14ac:dyDescent="0.25">
      <c r="B88" s="48" t="s">
        <v>557</v>
      </c>
      <c r="C88" s="46" t="s">
        <v>527</v>
      </c>
      <c r="D88" s="46">
        <v>40</v>
      </c>
      <c r="L88" s="48" t="s">
        <v>558</v>
      </c>
      <c r="U88" s="48" t="s">
        <v>559</v>
      </c>
    </row>
    <row r="89" spans="2:21" x14ac:dyDescent="0.25">
      <c r="B89" s="48" t="s">
        <v>560</v>
      </c>
      <c r="C89" s="46" t="s">
        <v>0</v>
      </c>
      <c r="D89" s="46">
        <v>5</v>
      </c>
      <c r="L89" s="48"/>
      <c r="U89" s="48" t="s">
        <v>561</v>
      </c>
    </row>
    <row r="90" spans="2:21" x14ac:dyDescent="0.25">
      <c r="B90" s="48" t="s">
        <v>562</v>
      </c>
      <c r="C90" s="46" t="s">
        <v>527</v>
      </c>
      <c r="D90" s="46" t="s">
        <v>563</v>
      </c>
      <c r="L90" s="48" t="s">
        <v>564</v>
      </c>
      <c r="U90" s="48" t="s">
        <v>565</v>
      </c>
    </row>
    <row r="91" spans="2:21" x14ac:dyDescent="0.25">
      <c r="B91" s="48" t="s">
        <v>566</v>
      </c>
      <c r="C91" s="46" t="s">
        <v>0</v>
      </c>
      <c r="D91" s="46" t="s">
        <v>567</v>
      </c>
      <c r="L91" s="48"/>
      <c r="U91" s="48" t="s">
        <v>568</v>
      </c>
    </row>
    <row r="92" spans="2:21" x14ac:dyDescent="0.25">
      <c r="L92" s="48" t="s">
        <v>569</v>
      </c>
      <c r="U92" s="48"/>
    </row>
    <row r="93" spans="2:21" x14ac:dyDescent="0.25">
      <c r="L93" s="48" t="s">
        <v>570</v>
      </c>
      <c r="U93" s="48" t="s">
        <v>571</v>
      </c>
    </row>
    <row r="94" spans="2:21" x14ac:dyDescent="0.25">
      <c r="B94" s="46" t="s">
        <v>3</v>
      </c>
      <c r="C94" s="46" t="s">
        <v>572</v>
      </c>
      <c r="D94" s="46" t="s">
        <v>19</v>
      </c>
      <c r="L94" s="48" t="s">
        <v>573</v>
      </c>
    </row>
    <row r="95" spans="2:21" x14ac:dyDescent="0.25">
      <c r="B95" s="46" t="s">
        <v>574</v>
      </c>
      <c r="C95" s="46">
        <f>37*2</f>
        <v>74</v>
      </c>
      <c r="D95" s="46" t="s">
        <v>20</v>
      </c>
      <c r="L95" s="48" t="s">
        <v>575</v>
      </c>
    </row>
    <row r="96" spans="2:21" x14ac:dyDescent="0.25">
      <c r="B96" s="46" t="s">
        <v>188</v>
      </c>
      <c r="C96" s="46">
        <f>37*2</f>
        <v>74</v>
      </c>
      <c r="D96" s="46" t="s">
        <v>20</v>
      </c>
      <c r="L96" s="48"/>
    </row>
    <row r="97" spans="12:12" x14ac:dyDescent="0.25">
      <c r="L97" s="48" t="s">
        <v>576</v>
      </c>
    </row>
    <row r="98" spans="12:12" x14ac:dyDescent="0.25">
      <c r="L98" s="48" t="s">
        <v>577</v>
      </c>
    </row>
  </sheetData>
  <conditionalFormatting sqref="A2:XFD29 A31:XFD40 A42:XFD51 A53:XFD74">
    <cfRule type="notContainsBlanks" dxfId="8" priority="2">
      <formula>LEN(TRIM(A2))&gt;0</formula>
    </cfRule>
  </conditionalFormatting>
  <conditionalFormatting sqref="A37 A37:XFD39 A48:XFD50 A59:XFD61">
    <cfRule type="containsBlanks" dxfId="7" priority="1">
      <formula>LEN(TRIM(A37))=0</formula>
    </cfRule>
  </conditionalFormatting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8193" r:id="rId4">
          <objectPr locked="0" defaultSize="0" r:id="rId5">
            <anchor moveWithCells="1">
              <from>
                <xdr:col>1</xdr:col>
                <xdr:colOff>962025</xdr:colOff>
                <xdr:row>99</xdr:row>
                <xdr:rowOff>133350</xdr:rowOff>
              </from>
              <to>
                <xdr:col>9</xdr:col>
                <xdr:colOff>409575</xdr:colOff>
                <xdr:row>145</xdr:row>
                <xdr:rowOff>142875</xdr:rowOff>
              </to>
            </anchor>
          </objectPr>
        </oleObject>
      </mc:Choice>
      <mc:Fallback>
        <oleObject progId="Word.Document.12" shapeId="8193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9"/>
  <dimension ref="A1:GP98"/>
  <sheetViews>
    <sheetView topLeftCell="A4" zoomScale="70" zoomScaleNormal="70" workbookViewId="0">
      <selection activeCell="A37" sqref="A37"/>
    </sheetView>
  </sheetViews>
  <sheetFormatPr defaultRowHeight="15" x14ac:dyDescent="0.25"/>
  <cols>
    <col min="1" max="1" width="9.140625" style="46"/>
    <col min="2" max="2" width="20.85546875" style="46" bestFit="1" customWidth="1"/>
    <col min="3" max="4" width="9.140625" style="46"/>
    <col min="5" max="5" width="12.7109375" style="46" bestFit="1" customWidth="1"/>
    <col min="6" max="6" width="10.85546875" style="46" bestFit="1" customWidth="1"/>
    <col min="7" max="8" width="10.5703125" style="46" bestFit="1" customWidth="1"/>
    <col min="9" max="9" width="10.28515625" style="46" bestFit="1" customWidth="1"/>
    <col min="10" max="10" width="14.140625" style="46" customWidth="1"/>
    <col min="11" max="11" width="16.7109375" style="46" bestFit="1" customWidth="1"/>
    <col min="12" max="12" width="17.28515625" style="46" customWidth="1"/>
    <col min="13" max="20" width="22.42578125" style="46" bestFit="1" customWidth="1"/>
    <col min="21" max="21" width="19.28515625" style="46" customWidth="1"/>
    <col min="22" max="22" width="23.5703125" style="46" bestFit="1" customWidth="1"/>
    <col min="23" max="24" width="16.7109375" style="46" bestFit="1" customWidth="1"/>
    <col min="25" max="25" width="14.42578125" style="46" bestFit="1" customWidth="1"/>
    <col min="26" max="27" width="18" style="46" bestFit="1" customWidth="1"/>
    <col min="28" max="30" width="15.85546875" style="46" customWidth="1"/>
    <col min="31" max="31" width="9.28515625" style="46" bestFit="1" customWidth="1"/>
    <col min="32" max="32" width="13.85546875" style="46" bestFit="1" customWidth="1"/>
    <col min="33" max="33" width="14.140625" style="46" bestFit="1" customWidth="1"/>
    <col min="34" max="34" width="10.7109375" style="46" bestFit="1" customWidth="1"/>
    <col min="35" max="36" width="18" style="46" bestFit="1" customWidth="1"/>
    <col min="37" max="37" width="9.7109375" style="46" bestFit="1" customWidth="1"/>
    <col min="38" max="39" width="18" style="46" bestFit="1" customWidth="1"/>
    <col min="40" max="40" width="9.5703125" style="46" bestFit="1" customWidth="1"/>
    <col min="41" max="41" width="13.7109375" style="46" bestFit="1" customWidth="1"/>
    <col min="42" max="42" width="14" style="46" bestFit="1" customWidth="1"/>
    <col min="43" max="43" width="9.7109375" style="46" bestFit="1" customWidth="1"/>
    <col min="44" max="44" width="13.85546875" style="46" bestFit="1" customWidth="1"/>
    <col min="45" max="45" width="14.140625" style="46" bestFit="1" customWidth="1"/>
    <col min="46" max="46" width="11.28515625" style="46" bestFit="1" customWidth="1"/>
    <col min="47" max="48" width="18" style="46" bestFit="1" customWidth="1"/>
    <col min="49" max="49" width="10.28515625" style="46" bestFit="1" customWidth="1"/>
    <col min="50" max="51" width="18" style="46" bestFit="1" customWidth="1"/>
    <col min="52" max="52" width="9.5703125" style="46" bestFit="1" customWidth="1"/>
    <col min="53" max="53" width="13.7109375" style="46" bestFit="1" customWidth="1"/>
    <col min="54" max="54" width="14" style="46" bestFit="1" customWidth="1"/>
    <col min="55" max="55" width="9.7109375" style="46" bestFit="1" customWidth="1"/>
    <col min="56" max="56" width="13.85546875" style="46" bestFit="1" customWidth="1"/>
    <col min="57" max="57" width="14.140625" style="46" bestFit="1" customWidth="1"/>
    <col min="58" max="58" width="9.5703125" style="46" bestFit="1" customWidth="1"/>
    <col min="59" max="60" width="18" style="46" bestFit="1" customWidth="1"/>
    <col min="61" max="61" width="8.5703125" style="46" bestFit="1" customWidth="1"/>
    <col min="62" max="63" width="18" style="46" bestFit="1" customWidth="1"/>
    <col min="64" max="64" width="13.85546875" style="46" bestFit="1" customWidth="1"/>
    <col min="65" max="65" width="18" style="46" bestFit="1" customWidth="1"/>
    <col min="66" max="66" width="18.28515625" style="46" bestFit="1" customWidth="1"/>
    <col min="67" max="67" width="21" style="46" bestFit="1" customWidth="1"/>
    <col min="68" max="68" width="25.140625" style="46" bestFit="1" customWidth="1"/>
    <col min="69" max="69" width="25.5703125" style="46" bestFit="1" customWidth="1"/>
    <col min="70" max="70" width="22.5703125" style="46" bestFit="1" customWidth="1"/>
    <col min="71" max="71" width="26.7109375" style="46" bestFit="1" customWidth="1"/>
    <col min="72" max="72" width="27" style="46" bestFit="1" customWidth="1"/>
    <col min="73" max="73" width="12.140625" style="46" bestFit="1" customWidth="1"/>
    <col min="74" max="74" width="16.28515625" style="46" bestFit="1" customWidth="1"/>
    <col min="75" max="75" width="16.5703125" style="46" bestFit="1" customWidth="1"/>
    <col min="76" max="76" width="14.42578125" style="46" bestFit="1" customWidth="1"/>
    <col min="77" max="77" width="18.5703125" style="46" bestFit="1" customWidth="1"/>
    <col min="78" max="78" width="18.85546875" style="46" bestFit="1" customWidth="1"/>
    <col min="79" max="79" width="20.140625" style="46" bestFit="1" customWidth="1"/>
    <col min="80" max="80" width="24.28515625" style="46" bestFit="1" customWidth="1"/>
    <col min="81" max="81" width="24.5703125" style="46" bestFit="1" customWidth="1"/>
    <col min="82" max="82" width="21.42578125" style="46" bestFit="1" customWidth="1"/>
    <col min="83" max="83" width="25.5703125" style="46" bestFit="1" customWidth="1"/>
    <col min="84" max="84" width="25.85546875" style="46" bestFit="1" customWidth="1"/>
    <col min="85" max="85" width="24.140625" style="46" bestFit="1" customWidth="1"/>
    <col min="86" max="86" width="28.7109375" style="46" bestFit="1" customWidth="1"/>
    <col min="87" max="87" width="29" style="46" bestFit="1" customWidth="1"/>
    <col min="88" max="88" width="25.28515625" style="46" bestFit="1" customWidth="1"/>
    <col min="89" max="89" width="30" style="46" bestFit="1" customWidth="1"/>
    <col min="90" max="90" width="30.28515625" style="46" bestFit="1" customWidth="1"/>
    <col min="91" max="91" width="18" style="46" bestFit="1" customWidth="1"/>
    <col min="92" max="92" width="22.5703125" style="46" bestFit="1" customWidth="1"/>
    <col min="93" max="93" width="22.85546875" style="46" bestFit="1" customWidth="1"/>
    <col min="94" max="94" width="20.7109375" style="46" bestFit="1" customWidth="1"/>
    <col min="95" max="95" width="25.28515625" style="46" bestFit="1" customWidth="1"/>
    <col min="96" max="96" width="25.7109375" style="46" bestFit="1" customWidth="1"/>
    <col min="97" max="97" width="22" style="46" bestFit="1" customWidth="1"/>
    <col min="98" max="98" width="26.5703125" style="46" bestFit="1" customWidth="1"/>
    <col min="99" max="99" width="26.85546875" style="46" bestFit="1" customWidth="1"/>
    <col min="100" max="100" width="13.5703125" style="46" bestFit="1" customWidth="1"/>
    <col min="101" max="101" width="18.140625" style="46" bestFit="1" customWidth="1"/>
    <col min="102" max="102" width="18.42578125" style="46" bestFit="1" customWidth="1"/>
    <col min="103" max="103" width="14.7109375" style="46" bestFit="1" customWidth="1"/>
    <col min="104" max="104" width="19.28515625" style="46" bestFit="1" customWidth="1"/>
    <col min="105" max="105" width="19.5703125" style="46" bestFit="1" customWidth="1"/>
    <col min="106" max="106" width="21.140625" style="46" bestFit="1" customWidth="1"/>
    <col min="107" max="107" width="25.85546875" style="46" bestFit="1" customWidth="1"/>
    <col min="108" max="108" width="26.140625" style="46" bestFit="1" customWidth="1"/>
    <col min="109" max="109" width="22.42578125" style="46" bestFit="1" customWidth="1"/>
    <col min="110" max="110" width="27" style="46" bestFit="1" customWidth="1"/>
    <col min="111" max="111" width="27.28515625" style="46" bestFit="1" customWidth="1"/>
    <col min="112" max="112" width="19" style="46" bestFit="1" customWidth="1"/>
    <col min="113" max="113" width="23.5703125" style="46" bestFit="1" customWidth="1"/>
    <col min="114" max="114" width="23.85546875" style="46" bestFit="1" customWidth="1"/>
    <col min="115" max="115" width="20.140625" style="46" bestFit="1" customWidth="1"/>
    <col min="116" max="116" width="24.7109375" style="46" bestFit="1" customWidth="1"/>
    <col min="117" max="117" width="25" style="46" bestFit="1" customWidth="1"/>
    <col min="118" max="118" width="17.42578125" style="46" bestFit="1" customWidth="1"/>
    <col min="119" max="119" width="22" style="46" bestFit="1" customWidth="1"/>
    <col min="120" max="120" width="22.28515625" style="46" bestFit="1" customWidth="1"/>
    <col min="121" max="121" width="11.7109375" style="46" bestFit="1" customWidth="1"/>
    <col min="122" max="122" width="16.28515625" style="46" bestFit="1" customWidth="1"/>
    <col min="123" max="123" width="16.5703125" style="46" bestFit="1" customWidth="1"/>
    <col min="124" max="124" width="12.85546875" style="46" bestFit="1" customWidth="1"/>
    <col min="125" max="125" width="17.5703125" style="46" bestFit="1" customWidth="1"/>
    <col min="126" max="126" width="17.85546875" style="46" bestFit="1" customWidth="1"/>
    <col min="127" max="127" width="9.85546875" style="46" bestFit="1" customWidth="1"/>
    <col min="128" max="128" width="14.42578125" style="46" bestFit="1" customWidth="1"/>
    <col min="129" max="129" width="14.7109375" style="46" bestFit="1" customWidth="1"/>
    <col min="130" max="130" width="26.42578125" style="46" bestFit="1" customWidth="1"/>
    <col min="131" max="131" width="30.5703125" style="46" bestFit="1" customWidth="1"/>
    <col min="132" max="132" width="30.85546875" style="46" bestFit="1" customWidth="1"/>
    <col min="133" max="133" width="27.5703125" style="46" bestFit="1" customWidth="1"/>
    <col min="134" max="134" width="31.7109375" style="46" bestFit="1" customWidth="1"/>
    <col min="135" max="135" width="32" style="46" bestFit="1" customWidth="1"/>
    <col min="136" max="136" width="17.7109375" style="46" bestFit="1" customWidth="1"/>
    <col min="137" max="137" width="22.28515625" style="46" bestFit="1" customWidth="1"/>
    <col min="138" max="138" width="22.5703125" style="46" bestFit="1" customWidth="1"/>
    <col min="139" max="139" width="14.140625" style="46" bestFit="1" customWidth="1"/>
    <col min="140" max="140" width="18.7109375" style="46" bestFit="1" customWidth="1"/>
    <col min="141" max="141" width="19" style="46" bestFit="1" customWidth="1"/>
    <col min="142" max="142" width="15.42578125" style="46" bestFit="1" customWidth="1"/>
    <col min="143" max="143" width="20" style="46" bestFit="1" customWidth="1"/>
    <col min="144" max="144" width="20.28515625" style="46" bestFit="1" customWidth="1"/>
    <col min="145" max="145" width="12.85546875" style="46" bestFit="1" customWidth="1"/>
    <col min="146" max="146" width="17.5703125" style="46" bestFit="1" customWidth="1"/>
    <col min="147" max="147" width="17.85546875" style="46" bestFit="1" customWidth="1"/>
    <col min="148" max="16384" width="9.140625" style="46"/>
  </cols>
  <sheetData>
    <row r="1" spans="1:198" s="16" customFormat="1" x14ac:dyDescent="0.25">
      <c r="A1" s="16">
        <v>1</v>
      </c>
      <c r="B1" s="16">
        <v>2</v>
      </c>
      <c r="C1" s="16">
        <v>3</v>
      </c>
      <c r="D1" s="16">
        <v>4</v>
      </c>
      <c r="E1" s="16">
        <v>5</v>
      </c>
      <c r="F1" s="16">
        <v>6</v>
      </c>
      <c r="G1" s="16">
        <v>7</v>
      </c>
      <c r="H1" s="16">
        <v>8</v>
      </c>
      <c r="I1" s="16">
        <v>9</v>
      </c>
      <c r="J1" s="39">
        <v>10</v>
      </c>
      <c r="K1" s="40">
        <v>11</v>
      </c>
      <c r="L1" s="41">
        <v>12</v>
      </c>
      <c r="M1" s="16">
        <v>13</v>
      </c>
      <c r="N1" s="16">
        <v>14</v>
      </c>
      <c r="O1" s="16">
        <v>15</v>
      </c>
      <c r="P1" s="39">
        <v>16</v>
      </c>
      <c r="Q1" s="40">
        <v>17</v>
      </c>
      <c r="R1" s="41">
        <v>18</v>
      </c>
      <c r="S1" s="16">
        <v>19</v>
      </c>
      <c r="T1" s="16">
        <v>20</v>
      </c>
      <c r="U1" s="16">
        <v>21</v>
      </c>
      <c r="V1" s="39">
        <v>22</v>
      </c>
      <c r="W1" s="40">
        <v>23</v>
      </c>
      <c r="X1" s="41">
        <v>24</v>
      </c>
      <c r="Y1" s="16">
        <v>25</v>
      </c>
      <c r="Z1" s="16">
        <v>26</v>
      </c>
      <c r="AA1" s="16">
        <v>27</v>
      </c>
      <c r="AB1" s="39">
        <v>28</v>
      </c>
      <c r="AC1" s="40">
        <v>29</v>
      </c>
      <c r="AD1" s="41">
        <v>30</v>
      </c>
      <c r="AE1" s="16">
        <v>31</v>
      </c>
      <c r="AF1" s="16">
        <v>32</v>
      </c>
      <c r="AG1" s="16">
        <v>33</v>
      </c>
      <c r="AH1" s="39">
        <v>34</v>
      </c>
      <c r="AI1" s="40">
        <v>35</v>
      </c>
      <c r="AJ1" s="41">
        <v>36</v>
      </c>
      <c r="AK1" s="16">
        <v>37</v>
      </c>
      <c r="AL1" s="16">
        <v>38</v>
      </c>
      <c r="AM1" s="16">
        <v>39</v>
      </c>
      <c r="AN1" s="39">
        <v>40</v>
      </c>
      <c r="AO1" s="40">
        <v>41</v>
      </c>
      <c r="AP1" s="41">
        <v>42</v>
      </c>
      <c r="AQ1" s="16">
        <v>43</v>
      </c>
      <c r="AR1" s="16">
        <v>44</v>
      </c>
      <c r="AS1" s="16">
        <v>45</v>
      </c>
      <c r="AT1" s="39">
        <v>46</v>
      </c>
      <c r="AU1" s="40">
        <v>47</v>
      </c>
      <c r="AV1" s="41">
        <v>48</v>
      </c>
      <c r="AW1" s="16">
        <v>49</v>
      </c>
      <c r="AX1" s="16">
        <v>50</v>
      </c>
      <c r="AY1" s="16">
        <v>51</v>
      </c>
      <c r="AZ1" s="39">
        <v>52</v>
      </c>
      <c r="BA1" s="40">
        <v>53</v>
      </c>
      <c r="BB1" s="41">
        <v>54</v>
      </c>
      <c r="BC1" s="16">
        <v>55</v>
      </c>
      <c r="BD1" s="16">
        <v>56</v>
      </c>
      <c r="BE1" s="16">
        <v>57</v>
      </c>
      <c r="BF1" s="39">
        <v>58</v>
      </c>
      <c r="BG1" s="40">
        <v>59</v>
      </c>
      <c r="BH1" s="41">
        <v>60</v>
      </c>
      <c r="BI1" s="16">
        <v>61</v>
      </c>
      <c r="BJ1" s="16">
        <v>62</v>
      </c>
      <c r="BK1" s="16">
        <v>63</v>
      </c>
      <c r="BL1" s="39">
        <v>64</v>
      </c>
      <c r="BM1" s="40">
        <v>65</v>
      </c>
      <c r="BN1" s="41">
        <v>66</v>
      </c>
      <c r="BO1" s="16">
        <v>67</v>
      </c>
      <c r="BP1" s="16">
        <v>68</v>
      </c>
      <c r="BQ1" s="16">
        <v>69</v>
      </c>
      <c r="BR1" s="39">
        <v>70</v>
      </c>
      <c r="BS1" s="40">
        <v>71</v>
      </c>
      <c r="BT1" s="41">
        <v>72</v>
      </c>
      <c r="BU1" s="16">
        <v>73</v>
      </c>
      <c r="BV1" s="16">
        <v>74</v>
      </c>
      <c r="BW1" s="16">
        <v>75</v>
      </c>
      <c r="BX1" s="39">
        <v>76</v>
      </c>
      <c r="BY1" s="40">
        <v>77</v>
      </c>
      <c r="BZ1" s="41">
        <v>78</v>
      </c>
      <c r="CA1" s="16">
        <v>79</v>
      </c>
      <c r="CB1" s="16">
        <v>80</v>
      </c>
      <c r="CC1" s="16">
        <v>81</v>
      </c>
      <c r="CD1" s="39">
        <v>82</v>
      </c>
      <c r="CE1" s="40">
        <v>83</v>
      </c>
      <c r="CF1" s="41">
        <v>84</v>
      </c>
      <c r="CG1" s="16">
        <v>85</v>
      </c>
      <c r="CH1" s="16">
        <v>86</v>
      </c>
      <c r="CI1" s="16">
        <v>87</v>
      </c>
      <c r="CJ1" s="39">
        <v>88</v>
      </c>
      <c r="CK1" s="40">
        <v>89</v>
      </c>
      <c r="CL1" s="41">
        <v>90</v>
      </c>
      <c r="CM1" s="16">
        <v>91</v>
      </c>
      <c r="CN1" s="16">
        <v>92</v>
      </c>
      <c r="CO1" s="16">
        <v>93</v>
      </c>
      <c r="CP1" s="39">
        <v>94</v>
      </c>
      <c r="CQ1" s="40">
        <v>95</v>
      </c>
      <c r="CR1" s="41">
        <v>96</v>
      </c>
      <c r="CS1" s="16">
        <v>97</v>
      </c>
      <c r="CT1" s="16">
        <v>98</v>
      </c>
      <c r="CU1" s="16">
        <v>99</v>
      </c>
      <c r="CV1" s="39">
        <v>100</v>
      </c>
      <c r="CW1" s="40">
        <v>101</v>
      </c>
      <c r="CX1" s="41">
        <v>102</v>
      </c>
      <c r="CY1" s="16">
        <v>103</v>
      </c>
      <c r="CZ1" s="16">
        <v>104</v>
      </c>
      <c r="DA1" s="16">
        <v>105</v>
      </c>
      <c r="DB1" s="39">
        <v>106</v>
      </c>
      <c r="DC1" s="40">
        <v>107</v>
      </c>
      <c r="DD1" s="41">
        <v>108</v>
      </c>
      <c r="DE1" s="16">
        <v>109</v>
      </c>
      <c r="DF1" s="16">
        <v>110</v>
      </c>
      <c r="DG1" s="16">
        <v>111</v>
      </c>
      <c r="DH1" s="39">
        <v>112</v>
      </c>
      <c r="DI1" s="40">
        <v>113</v>
      </c>
      <c r="DJ1" s="41">
        <v>114</v>
      </c>
      <c r="DK1" s="16">
        <v>115</v>
      </c>
      <c r="DL1" s="16">
        <v>116</v>
      </c>
      <c r="DM1" s="16">
        <v>117</v>
      </c>
      <c r="DN1" s="39">
        <v>118</v>
      </c>
      <c r="DO1" s="40">
        <v>119</v>
      </c>
      <c r="DP1" s="41">
        <v>120</v>
      </c>
      <c r="DQ1" s="16">
        <v>121</v>
      </c>
      <c r="DR1" s="16">
        <v>122</v>
      </c>
      <c r="DS1" s="16">
        <v>123</v>
      </c>
      <c r="DT1" s="39">
        <v>124</v>
      </c>
      <c r="DU1" s="40">
        <v>125</v>
      </c>
      <c r="DV1" s="41">
        <v>126</v>
      </c>
      <c r="DW1" s="16">
        <v>127</v>
      </c>
      <c r="DX1" s="16">
        <v>128</v>
      </c>
      <c r="DY1" s="16">
        <v>129</v>
      </c>
      <c r="DZ1" s="39">
        <v>130</v>
      </c>
      <c r="EA1" s="40">
        <v>131</v>
      </c>
      <c r="EB1" s="41">
        <v>132</v>
      </c>
      <c r="EC1" s="16">
        <v>133</v>
      </c>
      <c r="ED1" s="16">
        <v>134</v>
      </c>
      <c r="EE1" s="16">
        <v>135</v>
      </c>
      <c r="EF1" s="39">
        <v>136</v>
      </c>
      <c r="EG1" s="40">
        <v>137</v>
      </c>
      <c r="EH1" s="41">
        <v>138</v>
      </c>
      <c r="EI1" s="16">
        <v>139</v>
      </c>
      <c r="EJ1" s="16">
        <v>140</v>
      </c>
      <c r="EK1" s="16">
        <v>141</v>
      </c>
      <c r="EL1" s="39">
        <v>142</v>
      </c>
      <c r="EM1" s="40">
        <v>143</v>
      </c>
      <c r="EN1" s="41">
        <v>144</v>
      </c>
      <c r="EO1" s="16">
        <v>145</v>
      </c>
      <c r="EP1" s="16">
        <v>146</v>
      </c>
      <c r="EQ1" s="16">
        <v>147</v>
      </c>
      <c r="ER1" s="39">
        <v>148</v>
      </c>
      <c r="ES1" s="40">
        <v>149</v>
      </c>
      <c r="ET1" s="41">
        <v>150</v>
      </c>
      <c r="EU1" s="16">
        <v>151</v>
      </c>
      <c r="EV1" s="16">
        <v>152</v>
      </c>
      <c r="EW1" s="16">
        <v>153</v>
      </c>
      <c r="EX1" s="16">
        <v>154</v>
      </c>
      <c r="EY1" s="16">
        <v>155</v>
      </c>
      <c r="EZ1" s="16">
        <v>156</v>
      </c>
      <c r="FA1" s="16">
        <v>157</v>
      </c>
      <c r="FB1" s="16">
        <v>158</v>
      </c>
      <c r="FC1" s="16">
        <v>159</v>
      </c>
      <c r="FD1" s="16">
        <v>160</v>
      </c>
      <c r="FE1" s="16">
        <v>161</v>
      </c>
      <c r="FF1" s="16">
        <v>162</v>
      </c>
      <c r="FG1" s="16">
        <v>163</v>
      </c>
      <c r="FH1" s="16">
        <v>164</v>
      </c>
      <c r="FI1" s="16">
        <v>165</v>
      </c>
      <c r="FJ1" s="16">
        <v>166</v>
      </c>
      <c r="FK1" s="16">
        <v>167</v>
      </c>
      <c r="FL1" s="16">
        <v>168</v>
      </c>
      <c r="FM1" s="16">
        <v>169</v>
      </c>
      <c r="FN1" s="16">
        <v>170</v>
      </c>
      <c r="FO1" s="16">
        <v>171</v>
      </c>
      <c r="FP1" s="16">
        <v>172</v>
      </c>
      <c r="FQ1" s="16">
        <v>173</v>
      </c>
      <c r="FR1" s="16">
        <v>174</v>
      </c>
      <c r="FS1" s="16">
        <v>175</v>
      </c>
      <c r="FT1" s="16">
        <v>176</v>
      </c>
      <c r="FU1" s="16">
        <v>177</v>
      </c>
      <c r="FV1" s="16">
        <v>178</v>
      </c>
      <c r="FW1" s="16">
        <v>179</v>
      </c>
      <c r="FX1" s="16">
        <v>180</v>
      </c>
      <c r="FY1" s="16">
        <v>181</v>
      </c>
      <c r="FZ1" s="16">
        <v>182</v>
      </c>
      <c r="GA1" s="16">
        <v>183</v>
      </c>
      <c r="GB1" s="16">
        <v>184</v>
      </c>
      <c r="GC1" s="16">
        <v>185</v>
      </c>
      <c r="GD1" s="16">
        <v>186</v>
      </c>
      <c r="GE1" s="16">
        <v>187</v>
      </c>
      <c r="GF1" s="16">
        <v>188</v>
      </c>
      <c r="GG1" s="16">
        <v>189</v>
      </c>
      <c r="GH1" s="16">
        <v>190</v>
      </c>
      <c r="GI1" s="16">
        <v>191</v>
      </c>
      <c r="GJ1" s="16">
        <v>192</v>
      </c>
      <c r="GK1" s="16">
        <v>193</v>
      </c>
      <c r="GL1" s="16">
        <v>194</v>
      </c>
      <c r="GM1" s="16">
        <v>195</v>
      </c>
      <c r="GN1" s="16">
        <v>196</v>
      </c>
      <c r="GO1" s="16">
        <v>197</v>
      </c>
      <c r="GP1" s="16">
        <v>198</v>
      </c>
    </row>
    <row r="2" spans="1:198" s="35" customFormat="1" x14ac:dyDescent="0.25">
      <c r="A2" s="35" t="str">
        <f>'Phase 1,2+robust'!A2</f>
        <v>ID</v>
      </c>
      <c r="B2" s="35" t="str">
        <f>'Phase 1,2+robust'!B2</f>
        <v>CentreID</v>
      </c>
      <c r="C2" s="35" t="str">
        <f>'Phase 1,2+robust'!C2</f>
        <v>Initials</v>
      </c>
      <c r="D2" s="35" t="str">
        <f>'Phase 1,2+robust'!D2</f>
        <v>Date</v>
      </c>
      <c r="E2" s="35" t="str">
        <f>'Phase 1,2+robust'!E2</f>
        <v>LastUpdated</v>
      </c>
      <c r="F2" s="35" t="str">
        <f>'Phase 1,2+robust'!F2</f>
        <v>Plan name</v>
      </c>
      <c r="G2" s="35" t="str">
        <f>'Phase 1,2+robust'!G2</f>
        <v>Submitted</v>
      </c>
      <c r="H2" s="35" t="str">
        <f>'Phase 1,2+robust'!H2</f>
        <v>Indication</v>
      </c>
      <c r="I2" s="35" t="str">
        <f>'Phase 1,2+robust'!I2</f>
        <v>PatientNo</v>
      </c>
      <c r="J2" s="42" t="str">
        <f>'Phase 1,2+robust'!J2</f>
        <v>PTV_1_D98</v>
      </c>
      <c r="K2" s="43" t="str">
        <f>'Phase 1,2+robust'!K2</f>
        <v>PTV_1_D98_min</v>
      </c>
      <c r="L2" s="44" t="str">
        <f>'Phase 1,2+robust'!L2</f>
        <v>PTV_1_D98_max</v>
      </c>
      <c r="M2" s="35" t="str">
        <f>'Phase 1,2+robust'!M2</f>
        <v>PTV_1_D2</v>
      </c>
      <c r="N2" s="35" t="str">
        <f>'Phase 1,2+robust'!N2</f>
        <v>PTV_1_D2_min</v>
      </c>
      <c r="O2" s="35" t="str">
        <f>'Phase 1,2+robust'!O2</f>
        <v>PTV_1_D2_max</v>
      </c>
      <c r="P2" s="42" t="str">
        <f>'Phase 1,2+robust'!Y2</f>
        <v>PTV_1_CI</v>
      </c>
      <c r="Q2" s="43" t="str">
        <f>'Phase 1,2+robust'!Z2</f>
        <v>PTV_1_CI_min</v>
      </c>
      <c r="R2" s="44" t="str">
        <f>'Phase 1,2+robust'!AA2</f>
        <v>PTV_1_CI_max</v>
      </c>
      <c r="S2" s="35" t="str">
        <f>'Phase 1,2+robust'!AB2</f>
        <v>PTV_1_HI</v>
      </c>
      <c r="T2" s="35" t="str">
        <f>'Phase 1,2+robust'!AC2</f>
        <v>PTV_1_HI_min</v>
      </c>
      <c r="U2" s="35" t="str">
        <f>'Phase 1,2+robust'!AD2</f>
        <v>PTV_1_HI_max</v>
      </c>
      <c r="V2" s="42" t="str">
        <f>'Phase 1,2+robust'!AE2</f>
        <v>PTV_2_D98</v>
      </c>
      <c r="W2" s="43" t="str">
        <f>'Phase 1,2+robust'!AF2</f>
        <v>PTV_2_D98_min</v>
      </c>
      <c r="X2" s="44" t="str">
        <f>'Phase 1,2+robust'!AG2</f>
        <v>PTV_2_D98_max</v>
      </c>
      <c r="Y2" s="35" t="str">
        <f>'Phase 1,2+robust'!AH2</f>
        <v>PTV_2_D2</v>
      </c>
      <c r="Z2" s="35" t="str">
        <f>'Phase 1,2+robust'!AI2</f>
        <v>PTV_2_D2_min</v>
      </c>
      <c r="AA2" s="35" t="str">
        <f>'Phase 1,2+robust'!AJ2</f>
        <v>PTV_2_D2_max</v>
      </c>
      <c r="AB2" s="42" t="str">
        <f>'Phase 1,2+robust'!AT2</f>
        <v>PTV_2_CI</v>
      </c>
      <c r="AC2" s="43" t="str">
        <f>'Phase 1,2+robust'!AU2</f>
        <v>PTV_2_CI_min</v>
      </c>
      <c r="AD2" s="44" t="str">
        <f>'Phase 1,2+robust'!AV2</f>
        <v>PTV_2_CI_max</v>
      </c>
      <c r="AE2" s="35" t="str">
        <f>'Phase 1,2+robust'!AW2</f>
        <v>PTV_2_HI</v>
      </c>
      <c r="AF2" s="35" t="str">
        <f>'Phase 1,2+robust'!AX2</f>
        <v>PTV_2_HI_min</v>
      </c>
      <c r="AG2" s="35" t="str">
        <f>'Phase 1,2+robust'!AY2</f>
        <v>PTV_2_HI_max</v>
      </c>
      <c r="AH2" s="42" t="str">
        <f>'Phase 1,2+robust'!AZ2</f>
        <v>CTV_1_D98</v>
      </c>
      <c r="AI2" s="43" t="str">
        <f>'Phase 1,2+robust'!BA2</f>
        <v>CTV_1_D98_min</v>
      </c>
      <c r="AJ2" s="44" t="str">
        <f>'Phase 1,2+robust'!BB2</f>
        <v>CTV_1_D98_max</v>
      </c>
      <c r="AK2" s="35" t="str">
        <f>'Phase 1,2+robust'!BC2</f>
        <v>CTV_1_D2</v>
      </c>
      <c r="AL2" s="35" t="str">
        <f>'Phase 1,2+robust'!BD2</f>
        <v>CTV_1_D2_min</v>
      </c>
      <c r="AM2" s="35" t="str">
        <f>'Phase 1,2+robust'!BE2</f>
        <v>CTV_1_D2_max</v>
      </c>
      <c r="AN2" s="42" t="str">
        <f>'Phase 1,2+robust'!BO2</f>
        <v xml:space="preserve">CTV_1_CI </v>
      </c>
      <c r="AO2" s="43" t="str">
        <f>'Phase 1,2+robust'!BP2</f>
        <v>CTV_1_CI_min</v>
      </c>
      <c r="AP2" s="44" t="str">
        <f>'Phase 1,2+robust'!BQ2</f>
        <v>CTV_1_CI_max</v>
      </c>
      <c r="AQ2" s="35" t="str">
        <f>'Phase 1,2+robust'!BR2</f>
        <v xml:space="preserve">CTV_1_HI </v>
      </c>
      <c r="AR2" s="35" t="str">
        <f>'Phase 1,2+robust'!BS2</f>
        <v>CTV_1_HI_min</v>
      </c>
      <c r="AS2" s="35" t="str">
        <f>'Phase 1,2+robust'!BT2</f>
        <v>CTV_1_HI_max</v>
      </c>
      <c r="AT2" s="42" t="str">
        <f>'Phase 1,2+robust'!BU2</f>
        <v xml:space="preserve">CTV_2_D98 </v>
      </c>
      <c r="AU2" s="43" t="str">
        <f>'Phase 1,2+robust'!BV2</f>
        <v>CTV_2_D98_min</v>
      </c>
      <c r="AV2" s="44" t="str">
        <f>'Phase 1,2+robust'!BW2</f>
        <v>CTV_2_D98_max</v>
      </c>
      <c r="AW2" s="35" t="str">
        <f>'Phase 1,2+robust'!BX2</f>
        <v xml:space="preserve">CTV_2_D2 </v>
      </c>
      <c r="AX2" s="35" t="str">
        <f>'Phase 1,2+robust'!BY2</f>
        <v>CTV_2_D2_min</v>
      </c>
      <c r="AY2" s="35" t="str">
        <f>'Phase 1,2+robust'!BZ2</f>
        <v>CTV_2_D2_max</v>
      </c>
      <c r="AZ2" s="42" t="str">
        <f>'Phase 1,2+robust'!CJ2</f>
        <v xml:space="preserve">CTV_2_CI </v>
      </c>
      <c r="BA2" s="43" t="str">
        <f>'Phase 1,2+robust'!CK2</f>
        <v>CTV_2_CI_min</v>
      </c>
      <c r="BB2" s="44" t="str">
        <f>'Phase 1,2+robust'!CL2</f>
        <v>CTV_2_CI_max</v>
      </c>
      <c r="BC2" s="35" t="str">
        <f>'Phase 1,2+robust'!CM2</f>
        <v xml:space="preserve">CTV_2_HI </v>
      </c>
      <c r="BD2" s="35" t="str">
        <f>'Phase 1,2+robust'!CN2</f>
        <v>CTV_2_HI_min</v>
      </c>
      <c r="BE2" s="35" t="str">
        <f>'Phase 1,2+robust'!CO2</f>
        <v>CTV_2_HI_max</v>
      </c>
      <c r="BF2" s="42" t="str">
        <f>'Phase 1,2+robust'!CP2</f>
        <v xml:space="preserve">GTV_D98 </v>
      </c>
      <c r="BG2" s="43" t="str">
        <f>'Phase 1,2+robust'!CQ2</f>
        <v xml:space="preserve">GTV_D98_min </v>
      </c>
      <c r="BH2" s="44" t="str">
        <f>'Phase 1,2+robust'!CR2</f>
        <v>GTV_D98_max</v>
      </c>
      <c r="BI2" s="35" t="str">
        <f>'Phase 1,2+robust'!CS2</f>
        <v xml:space="preserve">GTV_D2 </v>
      </c>
      <c r="BJ2" s="35" t="str">
        <f>'Phase 1,2+robust'!CT2</f>
        <v>GTV_D2_min</v>
      </c>
      <c r="BK2" s="35" t="str">
        <f>'Phase 1,2+robust'!CU2</f>
        <v>GTV_D2_max</v>
      </c>
      <c r="BL2" s="42" t="e">
        <f>'Phase 1,2+robust'!#REF!</f>
        <v>#REF!</v>
      </c>
      <c r="BM2" s="43" t="e">
        <f>'Phase 1,2+robust'!#REF!</f>
        <v>#REF!</v>
      </c>
      <c r="BN2" s="44" t="e">
        <f>'Phase 1,2+robust'!#REF!</f>
        <v>#REF!</v>
      </c>
      <c r="BO2" s="35" t="str">
        <f>'Phase 1,2+robust'!DE2</f>
        <v xml:space="preserve">Brainstem_Centre_D2 </v>
      </c>
      <c r="BP2" s="35" t="str">
        <f>'Phase 1,2+robust'!DF2</f>
        <v>Brainstem_Centre_D2_min</v>
      </c>
      <c r="BQ2" s="35" t="str">
        <f>'Phase 1,2+robust'!DG2</f>
        <v>Brainstem_Centre_D2_max</v>
      </c>
      <c r="BR2" s="42" t="str">
        <f>'Phase 1,2+robust'!DH2</f>
        <v xml:space="preserve">Brainstem_ Surface _D2 </v>
      </c>
      <c r="BS2" s="43" t="str">
        <f>'Phase 1,2+robust'!DI2</f>
        <v>Brainstem_ Surface _D2_min</v>
      </c>
      <c r="BT2" s="44" t="str">
        <f>'Phase 1,2+robust'!DJ2</f>
        <v>Brainstem_ Surface _D2_max</v>
      </c>
      <c r="BU2" s="35" t="str">
        <f>'Phase 1,2+robust'!DK2</f>
        <v xml:space="preserve">Chiasma_D2 </v>
      </c>
      <c r="BV2" s="35" t="str">
        <f>'Phase 1,2+robust'!DL2</f>
        <v>Chiasma_D2_min</v>
      </c>
      <c r="BW2" s="35" t="str">
        <f>'Phase 1,2+robust'!DM2</f>
        <v>Chiasma_D2_max</v>
      </c>
      <c r="BX2" s="42" t="str">
        <f>'Phase 1,2+robust'!DN2</f>
        <v xml:space="preserve">SpinalCord_D2 </v>
      </c>
      <c r="BY2" s="43" t="str">
        <f>'Phase 1,2+robust'!DO2</f>
        <v>SpinalCord_D2_min</v>
      </c>
      <c r="BZ2" s="44" t="str">
        <f>'Phase 1,2+robust'!DP2</f>
        <v>SpinalCord_D2_max</v>
      </c>
      <c r="CA2" s="35" t="str">
        <f>'Phase 1,2+robust'!DQ2</f>
        <v xml:space="preserve">OpticalNerveLeft_D2 </v>
      </c>
      <c r="CB2" s="35" t="str">
        <f>'Phase 1,2+robust'!DR2</f>
        <v>OpticalNerveLeft_D2_min</v>
      </c>
      <c r="CC2" s="35" t="str">
        <f>'Phase 1,2+robust'!DS2</f>
        <v>OpticalNerveLeft_D2_max</v>
      </c>
      <c r="CD2" s="42" t="str">
        <f>'Phase 1,2+robust'!DT2</f>
        <v xml:space="preserve">OpticalNerveRight_D2 </v>
      </c>
      <c r="CE2" s="43" t="str">
        <f>'Phase 1,2+robust'!DU2</f>
        <v>OpticalNerveRight_D2_min</v>
      </c>
      <c r="CF2" s="44" t="str">
        <f>'Phase 1,2+robust'!DV2</f>
        <v>OpticalNerveRight_D2_max</v>
      </c>
      <c r="CG2" s="35" t="str">
        <f>'Phase 1,2+robust'!DW2</f>
        <v>HippocampusLeft_Dmean</v>
      </c>
      <c r="CH2" s="35" t="str">
        <f>'Phase 1,2+robust'!DX2</f>
        <v>HippocampusLeft_Dmean_min</v>
      </c>
      <c r="CI2" s="35" t="str">
        <f>'Phase 1,2+robust'!DY2</f>
        <v>HippocampusLeft_Dmean_max</v>
      </c>
      <c r="CJ2" s="42" t="str">
        <f>'Phase 1,2+robust'!DZ2</f>
        <v>HippocampusRight_Dmean</v>
      </c>
      <c r="CK2" s="43" t="str">
        <f>'Phase 1,2+robust'!EA2</f>
        <v>HippocampusRight_Dmean_min</v>
      </c>
      <c r="CL2" s="44" t="str">
        <f>'Phase 1,2+robust'!EB2</f>
        <v>HippocampusRight_Dmean_max</v>
      </c>
      <c r="CM2" s="35" t="str">
        <f>'Phase 1,2+robust'!EC2</f>
        <v>Hippothalamus_D2</v>
      </c>
      <c r="CN2" s="35" t="str">
        <f>'Phase 1,2+robust'!ED2</f>
        <v>Hippothalamus_D2_min</v>
      </c>
      <c r="CO2" s="35" t="str">
        <f>'Phase 1,2+robust'!EE2</f>
        <v>Hippothalamus_D2_max</v>
      </c>
      <c r="CP2" s="42" t="str">
        <f>'Phase 1,2+robust'!EF2</f>
        <v>TemporalLobeLeft_D2</v>
      </c>
      <c r="CQ2" s="43" t="str">
        <f>'Phase 1,2+robust'!EG2</f>
        <v>TemporalLobeLeft_D2_min</v>
      </c>
      <c r="CR2" s="44" t="str">
        <f>'Phase 1,2+robust'!EH2</f>
        <v>TemporalLobeLeft_D2_max</v>
      </c>
      <c r="CS2" s="35" t="str">
        <f>'Phase 1,2+robust'!EI2</f>
        <v>TemporalLobeRight_D2</v>
      </c>
      <c r="CT2" s="35" t="str">
        <f>'Phase 1,2+robust'!EJ2</f>
        <v>TemporalLobeRight_D2_min</v>
      </c>
      <c r="CU2" s="35" t="str">
        <f>'Phase 1,2+robust'!EK2</f>
        <v>TemporalLobeRight_D2_max</v>
      </c>
      <c r="CV2" s="42" t="str">
        <f>'Phase 1,2+robust'!EL2</f>
        <v>RetinaLeft_D2</v>
      </c>
      <c r="CW2" s="43" t="str">
        <f>'Phase 1,2+robust'!EM2</f>
        <v>RetinaLeft_D2_min</v>
      </c>
      <c r="CX2" s="44" t="str">
        <f>'Phase 1,2+robust'!EN2</f>
        <v>RetinaLeft_D2_max</v>
      </c>
      <c r="CY2" s="35" t="str">
        <f>'Phase 1,2+robust'!EO2</f>
        <v>RetinaRight_D2</v>
      </c>
      <c r="CZ2" s="35" t="str">
        <f>'Phase 1,2+robust'!EP2</f>
        <v>RetinaRight_D2_min</v>
      </c>
      <c r="DA2" s="35" t="str">
        <f>'Phase 1,2+robust'!EQ2</f>
        <v>RetinaRight_D2_max</v>
      </c>
      <c r="DB2" s="42" t="str">
        <f>'Phase 1,2+robust'!ER2</f>
        <v>TearGlandLeft_Dmean</v>
      </c>
      <c r="DC2" s="43" t="str">
        <f>'Phase 1,2+robust'!ES2</f>
        <v>TearGlandLeft_Dmean_min</v>
      </c>
      <c r="DD2" s="44" t="str">
        <f>'Phase 1,2+robust'!ET2</f>
        <v>TearGlandLeft_Dmean_max</v>
      </c>
      <c r="DE2" s="35" t="str">
        <f>'Phase 1,2+robust'!EU2</f>
        <v>TearGlandRight_Dmean</v>
      </c>
      <c r="DF2" s="35" t="str">
        <f>'Phase 1,2+robust'!EV2</f>
        <v>TearGlandRight_Dmean_min</v>
      </c>
      <c r="DG2" s="35" t="str">
        <f>'Phase 1,2+robust'!EW2</f>
        <v>TearGlandRight_Dmean_max</v>
      </c>
      <c r="DH2" s="42" t="str">
        <f>'Phase 1,2+robust'!EX2</f>
        <v>CochleaLeft_Dmean</v>
      </c>
      <c r="DI2" s="43" t="str">
        <f>'Phase 1,2+robust'!EY2</f>
        <v>CochleaLeft_Dmean_min</v>
      </c>
      <c r="DJ2" s="44" t="str">
        <f>'Phase 1,2+robust'!EZ2</f>
        <v>CochleaLeft_Dmean_max</v>
      </c>
      <c r="DK2" s="35" t="str">
        <f>'Phase 1,2+robust'!FA2</f>
        <v>CochleaRight_Dmean</v>
      </c>
      <c r="DL2" s="35" t="str">
        <f>'Phase 1,2+robust'!FB2</f>
        <v>CochleaRight_Dmean_min</v>
      </c>
      <c r="DM2" s="35" t="str">
        <f>'Phase 1,2+robust'!FC2</f>
        <v>CochleaRight_Dmean_max</v>
      </c>
      <c r="DN2" s="42" t="str">
        <f>'Phase 1,2+robust'!FD2</f>
        <v>Pituitary gland_D2</v>
      </c>
      <c r="DO2" s="43" t="str">
        <f>'Phase 1,2+robust'!FE2</f>
        <v>Pituitary gland_D2_min</v>
      </c>
      <c r="DP2" s="44" t="str">
        <f>'Phase 1,2+robust'!FF2</f>
        <v>Pituitary gland_D2_max</v>
      </c>
      <c r="DQ2" s="35" t="str">
        <f>'Phase 1,2+robust'!FG2</f>
        <v>LensLeft_D2</v>
      </c>
      <c r="DR2" s="35" t="str">
        <f>'Phase 1,2+robust'!FH2</f>
        <v>LensLeft_D2_min</v>
      </c>
      <c r="DS2" s="35" t="str">
        <f>'Phase 1,2+robust'!FI2</f>
        <v>LensLeft_D2_max</v>
      </c>
      <c r="DT2" s="42" t="str">
        <f>'Phase 1,2+robust'!FJ2</f>
        <v>LensRight_D2</v>
      </c>
      <c r="DU2" s="43" t="str">
        <f>'Phase 1,2+robust'!FK2</f>
        <v>LensRight_D2_min</v>
      </c>
      <c r="DV2" s="44" t="str">
        <f>'Phase 1,2+robust'!FL2</f>
        <v>LensRight_D2_max</v>
      </c>
      <c r="DW2" s="35" t="str">
        <f>'Phase 1,2+robust'!FM2</f>
        <v>Brain_V15</v>
      </c>
      <c r="DX2" s="35" t="str">
        <f>'Phase 1,2+robust'!FN2</f>
        <v>Brain_V15_min</v>
      </c>
      <c r="DY2" s="35" t="str">
        <f>'Phase 1,2+robust'!FO2</f>
        <v>Brain_V15_max</v>
      </c>
      <c r="DZ2" s="42" t="str">
        <f>'Phase 1,2+robust'!FP2</f>
        <v xml:space="preserve">Parotid_Gland_Left_Dmean </v>
      </c>
      <c r="EA2" s="43" t="str">
        <f>'Phase 1,2+robust'!FQ2</f>
        <v>Parotid_Gland_Left_Dmean_min</v>
      </c>
      <c r="EB2" s="44" t="str">
        <f>'Phase 1,2+robust'!FR2</f>
        <v>Parotid_Gland_Left_Dmean_max</v>
      </c>
      <c r="EC2" s="35" t="str">
        <f>'Phase 1,2+robust'!FS2</f>
        <v xml:space="preserve">Parotid_Gland_Right_Dmean </v>
      </c>
      <c r="ED2" s="35" t="str">
        <f>'Phase 1,2+robust'!FT2</f>
        <v>Parotid_Gland_Right_Dmean_min</v>
      </c>
      <c r="EE2" s="35" t="str">
        <f>'Phase 1,2+robust'!FU2</f>
        <v>Parotid_Gland_Right_Dmean_max</v>
      </c>
      <c r="EF2" s="42" t="str">
        <f>'Phase 1,2+robust'!FV2</f>
        <v>OralCavity_Dmean</v>
      </c>
      <c r="EG2" s="43" t="str">
        <f>'Phase 1,2+robust'!FW2</f>
        <v>OralCavity_Dmean_min</v>
      </c>
      <c r="EH2" s="44" t="str">
        <f>'Phase 1,2+robust'!FX2</f>
        <v>OralCavity_Dmean_max</v>
      </c>
      <c r="EI2" s="35" t="str">
        <f>'Phase 1,2+robust'!FY2</f>
        <v>MaculaLEft_D2</v>
      </c>
      <c r="EJ2" s="35" t="str">
        <f>'Phase 1,2+robust'!FZ2</f>
        <v>MaculaLEft_D2_min</v>
      </c>
      <c r="EK2" s="35" t="str">
        <f>'Phase 1,2+robust'!GA2</f>
        <v>MaculaLEft_D2_max</v>
      </c>
      <c r="EL2" s="42" t="str">
        <f>'Phase 1,2+robust'!GB2</f>
        <v>MaculaRight_D2</v>
      </c>
      <c r="EM2" s="43" t="str">
        <f>'Phase 1,2+robust'!GC2</f>
        <v>MaculaRight_D2_min</v>
      </c>
      <c r="EN2" s="44" t="str">
        <f>'Phase 1,2+robust'!GD2</f>
        <v>MaculaRight_D2_max</v>
      </c>
      <c r="EO2" s="35" t="str">
        <f>'Phase 1,2+robust'!GE2</f>
        <v>Body-CTV_D2</v>
      </c>
      <c r="EP2" s="35" t="str">
        <f>'Phase 1,2+robust'!GF2</f>
        <v>Body-CTV_D2_min</v>
      </c>
      <c r="EQ2" s="35" t="str">
        <f>'Phase 1,2+robust'!GG2</f>
        <v>Body-CTV_D2_max</v>
      </c>
      <c r="ER2" s="42" t="str">
        <f>'Phase 1,2+robust'!GH2</f>
        <v>TemporomandibularJointLeft_Dmean</v>
      </c>
      <c r="ES2" s="43" t="str">
        <f>'Phase 1,2+robust'!GI2</f>
        <v>TemporomandibularJointLeft_Dmean_min</v>
      </c>
      <c r="ET2" s="44" t="str">
        <f>'Phase 1,2+robust'!GJ2</f>
        <v>TemporomandibularJointLeft_Dmean_max</v>
      </c>
      <c r="EU2" s="35" t="str">
        <f>'Phase 1,2+robust'!GK2</f>
        <v>TemporomandibularJointRight_Dmean</v>
      </c>
      <c r="EV2" s="35" t="str">
        <f>'Phase 1,2+robust'!GL2</f>
        <v>TemporomandibularJointRight_Dmean_min</v>
      </c>
      <c r="EW2" s="35" t="str">
        <f>'Phase 1,2+robust'!GM2</f>
        <v>TemporomandibularJointRight_Dmean_max</v>
      </c>
      <c r="EX2" s="35" t="str">
        <f>'Phase 1,2+robust'!GN2</f>
        <v>Thyroid_Dmean</v>
      </c>
      <c r="EY2" s="35" t="str">
        <f>'Phase 1,2+robust'!GO2</f>
        <v>Thyroid_Dmean_min</v>
      </c>
      <c r="EZ2" s="35" t="str">
        <f>'Phase 1,2+robust'!GP2</f>
        <v>Thyroid_Dmean_max</v>
      </c>
      <c r="FA2" s="35" t="str">
        <f>'Phase 1,2+robust'!GQ2</f>
        <v>Rectum_D2_min</v>
      </c>
      <c r="FB2" s="35" t="str">
        <f>'Phase 1,2+robust'!GR2</f>
        <v>Rectum_D2_max</v>
      </c>
      <c r="FC2" s="35" t="str">
        <f>'Phase 1,2+robust'!GS2</f>
        <v>Rectum_Dmean_min</v>
      </c>
      <c r="FD2" s="35" t="str">
        <f>'Phase 1,2+robust'!GT2</f>
        <v>Rectum_Dmean_max</v>
      </c>
      <c r="FE2" s="35" t="str">
        <f>'Phase 1,2+robust'!GU2</f>
        <v>RectumWall_D2_min</v>
      </c>
      <c r="FF2" s="35" t="str">
        <f>'Phase 1,2+robust'!GV2</f>
        <v>RectumWall_D2_max</v>
      </c>
      <c r="FG2" s="35" t="str">
        <f>'Phase 1,2+robust'!GW2</f>
        <v>RectumWall_Dmean_min</v>
      </c>
      <c r="FH2" s="35" t="str">
        <f>'Phase 1,2+robust'!GX2</f>
        <v>RectumWall_Dmean_max</v>
      </c>
      <c r="FI2" s="35" t="str">
        <f>'Phase 1,2+robust'!GY2</f>
        <v>Bladder_D2_min</v>
      </c>
      <c r="FJ2" s="35" t="str">
        <f>'Phase 1,2+robust'!GZ2</f>
        <v>Bladder_D2_max</v>
      </c>
      <c r="FK2" s="35" t="str">
        <f>'Phase 1,2+robust'!HA2</f>
        <v>Bladder_V59Gy(RBE)_min</v>
      </c>
      <c r="FL2" s="35" t="str">
        <f>'Phase 1,2+robust'!HB2</f>
        <v>Bladder_V59Gy(RBE)_max</v>
      </c>
      <c r="FM2" s="35" t="str">
        <f>'Phase 1,2+robust'!HC2</f>
        <v>BladderWall_D2_min</v>
      </c>
      <c r="FN2" s="35" t="str">
        <f>'Phase 1,2+robust'!HD2</f>
        <v>BladderWall_D2_max</v>
      </c>
      <c r="FO2" s="35" t="str">
        <f>'Phase 1,2+robust'!HE2</f>
        <v>BladderWall_V59Gy(RBE)_min</v>
      </c>
      <c r="FP2" s="35" t="str">
        <f>'Phase 1,2+robust'!HF2</f>
        <v>BladderWall_V59Gy(RBE)_max</v>
      </c>
      <c r="FQ2" s="35" t="str">
        <f>'Phase 1,2+robust'!HG2</f>
        <v>BulbusPenis_Dmean_min</v>
      </c>
      <c r="FR2" s="35" t="str">
        <f>'Phase 1,2+robust'!HH2</f>
        <v>BulbusPenis_Dmean_max</v>
      </c>
      <c r="FS2" s="35" t="str">
        <f>'Phase 1,2+robust'!HI2</f>
        <v>SmallIntestine_D150cc_min</v>
      </c>
      <c r="FT2" s="35" t="str">
        <f>'Phase 1,2+robust'!HJ2</f>
        <v>SmallIntestine_D150cc_max</v>
      </c>
      <c r="FU2" s="35" t="str">
        <f>'Phase 1,2+robust'!HK2</f>
        <v>BowelBag_D2_min</v>
      </c>
      <c r="FV2" s="35" t="str">
        <f>'Phase 1,2+robust'!HL2</f>
        <v>BowelBag_D2_max</v>
      </c>
      <c r="FW2" s="35" t="str">
        <f>'Phase 1,2+robust'!HM2</f>
        <v>BowelBag_V50Gy(RBE)_min</v>
      </c>
      <c r="FX2" s="35" t="str">
        <f>'Phase 1,2+robust'!HN2</f>
        <v>BowelBag_V50Gy(RBE)_max</v>
      </c>
      <c r="FY2" s="35" t="str">
        <f>'Phase 1,2+robust'!HO2</f>
        <v>FemoralHeadLeft_D2_min</v>
      </c>
      <c r="FZ2" s="35" t="str">
        <f>'Phase 1,2+robust'!HP2</f>
        <v>FemoralHeadLeft_D2_max</v>
      </c>
      <c r="GA2" s="35" t="str">
        <f>'Phase 1,2+robust'!HQ2</f>
        <v>FemoralHeadRight_D2_min</v>
      </c>
      <c r="GB2" s="35" t="str">
        <f>'Phase 1,2+robust'!HR2</f>
        <v>FemoralHeadRight_D2_max</v>
      </c>
      <c r="GC2" s="35" t="str">
        <f>'Phase 1,2+robust'!HS2</f>
        <v>Liver_Dmean_min</v>
      </c>
      <c r="GD2" s="35" t="str">
        <f>'Phase 1,2+robust'!HT2</f>
        <v>Liver_Dmean_max</v>
      </c>
      <c r="GE2" s="35" t="str">
        <f>'Phase 1,2+robust'!HU2</f>
        <v>KidneyLeft_Dmean_min</v>
      </c>
      <c r="GF2" s="35" t="str">
        <f>'Phase 1,2+robust'!HV2</f>
        <v>KidneyLeft_Dmean_max</v>
      </c>
      <c r="GG2" s="35" t="str">
        <f>'Phase 1,2+robust'!HW2</f>
        <v>KidneyRight_Dmean_min</v>
      </c>
      <c r="GH2" s="35" t="str">
        <f>'Phase 1,2+robust'!HX2</f>
        <v>KidneyRight_Dmean_max</v>
      </c>
      <c r="GI2" s="35" t="str">
        <f>'Phase 1,2+robust'!HY2</f>
        <v>Stomach_V45Gy(RBE)_min</v>
      </c>
      <c r="GJ2" s="35" t="str">
        <f>'Phase 1,2+robust'!HZ2</f>
        <v>Stomach_V45Gy(RBE)_max</v>
      </c>
      <c r="GK2" s="35" t="str">
        <f>'Phase 1,2+robust'!IA2</f>
        <v>LungLeft_Dmean_min</v>
      </c>
      <c r="GL2" s="35" t="str">
        <f>'Phase 1,2+robust'!IB2</f>
        <v>LungLeft_Dmean_max</v>
      </c>
      <c r="GM2" s="35" t="str">
        <f>'Phase 1,2+robust'!IC2</f>
        <v>LungRight_Dmean_min</v>
      </c>
      <c r="GN2" s="35" t="str">
        <f>'Phase 1,2+robust'!ID2</f>
        <v>LungRight_Dmean_max</v>
      </c>
      <c r="GO2" s="35" t="str">
        <f>'Phase 1,2+robust'!IE2</f>
        <v>Heart_Dmean_min</v>
      </c>
      <c r="GP2" s="35" t="str">
        <f>'Phase 1,2+robust'!IF2</f>
        <v>Heart_Dmean_max</v>
      </c>
    </row>
    <row r="3" spans="1:198" s="16" customFormat="1" x14ac:dyDescent="0.25">
      <c r="B3" s="16" t="e">
        <f>VLOOKUP(A3,'Phase 1,2+robust'!$A$3:$ID$198,2,FALSE)</f>
        <v>#N/A</v>
      </c>
      <c r="C3" s="16" t="e">
        <f>VLOOKUP(A3,'Phase 1,2+robust'!$A$3:$ID$198,3,FALSE)</f>
        <v>#N/A</v>
      </c>
      <c r="D3" s="16" t="e">
        <f>VLOOKUP(A3,'Phase 1,2+robust'!$A$3:$ID$198,4,FALSE)</f>
        <v>#N/A</v>
      </c>
      <c r="E3" s="16" t="e">
        <f>VLOOKUP(A3,'Phase 1,2+robust'!$A$3:$ID$198,5,FALSE)</f>
        <v>#N/A</v>
      </c>
      <c r="F3" s="16" t="e">
        <f>VLOOKUP(A3,'Phase 1,2+robust'!$A$3:$ID$198,6,FALSE)</f>
        <v>#N/A</v>
      </c>
      <c r="G3" s="16" t="e">
        <f>VLOOKUP(A3,'Phase 1,2+robust'!$A$3:$ID$198,7,FALSE)</f>
        <v>#N/A</v>
      </c>
      <c r="H3" s="16" t="e">
        <f>VLOOKUP(A3,'Phase 1,2+robust'!$A$3:$ID$198,8,FALSE)</f>
        <v>#N/A</v>
      </c>
      <c r="I3" s="16" t="e">
        <f>VLOOKUP(A3,'Phase 1,2+robust'!$A$3:$ID$198,9,FALSE)</f>
        <v>#N/A</v>
      </c>
      <c r="J3" s="45" t="e">
        <f>VLOOKUP(A3,'Phase 1,2+robust'!$A$3:$ID$198,10,FALSE)</f>
        <v>#N/A</v>
      </c>
      <c r="K3" s="46" t="e">
        <f>VLOOKUP(A3,'Phase 1,2+robust'!$A$3:$ID$198,11,FALSE)</f>
        <v>#N/A</v>
      </c>
      <c r="L3" s="47" t="e">
        <f>VLOOKUP(A3,'Phase 1,2+robust'!$A$3:$ID$198,12,FALSE)</f>
        <v>#N/A</v>
      </c>
      <c r="M3" s="16" t="e">
        <f>VLOOKUP(A3,'Phase 1,2+robust'!$A$3:$ID$198,13,FALSE)</f>
        <v>#N/A</v>
      </c>
      <c r="N3" s="16" t="e">
        <f>VLOOKUP(A3,'Phase 1,2+robust'!$A$3:$ID$198,14,FALSE)</f>
        <v>#N/A</v>
      </c>
      <c r="O3" s="16" t="e">
        <f>VLOOKUP(A3,'Phase 1,2+robust'!$A$3:$ID$198,15,FALSE)</f>
        <v>#N/A</v>
      </c>
      <c r="P3" s="45" t="e">
        <f>VLOOKUP(A3,'Phase 1,2+robust'!$A$3:$ID$198,16,FALSE)</f>
        <v>#N/A</v>
      </c>
      <c r="Q3" s="46" t="e">
        <f>VLOOKUP(A3,'Phase 1,2+robust'!$A$3:$ID$198,17,FALSE)</f>
        <v>#N/A</v>
      </c>
      <c r="R3" s="47" t="e">
        <f>VLOOKUP(A3,'Phase 1,2+robust'!$A$3:$ID$198,18,FALSE)</f>
        <v>#N/A</v>
      </c>
      <c r="S3" s="16" t="e">
        <f>VLOOKUP(A3,'Phase 1,2+robust'!$A$3:$ID$198,19,FALSE)</f>
        <v>#N/A</v>
      </c>
      <c r="T3" s="16" t="e">
        <f>VLOOKUP(A3,'Phase 1,2+robust'!$A$3:$ID$198,20,FALSE)</f>
        <v>#N/A</v>
      </c>
      <c r="U3" s="16" t="e">
        <f>VLOOKUP(A3,'Phase 1,2+robust'!$A$3:$ID$198,21,FALSE)</f>
        <v>#N/A</v>
      </c>
      <c r="V3" s="45" t="e">
        <f>VLOOKUP(A3,'Phase 1,2+robust'!$A$3:$ID$198,22,FALSE)</f>
        <v>#N/A</v>
      </c>
      <c r="W3" s="46" t="e">
        <f>VLOOKUP(A3,'Phase 1,2+robust'!$A$3:$ID$198,23,FALSE)</f>
        <v>#N/A</v>
      </c>
      <c r="X3" s="47" t="e">
        <f>VLOOKUP(A3,'Phase 1,2+robust'!$A$3:$ID$198,24,FALSE)</f>
        <v>#N/A</v>
      </c>
      <c r="Y3" s="16" t="e">
        <f>VLOOKUP(A3,'Phase 1,2+robust'!$A$3:$ID$198,25,FALSE)</f>
        <v>#N/A</v>
      </c>
      <c r="Z3" s="16" t="e">
        <f>VLOOKUP(A3,'Phase 1,2+robust'!$A$3:$ID$198,26,FALSE)</f>
        <v>#N/A</v>
      </c>
      <c r="AA3" s="16" t="e">
        <f>VLOOKUP(A3,'Phase 1,2+robust'!$A$3:$ID$198,27,FALSE)</f>
        <v>#N/A</v>
      </c>
      <c r="AB3" s="45" t="e">
        <f>VLOOKUP(A3,'Phase 1,2+robust'!$A$3:$ID$198,28,FALSE)</f>
        <v>#N/A</v>
      </c>
      <c r="AC3" s="46" t="e">
        <f>VLOOKUP(A3,'Phase 1,2+robust'!$A$3:$ID$198,29,FALSE)</f>
        <v>#N/A</v>
      </c>
      <c r="AD3" s="47" t="e">
        <f>VLOOKUP(A3,'Phase 1,2+robust'!$A$3:$ID$198,30,FALSE)</f>
        <v>#N/A</v>
      </c>
      <c r="AE3" s="16" t="e">
        <f>VLOOKUP(A3,'Phase 1,2+robust'!$A$3:$ID$198,31,FALSE)</f>
        <v>#N/A</v>
      </c>
      <c r="AF3" s="16" t="e">
        <f>VLOOKUP(A3,'Phase 1,2+robust'!$A$3:$ID$198,32,FALSE)</f>
        <v>#N/A</v>
      </c>
      <c r="AG3" s="16" t="e">
        <f>VLOOKUP(A3,'Phase 1,2+robust'!$A$3:$ID$198,33,FALSE)</f>
        <v>#N/A</v>
      </c>
      <c r="AH3" s="45" t="e">
        <f>VLOOKUP(A3,'Phase 1,2+robust'!$A$3:$ID$198,34,FALSE)</f>
        <v>#N/A</v>
      </c>
      <c r="AI3" s="46" t="e">
        <f>VLOOKUP(A3,'Phase 1,2+robust'!$A$3:$ID$198,35,FALSE)</f>
        <v>#N/A</v>
      </c>
      <c r="AJ3" s="47" t="e">
        <f>VLOOKUP(A3,'Phase 1,2+robust'!$A$3:$ID$198,36,FALSE)</f>
        <v>#N/A</v>
      </c>
      <c r="AK3" s="16" t="e">
        <f>VLOOKUP(A3,'Phase 1,2+robust'!$A$3:$ID$198,37,FALSE)</f>
        <v>#N/A</v>
      </c>
      <c r="AL3" s="16" t="e">
        <f>VLOOKUP(A3,'Phase 1,2+robust'!$A$3:$ID$198,38,FALSE)</f>
        <v>#N/A</v>
      </c>
      <c r="AM3" s="16" t="e">
        <f>VLOOKUP(A3,'Phase 1,2+robust'!$A$3:$ID$198,39,FALSE)</f>
        <v>#N/A</v>
      </c>
      <c r="AN3" s="45" t="e">
        <f>VLOOKUP(A3,'Phase 1,2+robust'!$A$3:$ID$198,40,FALSE)</f>
        <v>#N/A</v>
      </c>
      <c r="AO3" s="46" t="e">
        <f>VLOOKUP(A3,'Phase 1,2+robust'!$A$3:$ID$198,41,FALSE)</f>
        <v>#N/A</v>
      </c>
      <c r="AP3" s="47" t="e">
        <f>VLOOKUP(A3,'Phase 1,2+robust'!$A$3:$ID$198,42,FALSE)</f>
        <v>#N/A</v>
      </c>
      <c r="AQ3" s="16" t="e">
        <f>VLOOKUP(A3,'Phase 1,2+robust'!$A$3:$ID$198,43,FALSE)</f>
        <v>#N/A</v>
      </c>
      <c r="AR3" s="16" t="e">
        <f>VLOOKUP(A3,'Phase 1,2+robust'!$A$3:$ID$198,44,FALSE)</f>
        <v>#N/A</v>
      </c>
      <c r="AS3" s="16" t="e">
        <f>VLOOKUP(A3,'Phase 1,2+robust'!$A$3:$ID$198,45,FALSE)</f>
        <v>#N/A</v>
      </c>
      <c r="AT3" s="45" t="e">
        <f>VLOOKUP(A3,'Phase 1,2+robust'!$A$3:$ID$198,46,FALSE)</f>
        <v>#N/A</v>
      </c>
      <c r="AU3" s="46" t="e">
        <f>VLOOKUP(A3,'Phase 1,2+robust'!$A$3:$ID$198,47,FALSE)</f>
        <v>#N/A</v>
      </c>
      <c r="AV3" s="47" t="e">
        <f>VLOOKUP(A3,'Phase 1,2+robust'!$A$3:$ID$198,48,FALSE)</f>
        <v>#N/A</v>
      </c>
      <c r="AW3" s="16" t="e">
        <f>VLOOKUP(A3,'Phase 1,2+robust'!$A$3:$ID$198,49,FALSE)</f>
        <v>#N/A</v>
      </c>
      <c r="AX3" s="16" t="e">
        <f>VLOOKUP(A3,'Phase 1,2+robust'!$A$3:$ID$198,50,FALSE)</f>
        <v>#N/A</v>
      </c>
      <c r="AY3" s="16" t="e">
        <f>VLOOKUP(A3,'Phase 1,2+robust'!$A$3:$ID$198,51,FALSE)</f>
        <v>#N/A</v>
      </c>
      <c r="AZ3" s="45" t="e">
        <f>VLOOKUP(A3,'Phase 1,2+robust'!$A$3:$ID$198,52,FALSE)</f>
        <v>#N/A</v>
      </c>
      <c r="BA3" s="46" t="e">
        <f>VLOOKUP(A3,'Phase 1,2+robust'!$A$3:$ID$198,53,FALSE)</f>
        <v>#N/A</v>
      </c>
      <c r="BB3" s="47" t="e">
        <f>VLOOKUP(A3,'Phase 1,2+robust'!$A$3:$ID$198,54,FALSE)</f>
        <v>#N/A</v>
      </c>
      <c r="BC3" s="16" t="e">
        <f>VLOOKUP(A3,'Phase 1,2+robust'!$A$3:$ID$198,55,FALSE)</f>
        <v>#N/A</v>
      </c>
      <c r="BD3" s="16" t="e">
        <f>VLOOKUP(A3,'Phase 1,2+robust'!$A$3:$ID$198,56,FALSE)</f>
        <v>#N/A</v>
      </c>
      <c r="BE3" s="16" t="e">
        <f>VLOOKUP(A3,'Phase 1,2+robust'!$A$3:$ID$198,57,FALSE)</f>
        <v>#N/A</v>
      </c>
      <c r="BF3" s="45" t="e">
        <f>VLOOKUP(A3,'Phase 1,2+robust'!$A$3:$ID$198,58,FALSE)</f>
        <v>#N/A</v>
      </c>
      <c r="BG3" s="46" t="e">
        <f>VLOOKUP(A3,'Phase 1,2+robust'!$A$3:$ID$198,59,FALSE)</f>
        <v>#N/A</v>
      </c>
      <c r="BH3" s="47" t="e">
        <f>VLOOKUP(A3,'Phase 1,2+robust'!$A$3:$ID$198,60,FALSE)</f>
        <v>#N/A</v>
      </c>
      <c r="BI3" s="16" t="e">
        <f>VLOOKUP(A3,'Phase 1,2+robust'!$A$3:$ID$198,61,FALSE)</f>
        <v>#N/A</v>
      </c>
      <c r="BJ3" s="16" t="e">
        <f>VLOOKUP(A3,'Phase 1,2+robust'!$A$3:$ID$198,62,FALSE)</f>
        <v>#N/A</v>
      </c>
      <c r="BK3" s="16" t="e">
        <f>VLOOKUP(A3,'Phase 1,2+robust'!$A$3:$ID$198,63,FALSE)</f>
        <v>#N/A</v>
      </c>
      <c r="BL3" s="45" t="e">
        <f>VLOOKUP(A3,'Phase 1,2+robust'!$A$3:$ID$198,64,FALSE)</f>
        <v>#N/A</v>
      </c>
      <c r="BM3" s="46" t="e">
        <f>VLOOKUP(A3,'Phase 1,2+robust'!$A$3:$ID$198,65,FALSE)</f>
        <v>#N/A</v>
      </c>
      <c r="BN3" s="47" t="e">
        <f>VLOOKUP(A3,'Phase 1,2+robust'!$A$3:$ID$198,66,FALSE)</f>
        <v>#N/A</v>
      </c>
      <c r="BO3" s="16" t="e">
        <f>VLOOKUP(A3,'Phase 1,2+robust'!$A$3:$ID$198,67,FALSE)</f>
        <v>#N/A</v>
      </c>
      <c r="BP3" s="16" t="e">
        <f>VLOOKUP(A3,'Phase 1,2+robust'!$A$3:$ID$198,68,FALSE)</f>
        <v>#N/A</v>
      </c>
      <c r="BQ3" s="16" t="e">
        <f>VLOOKUP(A3,'Phase 1,2+robust'!$A$3:$ID$198,69,FALSE)</f>
        <v>#N/A</v>
      </c>
      <c r="BR3" s="45" t="e">
        <f>VLOOKUP(A3,'Phase 1,2+robust'!$A$3:$ID$198,70,FALSE)</f>
        <v>#N/A</v>
      </c>
      <c r="BS3" s="46" t="e">
        <f>VLOOKUP(A3,'Phase 1,2+robust'!$A$3:$ID$198,71,FALSE)</f>
        <v>#N/A</v>
      </c>
      <c r="BT3" s="47" t="e">
        <f>VLOOKUP(A3,'Phase 1,2+robust'!$A$3:$ID$198,72,FALSE)</f>
        <v>#N/A</v>
      </c>
      <c r="BU3" s="16" t="e">
        <f>VLOOKUP(A3,'Phase 1,2+robust'!$A$3:$ID$198,73,FALSE)</f>
        <v>#N/A</v>
      </c>
      <c r="BV3" s="16" t="e">
        <f>VLOOKUP(A3,'Phase 1,2+robust'!$A$3:$ID$198,74,FALSE)</f>
        <v>#N/A</v>
      </c>
      <c r="BW3" s="16" t="e">
        <f>VLOOKUP(A3,'Phase 1,2+robust'!$A$3:$ID$198,75,FALSE)</f>
        <v>#N/A</v>
      </c>
      <c r="BX3" s="45" t="e">
        <f>VLOOKUP(A3,'Phase 1,2+robust'!$A$3:$ID$198,76,FALSE)</f>
        <v>#N/A</v>
      </c>
      <c r="BY3" s="46" t="e">
        <f>VLOOKUP(A3,'Phase 1,2+robust'!$A$3:$ID$198,77,FALSE)</f>
        <v>#N/A</v>
      </c>
      <c r="BZ3" s="47" t="e">
        <f>VLOOKUP(A3,'Phase 1,2+robust'!$A$3:$ID$198,78,FALSE)</f>
        <v>#N/A</v>
      </c>
      <c r="CA3" s="16" t="e">
        <f>VLOOKUP(A3,'Phase 1,2+robust'!$A$3:$ID$198,79,FALSE)</f>
        <v>#N/A</v>
      </c>
      <c r="CB3" s="16" t="e">
        <f>VLOOKUP(A3,'Phase 1,2+robust'!$A$3:$ID$198,80,FALSE)</f>
        <v>#N/A</v>
      </c>
      <c r="CC3" s="16" t="e">
        <f>VLOOKUP(A3,'Phase 1,2+robust'!$A$3:$ID$198,81,FALSE)</f>
        <v>#N/A</v>
      </c>
      <c r="CD3" s="45" t="e">
        <f>VLOOKUP(A3,'Phase 1,2+robust'!$A$3:$ID$198,82,FALSE)</f>
        <v>#N/A</v>
      </c>
      <c r="CE3" s="46" t="e">
        <f>VLOOKUP(A3,'Phase 1,2+robust'!$A$3:$ID$198,83,FALSE)</f>
        <v>#N/A</v>
      </c>
      <c r="CF3" s="47" t="e">
        <f>VLOOKUP(A3,'Phase 1,2+robust'!$A$3:$ID$198,84,FALSE)</f>
        <v>#N/A</v>
      </c>
      <c r="CG3" s="16" t="e">
        <f>VLOOKUP(A3,'Phase 1,2+robust'!$A$3:$ID$198,85,FALSE)</f>
        <v>#N/A</v>
      </c>
      <c r="CH3" s="16" t="e">
        <f>VLOOKUP(A3,'Phase 1,2+robust'!$A$3:$ID$198,86,FALSE)</f>
        <v>#N/A</v>
      </c>
      <c r="CI3" s="16" t="e">
        <f>VLOOKUP(A3,'Phase 1,2+robust'!$A$3:$ID$198,87,FALSE)</f>
        <v>#N/A</v>
      </c>
      <c r="CJ3" s="45" t="e">
        <f>VLOOKUP(A3,'Phase 1,2+robust'!$A$3:$ID$198,88,FALSE)</f>
        <v>#N/A</v>
      </c>
      <c r="CK3" s="46" t="e">
        <f>VLOOKUP(A3,'Phase 1,2+robust'!$A$3:$ID$198,89,FALSE)</f>
        <v>#N/A</v>
      </c>
      <c r="CL3" s="47" t="e">
        <f>VLOOKUP(A3,'Phase 1,2+robust'!$A$3:$ID$198,90,FALSE)</f>
        <v>#N/A</v>
      </c>
      <c r="CM3" s="16" t="e">
        <f>VLOOKUP(A3,'Phase 1,2+robust'!$A$3:$ID$198,91,FALSE)</f>
        <v>#N/A</v>
      </c>
      <c r="CN3" s="16" t="e">
        <f>VLOOKUP(A3,'Phase 1,2+robust'!$A$3:$ID$198,92,FALSE)</f>
        <v>#N/A</v>
      </c>
      <c r="CO3" s="16" t="e">
        <f>VLOOKUP(A3,'Phase 1,2+robust'!$A$3:$ID$198,93,FALSE)</f>
        <v>#N/A</v>
      </c>
      <c r="CP3" s="45" t="e">
        <f>VLOOKUP(A3,'Phase 1,2+robust'!$A$3:$ID$198,94,FALSE)</f>
        <v>#N/A</v>
      </c>
      <c r="CQ3" s="46" t="e">
        <f>VLOOKUP(A3,'Phase 1,2+robust'!$A$3:$ID$198,95,FALSE)</f>
        <v>#N/A</v>
      </c>
      <c r="CR3" s="47" t="e">
        <f>VLOOKUP(A3,'Phase 1,2+robust'!$A$3:$ID$198,96,FALSE)</f>
        <v>#N/A</v>
      </c>
      <c r="CS3" s="16" t="e">
        <f>VLOOKUP(A3,'Phase 1,2+robust'!$A$3:$ID$198,97,FALSE)</f>
        <v>#N/A</v>
      </c>
      <c r="CT3" s="16" t="e">
        <f>VLOOKUP(A3,'Phase 1,2+robust'!$A$3:$ID$198,98,FALSE)</f>
        <v>#N/A</v>
      </c>
      <c r="CU3" s="16" t="e">
        <f>VLOOKUP(A3,'Phase 1,2+robust'!$A$3:$ID$198,99,FALSE)</f>
        <v>#N/A</v>
      </c>
      <c r="CV3" s="45" t="e">
        <f>VLOOKUP(A3,'Phase 1,2+robust'!$A$3:$ID$198,100,FALSE)</f>
        <v>#N/A</v>
      </c>
      <c r="CW3" s="46" t="e">
        <f>VLOOKUP(A3,'Phase 1,2+robust'!$A$3:$ID$198,101,FALSE)</f>
        <v>#N/A</v>
      </c>
      <c r="CX3" s="47" t="e">
        <f>VLOOKUP(A3,'Phase 1,2+robust'!$A$3:$ID$198,102,FALSE)</f>
        <v>#N/A</v>
      </c>
      <c r="CY3" s="16" t="e">
        <f>VLOOKUP(A3,'Phase 1,2+robust'!$A$3:$ID$198,103,FALSE)</f>
        <v>#N/A</v>
      </c>
      <c r="CZ3" s="16" t="e">
        <f>VLOOKUP(A3,'Phase 1,2+robust'!$A$3:$ID$198,104,FALSE)</f>
        <v>#N/A</v>
      </c>
      <c r="DA3" s="16" t="e">
        <f>VLOOKUP(A3,'Phase 1,2+robust'!$A$3:$ID$198,105,FALSE)</f>
        <v>#N/A</v>
      </c>
      <c r="DB3" s="45" t="e">
        <f>VLOOKUP(A3,'Phase 1,2+robust'!$A$3:$ID$198,106,FALSE)</f>
        <v>#N/A</v>
      </c>
      <c r="DC3" s="46" t="e">
        <f>VLOOKUP(A3,'Phase 1,2+robust'!$A$3:$ID$198,107,FALSE)</f>
        <v>#N/A</v>
      </c>
      <c r="DD3" s="47" t="e">
        <f>VLOOKUP(A3,'Phase 1,2+robust'!$A$3:$ID$198,108,FALSE)</f>
        <v>#N/A</v>
      </c>
      <c r="DE3" s="16" t="e">
        <f>VLOOKUP(A3,'Phase 1,2+robust'!$A$3:$ID$198,109,FALSE)</f>
        <v>#N/A</v>
      </c>
      <c r="DF3" s="16" t="e">
        <f>VLOOKUP(A3,'Phase 1,2+robust'!$A$3:$ID$198,110,FALSE)</f>
        <v>#N/A</v>
      </c>
      <c r="DG3" s="16" t="e">
        <f>VLOOKUP(A3,'Phase 1,2+robust'!$A$3:$ID$198,111,FALSE)</f>
        <v>#N/A</v>
      </c>
      <c r="DH3" s="45" t="e">
        <f>VLOOKUP(A3,'Phase 1,2+robust'!$A$3:$ID$198,112,FALSE)</f>
        <v>#N/A</v>
      </c>
      <c r="DI3" s="46" t="e">
        <f>VLOOKUP(A3,'Phase 1,2+robust'!$A$3:$ID$198,113,FALSE)</f>
        <v>#N/A</v>
      </c>
      <c r="DJ3" s="47" t="e">
        <f>VLOOKUP(A3,'Phase 1,2+robust'!$A$3:$ID$198,114,FALSE)</f>
        <v>#N/A</v>
      </c>
      <c r="DK3" s="16" t="e">
        <f>VLOOKUP(A3,'Phase 1,2+robust'!$A$3:$ID$198,115,FALSE)</f>
        <v>#N/A</v>
      </c>
      <c r="DL3" s="16" t="e">
        <f>VLOOKUP(A3,'Phase 1,2+robust'!$A$3:$ID$198,116,FALSE)</f>
        <v>#N/A</v>
      </c>
      <c r="DM3" s="16" t="e">
        <f>VLOOKUP(A3,'Phase 1,2+robust'!$A$3:$ID$198,117,FALSE)</f>
        <v>#N/A</v>
      </c>
      <c r="DN3" s="45" t="e">
        <f>VLOOKUP(A3,'Phase 1,2+robust'!$A$3:$ID$198,118,FALSE)</f>
        <v>#N/A</v>
      </c>
      <c r="DO3" s="46" t="e">
        <f>VLOOKUP(A3,'Phase 1,2+robust'!$A$3:$ID$198,119,FALSE)</f>
        <v>#N/A</v>
      </c>
      <c r="DP3" s="47" t="e">
        <f>VLOOKUP(A3,'Phase 1,2+robust'!$A$3:$ID$198,120,FALSE)</f>
        <v>#N/A</v>
      </c>
      <c r="DQ3" s="16" t="e">
        <f>VLOOKUP(A3,'Phase 1,2+robust'!$A$3:$ID$198,121,FALSE)</f>
        <v>#N/A</v>
      </c>
      <c r="DR3" s="16" t="e">
        <f>VLOOKUP(A3,'Phase 1,2+robust'!$A$3:$ID$198,122,FALSE)</f>
        <v>#N/A</v>
      </c>
      <c r="DS3" s="16" t="e">
        <f>VLOOKUP(A3,'Phase 1,2+robust'!$A$3:$ID$198,123,FALSE)</f>
        <v>#N/A</v>
      </c>
      <c r="DT3" s="45" t="e">
        <f>VLOOKUP(A3,'Phase 1,2+robust'!$A$3:$ID$198,124,FALSE)</f>
        <v>#N/A</v>
      </c>
      <c r="DU3" s="46" t="e">
        <f>VLOOKUP(A3,'Phase 1,2+robust'!$A$3:$ID$198,125,FALSE)</f>
        <v>#N/A</v>
      </c>
      <c r="DV3" s="47" t="e">
        <f>VLOOKUP(A3,'Phase 1,2+robust'!$A$3:$ID$198,126,FALSE)</f>
        <v>#N/A</v>
      </c>
      <c r="DW3" s="16" t="e">
        <f>VLOOKUP(A3,'Phase 1,2+robust'!$A$3:$ID$198,127,FALSE)</f>
        <v>#N/A</v>
      </c>
      <c r="DX3" s="16" t="e">
        <f>VLOOKUP(A3,'Phase 1,2+robust'!$A$3:$ID$198,128,FALSE)</f>
        <v>#N/A</v>
      </c>
      <c r="DY3" s="16" t="e">
        <f>VLOOKUP(A3,'Phase 1,2+robust'!$A$3:$ID$198,129,FALSE)</f>
        <v>#N/A</v>
      </c>
      <c r="DZ3" s="45" t="e">
        <f>VLOOKUP(A3,'Phase 1,2+robust'!$A$3:$ID$198,130,FALSE)</f>
        <v>#N/A</v>
      </c>
      <c r="EA3" s="46" t="e">
        <f>VLOOKUP(A3,'Phase 1,2+robust'!$A$3:$ID$198,131,FALSE)</f>
        <v>#N/A</v>
      </c>
      <c r="EB3" s="47" t="e">
        <f>VLOOKUP(A3,'Phase 1,2+robust'!$A$3:$ID$198,132,FALSE)</f>
        <v>#N/A</v>
      </c>
      <c r="EC3" s="16" t="e">
        <f>VLOOKUP(A3,'Phase 1,2+robust'!$A$3:$ID$198,133,FALSE)</f>
        <v>#N/A</v>
      </c>
      <c r="ED3" s="16" t="e">
        <f>VLOOKUP(A3,'Phase 1,2+robust'!$A$3:$ID$198,134,FALSE)</f>
        <v>#N/A</v>
      </c>
      <c r="EE3" s="16" t="e">
        <f>VLOOKUP(A3,'Phase 1,2+robust'!$A$3:$ID$198,135,FALSE)</f>
        <v>#N/A</v>
      </c>
      <c r="EF3" s="45" t="e">
        <f>VLOOKUP(A3,'Phase 1,2+robust'!$A$3:$ID$198,136,FALSE)</f>
        <v>#N/A</v>
      </c>
      <c r="EG3" s="46" t="e">
        <f>VLOOKUP(A3,'Phase 1,2+robust'!$A$3:$ID$198,137,FALSE)</f>
        <v>#N/A</v>
      </c>
      <c r="EH3" s="47" t="e">
        <f>VLOOKUP(A3,'Phase 1,2+robust'!$A$3:$ID$198,138,FALSE)</f>
        <v>#N/A</v>
      </c>
      <c r="EI3" s="16" t="e">
        <f>VLOOKUP(A3,'Phase 1,2+robust'!$A$3:$ID$198,139,FALSE)</f>
        <v>#N/A</v>
      </c>
      <c r="EJ3" s="16" t="e">
        <f>VLOOKUP(A3,'Phase 1,2+robust'!$A$3:$ID$198,140,FALSE)</f>
        <v>#N/A</v>
      </c>
      <c r="EK3" s="16" t="e">
        <f>VLOOKUP(A3,'Phase 1,2+robust'!$A$3:$ID$198,141,FALSE)</f>
        <v>#N/A</v>
      </c>
      <c r="EL3" s="45" t="e">
        <f>VLOOKUP(A3,'Phase 1,2+robust'!$A$3:$ID$198,142,FALSE)</f>
        <v>#N/A</v>
      </c>
      <c r="EM3" s="46" t="e">
        <f>VLOOKUP(A3,'Phase 1,2+robust'!$A$3:$ID$198,143,FALSE)</f>
        <v>#N/A</v>
      </c>
      <c r="EN3" s="47" t="e">
        <f>VLOOKUP(A3,'Phase 1,2+robust'!$A$3:$ID$198,144,FALSE)</f>
        <v>#N/A</v>
      </c>
      <c r="EO3" s="16" t="e">
        <f>VLOOKUP(A3,'Phase 1,2+robust'!$A$3:$ID$198,145,FALSE)</f>
        <v>#N/A</v>
      </c>
      <c r="EP3" s="16" t="e">
        <f>VLOOKUP(A3,'Phase 1,2+robust'!$A$3:$ID$198,146,FALSE)</f>
        <v>#N/A</v>
      </c>
      <c r="EQ3" s="16" t="e">
        <f>VLOOKUP(A3,'Phase 1,2+robust'!$A$3:$ID$198,147,FALSE)</f>
        <v>#N/A</v>
      </c>
      <c r="ER3" s="45" t="e">
        <f>VLOOKUP(A3,'Phase 1,2+robust'!$A$3:$ID$198,148,FALSE)</f>
        <v>#N/A</v>
      </c>
      <c r="ES3" s="46" t="e">
        <f>VLOOKUP(A3,'Phase 1,2+robust'!$A$3:$ID$198,149,FALSE)</f>
        <v>#N/A</v>
      </c>
      <c r="ET3" s="47" t="e">
        <f>VLOOKUP(A3,'Phase 1,2+robust'!$A$3:$ID$198,150,FALSE)</f>
        <v>#N/A</v>
      </c>
      <c r="EU3" s="16" t="e">
        <f>VLOOKUP(A3,'Phase 1,2+robust'!$A$3:$ID$198,151,FALSE)</f>
        <v>#N/A</v>
      </c>
      <c r="EV3" s="16" t="e">
        <f>VLOOKUP(A3,'Phase 1,2+robust'!$A$3:$ID$198,152,FALSE)</f>
        <v>#N/A</v>
      </c>
      <c r="EW3" s="16" t="e">
        <f>VLOOKUP(A3,'Phase 1,2+robust'!$A$3:$ID$198,153,FALSE)</f>
        <v>#N/A</v>
      </c>
      <c r="EX3" s="16" t="e">
        <f>VLOOKUP(A3,'Phase 1,2+robust'!$A$3:$ID$198,154,FALSE)</f>
        <v>#N/A</v>
      </c>
      <c r="EY3" s="16" t="e">
        <f>VLOOKUP(A3,'Phase 1,2+robust'!$A$3:$ID$198,155,FALSE)</f>
        <v>#N/A</v>
      </c>
      <c r="EZ3" s="16" t="e">
        <f>VLOOKUP(A3,'Phase 1,2+robust'!$A$3:$ID$198,156,FALSE)</f>
        <v>#N/A</v>
      </c>
      <c r="FA3" s="16" t="e">
        <f>VLOOKUP(A3,'Phase 1,2+robust'!$A$3:$ID$198,157,FALSE)</f>
        <v>#N/A</v>
      </c>
      <c r="FB3" s="16" t="e">
        <f>VLOOKUP(A3,'Phase 1,2+robust'!$A$3:$ID$198,158,FALSE)</f>
        <v>#N/A</v>
      </c>
      <c r="FC3" s="16" t="e">
        <f>VLOOKUP(A3,'Phase 1,2+robust'!$A$3:$ID$198,159,FALSE)</f>
        <v>#N/A</v>
      </c>
      <c r="FD3" s="16" t="e">
        <f>VLOOKUP(A3,'Phase 1,2+robust'!$A$3:$ID$198,160,FALSE)</f>
        <v>#N/A</v>
      </c>
      <c r="FE3" s="16" t="e">
        <f>VLOOKUP(A3,'Phase 1,2+robust'!$A$3:$ID$198,161,FALSE)</f>
        <v>#N/A</v>
      </c>
      <c r="FF3" s="16" t="e">
        <f>VLOOKUP(A3,'Phase 1,2+robust'!$A$3:$ID$198,162,FALSE)</f>
        <v>#N/A</v>
      </c>
      <c r="FG3" s="16" t="e">
        <f>VLOOKUP(A3,'Phase 1,2+robust'!$A$3:$ID$198,163,FALSE)</f>
        <v>#N/A</v>
      </c>
      <c r="FH3" s="16" t="e">
        <f>VLOOKUP(A3,'Phase 1,2+robust'!$A$3:$ID$198,164,FALSE)</f>
        <v>#N/A</v>
      </c>
      <c r="FI3" s="16" t="e">
        <f>VLOOKUP(A3,'Phase 1,2+robust'!$A$3:$ID$198,165,FALSE)</f>
        <v>#N/A</v>
      </c>
      <c r="FJ3" s="16" t="e">
        <f>VLOOKUP(A3,'Phase 1,2+robust'!$A$3:$ID$198,166,FALSE)</f>
        <v>#N/A</v>
      </c>
      <c r="FK3" s="16" t="e">
        <f>VLOOKUP(A3,'Phase 1,2+robust'!$A$3:$ID$198,167,FALSE)</f>
        <v>#N/A</v>
      </c>
      <c r="FL3" s="16" t="e">
        <f>VLOOKUP(A3,'Phase 1,2+robust'!$A$3:$ID$198,168,FALSE)</f>
        <v>#N/A</v>
      </c>
      <c r="FM3" s="16" t="e">
        <f>VLOOKUP(A3,'Phase 1,2+robust'!$A$3:$ID$198,169,FALSE)</f>
        <v>#N/A</v>
      </c>
      <c r="FN3" s="16" t="e">
        <f>VLOOKUP(A3,'Phase 1,2+robust'!$A$3:$ID$198,170,FALSE)</f>
        <v>#N/A</v>
      </c>
      <c r="FO3" s="16" t="e">
        <f>VLOOKUP(A3,'Phase 1,2+robust'!$A$3:$ID$198,171,FALSE)</f>
        <v>#N/A</v>
      </c>
      <c r="FP3" s="16" t="e">
        <f>VLOOKUP(A3,'Phase 1,2+robust'!$A$3:$ID$198,172,FALSE)</f>
        <v>#N/A</v>
      </c>
      <c r="FQ3" s="16" t="e">
        <f>VLOOKUP(A3,'Phase 1,2+robust'!$A$3:$ID$198,173,FALSE)</f>
        <v>#N/A</v>
      </c>
      <c r="FR3" s="16" t="e">
        <f>VLOOKUP(A3,'Phase 1,2+robust'!$A$3:$ID$198,174,FALSE)</f>
        <v>#N/A</v>
      </c>
      <c r="FS3" s="16" t="e">
        <f>VLOOKUP(A3,'Phase 1,2+robust'!$A$3:$ID$198,175,FALSE)</f>
        <v>#N/A</v>
      </c>
      <c r="FT3" s="16" t="e">
        <f>VLOOKUP(A3,'Phase 1,2+robust'!$A$3:$ID$198,176,FALSE)</f>
        <v>#N/A</v>
      </c>
      <c r="FU3" s="16" t="e">
        <f>VLOOKUP(A3,'Phase 1,2+robust'!$A$3:$ID$198,177,FALSE)</f>
        <v>#N/A</v>
      </c>
      <c r="FV3" s="16" t="e">
        <f>VLOOKUP(A3,'Phase 1,2+robust'!$A$3:$ID$198,178,FALSE)</f>
        <v>#N/A</v>
      </c>
      <c r="FW3" s="16" t="e">
        <f>VLOOKUP(A3,'Phase 1,2+robust'!$A$3:$ID$198,179,FALSE)</f>
        <v>#N/A</v>
      </c>
      <c r="FX3" s="16" t="e">
        <f>VLOOKUP(A3,'Phase 1,2+robust'!$A$3:$ID$198,180,FALSE)</f>
        <v>#N/A</v>
      </c>
      <c r="FY3" s="16" t="e">
        <f>VLOOKUP(A3,'Phase 1,2+robust'!$A$3:$ID$198,181,FALSE)</f>
        <v>#N/A</v>
      </c>
      <c r="FZ3" s="16" t="e">
        <f>VLOOKUP(A3,'Phase 1,2+robust'!$A$3:$ID$198,182,FALSE)</f>
        <v>#N/A</v>
      </c>
      <c r="GA3" s="16" t="e">
        <f>VLOOKUP(A3,'Phase 1,2+robust'!$A$3:$ID$198,183,FALSE)</f>
        <v>#N/A</v>
      </c>
      <c r="GB3" s="16" t="e">
        <f>VLOOKUP(A3,'Phase 1,2+robust'!$A$3:$ID$198,184,FALSE)</f>
        <v>#N/A</v>
      </c>
      <c r="GC3" s="16" t="e">
        <f>VLOOKUP(A3,'Phase 1,2+robust'!$A$3:$ID$198,185,FALSE)</f>
        <v>#N/A</v>
      </c>
      <c r="GD3" s="16" t="e">
        <f>VLOOKUP(A3,'Phase 1,2+robust'!$A$3:$ID$198,186,FALSE)</f>
        <v>#N/A</v>
      </c>
      <c r="GE3" s="16" t="e">
        <f>VLOOKUP(A3,'Phase 1,2+robust'!$A$3:$ID$198,187,FALSE)</f>
        <v>#N/A</v>
      </c>
      <c r="GF3" s="16" t="e">
        <f>VLOOKUP(A3,'Phase 1,2+robust'!$A$3:$ID$198,188,FALSE)</f>
        <v>#N/A</v>
      </c>
      <c r="GG3" s="16" t="e">
        <f>VLOOKUP(A3,'Phase 1,2+robust'!$A$3:$ID$198,189,FALSE)</f>
        <v>#N/A</v>
      </c>
      <c r="GH3" s="16" t="e">
        <f>VLOOKUP(A3,'Phase 1,2+robust'!$A$3:$ID$198,190,FALSE)</f>
        <v>#N/A</v>
      </c>
      <c r="GI3" s="16" t="e">
        <f>VLOOKUP(A3,'Phase 1,2+robust'!$A$3:$ID$198,191,FALSE)</f>
        <v>#N/A</v>
      </c>
      <c r="GJ3" s="16" t="e">
        <f>VLOOKUP(A3,'Phase 1,2+robust'!$A$3:$ID$198,192,FALSE)</f>
        <v>#N/A</v>
      </c>
      <c r="GK3" s="16" t="e">
        <f>VLOOKUP(A3,'Phase 1,2+robust'!$A$3:$ID$198,193,FALSE)</f>
        <v>#N/A</v>
      </c>
      <c r="GL3" s="16" t="e">
        <f>VLOOKUP(A3,'Phase 1,2+robust'!$A$3:$ID$198,194,FALSE)</f>
        <v>#N/A</v>
      </c>
      <c r="GM3" s="16" t="e">
        <f>VLOOKUP(A3,'Phase 1,2+robust'!$A$3:$ID$198,195,FALSE)</f>
        <v>#N/A</v>
      </c>
      <c r="GN3" s="16" t="e">
        <f>VLOOKUP(A3,'Phase 1,2+robust'!$A$3:$ID$198,196,FALSE)</f>
        <v>#N/A</v>
      </c>
      <c r="GO3" s="16" t="e">
        <f>VLOOKUP(A3,'Phase 1,2+robust'!$A$3:$ID$198,197,FALSE)</f>
        <v>#N/A</v>
      </c>
      <c r="GP3" s="16" t="e">
        <f>VLOOKUP(A3,'Phase 1,2+robust'!$A$3:$ID$198,198,FALSE)</f>
        <v>#N/A</v>
      </c>
    </row>
    <row r="4" spans="1:198" s="16" customFormat="1" x14ac:dyDescent="0.25">
      <c r="B4" s="16" t="e">
        <f>VLOOKUP(A4,'Phase 1,2+robust'!$A$3:$ID$198,2,FALSE)</f>
        <v>#N/A</v>
      </c>
      <c r="C4" s="16" t="e">
        <f>VLOOKUP(A4,'Phase 1,2+robust'!$A$3:$ID$198,3,FALSE)</f>
        <v>#N/A</v>
      </c>
      <c r="D4" s="16" t="e">
        <f>VLOOKUP(A4,'Phase 1,2+robust'!$A$3:$ID$198,4,FALSE)</f>
        <v>#N/A</v>
      </c>
      <c r="E4" s="16" t="e">
        <f>VLOOKUP(A4,'Phase 1,2+robust'!$A$3:$ID$198,5,FALSE)</f>
        <v>#N/A</v>
      </c>
      <c r="F4" s="16" t="e">
        <f>VLOOKUP(A4,'Phase 1,2+robust'!$A$3:$ID$198,6,FALSE)</f>
        <v>#N/A</v>
      </c>
      <c r="G4" s="16" t="e">
        <f>VLOOKUP(A4,'Phase 1,2+robust'!$A$3:$ID$198,7,FALSE)</f>
        <v>#N/A</v>
      </c>
      <c r="H4" s="16" t="e">
        <f>VLOOKUP(A4,'Phase 1,2+robust'!$A$3:$ID$198,8,FALSE)</f>
        <v>#N/A</v>
      </c>
      <c r="I4" s="16" t="e">
        <f>VLOOKUP(A4,'Phase 1,2+robust'!$A$3:$ID$198,9,FALSE)</f>
        <v>#N/A</v>
      </c>
      <c r="J4" s="45" t="e">
        <f>VLOOKUP(A4,'Phase 1,2+robust'!$A$3:$ID$198,10,FALSE)</f>
        <v>#N/A</v>
      </c>
      <c r="K4" s="46" t="e">
        <f>VLOOKUP(A4,'Phase 1,2+robust'!$A$3:$ID$198,11,FALSE)</f>
        <v>#N/A</v>
      </c>
      <c r="L4" s="47" t="e">
        <f>VLOOKUP(A4,'Phase 1,2+robust'!$A$3:$ID$198,12,FALSE)</f>
        <v>#N/A</v>
      </c>
      <c r="M4" s="16" t="e">
        <f>VLOOKUP(A4,'Phase 1,2+robust'!$A$3:$ID$198,13,FALSE)</f>
        <v>#N/A</v>
      </c>
      <c r="N4" s="16" t="e">
        <f>VLOOKUP(A4,'Phase 1,2+robust'!$A$3:$ID$198,14,FALSE)</f>
        <v>#N/A</v>
      </c>
      <c r="O4" s="16" t="e">
        <f>VLOOKUP(A4,'Phase 1,2+robust'!$A$3:$ID$198,15,FALSE)</f>
        <v>#N/A</v>
      </c>
      <c r="P4" s="45" t="e">
        <f>VLOOKUP(A4,'Phase 1,2+robust'!$A$3:$ID$198,16,FALSE)</f>
        <v>#N/A</v>
      </c>
      <c r="Q4" s="46" t="e">
        <f>VLOOKUP(A4,'Phase 1,2+robust'!$A$3:$ID$198,17,FALSE)</f>
        <v>#N/A</v>
      </c>
      <c r="R4" s="47" t="e">
        <f>VLOOKUP(A4,'Phase 1,2+robust'!$A$3:$ID$198,18,FALSE)</f>
        <v>#N/A</v>
      </c>
      <c r="S4" s="16" t="e">
        <f>VLOOKUP(A4,'Phase 1,2+robust'!$A$3:$ID$198,19,FALSE)</f>
        <v>#N/A</v>
      </c>
      <c r="T4" s="16" t="e">
        <f>VLOOKUP(A4,'Phase 1,2+robust'!$A$3:$ID$198,20,FALSE)</f>
        <v>#N/A</v>
      </c>
      <c r="U4" s="16" t="e">
        <f>VLOOKUP(A4,'Phase 1,2+robust'!$A$3:$ID$198,21,FALSE)</f>
        <v>#N/A</v>
      </c>
      <c r="V4" s="45" t="e">
        <f>VLOOKUP(A4,'Phase 1,2+robust'!$A$3:$ID$198,22,FALSE)</f>
        <v>#N/A</v>
      </c>
      <c r="W4" s="46" t="e">
        <f>VLOOKUP(A4,'Phase 1,2+robust'!$A$3:$ID$198,23,FALSE)</f>
        <v>#N/A</v>
      </c>
      <c r="X4" s="47" t="e">
        <f>VLOOKUP(A4,'Phase 1,2+robust'!$A$3:$ID$198,24,FALSE)</f>
        <v>#N/A</v>
      </c>
      <c r="Y4" s="16" t="e">
        <f>VLOOKUP(A4,'Phase 1,2+robust'!$A$3:$ID$198,25,FALSE)</f>
        <v>#N/A</v>
      </c>
      <c r="Z4" s="16" t="e">
        <f>VLOOKUP(A4,'Phase 1,2+robust'!$A$3:$ID$198,26,FALSE)</f>
        <v>#N/A</v>
      </c>
      <c r="AA4" s="16" t="e">
        <f>VLOOKUP(A4,'Phase 1,2+robust'!$A$3:$ID$198,27,FALSE)</f>
        <v>#N/A</v>
      </c>
      <c r="AB4" s="45" t="e">
        <f>VLOOKUP(A4,'Phase 1,2+robust'!$A$3:$ID$198,28,FALSE)</f>
        <v>#N/A</v>
      </c>
      <c r="AC4" s="46" t="e">
        <f>VLOOKUP(A4,'Phase 1,2+robust'!$A$3:$ID$198,29,FALSE)</f>
        <v>#N/A</v>
      </c>
      <c r="AD4" s="47" t="e">
        <f>VLOOKUP(A4,'Phase 1,2+robust'!$A$3:$ID$198,30,FALSE)</f>
        <v>#N/A</v>
      </c>
      <c r="AE4" s="16" t="e">
        <f>VLOOKUP(A4,'Phase 1,2+robust'!$A$3:$ID$198,31,FALSE)</f>
        <v>#N/A</v>
      </c>
      <c r="AF4" s="16" t="e">
        <f>VLOOKUP(A4,'Phase 1,2+robust'!$A$3:$ID$198,32,FALSE)</f>
        <v>#N/A</v>
      </c>
      <c r="AG4" s="16" t="e">
        <f>VLOOKUP(A4,'Phase 1,2+robust'!$A$3:$ID$198,33,FALSE)</f>
        <v>#N/A</v>
      </c>
      <c r="AH4" s="45" t="e">
        <f>VLOOKUP(A4,'Phase 1,2+robust'!$A$3:$ID$198,34,FALSE)</f>
        <v>#N/A</v>
      </c>
      <c r="AI4" s="46" t="e">
        <f>VLOOKUP(A4,'Phase 1,2+robust'!$A$3:$ID$198,35,FALSE)</f>
        <v>#N/A</v>
      </c>
      <c r="AJ4" s="47" t="e">
        <f>VLOOKUP(A4,'Phase 1,2+robust'!$A$3:$ID$198,36,FALSE)</f>
        <v>#N/A</v>
      </c>
      <c r="AK4" s="16" t="e">
        <f>VLOOKUP(A4,'Phase 1,2+robust'!$A$3:$ID$198,37,FALSE)</f>
        <v>#N/A</v>
      </c>
      <c r="AL4" s="16" t="e">
        <f>VLOOKUP(A4,'Phase 1,2+robust'!$A$3:$ID$198,38,FALSE)</f>
        <v>#N/A</v>
      </c>
      <c r="AM4" s="16" t="e">
        <f>VLOOKUP(A4,'Phase 1,2+robust'!$A$3:$ID$198,39,FALSE)</f>
        <v>#N/A</v>
      </c>
      <c r="AN4" s="45" t="e">
        <f>VLOOKUP(A4,'Phase 1,2+robust'!$A$3:$ID$198,40,FALSE)</f>
        <v>#N/A</v>
      </c>
      <c r="AO4" s="46" t="e">
        <f>VLOOKUP(A4,'Phase 1,2+robust'!$A$3:$ID$198,41,FALSE)</f>
        <v>#N/A</v>
      </c>
      <c r="AP4" s="47" t="e">
        <f>VLOOKUP(A4,'Phase 1,2+robust'!$A$3:$ID$198,42,FALSE)</f>
        <v>#N/A</v>
      </c>
      <c r="AQ4" s="16" t="e">
        <f>VLOOKUP(A4,'Phase 1,2+robust'!$A$3:$ID$198,43,FALSE)</f>
        <v>#N/A</v>
      </c>
      <c r="AR4" s="16" t="e">
        <f>VLOOKUP(A4,'Phase 1,2+robust'!$A$3:$ID$198,44,FALSE)</f>
        <v>#N/A</v>
      </c>
      <c r="AS4" s="16" t="e">
        <f>VLOOKUP(A4,'Phase 1,2+robust'!$A$3:$ID$198,45,FALSE)</f>
        <v>#N/A</v>
      </c>
      <c r="AT4" s="45" t="e">
        <f>VLOOKUP(A4,'Phase 1,2+robust'!$A$3:$ID$198,46,FALSE)</f>
        <v>#N/A</v>
      </c>
      <c r="AU4" s="46" t="e">
        <f>VLOOKUP(A4,'Phase 1,2+robust'!$A$3:$ID$198,47,FALSE)</f>
        <v>#N/A</v>
      </c>
      <c r="AV4" s="47" t="e">
        <f>VLOOKUP(A4,'Phase 1,2+robust'!$A$3:$ID$198,48,FALSE)</f>
        <v>#N/A</v>
      </c>
      <c r="AW4" s="16" t="e">
        <f>VLOOKUP(A4,'Phase 1,2+robust'!$A$3:$ID$198,49,FALSE)</f>
        <v>#N/A</v>
      </c>
      <c r="AX4" s="16" t="e">
        <f>VLOOKUP(A4,'Phase 1,2+robust'!$A$3:$ID$198,50,FALSE)</f>
        <v>#N/A</v>
      </c>
      <c r="AY4" s="16" t="e">
        <f>VLOOKUP(A4,'Phase 1,2+robust'!$A$3:$ID$198,51,FALSE)</f>
        <v>#N/A</v>
      </c>
      <c r="AZ4" s="45" t="e">
        <f>VLOOKUP(A4,'Phase 1,2+robust'!$A$3:$ID$198,52,FALSE)</f>
        <v>#N/A</v>
      </c>
      <c r="BA4" s="46" t="e">
        <f>VLOOKUP(A4,'Phase 1,2+robust'!$A$3:$ID$198,53,FALSE)</f>
        <v>#N/A</v>
      </c>
      <c r="BB4" s="47" t="e">
        <f>VLOOKUP(A4,'Phase 1,2+robust'!$A$3:$ID$198,54,FALSE)</f>
        <v>#N/A</v>
      </c>
      <c r="BC4" s="16" t="e">
        <f>VLOOKUP(A4,'Phase 1,2+robust'!$A$3:$ID$198,55,FALSE)</f>
        <v>#N/A</v>
      </c>
      <c r="BD4" s="16" t="e">
        <f>VLOOKUP(A4,'Phase 1,2+robust'!$A$3:$ID$198,56,FALSE)</f>
        <v>#N/A</v>
      </c>
      <c r="BE4" s="16" t="e">
        <f>VLOOKUP(A4,'Phase 1,2+robust'!$A$3:$ID$198,57,FALSE)</f>
        <v>#N/A</v>
      </c>
      <c r="BF4" s="45" t="e">
        <f>VLOOKUP(A4,'Phase 1,2+robust'!$A$3:$ID$198,58,FALSE)</f>
        <v>#N/A</v>
      </c>
      <c r="BG4" s="46" t="e">
        <f>VLOOKUP(A4,'Phase 1,2+robust'!$A$3:$ID$198,59,FALSE)</f>
        <v>#N/A</v>
      </c>
      <c r="BH4" s="47" t="e">
        <f>VLOOKUP(A4,'Phase 1,2+robust'!$A$3:$ID$198,60,FALSE)</f>
        <v>#N/A</v>
      </c>
      <c r="BI4" s="16" t="e">
        <f>VLOOKUP(A4,'Phase 1,2+robust'!$A$3:$ID$198,61,FALSE)</f>
        <v>#N/A</v>
      </c>
      <c r="BJ4" s="16" t="e">
        <f>VLOOKUP(A4,'Phase 1,2+robust'!$A$3:$ID$198,62,FALSE)</f>
        <v>#N/A</v>
      </c>
      <c r="BK4" s="16" t="e">
        <f>VLOOKUP(A4,'Phase 1,2+robust'!$A$3:$ID$198,63,FALSE)</f>
        <v>#N/A</v>
      </c>
      <c r="BL4" s="45" t="e">
        <f>VLOOKUP(A4,'Phase 1,2+robust'!$A$3:$ID$198,64,FALSE)</f>
        <v>#N/A</v>
      </c>
      <c r="BM4" s="46" t="e">
        <f>VLOOKUP(A4,'Phase 1,2+robust'!$A$3:$ID$198,65,FALSE)</f>
        <v>#N/A</v>
      </c>
      <c r="BN4" s="47" t="e">
        <f>VLOOKUP(A4,'Phase 1,2+robust'!$A$3:$ID$198,66,FALSE)</f>
        <v>#N/A</v>
      </c>
      <c r="BO4" s="16" t="e">
        <f>VLOOKUP(A4,'Phase 1,2+robust'!$A$3:$ID$198,67,FALSE)</f>
        <v>#N/A</v>
      </c>
      <c r="BP4" s="16" t="e">
        <f>VLOOKUP(A4,'Phase 1,2+robust'!$A$3:$ID$198,68,FALSE)</f>
        <v>#N/A</v>
      </c>
      <c r="BQ4" s="16" t="e">
        <f>VLOOKUP(A4,'Phase 1,2+robust'!$A$3:$ID$198,69,FALSE)</f>
        <v>#N/A</v>
      </c>
      <c r="BR4" s="45" t="e">
        <f>VLOOKUP(A4,'Phase 1,2+robust'!$A$3:$ID$198,70,FALSE)</f>
        <v>#N/A</v>
      </c>
      <c r="BS4" s="46" t="e">
        <f>VLOOKUP(A4,'Phase 1,2+robust'!$A$3:$ID$198,71,FALSE)</f>
        <v>#N/A</v>
      </c>
      <c r="BT4" s="47" t="e">
        <f>VLOOKUP(A4,'Phase 1,2+robust'!$A$3:$ID$198,72,FALSE)</f>
        <v>#N/A</v>
      </c>
      <c r="BU4" s="16" t="e">
        <f>VLOOKUP(A4,'Phase 1,2+robust'!$A$3:$ID$198,73,FALSE)</f>
        <v>#N/A</v>
      </c>
      <c r="BV4" s="16" t="e">
        <f>VLOOKUP(A4,'Phase 1,2+robust'!$A$3:$ID$198,74,FALSE)</f>
        <v>#N/A</v>
      </c>
      <c r="BW4" s="16" t="e">
        <f>VLOOKUP(A4,'Phase 1,2+robust'!$A$3:$ID$198,75,FALSE)</f>
        <v>#N/A</v>
      </c>
      <c r="BX4" s="45" t="e">
        <f>VLOOKUP(A4,'Phase 1,2+robust'!$A$3:$ID$198,76,FALSE)</f>
        <v>#N/A</v>
      </c>
      <c r="BY4" s="46" t="e">
        <f>VLOOKUP(A4,'Phase 1,2+robust'!$A$3:$ID$198,77,FALSE)</f>
        <v>#N/A</v>
      </c>
      <c r="BZ4" s="47" t="e">
        <f>VLOOKUP(A4,'Phase 1,2+robust'!$A$3:$ID$198,78,FALSE)</f>
        <v>#N/A</v>
      </c>
      <c r="CA4" s="16" t="e">
        <f>VLOOKUP(A4,'Phase 1,2+robust'!$A$3:$ID$198,79,FALSE)</f>
        <v>#N/A</v>
      </c>
      <c r="CB4" s="16" t="e">
        <f>VLOOKUP(A4,'Phase 1,2+robust'!$A$3:$ID$198,80,FALSE)</f>
        <v>#N/A</v>
      </c>
      <c r="CC4" s="16" t="e">
        <f>VLOOKUP(A4,'Phase 1,2+robust'!$A$3:$ID$198,81,FALSE)</f>
        <v>#N/A</v>
      </c>
      <c r="CD4" s="45" t="e">
        <f>VLOOKUP(A4,'Phase 1,2+robust'!$A$3:$ID$198,82,FALSE)</f>
        <v>#N/A</v>
      </c>
      <c r="CE4" s="46" t="e">
        <f>VLOOKUP(A4,'Phase 1,2+robust'!$A$3:$ID$198,83,FALSE)</f>
        <v>#N/A</v>
      </c>
      <c r="CF4" s="47" t="e">
        <f>VLOOKUP(A4,'Phase 1,2+robust'!$A$3:$ID$198,84,FALSE)</f>
        <v>#N/A</v>
      </c>
      <c r="CG4" s="16" t="e">
        <f>VLOOKUP(A4,'Phase 1,2+robust'!$A$3:$ID$198,85,FALSE)</f>
        <v>#N/A</v>
      </c>
      <c r="CH4" s="16" t="e">
        <f>VLOOKUP(A4,'Phase 1,2+robust'!$A$3:$ID$198,86,FALSE)</f>
        <v>#N/A</v>
      </c>
      <c r="CI4" s="16" t="e">
        <f>VLOOKUP(A4,'Phase 1,2+robust'!$A$3:$ID$198,87,FALSE)</f>
        <v>#N/A</v>
      </c>
      <c r="CJ4" s="45" t="e">
        <f>VLOOKUP(A4,'Phase 1,2+robust'!$A$3:$ID$198,88,FALSE)</f>
        <v>#N/A</v>
      </c>
      <c r="CK4" s="46" t="e">
        <f>VLOOKUP(A4,'Phase 1,2+robust'!$A$3:$ID$198,89,FALSE)</f>
        <v>#N/A</v>
      </c>
      <c r="CL4" s="47" t="e">
        <f>VLOOKUP(A4,'Phase 1,2+robust'!$A$3:$ID$198,90,FALSE)</f>
        <v>#N/A</v>
      </c>
      <c r="CM4" s="16" t="e">
        <f>VLOOKUP(A4,'Phase 1,2+robust'!$A$3:$ID$198,91,FALSE)</f>
        <v>#N/A</v>
      </c>
      <c r="CN4" s="16" t="e">
        <f>VLOOKUP(A4,'Phase 1,2+robust'!$A$3:$ID$198,92,FALSE)</f>
        <v>#N/A</v>
      </c>
      <c r="CO4" s="16" t="e">
        <f>VLOOKUP(A4,'Phase 1,2+robust'!$A$3:$ID$198,93,FALSE)</f>
        <v>#N/A</v>
      </c>
      <c r="CP4" s="45" t="e">
        <f>VLOOKUP(A4,'Phase 1,2+robust'!$A$3:$ID$198,94,FALSE)</f>
        <v>#N/A</v>
      </c>
      <c r="CQ4" s="46" t="e">
        <f>VLOOKUP(A4,'Phase 1,2+robust'!$A$3:$ID$198,95,FALSE)</f>
        <v>#N/A</v>
      </c>
      <c r="CR4" s="47" t="e">
        <f>VLOOKUP(A4,'Phase 1,2+robust'!$A$3:$ID$198,96,FALSE)</f>
        <v>#N/A</v>
      </c>
      <c r="CS4" s="16" t="e">
        <f>VLOOKUP(A4,'Phase 1,2+robust'!$A$3:$ID$198,97,FALSE)</f>
        <v>#N/A</v>
      </c>
      <c r="CT4" s="16" t="e">
        <f>VLOOKUP(A4,'Phase 1,2+robust'!$A$3:$ID$198,98,FALSE)</f>
        <v>#N/A</v>
      </c>
      <c r="CU4" s="16" t="e">
        <f>VLOOKUP(A4,'Phase 1,2+robust'!$A$3:$ID$198,99,FALSE)</f>
        <v>#N/A</v>
      </c>
      <c r="CV4" s="45" t="e">
        <f>VLOOKUP(A4,'Phase 1,2+robust'!$A$3:$ID$198,100,FALSE)</f>
        <v>#N/A</v>
      </c>
      <c r="CW4" s="46" t="e">
        <f>VLOOKUP(A4,'Phase 1,2+robust'!$A$3:$ID$198,101,FALSE)</f>
        <v>#N/A</v>
      </c>
      <c r="CX4" s="47" t="e">
        <f>VLOOKUP(A4,'Phase 1,2+robust'!$A$3:$ID$198,102,FALSE)</f>
        <v>#N/A</v>
      </c>
      <c r="CY4" s="16" t="e">
        <f>VLOOKUP(A4,'Phase 1,2+robust'!$A$3:$ID$198,103,FALSE)</f>
        <v>#N/A</v>
      </c>
      <c r="CZ4" s="16" t="e">
        <f>VLOOKUP(A4,'Phase 1,2+robust'!$A$3:$ID$198,104,FALSE)</f>
        <v>#N/A</v>
      </c>
      <c r="DA4" s="16" t="e">
        <f>VLOOKUP(A4,'Phase 1,2+robust'!$A$3:$ID$198,105,FALSE)</f>
        <v>#N/A</v>
      </c>
      <c r="DB4" s="45" t="e">
        <f>VLOOKUP(A4,'Phase 1,2+robust'!$A$3:$ID$198,106,FALSE)</f>
        <v>#N/A</v>
      </c>
      <c r="DC4" s="46" t="e">
        <f>VLOOKUP(A4,'Phase 1,2+robust'!$A$3:$ID$198,107,FALSE)</f>
        <v>#N/A</v>
      </c>
      <c r="DD4" s="47" t="e">
        <f>VLOOKUP(A4,'Phase 1,2+robust'!$A$3:$ID$198,108,FALSE)</f>
        <v>#N/A</v>
      </c>
      <c r="DE4" s="16" t="e">
        <f>VLOOKUP(A4,'Phase 1,2+robust'!$A$3:$ID$198,109,FALSE)</f>
        <v>#N/A</v>
      </c>
      <c r="DF4" s="16" t="e">
        <f>VLOOKUP(A4,'Phase 1,2+robust'!$A$3:$ID$198,110,FALSE)</f>
        <v>#N/A</v>
      </c>
      <c r="DG4" s="16" t="e">
        <f>VLOOKUP(A4,'Phase 1,2+robust'!$A$3:$ID$198,111,FALSE)</f>
        <v>#N/A</v>
      </c>
      <c r="DH4" s="45" t="e">
        <f>VLOOKUP(A4,'Phase 1,2+robust'!$A$3:$ID$198,112,FALSE)</f>
        <v>#N/A</v>
      </c>
      <c r="DI4" s="46" t="e">
        <f>VLOOKUP(A4,'Phase 1,2+robust'!$A$3:$ID$198,113,FALSE)</f>
        <v>#N/A</v>
      </c>
      <c r="DJ4" s="47" t="e">
        <f>VLOOKUP(A4,'Phase 1,2+robust'!$A$3:$ID$198,114,FALSE)</f>
        <v>#N/A</v>
      </c>
      <c r="DK4" s="16" t="e">
        <f>VLOOKUP(A4,'Phase 1,2+robust'!$A$3:$ID$198,115,FALSE)</f>
        <v>#N/A</v>
      </c>
      <c r="DL4" s="16" t="e">
        <f>VLOOKUP(A4,'Phase 1,2+robust'!$A$3:$ID$198,116,FALSE)</f>
        <v>#N/A</v>
      </c>
      <c r="DM4" s="16" t="e">
        <f>VLOOKUP(A4,'Phase 1,2+robust'!$A$3:$ID$198,117,FALSE)</f>
        <v>#N/A</v>
      </c>
      <c r="DN4" s="45" t="e">
        <f>VLOOKUP(A4,'Phase 1,2+robust'!$A$3:$ID$198,118,FALSE)</f>
        <v>#N/A</v>
      </c>
      <c r="DO4" s="46" t="e">
        <f>VLOOKUP(A4,'Phase 1,2+robust'!$A$3:$ID$198,119,FALSE)</f>
        <v>#N/A</v>
      </c>
      <c r="DP4" s="47" t="e">
        <f>VLOOKUP(A4,'Phase 1,2+robust'!$A$3:$ID$198,120,FALSE)</f>
        <v>#N/A</v>
      </c>
      <c r="DQ4" s="16" t="e">
        <f>VLOOKUP(A4,'Phase 1,2+robust'!$A$3:$ID$198,121,FALSE)</f>
        <v>#N/A</v>
      </c>
      <c r="DR4" s="16" t="e">
        <f>VLOOKUP(A4,'Phase 1,2+robust'!$A$3:$ID$198,122,FALSE)</f>
        <v>#N/A</v>
      </c>
      <c r="DS4" s="16" t="e">
        <f>VLOOKUP(A4,'Phase 1,2+robust'!$A$3:$ID$198,123,FALSE)</f>
        <v>#N/A</v>
      </c>
      <c r="DT4" s="45" t="e">
        <f>VLOOKUP(A4,'Phase 1,2+robust'!$A$3:$ID$198,124,FALSE)</f>
        <v>#N/A</v>
      </c>
      <c r="DU4" s="46" t="e">
        <f>VLOOKUP(A4,'Phase 1,2+robust'!$A$3:$ID$198,125,FALSE)</f>
        <v>#N/A</v>
      </c>
      <c r="DV4" s="47" t="e">
        <f>VLOOKUP(A4,'Phase 1,2+robust'!$A$3:$ID$198,126,FALSE)</f>
        <v>#N/A</v>
      </c>
      <c r="DW4" s="16" t="e">
        <f>VLOOKUP(A4,'Phase 1,2+robust'!$A$3:$ID$198,127,FALSE)</f>
        <v>#N/A</v>
      </c>
      <c r="DX4" s="16" t="e">
        <f>VLOOKUP(A4,'Phase 1,2+robust'!$A$3:$ID$198,128,FALSE)</f>
        <v>#N/A</v>
      </c>
      <c r="DY4" s="16" t="e">
        <f>VLOOKUP(A4,'Phase 1,2+robust'!$A$3:$ID$198,129,FALSE)</f>
        <v>#N/A</v>
      </c>
      <c r="DZ4" s="45" t="e">
        <f>VLOOKUP(A4,'Phase 1,2+robust'!$A$3:$ID$198,130,FALSE)</f>
        <v>#N/A</v>
      </c>
      <c r="EA4" s="46" t="e">
        <f>VLOOKUP(A4,'Phase 1,2+robust'!$A$3:$ID$198,131,FALSE)</f>
        <v>#N/A</v>
      </c>
      <c r="EB4" s="47" t="e">
        <f>VLOOKUP(A4,'Phase 1,2+robust'!$A$3:$ID$198,132,FALSE)</f>
        <v>#N/A</v>
      </c>
      <c r="EC4" s="16" t="e">
        <f>VLOOKUP(A4,'Phase 1,2+robust'!$A$3:$ID$198,133,FALSE)</f>
        <v>#N/A</v>
      </c>
      <c r="ED4" s="16" t="e">
        <f>VLOOKUP(A4,'Phase 1,2+robust'!$A$3:$ID$198,134,FALSE)</f>
        <v>#N/A</v>
      </c>
      <c r="EE4" s="16" t="e">
        <f>VLOOKUP(A4,'Phase 1,2+robust'!$A$3:$ID$198,135,FALSE)</f>
        <v>#N/A</v>
      </c>
      <c r="EF4" s="45" t="e">
        <f>VLOOKUP(A4,'Phase 1,2+robust'!$A$3:$ID$198,136,FALSE)</f>
        <v>#N/A</v>
      </c>
      <c r="EG4" s="46" t="e">
        <f>VLOOKUP(A4,'Phase 1,2+robust'!$A$3:$ID$198,137,FALSE)</f>
        <v>#N/A</v>
      </c>
      <c r="EH4" s="47" t="e">
        <f>VLOOKUP(A4,'Phase 1,2+robust'!$A$3:$ID$198,138,FALSE)</f>
        <v>#N/A</v>
      </c>
      <c r="EI4" s="16" t="e">
        <f>VLOOKUP(A4,'Phase 1,2+robust'!$A$3:$ID$198,139,FALSE)</f>
        <v>#N/A</v>
      </c>
      <c r="EJ4" s="16" t="e">
        <f>VLOOKUP(A4,'Phase 1,2+robust'!$A$3:$ID$198,140,FALSE)</f>
        <v>#N/A</v>
      </c>
      <c r="EK4" s="16" t="e">
        <f>VLOOKUP(A4,'Phase 1,2+robust'!$A$3:$ID$198,141,FALSE)</f>
        <v>#N/A</v>
      </c>
      <c r="EL4" s="45" t="e">
        <f>VLOOKUP(A4,'Phase 1,2+robust'!$A$3:$ID$198,142,FALSE)</f>
        <v>#N/A</v>
      </c>
      <c r="EM4" s="46" t="e">
        <f>VLOOKUP(A4,'Phase 1,2+robust'!$A$3:$ID$198,143,FALSE)</f>
        <v>#N/A</v>
      </c>
      <c r="EN4" s="47" t="e">
        <f>VLOOKUP(A4,'Phase 1,2+robust'!$A$3:$ID$198,144,FALSE)</f>
        <v>#N/A</v>
      </c>
      <c r="EO4" s="16" t="e">
        <f>VLOOKUP(A4,'Phase 1,2+robust'!$A$3:$ID$198,145,FALSE)</f>
        <v>#N/A</v>
      </c>
      <c r="EP4" s="16" t="e">
        <f>VLOOKUP(A4,'Phase 1,2+robust'!$A$3:$ID$198,146,FALSE)</f>
        <v>#N/A</v>
      </c>
      <c r="EQ4" s="16" t="e">
        <f>VLOOKUP(A4,'Phase 1,2+robust'!$A$3:$ID$198,147,FALSE)</f>
        <v>#N/A</v>
      </c>
      <c r="ER4" s="45" t="e">
        <f>VLOOKUP(A4,'Phase 1,2+robust'!$A$3:$ID$198,148,FALSE)</f>
        <v>#N/A</v>
      </c>
      <c r="ES4" s="46" t="e">
        <f>VLOOKUP(A4,'Phase 1,2+robust'!$A$3:$ID$198,149,FALSE)</f>
        <v>#N/A</v>
      </c>
      <c r="ET4" s="47" t="e">
        <f>VLOOKUP(A4,'Phase 1,2+robust'!$A$3:$ID$198,150,FALSE)</f>
        <v>#N/A</v>
      </c>
      <c r="EU4" s="16" t="e">
        <f>VLOOKUP(A4,'Phase 1,2+robust'!$A$3:$ID$198,151,FALSE)</f>
        <v>#N/A</v>
      </c>
      <c r="EV4" s="16" t="e">
        <f>VLOOKUP(A4,'Phase 1,2+robust'!$A$3:$ID$198,152,FALSE)</f>
        <v>#N/A</v>
      </c>
      <c r="EW4" s="16" t="e">
        <f>VLOOKUP(A4,'Phase 1,2+robust'!$A$3:$ID$198,153,FALSE)</f>
        <v>#N/A</v>
      </c>
      <c r="EX4" s="16" t="e">
        <f>VLOOKUP(A4,'Phase 1,2+robust'!$A$3:$ID$198,154,FALSE)</f>
        <v>#N/A</v>
      </c>
      <c r="EY4" s="16" t="e">
        <f>VLOOKUP(A4,'Phase 1,2+robust'!$A$3:$ID$198,155,FALSE)</f>
        <v>#N/A</v>
      </c>
      <c r="EZ4" s="16" t="e">
        <f>VLOOKUP(A4,'Phase 1,2+robust'!$A$3:$ID$198,156,FALSE)</f>
        <v>#N/A</v>
      </c>
      <c r="FA4" s="16" t="e">
        <f>VLOOKUP(A4,'Phase 1,2+robust'!$A$3:$ID$198,157,FALSE)</f>
        <v>#N/A</v>
      </c>
      <c r="FB4" s="16" t="e">
        <f>VLOOKUP(A4,'Phase 1,2+robust'!$A$3:$ID$198,158,FALSE)</f>
        <v>#N/A</v>
      </c>
      <c r="FC4" s="16" t="e">
        <f>VLOOKUP(A4,'Phase 1,2+robust'!$A$3:$ID$198,159,FALSE)</f>
        <v>#N/A</v>
      </c>
      <c r="FD4" s="16" t="e">
        <f>VLOOKUP(A4,'Phase 1,2+robust'!$A$3:$ID$198,160,FALSE)</f>
        <v>#N/A</v>
      </c>
      <c r="FE4" s="16" t="e">
        <f>VLOOKUP(A4,'Phase 1,2+robust'!$A$3:$ID$198,161,FALSE)</f>
        <v>#N/A</v>
      </c>
      <c r="FF4" s="16" t="e">
        <f>VLOOKUP(A4,'Phase 1,2+robust'!$A$3:$ID$198,162,FALSE)</f>
        <v>#N/A</v>
      </c>
      <c r="FG4" s="16" t="e">
        <f>VLOOKUP(A4,'Phase 1,2+robust'!$A$3:$ID$198,163,FALSE)</f>
        <v>#N/A</v>
      </c>
      <c r="FH4" s="16" t="e">
        <f>VLOOKUP(A4,'Phase 1,2+robust'!$A$3:$ID$198,164,FALSE)</f>
        <v>#N/A</v>
      </c>
      <c r="FI4" s="16" t="e">
        <f>VLOOKUP(A4,'Phase 1,2+robust'!$A$3:$ID$198,165,FALSE)</f>
        <v>#N/A</v>
      </c>
      <c r="FJ4" s="16" t="e">
        <f>VLOOKUP(A4,'Phase 1,2+robust'!$A$3:$ID$198,166,FALSE)</f>
        <v>#N/A</v>
      </c>
      <c r="FK4" s="16" t="e">
        <f>VLOOKUP(A4,'Phase 1,2+robust'!$A$3:$ID$198,167,FALSE)</f>
        <v>#N/A</v>
      </c>
      <c r="FL4" s="16" t="e">
        <f>VLOOKUP(A4,'Phase 1,2+robust'!$A$3:$ID$198,168,FALSE)</f>
        <v>#N/A</v>
      </c>
      <c r="FM4" s="16" t="e">
        <f>VLOOKUP(A4,'Phase 1,2+robust'!$A$3:$ID$198,169,FALSE)</f>
        <v>#N/A</v>
      </c>
      <c r="FN4" s="16" t="e">
        <f>VLOOKUP(A4,'Phase 1,2+robust'!$A$3:$ID$198,170,FALSE)</f>
        <v>#N/A</v>
      </c>
      <c r="FO4" s="16" t="e">
        <f>VLOOKUP(A4,'Phase 1,2+robust'!$A$3:$ID$198,171,FALSE)</f>
        <v>#N/A</v>
      </c>
      <c r="FP4" s="16" t="e">
        <f>VLOOKUP(A4,'Phase 1,2+robust'!$A$3:$ID$198,172,FALSE)</f>
        <v>#N/A</v>
      </c>
      <c r="FQ4" s="16" t="e">
        <f>VLOOKUP(A4,'Phase 1,2+robust'!$A$3:$ID$198,173,FALSE)</f>
        <v>#N/A</v>
      </c>
      <c r="FR4" s="16" t="e">
        <f>VLOOKUP(A4,'Phase 1,2+robust'!$A$3:$ID$198,174,FALSE)</f>
        <v>#N/A</v>
      </c>
      <c r="FS4" s="16" t="e">
        <f>VLOOKUP(A4,'Phase 1,2+robust'!$A$3:$ID$198,175,FALSE)</f>
        <v>#N/A</v>
      </c>
      <c r="FT4" s="16" t="e">
        <f>VLOOKUP(A4,'Phase 1,2+robust'!$A$3:$ID$198,176,FALSE)</f>
        <v>#N/A</v>
      </c>
      <c r="FU4" s="16" t="e">
        <f>VLOOKUP(A4,'Phase 1,2+robust'!$A$3:$ID$198,177,FALSE)</f>
        <v>#N/A</v>
      </c>
      <c r="FV4" s="16" t="e">
        <f>VLOOKUP(A4,'Phase 1,2+robust'!$A$3:$ID$198,178,FALSE)</f>
        <v>#N/A</v>
      </c>
      <c r="FW4" s="16" t="e">
        <f>VLOOKUP(A4,'Phase 1,2+robust'!$A$3:$ID$198,179,FALSE)</f>
        <v>#N/A</v>
      </c>
      <c r="FX4" s="16" t="e">
        <f>VLOOKUP(A4,'Phase 1,2+robust'!$A$3:$ID$198,180,FALSE)</f>
        <v>#N/A</v>
      </c>
      <c r="FY4" s="16" t="e">
        <f>VLOOKUP(A4,'Phase 1,2+robust'!$A$3:$ID$198,181,FALSE)</f>
        <v>#N/A</v>
      </c>
      <c r="FZ4" s="16" t="e">
        <f>VLOOKUP(A4,'Phase 1,2+robust'!$A$3:$ID$198,182,FALSE)</f>
        <v>#N/A</v>
      </c>
      <c r="GA4" s="16" t="e">
        <f>VLOOKUP(A4,'Phase 1,2+robust'!$A$3:$ID$198,183,FALSE)</f>
        <v>#N/A</v>
      </c>
      <c r="GB4" s="16" t="e">
        <f>VLOOKUP(A4,'Phase 1,2+robust'!$A$3:$ID$198,184,FALSE)</f>
        <v>#N/A</v>
      </c>
      <c r="GC4" s="16" t="e">
        <f>VLOOKUP(A4,'Phase 1,2+robust'!$A$3:$ID$198,185,FALSE)</f>
        <v>#N/A</v>
      </c>
      <c r="GD4" s="16" t="e">
        <f>VLOOKUP(A4,'Phase 1,2+robust'!$A$3:$ID$198,186,FALSE)</f>
        <v>#N/A</v>
      </c>
      <c r="GE4" s="16" t="e">
        <f>VLOOKUP(A4,'Phase 1,2+robust'!$A$3:$ID$198,187,FALSE)</f>
        <v>#N/A</v>
      </c>
      <c r="GF4" s="16" t="e">
        <f>VLOOKUP(A4,'Phase 1,2+robust'!$A$3:$ID$198,188,FALSE)</f>
        <v>#N/A</v>
      </c>
      <c r="GG4" s="16" t="e">
        <f>VLOOKUP(A4,'Phase 1,2+robust'!$A$3:$ID$198,189,FALSE)</f>
        <v>#N/A</v>
      </c>
      <c r="GH4" s="16" t="e">
        <f>VLOOKUP(A4,'Phase 1,2+robust'!$A$3:$ID$198,190,FALSE)</f>
        <v>#N/A</v>
      </c>
      <c r="GI4" s="16" t="e">
        <f>VLOOKUP(A4,'Phase 1,2+robust'!$A$3:$ID$198,191,FALSE)</f>
        <v>#N/A</v>
      </c>
      <c r="GJ4" s="16" t="e">
        <f>VLOOKUP(A4,'Phase 1,2+robust'!$A$3:$ID$198,192,FALSE)</f>
        <v>#N/A</v>
      </c>
      <c r="GK4" s="16" t="e">
        <f>VLOOKUP(A4,'Phase 1,2+robust'!$A$3:$ID$198,193,FALSE)</f>
        <v>#N/A</v>
      </c>
      <c r="GL4" s="16" t="e">
        <f>VLOOKUP(A4,'Phase 1,2+robust'!$A$3:$ID$198,194,FALSE)</f>
        <v>#N/A</v>
      </c>
      <c r="GM4" s="16" t="e">
        <f>VLOOKUP(A4,'Phase 1,2+robust'!$A$3:$ID$198,195,FALSE)</f>
        <v>#N/A</v>
      </c>
      <c r="GN4" s="16" t="e">
        <f>VLOOKUP(A4,'Phase 1,2+robust'!$A$3:$ID$198,196,FALSE)</f>
        <v>#N/A</v>
      </c>
      <c r="GO4" s="16" t="e">
        <f>VLOOKUP(A4,'Phase 1,2+robust'!$A$3:$ID$198,197,FALSE)</f>
        <v>#N/A</v>
      </c>
      <c r="GP4" s="16" t="e">
        <f>VLOOKUP(A4,'Phase 1,2+robust'!$A$3:$ID$198,198,FALSE)</f>
        <v>#N/A</v>
      </c>
    </row>
    <row r="5" spans="1:198" s="16" customFormat="1" x14ac:dyDescent="0.25">
      <c r="B5" s="16" t="e">
        <f>VLOOKUP(A5,'Phase 1,2+robust'!$A$3:$ID$198,2,FALSE)</f>
        <v>#N/A</v>
      </c>
      <c r="C5" s="16" t="e">
        <f>VLOOKUP(A5,'Phase 1,2+robust'!$A$3:$ID$198,3,FALSE)</f>
        <v>#N/A</v>
      </c>
      <c r="D5" s="16" t="e">
        <f>VLOOKUP(A5,'Phase 1,2+robust'!$A$3:$ID$198,4,FALSE)</f>
        <v>#N/A</v>
      </c>
      <c r="E5" s="16" t="e">
        <f>VLOOKUP(A5,'Phase 1,2+robust'!$A$3:$ID$198,5,FALSE)</f>
        <v>#N/A</v>
      </c>
      <c r="F5" s="16" t="e">
        <f>VLOOKUP(A5,'Phase 1,2+robust'!$A$3:$ID$198,6,FALSE)</f>
        <v>#N/A</v>
      </c>
      <c r="G5" s="16" t="e">
        <f>VLOOKUP(A5,'Phase 1,2+robust'!$A$3:$ID$198,7,FALSE)</f>
        <v>#N/A</v>
      </c>
      <c r="H5" s="16" t="e">
        <f>VLOOKUP(A5,'Phase 1,2+robust'!$A$3:$ID$198,8,FALSE)</f>
        <v>#N/A</v>
      </c>
      <c r="I5" s="16" t="e">
        <f>VLOOKUP(A5,'Phase 1,2+robust'!$A$3:$ID$198,9,FALSE)</f>
        <v>#N/A</v>
      </c>
      <c r="J5" s="45" t="e">
        <f>VLOOKUP(A5,'Phase 1,2+robust'!$A$3:$ID$198,10,FALSE)</f>
        <v>#N/A</v>
      </c>
      <c r="K5" s="46" t="e">
        <f>VLOOKUP(A5,'Phase 1,2+robust'!$A$3:$ID$198,11,FALSE)</f>
        <v>#N/A</v>
      </c>
      <c r="L5" s="47" t="e">
        <f>VLOOKUP(A5,'Phase 1,2+robust'!$A$3:$ID$198,12,FALSE)</f>
        <v>#N/A</v>
      </c>
      <c r="M5" s="16" t="e">
        <f>VLOOKUP(A5,'Phase 1,2+robust'!$A$3:$ID$198,13,FALSE)</f>
        <v>#N/A</v>
      </c>
      <c r="N5" s="16" t="e">
        <f>VLOOKUP(A5,'Phase 1,2+robust'!$A$3:$ID$198,14,FALSE)</f>
        <v>#N/A</v>
      </c>
      <c r="O5" s="16" t="e">
        <f>VLOOKUP(A5,'Phase 1,2+robust'!$A$3:$ID$198,15,FALSE)</f>
        <v>#N/A</v>
      </c>
      <c r="P5" s="45" t="e">
        <f>VLOOKUP(A5,'Phase 1,2+robust'!$A$3:$ID$198,16,FALSE)</f>
        <v>#N/A</v>
      </c>
      <c r="Q5" s="46" t="e">
        <f>VLOOKUP(A5,'Phase 1,2+robust'!$A$3:$ID$198,17,FALSE)</f>
        <v>#N/A</v>
      </c>
      <c r="R5" s="47" t="e">
        <f>VLOOKUP(A5,'Phase 1,2+robust'!$A$3:$ID$198,18,FALSE)</f>
        <v>#N/A</v>
      </c>
      <c r="S5" s="16" t="e">
        <f>VLOOKUP(A5,'Phase 1,2+robust'!$A$3:$ID$198,19,FALSE)</f>
        <v>#N/A</v>
      </c>
      <c r="T5" s="16" t="e">
        <f>VLOOKUP(A5,'Phase 1,2+robust'!$A$3:$ID$198,20,FALSE)</f>
        <v>#N/A</v>
      </c>
      <c r="U5" s="16" t="e">
        <f>VLOOKUP(A5,'Phase 1,2+robust'!$A$3:$ID$198,21,FALSE)</f>
        <v>#N/A</v>
      </c>
      <c r="V5" s="45" t="e">
        <f>VLOOKUP(A5,'Phase 1,2+robust'!$A$3:$ID$198,22,FALSE)</f>
        <v>#N/A</v>
      </c>
      <c r="W5" s="46" t="e">
        <f>VLOOKUP(A5,'Phase 1,2+robust'!$A$3:$ID$198,23,FALSE)</f>
        <v>#N/A</v>
      </c>
      <c r="X5" s="47" t="e">
        <f>VLOOKUP(A5,'Phase 1,2+robust'!$A$3:$ID$198,24,FALSE)</f>
        <v>#N/A</v>
      </c>
      <c r="Y5" s="16" t="e">
        <f>VLOOKUP(A5,'Phase 1,2+robust'!$A$3:$ID$198,25,FALSE)</f>
        <v>#N/A</v>
      </c>
      <c r="Z5" s="16" t="e">
        <f>VLOOKUP(A5,'Phase 1,2+robust'!$A$3:$ID$198,26,FALSE)</f>
        <v>#N/A</v>
      </c>
      <c r="AA5" s="16" t="e">
        <f>VLOOKUP(A5,'Phase 1,2+robust'!$A$3:$ID$198,27,FALSE)</f>
        <v>#N/A</v>
      </c>
      <c r="AB5" s="45" t="e">
        <f>VLOOKUP(A5,'Phase 1,2+robust'!$A$3:$ID$198,28,FALSE)</f>
        <v>#N/A</v>
      </c>
      <c r="AC5" s="46" t="e">
        <f>VLOOKUP(A5,'Phase 1,2+robust'!$A$3:$ID$198,29,FALSE)</f>
        <v>#N/A</v>
      </c>
      <c r="AD5" s="47" t="e">
        <f>VLOOKUP(A5,'Phase 1,2+robust'!$A$3:$ID$198,30,FALSE)</f>
        <v>#N/A</v>
      </c>
      <c r="AE5" s="16" t="e">
        <f>VLOOKUP(A5,'Phase 1,2+robust'!$A$3:$ID$198,31,FALSE)</f>
        <v>#N/A</v>
      </c>
      <c r="AF5" s="16" t="e">
        <f>VLOOKUP(A5,'Phase 1,2+robust'!$A$3:$ID$198,32,FALSE)</f>
        <v>#N/A</v>
      </c>
      <c r="AG5" s="16" t="e">
        <f>VLOOKUP(A5,'Phase 1,2+robust'!$A$3:$ID$198,33,FALSE)</f>
        <v>#N/A</v>
      </c>
      <c r="AH5" s="45" t="e">
        <f>VLOOKUP(A5,'Phase 1,2+robust'!$A$3:$ID$198,34,FALSE)</f>
        <v>#N/A</v>
      </c>
      <c r="AI5" s="46" t="e">
        <f>VLOOKUP(A5,'Phase 1,2+robust'!$A$3:$ID$198,35,FALSE)</f>
        <v>#N/A</v>
      </c>
      <c r="AJ5" s="47" t="e">
        <f>VLOOKUP(A5,'Phase 1,2+robust'!$A$3:$ID$198,36,FALSE)</f>
        <v>#N/A</v>
      </c>
      <c r="AK5" s="16" t="e">
        <f>VLOOKUP(A5,'Phase 1,2+robust'!$A$3:$ID$198,37,FALSE)</f>
        <v>#N/A</v>
      </c>
      <c r="AL5" s="16" t="e">
        <f>VLOOKUP(A5,'Phase 1,2+robust'!$A$3:$ID$198,38,FALSE)</f>
        <v>#N/A</v>
      </c>
      <c r="AM5" s="16" t="e">
        <f>VLOOKUP(A5,'Phase 1,2+robust'!$A$3:$ID$198,39,FALSE)</f>
        <v>#N/A</v>
      </c>
      <c r="AN5" s="45" t="e">
        <f>VLOOKUP(A5,'Phase 1,2+robust'!$A$3:$ID$198,40,FALSE)</f>
        <v>#N/A</v>
      </c>
      <c r="AO5" s="46" t="e">
        <f>VLOOKUP(A5,'Phase 1,2+robust'!$A$3:$ID$198,41,FALSE)</f>
        <v>#N/A</v>
      </c>
      <c r="AP5" s="47" t="e">
        <f>VLOOKUP(A5,'Phase 1,2+robust'!$A$3:$ID$198,42,FALSE)</f>
        <v>#N/A</v>
      </c>
      <c r="AQ5" s="16" t="e">
        <f>VLOOKUP(A5,'Phase 1,2+robust'!$A$3:$ID$198,43,FALSE)</f>
        <v>#N/A</v>
      </c>
      <c r="AR5" s="16" t="e">
        <f>VLOOKUP(A5,'Phase 1,2+robust'!$A$3:$ID$198,44,FALSE)</f>
        <v>#N/A</v>
      </c>
      <c r="AS5" s="16" t="e">
        <f>VLOOKUP(A5,'Phase 1,2+robust'!$A$3:$ID$198,45,FALSE)</f>
        <v>#N/A</v>
      </c>
      <c r="AT5" s="45" t="e">
        <f>VLOOKUP(A5,'Phase 1,2+robust'!$A$3:$ID$198,46,FALSE)</f>
        <v>#N/A</v>
      </c>
      <c r="AU5" s="46" t="e">
        <f>VLOOKUP(A5,'Phase 1,2+robust'!$A$3:$ID$198,47,FALSE)</f>
        <v>#N/A</v>
      </c>
      <c r="AV5" s="47" t="e">
        <f>VLOOKUP(A5,'Phase 1,2+robust'!$A$3:$ID$198,48,FALSE)</f>
        <v>#N/A</v>
      </c>
      <c r="AW5" s="16" t="e">
        <f>VLOOKUP(A5,'Phase 1,2+robust'!$A$3:$ID$198,49,FALSE)</f>
        <v>#N/A</v>
      </c>
      <c r="AX5" s="16" t="e">
        <f>VLOOKUP(A5,'Phase 1,2+robust'!$A$3:$ID$198,50,FALSE)</f>
        <v>#N/A</v>
      </c>
      <c r="AY5" s="16" t="e">
        <f>VLOOKUP(A5,'Phase 1,2+robust'!$A$3:$ID$198,51,FALSE)</f>
        <v>#N/A</v>
      </c>
      <c r="AZ5" s="45" t="e">
        <f>VLOOKUP(A5,'Phase 1,2+robust'!$A$3:$ID$198,52,FALSE)</f>
        <v>#N/A</v>
      </c>
      <c r="BA5" s="46" t="e">
        <f>VLOOKUP(A5,'Phase 1,2+robust'!$A$3:$ID$198,53,FALSE)</f>
        <v>#N/A</v>
      </c>
      <c r="BB5" s="47" t="e">
        <f>VLOOKUP(A5,'Phase 1,2+robust'!$A$3:$ID$198,54,FALSE)</f>
        <v>#N/A</v>
      </c>
      <c r="BC5" s="16" t="e">
        <f>VLOOKUP(A5,'Phase 1,2+robust'!$A$3:$ID$198,55,FALSE)</f>
        <v>#N/A</v>
      </c>
      <c r="BD5" s="16" t="e">
        <f>VLOOKUP(A5,'Phase 1,2+robust'!$A$3:$ID$198,56,FALSE)</f>
        <v>#N/A</v>
      </c>
      <c r="BE5" s="16" t="e">
        <f>VLOOKUP(A5,'Phase 1,2+robust'!$A$3:$ID$198,57,FALSE)</f>
        <v>#N/A</v>
      </c>
      <c r="BF5" s="45" t="e">
        <f>VLOOKUP(A5,'Phase 1,2+robust'!$A$3:$ID$198,58,FALSE)</f>
        <v>#N/A</v>
      </c>
      <c r="BG5" s="46" t="e">
        <f>VLOOKUP(A5,'Phase 1,2+robust'!$A$3:$ID$198,59,FALSE)</f>
        <v>#N/A</v>
      </c>
      <c r="BH5" s="47" t="e">
        <f>VLOOKUP(A5,'Phase 1,2+robust'!$A$3:$ID$198,60,FALSE)</f>
        <v>#N/A</v>
      </c>
      <c r="BI5" s="16" t="e">
        <f>VLOOKUP(A5,'Phase 1,2+robust'!$A$3:$ID$198,61,FALSE)</f>
        <v>#N/A</v>
      </c>
      <c r="BJ5" s="16" t="e">
        <f>VLOOKUP(A5,'Phase 1,2+robust'!$A$3:$ID$198,62,FALSE)</f>
        <v>#N/A</v>
      </c>
      <c r="BK5" s="16" t="e">
        <f>VLOOKUP(A5,'Phase 1,2+robust'!$A$3:$ID$198,63,FALSE)</f>
        <v>#N/A</v>
      </c>
      <c r="BL5" s="45" t="e">
        <f>VLOOKUP(A5,'Phase 1,2+robust'!$A$3:$ID$198,64,FALSE)</f>
        <v>#N/A</v>
      </c>
      <c r="BM5" s="46" t="e">
        <f>VLOOKUP(A5,'Phase 1,2+robust'!$A$3:$ID$198,65,FALSE)</f>
        <v>#N/A</v>
      </c>
      <c r="BN5" s="47" t="e">
        <f>VLOOKUP(A5,'Phase 1,2+robust'!$A$3:$ID$198,66,FALSE)</f>
        <v>#N/A</v>
      </c>
      <c r="BO5" s="16" t="e">
        <f>VLOOKUP(A5,'Phase 1,2+robust'!$A$3:$ID$198,67,FALSE)</f>
        <v>#N/A</v>
      </c>
      <c r="BP5" s="16" t="e">
        <f>VLOOKUP(A5,'Phase 1,2+robust'!$A$3:$ID$198,68,FALSE)</f>
        <v>#N/A</v>
      </c>
      <c r="BQ5" s="16" t="e">
        <f>VLOOKUP(A5,'Phase 1,2+robust'!$A$3:$ID$198,69,FALSE)</f>
        <v>#N/A</v>
      </c>
      <c r="BR5" s="45" t="e">
        <f>VLOOKUP(A5,'Phase 1,2+robust'!$A$3:$ID$198,70,FALSE)</f>
        <v>#N/A</v>
      </c>
      <c r="BS5" s="46" t="e">
        <f>VLOOKUP(A5,'Phase 1,2+robust'!$A$3:$ID$198,71,FALSE)</f>
        <v>#N/A</v>
      </c>
      <c r="BT5" s="47" t="e">
        <f>VLOOKUP(A5,'Phase 1,2+robust'!$A$3:$ID$198,72,FALSE)</f>
        <v>#N/A</v>
      </c>
      <c r="BU5" s="16" t="e">
        <f>VLOOKUP(A5,'Phase 1,2+robust'!$A$3:$ID$198,73,FALSE)</f>
        <v>#N/A</v>
      </c>
      <c r="BV5" s="16" t="e">
        <f>VLOOKUP(A5,'Phase 1,2+robust'!$A$3:$ID$198,74,FALSE)</f>
        <v>#N/A</v>
      </c>
      <c r="BW5" s="16" t="e">
        <f>VLOOKUP(A5,'Phase 1,2+robust'!$A$3:$ID$198,75,FALSE)</f>
        <v>#N/A</v>
      </c>
      <c r="BX5" s="45" t="e">
        <f>VLOOKUP(A5,'Phase 1,2+robust'!$A$3:$ID$198,76,FALSE)</f>
        <v>#N/A</v>
      </c>
      <c r="BY5" s="46" t="e">
        <f>VLOOKUP(A5,'Phase 1,2+robust'!$A$3:$ID$198,77,FALSE)</f>
        <v>#N/A</v>
      </c>
      <c r="BZ5" s="47" t="e">
        <f>VLOOKUP(A5,'Phase 1,2+robust'!$A$3:$ID$198,78,FALSE)</f>
        <v>#N/A</v>
      </c>
      <c r="CA5" s="16" t="e">
        <f>VLOOKUP(A5,'Phase 1,2+robust'!$A$3:$ID$198,79,FALSE)</f>
        <v>#N/A</v>
      </c>
      <c r="CB5" s="16" t="e">
        <f>VLOOKUP(A5,'Phase 1,2+robust'!$A$3:$ID$198,80,FALSE)</f>
        <v>#N/A</v>
      </c>
      <c r="CC5" s="16" t="e">
        <f>VLOOKUP(A5,'Phase 1,2+robust'!$A$3:$ID$198,81,FALSE)</f>
        <v>#N/A</v>
      </c>
      <c r="CD5" s="45" t="e">
        <f>VLOOKUP(A5,'Phase 1,2+robust'!$A$3:$ID$198,82,FALSE)</f>
        <v>#N/A</v>
      </c>
      <c r="CE5" s="46" t="e">
        <f>VLOOKUP(A5,'Phase 1,2+robust'!$A$3:$ID$198,83,FALSE)</f>
        <v>#N/A</v>
      </c>
      <c r="CF5" s="47" t="e">
        <f>VLOOKUP(A5,'Phase 1,2+robust'!$A$3:$ID$198,84,FALSE)</f>
        <v>#N/A</v>
      </c>
      <c r="CG5" s="16" t="e">
        <f>VLOOKUP(A5,'Phase 1,2+robust'!$A$3:$ID$198,85,FALSE)</f>
        <v>#N/A</v>
      </c>
      <c r="CH5" s="16" t="e">
        <f>VLOOKUP(A5,'Phase 1,2+robust'!$A$3:$ID$198,86,FALSE)</f>
        <v>#N/A</v>
      </c>
      <c r="CI5" s="16" t="e">
        <f>VLOOKUP(A5,'Phase 1,2+robust'!$A$3:$ID$198,87,FALSE)</f>
        <v>#N/A</v>
      </c>
      <c r="CJ5" s="45" t="e">
        <f>VLOOKUP(A5,'Phase 1,2+robust'!$A$3:$ID$198,88,FALSE)</f>
        <v>#N/A</v>
      </c>
      <c r="CK5" s="46" t="e">
        <f>VLOOKUP(A5,'Phase 1,2+robust'!$A$3:$ID$198,89,FALSE)</f>
        <v>#N/A</v>
      </c>
      <c r="CL5" s="47" t="e">
        <f>VLOOKUP(A5,'Phase 1,2+robust'!$A$3:$ID$198,90,FALSE)</f>
        <v>#N/A</v>
      </c>
      <c r="CM5" s="16" t="e">
        <f>VLOOKUP(A5,'Phase 1,2+robust'!$A$3:$ID$198,91,FALSE)</f>
        <v>#N/A</v>
      </c>
      <c r="CN5" s="16" t="e">
        <f>VLOOKUP(A5,'Phase 1,2+robust'!$A$3:$ID$198,92,FALSE)</f>
        <v>#N/A</v>
      </c>
      <c r="CO5" s="16" t="e">
        <f>VLOOKUP(A5,'Phase 1,2+robust'!$A$3:$ID$198,93,FALSE)</f>
        <v>#N/A</v>
      </c>
      <c r="CP5" s="45" t="e">
        <f>VLOOKUP(A5,'Phase 1,2+robust'!$A$3:$ID$198,94,FALSE)</f>
        <v>#N/A</v>
      </c>
      <c r="CQ5" s="46" t="e">
        <f>VLOOKUP(A5,'Phase 1,2+robust'!$A$3:$ID$198,95,FALSE)</f>
        <v>#N/A</v>
      </c>
      <c r="CR5" s="47" t="e">
        <f>VLOOKUP(A5,'Phase 1,2+robust'!$A$3:$ID$198,96,FALSE)</f>
        <v>#N/A</v>
      </c>
      <c r="CS5" s="16" t="e">
        <f>VLOOKUP(A5,'Phase 1,2+robust'!$A$3:$ID$198,97,FALSE)</f>
        <v>#N/A</v>
      </c>
      <c r="CT5" s="16" t="e">
        <f>VLOOKUP(A5,'Phase 1,2+robust'!$A$3:$ID$198,98,FALSE)</f>
        <v>#N/A</v>
      </c>
      <c r="CU5" s="16" t="e">
        <f>VLOOKUP(A5,'Phase 1,2+robust'!$A$3:$ID$198,99,FALSE)</f>
        <v>#N/A</v>
      </c>
      <c r="CV5" s="45" t="e">
        <f>VLOOKUP(A5,'Phase 1,2+robust'!$A$3:$ID$198,100,FALSE)</f>
        <v>#N/A</v>
      </c>
      <c r="CW5" s="46" t="e">
        <f>VLOOKUP(A5,'Phase 1,2+robust'!$A$3:$ID$198,101,FALSE)</f>
        <v>#N/A</v>
      </c>
      <c r="CX5" s="47" t="e">
        <f>VLOOKUP(A5,'Phase 1,2+robust'!$A$3:$ID$198,102,FALSE)</f>
        <v>#N/A</v>
      </c>
      <c r="CY5" s="16" t="e">
        <f>VLOOKUP(A5,'Phase 1,2+robust'!$A$3:$ID$198,103,FALSE)</f>
        <v>#N/A</v>
      </c>
      <c r="CZ5" s="16" t="e">
        <f>VLOOKUP(A5,'Phase 1,2+robust'!$A$3:$ID$198,104,FALSE)</f>
        <v>#N/A</v>
      </c>
      <c r="DA5" s="16" t="e">
        <f>VLOOKUP(A5,'Phase 1,2+robust'!$A$3:$ID$198,105,FALSE)</f>
        <v>#N/A</v>
      </c>
      <c r="DB5" s="45" t="e">
        <f>VLOOKUP(A5,'Phase 1,2+robust'!$A$3:$ID$198,106,FALSE)</f>
        <v>#N/A</v>
      </c>
      <c r="DC5" s="46" t="e">
        <f>VLOOKUP(A5,'Phase 1,2+robust'!$A$3:$ID$198,107,FALSE)</f>
        <v>#N/A</v>
      </c>
      <c r="DD5" s="47" t="e">
        <f>VLOOKUP(A5,'Phase 1,2+robust'!$A$3:$ID$198,108,FALSE)</f>
        <v>#N/A</v>
      </c>
      <c r="DE5" s="16" t="e">
        <f>VLOOKUP(A5,'Phase 1,2+robust'!$A$3:$ID$198,109,FALSE)</f>
        <v>#N/A</v>
      </c>
      <c r="DF5" s="16" t="e">
        <f>VLOOKUP(A5,'Phase 1,2+robust'!$A$3:$ID$198,110,FALSE)</f>
        <v>#N/A</v>
      </c>
      <c r="DG5" s="16" t="e">
        <f>VLOOKUP(A5,'Phase 1,2+robust'!$A$3:$ID$198,111,FALSE)</f>
        <v>#N/A</v>
      </c>
      <c r="DH5" s="45" t="e">
        <f>VLOOKUP(A5,'Phase 1,2+robust'!$A$3:$ID$198,112,FALSE)</f>
        <v>#N/A</v>
      </c>
      <c r="DI5" s="46" t="e">
        <f>VLOOKUP(A5,'Phase 1,2+robust'!$A$3:$ID$198,113,FALSE)</f>
        <v>#N/A</v>
      </c>
      <c r="DJ5" s="47" t="e">
        <f>VLOOKUP(A5,'Phase 1,2+robust'!$A$3:$ID$198,114,FALSE)</f>
        <v>#N/A</v>
      </c>
      <c r="DK5" s="16" t="e">
        <f>VLOOKUP(A5,'Phase 1,2+robust'!$A$3:$ID$198,115,FALSE)</f>
        <v>#N/A</v>
      </c>
      <c r="DL5" s="16" t="e">
        <f>VLOOKUP(A5,'Phase 1,2+robust'!$A$3:$ID$198,116,FALSE)</f>
        <v>#N/A</v>
      </c>
      <c r="DM5" s="16" t="e">
        <f>VLOOKUP(A5,'Phase 1,2+robust'!$A$3:$ID$198,117,FALSE)</f>
        <v>#N/A</v>
      </c>
      <c r="DN5" s="45" t="e">
        <f>VLOOKUP(A5,'Phase 1,2+robust'!$A$3:$ID$198,118,FALSE)</f>
        <v>#N/A</v>
      </c>
      <c r="DO5" s="46" t="e">
        <f>VLOOKUP(A5,'Phase 1,2+robust'!$A$3:$ID$198,119,FALSE)</f>
        <v>#N/A</v>
      </c>
      <c r="DP5" s="47" t="e">
        <f>VLOOKUP(A5,'Phase 1,2+robust'!$A$3:$ID$198,120,FALSE)</f>
        <v>#N/A</v>
      </c>
      <c r="DQ5" s="16" t="e">
        <f>VLOOKUP(A5,'Phase 1,2+robust'!$A$3:$ID$198,121,FALSE)</f>
        <v>#N/A</v>
      </c>
      <c r="DR5" s="16" t="e">
        <f>VLOOKUP(A5,'Phase 1,2+robust'!$A$3:$ID$198,122,FALSE)</f>
        <v>#N/A</v>
      </c>
      <c r="DS5" s="16" t="e">
        <f>VLOOKUP(A5,'Phase 1,2+robust'!$A$3:$ID$198,123,FALSE)</f>
        <v>#N/A</v>
      </c>
      <c r="DT5" s="45" t="e">
        <f>VLOOKUP(A5,'Phase 1,2+robust'!$A$3:$ID$198,124,FALSE)</f>
        <v>#N/A</v>
      </c>
      <c r="DU5" s="46" t="e">
        <f>VLOOKUP(A5,'Phase 1,2+robust'!$A$3:$ID$198,125,FALSE)</f>
        <v>#N/A</v>
      </c>
      <c r="DV5" s="47" t="e">
        <f>VLOOKUP(A5,'Phase 1,2+robust'!$A$3:$ID$198,126,FALSE)</f>
        <v>#N/A</v>
      </c>
      <c r="DW5" s="16" t="e">
        <f>VLOOKUP(A5,'Phase 1,2+robust'!$A$3:$ID$198,127,FALSE)</f>
        <v>#N/A</v>
      </c>
      <c r="DX5" s="16" t="e">
        <f>VLOOKUP(A5,'Phase 1,2+robust'!$A$3:$ID$198,128,FALSE)</f>
        <v>#N/A</v>
      </c>
      <c r="DY5" s="16" t="e">
        <f>VLOOKUP(A5,'Phase 1,2+robust'!$A$3:$ID$198,129,FALSE)</f>
        <v>#N/A</v>
      </c>
      <c r="DZ5" s="45" t="e">
        <f>VLOOKUP(A5,'Phase 1,2+robust'!$A$3:$ID$198,130,FALSE)</f>
        <v>#N/A</v>
      </c>
      <c r="EA5" s="46" t="e">
        <f>VLOOKUP(A5,'Phase 1,2+robust'!$A$3:$ID$198,131,FALSE)</f>
        <v>#N/A</v>
      </c>
      <c r="EB5" s="47" t="e">
        <f>VLOOKUP(A5,'Phase 1,2+robust'!$A$3:$ID$198,132,FALSE)</f>
        <v>#N/A</v>
      </c>
      <c r="EC5" s="16" t="e">
        <f>VLOOKUP(A5,'Phase 1,2+robust'!$A$3:$ID$198,133,FALSE)</f>
        <v>#N/A</v>
      </c>
      <c r="ED5" s="16" t="e">
        <f>VLOOKUP(A5,'Phase 1,2+robust'!$A$3:$ID$198,134,FALSE)</f>
        <v>#N/A</v>
      </c>
      <c r="EE5" s="16" t="e">
        <f>VLOOKUP(A5,'Phase 1,2+robust'!$A$3:$ID$198,135,FALSE)</f>
        <v>#N/A</v>
      </c>
      <c r="EF5" s="45" t="e">
        <f>VLOOKUP(A5,'Phase 1,2+robust'!$A$3:$ID$198,136,FALSE)</f>
        <v>#N/A</v>
      </c>
      <c r="EG5" s="46" t="e">
        <f>VLOOKUP(A5,'Phase 1,2+robust'!$A$3:$ID$198,137,FALSE)</f>
        <v>#N/A</v>
      </c>
      <c r="EH5" s="47" t="e">
        <f>VLOOKUP(A5,'Phase 1,2+robust'!$A$3:$ID$198,138,FALSE)</f>
        <v>#N/A</v>
      </c>
      <c r="EI5" s="16" t="e">
        <f>VLOOKUP(A5,'Phase 1,2+robust'!$A$3:$ID$198,139,FALSE)</f>
        <v>#N/A</v>
      </c>
      <c r="EJ5" s="16" t="e">
        <f>VLOOKUP(A5,'Phase 1,2+robust'!$A$3:$ID$198,140,FALSE)</f>
        <v>#N/A</v>
      </c>
      <c r="EK5" s="16" t="e">
        <f>VLOOKUP(A5,'Phase 1,2+robust'!$A$3:$ID$198,141,FALSE)</f>
        <v>#N/A</v>
      </c>
      <c r="EL5" s="45" t="e">
        <f>VLOOKUP(A5,'Phase 1,2+robust'!$A$3:$ID$198,142,FALSE)</f>
        <v>#N/A</v>
      </c>
      <c r="EM5" s="46" t="e">
        <f>VLOOKUP(A5,'Phase 1,2+robust'!$A$3:$ID$198,143,FALSE)</f>
        <v>#N/A</v>
      </c>
      <c r="EN5" s="47" t="e">
        <f>VLOOKUP(A5,'Phase 1,2+robust'!$A$3:$ID$198,144,FALSE)</f>
        <v>#N/A</v>
      </c>
      <c r="EO5" s="16" t="e">
        <f>VLOOKUP(A5,'Phase 1,2+robust'!$A$3:$ID$198,145,FALSE)</f>
        <v>#N/A</v>
      </c>
      <c r="EP5" s="16" t="e">
        <f>VLOOKUP(A5,'Phase 1,2+robust'!$A$3:$ID$198,146,FALSE)</f>
        <v>#N/A</v>
      </c>
      <c r="EQ5" s="16" t="e">
        <f>VLOOKUP(A5,'Phase 1,2+robust'!$A$3:$ID$198,147,FALSE)</f>
        <v>#N/A</v>
      </c>
      <c r="ER5" s="45" t="e">
        <f>VLOOKUP(A5,'Phase 1,2+robust'!$A$3:$ID$198,148,FALSE)</f>
        <v>#N/A</v>
      </c>
      <c r="ES5" s="46" t="e">
        <f>VLOOKUP(A5,'Phase 1,2+robust'!$A$3:$ID$198,149,FALSE)</f>
        <v>#N/A</v>
      </c>
      <c r="ET5" s="47" t="e">
        <f>VLOOKUP(A5,'Phase 1,2+robust'!$A$3:$ID$198,150,FALSE)</f>
        <v>#N/A</v>
      </c>
      <c r="EU5" s="16" t="e">
        <f>VLOOKUP(A5,'Phase 1,2+robust'!$A$3:$ID$198,151,FALSE)</f>
        <v>#N/A</v>
      </c>
      <c r="EV5" s="16" t="e">
        <f>VLOOKUP(A5,'Phase 1,2+robust'!$A$3:$ID$198,152,FALSE)</f>
        <v>#N/A</v>
      </c>
      <c r="EW5" s="16" t="e">
        <f>VLOOKUP(A5,'Phase 1,2+robust'!$A$3:$ID$198,153,FALSE)</f>
        <v>#N/A</v>
      </c>
      <c r="EX5" s="16" t="e">
        <f>VLOOKUP(A5,'Phase 1,2+robust'!$A$3:$ID$198,154,FALSE)</f>
        <v>#N/A</v>
      </c>
      <c r="EY5" s="16" t="e">
        <f>VLOOKUP(A5,'Phase 1,2+robust'!$A$3:$ID$198,155,FALSE)</f>
        <v>#N/A</v>
      </c>
      <c r="EZ5" s="16" t="e">
        <f>VLOOKUP(A5,'Phase 1,2+robust'!$A$3:$ID$198,156,FALSE)</f>
        <v>#N/A</v>
      </c>
      <c r="FA5" s="16" t="e">
        <f>VLOOKUP(A5,'Phase 1,2+robust'!$A$3:$ID$198,157,FALSE)</f>
        <v>#N/A</v>
      </c>
      <c r="FB5" s="16" t="e">
        <f>VLOOKUP(A5,'Phase 1,2+robust'!$A$3:$ID$198,158,FALSE)</f>
        <v>#N/A</v>
      </c>
      <c r="FC5" s="16" t="e">
        <f>VLOOKUP(A5,'Phase 1,2+robust'!$A$3:$ID$198,159,FALSE)</f>
        <v>#N/A</v>
      </c>
      <c r="FD5" s="16" t="e">
        <f>VLOOKUP(A5,'Phase 1,2+robust'!$A$3:$ID$198,160,FALSE)</f>
        <v>#N/A</v>
      </c>
      <c r="FE5" s="16" t="e">
        <f>VLOOKUP(A5,'Phase 1,2+robust'!$A$3:$ID$198,161,FALSE)</f>
        <v>#N/A</v>
      </c>
      <c r="FF5" s="16" t="e">
        <f>VLOOKUP(A5,'Phase 1,2+robust'!$A$3:$ID$198,162,FALSE)</f>
        <v>#N/A</v>
      </c>
      <c r="FG5" s="16" t="e">
        <f>VLOOKUP(A5,'Phase 1,2+robust'!$A$3:$ID$198,163,FALSE)</f>
        <v>#N/A</v>
      </c>
      <c r="FH5" s="16" t="e">
        <f>VLOOKUP(A5,'Phase 1,2+robust'!$A$3:$ID$198,164,FALSE)</f>
        <v>#N/A</v>
      </c>
      <c r="FI5" s="16" t="e">
        <f>VLOOKUP(A5,'Phase 1,2+robust'!$A$3:$ID$198,165,FALSE)</f>
        <v>#N/A</v>
      </c>
      <c r="FJ5" s="16" t="e">
        <f>VLOOKUP(A5,'Phase 1,2+robust'!$A$3:$ID$198,166,FALSE)</f>
        <v>#N/A</v>
      </c>
      <c r="FK5" s="16" t="e">
        <f>VLOOKUP(A5,'Phase 1,2+robust'!$A$3:$ID$198,167,FALSE)</f>
        <v>#N/A</v>
      </c>
      <c r="FL5" s="16" t="e">
        <f>VLOOKUP(A5,'Phase 1,2+robust'!$A$3:$ID$198,168,FALSE)</f>
        <v>#N/A</v>
      </c>
      <c r="FM5" s="16" t="e">
        <f>VLOOKUP(A5,'Phase 1,2+robust'!$A$3:$ID$198,169,FALSE)</f>
        <v>#N/A</v>
      </c>
      <c r="FN5" s="16" t="e">
        <f>VLOOKUP(A5,'Phase 1,2+robust'!$A$3:$ID$198,170,FALSE)</f>
        <v>#N/A</v>
      </c>
      <c r="FO5" s="16" t="e">
        <f>VLOOKUP(A5,'Phase 1,2+robust'!$A$3:$ID$198,171,FALSE)</f>
        <v>#N/A</v>
      </c>
      <c r="FP5" s="16" t="e">
        <f>VLOOKUP(A5,'Phase 1,2+robust'!$A$3:$ID$198,172,FALSE)</f>
        <v>#N/A</v>
      </c>
      <c r="FQ5" s="16" t="e">
        <f>VLOOKUP(A5,'Phase 1,2+robust'!$A$3:$ID$198,173,FALSE)</f>
        <v>#N/A</v>
      </c>
      <c r="FR5" s="16" t="e">
        <f>VLOOKUP(A5,'Phase 1,2+robust'!$A$3:$ID$198,174,FALSE)</f>
        <v>#N/A</v>
      </c>
      <c r="FS5" s="16" t="e">
        <f>VLOOKUP(A5,'Phase 1,2+robust'!$A$3:$ID$198,175,FALSE)</f>
        <v>#N/A</v>
      </c>
      <c r="FT5" s="16" t="e">
        <f>VLOOKUP(A5,'Phase 1,2+robust'!$A$3:$ID$198,176,FALSE)</f>
        <v>#N/A</v>
      </c>
      <c r="FU5" s="16" t="e">
        <f>VLOOKUP(A5,'Phase 1,2+robust'!$A$3:$ID$198,177,FALSE)</f>
        <v>#N/A</v>
      </c>
      <c r="FV5" s="16" t="e">
        <f>VLOOKUP(A5,'Phase 1,2+robust'!$A$3:$ID$198,178,FALSE)</f>
        <v>#N/A</v>
      </c>
      <c r="FW5" s="16" t="e">
        <f>VLOOKUP(A5,'Phase 1,2+robust'!$A$3:$ID$198,179,FALSE)</f>
        <v>#N/A</v>
      </c>
      <c r="FX5" s="16" t="e">
        <f>VLOOKUP(A5,'Phase 1,2+robust'!$A$3:$ID$198,180,FALSE)</f>
        <v>#N/A</v>
      </c>
      <c r="FY5" s="16" t="e">
        <f>VLOOKUP(A5,'Phase 1,2+robust'!$A$3:$ID$198,181,FALSE)</f>
        <v>#N/A</v>
      </c>
      <c r="FZ5" s="16" t="e">
        <f>VLOOKUP(A5,'Phase 1,2+robust'!$A$3:$ID$198,182,FALSE)</f>
        <v>#N/A</v>
      </c>
      <c r="GA5" s="16" t="e">
        <f>VLOOKUP(A5,'Phase 1,2+robust'!$A$3:$ID$198,183,FALSE)</f>
        <v>#N/A</v>
      </c>
      <c r="GB5" s="16" t="e">
        <f>VLOOKUP(A5,'Phase 1,2+robust'!$A$3:$ID$198,184,FALSE)</f>
        <v>#N/A</v>
      </c>
      <c r="GC5" s="16" t="e">
        <f>VLOOKUP(A5,'Phase 1,2+robust'!$A$3:$ID$198,185,FALSE)</f>
        <v>#N/A</v>
      </c>
      <c r="GD5" s="16" t="e">
        <f>VLOOKUP(A5,'Phase 1,2+robust'!$A$3:$ID$198,186,FALSE)</f>
        <v>#N/A</v>
      </c>
      <c r="GE5" s="16" t="e">
        <f>VLOOKUP(A5,'Phase 1,2+robust'!$A$3:$ID$198,187,FALSE)</f>
        <v>#N/A</v>
      </c>
      <c r="GF5" s="16" t="e">
        <f>VLOOKUP(A5,'Phase 1,2+robust'!$A$3:$ID$198,188,FALSE)</f>
        <v>#N/A</v>
      </c>
      <c r="GG5" s="16" t="e">
        <f>VLOOKUP(A5,'Phase 1,2+robust'!$A$3:$ID$198,189,FALSE)</f>
        <v>#N/A</v>
      </c>
      <c r="GH5" s="16" t="e">
        <f>VLOOKUP(A5,'Phase 1,2+robust'!$A$3:$ID$198,190,FALSE)</f>
        <v>#N/A</v>
      </c>
      <c r="GI5" s="16" t="e">
        <f>VLOOKUP(A5,'Phase 1,2+robust'!$A$3:$ID$198,191,FALSE)</f>
        <v>#N/A</v>
      </c>
      <c r="GJ5" s="16" t="e">
        <f>VLOOKUP(A5,'Phase 1,2+robust'!$A$3:$ID$198,192,FALSE)</f>
        <v>#N/A</v>
      </c>
      <c r="GK5" s="16" t="e">
        <f>VLOOKUP(A5,'Phase 1,2+robust'!$A$3:$ID$198,193,FALSE)</f>
        <v>#N/A</v>
      </c>
      <c r="GL5" s="16" t="e">
        <f>VLOOKUP(A5,'Phase 1,2+robust'!$A$3:$ID$198,194,FALSE)</f>
        <v>#N/A</v>
      </c>
      <c r="GM5" s="16" t="e">
        <f>VLOOKUP(A5,'Phase 1,2+robust'!$A$3:$ID$198,195,FALSE)</f>
        <v>#N/A</v>
      </c>
      <c r="GN5" s="16" t="e">
        <f>VLOOKUP(A5,'Phase 1,2+robust'!$A$3:$ID$198,196,FALSE)</f>
        <v>#N/A</v>
      </c>
      <c r="GO5" s="16" t="e">
        <f>VLOOKUP(A5,'Phase 1,2+robust'!$A$3:$ID$198,197,FALSE)</f>
        <v>#N/A</v>
      </c>
      <c r="GP5" s="16" t="e">
        <f>VLOOKUP(A5,'Phase 1,2+robust'!$A$3:$ID$198,198,FALSE)</f>
        <v>#N/A</v>
      </c>
    </row>
    <row r="6" spans="1:198" s="16" customFormat="1" x14ac:dyDescent="0.25">
      <c r="B6" s="16" t="e">
        <f>VLOOKUP(A6,'Phase 1,2+robust'!$A$3:$ID$198,2,FALSE)</f>
        <v>#N/A</v>
      </c>
      <c r="C6" s="16" t="e">
        <f>VLOOKUP(A6,'Phase 1,2+robust'!$A$3:$ID$198,3,FALSE)</f>
        <v>#N/A</v>
      </c>
      <c r="D6" s="16" t="e">
        <f>VLOOKUP(A6,'Phase 1,2+robust'!$A$3:$ID$198,4,FALSE)</f>
        <v>#N/A</v>
      </c>
      <c r="E6" s="16" t="e">
        <f>VLOOKUP(A6,'Phase 1,2+robust'!$A$3:$ID$198,5,FALSE)</f>
        <v>#N/A</v>
      </c>
      <c r="F6" s="16" t="e">
        <f>VLOOKUP(A6,'Phase 1,2+robust'!$A$3:$ID$198,6,FALSE)</f>
        <v>#N/A</v>
      </c>
      <c r="G6" s="16" t="e">
        <f>VLOOKUP(A6,'Phase 1,2+robust'!$A$3:$ID$198,7,FALSE)</f>
        <v>#N/A</v>
      </c>
      <c r="H6" s="16" t="e">
        <f>VLOOKUP(A6,'Phase 1,2+robust'!$A$3:$ID$198,8,FALSE)</f>
        <v>#N/A</v>
      </c>
      <c r="I6" s="16" t="e">
        <f>VLOOKUP(A6,'Phase 1,2+robust'!$A$3:$ID$198,9,FALSE)</f>
        <v>#N/A</v>
      </c>
      <c r="J6" s="45" t="e">
        <f>VLOOKUP(A6,'Phase 1,2+robust'!$A$3:$ID$198,10,FALSE)</f>
        <v>#N/A</v>
      </c>
      <c r="K6" s="46" t="e">
        <f>VLOOKUP(A6,'Phase 1,2+robust'!$A$3:$ID$198,11,FALSE)</f>
        <v>#N/A</v>
      </c>
      <c r="L6" s="47" t="e">
        <f>VLOOKUP(A6,'Phase 1,2+robust'!$A$3:$ID$198,12,FALSE)</f>
        <v>#N/A</v>
      </c>
      <c r="M6" s="16" t="e">
        <f>VLOOKUP(A6,'Phase 1,2+robust'!$A$3:$ID$198,13,FALSE)</f>
        <v>#N/A</v>
      </c>
      <c r="N6" s="16" t="e">
        <f>VLOOKUP(A6,'Phase 1,2+robust'!$A$3:$ID$198,14,FALSE)</f>
        <v>#N/A</v>
      </c>
      <c r="O6" s="16" t="e">
        <f>VLOOKUP(A6,'Phase 1,2+robust'!$A$3:$ID$198,15,FALSE)</f>
        <v>#N/A</v>
      </c>
      <c r="P6" s="45" t="e">
        <f>VLOOKUP(A6,'Phase 1,2+robust'!$A$3:$ID$198,16,FALSE)</f>
        <v>#N/A</v>
      </c>
      <c r="Q6" s="46" t="e">
        <f>VLOOKUP(A6,'Phase 1,2+robust'!$A$3:$ID$198,17,FALSE)</f>
        <v>#N/A</v>
      </c>
      <c r="R6" s="47" t="e">
        <f>VLOOKUP(A6,'Phase 1,2+robust'!$A$3:$ID$198,18,FALSE)</f>
        <v>#N/A</v>
      </c>
      <c r="S6" s="16" t="e">
        <f>VLOOKUP(A6,'Phase 1,2+robust'!$A$3:$ID$198,19,FALSE)</f>
        <v>#N/A</v>
      </c>
      <c r="T6" s="16" t="e">
        <f>VLOOKUP(A6,'Phase 1,2+robust'!$A$3:$ID$198,20,FALSE)</f>
        <v>#N/A</v>
      </c>
      <c r="U6" s="16" t="e">
        <f>VLOOKUP(A6,'Phase 1,2+robust'!$A$3:$ID$198,21,FALSE)</f>
        <v>#N/A</v>
      </c>
      <c r="V6" s="45" t="e">
        <f>VLOOKUP(A6,'Phase 1,2+robust'!$A$3:$ID$198,22,FALSE)</f>
        <v>#N/A</v>
      </c>
      <c r="W6" s="46" t="e">
        <f>VLOOKUP(A6,'Phase 1,2+robust'!$A$3:$ID$198,23,FALSE)</f>
        <v>#N/A</v>
      </c>
      <c r="X6" s="47" t="e">
        <f>VLOOKUP(A6,'Phase 1,2+robust'!$A$3:$ID$198,24,FALSE)</f>
        <v>#N/A</v>
      </c>
      <c r="Y6" s="16" t="e">
        <f>VLOOKUP(A6,'Phase 1,2+robust'!$A$3:$ID$198,25,FALSE)</f>
        <v>#N/A</v>
      </c>
      <c r="Z6" s="16" t="e">
        <f>VLOOKUP(A6,'Phase 1,2+robust'!$A$3:$ID$198,26,FALSE)</f>
        <v>#N/A</v>
      </c>
      <c r="AA6" s="16" t="e">
        <f>VLOOKUP(A6,'Phase 1,2+robust'!$A$3:$ID$198,27,FALSE)</f>
        <v>#N/A</v>
      </c>
      <c r="AB6" s="45" t="e">
        <f>VLOOKUP(A6,'Phase 1,2+robust'!$A$3:$ID$198,28,FALSE)</f>
        <v>#N/A</v>
      </c>
      <c r="AC6" s="46" t="e">
        <f>VLOOKUP(A6,'Phase 1,2+robust'!$A$3:$ID$198,29,FALSE)</f>
        <v>#N/A</v>
      </c>
      <c r="AD6" s="47" t="e">
        <f>VLOOKUP(A6,'Phase 1,2+robust'!$A$3:$ID$198,30,FALSE)</f>
        <v>#N/A</v>
      </c>
      <c r="AE6" s="16" t="e">
        <f>VLOOKUP(A6,'Phase 1,2+robust'!$A$3:$ID$198,31,FALSE)</f>
        <v>#N/A</v>
      </c>
      <c r="AF6" s="16" t="e">
        <f>VLOOKUP(A6,'Phase 1,2+robust'!$A$3:$ID$198,32,FALSE)</f>
        <v>#N/A</v>
      </c>
      <c r="AG6" s="16" t="e">
        <f>VLOOKUP(A6,'Phase 1,2+robust'!$A$3:$ID$198,33,FALSE)</f>
        <v>#N/A</v>
      </c>
      <c r="AH6" s="45" t="e">
        <f>VLOOKUP(A6,'Phase 1,2+robust'!$A$3:$ID$198,34,FALSE)</f>
        <v>#N/A</v>
      </c>
      <c r="AI6" s="46" t="e">
        <f>VLOOKUP(A6,'Phase 1,2+robust'!$A$3:$ID$198,35,FALSE)</f>
        <v>#N/A</v>
      </c>
      <c r="AJ6" s="47" t="e">
        <f>VLOOKUP(A6,'Phase 1,2+robust'!$A$3:$ID$198,36,FALSE)</f>
        <v>#N/A</v>
      </c>
      <c r="AK6" s="16" t="e">
        <f>VLOOKUP(A6,'Phase 1,2+robust'!$A$3:$ID$198,37,FALSE)</f>
        <v>#N/A</v>
      </c>
      <c r="AL6" s="16" t="e">
        <f>VLOOKUP(A6,'Phase 1,2+robust'!$A$3:$ID$198,38,FALSE)</f>
        <v>#N/A</v>
      </c>
      <c r="AM6" s="16" t="e">
        <f>VLOOKUP(A6,'Phase 1,2+robust'!$A$3:$ID$198,39,FALSE)</f>
        <v>#N/A</v>
      </c>
      <c r="AN6" s="45" t="e">
        <f>VLOOKUP(A6,'Phase 1,2+robust'!$A$3:$ID$198,40,FALSE)</f>
        <v>#N/A</v>
      </c>
      <c r="AO6" s="46" t="e">
        <f>VLOOKUP(A6,'Phase 1,2+robust'!$A$3:$ID$198,41,FALSE)</f>
        <v>#N/A</v>
      </c>
      <c r="AP6" s="47" t="e">
        <f>VLOOKUP(A6,'Phase 1,2+robust'!$A$3:$ID$198,42,FALSE)</f>
        <v>#N/A</v>
      </c>
      <c r="AQ6" s="16" t="e">
        <f>VLOOKUP(A6,'Phase 1,2+robust'!$A$3:$ID$198,43,FALSE)</f>
        <v>#N/A</v>
      </c>
      <c r="AR6" s="16" t="e">
        <f>VLOOKUP(A6,'Phase 1,2+robust'!$A$3:$ID$198,44,FALSE)</f>
        <v>#N/A</v>
      </c>
      <c r="AS6" s="16" t="e">
        <f>VLOOKUP(A6,'Phase 1,2+robust'!$A$3:$ID$198,45,FALSE)</f>
        <v>#N/A</v>
      </c>
      <c r="AT6" s="45" t="e">
        <f>VLOOKUP(A6,'Phase 1,2+robust'!$A$3:$ID$198,46,FALSE)</f>
        <v>#N/A</v>
      </c>
      <c r="AU6" s="46" t="e">
        <f>VLOOKUP(A6,'Phase 1,2+robust'!$A$3:$ID$198,47,FALSE)</f>
        <v>#N/A</v>
      </c>
      <c r="AV6" s="47" t="e">
        <f>VLOOKUP(A6,'Phase 1,2+robust'!$A$3:$ID$198,48,FALSE)</f>
        <v>#N/A</v>
      </c>
      <c r="AW6" s="16" t="e">
        <f>VLOOKUP(A6,'Phase 1,2+robust'!$A$3:$ID$198,49,FALSE)</f>
        <v>#N/A</v>
      </c>
      <c r="AX6" s="16" t="e">
        <f>VLOOKUP(A6,'Phase 1,2+robust'!$A$3:$ID$198,50,FALSE)</f>
        <v>#N/A</v>
      </c>
      <c r="AY6" s="16" t="e">
        <f>VLOOKUP(A6,'Phase 1,2+robust'!$A$3:$ID$198,51,FALSE)</f>
        <v>#N/A</v>
      </c>
      <c r="AZ6" s="45" t="e">
        <f>VLOOKUP(A6,'Phase 1,2+robust'!$A$3:$ID$198,52,FALSE)</f>
        <v>#N/A</v>
      </c>
      <c r="BA6" s="46" t="e">
        <f>VLOOKUP(A6,'Phase 1,2+robust'!$A$3:$ID$198,53,FALSE)</f>
        <v>#N/A</v>
      </c>
      <c r="BB6" s="47" t="e">
        <f>VLOOKUP(A6,'Phase 1,2+robust'!$A$3:$ID$198,54,FALSE)</f>
        <v>#N/A</v>
      </c>
      <c r="BC6" s="16" t="e">
        <f>VLOOKUP(A6,'Phase 1,2+robust'!$A$3:$ID$198,55,FALSE)</f>
        <v>#N/A</v>
      </c>
      <c r="BD6" s="16" t="e">
        <f>VLOOKUP(A6,'Phase 1,2+robust'!$A$3:$ID$198,56,FALSE)</f>
        <v>#N/A</v>
      </c>
      <c r="BE6" s="16" t="e">
        <f>VLOOKUP(A6,'Phase 1,2+robust'!$A$3:$ID$198,57,FALSE)</f>
        <v>#N/A</v>
      </c>
      <c r="BF6" s="45" t="e">
        <f>VLOOKUP(A6,'Phase 1,2+robust'!$A$3:$ID$198,58,FALSE)</f>
        <v>#N/A</v>
      </c>
      <c r="BG6" s="46" t="e">
        <f>VLOOKUP(A6,'Phase 1,2+robust'!$A$3:$ID$198,59,FALSE)</f>
        <v>#N/A</v>
      </c>
      <c r="BH6" s="47" t="e">
        <f>VLOOKUP(A6,'Phase 1,2+robust'!$A$3:$ID$198,60,FALSE)</f>
        <v>#N/A</v>
      </c>
      <c r="BI6" s="16" t="e">
        <f>VLOOKUP(A6,'Phase 1,2+robust'!$A$3:$ID$198,61,FALSE)</f>
        <v>#N/A</v>
      </c>
      <c r="BJ6" s="16" t="e">
        <f>VLOOKUP(A6,'Phase 1,2+robust'!$A$3:$ID$198,62,FALSE)</f>
        <v>#N/A</v>
      </c>
      <c r="BK6" s="16" t="e">
        <f>VLOOKUP(A6,'Phase 1,2+robust'!$A$3:$ID$198,63,FALSE)</f>
        <v>#N/A</v>
      </c>
      <c r="BL6" s="45" t="e">
        <f>VLOOKUP(A6,'Phase 1,2+robust'!$A$3:$ID$198,64,FALSE)</f>
        <v>#N/A</v>
      </c>
      <c r="BM6" s="46" t="e">
        <f>VLOOKUP(A6,'Phase 1,2+robust'!$A$3:$ID$198,65,FALSE)</f>
        <v>#N/A</v>
      </c>
      <c r="BN6" s="47" t="e">
        <f>VLOOKUP(A6,'Phase 1,2+robust'!$A$3:$ID$198,66,FALSE)</f>
        <v>#N/A</v>
      </c>
      <c r="BO6" s="16" t="e">
        <f>VLOOKUP(A6,'Phase 1,2+robust'!$A$3:$ID$198,67,FALSE)</f>
        <v>#N/A</v>
      </c>
      <c r="BP6" s="16" t="e">
        <f>VLOOKUP(A6,'Phase 1,2+robust'!$A$3:$ID$198,68,FALSE)</f>
        <v>#N/A</v>
      </c>
      <c r="BQ6" s="16" t="e">
        <f>VLOOKUP(A6,'Phase 1,2+robust'!$A$3:$ID$198,69,FALSE)</f>
        <v>#N/A</v>
      </c>
      <c r="BR6" s="45" t="e">
        <f>VLOOKUP(A6,'Phase 1,2+robust'!$A$3:$ID$198,70,FALSE)</f>
        <v>#N/A</v>
      </c>
      <c r="BS6" s="46" t="e">
        <f>VLOOKUP(A6,'Phase 1,2+robust'!$A$3:$ID$198,71,FALSE)</f>
        <v>#N/A</v>
      </c>
      <c r="BT6" s="47" t="e">
        <f>VLOOKUP(A6,'Phase 1,2+robust'!$A$3:$ID$198,72,FALSE)</f>
        <v>#N/A</v>
      </c>
      <c r="BU6" s="16" t="e">
        <f>VLOOKUP(A6,'Phase 1,2+robust'!$A$3:$ID$198,73,FALSE)</f>
        <v>#N/A</v>
      </c>
      <c r="BV6" s="16" t="e">
        <f>VLOOKUP(A6,'Phase 1,2+robust'!$A$3:$ID$198,74,FALSE)</f>
        <v>#N/A</v>
      </c>
      <c r="BW6" s="16" t="e">
        <f>VLOOKUP(A6,'Phase 1,2+robust'!$A$3:$ID$198,75,FALSE)</f>
        <v>#N/A</v>
      </c>
      <c r="BX6" s="45" t="e">
        <f>VLOOKUP(A6,'Phase 1,2+robust'!$A$3:$ID$198,76,FALSE)</f>
        <v>#N/A</v>
      </c>
      <c r="BY6" s="46" t="e">
        <f>VLOOKUP(A6,'Phase 1,2+robust'!$A$3:$ID$198,77,FALSE)</f>
        <v>#N/A</v>
      </c>
      <c r="BZ6" s="47" t="e">
        <f>VLOOKUP(A6,'Phase 1,2+robust'!$A$3:$ID$198,78,FALSE)</f>
        <v>#N/A</v>
      </c>
      <c r="CA6" s="16" t="e">
        <f>VLOOKUP(A6,'Phase 1,2+robust'!$A$3:$ID$198,79,FALSE)</f>
        <v>#N/A</v>
      </c>
      <c r="CB6" s="16" t="e">
        <f>VLOOKUP(A6,'Phase 1,2+robust'!$A$3:$ID$198,80,FALSE)</f>
        <v>#N/A</v>
      </c>
      <c r="CC6" s="16" t="e">
        <f>VLOOKUP(A6,'Phase 1,2+robust'!$A$3:$ID$198,81,FALSE)</f>
        <v>#N/A</v>
      </c>
      <c r="CD6" s="45" t="e">
        <f>VLOOKUP(A6,'Phase 1,2+robust'!$A$3:$ID$198,82,FALSE)</f>
        <v>#N/A</v>
      </c>
      <c r="CE6" s="46" t="e">
        <f>VLOOKUP(A6,'Phase 1,2+robust'!$A$3:$ID$198,83,FALSE)</f>
        <v>#N/A</v>
      </c>
      <c r="CF6" s="47" t="e">
        <f>VLOOKUP(A6,'Phase 1,2+robust'!$A$3:$ID$198,84,FALSE)</f>
        <v>#N/A</v>
      </c>
      <c r="CG6" s="16" t="e">
        <f>VLOOKUP(A6,'Phase 1,2+robust'!$A$3:$ID$198,85,FALSE)</f>
        <v>#N/A</v>
      </c>
      <c r="CH6" s="16" t="e">
        <f>VLOOKUP(A6,'Phase 1,2+robust'!$A$3:$ID$198,86,FALSE)</f>
        <v>#N/A</v>
      </c>
      <c r="CI6" s="16" t="e">
        <f>VLOOKUP(A6,'Phase 1,2+robust'!$A$3:$ID$198,87,FALSE)</f>
        <v>#N/A</v>
      </c>
      <c r="CJ6" s="45" t="e">
        <f>VLOOKUP(A6,'Phase 1,2+robust'!$A$3:$ID$198,88,FALSE)</f>
        <v>#N/A</v>
      </c>
      <c r="CK6" s="46" t="e">
        <f>VLOOKUP(A6,'Phase 1,2+robust'!$A$3:$ID$198,89,FALSE)</f>
        <v>#N/A</v>
      </c>
      <c r="CL6" s="47" t="e">
        <f>VLOOKUP(A6,'Phase 1,2+robust'!$A$3:$ID$198,90,FALSE)</f>
        <v>#N/A</v>
      </c>
      <c r="CM6" s="16" t="e">
        <f>VLOOKUP(A6,'Phase 1,2+robust'!$A$3:$ID$198,91,FALSE)</f>
        <v>#N/A</v>
      </c>
      <c r="CN6" s="16" t="e">
        <f>VLOOKUP(A6,'Phase 1,2+robust'!$A$3:$ID$198,92,FALSE)</f>
        <v>#N/A</v>
      </c>
      <c r="CO6" s="16" t="e">
        <f>VLOOKUP(A6,'Phase 1,2+robust'!$A$3:$ID$198,93,FALSE)</f>
        <v>#N/A</v>
      </c>
      <c r="CP6" s="45" t="e">
        <f>VLOOKUP(A6,'Phase 1,2+robust'!$A$3:$ID$198,94,FALSE)</f>
        <v>#N/A</v>
      </c>
      <c r="CQ6" s="46" t="e">
        <f>VLOOKUP(A6,'Phase 1,2+robust'!$A$3:$ID$198,95,FALSE)</f>
        <v>#N/A</v>
      </c>
      <c r="CR6" s="47" t="e">
        <f>VLOOKUP(A6,'Phase 1,2+robust'!$A$3:$ID$198,96,FALSE)</f>
        <v>#N/A</v>
      </c>
      <c r="CS6" s="16" t="e">
        <f>VLOOKUP(A6,'Phase 1,2+robust'!$A$3:$ID$198,97,FALSE)</f>
        <v>#N/A</v>
      </c>
      <c r="CT6" s="16" t="e">
        <f>VLOOKUP(A6,'Phase 1,2+robust'!$A$3:$ID$198,98,FALSE)</f>
        <v>#N/A</v>
      </c>
      <c r="CU6" s="16" t="e">
        <f>VLOOKUP(A6,'Phase 1,2+robust'!$A$3:$ID$198,99,FALSE)</f>
        <v>#N/A</v>
      </c>
      <c r="CV6" s="45" t="e">
        <f>VLOOKUP(A6,'Phase 1,2+robust'!$A$3:$ID$198,100,FALSE)</f>
        <v>#N/A</v>
      </c>
      <c r="CW6" s="46" t="e">
        <f>VLOOKUP(A6,'Phase 1,2+robust'!$A$3:$ID$198,101,FALSE)</f>
        <v>#N/A</v>
      </c>
      <c r="CX6" s="47" t="e">
        <f>VLOOKUP(A6,'Phase 1,2+robust'!$A$3:$ID$198,102,FALSE)</f>
        <v>#N/A</v>
      </c>
      <c r="CY6" s="16" t="e">
        <f>VLOOKUP(A6,'Phase 1,2+robust'!$A$3:$ID$198,103,FALSE)</f>
        <v>#N/A</v>
      </c>
      <c r="CZ6" s="16" t="e">
        <f>VLOOKUP(A6,'Phase 1,2+robust'!$A$3:$ID$198,104,FALSE)</f>
        <v>#N/A</v>
      </c>
      <c r="DA6" s="16" t="e">
        <f>VLOOKUP(A6,'Phase 1,2+robust'!$A$3:$ID$198,105,FALSE)</f>
        <v>#N/A</v>
      </c>
      <c r="DB6" s="45" t="e">
        <f>VLOOKUP(A6,'Phase 1,2+robust'!$A$3:$ID$198,106,FALSE)</f>
        <v>#N/A</v>
      </c>
      <c r="DC6" s="46" t="e">
        <f>VLOOKUP(A6,'Phase 1,2+robust'!$A$3:$ID$198,107,FALSE)</f>
        <v>#N/A</v>
      </c>
      <c r="DD6" s="47" t="e">
        <f>VLOOKUP(A6,'Phase 1,2+robust'!$A$3:$ID$198,108,FALSE)</f>
        <v>#N/A</v>
      </c>
      <c r="DE6" s="16" t="e">
        <f>VLOOKUP(A6,'Phase 1,2+robust'!$A$3:$ID$198,109,FALSE)</f>
        <v>#N/A</v>
      </c>
      <c r="DF6" s="16" t="e">
        <f>VLOOKUP(A6,'Phase 1,2+robust'!$A$3:$ID$198,110,FALSE)</f>
        <v>#N/A</v>
      </c>
      <c r="DG6" s="16" t="e">
        <f>VLOOKUP(A6,'Phase 1,2+robust'!$A$3:$ID$198,111,FALSE)</f>
        <v>#N/A</v>
      </c>
      <c r="DH6" s="45" t="e">
        <f>VLOOKUP(A6,'Phase 1,2+robust'!$A$3:$ID$198,112,FALSE)</f>
        <v>#N/A</v>
      </c>
      <c r="DI6" s="46" t="e">
        <f>VLOOKUP(A6,'Phase 1,2+robust'!$A$3:$ID$198,113,FALSE)</f>
        <v>#N/A</v>
      </c>
      <c r="DJ6" s="47" t="e">
        <f>VLOOKUP(A6,'Phase 1,2+robust'!$A$3:$ID$198,114,FALSE)</f>
        <v>#N/A</v>
      </c>
      <c r="DK6" s="16" t="e">
        <f>VLOOKUP(A6,'Phase 1,2+robust'!$A$3:$ID$198,115,FALSE)</f>
        <v>#N/A</v>
      </c>
      <c r="DL6" s="16" t="e">
        <f>VLOOKUP(A6,'Phase 1,2+robust'!$A$3:$ID$198,116,FALSE)</f>
        <v>#N/A</v>
      </c>
      <c r="DM6" s="16" t="e">
        <f>VLOOKUP(A6,'Phase 1,2+robust'!$A$3:$ID$198,117,FALSE)</f>
        <v>#N/A</v>
      </c>
      <c r="DN6" s="45" t="e">
        <f>VLOOKUP(A6,'Phase 1,2+robust'!$A$3:$ID$198,118,FALSE)</f>
        <v>#N/A</v>
      </c>
      <c r="DO6" s="46" t="e">
        <f>VLOOKUP(A6,'Phase 1,2+robust'!$A$3:$ID$198,119,FALSE)</f>
        <v>#N/A</v>
      </c>
      <c r="DP6" s="47" t="e">
        <f>VLOOKUP(A6,'Phase 1,2+robust'!$A$3:$ID$198,120,FALSE)</f>
        <v>#N/A</v>
      </c>
      <c r="DQ6" s="16" t="e">
        <f>VLOOKUP(A6,'Phase 1,2+robust'!$A$3:$ID$198,121,FALSE)</f>
        <v>#N/A</v>
      </c>
      <c r="DR6" s="16" t="e">
        <f>VLOOKUP(A6,'Phase 1,2+robust'!$A$3:$ID$198,122,FALSE)</f>
        <v>#N/A</v>
      </c>
      <c r="DS6" s="16" t="e">
        <f>VLOOKUP(A6,'Phase 1,2+robust'!$A$3:$ID$198,123,FALSE)</f>
        <v>#N/A</v>
      </c>
      <c r="DT6" s="45" t="e">
        <f>VLOOKUP(A6,'Phase 1,2+robust'!$A$3:$ID$198,124,FALSE)</f>
        <v>#N/A</v>
      </c>
      <c r="DU6" s="46" t="e">
        <f>VLOOKUP(A6,'Phase 1,2+robust'!$A$3:$ID$198,125,FALSE)</f>
        <v>#N/A</v>
      </c>
      <c r="DV6" s="47" t="e">
        <f>VLOOKUP(A6,'Phase 1,2+robust'!$A$3:$ID$198,126,FALSE)</f>
        <v>#N/A</v>
      </c>
      <c r="DW6" s="16" t="e">
        <f>VLOOKUP(A6,'Phase 1,2+robust'!$A$3:$ID$198,127,FALSE)</f>
        <v>#N/A</v>
      </c>
      <c r="DX6" s="16" t="e">
        <f>VLOOKUP(A6,'Phase 1,2+robust'!$A$3:$ID$198,128,FALSE)</f>
        <v>#N/A</v>
      </c>
      <c r="DY6" s="16" t="e">
        <f>VLOOKUP(A6,'Phase 1,2+robust'!$A$3:$ID$198,129,FALSE)</f>
        <v>#N/A</v>
      </c>
      <c r="DZ6" s="45" t="e">
        <f>VLOOKUP(A6,'Phase 1,2+robust'!$A$3:$ID$198,130,FALSE)</f>
        <v>#N/A</v>
      </c>
      <c r="EA6" s="46" t="e">
        <f>VLOOKUP(A6,'Phase 1,2+robust'!$A$3:$ID$198,131,FALSE)</f>
        <v>#N/A</v>
      </c>
      <c r="EB6" s="47" t="e">
        <f>VLOOKUP(A6,'Phase 1,2+robust'!$A$3:$ID$198,132,FALSE)</f>
        <v>#N/A</v>
      </c>
      <c r="EC6" s="16" t="e">
        <f>VLOOKUP(A6,'Phase 1,2+robust'!$A$3:$ID$198,133,FALSE)</f>
        <v>#N/A</v>
      </c>
      <c r="ED6" s="16" t="e">
        <f>VLOOKUP(A6,'Phase 1,2+robust'!$A$3:$ID$198,134,FALSE)</f>
        <v>#N/A</v>
      </c>
      <c r="EE6" s="16" t="e">
        <f>VLOOKUP(A6,'Phase 1,2+robust'!$A$3:$ID$198,135,FALSE)</f>
        <v>#N/A</v>
      </c>
      <c r="EF6" s="45" t="e">
        <f>VLOOKUP(A6,'Phase 1,2+robust'!$A$3:$ID$198,136,FALSE)</f>
        <v>#N/A</v>
      </c>
      <c r="EG6" s="46" t="e">
        <f>VLOOKUP(A6,'Phase 1,2+robust'!$A$3:$ID$198,137,FALSE)</f>
        <v>#N/A</v>
      </c>
      <c r="EH6" s="47" t="e">
        <f>VLOOKUP(A6,'Phase 1,2+robust'!$A$3:$ID$198,138,FALSE)</f>
        <v>#N/A</v>
      </c>
      <c r="EI6" s="16" t="e">
        <f>VLOOKUP(A6,'Phase 1,2+robust'!$A$3:$ID$198,139,FALSE)</f>
        <v>#N/A</v>
      </c>
      <c r="EJ6" s="16" t="e">
        <f>VLOOKUP(A6,'Phase 1,2+robust'!$A$3:$ID$198,140,FALSE)</f>
        <v>#N/A</v>
      </c>
      <c r="EK6" s="16" t="e">
        <f>VLOOKUP(A6,'Phase 1,2+robust'!$A$3:$ID$198,141,FALSE)</f>
        <v>#N/A</v>
      </c>
      <c r="EL6" s="45" t="e">
        <f>VLOOKUP(A6,'Phase 1,2+robust'!$A$3:$ID$198,142,FALSE)</f>
        <v>#N/A</v>
      </c>
      <c r="EM6" s="46" t="e">
        <f>VLOOKUP(A6,'Phase 1,2+robust'!$A$3:$ID$198,143,FALSE)</f>
        <v>#N/A</v>
      </c>
      <c r="EN6" s="47" t="e">
        <f>VLOOKUP(A6,'Phase 1,2+robust'!$A$3:$ID$198,144,FALSE)</f>
        <v>#N/A</v>
      </c>
      <c r="EO6" s="16" t="e">
        <f>VLOOKUP(A6,'Phase 1,2+robust'!$A$3:$ID$198,145,FALSE)</f>
        <v>#N/A</v>
      </c>
      <c r="EP6" s="16" t="e">
        <f>VLOOKUP(A6,'Phase 1,2+robust'!$A$3:$ID$198,146,FALSE)</f>
        <v>#N/A</v>
      </c>
      <c r="EQ6" s="16" t="e">
        <f>VLOOKUP(A6,'Phase 1,2+robust'!$A$3:$ID$198,147,FALSE)</f>
        <v>#N/A</v>
      </c>
      <c r="ER6" s="45" t="e">
        <f>VLOOKUP(A6,'Phase 1,2+robust'!$A$3:$ID$198,148,FALSE)</f>
        <v>#N/A</v>
      </c>
      <c r="ES6" s="46" t="e">
        <f>VLOOKUP(A6,'Phase 1,2+robust'!$A$3:$ID$198,149,FALSE)</f>
        <v>#N/A</v>
      </c>
      <c r="ET6" s="47" t="e">
        <f>VLOOKUP(A6,'Phase 1,2+robust'!$A$3:$ID$198,150,FALSE)</f>
        <v>#N/A</v>
      </c>
      <c r="EU6" s="16" t="e">
        <f>VLOOKUP(A6,'Phase 1,2+robust'!$A$3:$ID$198,151,FALSE)</f>
        <v>#N/A</v>
      </c>
      <c r="EV6" s="16" t="e">
        <f>VLOOKUP(A6,'Phase 1,2+robust'!$A$3:$ID$198,152,FALSE)</f>
        <v>#N/A</v>
      </c>
      <c r="EW6" s="16" t="e">
        <f>VLOOKUP(A6,'Phase 1,2+robust'!$A$3:$ID$198,153,FALSE)</f>
        <v>#N/A</v>
      </c>
      <c r="EX6" s="16" t="e">
        <f>VLOOKUP(A6,'Phase 1,2+robust'!$A$3:$ID$198,154,FALSE)</f>
        <v>#N/A</v>
      </c>
      <c r="EY6" s="16" t="e">
        <f>VLOOKUP(A6,'Phase 1,2+robust'!$A$3:$ID$198,155,FALSE)</f>
        <v>#N/A</v>
      </c>
      <c r="EZ6" s="16" t="e">
        <f>VLOOKUP(A6,'Phase 1,2+robust'!$A$3:$ID$198,156,FALSE)</f>
        <v>#N/A</v>
      </c>
      <c r="FA6" s="16" t="e">
        <f>VLOOKUP(A6,'Phase 1,2+robust'!$A$3:$ID$198,157,FALSE)</f>
        <v>#N/A</v>
      </c>
      <c r="FB6" s="16" t="e">
        <f>VLOOKUP(A6,'Phase 1,2+robust'!$A$3:$ID$198,158,FALSE)</f>
        <v>#N/A</v>
      </c>
      <c r="FC6" s="16" t="e">
        <f>VLOOKUP(A6,'Phase 1,2+robust'!$A$3:$ID$198,159,FALSE)</f>
        <v>#N/A</v>
      </c>
      <c r="FD6" s="16" t="e">
        <f>VLOOKUP(A6,'Phase 1,2+robust'!$A$3:$ID$198,160,FALSE)</f>
        <v>#N/A</v>
      </c>
      <c r="FE6" s="16" t="e">
        <f>VLOOKUP(A6,'Phase 1,2+robust'!$A$3:$ID$198,161,FALSE)</f>
        <v>#N/A</v>
      </c>
      <c r="FF6" s="16" t="e">
        <f>VLOOKUP(A6,'Phase 1,2+robust'!$A$3:$ID$198,162,FALSE)</f>
        <v>#N/A</v>
      </c>
      <c r="FG6" s="16" t="e">
        <f>VLOOKUP(A6,'Phase 1,2+robust'!$A$3:$ID$198,163,FALSE)</f>
        <v>#N/A</v>
      </c>
      <c r="FH6" s="16" t="e">
        <f>VLOOKUP(A6,'Phase 1,2+robust'!$A$3:$ID$198,164,FALSE)</f>
        <v>#N/A</v>
      </c>
      <c r="FI6" s="16" t="e">
        <f>VLOOKUP(A6,'Phase 1,2+robust'!$A$3:$ID$198,165,FALSE)</f>
        <v>#N/A</v>
      </c>
      <c r="FJ6" s="16" t="e">
        <f>VLOOKUP(A6,'Phase 1,2+robust'!$A$3:$ID$198,166,FALSE)</f>
        <v>#N/A</v>
      </c>
      <c r="FK6" s="16" t="e">
        <f>VLOOKUP(A6,'Phase 1,2+robust'!$A$3:$ID$198,167,FALSE)</f>
        <v>#N/A</v>
      </c>
      <c r="FL6" s="16" t="e">
        <f>VLOOKUP(A6,'Phase 1,2+robust'!$A$3:$ID$198,168,FALSE)</f>
        <v>#N/A</v>
      </c>
      <c r="FM6" s="16" t="e">
        <f>VLOOKUP(A6,'Phase 1,2+robust'!$A$3:$ID$198,169,FALSE)</f>
        <v>#N/A</v>
      </c>
      <c r="FN6" s="16" t="e">
        <f>VLOOKUP(A6,'Phase 1,2+robust'!$A$3:$ID$198,170,FALSE)</f>
        <v>#N/A</v>
      </c>
      <c r="FO6" s="16" t="e">
        <f>VLOOKUP(A6,'Phase 1,2+robust'!$A$3:$ID$198,171,FALSE)</f>
        <v>#N/A</v>
      </c>
      <c r="FP6" s="16" t="e">
        <f>VLOOKUP(A6,'Phase 1,2+robust'!$A$3:$ID$198,172,FALSE)</f>
        <v>#N/A</v>
      </c>
      <c r="FQ6" s="16" t="e">
        <f>VLOOKUP(A6,'Phase 1,2+robust'!$A$3:$ID$198,173,FALSE)</f>
        <v>#N/A</v>
      </c>
      <c r="FR6" s="16" t="e">
        <f>VLOOKUP(A6,'Phase 1,2+robust'!$A$3:$ID$198,174,FALSE)</f>
        <v>#N/A</v>
      </c>
      <c r="FS6" s="16" t="e">
        <f>VLOOKUP(A6,'Phase 1,2+robust'!$A$3:$ID$198,175,FALSE)</f>
        <v>#N/A</v>
      </c>
      <c r="FT6" s="16" t="e">
        <f>VLOOKUP(A6,'Phase 1,2+robust'!$A$3:$ID$198,176,FALSE)</f>
        <v>#N/A</v>
      </c>
      <c r="FU6" s="16" t="e">
        <f>VLOOKUP(A6,'Phase 1,2+robust'!$A$3:$ID$198,177,FALSE)</f>
        <v>#N/A</v>
      </c>
      <c r="FV6" s="16" t="e">
        <f>VLOOKUP(A6,'Phase 1,2+robust'!$A$3:$ID$198,178,FALSE)</f>
        <v>#N/A</v>
      </c>
      <c r="FW6" s="16" t="e">
        <f>VLOOKUP(A6,'Phase 1,2+robust'!$A$3:$ID$198,179,FALSE)</f>
        <v>#N/A</v>
      </c>
      <c r="FX6" s="16" t="e">
        <f>VLOOKUP(A6,'Phase 1,2+robust'!$A$3:$ID$198,180,FALSE)</f>
        <v>#N/A</v>
      </c>
      <c r="FY6" s="16" t="e">
        <f>VLOOKUP(A6,'Phase 1,2+robust'!$A$3:$ID$198,181,FALSE)</f>
        <v>#N/A</v>
      </c>
      <c r="FZ6" s="16" t="e">
        <f>VLOOKUP(A6,'Phase 1,2+robust'!$A$3:$ID$198,182,FALSE)</f>
        <v>#N/A</v>
      </c>
      <c r="GA6" s="16" t="e">
        <f>VLOOKUP(A6,'Phase 1,2+robust'!$A$3:$ID$198,183,FALSE)</f>
        <v>#N/A</v>
      </c>
      <c r="GB6" s="16" t="e">
        <f>VLOOKUP(A6,'Phase 1,2+robust'!$A$3:$ID$198,184,FALSE)</f>
        <v>#N/A</v>
      </c>
      <c r="GC6" s="16" t="e">
        <f>VLOOKUP(A6,'Phase 1,2+robust'!$A$3:$ID$198,185,FALSE)</f>
        <v>#N/A</v>
      </c>
      <c r="GD6" s="16" t="e">
        <f>VLOOKUP(A6,'Phase 1,2+robust'!$A$3:$ID$198,186,FALSE)</f>
        <v>#N/A</v>
      </c>
      <c r="GE6" s="16" t="e">
        <f>VLOOKUP(A6,'Phase 1,2+robust'!$A$3:$ID$198,187,FALSE)</f>
        <v>#N/A</v>
      </c>
      <c r="GF6" s="16" t="e">
        <f>VLOOKUP(A6,'Phase 1,2+robust'!$A$3:$ID$198,188,FALSE)</f>
        <v>#N/A</v>
      </c>
      <c r="GG6" s="16" t="e">
        <f>VLOOKUP(A6,'Phase 1,2+robust'!$A$3:$ID$198,189,FALSE)</f>
        <v>#N/A</v>
      </c>
      <c r="GH6" s="16" t="e">
        <f>VLOOKUP(A6,'Phase 1,2+robust'!$A$3:$ID$198,190,FALSE)</f>
        <v>#N/A</v>
      </c>
      <c r="GI6" s="16" t="e">
        <f>VLOOKUP(A6,'Phase 1,2+robust'!$A$3:$ID$198,191,FALSE)</f>
        <v>#N/A</v>
      </c>
      <c r="GJ6" s="16" t="e">
        <f>VLOOKUP(A6,'Phase 1,2+robust'!$A$3:$ID$198,192,FALSE)</f>
        <v>#N/A</v>
      </c>
      <c r="GK6" s="16" t="e">
        <f>VLOOKUP(A6,'Phase 1,2+robust'!$A$3:$ID$198,193,FALSE)</f>
        <v>#N/A</v>
      </c>
      <c r="GL6" s="16" t="e">
        <f>VLOOKUP(A6,'Phase 1,2+robust'!$A$3:$ID$198,194,FALSE)</f>
        <v>#N/A</v>
      </c>
      <c r="GM6" s="16" t="e">
        <f>VLOOKUP(A6,'Phase 1,2+robust'!$A$3:$ID$198,195,FALSE)</f>
        <v>#N/A</v>
      </c>
      <c r="GN6" s="16" t="e">
        <f>VLOOKUP(A6,'Phase 1,2+robust'!$A$3:$ID$198,196,FALSE)</f>
        <v>#N/A</v>
      </c>
      <c r="GO6" s="16" t="e">
        <f>VLOOKUP(A6,'Phase 1,2+robust'!$A$3:$ID$198,197,FALSE)</f>
        <v>#N/A</v>
      </c>
      <c r="GP6" s="16" t="e">
        <f>VLOOKUP(A6,'Phase 1,2+robust'!$A$3:$ID$198,198,FALSE)</f>
        <v>#N/A</v>
      </c>
    </row>
    <row r="7" spans="1:198" s="16" customFormat="1" x14ac:dyDescent="0.25">
      <c r="B7" s="16" t="e">
        <f>VLOOKUP(A7,'Phase 1,2+robust'!$A$3:$ID$198,2,FALSE)</f>
        <v>#N/A</v>
      </c>
      <c r="C7" s="16" t="e">
        <f>VLOOKUP(A7,'Phase 1,2+robust'!$A$3:$ID$198,3,FALSE)</f>
        <v>#N/A</v>
      </c>
      <c r="D7" s="16" t="e">
        <f>VLOOKUP(A7,'Phase 1,2+robust'!$A$3:$ID$198,4,FALSE)</f>
        <v>#N/A</v>
      </c>
      <c r="E7" s="16" t="e">
        <f>VLOOKUP(A7,'Phase 1,2+robust'!$A$3:$ID$198,5,FALSE)</f>
        <v>#N/A</v>
      </c>
      <c r="F7" s="16" t="e">
        <f>VLOOKUP(A7,'Phase 1,2+robust'!$A$3:$ID$198,6,FALSE)</f>
        <v>#N/A</v>
      </c>
      <c r="G7" s="16" t="e">
        <f>VLOOKUP(A7,'Phase 1,2+robust'!$A$3:$ID$198,7,FALSE)</f>
        <v>#N/A</v>
      </c>
      <c r="H7" s="16" t="e">
        <f>VLOOKUP(A7,'Phase 1,2+robust'!$A$3:$ID$198,8,FALSE)</f>
        <v>#N/A</v>
      </c>
      <c r="I7" s="16" t="e">
        <f>VLOOKUP(A7,'Phase 1,2+robust'!$A$3:$ID$198,9,FALSE)</f>
        <v>#N/A</v>
      </c>
      <c r="J7" s="45" t="e">
        <f>VLOOKUP(A7,'Phase 1,2+robust'!$A$3:$ID$198,10,FALSE)</f>
        <v>#N/A</v>
      </c>
      <c r="K7" s="46" t="e">
        <f>VLOOKUP(A7,'Phase 1,2+robust'!$A$3:$ID$198,11,FALSE)</f>
        <v>#N/A</v>
      </c>
      <c r="L7" s="47" t="e">
        <f>VLOOKUP(A7,'Phase 1,2+robust'!$A$3:$ID$198,12,FALSE)</f>
        <v>#N/A</v>
      </c>
      <c r="M7" s="16" t="e">
        <f>VLOOKUP(A7,'Phase 1,2+robust'!$A$3:$ID$198,13,FALSE)</f>
        <v>#N/A</v>
      </c>
      <c r="N7" s="16" t="e">
        <f>VLOOKUP(A7,'Phase 1,2+robust'!$A$3:$ID$198,14,FALSE)</f>
        <v>#N/A</v>
      </c>
      <c r="O7" s="16" t="e">
        <f>VLOOKUP(A7,'Phase 1,2+robust'!$A$3:$ID$198,15,FALSE)</f>
        <v>#N/A</v>
      </c>
      <c r="P7" s="45" t="e">
        <f>VLOOKUP(A7,'Phase 1,2+robust'!$A$3:$ID$198,16,FALSE)</f>
        <v>#N/A</v>
      </c>
      <c r="Q7" s="46" t="e">
        <f>VLOOKUP(A7,'Phase 1,2+robust'!$A$3:$ID$198,17,FALSE)</f>
        <v>#N/A</v>
      </c>
      <c r="R7" s="47" t="e">
        <f>VLOOKUP(A7,'Phase 1,2+robust'!$A$3:$ID$198,18,FALSE)</f>
        <v>#N/A</v>
      </c>
      <c r="S7" s="16" t="e">
        <f>VLOOKUP(A7,'Phase 1,2+robust'!$A$3:$ID$198,19,FALSE)</f>
        <v>#N/A</v>
      </c>
      <c r="T7" s="16" t="e">
        <f>VLOOKUP(A7,'Phase 1,2+robust'!$A$3:$ID$198,20,FALSE)</f>
        <v>#N/A</v>
      </c>
      <c r="U7" s="16" t="e">
        <f>VLOOKUP(A7,'Phase 1,2+robust'!$A$3:$ID$198,21,FALSE)</f>
        <v>#N/A</v>
      </c>
      <c r="V7" s="45" t="e">
        <f>VLOOKUP(A7,'Phase 1,2+robust'!$A$3:$ID$198,22,FALSE)</f>
        <v>#N/A</v>
      </c>
      <c r="W7" s="46" t="e">
        <f>VLOOKUP(A7,'Phase 1,2+robust'!$A$3:$ID$198,23,FALSE)</f>
        <v>#N/A</v>
      </c>
      <c r="X7" s="47" t="e">
        <f>VLOOKUP(A7,'Phase 1,2+robust'!$A$3:$ID$198,24,FALSE)</f>
        <v>#N/A</v>
      </c>
      <c r="Y7" s="16" t="e">
        <f>VLOOKUP(A7,'Phase 1,2+robust'!$A$3:$ID$198,25,FALSE)</f>
        <v>#N/A</v>
      </c>
      <c r="Z7" s="16" t="e">
        <f>VLOOKUP(A7,'Phase 1,2+robust'!$A$3:$ID$198,26,FALSE)</f>
        <v>#N/A</v>
      </c>
      <c r="AA7" s="16" t="e">
        <f>VLOOKUP(A7,'Phase 1,2+robust'!$A$3:$ID$198,27,FALSE)</f>
        <v>#N/A</v>
      </c>
      <c r="AB7" s="45" t="e">
        <f>VLOOKUP(A7,'Phase 1,2+robust'!$A$3:$ID$198,28,FALSE)</f>
        <v>#N/A</v>
      </c>
      <c r="AC7" s="46" t="e">
        <f>VLOOKUP(A7,'Phase 1,2+robust'!$A$3:$ID$198,29,FALSE)</f>
        <v>#N/A</v>
      </c>
      <c r="AD7" s="47" t="e">
        <f>VLOOKUP(A7,'Phase 1,2+robust'!$A$3:$ID$198,30,FALSE)</f>
        <v>#N/A</v>
      </c>
      <c r="AE7" s="16" t="e">
        <f>VLOOKUP(A7,'Phase 1,2+robust'!$A$3:$ID$198,31,FALSE)</f>
        <v>#N/A</v>
      </c>
      <c r="AF7" s="16" t="e">
        <f>VLOOKUP(A7,'Phase 1,2+robust'!$A$3:$ID$198,32,FALSE)</f>
        <v>#N/A</v>
      </c>
      <c r="AG7" s="16" t="e">
        <f>VLOOKUP(A7,'Phase 1,2+robust'!$A$3:$ID$198,33,FALSE)</f>
        <v>#N/A</v>
      </c>
      <c r="AH7" s="45" t="e">
        <f>VLOOKUP(A7,'Phase 1,2+robust'!$A$3:$ID$198,34,FALSE)</f>
        <v>#N/A</v>
      </c>
      <c r="AI7" s="46" t="e">
        <f>VLOOKUP(A7,'Phase 1,2+robust'!$A$3:$ID$198,35,FALSE)</f>
        <v>#N/A</v>
      </c>
      <c r="AJ7" s="47" t="e">
        <f>VLOOKUP(A7,'Phase 1,2+robust'!$A$3:$ID$198,36,FALSE)</f>
        <v>#N/A</v>
      </c>
      <c r="AK7" s="16" t="e">
        <f>VLOOKUP(A7,'Phase 1,2+robust'!$A$3:$ID$198,37,FALSE)</f>
        <v>#N/A</v>
      </c>
      <c r="AL7" s="16" t="e">
        <f>VLOOKUP(A7,'Phase 1,2+robust'!$A$3:$ID$198,38,FALSE)</f>
        <v>#N/A</v>
      </c>
      <c r="AM7" s="16" t="e">
        <f>VLOOKUP(A7,'Phase 1,2+robust'!$A$3:$ID$198,39,FALSE)</f>
        <v>#N/A</v>
      </c>
      <c r="AN7" s="45" t="e">
        <f>VLOOKUP(A7,'Phase 1,2+robust'!$A$3:$ID$198,40,FALSE)</f>
        <v>#N/A</v>
      </c>
      <c r="AO7" s="46" t="e">
        <f>VLOOKUP(A7,'Phase 1,2+robust'!$A$3:$ID$198,41,FALSE)</f>
        <v>#N/A</v>
      </c>
      <c r="AP7" s="47" t="e">
        <f>VLOOKUP(A7,'Phase 1,2+robust'!$A$3:$ID$198,42,FALSE)</f>
        <v>#N/A</v>
      </c>
      <c r="AQ7" s="16" t="e">
        <f>VLOOKUP(A7,'Phase 1,2+robust'!$A$3:$ID$198,43,FALSE)</f>
        <v>#N/A</v>
      </c>
      <c r="AR7" s="16" t="e">
        <f>VLOOKUP(A7,'Phase 1,2+robust'!$A$3:$ID$198,44,FALSE)</f>
        <v>#N/A</v>
      </c>
      <c r="AS7" s="16" t="e">
        <f>VLOOKUP(A7,'Phase 1,2+robust'!$A$3:$ID$198,45,FALSE)</f>
        <v>#N/A</v>
      </c>
      <c r="AT7" s="45" t="e">
        <f>VLOOKUP(A7,'Phase 1,2+robust'!$A$3:$ID$198,46,FALSE)</f>
        <v>#N/A</v>
      </c>
      <c r="AU7" s="46" t="e">
        <f>VLOOKUP(A7,'Phase 1,2+robust'!$A$3:$ID$198,47,FALSE)</f>
        <v>#N/A</v>
      </c>
      <c r="AV7" s="47" t="e">
        <f>VLOOKUP(A7,'Phase 1,2+robust'!$A$3:$ID$198,48,FALSE)</f>
        <v>#N/A</v>
      </c>
      <c r="AW7" s="16" t="e">
        <f>VLOOKUP(A7,'Phase 1,2+robust'!$A$3:$ID$198,49,FALSE)</f>
        <v>#N/A</v>
      </c>
      <c r="AX7" s="16" t="e">
        <f>VLOOKUP(A7,'Phase 1,2+robust'!$A$3:$ID$198,50,FALSE)</f>
        <v>#N/A</v>
      </c>
      <c r="AY7" s="16" t="e">
        <f>VLOOKUP(A7,'Phase 1,2+robust'!$A$3:$ID$198,51,FALSE)</f>
        <v>#N/A</v>
      </c>
      <c r="AZ7" s="45" t="e">
        <f>VLOOKUP(A7,'Phase 1,2+robust'!$A$3:$ID$198,52,FALSE)</f>
        <v>#N/A</v>
      </c>
      <c r="BA7" s="46" t="e">
        <f>VLOOKUP(A7,'Phase 1,2+robust'!$A$3:$ID$198,53,FALSE)</f>
        <v>#N/A</v>
      </c>
      <c r="BB7" s="47" t="e">
        <f>VLOOKUP(A7,'Phase 1,2+robust'!$A$3:$ID$198,54,FALSE)</f>
        <v>#N/A</v>
      </c>
      <c r="BC7" s="16" t="e">
        <f>VLOOKUP(A7,'Phase 1,2+robust'!$A$3:$ID$198,55,FALSE)</f>
        <v>#N/A</v>
      </c>
      <c r="BD7" s="16" t="e">
        <f>VLOOKUP(A7,'Phase 1,2+robust'!$A$3:$ID$198,56,FALSE)</f>
        <v>#N/A</v>
      </c>
      <c r="BE7" s="16" t="e">
        <f>VLOOKUP(A7,'Phase 1,2+robust'!$A$3:$ID$198,57,FALSE)</f>
        <v>#N/A</v>
      </c>
      <c r="BF7" s="45" t="e">
        <f>VLOOKUP(A7,'Phase 1,2+robust'!$A$3:$ID$198,58,FALSE)</f>
        <v>#N/A</v>
      </c>
      <c r="BG7" s="46" t="e">
        <f>VLOOKUP(A7,'Phase 1,2+robust'!$A$3:$ID$198,59,FALSE)</f>
        <v>#N/A</v>
      </c>
      <c r="BH7" s="47" t="e">
        <f>VLOOKUP(A7,'Phase 1,2+robust'!$A$3:$ID$198,60,FALSE)</f>
        <v>#N/A</v>
      </c>
      <c r="BI7" s="16" t="e">
        <f>VLOOKUP(A7,'Phase 1,2+robust'!$A$3:$ID$198,61,FALSE)</f>
        <v>#N/A</v>
      </c>
      <c r="BJ7" s="16" t="e">
        <f>VLOOKUP(A7,'Phase 1,2+robust'!$A$3:$ID$198,62,FALSE)</f>
        <v>#N/A</v>
      </c>
      <c r="BK7" s="16" t="e">
        <f>VLOOKUP(A7,'Phase 1,2+robust'!$A$3:$ID$198,63,FALSE)</f>
        <v>#N/A</v>
      </c>
      <c r="BL7" s="45" t="e">
        <f>VLOOKUP(A7,'Phase 1,2+robust'!$A$3:$ID$198,64,FALSE)</f>
        <v>#N/A</v>
      </c>
      <c r="BM7" s="46" t="e">
        <f>VLOOKUP(A7,'Phase 1,2+robust'!$A$3:$ID$198,65,FALSE)</f>
        <v>#N/A</v>
      </c>
      <c r="BN7" s="47" t="e">
        <f>VLOOKUP(A7,'Phase 1,2+robust'!$A$3:$ID$198,66,FALSE)</f>
        <v>#N/A</v>
      </c>
      <c r="BO7" s="16" t="e">
        <f>VLOOKUP(A7,'Phase 1,2+robust'!$A$3:$ID$198,67,FALSE)</f>
        <v>#N/A</v>
      </c>
      <c r="BP7" s="16" t="e">
        <f>VLOOKUP(A7,'Phase 1,2+robust'!$A$3:$ID$198,68,FALSE)</f>
        <v>#N/A</v>
      </c>
      <c r="BQ7" s="16" t="e">
        <f>VLOOKUP(A7,'Phase 1,2+robust'!$A$3:$ID$198,69,FALSE)</f>
        <v>#N/A</v>
      </c>
      <c r="BR7" s="45" t="e">
        <f>VLOOKUP(A7,'Phase 1,2+robust'!$A$3:$ID$198,70,FALSE)</f>
        <v>#N/A</v>
      </c>
      <c r="BS7" s="46" t="e">
        <f>VLOOKUP(A7,'Phase 1,2+robust'!$A$3:$ID$198,71,FALSE)</f>
        <v>#N/A</v>
      </c>
      <c r="BT7" s="47" t="e">
        <f>VLOOKUP(A7,'Phase 1,2+robust'!$A$3:$ID$198,72,FALSE)</f>
        <v>#N/A</v>
      </c>
      <c r="BU7" s="16" t="e">
        <f>VLOOKUP(A7,'Phase 1,2+robust'!$A$3:$ID$198,73,FALSE)</f>
        <v>#N/A</v>
      </c>
      <c r="BV7" s="16" t="e">
        <f>VLOOKUP(A7,'Phase 1,2+robust'!$A$3:$ID$198,74,FALSE)</f>
        <v>#N/A</v>
      </c>
      <c r="BW7" s="16" t="e">
        <f>VLOOKUP(A7,'Phase 1,2+robust'!$A$3:$ID$198,75,FALSE)</f>
        <v>#N/A</v>
      </c>
      <c r="BX7" s="45" t="e">
        <f>VLOOKUP(A7,'Phase 1,2+robust'!$A$3:$ID$198,76,FALSE)</f>
        <v>#N/A</v>
      </c>
      <c r="BY7" s="46" t="e">
        <f>VLOOKUP(A7,'Phase 1,2+robust'!$A$3:$ID$198,77,FALSE)</f>
        <v>#N/A</v>
      </c>
      <c r="BZ7" s="47" t="e">
        <f>VLOOKUP(A7,'Phase 1,2+robust'!$A$3:$ID$198,78,FALSE)</f>
        <v>#N/A</v>
      </c>
      <c r="CA7" s="16" t="e">
        <f>VLOOKUP(A7,'Phase 1,2+robust'!$A$3:$ID$198,79,FALSE)</f>
        <v>#N/A</v>
      </c>
      <c r="CB7" s="16" t="e">
        <f>VLOOKUP(A7,'Phase 1,2+robust'!$A$3:$ID$198,80,FALSE)</f>
        <v>#N/A</v>
      </c>
      <c r="CC7" s="16" t="e">
        <f>VLOOKUP(A7,'Phase 1,2+robust'!$A$3:$ID$198,81,FALSE)</f>
        <v>#N/A</v>
      </c>
      <c r="CD7" s="45" t="e">
        <f>VLOOKUP(A7,'Phase 1,2+robust'!$A$3:$ID$198,82,FALSE)</f>
        <v>#N/A</v>
      </c>
      <c r="CE7" s="46" t="e">
        <f>VLOOKUP(A7,'Phase 1,2+robust'!$A$3:$ID$198,83,FALSE)</f>
        <v>#N/A</v>
      </c>
      <c r="CF7" s="47" t="e">
        <f>VLOOKUP(A7,'Phase 1,2+robust'!$A$3:$ID$198,84,FALSE)</f>
        <v>#N/A</v>
      </c>
      <c r="CG7" s="16" t="e">
        <f>VLOOKUP(A7,'Phase 1,2+robust'!$A$3:$ID$198,85,FALSE)</f>
        <v>#N/A</v>
      </c>
      <c r="CH7" s="16" t="e">
        <f>VLOOKUP(A7,'Phase 1,2+robust'!$A$3:$ID$198,86,FALSE)</f>
        <v>#N/A</v>
      </c>
      <c r="CI7" s="16" t="e">
        <f>VLOOKUP(A7,'Phase 1,2+robust'!$A$3:$ID$198,87,FALSE)</f>
        <v>#N/A</v>
      </c>
      <c r="CJ7" s="45" t="e">
        <f>VLOOKUP(A7,'Phase 1,2+robust'!$A$3:$ID$198,88,FALSE)</f>
        <v>#N/A</v>
      </c>
      <c r="CK7" s="46" t="e">
        <f>VLOOKUP(A7,'Phase 1,2+robust'!$A$3:$ID$198,89,FALSE)</f>
        <v>#N/A</v>
      </c>
      <c r="CL7" s="47" t="e">
        <f>VLOOKUP(A7,'Phase 1,2+robust'!$A$3:$ID$198,90,FALSE)</f>
        <v>#N/A</v>
      </c>
      <c r="CM7" s="16" t="e">
        <f>VLOOKUP(A7,'Phase 1,2+robust'!$A$3:$ID$198,91,FALSE)</f>
        <v>#N/A</v>
      </c>
      <c r="CN7" s="16" t="e">
        <f>VLOOKUP(A7,'Phase 1,2+robust'!$A$3:$ID$198,92,FALSE)</f>
        <v>#N/A</v>
      </c>
      <c r="CO7" s="16" t="e">
        <f>VLOOKUP(A7,'Phase 1,2+robust'!$A$3:$ID$198,93,FALSE)</f>
        <v>#N/A</v>
      </c>
      <c r="CP7" s="45" t="e">
        <f>VLOOKUP(A7,'Phase 1,2+robust'!$A$3:$ID$198,94,FALSE)</f>
        <v>#N/A</v>
      </c>
      <c r="CQ7" s="46" t="e">
        <f>VLOOKUP(A7,'Phase 1,2+robust'!$A$3:$ID$198,95,FALSE)</f>
        <v>#N/A</v>
      </c>
      <c r="CR7" s="47" t="e">
        <f>VLOOKUP(A7,'Phase 1,2+robust'!$A$3:$ID$198,96,FALSE)</f>
        <v>#N/A</v>
      </c>
      <c r="CS7" s="16" t="e">
        <f>VLOOKUP(A7,'Phase 1,2+robust'!$A$3:$ID$198,97,FALSE)</f>
        <v>#N/A</v>
      </c>
      <c r="CT7" s="16" t="e">
        <f>VLOOKUP(A7,'Phase 1,2+robust'!$A$3:$ID$198,98,FALSE)</f>
        <v>#N/A</v>
      </c>
      <c r="CU7" s="16" t="e">
        <f>VLOOKUP(A7,'Phase 1,2+robust'!$A$3:$ID$198,99,FALSE)</f>
        <v>#N/A</v>
      </c>
      <c r="CV7" s="45" t="e">
        <f>VLOOKUP(A7,'Phase 1,2+robust'!$A$3:$ID$198,100,FALSE)</f>
        <v>#N/A</v>
      </c>
      <c r="CW7" s="46" t="e">
        <f>VLOOKUP(A7,'Phase 1,2+robust'!$A$3:$ID$198,101,FALSE)</f>
        <v>#N/A</v>
      </c>
      <c r="CX7" s="47" t="e">
        <f>VLOOKUP(A7,'Phase 1,2+robust'!$A$3:$ID$198,102,FALSE)</f>
        <v>#N/A</v>
      </c>
      <c r="CY7" s="16" t="e">
        <f>VLOOKUP(A7,'Phase 1,2+robust'!$A$3:$ID$198,103,FALSE)</f>
        <v>#N/A</v>
      </c>
      <c r="CZ7" s="16" t="e">
        <f>VLOOKUP(A7,'Phase 1,2+robust'!$A$3:$ID$198,104,FALSE)</f>
        <v>#N/A</v>
      </c>
      <c r="DA7" s="16" t="e">
        <f>VLOOKUP(A7,'Phase 1,2+robust'!$A$3:$ID$198,105,FALSE)</f>
        <v>#N/A</v>
      </c>
      <c r="DB7" s="45" t="e">
        <f>VLOOKUP(A7,'Phase 1,2+robust'!$A$3:$ID$198,106,FALSE)</f>
        <v>#N/A</v>
      </c>
      <c r="DC7" s="46" t="e">
        <f>VLOOKUP(A7,'Phase 1,2+robust'!$A$3:$ID$198,107,FALSE)</f>
        <v>#N/A</v>
      </c>
      <c r="DD7" s="47" t="e">
        <f>VLOOKUP(A7,'Phase 1,2+robust'!$A$3:$ID$198,108,FALSE)</f>
        <v>#N/A</v>
      </c>
      <c r="DE7" s="16" t="e">
        <f>VLOOKUP(A7,'Phase 1,2+robust'!$A$3:$ID$198,109,FALSE)</f>
        <v>#N/A</v>
      </c>
      <c r="DF7" s="16" t="e">
        <f>VLOOKUP(A7,'Phase 1,2+robust'!$A$3:$ID$198,110,FALSE)</f>
        <v>#N/A</v>
      </c>
      <c r="DG7" s="16" t="e">
        <f>VLOOKUP(A7,'Phase 1,2+robust'!$A$3:$ID$198,111,FALSE)</f>
        <v>#N/A</v>
      </c>
      <c r="DH7" s="45" t="e">
        <f>VLOOKUP(A7,'Phase 1,2+robust'!$A$3:$ID$198,112,FALSE)</f>
        <v>#N/A</v>
      </c>
      <c r="DI7" s="46" t="e">
        <f>VLOOKUP(A7,'Phase 1,2+robust'!$A$3:$ID$198,113,FALSE)</f>
        <v>#N/A</v>
      </c>
      <c r="DJ7" s="47" t="e">
        <f>VLOOKUP(A7,'Phase 1,2+robust'!$A$3:$ID$198,114,FALSE)</f>
        <v>#N/A</v>
      </c>
      <c r="DK7" s="16" t="e">
        <f>VLOOKUP(A7,'Phase 1,2+robust'!$A$3:$ID$198,115,FALSE)</f>
        <v>#N/A</v>
      </c>
      <c r="DL7" s="16" t="e">
        <f>VLOOKUP(A7,'Phase 1,2+robust'!$A$3:$ID$198,116,FALSE)</f>
        <v>#N/A</v>
      </c>
      <c r="DM7" s="16" t="e">
        <f>VLOOKUP(A7,'Phase 1,2+robust'!$A$3:$ID$198,117,FALSE)</f>
        <v>#N/A</v>
      </c>
      <c r="DN7" s="45" t="e">
        <f>VLOOKUP(A7,'Phase 1,2+robust'!$A$3:$ID$198,118,FALSE)</f>
        <v>#N/A</v>
      </c>
      <c r="DO7" s="46" t="e">
        <f>VLOOKUP(A7,'Phase 1,2+robust'!$A$3:$ID$198,119,FALSE)</f>
        <v>#N/A</v>
      </c>
      <c r="DP7" s="47" t="e">
        <f>VLOOKUP(A7,'Phase 1,2+robust'!$A$3:$ID$198,120,FALSE)</f>
        <v>#N/A</v>
      </c>
      <c r="DQ7" s="16" t="e">
        <f>VLOOKUP(A7,'Phase 1,2+robust'!$A$3:$ID$198,121,FALSE)</f>
        <v>#N/A</v>
      </c>
      <c r="DR7" s="16" t="e">
        <f>VLOOKUP(A7,'Phase 1,2+robust'!$A$3:$ID$198,122,FALSE)</f>
        <v>#N/A</v>
      </c>
      <c r="DS7" s="16" t="e">
        <f>VLOOKUP(A7,'Phase 1,2+robust'!$A$3:$ID$198,123,FALSE)</f>
        <v>#N/A</v>
      </c>
      <c r="DT7" s="45" t="e">
        <f>VLOOKUP(A7,'Phase 1,2+robust'!$A$3:$ID$198,124,FALSE)</f>
        <v>#N/A</v>
      </c>
      <c r="DU7" s="46" t="e">
        <f>VLOOKUP(A7,'Phase 1,2+robust'!$A$3:$ID$198,125,FALSE)</f>
        <v>#N/A</v>
      </c>
      <c r="DV7" s="47" t="e">
        <f>VLOOKUP(A7,'Phase 1,2+robust'!$A$3:$ID$198,126,FALSE)</f>
        <v>#N/A</v>
      </c>
      <c r="DW7" s="16" t="e">
        <f>VLOOKUP(A7,'Phase 1,2+robust'!$A$3:$ID$198,127,FALSE)</f>
        <v>#N/A</v>
      </c>
      <c r="DX7" s="16" t="e">
        <f>VLOOKUP(A7,'Phase 1,2+robust'!$A$3:$ID$198,128,FALSE)</f>
        <v>#N/A</v>
      </c>
      <c r="DY7" s="16" t="e">
        <f>VLOOKUP(A7,'Phase 1,2+robust'!$A$3:$ID$198,129,FALSE)</f>
        <v>#N/A</v>
      </c>
      <c r="DZ7" s="45" t="e">
        <f>VLOOKUP(A7,'Phase 1,2+robust'!$A$3:$ID$198,130,FALSE)</f>
        <v>#N/A</v>
      </c>
      <c r="EA7" s="46" t="e">
        <f>VLOOKUP(A7,'Phase 1,2+robust'!$A$3:$ID$198,131,FALSE)</f>
        <v>#N/A</v>
      </c>
      <c r="EB7" s="47" t="e">
        <f>VLOOKUP(A7,'Phase 1,2+robust'!$A$3:$ID$198,132,FALSE)</f>
        <v>#N/A</v>
      </c>
      <c r="EC7" s="16" t="e">
        <f>VLOOKUP(A7,'Phase 1,2+robust'!$A$3:$ID$198,133,FALSE)</f>
        <v>#N/A</v>
      </c>
      <c r="ED7" s="16" t="e">
        <f>VLOOKUP(A7,'Phase 1,2+robust'!$A$3:$ID$198,134,FALSE)</f>
        <v>#N/A</v>
      </c>
      <c r="EE7" s="16" t="e">
        <f>VLOOKUP(A7,'Phase 1,2+robust'!$A$3:$ID$198,135,FALSE)</f>
        <v>#N/A</v>
      </c>
      <c r="EF7" s="45" t="e">
        <f>VLOOKUP(A7,'Phase 1,2+robust'!$A$3:$ID$198,136,FALSE)</f>
        <v>#N/A</v>
      </c>
      <c r="EG7" s="46" t="e">
        <f>VLOOKUP(A7,'Phase 1,2+robust'!$A$3:$ID$198,137,FALSE)</f>
        <v>#N/A</v>
      </c>
      <c r="EH7" s="47" t="e">
        <f>VLOOKUP(A7,'Phase 1,2+robust'!$A$3:$ID$198,138,FALSE)</f>
        <v>#N/A</v>
      </c>
      <c r="EI7" s="16" t="e">
        <f>VLOOKUP(A7,'Phase 1,2+robust'!$A$3:$ID$198,139,FALSE)</f>
        <v>#N/A</v>
      </c>
      <c r="EJ7" s="16" t="e">
        <f>VLOOKUP(A7,'Phase 1,2+robust'!$A$3:$ID$198,140,FALSE)</f>
        <v>#N/A</v>
      </c>
      <c r="EK7" s="16" t="e">
        <f>VLOOKUP(A7,'Phase 1,2+robust'!$A$3:$ID$198,141,FALSE)</f>
        <v>#N/A</v>
      </c>
      <c r="EL7" s="45" t="e">
        <f>VLOOKUP(A7,'Phase 1,2+robust'!$A$3:$ID$198,142,FALSE)</f>
        <v>#N/A</v>
      </c>
      <c r="EM7" s="46" t="e">
        <f>VLOOKUP(A7,'Phase 1,2+robust'!$A$3:$ID$198,143,FALSE)</f>
        <v>#N/A</v>
      </c>
      <c r="EN7" s="47" t="e">
        <f>VLOOKUP(A7,'Phase 1,2+robust'!$A$3:$ID$198,144,FALSE)</f>
        <v>#N/A</v>
      </c>
      <c r="EO7" s="16" t="e">
        <f>VLOOKUP(A7,'Phase 1,2+robust'!$A$3:$ID$198,145,FALSE)</f>
        <v>#N/A</v>
      </c>
      <c r="EP7" s="16" t="e">
        <f>VLOOKUP(A7,'Phase 1,2+robust'!$A$3:$ID$198,146,FALSE)</f>
        <v>#N/A</v>
      </c>
      <c r="EQ7" s="16" t="e">
        <f>VLOOKUP(A7,'Phase 1,2+robust'!$A$3:$ID$198,147,FALSE)</f>
        <v>#N/A</v>
      </c>
      <c r="ER7" s="45" t="e">
        <f>VLOOKUP(A7,'Phase 1,2+robust'!$A$3:$ID$198,148,FALSE)</f>
        <v>#N/A</v>
      </c>
      <c r="ES7" s="46" t="e">
        <f>VLOOKUP(A7,'Phase 1,2+robust'!$A$3:$ID$198,149,FALSE)</f>
        <v>#N/A</v>
      </c>
      <c r="ET7" s="47" t="e">
        <f>VLOOKUP(A7,'Phase 1,2+robust'!$A$3:$ID$198,150,FALSE)</f>
        <v>#N/A</v>
      </c>
      <c r="EU7" s="16" t="e">
        <f>VLOOKUP(A7,'Phase 1,2+robust'!$A$3:$ID$198,151,FALSE)</f>
        <v>#N/A</v>
      </c>
      <c r="EV7" s="16" t="e">
        <f>VLOOKUP(A7,'Phase 1,2+robust'!$A$3:$ID$198,152,FALSE)</f>
        <v>#N/A</v>
      </c>
      <c r="EW7" s="16" t="e">
        <f>VLOOKUP(A7,'Phase 1,2+robust'!$A$3:$ID$198,153,FALSE)</f>
        <v>#N/A</v>
      </c>
      <c r="EX7" s="16" t="e">
        <f>VLOOKUP(A7,'Phase 1,2+robust'!$A$3:$ID$198,154,FALSE)</f>
        <v>#N/A</v>
      </c>
      <c r="EY7" s="16" t="e">
        <f>VLOOKUP(A7,'Phase 1,2+robust'!$A$3:$ID$198,155,FALSE)</f>
        <v>#N/A</v>
      </c>
      <c r="EZ7" s="16" t="e">
        <f>VLOOKUP(A7,'Phase 1,2+robust'!$A$3:$ID$198,156,FALSE)</f>
        <v>#N/A</v>
      </c>
      <c r="FA7" s="16" t="e">
        <f>VLOOKUP(A7,'Phase 1,2+robust'!$A$3:$ID$198,157,FALSE)</f>
        <v>#N/A</v>
      </c>
      <c r="FB7" s="16" t="e">
        <f>VLOOKUP(A7,'Phase 1,2+robust'!$A$3:$ID$198,158,FALSE)</f>
        <v>#N/A</v>
      </c>
      <c r="FC7" s="16" t="e">
        <f>VLOOKUP(A7,'Phase 1,2+robust'!$A$3:$ID$198,159,FALSE)</f>
        <v>#N/A</v>
      </c>
      <c r="FD7" s="16" t="e">
        <f>VLOOKUP(A7,'Phase 1,2+robust'!$A$3:$ID$198,160,FALSE)</f>
        <v>#N/A</v>
      </c>
      <c r="FE7" s="16" t="e">
        <f>VLOOKUP(A7,'Phase 1,2+robust'!$A$3:$ID$198,161,FALSE)</f>
        <v>#N/A</v>
      </c>
      <c r="FF7" s="16" t="e">
        <f>VLOOKUP(A7,'Phase 1,2+robust'!$A$3:$ID$198,162,FALSE)</f>
        <v>#N/A</v>
      </c>
      <c r="FG7" s="16" t="e">
        <f>VLOOKUP(A7,'Phase 1,2+robust'!$A$3:$ID$198,163,FALSE)</f>
        <v>#N/A</v>
      </c>
      <c r="FH7" s="16" t="e">
        <f>VLOOKUP(A7,'Phase 1,2+robust'!$A$3:$ID$198,164,FALSE)</f>
        <v>#N/A</v>
      </c>
      <c r="FI7" s="16" t="e">
        <f>VLOOKUP(A7,'Phase 1,2+robust'!$A$3:$ID$198,165,FALSE)</f>
        <v>#N/A</v>
      </c>
      <c r="FJ7" s="16" t="e">
        <f>VLOOKUP(A7,'Phase 1,2+robust'!$A$3:$ID$198,166,FALSE)</f>
        <v>#N/A</v>
      </c>
      <c r="FK7" s="16" t="e">
        <f>VLOOKUP(A7,'Phase 1,2+robust'!$A$3:$ID$198,167,FALSE)</f>
        <v>#N/A</v>
      </c>
      <c r="FL7" s="16" t="e">
        <f>VLOOKUP(A7,'Phase 1,2+robust'!$A$3:$ID$198,168,FALSE)</f>
        <v>#N/A</v>
      </c>
      <c r="FM7" s="16" t="e">
        <f>VLOOKUP(A7,'Phase 1,2+robust'!$A$3:$ID$198,169,FALSE)</f>
        <v>#N/A</v>
      </c>
      <c r="FN7" s="16" t="e">
        <f>VLOOKUP(A7,'Phase 1,2+robust'!$A$3:$ID$198,170,FALSE)</f>
        <v>#N/A</v>
      </c>
      <c r="FO7" s="16" t="e">
        <f>VLOOKUP(A7,'Phase 1,2+robust'!$A$3:$ID$198,171,FALSE)</f>
        <v>#N/A</v>
      </c>
      <c r="FP7" s="16" t="e">
        <f>VLOOKUP(A7,'Phase 1,2+robust'!$A$3:$ID$198,172,FALSE)</f>
        <v>#N/A</v>
      </c>
      <c r="FQ7" s="16" t="e">
        <f>VLOOKUP(A7,'Phase 1,2+robust'!$A$3:$ID$198,173,FALSE)</f>
        <v>#N/A</v>
      </c>
      <c r="FR7" s="16" t="e">
        <f>VLOOKUP(A7,'Phase 1,2+robust'!$A$3:$ID$198,174,FALSE)</f>
        <v>#N/A</v>
      </c>
      <c r="FS7" s="16" t="e">
        <f>VLOOKUP(A7,'Phase 1,2+robust'!$A$3:$ID$198,175,FALSE)</f>
        <v>#N/A</v>
      </c>
      <c r="FT7" s="16" t="e">
        <f>VLOOKUP(A7,'Phase 1,2+robust'!$A$3:$ID$198,176,FALSE)</f>
        <v>#N/A</v>
      </c>
      <c r="FU7" s="16" t="e">
        <f>VLOOKUP(A7,'Phase 1,2+robust'!$A$3:$ID$198,177,FALSE)</f>
        <v>#N/A</v>
      </c>
      <c r="FV7" s="16" t="e">
        <f>VLOOKUP(A7,'Phase 1,2+robust'!$A$3:$ID$198,178,FALSE)</f>
        <v>#N/A</v>
      </c>
      <c r="FW7" s="16" t="e">
        <f>VLOOKUP(A7,'Phase 1,2+robust'!$A$3:$ID$198,179,FALSE)</f>
        <v>#N/A</v>
      </c>
      <c r="FX7" s="16" t="e">
        <f>VLOOKUP(A7,'Phase 1,2+robust'!$A$3:$ID$198,180,FALSE)</f>
        <v>#N/A</v>
      </c>
      <c r="FY7" s="16" t="e">
        <f>VLOOKUP(A7,'Phase 1,2+robust'!$A$3:$ID$198,181,FALSE)</f>
        <v>#N/A</v>
      </c>
      <c r="FZ7" s="16" t="e">
        <f>VLOOKUP(A7,'Phase 1,2+robust'!$A$3:$ID$198,182,FALSE)</f>
        <v>#N/A</v>
      </c>
      <c r="GA7" s="16" t="e">
        <f>VLOOKUP(A7,'Phase 1,2+robust'!$A$3:$ID$198,183,FALSE)</f>
        <v>#N/A</v>
      </c>
      <c r="GB7" s="16" t="e">
        <f>VLOOKUP(A7,'Phase 1,2+robust'!$A$3:$ID$198,184,FALSE)</f>
        <v>#N/A</v>
      </c>
      <c r="GC7" s="16" t="e">
        <f>VLOOKUP(A7,'Phase 1,2+robust'!$A$3:$ID$198,185,FALSE)</f>
        <v>#N/A</v>
      </c>
      <c r="GD7" s="16" t="e">
        <f>VLOOKUP(A7,'Phase 1,2+robust'!$A$3:$ID$198,186,FALSE)</f>
        <v>#N/A</v>
      </c>
      <c r="GE7" s="16" t="e">
        <f>VLOOKUP(A7,'Phase 1,2+robust'!$A$3:$ID$198,187,FALSE)</f>
        <v>#N/A</v>
      </c>
      <c r="GF7" s="16" t="e">
        <f>VLOOKUP(A7,'Phase 1,2+robust'!$A$3:$ID$198,188,FALSE)</f>
        <v>#N/A</v>
      </c>
      <c r="GG7" s="16" t="e">
        <f>VLOOKUP(A7,'Phase 1,2+robust'!$A$3:$ID$198,189,FALSE)</f>
        <v>#N/A</v>
      </c>
      <c r="GH7" s="16" t="e">
        <f>VLOOKUP(A7,'Phase 1,2+robust'!$A$3:$ID$198,190,FALSE)</f>
        <v>#N/A</v>
      </c>
      <c r="GI7" s="16" t="e">
        <f>VLOOKUP(A7,'Phase 1,2+robust'!$A$3:$ID$198,191,FALSE)</f>
        <v>#N/A</v>
      </c>
      <c r="GJ7" s="16" t="e">
        <f>VLOOKUP(A7,'Phase 1,2+robust'!$A$3:$ID$198,192,FALSE)</f>
        <v>#N/A</v>
      </c>
      <c r="GK7" s="16" t="e">
        <f>VLOOKUP(A7,'Phase 1,2+robust'!$A$3:$ID$198,193,FALSE)</f>
        <v>#N/A</v>
      </c>
      <c r="GL7" s="16" t="e">
        <f>VLOOKUP(A7,'Phase 1,2+robust'!$A$3:$ID$198,194,FALSE)</f>
        <v>#N/A</v>
      </c>
      <c r="GM7" s="16" t="e">
        <f>VLOOKUP(A7,'Phase 1,2+robust'!$A$3:$ID$198,195,FALSE)</f>
        <v>#N/A</v>
      </c>
      <c r="GN7" s="16" t="e">
        <f>VLOOKUP(A7,'Phase 1,2+robust'!$A$3:$ID$198,196,FALSE)</f>
        <v>#N/A</v>
      </c>
      <c r="GO7" s="16" t="e">
        <f>VLOOKUP(A7,'Phase 1,2+robust'!$A$3:$ID$198,197,FALSE)</f>
        <v>#N/A</v>
      </c>
      <c r="GP7" s="16" t="e">
        <f>VLOOKUP(A7,'Phase 1,2+robust'!$A$3:$ID$198,198,FALSE)</f>
        <v>#N/A</v>
      </c>
    </row>
    <row r="8" spans="1:198" s="16" customFormat="1" x14ac:dyDescent="0.25">
      <c r="B8" s="16" t="e">
        <f>VLOOKUP(A8,'Phase 1,2+robust'!$A$3:$ID$198,2,FALSE)</f>
        <v>#N/A</v>
      </c>
      <c r="C8" s="16" t="e">
        <f>VLOOKUP(A8,'Phase 1,2+robust'!$A$3:$ID$198,3,FALSE)</f>
        <v>#N/A</v>
      </c>
      <c r="D8" s="16" t="e">
        <f>VLOOKUP(A8,'Phase 1,2+robust'!$A$3:$ID$198,4,FALSE)</f>
        <v>#N/A</v>
      </c>
      <c r="E8" s="16" t="e">
        <f>VLOOKUP(A8,'Phase 1,2+robust'!$A$3:$ID$198,5,FALSE)</f>
        <v>#N/A</v>
      </c>
      <c r="F8" s="16" t="e">
        <f>VLOOKUP(A8,'Phase 1,2+robust'!$A$3:$ID$198,6,FALSE)</f>
        <v>#N/A</v>
      </c>
      <c r="G8" s="16" t="e">
        <f>VLOOKUP(A8,'Phase 1,2+robust'!$A$3:$ID$198,7,FALSE)</f>
        <v>#N/A</v>
      </c>
      <c r="H8" s="16" t="e">
        <f>VLOOKUP(A8,'Phase 1,2+robust'!$A$3:$ID$198,8,FALSE)</f>
        <v>#N/A</v>
      </c>
      <c r="I8" s="16" t="e">
        <f>VLOOKUP(A8,'Phase 1,2+robust'!$A$3:$ID$198,9,FALSE)</f>
        <v>#N/A</v>
      </c>
      <c r="J8" s="45" t="e">
        <f>VLOOKUP(A8,'Phase 1,2+robust'!$A$3:$ID$198,10,FALSE)</f>
        <v>#N/A</v>
      </c>
      <c r="K8" s="46" t="e">
        <f>VLOOKUP(A8,'Phase 1,2+robust'!$A$3:$ID$198,11,FALSE)</f>
        <v>#N/A</v>
      </c>
      <c r="L8" s="47" t="e">
        <f>VLOOKUP(A8,'Phase 1,2+robust'!$A$3:$ID$198,12,FALSE)</f>
        <v>#N/A</v>
      </c>
      <c r="M8" s="16" t="e">
        <f>VLOOKUP(A8,'Phase 1,2+robust'!$A$3:$ID$198,13,FALSE)</f>
        <v>#N/A</v>
      </c>
      <c r="N8" s="16" t="e">
        <f>VLOOKUP(A8,'Phase 1,2+robust'!$A$3:$ID$198,14,FALSE)</f>
        <v>#N/A</v>
      </c>
      <c r="O8" s="16" t="e">
        <f>VLOOKUP(A8,'Phase 1,2+robust'!$A$3:$ID$198,15,FALSE)</f>
        <v>#N/A</v>
      </c>
      <c r="P8" s="45" t="e">
        <f>VLOOKUP(A8,'Phase 1,2+robust'!$A$3:$ID$198,16,FALSE)</f>
        <v>#N/A</v>
      </c>
      <c r="Q8" s="46" t="e">
        <f>VLOOKUP(A8,'Phase 1,2+robust'!$A$3:$ID$198,17,FALSE)</f>
        <v>#N/A</v>
      </c>
      <c r="R8" s="47" t="e">
        <f>VLOOKUP(A8,'Phase 1,2+robust'!$A$3:$ID$198,18,FALSE)</f>
        <v>#N/A</v>
      </c>
      <c r="S8" s="16" t="e">
        <f>VLOOKUP(A8,'Phase 1,2+robust'!$A$3:$ID$198,19,FALSE)</f>
        <v>#N/A</v>
      </c>
      <c r="T8" s="16" t="e">
        <f>VLOOKUP(A8,'Phase 1,2+robust'!$A$3:$ID$198,20,FALSE)</f>
        <v>#N/A</v>
      </c>
      <c r="U8" s="16" t="e">
        <f>VLOOKUP(A8,'Phase 1,2+robust'!$A$3:$ID$198,21,FALSE)</f>
        <v>#N/A</v>
      </c>
      <c r="V8" s="45" t="e">
        <f>VLOOKUP(A8,'Phase 1,2+robust'!$A$3:$ID$198,22,FALSE)</f>
        <v>#N/A</v>
      </c>
      <c r="W8" s="46" t="e">
        <f>VLOOKUP(A8,'Phase 1,2+robust'!$A$3:$ID$198,23,FALSE)</f>
        <v>#N/A</v>
      </c>
      <c r="X8" s="47" t="e">
        <f>VLOOKUP(A8,'Phase 1,2+robust'!$A$3:$ID$198,24,FALSE)</f>
        <v>#N/A</v>
      </c>
      <c r="Y8" s="16" t="e">
        <f>VLOOKUP(A8,'Phase 1,2+robust'!$A$3:$ID$198,25,FALSE)</f>
        <v>#N/A</v>
      </c>
      <c r="Z8" s="16" t="e">
        <f>VLOOKUP(A8,'Phase 1,2+robust'!$A$3:$ID$198,26,FALSE)</f>
        <v>#N/A</v>
      </c>
      <c r="AA8" s="16" t="e">
        <f>VLOOKUP(A8,'Phase 1,2+robust'!$A$3:$ID$198,27,FALSE)</f>
        <v>#N/A</v>
      </c>
      <c r="AB8" s="45" t="e">
        <f>VLOOKUP(A8,'Phase 1,2+robust'!$A$3:$ID$198,28,FALSE)</f>
        <v>#N/A</v>
      </c>
      <c r="AC8" s="46" t="e">
        <f>VLOOKUP(A8,'Phase 1,2+robust'!$A$3:$ID$198,29,FALSE)</f>
        <v>#N/A</v>
      </c>
      <c r="AD8" s="47" t="e">
        <f>VLOOKUP(A8,'Phase 1,2+robust'!$A$3:$ID$198,30,FALSE)</f>
        <v>#N/A</v>
      </c>
      <c r="AE8" s="16" t="e">
        <f>VLOOKUP(A8,'Phase 1,2+robust'!$A$3:$ID$198,31,FALSE)</f>
        <v>#N/A</v>
      </c>
      <c r="AF8" s="16" t="e">
        <f>VLOOKUP(A8,'Phase 1,2+robust'!$A$3:$ID$198,32,FALSE)</f>
        <v>#N/A</v>
      </c>
      <c r="AG8" s="16" t="e">
        <f>VLOOKUP(A8,'Phase 1,2+robust'!$A$3:$ID$198,33,FALSE)</f>
        <v>#N/A</v>
      </c>
      <c r="AH8" s="45" t="e">
        <f>VLOOKUP(A8,'Phase 1,2+robust'!$A$3:$ID$198,34,FALSE)</f>
        <v>#N/A</v>
      </c>
      <c r="AI8" s="46" t="e">
        <f>VLOOKUP(A8,'Phase 1,2+robust'!$A$3:$ID$198,35,FALSE)</f>
        <v>#N/A</v>
      </c>
      <c r="AJ8" s="47" t="e">
        <f>VLOOKUP(A8,'Phase 1,2+robust'!$A$3:$ID$198,36,FALSE)</f>
        <v>#N/A</v>
      </c>
      <c r="AK8" s="16" t="e">
        <f>VLOOKUP(A8,'Phase 1,2+robust'!$A$3:$ID$198,37,FALSE)</f>
        <v>#N/A</v>
      </c>
      <c r="AL8" s="16" t="e">
        <f>VLOOKUP(A8,'Phase 1,2+robust'!$A$3:$ID$198,38,FALSE)</f>
        <v>#N/A</v>
      </c>
      <c r="AM8" s="16" t="e">
        <f>VLOOKUP(A8,'Phase 1,2+robust'!$A$3:$ID$198,39,FALSE)</f>
        <v>#N/A</v>
      </c>
      <c r="AN8" s="45" t="e">
        <f>VLOOKUP(A8,'Phase 1,2+robust'!$A$3:$ID$198,40,FALSE)</f>
        <v>#N/A</v>
      </c>
      <c r="AO8" s="46" t="e">
        <f>VLOOKUP(A8,'Phase 1,2+robust'!$A$3:$ID$198,41,FALSE)</f>
        <v>#N/A</v>
      </c>
      <c r="AP8" s="47" t="e">
        <f>VLOOKUP(A8,'Phase 1,2+robust'!$A$3:$ID$198,42,FALSE)</f>
        <v>#N/A</v>
      </c>
      <c r="AQ8" s="16" t="e">
        <f>VLOOKUP(A8,'Phase 1,2+robust'!$A$3:$ID$198,43,FALSE)</f>
        <v>#N/A</v>
      </c>
      <c r="AR8" s="16" t="e">
        <f>VLOOKUP(A8,'Phase 1,2+robust'!$A$3:$ID$198,44,FALSE)</f>
        <v>#N/A</v>
      </c>
      <c r="AS8" s="16" t="e">
        <f>VLOOKUP(A8,'Phase 1,2+robust'!$A$3:$ID$198,45,FALSE)</f>
        <v>#N/A</v>
      </c>
      <c r="AT8" s="45" t="e">
        <f>VLOOKUP(A8,'Phase 1,2+robust'!$A$3:$ID$198,46,FALSE)</f>
        <v>#N/A</v>
      </c>
      <c r="AU8" s="46" t="e">
        <f>VLOOKUP(A8,'Phase 1,2+robust'!$A$3:$ID$198,47,FALSE)</f>
        <v>#N/A</v>
      </c>
      <c r="AV8" s="47" t="e">
        <f>VLOOKUP(A8,'Phase 1,2+robust'!$A$3:$ID$198,48,FALSE)</f>
        <v>#N/A</v>
      </c>
      <c r="AW8" s="16" t="e">
        <f>VLOOKUP(A8,'Phase 1,2+robust'!$A$3:$ID$198,49,FALSE)</f>
        <v>#N/A</v>
      </c>
      <c r="AX8" s="16" t="e">
        <f>VLOOKUP(A8,'Phase 1,2+robust'!$A$3:$ID$198,50,FALSE)</f>
        <v>#N/A</v>
      </c>
      <c r="AY8" s="16" t="e">
        <f>VLOOKUP(A8,'Phase 1,2+robust'!$A$3:$ID$198,51,FALSE)</f>
        <v>#N/A</v>
      </c>
      <c r="AZ8" s="45" t="e">
        <f>VLOOKUP(A8,'Phase 1,2+robust'!$A$3:$ID$198,52,FALSE)</f>
        <v>#N/A</v>
      </c>
      <c r="BA8" s="46" t="e">
        <f>VLOOKUP(A8,'Phase 1,2+robust'!$A$3:$ID$198,53,FALSE)</f>
        <v>#N/A</v>
      </c>
      <c r="BB8" s="47" t="e">
        <f>VLOOKUP(A8,'Phase 1,2+robust'!$A$3:$ID$198,54,FALSE)</f>
        <v>#N/A</v>
      </c>
      <c r="BC8" s="16" t="e">
        <f>VLOOKUP(A8,'Phase 1,2+robust'!$A$3:$ID$198,55,FALSE)</f>
        <v>#N/A</v>
      </c>
      <c r="BD8" s="16" t="e">
        <f>VLOOKUP(A8,'Phase 1,2+robust'!$A$3:$ID$198,56,FALSE)</f>
        <v>#N/A</v>
      </c>
      <c r="BE8" s="16" t="e">
        <f>VLOOKUP(A8,'Phase 1,2+robust'!$A$3:$ID$198,57,FALSE)</f>
        <v>#N/A</v>
      </c>
      <c r="BF8" s="45" t="e">
        <f>VLOOKUP(A8,'Phase 1,2+robust'!$A$3:$ID$198,58,FALSE)</f>
        <v>#N/A</v>
      </c>
      <c r="BG8" s="46" t="e">
        <f>VLOOKUP(A8,'Phase 1,2+robust'!$A$3:$ID$198,59,FALSE)</f>
        <v>#N/A</v>
      </c>
      <c r="BH8" s="47" t="e">
        <f>VLOOKUP(A8,'Phase 1,2+robust'!$A$3:$ID$198,60,FALSE)</f>
        <v>#N/A</v>
      </c>
      <c r="BI8" s="16" t="e">
        <f>VLOOKUP(A8,'Phase 1,2+robust'!$A$3:$ID$198,61,FALSE)</f>
        <v>#N/A</v>
      </c>
      <c r="BJ8" s="16" t="e">
        <f>VLOOKUP(A8,'Phase 1,2+robust'!$A$3:$ID$198,62,FALSE)</f>
        <v>#N/A</v>
      </c>
      <c r="BK8" s="16" t="e">
        <f>VLOOKUP(A8,'Phase 1,2+robust'!$A$3:$ID$198,63,FALSE)</f>
        <v>#N/A</v>
      </c>
      <c r="BL8" s="45" t="e">
        <f>VLOOKUP(A8,'Phase 1,2+robust'!$A$3:$ID$198,64,FALSE)</f>
        <v>#N/A</v>
      </c>
      <c r="BM8" s="46" t="e">
        <f>VLOOKUP(A8,'Phase 1,2+robust'!$A$3:$ID$198,65,FALSE)</f>
        <v>#N/A</v>
      </c>
      <c r="BN8" s="47" t="e">
        <f>VLOOKUP(A8,'Phase 1,2+robust'!$A$3:$ID$198,66,FALSE)</f>
        <v>#N/A</v>
      </c>
      <c r="BO8" s="16" t="e">
        <f>VLOOKUP(A8,'Phase 1,2+robust'!$A$3:$ID$198,67,FALSE)</f>
        <v>#N/A</v>
      </c>
      <c r="BP8" s="16" t="e">
        <f>VLOOKUP(A8,'Phase 1,2+robust'!$A$3:$ID$198,68,FALSE)</f>
        <v>#N/A</v>
      </c>
      <c r="BQ8" s="16" t="e">
        <f>VLOOKUP(A8,'Phase 1,2+robust'!$A$3:$ID$198,69,FALSE)</f>
        <v>#N/A</v>
      </c>
      <c r="BR8" s="45" t="e">
        <f>VLOOKUP(A8,'Phase 1,2+robust'!$A$3:$ID$198,70,FALSE)</f>
        <v>#N/A</v>
      </c>
      <c r="BS8" s="46" t="e">
        <f>VLOOKUP(A8,'Phase 1,2+robust'!$A$3:$ID$198,71,FALSE)</f>
        <v>#N/A</v>
      </c>
      <c r="BT8" s="47" t="e">
        <f>VLOOKUP(A8,'Phase 1,2+robust'!$A$3:$ID$198,72,FALSE)</f>
        <v>#N/A</v>
      </c>
      <c r="BU8" s="16" t="e">
        <f>VLOOKUP(A8,'Phase 1,2+robust'!$A$3:$ID$198,73,FALSE)</f>
        <v>#N/A</v>
      </c>
      <c r="BV8" s="16" t="e">
        <f>VLOOKUP(A8,'Phase 1,2+robust'!$A$3:$ID$198,74,FALSE)</f>
        <v>#N/A</v>
      </c>
      <c r="BW8" s="16" t="e">
        <f>VLOOKUP(A8,'Phase 1,2+robust'!$A$3:$ID$198,75,FALSE)</f>
        <v>#N/A</v>
      </c>
      <c r="BX8" s="45" t="e">
        <f>VLOOKUP(A8,'Phase 1,2+robust'!$A$3:$ID$198,76,FALSE)</f>
        <v>#N/A</v>
      </c>
      <c r="BY8" s="46" t="e">
        <f>VLOOKUP(A8,'Phase 1,2+robust'!$A$3:$ID$198,77,FALSE)</f>
        <v>#N/A</v>
      </c>
      <c r="BZ8" s="47" t="e">
        <f>VLOOKUP(A8,'Phase 1,2+robust'!$A$3:$ID$198,78,FALSE)</f>
        <v>#N/A</v>
      </c>
      <c r="CA8" s="16" t="e">
        <f>VLOOKUP(A8,'Phase 1,2+robust'!$A$3:$ID$198,79,FALSE)</f>
        <v>#N/A</v>
      </c>
      <c r="CB8" s="16" t="e">
        <f>VLOOKUP(A8,'Phase 1,2+robust'!$A$3:$ID$198,80,FALSE)</f>
        <v>#N/A</v>
      </c>
      <c r="CC8" s="16" t="e">
        <f>VLOOKUP(A8,'Phase 1,2+robust'!$A$3:$ID$198,81,FALSE)</f>
        <v>#N/A</v>
      </c>
      <c r="CD8" s="45" t="e">
        <f>VLOOKUP(A8,'Phase 1,2+robust'!$A$3:$ID$198,82,FALSE)</f>
        <v>#N/A</v>
      </c>
      <c r="CE8" s="46" t="e">
        <f>VLOOKUP(A8,'Phase 1,2+robust'!$A$3:$ID$198,83,FALSE)</f>
        <v>#N/A</v>
      </c>
      <c r="CF8" s="47" t="e">
        <f>VLOOKUP(A8,'Phase 1,2+robust'!$A$3:$ID$198,84,FALSE)</f>
        <v>#N/A</v>
      </c>
      <c r="CG8" s="16" t="e">
        <f>VLOOKUP(A8,'Phase 1,2+robust'!$A$3:$ID$198,85,FALSE)</f>
        <v>#N/A</v>
      </c>
      <c r="CH8" s="16" t="e">
        <f>VLOOKUP(A8,'Phase 1,2+robust'!$A$3:$ID$198,86,FALSE)</f>
        <v>#N/A</v>
      </c>
      <c r="CI8" s="16" t="e">
        <f>VLOOKUP(A8,'Phase 1,2+robust'!$A$3:$ID$198,87,FALSE)</f>
        <v>#N/A</v>
      </c>
      <c r="CJ8" s="45" t="e">
        <f>VLOOKUP(A8,'Phase 1,2+robust'!$A$3:$ID$198,88,FALSE)</f>
        <v>#N/A</v>
      </c>
      <c r="CK8" s="46" t="e">
        <f>VLOOKUP(A8,'Phase 1,2+robust'!$A$3:$ID$198,89,FALSE)</f>
        <v>#N/A</v>
      </c>
      <c r="CL8" s="47" t="e">
        <f>VLOOKUP(A8,'Phase 1,2+robust'!$A$3:$ID$198,90,FALSE)</f>
        <v>#N/A</v>
      </c>
      <c r="CM8" s="16" t="e">
        <f>VLOOKUP(A8,'Phase 1,2+robust'!$A$3:$ID$198,91,FALSE)</f>
        <v>#N/A</v>
      </c>
      <c r="CN8" s="16" t="e">
        <f>VLOOKUP(A8,'Phase 1,2+robust'!$A$3:$ID$198,92,FALSE)</f>
        <v>#N/A</v>
      </c>
      <c r="CO8" s="16" t="e">
        <f>VLOOKUP(A8,'Phase 1,2+robust'!$A$3:$ID$198,93,FALSE)</f>
        <v>#N/A</v>
      </c>
      <c r="CP8" s="45" t="e">
        <f>VLOOKUP(A8,'Phase 1,2+robust'!$A$3:$ID$198,94,FALSE)</f>
        <v>#N/A</v>
      </c>
      <c r="CQ8" s="46" t="e">
        <f>VLOOKUP(A8,'Phase 1,2+robust'!$A$3:$ID$198,95,FALSE)</f>
        <v>#N/A</v>
      </c>
      <c r="CR8" s="47" t="e">
        <f>VLOOKUP(A8,'Phase 1,2+robust'!$A$3:$ID$198,96,FALSE)</f>
        <v>#N/A</v>
      </c>
      <c r="CS8" s="16" t="e">
        <f>VLOOKUP(A8,'Phase 1,2+robust'!$A$3:$ID$198,97,FALSE)</f>
        <v>#N/A</v>
      </c>
      <c r="CT8" s="16" t="e">
        <f>VLOOKUP(A8,'Phase 1,2+robust'!$A$3:$ID$198,98,FALSE)</f>
        <v>#N/A</v>
      </c>
      <c r="CU8" s="16" t="e">
        <f>VLOOKUP(A8,'Phase 1,2+robust'!$A$3:$ID$198,99,FALSE)</f>
        <v>#N/A</v>
      </c>
      <c r="CV8" s="45" t="e">
        <f>VLOOKUP(A8,'Phase 1,2+robust'!$A$3:$ID$198,100,FALSE)</f>
        <v>#N/A</v>
      </c>
      <c r="CW8" s="46" t="e">
        <f>VLOOKUP(A8,'Phase 1,2+robust'!$A$3:$ID$198,101,FALSE)</f>
        <v>#N/A</v>
      </c>
      <c r="CX8" s="47" t="e">
        <f>VLOOKUP(A8,'Phase 1,2+robust'!$A$3:$ID$198,102,FALSE)</f>
        <v>#N/A</v>
      </c>
      <c r="CY8" s="16" t="e">
        <f>VLOOKUP(A8,'Phase 1,2+robust'!$A$3:$ID$198,103,FALSE)</f>
        <v>#N/A</v>
      </c>
      <c r="CZ8" s="16" t="e">
        <f>VLOOKUP(A8,'Phase 1,2+robust'!$A$3:$ID$198,104,FALSE)</f>
        <v>#N/A</v>
      </c>
      <c r="DA8" s="16" t="e">
        <f>VLOOKUP(A8,'Phase 1,2+robust'!$A$3:$ID$198,105,FALSE)</f>
        <v>#N/A</v>
      </c>
      <c r="DB8" s="45" t="e">
        <f>VLOOKUP(A8,'Phase 1,2+robust'!$A$3:$ID$198,106,FALSE)</f>
        <v>#N/A</v>
      </c>
      <c r="DC8" s="46" t="e">
        <f>VLOOKUP(A8,'Phase 1,2+robust'!$A$3:$ID$198,107,FALSE)</f>
        <v>#N/A</v>
      </c>
      <c r="DD8" s="47" t="e">
        <f>VLOOKUP(A8,'Phase 1,2+robust'!$A$3:$ID$198,108,FALSE)</f>
        <v>#N/A</v>
      </c>
      <c r="DE8" s="16" t="e">
        <f>VLOOKUP(A8,'Phase 1,2+robust'!$A$3:$ID$198,109,FALSE)</f>
        <v>#N/A</v>
      </c>
      <c r="DF8" s="16" t="e">
        <f>VLOOKUP(A8,'Phase 1,2+robust'!$A$3:$ID$198,110,FALSE)</f>
        <v>#N/A</v>
      </c>
      <c r="DG8" s="16" t="e">
        <f>VLOOKUP(A8,'Phase 1,2+robust'!$A$3:$ID$198,111,FALSE)</f>
        <v>#N/A</v>
      </c>
      <c r="DH8" s="45" t="e">
        <f>VLOOKUP(A8,'Phase 1,2+robust'!$A$3:$ID$198,112,FALSE)</f>
        <v>#N/A</v>
      </c>
      <c r="DI8" s="46" t="e">
        <f>VLOOKUP(A8,'Phase 1,2+robust'!$A$3:$ID$198,113,FALSE)</f>
        <v>#N/A</v>
      </c>
      <c r="DJ8" s="47" t="e">
        <f>VLOOKUP(A8,'Phase 1,2+robust'!$A$3:$ID$198,114,FALSE)</f>
        <v>#N/A</v>
      </c>
      <c r="DK8" s="16" t="e">
        <f>VLOOKUP(A8,'Phase 1,2+robust'!$A$3:$ID$198,115,FALSE)</f>
        <v>#N/A</v>
      </c>
      <c r="DL8" s="16" t="e">
        <f>VLOOKUP(A8,'Phase 1,2+robust'!$A$3:$ID$198,116,FALSE)</f>
        <v>#N/A</v>
      </c>
      <c r="DM8" s="16" t="e">
        <f>VLOOKUP(A8,'Phase 1,2+robust'!$A$3:$ID$198,117,FALSE)</f>
        <v>#N/A</v>
      </c>
      <c r="DN8" s="45" t="e">
        <f>VLOOKUP(A8,'Phase 1,2+robust'!$A$3:$ID$198,118,FALSE)</f>
        <v>#N/A</v>
      </c>
      <c r="DO8" s="46" t="e">
        <f>VLOOKUP(A8,'Phase 1,2+robust'!$A$3:$ID$198,119,FALSE)</f>
        <v>#N/A</v>
      </c>
      <c r="DP8" s="47" t="e">
        <f>VLOOKUP(A8,'Phase 1,2+robust'!$A$3:$ID$198,120,FALSE)</f>
        <v>#N/A</v>
      </c>
      <c r="DQ8" s="16" t="e">
        <f>VLOOKUP(A8,'Phase 1,2+robust'!$A$3:$ID$198,121,FALSE)</f>
        <v>#N/A</v>
      </c>
      <c r="DR8" s="16" t="e">
        <f>VLOOKUP(A8,'Phase 1,2+robust'!$A$3:$ID$198,122,FALSE)</f>
        <v>#N/A</v>
      </c>
      <c r="DS8" s="16" t="e">
        <f>VLOOKUP(A8,'Phase 1,2+robust'!$A$3:$ID$198,123,FALSE)</f>
        <v>#N/A</v>
      </c>
      <c r="DT8" s="45" t="e">
        <f>VLOOKUP(A8,'Phase 1,2+robust'!$A$3:$ID$198,124,FALSE)</f>
        <v>#N/A</v>
      </c>
      <c r="DU8" s="46" t="e">
        <f>VLOOKUP(A8,'Phase 1,2+robust'!$A$3:$ID$198,125,FALSE)</f>
        <v>#N/A</v>
      </c>
      <c r="DV8" s="47" t="e">
        <f>VLOOKUP(A8,'Phase 1,2+robust'!$A$3:$ID$198,126,FALSE)</f>
        <v>#N/A</v>
      </c>
      <c r="DW8" s="16" t="e">
        <f>VLOOKUP(A8,'Phase 1,2+robust'!$A$3:$ID$198,127,FALSE)</f>
        <v>#N/A</v>
      </c>
      <c r="DX8" s="16" t="e">
        <f>VLOOKUP(A8,'Phase 1,2+robust'!$A$3:$ID$198,128,FALSE)</f>
        <v>#N/A</v>
      </c>
      <c r="DY8" s="16" t="e">
        <f>VLOOKUP(A8,'Phase 1,2+robust'!$A$3:$ID$198,129,FALSE)</f>
        <v>#N/A</v>
      </c>
      <c r="DZ8" s="45" t="e">
        <f>VLOOKUP(A8,'Phase 1,2+robust'!$A$3:$ID$198,130,FALSE)</f>
        <v>#N/A</v>
      </c>
      <c r="EA8" s="46" t="e">
        <f>VLOOKUP(A8,'Phase 1,2+robust'!$A$3:$ID$198,131,FALSE)</f>
        <v>#N/A</v>
      </c>
      <c r="EB8" s="47" t="e">
        <f>VLOOKUP(A8,'Phase 1,2+robust'!$A$3:$ID$198,132,FALSE)</f>
        <v>#N/A</v>
      </c>
      <c r="EC8" s="16" t="e">
        <f>VLOOKUP(A8,'Phase 1,2+robust'!$A$3:$ID$198,133,FALSE)</f>
        <v>#N/A</v>
      </c>
      <c r="ED8" s="16" t="e">
        <f>VLOOKUP(A8,'Phase 1,2+robust'!$A$3:$ID$198,134,FALSE)</f>
        <v>#N/A</v>
      </c>
      <c r="EE8" s="16" t="e">
        <f>VLOOKUP(A8,'Phase 1,2+robust'!$A$3:$ID$198,135,FALSE)</f>
        <v>#N/A</v>
      </c>
      <c r="EF8" s="45" t="e">
        <f>VLOOKUP(A8,'Phase 1,2+robust'!$A$3:$ID$198,136,FALSE)</f>
        <v>#N/A</v>
      </c>
      <c r="EG8" s="46" t="e">
        <f>VLOOKUP(A8,'Phase 1,2+robust'!$A$3:$ID$198,137,FALSE)</f>
        <v>#N/A</v>
      </c>
      <c r="EH8" s="47" t="e">
        <f>VLOOKUP(A8,'Phase 1,2+robust'!$A$3:$ID$198,138,FALSE)</f>
        <v>#N/A</v>
      </c>
      <c r="EI8" s="16" t="e">
        <f>VLOOKUP(A8,'Phase 1,2+robust'!$A$3:$ID$198,139,FALSE)</f>
        <v>#N/A</v>
      </c>
      <c r="EJ8" s="16" t="e">
        <f>VLOOKUP(A8,'Phase 1,2+robust'!$A$3:$ID$198,140,FALSE)</f>
        <v>#N/A</v>
      </c>
      <c r="EK8" s="16" t="e">
        <f>VLOOKUP(A8,'Phase 1,2+robust'!$A$3:$ID$198,141,FALSE)</f>
        <v>#N/A</v>
      </c>
      <c r="EL8" s="45" t="e">
        <f>VLOOKUP(A8,'Phase 1,2+robust'!$A$3:$ID$198,142,FALSE)</f>
        <v>#N/A</v>
      </c>
      <c r="EM8" s="46" t="e">
        <f>VLOOKUP(A8,'Phase 1,2+robust'!$A$3:$ID$198,143,FALSE)</f>
        <v>#N/A</v>
      </c>
      <c r="EN8" s="47" t="e">
        <f>VLOOKUP(A8,'Phase 1,2+robust'!$A$3:$ID$198,144,FALSE)</f>
        <v>#N/A</v>
      </c>
      <c r="EO8" s="16" t="e">
        <f>VLOOKUP(A8,'Phase 1,2+robust'!$A$3:$ID$198,145,FALSE)</f>
        <v>#N/A</v>
      </c>
      <c r="EP8" s="16" t="e">
        <f>VLOOKUP(A8,'Phase 1,2+robust'!$A$3:$ID$198,146,FALSE)</f>
        <v>#N/A</v>
      </c>
      <c r="EQ8" s="16" t="e">
        <f>VLOOKUP(A8,'Phase 1,2+robust'!$A$3:$ID$198,147,FALSE)</f>
        <v>#N/A</v>
      </c>
      <c r="ER8" s="45" t="e">
        <f>VLOOKUP(A8,'Phase 1,2+robust'!$A$3:$ID$198,148,FALSE)</f>
        <v>#N/A</v>
      </c>
      <c r="ES8" s="46" t="e">
        <f>VLOOKUP(A8,'Phase 1,2+robust'!$A$3:$ID$198,149,FALSE)</f>
        <v>#N/A</v>
      </c>
      <c r="ET8" s="47" t="e">
        <f>VLOOKUP(A8,'Phase 1,2+robust'!$A$3:$ID$198,150,FALSE)</f>
        <v>#N/A</v>
      </c>
      <c r="EU8" s="16" t="e">
        <f>VLOOKUP(A8,'Phase 1,2+robust'!$A$3:$ID$198,151,FALSE)</f>
        <v>#N/A</v>
      </c>
      <c r="EV8" s="16" t="e">
        <f>VLOOKUP(A8,'Phase 1,2+robust'!$A$3:$ID$198,152,FALSE)</f>
        <v>#N/A</v>
      </c>
      <c r="EW8" s="16" t="e">
        <f>VLOOKUP(A8,'Phase 1,2+robust'!$A$3:$ID$198,153,FALSE)</f>
        <v>#N/A</v>
      </c>
      <c r="EX8" s="16" t="e">
        <f>VLOOKUP(A8,'Phase 1,2+robust'!$A$3:$ID$198,154,FALSE)</f>
        <v>#N/A</v>
      </c>
      <c r="EY8" s="16" t="e">
        <f>VLOOKUP(A8,'Phase 1,2+robust'!$A$3:$ID$198,155,FALSE)</f>
        <v>#N/A</v>
      </c>
      <c r="EZ8" s="16" t="e">
        <f>VLOOKUP(A8,'Phase 1,2+robust'!$A$3:$ID$198,156,FALSE)</f>
        <v>#N/A</v>
      </c>
      <c r="FA8" s="16" t="e">
        <f>VLOOKUP(A8,'Phase 1,2+robust'!$A$3:$ID$198,157,FALSE)</f>
        <v>#N/A</v>
      </c>
      <c r="FB8" s="16" t="e">
        <f>VLOOKUP(A8,'Phase 1,2+robust'!$A$3:$ID$198,158,FALSE)</f>
        <v>#N/A</v>
      </c>
      <c r="FC8" s="16" t="e">
        <f>VLOOKUP(A8,'Phase 1,2+robust'!$A$3:$ID$198,159,FALSE)</f>
        <v>#N/A</v>
      </c>
      <c r="FD8" s="16" t="e">
        <f>VLOOKUP(A8,'Phase 1,2+robust'!$A$3:$ID$198,160,FALSE)</f>
        <v>#N/A</v>
      </c>
      <c r="FE8" s="16" t="e">
        <f>VLOOKUP(A8,'Phase 1,2+robust'!$A$3:$ID$198,161,FALSE)</f>
        <v>#N/A</v>
      </c>
      <c r="FF8" s="16" t="e">
        <f>VLOOKUP(A8,'Phase 1,2+robust'!$A$3:$ID$198,162,FALSE)</f>
        <v>#N/A</v>
      </c>
      <c r="FG8" s="16" t="e">
        <f>VLOOKUP(A8,'Phase 1,2+robust'!$A$3:$ID$198,163,FALSE)</f>
        <v>#N/A</v>
      </c>
      <c r="FH8" s="16" t="e">
        <f>VLOOKUP(A8,'Phase 1,2+robust'!$A$3:$ID$198,164,FALSE)</f>
        <v>#N/A</v>
      </c>
      <c r="FI8" s="16" t="e">
        <f>VLOOKUP(A8,'Phase 1,2+robust'!$A$3:$ID$198,165,FALSE)</f>
        <v>#N/A</v>
      </c>
      <c r="FJ8" s="16" t="e">
        <f>VLOOKUP(A8,'Phase 1,2+robust'!$A$3:$ID$198,166,FALSE)</f>
        <v>#N/A</v>
      </c>
      <c r="FK8" s="16" t="e">
        <f>VLOOKUP(A8,'Phase 1,2+robust'!$A$3:$ID$198,167,FALSE)</f>
        <v>#N/A</v>
      </c>
      <c r="FL8" s="16" t="e">
        <f>VLOOKUP(A8,'Phase 1,2+robust'!$A$3:$ID$198,168,FALSE)</f>
        <v>#N/A</v>
      </c>
      <c r="FM8" s="16" t="e">
        <f>VLOOKUP(A8,'Phase 1,2+robust'!$A$3:$ID$198,169,FALSE)</f>
        <v>#N/A</v>
      </c>
      <c r="FN8" s="16" t="e">
        <f>VLOOKUP(A8,'Phase 1,2+robust'!$A$3:$ID$198,170,FALSE)</f>
        <v>#N/A</v>
      </c>
      <c r="FO8" s="16" t="e">
        <f>VLOOKUP(A8,'Phase 1,2+robust'!$A$3:$ID$198,171,FALSE)</f>
        <v>#N/A</v>
      </c>
      <c r="FP8" s="16" t="e">
        <f>VLOOKUP(A8,'Phase 1,2+robust'!$A$3:$ID$198,172,FALSE)</f>
        <v>#N/A</v>
      </c>
      <c r="FQ8" s="16" t="e">
        <f>VLOOKUP(A8,'Phase 1,2+robust'!$A$3:$ID$198,173,FALSE)</f>
        <v>#N/A</v>
      </c>
      <c r="FR8" s="16" t="e">
        <f>VLOOKUP(A8,'Phase 1,2+robust'!$A$3:$ID$198,174,FALSE)</f>
        <v>#N/A</v>
      </c>
      <c r="FS8" s="16" t="e">
        <f>VLOOKUP(A8,'Phase 1,2+robust'!$A$3:$ID$198,175,FALSE)</f>
        <v>#N/A</v>
      </c>
      <c r="FT8" s="16" t="e">
        <f>VLOOKUP(A8,'Phase 1,2+robust'!$A$3:$ID$198,176,FALSE)</f>
        <v>#N/A</v>
      </c>
      <c r="FU8" s="16" t="e">
        <f>VLOOKUP(A8,'Phase 1,2+robust'!$A$3:$ID$198,177,FALSE)</f>
        <v>#N/A</v>
      </c>
      <c r="FV8" s="16" t="e">
        <f>VLOOKUP(A8,'Phase 1,2+robust'!$A$3:$ID$198,178,FALSE)</f>
        <v>#N/A</v>
      </c>
      <c r="FW8" s="16" t="e">
        <f>VLOOKUP(A8,'Phase 1,2+robust'!$A$3:$ID$198,179,FALSE)</f>
        <v>#N/A</v>
      </c>
      <c r="FX8" s="16" t="e">
        <f>VLOOKUP(A8,'Phase 1,2+robust'!$A$3:$ID$198,180,FALSE)</f>
        <v>#N/A</v>
      </c>
      <c r="FY8" s="16" t="e">
        <f>VLOOKUP(A8,'Phase 1,2+robust'!$A$3:$ID$198,181,FALSE)</f>
        <v>#N/A</v>
      </c>
      <c r="FZ8" s="16" t="e">
        <f>VLOOKUP(A8,'Phase 1,2+robust'!$A$3:$ID$198,182,FALSE)</f>
        <v>#N/A</v>
      </c>
      <c r="GA8" s="16" t="e">
        <f>VLOOKUP(A8,'Phase 1,2+robust'!$A$3:$ID$198,183,FALSE)</f>
        <v>#N/A</v>
      </c>
      <c r="GB8" s="16" t="e">
        <f>VLOOKUP(A8,'Phase 1,2+robust'!$A$3:$ID$198,184,FALSE)</f>
        <v>#N/A</v>
      </c>
      <c r="GC8" s="16" t="e">
        <f>VLOOKUP(A8,'Phase 1,2+robust'!$A$3:$ID$198,185,FALSE)</f>
        <v>#N/A</v>
      </c>
      <c r="GD8" s="16" t="e">
        <f>VLOOKUP(A8,'Phase 1,2+robust'!$A$3:$ID$198,186,FALSE)</f>
        <v>#N/A</v>
      </c>
      <c r="GE8" s="16" t="e">
        <f>VLOOKUP(A8,'Phase 1,2+robust'!$A$3:$ID$198,187,FALSE)</f>
        <v>#N/A</v>
      </c>
      <c r="GF8" s="16" t="e">
        <f>VLOOKUP(A8,'Phase 1,2+robust'!$A$3:$ID$198,188,FALSE)</f>
        <v>#N/A</v>
      </c>
      <c r="GG8" s="16" t="e">
        <f>VLOOKUP(A8,'Phase 1,2+robust'!$A$3:$ID$198,189,FALSE)</f>
        <v>#N/A</v>
      </c>
      <c r="GH8" s="16" t="e">
        <f>VLOOKUP(A8,'Phase 1,2+robust'!$A$3:$ID$198,190,FALSE)</f>
        <v>#N/A</v>
      </c>
      <c r="GI8" s="16" t="e">
        <f>VLOOKUP(A8,'Phase 1,2+robust'!$A$3:$ID$198,191,FALSE)</f>
        <v>#N/A</v>
      </c>
      <c r="GJ8" s="16" t="e">
        <f>VLOOKUP(A8,'Phase 1,2+robust'!$A$3:$ID$198,192,FALSE)</f>
        <v>#N/A</v>
      </c>
      <c r="GK8" s="16" t="e">
        <f>VLOOKUP(A8,'Phase 1,2+robust'!$A$3:$ID$198,193,FALSE)</f>
        <v>#N/A</v>
      </c>
      <c r="GL8" s="16" t="e">
        <f>VLOOKUP(A8,'Phase 1,2+robust'!$A$3:$ID$198,194,FALSE)</f>
        <v>#N/A</v>
      </c>
      <c r="GM8" s="16" t="e">
        <f>VLOOKUP(A8,'Phase 1,2+robust'!$A$3:$ID$198,195,FALSE)</f>
        <v>#N/A</v>
      </c>
      <c r="GN8" s="16" t="e">
        <f>VLOOKUP(A8,'Phase 1,2+robust'!$A$3:$ID$198,196,FALSE)</f>
        <v>#N/A</v>
      </c>
      <c r="GO8" s="16" t="e">
        <f>VLOOKUP(A8,'Phase 1,2+robust'!$A$3:$ID$198,197,FALSE)</f>
        <v>#N/A</v>
      </c>
      <c r="GP8" s="16" t="e">
        <f>VLOOKUP(A8,'Phase 1,2+robust'!$A$3:$ID$198,198,FALSE)</f>
        <v>#N/A</v>
      </c>
    </row>
    <row r="9" spans="1:198" s="16" customFormat="1" x14ac:dyDescent="0.25">
      <c r="B9" s="16" t="e">
        <f>VLOOKUP(A9,'Phase 1,2+robust'!$A$3:$ID$198,2,FALSE)</f>
        <v>#N/A</v>
      </c>
      <c r="C9" s="16" t="e">
        <f>VLOOKUP(A9,'Phase 1,2+robust'!$A$3:$ID$198,3,FALSE)</f>
        <v>#N/A</v>
      </c>
      <c r="D9" s="16" t="e">
        <f>VLOOKUP(A9,'Phase 1,2+robust'!$A$3:$ID$198,4,FALSE)</f>
        <v>#N/A</v>
      </c>
      <c r="E9" s="16" t="e">
        <f>VLOOKUP(A9,'Phase 1,2+robust'!$A$3:$ID$198,5,FALSE)</f>
        <v>#N/A</v>
      </c>
      <c r="F9" s="16" t="e">
        <f>VLOOKUP(A9,'Phase 1,2+robust'!$A$3:$ID$198,6,FALSE)</f>
        <v>#N/A</v>
      </c>
      <c r="G9" s="16" t="e">
        <f>VLOOKUP(A9,'Phase 1,2+robust'!$A$3:$ID$198,7,FALSE)</f>
        <v>#N/A</v>
      </c>
      <c r="H9" s="16" t="e">
        <f>VLOOKUP(A9,'Phase 1,2+robust'!$A$3:$ID$198,8,FALSE)</f>
        <v>#N/A</v>
      </c>
      <c r="I9" s="16" t="e">
        <f>VLOOKUP(A9,'Phase 1,2+robust'!$A$3:$ID$198,9,FALSE)</f>
        <v>#N/A</v>
      </c>
      <c r="J9" s="45" t="e">
        <f>VLOOKUP(A9,'Phase 1,2+robust'!$A$3:$ID$198,10,FALSE)</f>
        <v>#N/A</v>
      </c>
      <c r="K9" s="46" t="e">
        <f>VLOOKUP(A9,'Phase 1,2+robust'!$A$3:$ID$198,11,FALSE)</f>
        <v>#N/A</v>
      </c>
      <c r="L9" s="47" t="e">
        <f>VLOOKUP(A9,'Phase 1,2+robust'!$A$3:$ID$198,12,FALSE)</f>
        <v>#N/A</v>
      </c>
      <c r="M9" s="16" t="e">
        <f>VLOOKUP(A9,'Phase 1,2+robust'!$A$3:$ID$198,13,FALSE)</f>
        <v>#N/A</v>
      </c>
      <c r="N9" s="16" t="e">
        <f>VLOOKUP(A9,'Phase 1,2+robust'!$A$3:$ID$198,14,FALSE)</f>
        <v>#N/A</v>
      </c>
      <c r="O9" s="16" t="e">
        <f>VLOOKUP(A9,'Phase 1,2+robust'!$A$3:$ID$198,15,FALSE)</f>
        <v>#N/A</v>
      </c>
      <c r="P9" s="45" t="e">
        <f>VLOOKUP(A9,'Phase 1,2+robust'!$A$3:$ID$198,16,FALSE)</f>
        <v>#N/A</v>
      </c>
      <c r="Q9" s="46" t="e">
        <f>VLOOKUP(A9,'Phase 1,2+robust'!$A$3:$ID$198,17,FALSE)</f>
        <v>#N/A</v>
      </c>
      <c r="R9" s="47" t="e">
        <f>VLOOKUP(A9,'Phase 1,2+robust'!$A$3:$ID$198,18,FALSE)</f>
        <v>#N/A</v>
      </c>
      <c r="S9" s="16" t="e">
        <f>VLOOKUP(A9,'Phase 1,2+robust'!$A$3:$ID$198,19,FALSE)</f>
        <v>#N/A</v>
      </c>
      <c r="T9" s="16" t="e">
        <f>VLOOKUP(A9,'Phase 1,2+robust'!$A$3:$ID$198,20,FALSE)</f>
        <v>#N/A</v>
      </c>
      <c r="U9" s="16" t="e">
        <f>VLOOKUP(A9,'Phase 1,2+robust'!$A$3:$ID$198,21,FALSE)</f>
        <v>#N/A</v>
      </c>
      <c r="V9" s="45" t="e">
        <f>VLOOKUP(A9,'Phase 1,2+robust'!$A$3:$ID$198,22,FALSE)</f>
        <v>#N/A</v>
      </c>
      <c r="W9" s="46" t="e">
        <f>VLOOKUP(A9,'Phase 1,2+robust'!$A$3:$ID$198,23,FALSE)</f>
        <v>#N/A</v>
      </c>
      <c r="X9" s="47" t="e">
        <f>VLOOKUP(A9,'Phase 1,2+robust'!$A$3:$ID$198,24,FALSE)</f>
        <v>#N/A</v>
      </c>
      <c r="Y9" s="16" t="e">
        <f>VLOOKUP(A9,'Phase 1,2+robust'!$A$3:$ID$198,25,FALSE)</f>
        <v>#N/A</v>
      </c>
      <c r="Z9" s="16" t="e">
        <f>VLOOKUP(A9,'Phase 1,2+robust'!$A$3:$ID$198,26,FALSE)</f>
        <v>#N/A</v>
      </c>
      <c r="AA9" s="16" t="e">
        <f>VLOOKUP(A9,'Phase 1,2+robust'!$A$3:$ID$198,27,FALSE)</f>
        <v>#N/A</v>
      </c>
      <c r="AB9" s="45" t="e">
        <f>VLOOKUP(A9,'Phase 1,2+robust'!$A$3:$ID$198,28,FALSE)</f>
        <v>#N/A</v>
      </c>
      <c r="AC9" s="46" t="e">
        <f>VLOOKUP(A9,'Phase 1,2+robust'!$A$3:$ID$198,29,FALSE)</f>
        <v>#N/A</v>
      </c>
      <c r="AD9" s="47" t="e">
        <f>VLOOKUP(A9,'Phase 1,2+robust'!$A$3:$ID$198,30,FALSE)</f>
        <v>#N/A</v>
      </c>
      <c r="AE9" s="16" t="e">
        <f>VLOOKUP(A9,'Phase 1,2+robust'!$A$3:$ID$198,31,FALSE)</f>
        <v>#N/A</v>
      </c>
      <c r="AF9" s="16" t="e">
        <f>VLOOKUP(A9,'Phase 1,2+robust'!$A$3:$ID$198,32,FALSE)</f>
        <v>#N/A</v>
      </c>
      <c r="AG9" s="16" t="e">
        <f>VLOOKUP(A9,'Phase 1,2+robust'!$A$3:$ID$198,33,FALSE)</f>
        <v>#N/A</v>
      </c>
      <c r="AH9" s="45" t="e">
        <f>VLOOKUP(A9,'Phase 1,2+robust'!$A$3:$ID$198,34,FALSE)</f>
        <v>#N/A</v>
      </c>
      <c r="AI9" s="46" t="e">
        <f>VLOOKUP(A9,'Phase 1,2+robust'!$A$3:$ID$198,35,FALSE)</f>
        <v>#N/A</v>
      </c>
      <c r="AJ9" s="47" t="e">
        <f>VLOOKUP(A9,'Phase 1,2+robust'!$A$3:$ID$198,36,FALSE)</f>
        <v>#N/A</v>
      </c>
      <c r="AK9" s="16" t="e">
        <f>VLOOKUP(A9,'Phase 1,2+robust'!$A$3:$ID$198,37,FALSE)</f>
        <v>#N/A</v>
      </c>
      <c r="AL9" s="16" t="e">
        <f>VLOOKUP(A9,'Phase 1,2+robust'!$A$3:$ID$198,38,FALSE)</f>
        <v>#N/A</v>
      </c>
      <c r="AM9" s="16" t="e">
        <f>VLOOKUP(A9,'Phase 1,2+robust'!$A$3:$ID$198,39,FALSE)</f>
        <v>#N/A</v>
      </c>
      <c r="AN9" s="45" t="e">
        <f>VLOOKUP(A9,'Phase 1,2+robust'!$A$3:$ID$198,40,FALSE)</f>
        <v>#N/A</v>
      </c>
      <c r="AO9" s="46" t="e">
        <f>VLOOKUP(A9,'Phase 1,2+robust'!$A$3:$ID$198,41,FALSE)</f>
        <v>#N/A</v>
      </c>
      <c r="AP9" s="47" t="e">
        <f>VLOOKUP(A9,'Phase 1,2+robust'!$A$3:$ID$198,42,FALSE)</f>
        <v>#N/A</v>
      </c>
      <c r="AQ9" s="16" t="e">
        <f>VLOOKUP(A9,'Phase 1,2+robust'!$A$3:$ID$198,43,FALSE)</f>
        <v>#N/A</v>
      </c>
      <c r="AR9" s="16" t="e">
        <f>VLOOKUP(A9,'Phase 1,2+robust'!$A$3:$ID$198,44,FALSE)</f>
        <v>#N/A</v>
      </c>
      <c r="AS9" s="16" t="e">
        <f>VLOOKUP(A9,'Phase 1,2+robust'!$A$3:$ID$198,45,FALSE)</f>
        <v>#N/A</v>
      </c>
      <c r="AT9" s="45" t="e">
        <f>VLOOKUP(A9,'Phase 1,2+robust'!$A$3:$ID$198,46,FALSE)</f>
        <v>#N/A</v>
      </c>
      <c r="AU9" s="46" t="e">
        <f>VLOOKUP(A9,'Phase 1,2+robust'!$A$3:$ID$198,47,FALSE)</f>
        <v>#N/A</v>
      </c>
      <c r="AV9" s="47" t="e">
        <f>VLOOKUP(A9,'Phase 1,2+robust'!$A$3:$ID$198,48,FALSE)</f>
        <v>#N/A</v>
      </c>
      <c r="AW9" s="16" t="e">
        <f>VLOOKUP(A9,'Phase 1,2+robust'!$A$3:$ID$198,49,FALSE)</f>
        <v>#N/A</v>
      </c>
      <c r="AX9" s="16" t="e">
        <f>VLOOKUP(A9,'Phase 1,2+robust'!$A$3:$ID$198,50,FALSE)</f>
        <v>#N/A</v>
      </c>
      <c r="AY9" s="16" t="e">
        <f>VLOOKUP(A9,'Phase 1,2+robust'!$A$3:$ID$198,51,FALSE)</f>
        <v>#N/A</v>
      </c>
      <c r="AZ9" s="45" t="e">
        <f>VLOOKUP(A9,'Phase 1,2+robust'!$A$3:$ID$198,52,FALSE)</f>
        <v>#N/A</v>
      </c>
      <c r="BA9" s="46" t="e">
        <f>VLOOKUP(A9,'Phase 1,2+robust'!$A$3:$ID$198,53,FALSE)</f>
        <v>#N/A</v>
      </c>
      <c r="BB9" s="47" t="e">
        <f>VLOOKUP(A9,'Phase 1,2+robust'!$A$3:$ID$198,54,FALSE)</f>
        <v>#N/A</v>
      </c>
      <c r="BC9" s="16" t="e">
        <f>VLOOKUP(A9,'Phase 1,2+robust'!$A$3:$ID$198,55,FALSE)</f>
        <v>#N/A</v>
      </c>
      <c r="BD9" s="16" t="e">
        <f>VLOOKUP(A9,'Phase 1,2+robust'!$A$3:$ID$198,56,FALSE)</f>
        <v>#N/A</v>
      </c>
      <c r="BE9" s="16" t="e">
        <f>VLOOKUP(A9,'Phase 1,2+robust'!$A$3:$ID$198,57,FALSE)</f>
        <v>#N/A</v>
      </c>
      <c r="BF9" s="45" t="e">
        <f>VLOOKUP(A9,'Phase 1,2+robust'!$A$3:$ID$198,58,FALSE)</f>
        <v>#N/A</v>
      </c>
      <c r="BG9" s="46" t="e">
        <f>VLOOKUP(A9,'Phase 1,2+robust'!$A$3:$ID$198,59,FALSE)</f>
        <v>#N/A</v>
      </c>
      <c r="BH9" s="47" t="e">
        <f>VLOOKUP(A9,'Phase 1,2+robust'!$A$3:$ID$198,60,FALSE)</f>
        <v>#N/A</v>
      </c>
      <c r="BI9" s="16" t="e">
        <f>VLOOKUP(A9,'Phase 1,2+robust'!$A$3:$ID$198,61,FALSE)</f>
        <v>#N/A</v>
      </c>
      <c r="BJ9" s="16" t="e">
        <f>VLOOKUP(A9,'Phase 1,2+robust'!$A$3:$ID$198,62,FALSE)</f>
        <v>#N/A</v>
      </c>
      <c r="BK9" s="16" t="e">
        <f>VLOOKUP(A9,'Phase 1,2+robust'!$A$3:$ID$198,63,FALSE)</f>
        <v>#N/A</v>
      </c>
      <c r="BL9" s="45" t="e">
        <f>VLOOKUP(A9,'Phase 1,2+robust'!$A$3:$ID$198,64,FALSE)</f>
        <v>#N/A</v>
      </c>
      <c r="BM9" s="46" t="e">
        <f>VLOOKUP(A9,'Phase 1,2+robust'!$A$3:$ID$198,65,FALSE)</f>
        <v>#N/A</v>
      </c>
      <c r="BN9" s="47" t="e">
        <f>VLOOKUP(A9,'Phase 1,2+robust'!$A$3:$ID$198,66,FALSE)</f>
        <v>#N/A</v>
      </c>
      <c r="BO9" s="16" t="e">
        <f>VLOOKUP(A9,'Phase 1,2+robust'!$A$3:$ID$198,67,FALSE)</f>
        <v>#N/A</v>
      </c>
      <c r="BP9" s="16" t="e">
        <f>VLOOKUP(A9,'Phase 1,2+robust'!$A$3:$ID$198,68,FALSE)</f>
        <v>#N/A</v>
      </c>
      <c r="BQ9" s="16" t="e">
        <f>VLOOKUP(A9,'Phase 1,2+robust'!$A$3:$ID$198,69,FALSE)</f>
        <v>#N/A</v>
      </c>
      <c r="BR9" s="45" t="e">
        <f>VLOOKUP(A9,'Phase 1,2+robust'!$A$3:$ID$198,70,FALSE)</f>
        <v>#N/A</v>
      </c>
      <c r="BS9" s="46" t="e">
        <f>VLOOKUP(A9,'Phase 1,2+robust'!$A$3:$ID$198,71,FALSE)</f>
        <v>#N/A</v>
      </c>
      <c r="BT9" s="47" t="e">
        <f>VLOOKUP(A9,'Phase 1,2+robust'!$A$3:$ID$198,72,FALSE)</f>
        <v>#N/A</v>
      </c>
      <c r="BU9" s="16" t="e">
        <f>VLOOKUP(A9,'Phase 1,2+robust'!$A$3:$ID$198,73,FALSE)</f>
        <v>#N/A</v>
      </c>
      <c r="BV9" s="16" t="e">
        <f>VLOOKUP(A9,'Phase 1,2+robust'!$A$3:$ID$198,74,FALSE)</f>
        <v>#N/A</v>
      </c>
      <c r="BW9" s="16" t="e">
        <f>VLOOKUP(A9,'Phase 1,2+robust'!$A$3:$ID$198,75,FALSE)</f>
        <v>#N/A</v>
      </c>
      <c r="BX9" s="45" t="e">
        <f>VLOOKUP(A9,'Phase 1,2+robust'!$A$3:$ID$198,76,FALSE)</f>
        <v>#N/A</v>
      </c>
      <c r="BY9" s="46" t="e">
        <f>VLOOKUP(A9,'Phase 1,2+robust'!$A$3:$ID$198,77,FALSE)</f>
        <v>#N/A</v>
      </c>
      <c r="BZ9" s="47" t="e">
        <f>VLOOKUP(A9,'Phase 1,2+robust'!$A$3:$ID$198,78,FALSE)</f>
        <v>#N/A</v>
      </c>
      <c r="CA9" s="16" t="e">
        <f>VLOOKUP(A9,'Phase 1,2+robust'!$A$3:$ID$198,79,FALSE)</f>
        <v>#N/A</v>
      </c>
      <c r="CB9" s="16" t="e">
        <f>VLOOKUP(A9,'Phase 1,2+robust'!$A$3:$ID$198,80,FALSE)</f>
        <v>#N/A</v>
      </c>
      <c r="CC9" s="16" t="e">
        <f>VLOOKUP(A9,'Phase 1,2+robust'!$A$3:$ID$198,81,FALSE)</f>
        <v>#N/A</v>
      </c>
      <c r="CD9" s="45" t="e">
        <f>VLOOKUP(A9,'Phase 1,2+robust'!$A$3:$ID$198,82,FALSE)</f>
        <v>#N/A</v>
      </c>
      <c r="CE9" s="46" t="e">
        <f>VLOOKUP(A9,'Phase 1,2+robust'!$A$3:$ID$198,83,FALSE)</f>
        <v>#N/A</v>
      </c>
      <c r="CF9" s="47" t="e">
        <f>VLOOKUP(A9,'Phase 1,2+robust'!$A$3:$ID$198,84,FALSE)</f>
        <v>#N/A</v>
      </c>
      <c r="CG9" s="16" t="e">
        <f>VLOOKUP(A9,'Phase 1,2+robust'!$A$3:$ID$198,85,FALSE)</f>
        <v>#N/A</v>
      </c>
      <c r="CH9" s="16" t="e">
        <f>VLOOKUP(A9,'Phase 1,2+robust'!$A$3:$ID$198,86,FALSE)</f>
        <v>#N/A</v>
      </c>
      <c r="CI9" s="16" t="e">
        <f>VLOOKUP(A9,'Phase 1,2+robust'!$A$3:$ID$198,87,FALSE)</f>
        <v>#N/A</v>
      </c>
      <c r="CJ9" s="45" t="e">
        <f>VLOOKUP(A9,'Phase 1,2+robust'!$A$3:$ID$198,88,FALSE)</f>
        <v>#N/A</v>
      </c>
      <c r="CK9" s="46" t="e">
        <f>VLOOKUP(A9,'Phase 1,2+robust'!$A$3:$ID$198,89,FALSE)</f>
        <v>#N/A</v>
      </c>
      <c r="CL9" s="47" t="e">
        <f>VLOOKUP(A9,'Phase 1,2+robust'!$A$3:$ID$198,90,FALSE)</f>
        <v>#N/A</v>
      </c>
      <c r="CM9" s="16" t="e">
        <f>VLOOKUP(A9,'Phase 1,2+robust'!$A$3:$ID$198,91,FALSE)</f>
        <v>#N/A</v>
      </c>
      <c r="CN9" s="16" t="e">
        <f>VLOOKUP(A9,'Phase 1,2+robust'!$A$3:$ID$198,92,FALSE)</f>
        <v>#N/A</v>
      </c>
      <c r="CO9" s="16" t="e">
        <f>VLOOKUP(A9,'Phase 1,2+robust'!$A$3:$ID$198,93,FALSE)</f>
        <v>#N/A</v>
      </c>
      <c r="CP9" s="45" t="e">
        <f>VLOOKUP(A9,'Phase 1,2+robust'!$A$3:$ID$198,94,FALSE)</f>
        <v>#N/A</v>
      </c>
      <c r="CQ9" s="46" t="e">
        <f>VLOOKUP(A9,'Phase 1,2+robust'!$A$3:$ID$198,95,FALSE)</f>
        <v>#N/A</v>
      </c>
      <c r="CR9" s="47" t="e">
        <f>VLOOKUP(A9,'Phase 1,2+robust'!$A$3:$ID$198,96,FALSE)</f>
        <v>#N/A</v>
      </c>
      <c r="CS9" s="16" t="e">
        <f>VLOOKUP(A9,'Phase 1,2+robust'!$A$3:$ID$198,97,FALSE)</f>
        <v>#N/A</v>
      </c>
      <c r="CT9" s="16" t="e">
        <f>VLOOKUP(A9,'Phase 1,2+robust'!$A$3:$ID$198,98,FALSE)</f>
        <v>#N/A</v>
      </c>
      <c r="CU9" s="16" t="e">
        <f>VLOOKUP(A9,'Phase 1,2+robust'!$A$3:$ID$198,99,FALSE)</f>
        <v>#N/A</v>
      </c>
      <c r="CV9" s="45" t="e">
        <f>VLOOKUP(A9,'Phase 1,2+robust'!$A$3:$ID$198,100,FALSE)</f>
        <v>#N/A</v>
      </c>
      <c r="CW9" s="46" t="e">
        <f>VLOOKUP(A9,'Phase 1,2+robust'!$A$3:$ID$198,101,FALSE)</f>
        <v>#N/A</v>
      </c>
      <c r="CX9" s="47" t="e">
        <f>VLOOKUP(A9,'Phase 1,2+robust'!$A$3:$ID$198,102,FALSE)</f>
        <v>#N/A</v>
      </c>
      <c r="CY9" s="16" t="e">
        <f>VLOOKUP(A9,'Phase 1,2+robust'!$A$3:$ID$198,103,FALSE)</f>
        <v>#N/A</v>
      </c>
      <c r="CZ9" s="16" t="e">
        <f>VLOOKUP(A9,'Phase 1,2+robust'!$A$3:$ID$198,104,FALSE)</f>
        <v>#N/A</v>
      </c>
      <c r="DA9" s="16" t="e">
        <f>VLOOKUP(A9,'Phase 1,2+robust'!$A$3:$ID$198,105,FALSE)</f>
        <v>#N/A</v>
      </c>
      <c r="DB9" s="45" t="e">
        <f>VLOOKUP(A9,'Phase 1,2+robust'!$A$3:$ID$198,106,FALSE)</f>
        <v>#N/A</v>
      </c>
      <c r="DC9" s="46" t="e">
        <f>VLOOKUP(A9,'Phase 1,2+robust'!$A$3:$ID$198,107,FALSE)</f>
        <v>#N/A</v>
      </c>
      <c r="DD9" s="47" t="e">
        <f>VLOOKUP(A9,'Phase 1,2+robust'!$A$3:$ID$198,108,FALSE)</f>
        <v>#N/A</v>
      </c>
      <c r="DE9" s="16" t="e">
        <f>VLOOKUP(A9,'Phase 1,2+robust'!$A$3:$ID$198,109,FALSE)</f>
        <v>#N/A</v>
      </c>
      <c r="DF9" s="16" t="e">
        <f>VLOOKUP(A9,'Phase 1,2+robust'!$A$3:$ID$198,110,FALSE)</f>
        <v>#N/A</v>
      </c>
      <c r="DG9" s="16" t="e">
        <f>VLOOKUP(A9,'Phase 1,2+robust'!$A$3:$ID$198,111,FALSE)</f>
        <v>#N/A</v>
      </c>
      <c r="DH9" s="45" t="e">
        <f>VLOOKUP(A9,'Phase 1,2+robust'!$A$3:$ID$198,112,FALSE)</f>
        <v>#N/A</v>
      </c>
      <c r="DI9" s="46" t="e">
        <f>VLOOKUP(A9,'Phase 1,2+robust'!$A$3:$ID$198,113,FALSE)</f>
        <v>#N/A</v>
      </c>
      <c r="DJ9" s="47" t="e">
        <f>VLOOKUP(A9,'Phase 1,2+robust'!$A$3:$ID$198,114,FALSE)</f>
        <v>#N/A</v>
      </c>
      <c r="DK9" s="16" t="e">
        <f>VLOOKUP(A9,'Phase 1,2+robust'!$A$3:$ID$198,115,FALSE)</f>
        <v>#N/A</v>
      </c>
      <c r="DL9" s="16" t="e">
        <f>VLOOKUP(A9,'Phase 1,2+robust'!$A$3:$ID$198,116,FALSE)</f>
        <v>#N/A</v>
      </c>
      <c r="DM9" s="16" t="e">
        <f>VLOOKUP(A9,'Phase 1,2+robust'!$A$3:$ID$198,117,FALSE)</f>
        <v>#N/A</v>
      </c>
      <c r="DN9" s="45" t="e">
        <f>VLOOKUP(A9,'Phase 1,2+robust'!$A$3:$ID$198,118,FALSE)</f>
        <v>#N/A</v>
      </c>
      <c r="DO9" s="46" t="e">
        <f>VLOOKUP(A9,'Phase 1,2+robust'!$A$3:$ID$198,119,FALSE)</f>
        <v>#N/A</v>
      </c>
      <c r="DP9" s="47" t="e">
        <f>VLOOKUP(A9,'Phase 1,2+robust'!$A$3:$ID$198,120,FALSE)</f>
        <v>#N/A</v>
      </c>
      <c r="DQ9" s="16" t="e">
        <f>VLOOKUP(A9,'Phase 1,2+robust'!$A$3:$ID$198,121,FALSE)</f>
        <v>#N/A</v>
      </c>
      <c r="DR9" s="16" t="e">
        <f>VLOOKUP(A9,'Phase 1,2+robust'!$A$3:$ID$198,122,FALSE)</f>
        <v>#N/A</v>
      </c>
      <c r="DS9" s="16" t="e">
        <f>VLOOKUP(A9,'Phase 1,2+robust'!$A$3:$ID$198,123,FALSE)</f>
        <v>#N/A</v>
      </c>
      <c r="DT9" s="45" t="e">
        <f>VLOOKUP(A9,'Phase 1,2+robust'!$A$3:$ID$198,124,FALSE)</f>
        <v>#N/A</v>
      </c>
      <c r="DU9" s="46" t="e">
        <f>VLOOKUP(A9,'Phase 1,2+robust'!$A$3:$ID$198,125,FALSE)</f>
        <v>#N/A</v>
      </c>
      <c r="DV9" s="47" t="e">
        <f>VLOOKUP(A9,'Phase 1,2+robust'!$A$3:$ID$198,126,FALSE)</f>
        <v>#N/A</v>
      </c>
      <c r="DW9" s="16" t="e">
        <f>VLOOKUP(A9,'Phase 1,2+robust'!$A$3:$ID$198,127,FALSE)</f>
        <v>#N/A</v>
      </c>
      <c r="DX9" s="16" t="e">
        <f>VLOOKUP(A9,'Phase 1,2+robust'!$A$3:$ID$198,128,FALSE)</f>
        <v>#N/A</v>
      </c>
      <c r="DY9" s="16" t="e">
        <f>VLOOKUP(A9,'Phase 1,2+robust'!$A$3:$ID$198,129,FALSE)</f>
        <v>#N/A</v>
      </c>
      <c r="DZ9" s="45" t="e">
        <f>VLOOKUP(A9,'Phase 1,2+robust'!$A$3:$ID$198,130,FALSE)</f>
        <v>#N/A</v>
      </c>
      <c r="EA9" s="46" t="e">
        <f>VLOOKUP(A9,'Phase 1,2+robust'!$A$3:$ID$198,131,FALSE)</f>
        <v>#N/A</v>
      </c>
      <c r="EB9" s="47" t="e">
        <f>VLOOKUP(A9,'Phase 1,2+robust'!$A$3:$ID$198,132,FALSE)</f>
        <v>#N/A</v>
      </c>
      <c r="EC9" s="16" t="e">
        <f>VLOOKUP(A9,'Phase 1,2+robust'!$A$3:$ID$198,133,FALSE)</f>
        <v>#N/A</v>
      </c>
      <c r="ED9" s="16" t="e">
        <f>VLOOKUP(A9,'Phase 1,2+robust'!$A$3:$ID$198,134,FALSE)</f>
        <v>#N/A</v>
      </c>
      <c r="EE9" s="16" t="e">
        <f>VLOOKUP(A9,'Phase 1,2+robust'!$A$3:$ID$198,135,FALSE)</f>
        <v>#N/A</v>
      </c>
      <c r="EF9" s="45" t="e">
        <f>VLOOKUP(A9,'Phase 1,2+robust'!$A$3:$ID$198,136,FALSE)</f>
        <v>#N/A</v>
      </c>
      <c r="EG9" s="46" t="e">
        <f>VLOOKUP(A9,'Phase 1,2+robust'!$A$3:$ID$198,137,FALSE)</f>
        <v>#N/A</v>
      </c>
      <c r="EH9" s="47" t="e">
        <f>VLOOKUP(A9,'Phase 1,2+robust'!$A$3:$ID$198,138,FALSE)</f>
        <v>#N/A</v>
      </c>
      <c r="EI9" s="16" t="e">
        <f>VLOOKUP(A9,'Phase 1,2+robust'!$A$3:$ID$198,139,FALSE)</f>
        <v>#N/A</v>
      </c>
      <c r="EJ9" s="16" t="e">
        <f>VLOOKUP(A9,'Phase 1,2+robust'!$A$3:$ID$198,140,FALSE)</f>
        <v>#N/A</v>
      </c>
      <c r="EK9" s="16" t="e">
        <f>VLOOKUP(A9,'Phase 1,2+robust'!$A$3:$ID$198,141,FALSE)</f>
        <v>#N/A</v>
      </c>
      <c r="EL9" s="45" t="e">
        <f>VLOOKUP(A9,'Phase 1,2+robust'!$A$3:$ID$198,142,FALSE)</f>
        <v>#N/A</v>
      </c>
      <c r="EM9" s="46" t="e">
        <f>VLOOKUP(A9,'Phase 1,2+robust'!$A$3:$ID$198,143,FALSE)</f>
        <v>#N/A</v>
      </c>
      <c r="EN9" s="47" t="e">
        <f>VLOOKUP(A9,'Phase 1,2+robust'!$A$3:$ID$198,144,FALSE)</f>
        <v>#N/A</v>
      </c>
      <c r="EO9" s="16" t="e">
        <f>VLOOKUP(A9,'Phase 1,2+robust'!$A$3:$ID$198,145,FALSE)</f>
        <v>#N/A</v>
      </c>
      <c r="EP9" s="16" t="e">
        <f>VLOOKUP(A9,'Phase 1,2+robust'!$A$3:$ID$198,146,FALSE)</f>
        <v>#N/A</v>
      </c>
      <c r="EQ9" s="16" t="e">
        <f>VLOOKUP(A9,'Phase 1,2+robust'!$A$3:$ID$198,147,FALSE)</f>
        <v>#N/A</v>
      </c>
      <c r="ER9" s="45" t="e">
        <f>VLOOKUP(A9,'Phase 1,2+robust'!$A$3:$ID$198,148,FALSE)</f>
        <v>#N/A</v>
      </c>
      <c r="ES9" s="46" t="e">
        <f>VLOOKUP(A9,'Phase 1,2+robust'!$A$3:$ID$198,149,FALSE)</f>
        <v>#N/A</v>
      </c>
      <c r="ET9" s="47" t="e">
        <f>VLOOKUP(A9,'Phase 1,2+robust'!$A$3:$ID$198,150,FALSE)</f>
        <v>#N/A</v>
      </c>
      <c r="EU9" s="16" t="e">
        <f>VLOOKUP(A9,'Phase 1,2+robust'!$A$3:$ID$198,151,FALSE)</f>
        <v>#N/A</v>
      </c>
      <c r="EV9" s="16" t="e">
        <f>VLOOKUP(A9,'Phase 1,2+robust'!$A$3:$ID$198,152,FALSE)</f>
        <v>#N/A</v>
      </c>
      <c r="EW9" s="16" t="e">
        <f>VLOOKUP(A9,'Phase 1,2+robust'!$A$3:$ID$198,153,FALSE)</f>
        <v>#N/A</v>
      </c>
      <c r="EX9" s="16" t="e">
        <f>VLOOKUP(A9,'Phase 1,2+robust'!$A$3:$ID$198,154,FALSE)</f>
        <v>#N/A</v>
      </c>
      <c r="EY9" s="16" t="e">
        <f>VLOOKUP(A9,'Phase 1,2+robust'!$A$3:$ID$198,155,FALSE)</f>
        <v>#N/A</v>
      </c>
      <c r="EZ9" s="16" t="e">
        <f>VLOOKUP(A9,'Phase 1,2+robust'!$A$3:$ID$198,156,FALSE)</f>
        <v>#N/A</v>
      </c>
      <c r="FA9" s="16" t="e">
        <f>VLOOKUP(A9,'Phase 1,2+robust'!$A$3:$ID$198,157,FALSE)</f>
        <v>#N/A</v>
      </c>
      <c r="FB9" s="16" t="e">
        <f>VLOOKUP(A9,'Phase 1,2+robust'!$A$3:$ID$198,158,FALSE)</f>
        <v>#N/A</v>
      </c>
      <c r="FC9" s="16" t="e">
        <f>VLOOKUP(A9,'Phase 1,2+robust'!$A$3:$ID$198,159,FALSE)</f>
        <v>#N/A</v>
      </c>
      <c r="FD9" s="16" t="e">
        <f>VLOOKUP(A9,'Phase 1,2+robust'!$A$3:$ID$198,160,FALSE)</f>
        <v>#N/A</v>
      </c>
      <c r="FE9" s="16" t="e">
        <f>VLOOKUP(A9,'Phase 1,2+robust'!$A$3:$ID$198,161,FALSE)</f>
        <v>#N/A</v>
      </c>
      <c r="FF9" s="16" t="e">
        <f>VLOOKUP(A9,'Phase 1,2+robust'!$A$3:$ID$198,162,FALSE)</f>
        <v>#N/A</v>
      </c>
      <c r="FG9" s="16" t="e">
        <f>VLOOKUP(A9,'Phase 1,2+robust'!$A$3:$ID$198,163,FALSE)</f>
        <v>#N/A</v>
      </c>
      <c r="FH9" s="16" t="e">
        <f>VLOOKUP(A9,'Phase 1,2+robust'!$A$3:$ID$198,164,FALSE)</f>
        <v>#N/A</v>
      </c>
      <c r="FI9" s="16" t="e">
        <f>VLOOKUP(A9,'Phase 1,2+robust'!$A$3:$ID$198,165,FALSE)</f>
        <v>#N/A</v>
      </c>
      <c r="FJ9" s="16" t="e">
        <f>VLOOKUP(A9,'Phase 1,2+robust'!$A$3:$ID$198,166,FALSE)</f>
        <v>#N/A</v>
      </c>
      <c r="FK9" s="16" t="e">
        <f>VLOOKUP(A9,'Phase 1,2+robust'!$A$3:$ID$198,167,FALSE)</f>
        <v>#N/A</v>
      </c>
      <c r="FL9" s="16" t="e">
        <f>VLOOKUP(A9,'Phase 1,2+robust'!$A$3:$ID$198,168,FALSE)</f>
        <v>#N/A</v>
      </c>
      <c r="FM9" s="16" t="e">
        <f>VLOOKUP(A9,'Phase 1,2+robust'!$A$3:$ID$198,169,FALSE)</f>
        <v>#N/A</v>
      </c>
      <c r="FN9" s="16" t="e">
        <f>VLOOKUP(A9,'Phase 1,2+robust'!$A$3:$ID$198,170,FALSE)</f>
        <v>#N/A</v>
      </c>
      <c r="FO9" s="16" t="e">
        <f>VLOOKUP(A9,'Phase 1,2+robust'!$A$3:$ID$198,171,FALSE)</f>
        <v>#N/A</v>
      </c>
      <c r="FP9" s="16" t="e">
        <f>VLOOKUP(A9,'Phase 1,2+robust'!$A$3:$ID$198,172,FALSE)</f>
        <v>#N/A</v>
      </c>
      <c r="FQ9" s="16" t="e">
        <f>VLOOKUP(A9,'Phase 1,2+robust'!$A$3:$ID$198,173,FALSE)</f>
        <v>#N/A</v>
      </c>
      <c r="FR9" s="16" t="e">
        <f>VLOOKUP(A9,'Phase 1,2+robust'!$A$3:$ID$198,174,FALSE)</f>
        <v>#N/A</v>
      </c>
      <c r="FS9" s="16" t="e">
        <f>VLOOKUP(A9,'Phase 1,2+robust'!$A$3:$ID$198,175,FALSE)</f>
        <v>#N/A</v>
      </c>
      <c r="FT9" s="16" t="e">
        <f>VLOOKUP(A9,'Phase 1,2+robust'!$A$3:$ID$198,176,FALSE)</f>
        <v>#N/A</v>
      </c>
      <c r="FU9" s="16" t="e">
        <f>VLOOKUP(A9,'Phase 1,2+robust'!$A$3:$ID$198,177,FALSE)</f>
        <v>#N/A</v>
      </c>
      <c r="FV9" s="16" t="e">
        <f>VLOOKUP(A9,'Phase 1,2+robust'!$A$3:$ID$198,178,FALSE)</f>
        <v>#N/A</v>
      </c>
      <c r="FW9" s="16" t="e">
        <f>VLOOKUP(A9,'Phase 1,2+robust'!$A$3:$ID$198,179,FALSE)</f>
        <v>#N/A</v>
      </c>
      <c r="FX9" s="16" t="e">
        <f>VLOOKUP(A9,'Phase 1,2+robust'!$A$3:$ID$198,180,FALSE)</f>
        <v>#N/A</v>
      </c>
      <c r="FY9" s="16" t="e">
        <f>VLOOKUP(A9,'Phase 1,2+robust'!$A$3:$ID$198,181,FALSE)</f>
        <v>#N/A</v>
      </c>
      <c r="FZ9" s="16" t="e">
        <f>VLOOKUP(A9,'Phase 1,2+robust'!$A$3:$ID$198,182,FALSE)</f>
        <v>#N/A</v>
      </c>
      <c r="GA9" s="16" t="e">
        <f>VLOOKUP(A9,'Phase 1,2+robust'!$A$3:$ID$198,183,FALSE)</f>
        <v>#N/A</v>
      </c>
      <c r="GB9" s="16" t="e">
        <f>VLOOKUP(A9,'Phase 1,2+robust'!$A$3:$ID$198,184,FALSE)</f>
        <v>#N/A</v>
      </c>
      <c r="GC9" s="16" t="e">
        <f>VLOOKUP(A9,'Phase 1,2+robust'!$A$3:$ID$198,185,FALSE)</f>
        <v>#N/A</v>
      </c>
      <c r="GD9" s="16" t="e">
        <f>VLOOKUP(A9,'Phase 1,2+robust'!$A$3:$ID$198,186,FALSE)</f>
        <v>#N/A</v>
      </c>
      <c r="GE9" s="16" t="e">
        <f>VLOOKUP(A9,'Phase 1,2+robust'!$A$3:$ID$198,187,FALSE)</f>
        <v>#N/A</v>
      </c>
      <c r="GF9" s="16" t="e">
        <f>VLOOKUP(A9,'Phase 1,2+robust'!$A$3:$ID$198,188,FALSE)</f>
        <v>#N/A</v>
      </c>
      <c r="GG9" s="16" t="e">
        <f>VLOOKUP(A9,'Phase 1,2+robust'!$A$3:$ID$198,189,FALSE)</f>
        <v>#N/A</v>
      </c>
      <c r="GH9" s="16" t="e">
        <f>VLOOKUP(A9,'Phase 1,2+robust'!$A$3:$ID$198,190,FALSE)</f>
        <v>#N/A</v>
      </c>
      <c r="GI9" s="16" t="e">
        <f>VLOOKUP(A9,'Phase 1,2+robust'!$A$3:$ID$198,191,FALSE)</f>
        <v>#N/A</v>
      </c>
      <c r="GJ9" s="16" t="e">
        <f>VLOOKUP(A9,'Phase 1,2+robust'!$A$3:$ID$198,192,FALSE)</f>
        <v>#N/A</v>
      </c>
      <c r="GK9" s="16" t="e">
        <f>VLOOKUP(A9,'Phase 1,2+robust'!$A$3:$ID$198,193,FALSE)</f>
        <v>#N/A</v>
      </c>
      <c r="GL9" s="16" t="e">
        <f>VLOOKUP(A9,'Phase 1,2+robust'!$A$3:$ID$198,194,FALSE)</f>
        <v>#N/A</v>
      </c>
      <c r="GM9" s="16" t="e">
        <f>VLOOKUP(A9,'Phase 1,2+robust'!$A$3:$ID$198,195,FALSE)</f>
        <v>#N/A</v>
      </c>
      <c r="GN9" s="16" t="e">
        <f>VLOOKUP(A9,'Phase 1,2+robust'!$A$3:$ID$198,196,FALSE)</f>
        <v>#N/A</v>
      </c>
      <c r="GO9" s="16" t="e">
        <f>VLOOKUP(A9,'Phase 1,2+robust'!$A$3:$ID$198,197,FALSE)</f>
        <v>#N/A</v>
      </c>
      <c r="GP9" s="16" t="e">
        <f>VLOOKUP(A9,'Phase 1,2+robust'!$A$3:$ID$198,198,FALSE)</f>
        <v>#N/A</v>
      </c>
    </row>
    <row r="10" spans="1:198" s="16" customFormat="1" x14ac:dyDescent="0.25">
      <c r="B10" s="16" t="e">
        <f>VLOOKUP(A10,'Phase 1,2+robust'!$A$3:$ID$198,2,FALSE)</f>
        <v>#N/A</v>
      </c>
      <c r="C10" s="16" t="e">
        <f>VLOOKUP(A10,'Phase 1,2+robust'!$A$3:$ID$198,3,FALSE)</f>
        <v>#N/A</v>
      </c>
      <c r="D10" s="16" t="e">
        <f>VLOOKUP(A10,'Phase 1,2+robust'!$A$3:$ID$198,4,FALSE)</f>
        <v>#N/A</v>
      </c>
      <c r="E10" s="16" t="e">
        <f>VLOOKUP(A10,'Phase 1,2+robust'!$A$3:$ID$198,5,FALSE)</f>
        <v>#N/A</v>
      </c>
      <c r="F10" s="16" t="e">
        <f>VLOOKUP(A10,'Phase 1,2+robust'!$A$3:$ID$198,6,FALSE)</f>
        <v>#N/A</v>
      </c>
      <c r="G10" s="16" t="e">
        <f>VLOOKUP(A10,'Phase 1,2+robust'!$A$3:$ID$198,7,FALSE)</f>
        <v>#N/A</v>
      </c>
      <c r="H10" s="16" t="e">
        <f>VLOOKUP(A10,'Phase 1,2+robust'!$A$3:$ID$198,8,FALSE)</f>
        <v>#N/A</v>
      </c>
      <c r="I10" s="16" t="e">
        <f>VLOOKUP(A10,'Phase 1,2+robust'!$A$3:$ID$198,9,FALSE)</f>
        <v>#N/A</v>
      </c>
      <c r="J10" s="45" t="e">
        <f>VLOOKUP(A10,'Phase 1,2+robust'!$A$3:$ID$198,10,FALSE)</f>
        <v>#N/A</v>
      </c>
      <c r="K10" s="46" t="e">
        <f>VLOOKUP(A10,'Phase 1,2+robust'!$A$3:$ID$198,11,FALSE)</f>
        <v>#N/A</v>
      </c>
      <c r="L10" s="47" t="e">
        <f>VLOOKUP(A10,'Phase 1,2+robust'!$A$3:$ID$198,12,FALSE)</f>
        <v>#N/A</v>
      </c>
      <c r="M10" s="16" t="e">
        <f>VLOOKUP(A10,'Phase 1,2+robust'!$A$3:$ID$198,13,FALSE)</f>
        <v>#N/A</v>
      </c>
      <c r="N10" s="16" t="e">
        <f>VLOOKUP(A10,'Phase 1,2+robust'!$A$3:$ID$198,14,FALSE)</f>
        <v>#N/A</v>
      </c>
      <c r="O10" s="16" t="e">
        <f>VLOOKUP(A10,'Phase 1,2+robust'!$A$3:$ID$198,15,FALSE)</f>
        <v>#N/A</v>
      </c>
      <c r="P10" s="45" t="e">
        <f>VLOOKUP(A10,'Phase 1,2+robust'!$A$3:$ID$198,16,FALSE)</f>
        <v>#N/A</v>
      </c>
      <c r="Q10" s="46" t="e">
        <f>VLOOKUP(A10,'Phase 1,2+robust'!$A$3:$ID$198,17,FALSE)</f>
        <v>#N/A</v>
      </c>
      <c r="R10" s="47" t="e">
        <f>VLOOKUP(A10,'Phase 1,2+robust'!$A$3:$ID$198,18,FALSE)</f>
        <v>#N/A</v>
      </c>
      <c r="S10" s="16" t="e">
        <f>VLOOKUP(A10,'Phase 1,2+robust'!$A$3:$ID$198,19,FALSE)</f>
        <v>#N/A</v>
      </c>
      <c r="T10" s="16" t="e">
        <f>VLOOKUP(A10,'Phase 1,2+robust'!$A$3:$ID$198,20,FALSE)</f>
        <v>#N/A</v>
      </c>
      <c r="U10" s="16" t="e">
        <f>VLOOKUP(A10,'Phase 1,2+robust'!$A$3:$ID$198,21,FALSE)</f>
        <v>#N/A</v>
      </c>
      <c r="V10" s="45" t="e">
        <f>VLOOKUP(A10,'Phase 1,2+robust'!$A$3:$ID$198,22,FALSE)</f>
        <v>#N/A</v>
      </c>
      <c r="W10" s="46" t="e">
        <f>VLOOKUP(A10,'Phase 1,2+robust'!$A$3:$ID$198,23,FALSE)</f>
        <v>#N/A</v>
      </c>
      <c r="X10" s="47" t="e">
        <f>VLOOKUP(A10,'Phase 1,2+robust'!$A$3:$ID$198,24,FALSE)</f>
        <v>#N/A</v>
      </c>
      <c r="Y10" s="16" t="e">
        <f>VLOOKUP(A10,'Phase 1,2+robust'!$A$3:$ID$198,25,FALSE)</f>
        <v>#N/A</v>
      </c>
      <c r="Z10" s="16" t="e">
        <f>VLOOKUP(A10,'Phase 1,2+robust'!$A$3:$ID$198,26,FALSE)</f>
        <v>#N/A</v>
      </c>
      <c r="AA10" s="16" t="e">
        <f>VLOOKUP(A10,'Phase 1,2+robust'!$A$3:$ID$198,27,FALSE)</f>
        <v>#N/A</v>
      </c>
      <c r="AB10" s="45" t="e">
        <f>VLOOKUP(A10,'Phase 1,2+robust'!$A$3:$ID$198,28,FALSE)</f>
        <v>#N/A</v>
      </c>
      <c r="AC10" s="46" t="e">
        <f>VLOOKUP(A10,'Phase 1,2+robust'!$A$3:$ID$198,29,FALSE)</f>
        <v>#N/A</v>
      </c>
      <c r="AD10" s="47" t="e">
        <f>VLOOKUP(A10,'Phase 1,2+robust'!$A$3:$ID$198,30,FALSE)</f>
        <v>#N/A</v>
      </c>
      <c r="AE10" s="16" t="e">
        <f>VLOOKUP(A10,'Phase 1,2+robust'!$A$3:$ID$198,31,FALSE)</f>
        <v>#N/A</v>
      </c>
      <c r="AF10" s="16" t="e">
        <f>VLOOKUP(A10,'Phase 1,2+robust'!$A$3:$ID$198,32,FALSE)</f>
        <v>#N/A</v>
      </c>
      <c r="AG10" s="16" t="e">
        <f>VLOOKUP(A10,'Phase 1,2+robust'!$A$3:$ID$198,33,FALSE)</f>
        <v>#N/A</v>
      </c>
      <c r="AH10" s="45" t="e">
        <f>VLOOKUP(A10,'Phase 1,2+robust'!$A$3:$ID$198,34,FALSE)</f>
        <v>#N/A</v>
      </c>
      <c r="AI10" s="46" t="e">
        <f>VLOOKUP(A10,'Phase 1,2+robust'!$A$3:$ID$198,35,FALSE)</f>
        <v>#N/A</v>
      </c>
      <c r="AJ10" s="47" t="e">
        <f>VLOOKUP(A10,'Phase 1,2+robust'!$A$3:$ID$198,36,FALSE)</f>
        <v>#N/A</v>
      </c>
      <c r="AK10" s="16" t="e">
        <f>VLOOKUP(A10,'Phase 1,2+robust'!$A$3:$ID$198,37,FALSE)</f>
        <v>#N/A</v>
      </c>
      <c r="AL10" s="16" t="e">
        <f>VLOOKUP(A10,'Phase 1,2+robust'!$A$3:$ID$198,38,FALSE)</f>
        <v>#N/A</v>
      </c>
      <c r="AM10" s="16" t="e">
        <f>VLOOKUP(A10,'Phase 1,2+robust'!$A$3:$ID$198,39,FALSE)</f>
        <v>#N/A</v>
      </c>
      <c r="AN10" s="45" t="e">
        <f>VLOOKUP(A10,'Phase 1,2+robust'!$A$3:$ID$198,40,FALSE)</f>
        <v>#N/A</v>
      </c>
      <c r="AO10" s="46" t="e">
        <f>VLOOKUP(A10,'Phase 1,2+robust'!$A$3:$ID$198,41,FALSE)</f>
        <v>#N/A</v>
      </c>
      <c r="AP10" s="47" t="e">
        <f>VLOOKUP(A10,'Phase 1,2+robust'!$A$3:$ID$198,42,FALSE)</f>
        <v>#N/A</v>
      </c>
      <c r="AQ10" s="16" t="e">
        <f>VLOOKUP(A10,'Phase 1,2+robust'!$A$3:$ID$198,43,FALSE)</f>
        <v>#N/A</v>
      </c>
      <c r="AR10" s="16" t="e">
        <f>VLOOKUP(A10,'Phase 1,2+robust'!$A$3:$ID$198,44,FALSE)</f>
        <v>#N/A</v>
      </c>
      <c r="AS10" s="16" t="e">
        <f>VLOOKUP(A10,'Phase 1,2+robust'!$A$3:$ID$198,45,FALSE)</f>
        <v>#N/A</v>
      </c>
      <c r="AT10" s="45" t="e">
        <f>VLOOKUP(A10,'Phase 1,2+robust'!$A$3:$ID$198,46,FALSE)</f>
        <v>#N/A</v>
      </c>
      <c r="AU10" s="46" t="e">
        <f>VLOOKUP(A10,'Phase 1,2+robust'!$A$3:$ID$198,47,FALSE)</f>
        <v>#N/A</v>
      </c>
      <c r="AV10" s="47" t="e">
        <f>VLOOKUP(A10,'Phase 1,2+robust'!$A$3:$ID$198,48,FALSE)</f>
        <v>#N/A</v>
      </c>
      <c r="AW10" s="16" t="e">
        <f>VLOOKUP(A10,'Phase 1,2+robust'!$A$3:$ID$198,49,FALSE)</f>
        <v>#N/A</v>
      </c>
      <c r="AX10" s="16" t="e">
        <f>VLOOKUP(A10,'Phase 1,2+robust'!$A$3:$ID$198,50,FALSE)</f>
        <v>#N/A</v>
      </c>
      <c r="AY10" s="16" t="e">
        <f>VLOOKUP(A10,'Phase 1,2+robust'!$A$3:$ID$198,51,FALSE)</f>
        <v>#N/A</v>
      </c>
      <c r="AZ10" s="45" t="e">
        <f>VLOOKUP(A10,'Phase 1,2+robust'!$A$3:$ID$198,52,FALSE)</f>
        <v>#N/A</v>
      </c>
      <c r="BA10" s="46" t="e">
        <f>VLOOKUP(A10,'Phase 1,2+robust'!$A$3:$ID$198,53,FALSE)</f>
        <v>#N/A</v>
      </c>
      <c r="BB10" s="47" t="e">
        <f>VLOOKUP(A10,'Phase 1,2+robust'!$A$3:$ID$198,54,FALSE)</f>
        <v>#N/A</v>
      </c>
      <c r="BC10" s="16" t="e">
        <f>VLOOKUP(A10,'Phase 1,2+robust'!$A$3:$ID$198,55,FALSE)</f>
        <v>#N/A</v>
      </c>
      <c r="BD10" s="16" t="e">
        <f>VLOOKUP(A10,'Phase 1,2+robust'!$A$3:$ID$198,56,FALSE)</f>
        <v>#N/A</v>
      </c>
      <c r="BE10" s="16" t="e">
        <f>VLOOKUP(A10,'Phase 1,2+robust'!$A$3:$ID$198,57,FALSE)</f>
        <v>#N/A</v>
      </c>
      <c r="BF10" s="45" t="e">
        <f>VLOOKUP(A10,'Phase 1,2+robust'!$A$3:$ID$198,58,FALSE)</f>
        <v>#N/A</v>
      </c>
      <c r="BG10" s="46" t="e">
        <f>VLOOKUP(A10,'Phase 1,2+robust'!$A$3:$ID$198,59,FALSE)</f>
        <v>#N/A</v>
      </c>
      <c r="BH10" s="47" t="e">
        <f>VLOOKUP(A10,'Phase 1,2+robust'!$A$3:$ID$198,60,FALSE)</f>
        <v>#N/A</v>
      </c>
      <c r="BI10" s="16" t="e">
        <f>VLOOKUP(A10,'Phase 1,2+robust'!$A$3:$ID$198,61,FALSE)</f>
        <v>#N/A</v>
      </c>
      <c r="BJ10" s="16" t="e">
        <f>VLOOKUP(A10,'Phase 1,2+robust'!$A$3:$ID$198,62,FALSE)</f>
        <v>#N/A</v>
      </c>
      <c r="BK10" s="16" t="e">
        <f>VLOOKUP(A10,'Phase 1,2+robust'!$A$3:$ID$198,63,FALSE)</f>
        <v>#N/A</v>
      </c>
      <c r="BL10" s="45" t="e">
        <f>VLOOKUP(A10,'Phase 1,2+robust'!$A$3:$ID$198,64,FALSE)</f>
        <v>#N/A</v>
      </c>
      <c r="BM10" s="46" t="e">
        <f>VLOOKUP(A10,'Phase 1,2+robust'!$A$3:$ID$198,65,FALSE)</f>
        <v>#N/A</v>
      </c>
      <c r="BN10" s="47" t="e">
        <f>VLOOKUP(A10,'Phase 1,2+robust'!$A$3:$ID$198,66,FALSE)</f>
        <v>#N/A</v>
      </c>
      <c r="BO10" s="16" t="e">
        <f>VLOOKUP(A10,'Phase 1,2+robust'!$A$3:$ID$198,67,FALSE)</f>
        <v>#N/A</v>
      </c>
      <c r="BP10" s="16" t="e">
        <f>VLOOKUP(A10,'Phase 1,2+robust'!$A$3:$ID$198,68,FALSE)</f>
        <v>#N/A</v>
      </c>
      <c r="BQ10" s="16" t="e">
        <f>VLOOKUP(A10,'Phase 1,2+robust'!$A$3:$ID$198,69,FALSE)</f>
        <v>#N/A</v>
      </c>
      <c r="BR10" s="45" t="e">
        <f>VLOOKUP(A10,'Phase 1,2+robust'!$A$3:$ID$198,70,FALSE)</f>
        <v>#N/A</v>
      </c>
      <c r="BS10" s="46" t="e">
        <f>VLOOKUP(A10,'Phase 1,2+robust'!$A$3:$ID$198,71,FALSE)</f>
        <v>#N/A</v>
      </c>
      <c r="BT10" s="47" t="e">
        <f>VLOOKUP(A10,'Phase 1,2+robust'!$A$3:$ID$198,72,FALSE)</f>
        <v>#N/A</v>
      </c>
      <c r="BU10" s="16" t="e">
        <f>VLOOKUP(A10,'Phase 1,2+robust'!$A$3:$ID$198,73,FALSE)</f>
        <v>#N/A</v>
      </c>
      <c r="BV10" s="16" t="e">
        <f>VLOOKUP(A10,'Phase 1,2+robust'!$A$3:$ID$198,74,FALSE)</f>
        <v>#N/A</v>
      </c>
      <c r="BW10" s="16" t="e">
        <f>VLOOKUP(A10,'Phase 1,2+robust'!$A$3:$ID$198,75,FALSE)</f>
        <v>#N/A</v>
      </c>
      <c r="BX10" s="45" t="e">
        <f>VLOOKUP(A10,'Phase 1,2+robust'!$A$3:$ID$198,76,FALSE)</f>
        <v>#N/A</v>
      </c>
      <c r="BY10" s="46" t="e">
        <f>VLOOKUP(A10,'Phase 1,2+robust'!$A$3:$ID$198,77,FALSE)</f>
        <v>#N/A</v>
      </c>
      <c r="BZ10" s="47" t="e">
        <f>VLOOKUP(A10,'Phase 1,2+robust'!$A$3:$ID$198,78,FALSE)</f>
        <v>#N/A</v>
      </c>
      <c r="CA10" s="16" t="e">
        <f>VLOOKUP(A10,'Phase 1,2+robust'!$A$3:$ID$198,79,FALSE)</f>
        <v>#N/A</v>
      </c>
      <c r="CB10" s="16" t="e">
        <f>VLOOKUP(A10,'Phase 1,2+robust'!$A$3:$ID$198,80,FALSE)</f>
        <v>#N/A</v>
      </c>
      <c r="CC10" s="16" t="e">
        <f>VLOOKUP(A10,'Phase 1,2+robust'!$A$3:$ID$198,81,FALSE)</f>
        <v>#N/A</v>
      </c>
      <c r="CD10" s="45" t="e">
        <f>VLOOKUP(A10,'Phase 1,2+robust'!$A$3:$ID$198,82,FALSE)</f>
        <v>#N/A</v>
      </c>
      <c r="CE10" s="46" t="e">
        <f>VLOOKUP(A10,'Phase 1,2+robust'!$A$3:$ID$198,83,FALSE)</f>
        <v>#N/A</v>
      </c>
      <c r="CF10" s="47" t="e">
        <f>VLOOKUP(A10,'Phase 1,2+robust'!$A$3:$ID$198,84,FALSE)</f>
        <v>#N/A</v>
      </c>
      <c r="CG10" s="16" t="e">
        <f>VLOOKUP(A10,'Phase 1,2+robust'!$A$3:$ID$198,85,FALSE)</f>
        <v>#N/A</v>
      </c>
      <c r="CH10" s="16" t="e">
        <f>VLOOKUP(A10,'Phase 1,2+robust'!$A$3:$ID$198,86,FALSE)</f>
        <v>#N/A</v>
      </c>
      <c r="CI10" s="16" t="e">
        <f>VLOOKUP(A10,'Phase 1,2+robust'!$A$3:$ID$198,87,FALSE)</f>
        <v>#N/A</v>
      </c>
      <c r="CJ10" s="45" t="e">
        <f>VLOOKUP(A10,'Phase 1,2+robust'!$A$3:$ID$198,88,FALSE)</f>
        <v>#N/A</v>
      </c>
      <c r="CK10" s="46" t="e">
        <f>VLOOKUP(A10,'Phase 1,2+robust'!$A$3:$ID$198,89,FALSE)</f>
        <v>#N/A</v>
      </c>
      <c r="CL10" s="47" t="e">
        <f>VLOOKUP(A10,'Phase 1,2+robust'!$A$3:$ID$198,90,FALSE)</f>
        <v>#N/A</v>
      </c>
      <c r="CM10" s="16" t="e">
        <f>VLOOKUP(A10,'Phase 1,2+robust'!$A$3:$ID$198,91,FALSE)</f>
        <v>#N/A</v>
      </c>
      <c r="CN10" s="16" t="e">
        <f>VLOOKUP(A10,'Phase 1,2+robust'!$A$3:$ID$198,92,FALSE)</f>
        <v>#N/A</v>
      </c>
      <c r="CO10" s="16" t="e">
        <f>VLOOKUP(A10,'Phase 1,2+robust'!$A$3:$ID$198,93,FALSE)</f>
        <v>#N/A</v>
      </c>
      <c r="CP10" s="45" t="e">
        <f>VLOOKUP(A10,'Phase 1,2+robust'!$A$3:$ID$198,94,FALSE)</f>
        <v>#N/A</v>
      </c>
      <c r="CQ10" s="46" t="e">
        <f>VLOOKUP(A10,'Phase 1,2+robust'!$A$3:$ID$198,95,FALSE)</f>
        <v>#N/A</v>
      </c>
      <c r="CR10" s="47" t="e">
        <f>VLOOKUP(A10,'Phase 1,2+robust'!$A$3:$ID$198,96,FALSE)</f>
        <v>#N/A</v>
      </c>
      <c r="CS10" s="16" t="e">
        <f>VLOOKUP(A10,'Phase 1,2+robust'!$A$3:$ID$198,97,FALSE)</f>
        <v>#N/A</v>
      </c>
      <c r="CT10" s="16" t="e">
        <f>VLOOKUP(A10,'Phase 1,2+robust'!$A$3:$ID$198,98,FALSE)</f>
        <v>#N/A</v>
      </c>
      <c r="CU10" s="16" t="e">
        <f>VLOOKUP(A10,'Phase 1,2+robust'!$A$3:$ID$198,99,FALSE)</f>
        <v>#N/A</v>
      </c>
      <c r="CV10" s="45" t="e">
        <f>VLOOKUP(A10,'Phase 1,2+robust'!$A$3:$ID$198,100,FALSE)</f>
        <v>#N/A</v>
      </c>
      <c r="CW10" s="46" t="e">
        <f>VLOOKUP(A10,'Phase 1,2+robust'!$A$3:$ID$198,101,FALSE)</f>
        <v>#N/A</v>
      </c>
      <c r="CX10" s="47" t="e">
        <f>VLOOKUP(A10,'Phase 1,2+robust'!$A$3:$ID$198,102,FALSE)</f>
        <v>#N/A</v>
      </c>
      <c r="CY10" s="16" t="e">
        <f>VLOOKUP(A10,'Phase 1,2+robust'!$A$3:$ID$198,103,FALSE)</f>
        <v>#N/A</v>
      </c>
      <c r="CZ10" s="16" t="e">
        <f>VLOOKUP(A10,'Phase 1,2+robust'!$A$3:$ID$198,104,FALSE)</f>
        <v>#N/A</v>
      </c>
      <c r="DA10" s="16" t="e">
        <f>VLOOKUP(A10,'Phase 1,2+robust'!$A$3:$ID$198,105,FALSE)</f>
        <v>#N/A</v>
      </c>
      <c r="DB10" s="45" t="e">
        <f>VLOOKUP(A10,'Phase 1,2+robust'!$A$3:$ID$198,106,FALSE)</f>
        <v>#N/A</v>
      </c>
      <c r="DC10" s="46" t="e">
        <f>VLOOKUP(A10,'Phase 1,2+robust'!$A$3:$ID$198,107,FALSE)</f>
        <v>#N/A</v>
      </c>
      <c r="DD10" s="47" t="e">
        <f>VLOOKUP(A10,'Phase 1,2+robust'!$A$3:$ID$198,108,FALSE)</f>
        <v>#N/A</v>
      </c>
      <c r="DE10" s="16" t="e">
        <f>VLOOKUP(A10,'Phase 1,2+robust'!$A$3:$ID$198,109,FALSE)</f>
        <v>#N/A</v>
      </c>
      <c r="DF10" s="16" t="e">
        <f>VLOOKUP(A10,'Phase 1,2+robust'!$A$3:$ID$198,110,FALSE)</f>
        <v>#N/A</v>
      </c>
      <c r="DG10" s="16" t="e">
        <f>VLOOKUP(A10,'Phase 1,2+robust'!$A$3:$ID$198,111,FALSE)</f>
        <v>#N/A</v>
      </c>
      <c r="DH10" s="45" t="e">
        <f>VLOOKUP(A10,'Phase 1,2+robust'!$A$3:$ID$198,112,FALSE)</f>
        <v>#N/A</v>
      </c>
      <c r="DI10" s="46" t="e">
        <f>VLOOKUP(A10,'Phase 1,2+robust'!$A$3:$ID$198,113,FALSE)</f>
        <v>#N/A</v>
      </c>
      <c r="DJ10" s="47" t="e">
        <f>VLOOKUP(A10,'Phase 1,2+robust'!$A$3:$ID$198,114,FALSE)</f>
        <v>#N/A</v>
      </c>
      <c r="DK10" s="16" t="e">
        <f>VLOOKUP(A10,'Phase 1,2+robust'!$A$3:$ID$198,115,FALSE)</f>
        <v>#N/A</v>
      </c>
      <c r="DL10" s="16" t="e">
        <f>VLOOKUP(A10,'Phase 1,2+robust'!$A$3:$ID$198,116,FALSE)</f>
        <v>#N/A</v>
      </c>
      <c r="DM10" s="16" t="e">
        <f>VLOOKUP(A10,'Phase 1,2+robust'!$A$3:$ID$198,117,FALSE)</f>
        <v>#N/A</v>
      </c>
      <c r="DN10" s="45" t="e">
        <f>VLOOKUP(A10,'Phase 1,2+robust'!$A$3:$ID$198,118,FALSE)</f>
        <v>#N/A</v>
      </c>
      <c r="DO10" s="46" t="e">
        <f>VLOOKUP(A10,'Phase 1,2+robust'!$A$3:$ID$198,119,FALSE)</f>
        <v>#N/A</v>
      </c>
      <c r="DP10" s="47" t="e">
        <f>VLOOKUP(A10,'Phase 1,2+robust'!$A$3:$ID$198,120,FALSE)</f>
        <v>#N/A</v>
      </c>
      <c r="DQ10" s="16" t="e">
        <f>VLOOKUP(A10,'Phase 1,2+robust'!$A$3:$ID$198,121,FALSE)</f>
        <v>#N/A</v>
      </c>
      <c r="DR10" s="16" t="e">
        <f>VLOOKUP(A10,'Phase 1,2+robust'!$A$3:$ID$198,122,FALSE)</f>
        <v>#N/A</v>
      </c>
      <c r="DS10" s="16" t="e">
        <f>VLOOKUP(A10,'Phase 1,2+robust'!$A$3:$ID$198,123,FALSE)</f>
        <v>#N/A</v>
      </c>
      <c r="DT10" s="45" t="e">
        <f>VLOOKUP(A10,'Phase 1,2+robust'!$A$3:$ID$198,124,FALSE)</f>
        <v>#N/A</v>
      </c>
      <c r="DU10" s="46" t="e">
        <f>VLOOKUP(A10,'Phase 1,2+robust'!$A$3:$ID$198,125,FALSE)</f>
        <v>#N/A</v>
      </c>
      <c r="DV10" s="47" t="e">
        <f>VLOOKUP(A10,'Phase 1,2+robust'!$A$3:$ID$198,126,FALSE)</f>
        <v>#N/A</v>
      </c>
      <c r="DW10" s="16" t="e">
        <f>VLOOKUP(A10,'Phase 1,2+robust'!$A$3:$ID$198,127,FALSE)</f>
        <v>#N/A</v>
      </c>
      <c r="DX10" s="16" t="e">
        <f>VLOOKUP(A10,'Phase 1,2+robust'!$A$3:$ID$198,128,FALSE)</f>
        <v>#N/A</v>
      </c>
      <c r="DY10" s="16" t="e">
        <f>VLOOKUP(A10,'Phase 1,2+robust'!$A$3:$ID$198,129,FALSE)</f>
        <v>#N/A</v>
      </c>
      <c r="DZ10" s="45" t="e">
        <f>VLOOKUP(A10,'Phase 1,2+robust'!$A$3:$ID$198,130,FALSE)</f>
        <v>#N/A</v>
      </c>
      <c r="EA10" s="46" t="e">
        <f>VLOOKUP(A10,'Phase 1,2+robust'!$A$3:$ID$198,131,FALSE)</f>
        <v>#N/A</v>
      </c>
      <c r="EB10" s="47" t="e">
        <f>VLOOKUP(A10,'Phase 1,2+robust'!$A$3:$ID$198,132,FALSE)</f>
        <v>#N/A</v>
      </c>
      <c r="EC10" s="16" t="e">
        <f>VLOOKUP(A10,'Phase 1,2+robust'!$A$3:$ID$198,133,FALSE)</f>
        <v>#N/A</v>
      </c>
      <c r="ED10" s="16" t="e">
        <f>VLOOKUP(A10,'Phase 1,2+robust'!$A$3:$ID$198,134,FALSE)</f>
        <v>#N/A</v>
      </c>
      <c r="EE10" s="16" t="e">
        <f>VLOOKUP(A10,'Phase 1,2+robust'!$A$3:$ID$198,135,FALSE)</f>
        <v>#N/A</v>
      </c>
      <c r="EF10" s="45" t="e">
        <f>VLOOKUP(A10,'Phase 1,2+robust'!$A$3:$ID$198,136,FALSE)</f>
        <v>#N/A</v>
      </c>
      <c r="EG10" s="46" t="e">
        <f>VLOOKUP(A10,'Phase 1,2+robust'!$A$3:$ID$198,137,FALSE)</f>
        <v>#N/A</v>
      </c>
      <c r="EH10" s="47" t="e">
        <f>VLOOKUP(A10,'Phase 1,2+robust'!$A$3:$ID$198,138,FALSE)</f>
        <v>#N/A</v>
      </c>
      <c r="EI10" s="16" t="e">
        <f>VLOOKUP(A10,'Phase 1,2+robust'!$A$3:$ID$198,139,FALSE)</f>
        <v>#N/A</v>
      </c>
      <c r="EJ10" s="16" t="e">
        <f>VLOOKUP(A10,'Phase 1,2+robust'!$A$3:$ID$198,140,FALSE)</f>
        <v>#N/A</v>
      </c>
      <c r="EK10" s="16" t="e">
        <f>VLOOKUP(A10,'Phase 1,2+robust'!$A$3:$ID$198,141,FALSE)</f>
        <v>#N/A</v>
      </c>
      <c r="EL10" s="45" t="e">
        <f>VLOOKUP(A10,'Phase 1,2+robust'!$A$3:$ID$198,142,FALSE)</f>
        <v>#N/A</v>
      </c>
      <c r="EM10" s="46" t="e">
        <f>VLOOKUP(A10,'Phase 1,2+robust'!$A$3:$ID$198,143,FALSE)</f>
        <v>#N/A</v>
      </c>
      <c r="EN10" s="47" t="e">
        <f>VLOOKUP(A10,'Phase 1,2+robust'!$A$3:$ID$198,144,FALSE)</f>
        <v>#N/A</v>
      </c>
      <c r="EO10" s="16" t="e">
        <f>VLOOKUP(A10,'Phase 1,2+robust'!$A$3:$ID$198,145,FALSE)</f>
        <v>#N/A</v>
      </c>
      <c r="EP10" s="16" t="e">
        <f>VLOOKUP(A10,'Phase 1,2+robust'!$A$3:$ID$198,146,FALSE)</f>
        <v>#N/A</v>
      </c>
      <c r="EQ10" s="16" t="e">
        <f>VLOOKUP(A10,'Phase 1,2+robust'!$A$3:$ID$198,147,FALSE)</f>
        <v>#N/A</v>
      </c>
      <c r="ER10" s="45" t="e">
        <f>VLOOKUP(A10,'Phase 1,2+robust'!$A$3:$ID$198,148,FALSE)</f>
        <v>#N/A</v>
      </c>
      <c r="ES10" s="46" t="e">
        <f>VLOOKUP(A10,'Phase 1,2+robust'!$A$3:$ID$198,149,FALSE)</f>
        <v>#N/A</v>
      </c>
      <c r="ET10" s="47" t="e">
        <f>VLOOKUP(A10,'Phase 1,2+robust'!$A$3:$ID$198,150,FALSE)</f>
        <v>#N/A</v>
      </c>
      <c r="EU10" s="16" t="e">
        <f>VLOOKUP(A10,'Phase 1,2+robust'!$A$3:$ID$198,151,FALSE)</f>
        <v>#N/A</v>
      </c>
      <c r="EV10" s="16" t="e">
        <f>VLOOKUP(A10,'Phase 1,2+robust'!$A$3:$ID$198,152,FALSE)</f>
        <v>#N/A</v>
      </c>
      <c r="EW10" s="16" t="e">
        <f>VLOOKUP(A10,'Phase 1,2+robust'!$A$3:$ID$198,153,FALSE)</f>
        <v>#N/A</v>
      </c>
      <c r="EX10" s="16" t="e">
        <f>VLOOKUP(A10,'Phase 1,2+robust'!$A$3:$ID$198,154,FALSE)</f>
        <v>#N/A</v>
      </c>
      <c r="EY10" s="16" t="e">
        <f>VLOOKUP(A10,'Phase 1,2+robust'!$A$3:$ID$198,155,FALSE)</f>
        <v>#N/A</v>
      </c>
      <c r="EZ10" s="16" t="e">
        <f>VLOOKUP(A10,'Phase 1,2+robust'!$A$3:$ID$198,156,FALSE)</f>
        <v>#N/A</v>
      </c>
      <c r="FA10" s="16" t="e">
        <f>VLOOKUP(A10,'Phase 1,2+robust'!$A$3:$ID$198,157,FALSE)</f>
        <v>#N/A</v>
      </c>
      <c r="FB10" s="16" t="e">
        <f>VLOOKUP(A10,'Phase 1,2+robust'!$A$3:$ID$198,158,FALSE)</f>
        <v>#N/A</v>
      </c>
      <c r="FC10" s="16" t="e">
        <f>VLOOKUP(A10,'Phase 1,2+robust'!$A$3:$ID$198,159,FALSE)</f>
        <v>#N/A</v>
      </c>
      <c r="FD10" s="16" t="e">
        <f>VLOOKUP(A10,'Phase 1,2+robust'!$A$3:$ID$198,160,FALSE)</f>
        <v>#N/A</v>
      </c>
      <c r="FE10" s="16" t="e">
        <f>VLOOKUP(A10,'Phase 1,2+robust'!$A$3:$ID$198,161,FALSE)</f>
        <v>#N/A</v>
      </c>
      <c r="FF10" s="16" t="e">
        <f>VLOOKUP(A10,'Phase 1,2+robust'!$A$3:$ID$198,162,FALSE)</f>
        <v>#N/A</v>
      </c>
      <c r="FG10" s="16" t="e">
        <f>VLOOKUP(A10,'Phase 1,2+robust'!$A$3:$ID$198,163,FALSE)</f>
        <v>#N/A</v>
      </c>
      <c r="FH10" s="16" t="e">
        <f>VLOOKUP(A10,'Phase 1,2+robust'!$A$3:$ID$198,164,FALSE)</f>
        <v>#N/A</v>
      </c>
      <c r="FI10" s="16" t="e">
        <f>VLOOKUP(A10,'Phase 1,2+robust'!$A$3:$ID$198,165,FALSE)</f>
        <v>#N/A</v>
      </c>
      <c r="FJ10" s="16" t="e">
        <f>VLOOKUP(A10,'Phase 1,2+robust'!$A$3:$ID$198,166,FALSE)</f>
        <v>#N/A</v>
      </c>
      <c r="FK10" s="16" t="e">
        <f>VLOOKUP(A10,'Phase 1,2+robust'!$A$3:$ID$198,167,FALSE)</f>
        <v>#N/A</v>
      </c>
      <c r="FL10" s="16" t="e">
        <f>VLOOKUP(A10,'Phase 1,2+robust'!$A$3:$ID$198,168,FALSE)</f>
        <v>#N/A</v>
      </c>
      <c r="FM10" s="16" t="e">
        <f>VLOOKUP(A10,'Phase 1,2+robust'!$A$3:$ID$198,169,FALSE)</f>
        <v>#N/A</v>
      </c>
      <c r="FN10" s="16" t="e">
        <f>VLOOKUP(A10,'Phase 1,2+robust'!$A$3:$ID$198,170,FALSE)</f>
        <v>#N/A</v>
      </c>
      <c r="FO10" s="16" t="e">
        <f>VLOOKUP(A10,'Phase 1,2+robust'!$A$3:$ID$198,171,FALSE)</f>
        <v>#N/A</v>
      </c>
      <c r="FP10" s="16" t="e">
        <f>VLOOKUP(A10,'Phase 1,2+robust'!$A$3:$ID$198,172,FALSE)</f>
        <v>#N/A</v>
      </c>
      <c r="FQ10" s="16" t="e">
        <f>VLOOKUP(A10,'Phase 1,2+robust'!$A$3:$ID$198,173,FALSE)</f>
        <v>#N/A</v>
      </c>
      <c r="FR10" s="16" t="e">
        <f>VLOOKUP(A10,'Phase 1,2+robust'!$A$3:$ID$198,174,FALSE)</f>
        <v>#N/A</v>
      </c>
      <c r="FS10" s="16" t="e">
        <f>VLOOKUP(A10,'Phase 1,2+robust'!$A$3:$ID$198,175,FALSE)</f>
        <v>#N/A</v>
      </c>
      <c r="FT10" s="16" t="e">
        <f>VLOOKUP(A10,'Phase 1,2+robust'!$A$3:$ID$198,176,FALSE)</f>
        <v>#N/A</v>
      </c>
      <c r="FU10" s="16" t="e">
        <f>VLOOKUP(A10,'Phase 1,2+robust'!$A$3:$ID$198,177,FALSE)</f>
        <v>#N/A</v>
      </c>
      <c r="FV10" s="16" t="e">
        <f>VLOOKUP(A10,'Phase 1,2+robust'!$A$3:$ID$198,178,FALSE)</f>
        <v>#N/A</v>
      </c>
      <c r="FW10" s="16" t="e">
        <f>VLOOKUP(A10,'Phase 1,2+robust'!$A$3:$ID$198,179,FALSE)</f>
        <v>#N/A</v>
      </c>
      <c r="FX10" s="16" t="e">
        <f>VLOOKUP(A10,'Phase 1,2+robust'!$A$3:$ID$198,180,FALSE)</f>
        <v>#N/A</v>
      </c>
      <c r="FY10" s="16" t="e">
        <f>VLOOKUP(A10,'Phase 1,2+robust'!$A$3:$ID$198,181,FALSE)</f>
        <v>#N/A</v>
      </c>
      <c r="FZ10" s="16" t="e">
        <f>VLOOKUP(A10,'Phase 1,2+robust'!$A$3:$ID$198,182,FALSE)</f>
        <v>#N/A</v>
      </c>
      <c r="GA10" s="16" t="e">
        <f>VLOOKUP(A10,'Phase 1,2+robust'!$A$3:$ID$198,183,FALSE)</f>
        <v>#N/A</v>
      </c>
      <c r="GB10" s="16" t="e">
        <f>VLOOKUP(A10,'Phase 1,2+robust'!$A$3:$ID$198,184,FALSE)</f>
        <v>#N/A</v>
      </c>
      <c r="GC10" s="16" t="e">
        <f>VLOOKUP(A10,'Phase 1,2+robust'!$A$3:$ID$198,185,FALSE)</f>
        <v>#N/A</v>
      </c>
      <c r="GD10" s="16" t="e">
        <f>VLOOKUP(A10,'Phase 1,2+robust'!$A$3:$ID$198,186,FALSE)</f>
        <v>#N/A</v>
      </c>
      <c r="GE10" s="16" t="e">
        <f>VLOOKUP(A10,'Phase 1,2+robust'!$A$3:$ID$198,187,FALSE)</f>
        <v>#N/A</v>
      </c>
      <c r="GF10" s="16" t="e">
        <f>VLOOKUP(A10,'Phase 1,2+robust'!$A$3:$ID$198,188,FALSE)</f>
        <v>#N/A</v>
      </c>
      <c r="GG10" s="16" t="e">
        <f>VLOOKUP(A10,'Phase 1,2+robust'!$A$3:$ID$198,189,FALSE)</f>
        <v>#N/A</v>
      </c>
      <c r="GH10" s="16" t="e">
        <f>VLOOKUP(A10,'Phase 1,2+robust'!$A$3:$ID$198,190,FALSE)</f>
        <v>#N/A</v>
      </c>
      <c r="GI10" s="16" t="e">
        <f>VLOOKUP(A10,'Phase 1,2+robust'!$A$3:$ID$198,191,FALSE)</f>
        <v>#N/A</v>
      </c>
      <c r="GJ10" s="16" t="e">
        <f>VLOOKUP(A10,'Phase 1,2+robust'!$A$3:$ID$198,192,FALSE)</f>
        <v>#N/A</v>
      </c>
      <c r="GK10" s="16" t="e">
        <f>VLOOKUP(A10,'Phase 1,2+robust'!$A$3:$ID$198,193,FALSE)</f>
        <v>#N/A</v>
      </c>
      <c r="GL10" s="16" t="e">
        <f>VLOOKUP(A10,'Phase 1,2+robust'!$A$3:$ID$198,194,FALSE)</f>
        <v>#N/A</v>
      </c>
      <c r="GM10" s="16" t="e">
        <f>VLOOKUP(A10,'Phase 1,2+robust'!$A$3:$ID$198,195,FALSE)</f>
        <v>#N/A</v>
      </c>
      <c r="GN10" s="16" t="e">
        <f>VLOOKUP(A10,'Phase 1,2+robust'!$A$3:$ID$198,196,FALSE)</f>
        <v>#N/A</v>
      </c>
      <c r="GO10" s="16" t="e">
        <f>VLOOKUP(A10,'Phase 1,2+robust'!$A$3:$ID$198,197,FALSE)</f>
        <v>#N/A</v>
      </c>
      <c r="GP10" s="16" t="e">
        <f>VLOOKUP(A10,'Phase 1,2+robust'!$A$3:$ID$198,198,FALSE)</f>
        <v>#N/A</v>
      </c>
    </row>
    <row r="11" spans="1:198" s="16" customFormat="1" x14ac:dyDescent="0.25">
      <c r="B11" s="16" t="e">
        <f>VLOOKUP(A11,'Phase 1,2+robust'!$A$3:$ID$198,2,FALSE)</f>
        <v>#N/A</v>
      </c>
      <c r="C11" s="16" t="e">
        <f>VLOOKUP(A11,'Phase 1,2+robust'!$A$3:$ID$198,3,FALSE)</f>
        <v>#N/A</v>
      </c>
      <c r="D11" s="16" t="e">
        <f>VLOOKUP(A11,'Phase 1,2+robust'!$A$3:$ID$198,4,FALSE)</f>
        <v>#N/A</v>
      </c>
      <c r="E11" s="16" t="e">
        <f>VLOOKUP(A11,'Phase 1,2+robust'!$A$3:$ID$198,5,FALSE)</f>
        <v>#N/A</v>
      </c>
      <c r="F11" s="16" t="e">
        <f>VLOOKUP(A11,'Phase 1,2+robust'!$A$3:$ID$198,6,FALSE)</f>
        <v>#N/A</v>
      </c>
      <c r="G11" s="16" t="e">
        <f>VLOOKUP(A11,'Phase 1,2+robust'!$A$3:$ID$198,7,FALSE)</f>
        <v>#N/A</v>
      </c>
      <c r="H11" s="16" t="e">
        <f>VLOOKUP(A11,'Phase 1,2+robust'!$A$3:$ID$198,8,FALSE)</f>
        <v>#N/A</v>
      </c>
      <c r="I11" s="16" t="e">
        <f>VLOOKUP(A11,'Phase 1,2+robust'!$A$3:$ID$198,9,FALSE)</f>
        <v>#N/A</v>
      </c>
      <c r="J11" s="45" t="e">
        <f>VLOOKUP(A11,'Phase 1,2+robust'!$A$3:$ID$198,10,FALSE)</f>
        <v>#N/A</v>
      </c>
      <c r="K11" s="46" t="e">
        <f>VLOOKUP(A11,'Phase 1,2+robust'!$A$3:$ID$198,11,FALSE)</f>
        <v>#N/A</v>
      </c>
      <c r="L11" s="47" t="e">
        <f>VLOOKUP(A11,'Phase 1,2+robust'!$A$3:$ID$198,12,FALSE)</f>
        <v>#N/A</v>
      </c>
      <c r="M11" s="16" t="e">
        <f>VLOOKUP(A11,'Phase 1,2+robust'!$A$3:$ID$198,13,FALSE)</f>
        <v>#N/A</v>
      </c>
      <c r="N11" s="16" t="e">
        <f>VLOOKUP(A11,'Phase 1,2+robust'!$A$3:$ID$198,14,FALSE)</f>
        <v>#N/A</v>
      </c>
      <c r="O11" s="16" t="e">
        <f>VLOOKUP(A11,'Phase 1,2+robust'!$A$3:$ID$198,15,FALSE)</f>
        <v>#N/A</v>
      </c>
      <c r="P11" s="45" t="e">
        <f>VLOOKUP(A11,'Phase 1,2+robust'!$A$3:$ID$198,16,FALSE)</f>
        <v>#N/A</v>
      </c>
      <c r="Q11" s="46" t="e">
        <f>VLOOKUP(A11,'Phase 1,2+robust'!$A$3:$ID$198,17,FALSE)</f>
        <v>#N/A</v>
      </c>
      <c r="R11" s="47" t="e">
        <f>VLOOKUP(A11,'Phase 1,2+robust'!$A$3:$ID$198,18,FALSE)</f>
        <v>#N/A</v>
      </c>
      <c r="S11" s="16" t="e">
        <f>VLOOKUP(A11,'Phase 1,2+robust'!$A$3:$ID$198,19,FALSE)</f>
        <v>#N/A</v>
      </c>
      <c r="T11" s="16" t="e">
        <f>VLOOKUP(A11,'Phase 1,2+robust'!$A$3:$ID$198,20,FALSE)</f>
        <v>#N/A</v>
      </c>
      <c r="U11" s="16" t="e">
        <f>VLOOKUP(A11,'Phase 1,2+robust'!$A$3:$ID$198,21,FALSE)</f>
        <v>#N/A</v>
      </c>
      <c r="V11" s="45" t="e">
        <f>VLOOKUP(A11,'Phase 1,2+robust'!$A$3:$ID$198,22,FALSE)</f>
        <v>#N/A</v>
      </c>
      <c r="W11" s="46" t="e">
        <f>VLOOKUP(A11,'Phase 1,2+robust'!$A$3:$ID$198,23,FALSE)</f>
        <v>#N/A</v>
      </c>
      <c r="X11" s="47" t="e">
        <f>VLOOKUP(A11,'Phase 1,2+robust'!$A$3:$ID$198,24,FALSE)</f>
        <v>#N/A</v>
      </c>
      <c r="Y11" s="16" t="e">
        <f>VLOOKUP(A11,'Phase 1,2+robust'!$A$3:$ID$198,25,FALSE)</f>
        <v>#N/A</v>
      </c>
      <c r="Z11" s="16" t="e">
        <f>VLOOKUP(A11,'Phase 1,2+robust'!$A$3:$ID$198,26,FALSE)</f>
        <v>#N/A</v>
      </c>
      <c r="AA11" s="16" t="e">
        <f>VLOOKUP(A11,'Phase 1,2+robust'!$A$3:$ID$198,27,FALSE)</f>
        <v>#N/A</v>
      </c>
      <c r="AB11" s="45" t="e">
        <f>VLOOKUP(A11,'Phase 1,2+robust'!$A$3:$ID$198,28,FALSE)</f>
        <v>#N/A</v>
      </c>
      <c r="AC11" s="46" t="e">
        <f>VLOOKUP(A11,'Phase 1,2+robust'!$A$3:$ID$198,29,FALSE)</f>
        <v>#N/A</v>
      </c>
      <c r="AD11" s="47" t="e">
        <f>VLOOKUP(A11,'Phase 1,2+robust'!$A$3:$ID$198,30,FALSE)</f>
        <v>#N/A</v>
      </c>
      <c r="AE11" s="16" t="e">
        <f>VLOOKUP(A11,'Phase 1,2+robust'!$A$3:$ID$198,31,FALSE)</f>
        <v>#N/A</v>
      </c>
      <c r="AF11" s="16" t="e">
        <f>VLOOKUP(A11,'Phase 1,2+robust'!$A$3:$ID$198,32,FALSE)</f>
        <v>#N/A</v>
      </c>
      <c r="AG11" s="16" t="e">
        <f>VLOOKUP(A11,'Phase 1,2+robust'!$A$3:$ID$198,33,FALSE)</f>
        <v>#N/A</v>
      </c>
      <c r="AH11" s="45" t="e">
        <f>VLOOKUP(A11,'Phase 1,2+robust'!$A$3:$ID$198,34,FALSE)</f>
        <v>#N/A</v>
      </c>
      <c r="AI11" s="46" t="e">
        <f>VLOOKUP(A11,'Phase 1,2+robust'!$A$3:$ID$198,35,FALSE)</f>
        <v>#N/A</v>
      </c>
      <c r="AJ11" s="47" t="e">
        <f>VLOOKUP(A11,'Phase 1,2+robust'!$A$3:$ID$198,36,FALSE)</f>
        <v>#N/A</v>
      </c>
      <c r="AK11" s="16" t="e">
        <f>VLOOKUP(A11,'Phase 1,2+robust'!$A$3:$ID$198,37,FALSE)</f>
        <v>#N/A</v>
      </c>
      <c r="AL11" s="16" t="e">
        <f>VLOOKUP(A11,'Phase 1,2+robust'!$A$3:$ID$198,38,FALSE)</f>
        <v>#N/A</v>
      </c>
      <c r="AM11" s="16" t="e">
        <f>VLOOKUP(A11,'Phase 1,2+robust'!$A$3:$ID$198,39,FALSE)</f>
        <v>#N/A</v>
      </c>
      <c r="AN11" s="45" t="e">
        <f>VLOOKUP(A11,'Phase 1,2+robust'!$A$3:$ID$198,40,FALSE)</f>
        <v>#N/A</v>
      </c>
      <c r="AO11" s="46" t="e">
        <f>VLOOKUP(A11,'Phase 1,2+robust'!$A$3:$ID$198,41,FALSE)</f>
        <v>#N/A</v>
      </c>
      <c r="AP11" s="47" t="e">
        <f>VLOOKUP(A11,'Phase 1,2+robust'!$A$3:$ID$198,42,FALSE)</f>
        <v>#N/A</v>
      </c>
      <c r="AQ11" s="16" t="e">
        <f>VLOOKUP(A11,'Phase 1,2+robust'!$A$3:$ID$198,43,FALSE)</f>
        <v>#N/A</v>
      </c>
      <c r="AR11" s="16" t="e">
        <f>VLOOKUP(A11,'Phase 1,2+robust'!$A$3:$ID$198,44,FALSE)</f>
        <v>#N/A</v>
      </c>
      <c r="AS11" s="16" t="e">
        <f>VLOOKUP(A11,'Phase 1,2+robust'!$A$3:$ID$198,45,FALSE)</f>
        <v>#N/A</v>
      </c>
      <c r="AT11" s="45" t="e">
        <f>VLOOKUP(A11,'Phase 1,2+robust'!$A$3:$ID$198,46,FALSE)</f>
        <v>#N/A</v>
      </c>
      <c r="AU11" s="46" t="e">
        <f>VLOOKUP(A11,'Phase 1,2+robust'!$A$3:$ID$198,47,FALSE)</f>
        <v>#N/A</v>
      </c>
      <c r="AV11" s="47" t="e">
        <f>VLOOKUP(A11,'Phase 1,2+robust'!$A$3:$ID$198,48,FALSE)</f>
        <v>#N/A</v>
      </c>
      <c r="AW11" s="16" t="e">
        <f>VLOOKUP(A11,'Phase 1,2+robust'!$A$3:$ID$198,49,FALSE)</f>
        <v>#N/A</v>
      </c>
      <c r="AX11" s="16" t="e">
        <f>VLOOKUP(A11,'Phase 1,2+robust'!$A$3:$ID$198,50,FALSE)</f>
        <v>#N/A</v>
      </c>
      <c r="AY11" s="16" t="e">
        <f>VLOOKUP(A11,'Phase 1,2+robust'!$A$3:$ID$198,51,FALSE)</f>
        <v>#N/A</v>
      </c>
      <c r="AZ11" s="45" t="e">
        <f>VLOOKUP(A11,'Phase 1,2+robust'!$A$3:$ID$198,52,FALSE)</f>
        <v>#N/A</v>
      </c>
      <c r="BA11" s="46" t="e">
        <f>VLOOKUP(A11,'Phase 1,2+robust'!$A$3:$ID$198,53,FALSE)</f>
        <v>#N/A</v>
      </c>
      <c r="BB11" s="47" t="e">
        <f>VLOOKUP(A11,'Phase 1,2+robust'!$A$3:$ID$198,54,FALSE)</f>
        <v>#N/A</v>
      </c>
      <c r="BC11" s="16" t="e">
        <f>VLOOKUP(A11,'Phase 1,2+robust'!$A$3:$ID$198,55,FALSE)</f>
        <v>#N/A</v>
      </c>
      <c r="BD11" s="16" t="e">
        <f>VLOOKUP(A11,'Phase 1,2+robust'!$A$3:$ID$198,56,FALSE)</f>
        <v>#N/A</v>
      </c>
      <c r="BE11" s="16" t="e">
        <f>VLOOKUP(A11,'Phase 1,2+robust'!$A$3:$ID$198,57,FALSE)</f>
        <v>#N/A</v>
      </c>
      <c r="BF11" s="45" t="e">
        <f>VLOOKUP(A11,'Phase 1,2+robust'!$A$3:$ID$198,58,FALSE)</f>
        <v>#N/A</v>
      </c>
      <c r="BG11" s="46" t="e">
        <f>VLOOKUP(A11,'Phase 1,2+robust'!$A$3:$ID$198,59,FALSE)</f>
        <v>#N/A</v>
      </c>
      <c r="BH11" s="47" t="e">
        <f>VLOOKUP(A11,'Phase 1,2+robust'!$A$3:$ID$198,60,FALSE)</f>
        <v>#N/A</v>
      </c>
      <c r="BI11" s="16" t="e">
        <f>VLOOKUP(A11,'Phase 1,2+robust'!$A$3:$ID$198,61,FALSE)</f>
        <v>#N/A</v>
      </c>
      <c r="BJ11" s="16" t="e">
        <f>VLOOKUP(A11,'Phase 1,2+robust'!$A$3:$ID$198,62,FALSE)</f>
        <v>#N/A</v>
      </c>
      <c r="BK11" s="16" t="e">
        <f>VLOOKUP(A11,'Phase 1,2+robust'!$A$3:$ID$198,63,FALSE)</f>
        <v>#N/A</v>
      </c>
      <c r="BL11" s="45" t="e">
        <f>VLOOKUP(A11,'Phase 1,2+robust'!$A$3:$ID$198,64,FALSE)</f>
        <v>#N/A</v>
      </c>
      <c r="BM11" s="46" t="e">
        <f>VLOOKUP(A11,'Phase 1,2+robust'!$A$3:$ID$198,65,FALSE)</f>
        <v>#N/A</v>
      </c>
      <c r="BN11" s="47" t="e">
        <f>VLOOKUP(A11,'Phase 1,2+robust'!$A$3:$ID$198,66,FALSE)</f>
        <v>#N/A</v>
      </c>
      <c r="BO11" s="16" t="e">
        <f>VLOOKUP(A11,'Phase 1,2+robust'!$A$3:$ID$198,67,FALSE)</f>
        <v>#N/A</v>
      </c>
      <c r="BP11" s="16" t="e">
        <f>VLOOKUP(A11,'Phase 1,2+robust'!$A$3:$ID$198,68,FALSE)</f>
        <v>#N/A</v>
      </c>
      <c r="BQ11" s="16" t="e">
        <f>VLOOKUP(A11,'Phase 1,2+robust'!$A$3:$ID$198,69,FALSE)</f>
        <v>#N/A</v>
      </c>
      <c r="BR11" s="45" t="e">
        <f>VLOOKUP(A11,'Phase 1,2+robust'!$A$3:$ID$198,70,FALSE)</f>
        <v>#N/A</v>
      </c>
      <c r="BS11" s="46" t="e">
        <f>VLOOKUP(A11,'Phase 1,2+robust'!$A$3:$ID$198,71,FALSE)</f>
        <v>#N/A</v>
      </c>
      <c r="BT11" s="47" t="e">
        <f>VLOOKUP(A11,'Phase 1,2+robust'!$A$3:$ID$198,72,FALSE)</f>
        <v>#N/A</v>
      </c>
      <c r="BU11" s="16" t="e">
        <f>VLOOKUP(A11,'Phase 1,2+robust'!$A$3:$ID$198,73,FALSE)</f>
        <v>#N/A</v>
      </c>
      <c r="BV11" s="16" t="e">
        <f>VLOOKUP(A11,'Phase 1,2+robust'!$A$3:$ID$198,74,FALSE)</f>
        <v>#N/A</v>
      </c>
      <c r="BW11" s="16" t="e">
        <f>VLOOKUP(A11,'Phase 1,2+robust'!$A$3:$ID$198,75,FALSE)</f>
        <v>#N/A</v>
      </c>
      <c r="BX11" s="45" t="e">
        <f>VLOOKUP(A11,'Phase 1,2+robust'!$A$3:$ID$198,76,FALSE)</f>
        <v>#N/A</v>
      </c>
      <c r="BY11" s="46" t="e">
        <f>VLOOKUP(A11,'Phase 1,2+robust'!$A$3:$ID$198,77,FALSE)</f>
        <v>#N/A</v>
      </c>
      <c r="BZ11" s="47" t="e">
        <f>VLOOKUP(A11,'Phase 1,2+robust'!$A$3:$ID$198,78,FALSE)</f>
        <v>#N/A</v>
      </c>
      <c r="CA11" s="16" t="e">
        <f>VLOOKUP(A11,'Phase 1,2+robust'!$A$3:$ID$198,79,FALSE)</f>
        <v>#N/A</v>
      </c>
      <c r="CB11" s="16" t="e">
        <f>VLOOKUP(A11,'Phase 1,2+robust'!$A$3:$ID$198,80,FALSE)</f>
        <v>#N/A</v>
      </c>
      <c r="CC11" s="16" t="e">
        <f>VLOOKUP(A11,'Phase 1,2+robust'!$A$3:$ID$198,81,FALSE)</f>
        <v>#N/A</v>
      </c>
      <c r="CD11" s="45" t="e">
        <f>VLOOKUP(A11,'Phase 1,2+robust'!$A$3:$ID$198,82,FALSE)</f>
        <v>#N/A</v>
      </c>
      <c r="CE11" s="46" t="e">
        <f>VLOOKUP(A11,'Phase 1,2+robust'!$A$3:$ID$198,83,FALSE)</f>
        <v>#N/A</v>
      </c>
      <c r="CF11" s="47" t="e">
        <f>VLOOKUP(A11,'Phase 1,2+robust'!$A$3:$ID$198,84,FALSE)</f>
        <v>#N/A</v>
      </c>
      <c r="CG11" s="16" t="e">
        <f>VLOOKUP(A11,'Phase 1,2+robust'!$A$3:$ID$198,85,FALSE)</f>
        <v>#N/A</v>
      </c>
      <c r="CH11" s="16" t="e">
        <f>VLOOKUP(A11,'Phase 1,2+robust'!$A$3:$ID$198,86,FALSE)</f>
        <v>#N/A</v>
      </c>
      <c r="CI11" s="16" t="e">
        <f>VLOOKUP(A11,'Phase 1,2+robust'!$A$3:$ID$198,87,FALSE)</f>
        <v>#N/A</v>
      </c>
      <c r="CJ11" s="45" t="e">
        <f>VLOOKUP(A11,'Phase 1,2+robust'!$A$3:$ID$198,88,FALSE)</f>
        <v>#N/A</v>
      </c>
      <c r="CK11" s="46" t="e">
        <f>VLOOKUP(A11,'Phase 1,2+robust'!$A$3:$ID$198,89,FALSE)</f>
        <v>#N/A</v>
      </c>
      <c r="CL11" s="47" t="e">
        <f>VLOOKUP(A11,'Phase 1,2+robust'!$A$3:$ID$198,90,FALSE)</f>
        <v>#N/A</v>
      </c>
      <c r="CM11" s="16" t="e">
        <f>VLOOKUP(A11,'Phase 1,2+robust'!$A$3:$ID$198,91,FALSE)</f>
        <v>#N/A</v>
      </c>
      <c r="CN11" s="16" t="e">
        <f>VLOOKUP(A11,'Phase 1,2+robust'!$A$3:$ID$198,92,FALSE)</f>
        <v>#N/A</v>
      </c>
      <c r="CO11" s="16" t="e">
        <f>VLOOKUP(A11,'Phase 1,2+robust'!$A$3:$ID$198,93,FALSE)</f>
        <v>#N/A</v>
      </c>
      <c r="CP11" s="45" t="e">
        <f>VLOOKUP(A11,'Phase 1,2+robust'!$A$3:$ID$198,94,FALSE)</f>
        <v>#N/A</v>
      </c>
      <c r="CQ11" s="46" t="e">
        <f>VLOOKUP(A11,'Phase 1,2+robust'!$A$3:$ID$198,95,FALSE)</f>
        <v>#N/A</v>
      </c>
      <c r="CR11" s="47" t="e">
        <f>VLOOKUP(A11,'Phase 1,2+robust'!$A$3:$ID$198,96,FALSE)</f>
        <v>#N/A</v>
      </c>
      <c r="CS11" s="16" t="e">
        <f>VLOOKUP(A11,'Phase 1,2+robust'!$A$3:$ID$198,97,FALSE)</f>
        <v>#N/A</v>
      </c>
      <c r="CT11" s="16" t="e">
        <f>VLOOKUP(A11,'Phase 1,2+robust'!$A$3:$ID$198,98,FALSE)</f>
        <v>#N/A</v>
      </c>
      <c r="CU11" s="16" t="e">
        <f>VLOOKUP(A11,'Phase 1,2+robust'!$A$3:$ID$198,99,FALSE)</f>
        <v>#N/A</v>
      </c>
      <c r="CV11" s="45" t="e">
        <f>VLOOKUP(A11,'Phase 1,2+robust'!$A$3:$ID$198,100,FALSE)</f>
        <v>#N/A</v>
      </c>
      <c r="CW11" s="46" t="e">
        <f>VLOOKUP(A11,'Phase 1,2+robust'!$A$3:$ID$198,101,FALSE)</f>
        <v>#N/A</v>
      </c>
      <c r="CX11" s="47" t="e">
        <f>VLOOKUP(A11,'Phase 1,2+robust'!$A$3:$ID$198,102,FALSE)</f>
        <v>#N/A</v>
      </c>
      <c r="CY11" s="16" t="e">
        <f>VLOOKUP(A11,'Phase 1,2+robust'!$A$3:$ID$198,103,FALSE)</f>
        <v>#N/A</v>
      </c>
      <c r="CZ11" s="16" t="e">
        <f>VLOOKUP(A11,'Phase 1,2+robust'!$A$3:$ID$198,104,FALSE)</f>
        <v>#N/A</v>
      </c>
      <c r="DA11" s="16" t="e">
        <f>VLOOKUP(A11,'Phase 1,2+robust'!$A$3:$ID$198,105,FALSE)</f>
        <v>#N/A</v>
      </c>
      <c r="DB11" s="45" t="e">
        <f>VLOOKUP(A11,'Phase 1,2+robust'!$A$3:$ID$198,106,FALSE)</f>
        <v>#N/A</v>
      </c>
      <c r="DC11" s="46" t="e">
        <f>VLOOKUP(A11,'Phase 1,2+robust'!$A$3:$ID$198,107,FALSE)</f>
        <v>#N/A</v>
      </c>
      <c r="DD11" s="47" t="e">
        <f>VLOOKUP(A11,'Phase 1,2+robust'!$A$3:$ID$198,108,FALSE)</f>
        <v>#N/A</v>
      </c>
      <c r="DE11" s="16" t="e">
        <f>VLOOKUP(A11,'Phase 1,2+robust'!$A$3:$ID$198,109,FALSE)</f>
        <v>#N/A</v>
      </c>
      <c r="DF11" s="16" t="e">
        <f>VLOOKUP(A11,'Phase 1,2+robust'!$A$3:$ID$198,110,FALSE)</f>
        <v>#N/A</v>
      </c>
      <c r="DG11" s="16" t="e">
        <f>VLOOKUP(A11,'Phase 1,2+robust'!$A$3:$ID$198,111,FALSE)</f>
        <v>#N/A</v>
      </c>
      <c r="DH11" s="45" t="e">
        <f>VLOOKUP(A11,'Phase 1,2+robust'!$A$3:$ID$198,112,FALSE)</f>
        <v>#N/A</v>
      </c>
      <c r="DI11" s="46" t="e">
        <f>VLOOKUP(A11,'Phase 1,2+robust'!$A$3:$ID$198,113,FALSE)</f>
        <v>#N/A</v>
      </c>
      <c r="DJ11" s="47" t="e">
        <f>VLOOKUP(A11,'Phase 1,2+robust'!$A$3:$ID$198,114,FALSE)</f>
        <v>#N/A</v>
      </c>
      <c r="DK11" s="16" t="e">
        <f>VLOOKUP(A11,'Phase 1,2+robust'!$A$3:$ID$198,115,FALSE)</f>
        <v>#N/A</v>
      </c>
      <c r="DL11" s="16" t="e">
        <f>VLOOKUP(A11,'Phase 1,2+robust'!$A$3:$ID$198,116,FALSE)</f>
        <v>#N/A</v>
      </c>
      <c r="DM11" s="16" t="e">
        <f>VLOOKUP(A11,'Phase 1,2+robust'!$A$3:$ID$198,117,FALSE)</f>
        <v>#N/A</v>
      </c>
      <c r="DN11" s="45" t="e">
        <f>VLOOKUP(A11,'Phase 1,2+robust'!$A$3:$ID$198,118,FALSE)</f>
        <v>#N/A</v>
      </c>
      <c r="DO11" s="46" t="e">
        <f>VLOOKUP(A11,'Phase 1,2+robust'!$A$3:$ID$198,119,FALSE)</f>
        <v>#N/A</v>
      </c>
      <c r="DP11" s="47" t="e">
        <f>VLOOKUP(A11,'Phase 1,2+robust'!$A$3:$ID$198,120,FALSE)</f>
        <v>#N/A</v>
      </c>
      <c r="DQ11" s="16" t="e">
        <f>VLOOKUP(A11,'Phase 1,2+robust'!$A$3:$ID$198,121,FALSE)</f>
        <v>#N/A</v>
      </c>
      <c r="DR11" s="16" t="e">
        <f>VLOOKUP(A11,'Phase 1,2+robust'!$A$3:$ID$198,122,FALSE)</f>
        <v>#N/A</v>
      </c>
      <c r="DS11" s="16" t="e">
        <f>VLOOKUP(A11,'Phase 1,2+robust'!$A$3:$ID$198,123,FALSE)</f>
        <v>#N/A</v>
      </c>
      <c r="DT11" s="45" t="e">
        <f>VLOOKUP(A11,'Phase 1,2+robust'!$A$3:$ID$198,124,FALSE)</f>
        <v>#N/A</v>
      </c>
      <c r="DU11" s="46" t="e">
        <f>VLOOKUP(A11,'Phase 1,2+robust'!$A$3:$ID$198,125,FALSE)</f>
        <v>#N/A</v>
      </c>
      <c r="DV11" s="47" t="e">
        <f>VLOOKUP(A11,'Phase 1,2+robust'!$A$3:$ID$198,126,FALSE)</f>
        <v>#N/A</v>
      </c>
      <c r="DW11" s="16" t="e">
        <f>VLOOKUP(A11,'Phase 1,2+robust'!$A$3:$ID$198,127,FALSE)</f>
        <v>#N/A</v>
      </c>
      <c r="DX11" s="16" t="e">
        <f>VLOOKUP(A11,'Phase 1,2+robust'!$A$3:$ID$198,128,FALSE)</f>
        <v>#N/A</v>
      </c>
      <c r="DY11" s="16" t="e">
        <f>VLOOKUP(A11,'Phase 1,2+robust'!$A$3:$ID$198,129,FALSE)</f>
        <v>#N/A</v>
      </c>
      <c r="DZ11" s="45" t="e">
        <f>VLOOKUP(A11,'Phase 1,2+robust'!$A$3:$ID$198,130,FALSE)</f>
        <v>#N/A</v>
      </c>
      <c r="EA11" s="46" t="e">
        <f>VLOOKUP(A11,'Phase 1,2+robust'!$A$3:$ID$198,131,FALSE)</f>
        <v>#N/A</v>
      </c>
      <c r="EB11" s="47" t="e">
        <f>VLOOKUP(A11,'Phase 1,2+robust'!$A$3:$ID$198,132,FALSE)</f>
        <v>#N/A</v>
      </c>
      <c r="EC11" s="16" t="e">
        <f>VLOOKUP(A11,'Phase 1,2+robust'!$A$3:$ID$198,133,FALSE)</f>
        <v>#N/A</v>
      </c>
      <c r="ED11" s="16" t="e">
        <f>VLOOKUP(A11,'Phase 1,2+robust'!$A$3:$ID$198,134,FALSE)</f>
        <v>#N/A</v>
      </c>
      <c r="EE11" s="16" t="e">
        <f>VLOOKUP(A11,'Phase 1,2+robust'!$A$3:$ID$198,135,FALSE)</f>
        <v>#N/A</v>
      </c>
      <c r="EF11" s="45" t="e">
        <f>VLOOKUP(A11,'Phase 1,2+robust'!$A$3:$ID$198,136,FALSE)</f>
        <v>#N/A</v>
      </c>
      <c r="EG11" s="46" t="e">
        <f>VLOOKUP(A11,'Phase 1,2+robust'!$A$3:$ID$198,137,FALSE)</f>
        <v>#N/A</v>
      </c>
      <c r="EH11" s="47" t="e">
        <f>VLOOKUP(A11,'Phase 1,2+robust'!$A$3:$ID$198,138,FALSE)</f>
        <v>#N/A</v>
      </c>
      <c r="EI11" s="16" t="e">
        <f>VLOOKUP(A11,'Phase 1,2+robust'!$A$3:$ID$198,139,FALSE)</f>
        <v>#N/A</v>
      </c>
      <c r="EJ11" s="16" t="e">
        <f>VLOOKUP(A11,'Phase 1,2+robust'!$A$3:$ID$198,140,FALSE)</f>
        <v>#N/A</v>
      </c>
      <c r="EK11" s="16" t="e">
        <f>VLOOKUP(A11,'Phase 1,2+robust'!$A$3:$ID$198,141,FALSE)</f>
        <v>#N/A</v>
      </c>
      <c r="EL11" s="45" t="e">
        <f>VLOOKUP(A11,'Phase 1,2+robust'!$A$3:$ID$198,142,FALSE)</f>
        <v>#N/A</v>
      </c>
      <c r="EM11" s="46" t="e">
        <f>VLOOKUP(A11,'Phase 1,2+robust'!$A$3:$ID$198,143,FALSE)</f>
        <v>#N/A</v>
      </c>
      <c r="EN11" s="47" t="e">
        <f>VLOOKUP(A11,'Phase 1,2+robust'!$A$3:$ID$198,144,FALSE)</f>
        <v>#N/A</v>
      </c>
      <c r="EO11" s="16" t="e">
        <f>VLOOKUP(A11,'Phase 1,2+robust'!$A$3:$ID$198,145,FALSE)</f>
        <v>#N/A</v>
      </c>
      <c r="EP11" s="16" t="e">
        <f>VLOOKUP(A11,'Phase 1,2+robust'!$A$3:$ID$198,146,FALSE)</f>
        <v>#N/A</v>
      </c>
      <c r="EQ11" s="16" t="e">
        <f>VLOOKUP(A11,'Phase 1,2+robust'!$A$3:$ID$198,147,FALSE)</f>
        <v>#N/A</v>
      </c>
      <c r="ER11" s="45" t="e">
        <f>VLOOKUP(A11,'Phase 1,2+robust'!$A$3:$ID$198,148,FALSE)</f>
        <v>#N/A</v>
      </c>
      <c r="ES11" s="46" t="e">
        <f>VLOOKUP(A11,'Phase 1,2+robust'!$A$3:$ID$198,149,FALSE)</f>
        <v>#N/A</v>
      </c>
      <c r="ET11" s="47" t="e">
        <f>VLOOKUP(A11,'Phase 1,2+robust'!$A$3:$ID$198,150,FALSE)</f>
        <v>#N/A</v>
      </c>
      <c r="EU11" s="16" t="e">
        <f>VLOOKUP(A11,'Phase 1,2+robust'!$A$3:$ID$198,151,FALSE)</f>
        <v>#N/A</v>
      </c>
      <c r="EV11" s="16" t="e">
        <f>VLOOKUP(A11,'Phase 1,2+robust'!$A$3:$ID$198,152,FALSE)</f>
        <v>#N/A</v>
      </c>
      <c r="EW11" s="16" t="e">
        <f>VLOOKUP(A11,'Phase 1,2+robust'!$A$3:$ID$198,153,FALSE)</f>
        <v>#N/A</v>
      </c>
      <c r="EX11" s="16" t="e">
        <f>VLOOKUP(A11,'Phase 1,2+robust'!$A$3:$ID$198,154,FALSE)</f>
        <v>#N/A</v>
      </c>
      <c r="EY11" s="16" t="e">
        <f>VLOOKUP(A11,'Phase 1,2+robust'!$A$3:$ID$198,155,FALSE)</f>
        <v>#N/A</v>
      </c>
      <c r="EZ11" s="16" t="e">
        <f>VLOOKUP(A11,'Phase 1,2+robust'!$A$3:$ID$198,156,FALSE)</f>
        <v>#N/A</v>
      </c>
      <c r="FA11" s="16" t="e">
        <f>VLOOKUP(A11,'Phase 1,2+robust'!$A$3:$ID$198,157,FALSE)</f>
        <v>#N/A</v>
      </c>
      <c r="FB11" s="16" t="e">
        <f>VLOOKUP(A11,'Phase 1,2+robust'!$A$3:$ID$198,158,FALSE)</f>
        <v>#N/A</v>
      </c>
      <c r="FC11" s="16" t="e">
        <f>VLOOKUP(A11,'Phase 1,2+robust'!$A$3:$ID$198,159,FALSE)</f>
        <v>#N/A</v>
      </c>
      <c r="FD11" s="16" t="e">
        <f>VLOOKUP(A11,'Phase 1,2+robust'!$A$3:$ID$198,160,FALSE)</f>
        <v>#N/A</v>
      </c>
      <c r="FE11" s="16" t="e">
        <f>VLOOKUP(A11,'Phase 1,2+robust'!$A$3:$ID$198,161,FALSE)</f>
        <v>#N/A</v>
      </c>
      <c r="FF11" s="16" t="e">
        <f>VLOOKUP(A11,'Phase 1,2+robust'!$A$3:$ID$198,162,FALSE)</f>
        <v>#N/A</v>
      </c>
      <c r="FG11" s="16" t="e">
        <f>VLOOKUP(A11,'Phase 1,2+robust'!$A$3:$ID$198,163,FALSE)</f>
        <v>#N/A</v>
      </c>
      <c r="FH11" s="16" t="e">
        <f>VLOOKUP(A11,'Phase 1,2+robust'!$A$3:$ID$198,164,FALSE)</f>
        <v>#N/A</v>
      </c>
      <c r="FI11" s="16" t="e">
        <f>VLOOKUP(A11,'Phase 1,2+robust'!$A$3:$ID$198,165,FALSE)</f>
        <v>#N/A</v>
      </c>
      <c r="FJ11" s="16" t="e">
        <f>VLOOKUP(A11,'Phase 1,2+robust'!$A$3:$ID$198,166,FALSE)</f>
        <v>#N/A</v>
      </c>
      <c r="FK11" s="16" t="e">
        <f>VLOOKUP(A11,'Phase 1,2+robust'!$A$3:$ID$198,167,FALSE)</f>
        <v>#N/A</v>
      </c>
      <c r="FL11" s="16" t="e">
        <f>VLOOKUP(A11,'Phase 1,2+robust'!$A$3:$ID$198,168,FALSE)</f>
        <v>#N/A</v>
      </c>
      <c r="FM11" s="16" t="e">
        <f>VLOOKUP(A11,'Phase 1,2+robust'!$A$3:$ID$198,169,FALSE)</f>
        <v>#N/A</v>
      </c>
      <c r="FN11" s="16" t="e">
        <f>VLOOKUP(A11,'Phase 1,2+robust'!$A$3:$ID$198,170,FALSE)</f>
        <v>#N/A</v>
      </c>
      <c r="FO11" s="16" t="e">
        <f>VLOOKUP(A11,'Phase 1,2+robust'!$A$3:$ID$198,171,FALSE)</f>
        <v>#N/A</v>
      </c>
      <c r="FP11" s="16" t="e">
        <f>VLOOKUP(A11,'Phase 1,2+robust'!$A$3:$ID$198,172,FALSE)</f>
        <v>#N/A</v>
      </c>
      <c r="FQ11" s="16" t="e">
        <f>VLOOKUP(A11,'Phase 1,2+robust'!$A$3:$ID$198,173,FALSE)</f>
        <v>#N/A</v>
      </c>
      <c r="FR11" s="16" t="e">
        <f>VLOOKUP(A11,'Phase 1,2+robust'!$A$3:$ID$198,174,FALSE)</f>
        <v>#N/A</v>
      </c>
      <c r="FS11" s="16" t="e">
        <f>VLOOKUP(A11,'Phase 1,2+robust'!$A$3:$ID$198,175,FALSE)</f>
        <v>#N/A</v>
      </c>
      <c r="FT11" s="16" t="e">
        <f>VLOOKUP(A11,'Phase 1,2+robust'!$A$3:$ID$198,176,FALSE)</f>
        <v>#N/A</v>
      </c>
      <c r="FU11" s="16" t="e">
        <f>VLOOKUP(A11,'Phase 1,2+robust'!$A$3:$ID$198,177,FALSE)</f>
        <v>#N/A</v>
      </c>
      <c r="FV11" s="16" t="e">
        <f>VLOOKUP(A11,'Phase 1,2+robust'!$A$3:$ID$198,178,FALSE)</f>
        <v>#N/A</v>
      </c>
      <c r="FW11" s="16" t="e">
        <f>VLOOKUP(A11,'Phase 1,2+robust'!$A$3:$ID$198,179,FALSE)</f>
        <v>#N/A</v>
      </c>
      <c r="FX11" s="16" t="e">
        <f>VLOOKUP(A11,'Phase 1,2+robust'!$A$3:$ID$198,180,FALSE)</f>
        <v>#N/A</v>
      </c>
      <c r="FY11" s="16" t="e">
        <f>VLOOKUP(A11,'Phase 1,2+robust'!$A$3:$ID$198,181,FALSE)</f>
        <v>#N/A</v>
      </c>
      <c r="FZ11" s="16" t="e">
        <f>VLOOKUP(A11,'Phase 1,2+robust'!$A$3:$ID$198,182,FALSE)</f>
        <v>#N/A</v>
      </c>
      <c r="GA11" s="16" t="e">
        <f>VLOOKUP(A11,'Phase 1,2+robust'!$A$3:$ID$198,183,FALSE)</f>
        <v>#N/A</v>
      </c>
      <c r="GB11" s="16" t="e">
        <f>VLOOKUP(A11,'Phase 1,2+robust'!$A$3:$ID$198,184,FALSE)</f>
        <v>#N/A</v>
      </c>
      <c r="GC11" s="16" t="e">
        <f>VLOOKUP(A11,'Phase 1,2+robust'!$A$3:$ID$198,185,FALSE)</f>
        <v>#N/A</v>
      </c>
      <c r="GD11" s="16" t="e">
        <f>VLOOKUP(A11,'Phase 1,2+robust'!$A$3:$ID$198,186,FALSE)</f>
        <v>#N/A</v>
      </c>
      <c r="GE11" s="16" t="e">
        <f>VLOOKUP(A11,'Phase 1,2+robust'!$A$3:$ID$198,187,FALSE)</f>
        <v>#N/A</v>
      </c>
      <c r="GF11" s="16" t="e">
        <f>VLOOKUP(A11,'Phase 1,2+robust'!$A$3:$ID$198,188,FALSE)</f>
        <v>#N/A</v>
      </c>
      <c r="GG11" s="16" t="e">
        <f>VLOOKUP(A11,'Phase 1,2+robust'!$A$3:$ID$198,189,FALSE)</f>
        <v>#N/A</v>
      </c>
      <c r="GH11" s="16" t="e">
        <f>VLOOKUP(A11,'Phase 1,2+robust'!$A$3:$ID$198,190,FALSE)</f>
        <v>#N/A</v>
      </c>
      <c r="GI11" s="16" t="e">
        <f>VLOOKUP(A11,'Phase 1,2+robust'!$A$3:$ID$198,191,FALSE)</f>
        <v>#N/A</v>
      </c>
      <c r="GJ11" s="16" t="e">
        <f>VLOOKUP(A11,'Phase 1,2+robust'!$A$3:$ID$198,192,FALSE)</f>
        <v>#N/A</v>
      </c>
      <c r="GK11" s="16" t="e">
        <f>VLOOKUP(A11,'Phase 1,2+robust'!$A$3:$ID$198,193,FALSE)</f>
        <v>#N/A</v>
      </c>
      <c r="GL11" s="16" t="e">
        <f>VLOOKUP(A11,'Phase 1,2+robust'!$A$3:$ID$198,194,FALSE)</f>
        <v>#N/A</v>
      </c>
      <c r="GM11" s="16" t="e">
        <f>VLOOKUP(A11,'Phase 1,2+robust'!$A$3:$ID$198,195,FALSE)</f>
        <v>#N/A</v>
      </c>
      <c r="GN11" s="16" t="e">
        <f>VLOOKUP(A11,'Phase 1,2+robust'!$A$3:$ID$198,196,FALSE)</f>
        <v>#N/A</v>
      </c>
      <c r="GO11" s="16" t="e">
        <f>VLOOKUP(A11,'Phase 1,2+robust'!$A$3:$ID$198,197,FALSE)</f>
        <v>#N/A</v>
      </c>
      <c r="GP11" s="16" t="e">
        <f>VLOOKUP(A11,'Phase 1,2+robust'!$A$3:$ID$198,198,FALSE)</f>
        <v>#N/A</v>
      </c>
    </row>
    <row r="12" spans="1:198" s="16" customFormat="1" x14ac:dyDescent="0.25">
      <c r="B12" s="16" t="e">
        <f>VLOOKUP(A12,'Phase 1,2+robust'!$A$3:$ID$198,2,FALSE)</f>
        <v>#N/A</v>
      </c>
      <c r="C12" s="16" t="e">
        <f>VLOOKUP(A12,'Phase 1,2+robust'!$A$3:$ID$198,3,FALSE)</f>
        <v>#N/A</v>
      </c>
      <c r="D12" s="16" t="e">
        <f>VLOOKUP(A12,'Phase 1,2+robust'!$A$3:$ID$198,4,FALSE)</f>
        <v>#N/A</v>
      </c>
      <c r="E12" s="16" t="e">
        <f>VLOOKUP(A12,'Phase 1,2+robust'!$A$3:$ID$198,5,FALSE)</f>
        <v>#N/A</v>
      </c>
      <c r="F12" s="16" t="e">
        <f>VLOOKUP(A12,'Phase 1,2+robust'!$A$3:$ID$198,6,FALSE)</f>
        <v>#N/A</v>
      </c>
      <c r="G12" s="16" t="e">
        <f>VLOOKUP(A12,'Phase 1,2+robust'!$A$3:$ID$198,7,FALSE)</f>
        <v>#N/A</v>
      </c>
      <c r="H12" s="16" t="e">
        <f>VLOOKUP(A12,'Phase 1,2+robust'!$A$3:$ID$198,8,FALSE)</f>
        <v>#N/A</v>
      </c>
      <c r="I12" s="16" t="e">
        <f>VLOOKUP(A12,'Phase 1,2+robust'!$A$3:$ID$198,9,FALSE)</f>
        <v>#N/A</v>
      </c>
      <c r="J12" s="45" t="e">
        <f>VLOOKUP(A12,'Phase 1,2+robust'!$A$3:$ID$198,10,FALSE)</f>
        <v>#N/A</v>
      </c>
      <c r="K12" s="46" t="e">
        <f>VLOOKUP(A12,'Phase 1,2+robust'!$A$3:$ID$198,11,FALSE)</f>
        <v>#N/A</v>
      </c>
      <c r="L12" s="47" t="e">
        <f>VLOOKUP(A12,'Phase 1,2+robust'!$A$3:$ID$198,12,FALSE)</f>
        <v>#N/A</v>
      </c>
      <c r="M12" s="16" t="e">
        <f>VLOOKUP(A12,'Phase 1,2+robust'!$A$3:$ID$198,13,FALSE)</f>
        <v>#N/A</v>
      </c>
      <c r="N12" s="16" t="e">
        <f>VLOOKUP(A12,'Phase 1,2+robust'!$A$3:$ID$198,14,FALSE)</f>
        <v>#N/A</v>
      </c>
      <c r="O12" s="16" t="e">
        <f>VLOOKUP(A12,'Phase 1,2+robust'!$A$3:$ID$198,15,FALSE)</f>
        <v>#N/A</v>
      </c>
      <c r="P12" s="45" t="e">
        <f>VLOOKUP(A12,'Phase 1,2+robust'!$A$3:$ID$198,16,FALSE)</f>
        <v>#N/A</v>
      </c>
      <c r="Q12" s="46" t="e">
        <f>VLOOKUP(A12,'Phase 1,2+robust'!$A$3:$ID$198,17,FALSE)</f>
        <v>#N/A</v>
      </c>
      <c r="R12" s="47" t="e">
        <f>VLOOKUP(A12,'Phase 1,2+robust'!$A$3:$ID$198,18,FALSE)</f>
        <v>#N/A</v>
      </c>
      <c r="S12" s="16" t="e">
        <f>VLOOKUP(A12,'Phase 1,2+robust'!$A$3:$ID$198,19,FALSE)</f>
        <v>#N/A</v>
      </c>
      <c r="T12" s="16" t="e">
        <f>VLOOKUP(A12,'Phase 1,2+robust'!$A$3:$ID$198,20,FALSE)</f>
        <v>#N/A</v>
      </c>
      <c r="U12" s="16" t="e">
        <f>VLOOKUP(A12,'Phase 1,2+robust'!$A$3:$ID$198,21,FALSE)</f>
        <v>#N/A</v>
      </c>
      <c r="V12" s="45" t="e">
        <f>VLOOKUP(A12,'Phase 1,2+robust'!$A$3:$ID$198,22,FALSE)</f>
        <v>#N/A</v>
      </c>
      <c r="W12" s="46" t="e">
        <f>VLOOKUP(A12,'Phase 1,2+robust'!$A$3:$ID$198,23,FALSE)</f>
        <v>#N/A</v>
      </c>
      <c r="X12" s="47" t="e">
        <f>VLOOKUP(A12,'Phase 1,2+robust'!$A$3:$ID$198,24,FALSE)</f>
        <v>#N/A</v>
      </c>
      <c r="Y12" s="16" t="e">
        <f>VLOOKUP(A12,'Phase 1,2+robust'!$A$3:$ID$198,25,FALSE)</f>
        <v>#N/A</v>
      </c>
      <c r="Z12" s="16" t="e">
        <f>VLOOKUP(A12,'Phase 1,2+robust'!$A$3:$ID$198,26,FALSE)</f>
        <v>#N/A</v>
      </c>
      <c r="AA12" s="16" t="e">
        <f>VLOOKUP(A12,'Phase 1,2+robust'!$A$3:$ID$198,27,FALSE)</f>
        <v>#N/A</v>
      </c>
      <c r="AB12" s="45" t="e">
        <f>VLOOKUP(A12,'Phase 1,2+robust'!$A$3:$ID$198,28,FALSE)</f>
        <v>#N/A</v>
      </c>
      <c r="AC12" s="46" t="e">
        <f>VLOOKUP(A12,'Phase 1,2+robust'!$A$3:$ID$198,29,FALSE)</f>
        <v>#N/A</v>
      </c>
      <c r="AD12" s="47" t="e">
        <f>VLOOKUP(A12,'Phase 1,2+robust'!$A$3:$ID$198,30,FALSE)</f>
        <v>#N/A</v>
      </c>
      <c r="AE12" s="16" t="e">
        <f>VLOOKUP(A12,'Phase 1,2+robust'!$A$3:$ID$198,31,FALSE)</f>
        <v>#N/A</v>
      </c>
      <c r="AF12" s="16" t="e">
        <f>VLOOKUP(A12,'Phase 1,2+robust'!$A$3:$ID$198,32,FALSE)</f>
        <v>#N/A</v>
      </c>
      <c r="AG12" s="16" t="e">
        <f>VLOOKUP(A12,'Phase 1,2+robust'!$A$3:$ID$198,33,FALSE)</f>
        <v>#N/A</v>
      </c>
      <c r="AH12" s="45" t="e">
        <f>VLOOKUP(A12,'Phase 1,2+robust'!$A$3:$ID$198,34,FALSE)</f>
        <v>#N/A</v>
      </c>
      <c r="AI12" s="46" t="e">
        <f>VLOOKUP(A12,'Phase 1,2+robust'!$A$3:$ID$198,35,FALSE)</f>
        <v>#N/A</v>
      </c>
      <c r="AJ12" s="47" t="e">
        <f>VLOOKUP(A12,'Phase 1,2+robust'!$A$3:$ID$198,36,FALSE)</f>
        <v>#N/A</v>
      </c>
      <c r="AK12" s="16" t="e">
        <f>VLOOKUP(A12,'Phase 1,2+robust'!$A$3:$ID$198,37,FALSE)</f>
        <v>#N/A</v>
      </c>
      <c r="AL12" s="16" t="e">
        <f>VLOOKUP(A12,'Phase 1,2+robust'!$A$3:$ID$198,38,FALSE)</f>
        <v>#N/A</v>
      </c>
      <c r="AM12" s="16" t="e">
        <f>VLOOKUP(A12,'Phase 1,2+robust'!$A$3:$ID$198,39,FALSE)</f>
        <v>#N/A</v>
      </c>
      <c r="AN12" s="45" t="e">
        <f>VLOOKUP(A12,'Phase 1,2+robust'!$A$3:$ID$198,40,FALSE)</f>
        <v>#N/A</v>
      </c>
      <c r="AO12" s="46" t="e">
        <f>VLOOKUP(A12,'Phase 1,2+robust'!$A$3:$ID$198,41,FALSE)</f>
        <v>#N/A</v>
      </c>
      <c r="AP12" s="47" t="e">
        <f>VLOOKUP(A12,'Phase 1,2+robust'!$A$3:$ID$198,42,FALSE)</f>
        <v>#N/A</v>
      </c>
      <c r="AQ12" s="16" t="e">
        <f>VLOOKUP(A12,'Phase 1,2+robust'!$A$3:$ID$198,43,FALSE)</f>
        <v>#N/A</v>
      </c>
      <c r="AR12" s="16" t="e">
        <f>VLOOKUP(A12,'Phase 1,2+robust'!$A$3:$ID$198,44,FALSE)</f>
        <v>#N/A</v>
      </c>
      <c r="AS12" s="16" t="e">
        <f>VLOOKUP(A12,'Phase 1,2+robust'!$A$3:$ID$198,45,FALSE)</f>
        <v>#N/A</v>
      </c>
      <c r="AT12" s="45" t="e">
        <f>VLOOKUP(A12,'Phase 1,2+robust'!$A$3:$ID$198,46,FALSE)</f>
        <v>#N/A</v>
      </c>
      <c r="AU12" s="46" t="e">
        <f>VLOOKUP(A12,'Phase 1,2+robust'!$A$3:$ID$198,47,FALSE)</f>
        <v>#N/A</v>
      </c>
      <c r="AV12" s="47" t="e">
        <f>VLOOKUP(A12,'Phase 1,2+robust'!$A$3:$ID$198,48,FALSE)</f>
        <v>#N/A</v>
      </c>
      <c r="AW12" s="16" t="e">
        <f>VLOOKUP(A12,'Phase 1,2+robust'!$A$3:$ID$198,49,FALSE)</f>
        <v>#N/A</v>
      </c>
      <c r="AX12" s="16" t="e">
        <f>VLOOKUP(A12,'Phase 1,2+robust'!$A$3:$ID$198,50,FALSE)</f>
        <v>#N/A</v>
      </c>
      <c r="AY12" s="16" t="e">
        <f>VLOOKUP(A12,'Phase 1,2+robust'!$A$3:$ID$198,51,FALSE)</f>
        <v>#N/A</v>
      </c>
      <c r="AZ12" s="45" t="e">
        <f>VLOOKUP(A12,'Phase 1,2+robust'!$A$3:$ID$198,52,FALSE)</f>
        <v>#N/A</v>
      </c>
      <c r="BA12" s="46" t="e">
        <f>VLOOKUP(A12,'Phase 1,2+robust'!$A$3:$ID$198,53,FALSE)</f>
        <v>#N/A</v>
      </c>
      <c r="BB12" s="47" t="e">
        <f>VLOOKUP(A12,'Phase 1,2+robust'!$A$3:$ID$198,54,FALSE)</f>
        <v>#N/A</v>
      </c>
      <c r="BC12" s="16" t="e">
        <f>VLOOKUP(A12,'Phase 1,2+robust'!$A$3:$ID$198,55,FALSE)</f>
        <v>#N/A</v>
      </c>
      <c r="BD12" s="16" t="e">
        <f>VLOOKUP(A12,'Phase 1,2+robust'!$A$3:$ID$198,56,FALSE)</f>
        <v>#N/A</v>
      </c>
      <c r="BE12" s="16" t="e">
        <f>VLOOKUP(A12,'Phase 1,2+robust'!$A$3:$ID$198,57,FALSE)</f>
        <v>#N/A</v>
      </c>
      <c r="BF12" s="45" t="e">
        <f>VLOOKUP(A12,'Phase 1,2+robust'!$A$3:$ID$198,58,FALSE)</f>
        <v>#N/A</v>
      </c>
      <c r="BG12" s="46" t="e">
        <f>VLOOKUP(A12,'Phase 1,2+robust'!$A$3:$ID$198,59,FALSE)</f>
        <v>#N/A</v>
      </c>
      <c r="BH12" s="47" t="e">
        <f>VLOOKUP(A12,'Phase 1,2+robust'!$A$3:$ID$198,60,FALSE)</f>
        <v>#N/A</v>
      </c>
      <c r="BI12" s="16" t="e">
        <f>VLOOKUP(A12,'Phase 1,2+robust'!$A$3:$ID$198,61,FALSE)</f>
        <v>#N/A</v>
      </c>
      <c r="BJ12" s="16" t="e">
        <f>VLOOKUP(A12,'Phase 1,2+robust'!$A$3:$ID$198,62,FALSE)</f>
        <v>#N/A</v>
      </c>
      <c r="BK12" s="16" t="e">
        <f>VLOOKUP(A12,'Phase 1,2+robust'!$A$3:$ID$198,63,FALSE)</f>
        <v>#N/A</v>
      </c>
      <c r="BL12" s="45" t="e">
        <f>VLOOKUP(A12,'Phase 1,2+robust'!$A$3:$ID$198,64,FALSE)</f>
        <v>#N/A</v>
      </c>
      <c r="BM12" s="46" t="e">
        <f>VLOOKUP(A12,'Phase 1,2+robust'!$A$3:$ID$198,65,FALSE)</f>
        <v>#N/A</v>
      </c>
      <c r="BN12" s="47" t="e">
        <f>VLOOKUP(A12,'Phase 1,2+robust'!$A$3:$ID$198,66,FALSE)</f>
        <v>#N/A</v>
      </c>
      <c r="BO12" s="16" t="e">
        <f>VLOOKUP(A12,'Phase 1,2+robust'!$A$3:$ID$198,67,FALSE)</f>
        <v>#N/A</v>
      </c>
      <c r="BP12" s="16" t="e">
        <f>VLOOKUP(A12,'Phase 1,2+robust'!$A$3:$ID$198,68,FALSE)</f>
        <v>#N/A</v>
      </c>
      <c r="BQ12" s="16" t="e">
        <f>VLOOKUP(A12,'Phase 1,2+robust'!$A$3:$ID$198,69,FALSE)</f>
        <v>#N/A</v>
      </c>
      <c r="BR12" s="45" t="e">
        <f>VLOOKUP(A12,'Phase 1,2+robust'!$A$3:$ID$198,70,FALSE)</f>
        <v>#N/A</v>
      </c>
      <c r="BS12" s="46" t="e">
        <f>VLOOKUP(A12,'Phase 1,2+robust'!$A$3:$ID$198,71,FALSE)</f>
        <v>#N/A</v>
      </c>
      <c r="BT12" s="47" t="e">
        <f>VLOOKUP(A12,'Phase 1,2+robust'!$A$3:$ID$198,72,FALSE)</f>
        <v>#N/A</v>
      </c>
      <c r="BU12" s="16" t="e">
        <f>VLOOKUP(A12,'Phase 1,2+robust'!$A$3:$ID$198,73,FALSE)</f>
        <v>#N/A</v>
      </c>
      <c r="BV12" s="16" t="e">
        <f>VLOOKUP(A12,'Phase 1,2+robust'!$A$3:$ID$198,74,FALSE)</f>
        <v>#N/A</v>
      </c>
      <c r="BW12" s="16" t="e">
        <f>VLOOKUP(A12,'Phase 1,2+robust'!$A$3:$ID$198,75,FALSE)</f>
        <v>#N/A</v>
      </c>
      <c r="BX12" s="45" t="e">
        <f>VLOOKUP(A12,'Phase 1,2+robust'!$A$3:$ID$198,76,FALSE)</f>
        <v>#N/A</v>
      </c>
      <c r="BY12" s="46" t="e">
        <f>VLOOKUP(A12,'Phase 1,2+robust'!$A$3:$ID$198,77,FALSE)</f>
        <v>#N/A</v>
      </c>
      <c r="BZ12" s="47" t="e">
        <f>VLOOKUP(A12,'Phase 1,2+robust'!$A$3:$ID$198,78,FALSE)</f>
        <v>#N/A</v>
      </c>
      <c r="CA12" s="16" t="e">
        <f>VLOOKUP(A12,'Phase 1,2+robust'!$A$3:$ID$198,79,FALSE)</f>
        <v>#N/A</v>
      </c>
      <c r="CB12" s="16" t="e">
        <f>VLOOKUP(A12,'Phase 1,2+robust'!$A$3:$ID$198,80,FALSE)</f>
        <v>#N/A</v>
      </c>
      <c r="CC12" s="16" t="e">
        <f>VLOOKUP(A12,'Phase 1,2+robust'!$A$3:$ID$198,81,FALSE)</f>
        <v>#N/A</v>
      </c>
      <c r="CD12" s="45" t="e">
        <f>VLOOKUP(A12,'Phase 1,2+robust'!$A$3:$ID$198,82,FALSE)</f>
        <v>#N/A</v>
      </c>
      <c r="CE12" s="46" t="e">
        <f>VLOOKUP(A12,'Phase 1,2+robust'!$A$3:$ID$198,83,FALSE)</f>
        <v>#N/A</v>
      </c>
      <c r="CF12" s="47" t="e">
        <f>VLOOKUP(A12,'Phase 1,2+robust'!$A$3:$ID$198,84,FALSE)</f>
        <v>#N/A</v>
      </c>
      <c r="CG12" s="16" t="e">
        <f>VLOOKUP(A12,'Phase 1,2+robust'!$A$3:$ID$198,85,FALSE)</f>
        <v>#N/A</v>
      </c>
      <c r="CH12" s="16" t="e">
        <f>VLOOKUP(A12,'Phase 1,2+robust'!$A$3:$ID$198,86,FALSE)</f>
        <v>#N/A</v>
      </c>
      <c r="CI12" s="16" t="e">
        <f>VLOOKUP(A12,'Phase 1,2+robust'!$A$3:$ID$198,87,FALSE)</f>
        <v>#N/A</v>
      </c>
      <c r="CJ12" s="45" t="e">
        <f>VLOOKUP(A12,'Phase 1,2+robust'!$A$3:$ID$198,88,FALSE)</f>
        <v>#N/A</v>
      </c>
      <c r="CK12" s="46" t="e">
        <f>VLOOKUP(A12,'Phase 1,2+robust'!$A$3:$ID$198,89,FALSE)</f>
        <v>#N/A</v>
      </c>
      <c r="CL12" s="47" t="e">
        <f>VLOOKUP(A12,'Phase 1,2+robust'!$A$3:$ID$198,90,FALSE)</f>
        <v>#N/A</v>
      </c>
      <c r="CM12" s="16" t="e">
        <f>VLOOKUP(A12,'Phase 1,2+robust'!$A$3:$ID$198,91,FALSE)</f>
        <v>#N/A</v>
      </c>
      <c r="CN12" s="16" t="e">
        <f>VLOOKUP(A12,'Phase 1,2+robust'!$A$3:$ID$198,92,FALSE)</f>
        <v>#N/A</v>
      </c>
      <c r="CO12" s="16" t="e">
        <f>VLOOKUP(A12,'Phase 1,2+robust'!$A$3:$ID$198,93,FALSE)</f>
        <v>#N/A</v>
      </c>
      <c r="CP12" s="45" t="e">
        <f>VLOOKUP(A12,'Phase 1,2+robust'!$A$3:$ID$198,94,FALSE)</f>
        <v>#N/A</v>
      </c>
      <c r="CQ12" s="46" t="e">
        <f>VLOOKUP(A12,'Phase 1,2+robust'!$A$3:$ID$198,95,FALSE)</f>
        <v>#N/A</v>
      </c>
      <c r="CR12" s="47" t="e">
        <f>VLOOKUP(A12,'Phase 1,2+robust'!$A$3:$ID$198,96,FALSE)</f>
        <v>#N/A</v>
      </c>
      <c r="CS12" s="16" t="e">
        <f>VLOOKUP(A12,'Phase 1,2+robust'!$A$3:$ID$198,97,FALSE)</f>
        <v>#N/A</v>
      </c>
      <c r="CT12" s="16" t="e">
        <f>VLOOKUP(A12,'Phase 1,2+robust'!$A$3:$ID$198,98,FALSE)</f>
        <v>#N/A</v>
      </c>
      <c r="CU12" s="16" t="e">
        <f>VLOOKUP(A12,'Phase 1,2+robust'!$A$3:$ID$198,99,FALSE)</f>
        <v>#N/A</v>
      </c>
      <c r="CV12" s="45" t="e">
        <f>VLOOKUP(A12,'Phase 1,2+robust'!$A$3:$ID$198,100,FALSE)</f>
        <v>#N/A</v>
      </c>
      <c r="CW12" s="46" t="e">
        <f>VLOOKUP(A12,'Phase 1,2+robust'!$A$3:$ID$198,101,FALSE)</f>
        <v>#N/A</v>
      </c>
      <c r="CX12" s="47" t="e">
        <f>VLOOKUP(A12,'Phase 1,2+robust'!$A$3:$ID$198,102,FALSE)</f>
        <v>#N/A</v>
      </c>
      <c r="CY12" s="16" t="e">
        <f>VLOOKUP(A12,'Phase 1,2+robust'!$A$3:$ID$198,103,FALSE)</f>
        <v>#N/A</v>
      </c>
      <c r="CZ12" s="16" t="e">
        <f>VLOOKUP(A12,'Phase 1,2+robust'!$A$3:$ID$198,104,FALSE)</f>
        <v>#N/A</v>
      </c>
      <c r="DA12" s="16" t="e">
        <f>VLOOKUP(A12,'Phase 1,2+robust'!$A$3:$ID$198,105,FALSE)</f>
        <v>#N/A</v>
      </c>
      <c r="DB12" s="45" t="e">
        <f>VLOOKUP(A12,'Phase 1,2+robust'!$A$3:$ID$198,106,FALSE)</f>
        <v>#N/A</v>
      </c>
      <c r="DC12" s="46" t="e">
        <f>VLOOKUP(A12,'Phase 1,2+robust'!$A$3:$ID$198,107,FALSE)</f>
        <v>#N/A</v>
      </c>
      <c r="DD12" s="47" t="e">
        <f>VLOOKUP(A12,'Phase 1,2+robust'!$A$3:$ID$198,108,FALSE)</f>
        <v>#N/A</v>
      </c>
      <c r="DE12" s="16" t="e">
        <f>VLOOKUP(A12,'Phase 1,2+robust'!$A$3:$ID$198,109,FALSE)</f>
        <v>#N/A</v>
      </c>
      <c r="DF12" s="16" t="e">
        <f>VLOOKUP(A12,'Phase 1,2+robust'!$A$3:$ID$198,110,FALSE)</f>
        <v>#N/A</v>
      </c>
      <c r="DG12" s="16" t="e">
        <f>VLOOKUP(A12,'Phase 1,2+robust'!$A$3:$ID$198,111,FALSE)</f>
        <v>#N/A</v>
      </c>
      <c r="DH12" s="45" t="e">
        <f>VLOOKUP(A12,'Phase 1,2+robust'!$A$3:$ID$198,112,FALSE)</f>
        <v>#N/A</v>
      </c>
      <c r="DI12" s="46" t="e">
        <f>VLOOKUP(A12,'Phase 1,2+robust'!$A$3:$ID$198,113,FALSE)</f>
        <v>#N/A</v>
      </c>
      <c r="DJ12" s="47" t="e">
        <f>VLOOKUP(A12,'Phase 1,2+robust'!$A$3:$ID$198,114,FALSE)</f>
        <v>#N/A</v>
      </c>
      <c r="DK12" s="16" t="e">
        <f>VLOOKUP(A12,'Phase 1,2+robust'!$A$3:$ID$198,115,FALSE)</f>
        <v>#N/A</v>
      </c>
      <c r="DL12" s="16" t="e">
        <f>VLOOKUP(A12,'Phase 1,2+robust'!$A$3:$ID$198,116,FALSE)</f>
        <v>#N/A</v>
      </c>
      <c r="DM12" s="16" t="e">
        <f>VLOOKUP(A12,'Phase 1,2+robust'!$A$3:$ID$198,117,FALSE)</f>
        <v>#N/A</v>
      </c>
      <c r="DN12" s="45" t="e">
        <f>VLOOKUP(A12,'Phase 1,2+robust'!$A$3:$ID$198,118,FALSE)</f>
        <v>#N/A</v>
      </c>
      <c r="DO12" s="46" t="e">
        <f>VLOOKUP(A12,'Phase 1,2+robust'!$A$3:$ID$198,119,FALSE)</f>
        <v>#N/A</v>
      </c>
      <c r="DP12" s="47" t="e">
        <f>VLOOKUP(A12,'Phase 1,2+robust'!$A$3:$ID$198,120,FALSE)</f>
        <v>#N/A</v>
      </c>
      <c r="DQ12" s="16" t="e">
        <f>VLOOKUP(A12,'Phase 1,2+robust'!$A$3:$ID$198,121,FALSE)</f>
        <v>#N/A</v>
      </c>
      <c r="DR12" s="16" t="e">
        <f>VLOOKUP(A12,'Phase 1,2+robust'!$A$3:$ID$198,122,FALSE)</f>
        <v>#N/A</v>
      </c>
      <c r="DS12" s="16" t="e">
        <f>VLOOKUP(A12,'Phase 1,2+robust'!$A$3:$ID$198,123,FALSE)</f>
        <v>#N/A</v>
      </c>
      <c r="DT12" s="45" t="e">
        <f>VLOOKUP(A12,'Phase 1,2+robust'!$A$3:$ID$198,124,FALSE)</f>
        <v>#N/A</v>
      </c>
      <c r="DU12" s="46" t="e">
        <f>VLOOKUP(A12,'Phase 1,2+robust'!$A$3:$ID$198,125,FALSE)</f>
        <v>#N/A</v>
      </c>
      <c r="DV12" s="47" t="e">
        <f>VLOOKUP(A12,'Phase 1,2+robust'!$A$3:$ID$198,126,FALSE)</f>
        <v>#N/A</v>
      </c>
      <c r="DW12" s="16" t="e">
        <f>VLOOKUP(A12,'Phase 1,2+robust'!$A$3:$ID$198,127,FALSE)</f>
        <v>#N/A</v>
      </c>
      <c r="DX12" s="16" t="e">
        <f>VLOOKUP(A12,'Phase 1,2+robust'!$A$3:$ID$198,128,FALSE)</f>
        <v>#N/A</v>
      </c>
      <c r="DY12" s="16" t="e">
        <f>VLOOKUP(A12,'Phase 1,2+robust'!$A$3:$ID$198,129,FALSE)</f>
        <v>#N/A</v>
      </c>
      <c r="DZ12" s="45" t="e">
        <f>VLOOKUP(A12,'Phase 1,2+robust'!$A$3:$ID$198,130,FALSE)</f>
        <v>#N/A</v>
      </c>
      <c r="EA12" s="46" t="e">
        <f>VLOOKUP(A12,'Phase 1,2+robust'!$A$3:$ID$198,131,FALSE)</f>
        <v>#N/A</v>
      </c>
      <c r="EB12" s="47" t="e">
        <f>VLOOKUP(A12,'Phase 1,2+robust'!$A$3:$ID$198,132,FALSE)</f>
        <v>#N/A</v>
      </c>
      <c r="EC12" s="16" t="e">
        <f>VLOOKUP(A12,'Phase 1,2+robust'!$A$3:$ID$198,133,FALSE)</f>
        <v>#N/A</v>
      </c>
      <c r="ED12" s="16" t="e">
        <f>VLOOKUP(A12,'Phase 1,2+robust'!$A$3:$ID$198,134,FALSE)</f>
        <v>#N/A</v>
      </c>
      <c r="EE12" s="16" t="e">
        <f>VLOOKUP(A12,'Phase 1,2+robust'!$A$3:$ID$198,135,FALSE)</f>
        <v>#N/A</v>
      </c>
      <c r="EF12" s="45" t="e">
        <f>VLOOKUP(A12,'Phase 1,2+robust'!$A$3:$ID$198,136,FALSE)</f>
        <v>#N/A</v>
      </c>
      <c r="EG12" s="46" t="e">
        <f>VLOOKUP(A12,'Phase 1,2+robust'!$A$3:$ID$198,137,FALSE)</f>
        <v>#N/A</v>
      </c>
      <c r="EH12" s="47" t="e">
        <f>VLOOKUP(A12,'Phase 1,2+robust'!$A$3:$ID$198,138,FALSE)</f>
        <v>#N/A</v>
      </c>
      <c r="EI12" s="16" t="e">
        <f>VLOOKUP(A12,'Phase 1,2+robust'!$A$3:$ID$198,139,FALSE)</f>
        <v>#N/A</v>
      </c>
      <c r="EJ12" s="16" t="e">
        <f>VLOOKUP(A12,'Phase 1,2+robust'!$A$3:$ID$198,140,FALSE)</f>
        <v>#N/A</v>
      </c>
      <c r="EK12" s="16" t="e">
        <f>VLOOKUP(A12,'Phase 1,2+robust'!$A$3:$ID$198,141,FALSE)</f>
        <v>#N/A</v>
      </c>
      <c r="EL12" s="45" t="e">
        <f>VLOOKUP(A12,'Phase 1,2+robust'!$A$3:$ID$198,142,FALSE)</f>
        <v>#N/A</v>
      </c>
      <c r="EM12" s="46" t="e">
        <f>VLOOKUP(A12,'Phase 1,2+robust'!$A$3:$ID$198,143,FALSE)</f>
        <v>#N/A</v>
      </c>
      <c r="EN12" s="47" t="e">
        <f>VLOOKUP(A12,'Phase 1,2+robust'!$A$3:$ID$198,144,FALSE)</f>
        <v>#N/A</v>
      </c>
      <c r="EO12" s="16" t="e">
        <f>VLOOKUP(A12,'Phase 1,2+robust'!$A$3:$ID$198,145,FALSE)</f>
        <v>#N/A</v>
      </c>
      <c r="EP12" s="16" t="e">
        <f>VLOOKUP(A12,'Phase 1,2+robust'!$A$3:$ID$198,146,FALSE)</f>
        <v>#N/A</v>
      </c>
      <c r="EQ12" s="16" t="e">
        <f>VLOOKUP(A12,'Phase 1,2+robust'!$A$3:$ID$198,147,FALSE)</f>
        <v>#N/A</v>
      </c>
      <c r="ER12" s="45" t="e">
        <f>VLOOKUP(A12,'Phase 1,2+robust'!$A$3:$ID$198,148,FALSE)</f>
        <v>#N/A</v>
      </c>
      <c r="ES12" s="46" t="e">
        <f>VLOOKUP(A12,'Phase 1,2+robust'!$A$3:$ID$198,149,FALSE)</f>
        <v>#N/A</v>
      </c>
      <c r="ET12" s="47" t="e">
        <f>VLOOKUP(A12,'Phase 1,2+robust'!$A$3:$ID$198,150,FALSE)</f>
        <v>#N/A</v>
      </c>
      <c r="EU12" s="16" t="e">
        <f>VLOOKUP(A12,'Phase 1,2+robust'!$A$3:$ID$198,151,FALSE)</f>
        <v>#N/A</v>
      </c>
      <c r="EV12" s="16" t="e">
        <f>VLOOKUP(A12,'Phase 1,2+robust'!$A$3:$ID$198,152,FALSE)</f>
        <v>#N/A</v>
      </c>
      <c r="EW12" s="16" t="e">
        <f>VLOOKUP(A12,'Phase 1,2+robust'!$A$3:$ID$198,153,FALSE)</f>
        <v>#N/A</v>
      </c>
      <c r="EX12" s="16" t="e">
        <f>VLOOKUP(A12,'Phase 1,2+robust'!$A$3:$ID$198,154,FALSE)</f>
        <v>#N/A</v>
      </c>
      <c r="EY12" s="16" t="e">
        <f>VLOOKUP(A12,'Phase 1,2+robust'!$A$3:$ID$198,155,FALSE)</f>
        <v>#N/A</v>
      </c>
      <c r="EZ12" s="16" t="e">
        <f>VLOOKUP(A12,'Phase 1,2+robust'!$A$3:$ID$198,156,FALSE)</f>
        <v>#N/A</v>
      </c>
      <c r="FA12" s="16" t="e">
        <f>VLOOKUP(A12,'Phase 1,2+robust'!$A$3:$ID$198,157,FALSE)</f>
        <v>#N/A</v>
      </c>
      <c r="FB12" s="16" t="e">
        <f>VLOOKUP(A12,'Phase 1,2+robust'!$A$3:$ID$198,158,FALSE)</f>
        <v>#N/A</v>
      </c>
      <c r="FC12" s="16" t="e">
        <f>VLOOKUP(A12,'Phase 1,2+robust'!$A$3:$ID$198,159,FALSE)</f>
        <v>#N/A</v>
      </c>
      <c r="FD12" s="16" t="e">
        <f>VLOOKUP(A12,'Phase 1,2+robust'!$A$3:$ID$198,160,FALSE)</f>
        <v>#N/A</v>
      </c>
      <c r="FE12" s="16" t="e">
        <f>VLOOKUP(A12,'Phase 1,2+robust'!$A$3:$ID$198,161,FALSE)</f>
        <v>#N/A</v>
      </c>
      <c r="FF12" s="16" t="e">
        <f>VLOOKUP(A12,'Phase 1,2+robust'!$A$3:$ID$198,162,FALSE)</f>
        <v>#N/A</v>
      </c>
      <c r="FG12" s="16" t="e">
        <f>VLOOKUP(A12,'Phase 1,2+robust'!$A$3:$ID$198,163,FALSE)</f>
        <v>#N/A</v>
      </c>
      <c r="FH12" s="16" t="e">
        <f>VLOOKUP(A12,'Phase 1,2+robust'!$A$3:$ID$198,164,FALSE)</f>
        <v>#N/A</v>
      </c>
      <c r="FI12" s="16" t="e">
        <f>VLOOKUP(A12,'Phase 1,2+robust'!$A$3:$ID$198,165,FALSE)</f>
        <v>#N/A</v>
      </c>
      <c r="FJ12" s="16" t="e">
        <f>VLOOKUP(A12,'Phase 1,2+robust'!$A$3:$ID$198,166,FALSE)</f>
        <v>#N/A</v>
      </c>
      <c r="FK12" s="16" t="e">
        <f>VLOOKUP(A12,'Phase 1,2+robust'!$A$3:$ID$198,167,FALSE)</f>
        <v>#N/A</v>
      </c>
      <c r="FL12" s="16" t="e">
        <f>VLOOKUP(A12,'Phase 1,2+robust'!$A$3:$ID$198,168,FALSE)</f>
        <v>#N/A</v>
      </c>
      <c r="FM12" s="16" t="e">
        <f>VLOOKUP(A12,'Phase 1,2+robust'!$A$3:$ID$198,169,FALSE)</f>
        <v>#N/A</v>
      </c>
      <c r="FN12" s="16" t="e">
        <f>VLOOKUP(A12,'Phase 1,2+robust'!$A$3:$ID$198,170,FALSE)</f>
        <v>#N/A</v>
      </c>
      <c r="FO12" s="16" t="e">
        <f>VLOOKUP(A12,'Phase 1,2+robust'!$A$3:$ID$198,171,FALSE)</f>
        <v>#N/A</v>
      </c>
      <c r="FP12" s="16" t="e">
        <f>VLOOKUP(A12,'Phase 1,2+robust'!$A$3:$ID$198,172,FALSE)</f>
        <v>#N/A</v>
      </c>
      <c r="FQ12" s="16" t="e">
        <f>VLOOKUP(A12,'Phase 1,2+robust'!$A$3:$ID$198,173,FALSE)</f>
        <v>#N/A</v>
      </c>
      <c r="FR12" s="16" t="e">
        <f>VLOOKUP(A12,'Phase 1,2+robust'!$A$3:$ID$198,174,FALSE)</f>
        <v>#N/A</v>
      </c>
      <c r="FS12" s="16" t="e">
        <f>VLOOKUP(A12,'Phase 1,2+robust'!$A$3:$ID$198,175,FALSE)</f>
        <v>#N/A</v>
      </c>
      <c r="FT12" s="16" t="e">
        <f>VLOOKUP(A12,'Phase 1,2+robust'!$A$3:$ID$198,176,FALSE)</f>
        <v>#N/A</v>
      </c>
      <c r="FU12" s="16" t="e">
        <f>VLOOKUP(A12,'Phase 1,2+robust'!$A$3:$ID$198,177,FALSE)</f>
        <v>#N/A</v>
      </c>
      <c r="FV12" s="16" t="e">
        <f>VLOOKUP(A12,'Phase 1,2+robust'!$A$3:$ID$198,178,FALSE)</f>
        <v>#N/A</v>
      </c>
      <c r="FW12" s="16" t="e">
        <f>VLOOKUP(A12,'Phase 1,2+robust'!$A$3:$ID$198,179,FALSE)</f>
        <v>#N/A</v>
      </c>
      <c r="FX12" s="16" t="e">
        <f>VLOOKUP(A12,'Phase 1,2+robust'!$A$3:$ID$198,180,FALSE)</f>
        <v>#N/A</v>
      </c>
      <c r="FY12" s="16" t="e">
        <f>VLOOKUP(A12,'Phase 1,2+robust'!$A$3:$ID$198,181,FALSE)</f>
        <v>#N/A</v>
      </c>
      <c r="FZ12" s="16" t="e">
        <f>VLOOKUP(A12,'Phase 1,2+robust'!$A$3:$ID$198,182,FALSE)</f>
        <v>#N/A</v>
      </c>
      <c r="GA12" s="16" t="e">
        <f>VLOOKUP(A12,'Phase 1,2+robust'!$A$3:$ID$198,183,FALSE)</f>
        <v>#N/A</v>
      </c>
      <c r="GB12" s="16" t="e">
        <f>VLOOKUP(A12,'Phase 1,2+robust'!$A$3:$ID$198,184,FALSE)</f>
        <v>#N/A</v>
      </c>
      <c r="GC12" s="16" t="e">
        <f>VLOOKUP(A12,'Phase 1,2+robust'!$A$3:$ID$198,185,FALSE)</f>
        <v>#N/A</v>
      </c>
      <c r="GD12" s="16" t="e">
        <f>VLOOKUP(A12,'Phase 1,2+robust'!$A$3:$ID$198,186,FALSE)</f>
        <v>#N/A</v>
      </c>
      <c r="GE12" s="16" t="e">
        <f>VLOOKUP(A12,'Phase 1,2+robust'!$A$3:$ID$198,187,FALSE)</f>
        <v>#N/A</v>
      </c>
      <c r="GF12" s="16" t="e">
        <f>VLOOKUP(A12,'Phase 1,2+robust'!$A$3:$ID$198,188,FALSE)</f>
        <v>#N/A</v>
      </c>
      <c r="GG12" s="16" t="e">
        <f>VLOOKUP(A12,'Phase 1,2+robust'!$A$3:$ID$198,189,FALSE)</f>
        <v>#N/A</v>
      </c>
      <c r="GH12" s="16" t="e">
        <f>VLOOKUP(A12,'Phase 1,2+robust'!$A$3:$ID$198,190,FALSE)</f>
        <v>#N/A</v>
      </c>
      <c r="GI12" s="16" t="e">
        <f>VLOOKUP(A12,'Phase 1,2+robust'!$A$3:$ID$198,191,FALSE)</f>
        <v>#N/A</v>
      </c>
      <c r="GJ12" s="16" t="e">
        <f>VLOOKUP(A12,'Phase 1,2+robust'!$A$3:$ID$198,192,FALSE)</f>
        <v>#N/A</v>
      </c>
      <c r="GK12" s="16" t="e">
        <f>VLOOKUP(A12,'Phase 1,2+robust'!$A$3:$ID$198,193,FALSE)</f>
        <v>#N/A</v>
      </c>
      <c r="GL12" s="16" t="e">
        <f>VLOOKUP(A12,'Phase 1,2+robust'!$A$3:$ID$198,194,FALSE)</f>
        <v>#N/A</v>
      </c>
      <c r="GM12" s="16" t="e">
        <f>VLOOKUP(A12,'Phase 1,2+robust'!$A$3:$ID$198,195,FALSE)</f>
        <v>#N/A</v>
      </c>
      <c r="GN12" s="16" t="e">
        <f>VLOOKUP(A12,'Phase 1,2+robust'!$A$3:$ID$198,196,FALSE)</f>
        <v>#N/A</v>
      </c>
      <c r="GO12" s="16" t="e">
        <f>VLOOKUP(A12,'Phase 1,2+robust'!$A$3:$ID$198,197,FALSE)</f>
        <v>#N/A</v>
      </c>
      <c r="GP12" s="16" t="e">
        <f>VLOOKUP(A12,'Phase 1,2+robust'!$A$3:$ID$198,198,FALSE)</f>
        <v>#N/A</v>
      </c>
    </row>
    <row r="13" spans="1:198" s="16" customFormat="1" x14ac:dyDescent="0.25">
      <c r="B13" s="16" t="e">
        <f>VLOOKUP(A13,'Phase 1,2+robust'!$A$3:$ID$198,2,FALSE)</f>
        <v>#N/A</v>
      </c>
      <c r="C13" s="16" t="e">
        <f>VLOOKUP(A13,'Phase 1,2+robust'!$A$3:$ID$198,3,FALSE)</f>
        <v>#N/A</v>
      </c>
      <c r="D13" s="16" t="e">
        <f>VLOOKUP(A13,'Phase 1,2+robust'!$A$3:$ID$198,4,FALSE)</f>
        <v>#N/A</v>
      </c>
      <c r="E13" s="16" t="e">
        <f>VLOOKUP(A13,'Phase 1,2+robust'!$A$3:$ID$198,5,FALSE)</f>
        <v>#N/A</v>
      </c>
      <c r="F13" s="16" t="e">
        <f>VLOOKUP(A13,'Phase 1,2+robust'!$A$3:$ID$198,6,FALSE)</f>
        <v>#N/A</v>
      </c>
      <c r="G13" s="16" t="e">
        <f>VLOOKUP(A13,'Phase 1,2+robust'!$A$3:$ID$198,7,FALSE)</f>
        <v>#N/A</v>
      </c>
      <c r="H13" s="16" t="e">
        <f>VLOOKUP(A13,'Phase 1,2+robust'!$A$3:$ID$198,8,FALSE)</f>
        <v>#N/A</v>
      </c>
      <c r="I13" s="16" t="e">
        <f>VLOOKUP(A13,'Phase 1,2+robust'!$A$3:$ID$198,9,FALSE)</f>
        <v>#N/A</v>
      </c>
      <c r="J13" s="45" t="e">
        <f>VLOOKUP(A13,'Phase 1,2+robust'!$A$3:$ID$198,10,FALSE)</f>
        <v>#N/A</v>
      </c>
      <c r="K13" s="46" t="e">
        <f>VLOOKUP(A13,'Phase 1,2+robust'!$A$3:$ID$198,11,FALSE)</f>
        <v>#N/A</v>
      </c>
      <c r="L13" s="47" t="e">
        <f>VLOOKUP(A13,'Phase 1,2+robust'!$A$3:$ID$198,12,FALSE)</f>
        <v>#N/A</v>
      </c>
      <c r="M13" s="16" t="e">
        <f>VLOOKUP(A13,'Phase 1,2+robust'!$A$3:$ID$198,13,FALSE)</f>
        <v>#N/A</v>
      </c>
      <c r="N13" s="16" t="e">
        <f>VLOOKUP(A13,'Phase 1,2+robust'!$A$3:$ID$198,14,FALSE)</f>
        <v>#N/A</v>
      </c>
      <c r="O13" s="16" t="e">
        <f>VLOOKUP(A13,'Phase 1,2+robust'!$A$3:$ID$198,15,FALSE)</f>
        <v>#N/A</v>
      </c>
      <c r="P13" s="45" t="e">
        <f>VLOOKUP(A13,'Phase 1,2+robust'!$A$3:$ID$198,16,FALSE)</f>
        <v>#N/A</v>
      </c>
      <c r="Q13" s="46" t="e">
        <f>VLOOKUP(A13,'Phase 1,2+robust'!$A$3:$ID$198,17,FALSE)</f>
        <v>#N/A</v>
      </c>
      <c r="R13" s="47" t="e">
        <f>VLOOKUP(A13,'Phase 1,2+robust'!$A$3:$ID$198,18,FALSE)</f>
        <v>#N/A</v>
      </c>
      <c r="S13" s="16" t="e">
        <f>VLOOKUP(A13,'Phase 1,2+robust'!$A$3:$ID$198,19,FALSE)</f>
        <v>#N/A</v>
      </c>
      <c r="T13" s="16" t="e">
        <f>VLOOKUP(A13,'Phase 1,2+robust'!$A$3:$ID$198,20,FALSE)</f>
        <v>#N/A</v>
      </c>
      <c r="U13" s="16" t="e">
        <f>VLOOKUP(A13,'Phase 1,2+robust'!$A$3:$ID$198,21,FALSE)</f>
        <v>#N/A</v>
      </c>
      <c r="V13" s="45" t="e">
        <f>VLOOKUP(A13,'Phase 1,2+robust'!$A$3:$ID$198,22,FALSE)</f>
        <v>#N/A</v>
      </c>
      <c r="W13" s="46" t="e">
        <f>VLOOKUP(A13,'Phase 1,2+robust'!$A$3:$ID$198,23,FALSE)</f>
        <v>#N/A</v>
      </c>
      <c r="X13" s="47" t="e">
        <f>VLOOKUP(A13,'Phase 1,2+robust'!$A$3:$ID$198,24,FALSE)</f>
        <v>#N/A</v>
      </c>
      <c r="Y13" s="16" t="e">
        <f>VLOOKUP(A13,'Phase 1,2+robust'!$A$3:$ID$198,25,FALSE)</f>
        <v>#N/A</v>
      </c>
      <c r="Z13" s="16" t="e">
        <f>VLOOKUP(A13,'Phase 1,2+robust'!$A$3:$ID$198,26,FALSE)</f>
        <v>#N/A</v>
      </c>
      <c r="AA13" s="16" t="e">
        <f>VLOOKUP(A13,'Phase 1,2+robust'!$A$3:$ID$198,27,FALSE)</f>
        <v>#N/A</v>
      </c>
      <c r="AB13" s="45" t="e">
        <f>VLOOKUP(A13,'Phase 1,2+robust'!$A$3:$ID$198,28,FALSE)</f>
        <v>#N/A</v>
      </c>
      <c r="AC13" s="46" t="e">
        <f>VLOOKUP(A13,'Phase 1,2+robust'!$A$3:$ID$198,29,FALSE)</f>
        <v>#N/A</v>
      </c>
      <c r="AD13" s="47" t="e">
        <f>VLOOKUP(A13,'Phase 1,2+robust'!$A$3:$ID$198,30,FALSE)</f>
        <v>#N/A</v>
      </c>
      <c r="AE13" s="16" t="e">
        <f>VLOOKUP(A13,'Phase 1,2+robust'!$A$3:$ID$198,31,FALSE)</f>
        <v>#N/A</v>
      </c>
      <c r="AF13" s="16" t="e">
        <f>VLOOKUP(A13,'Phase 1,2+robust'!$A$3:$ID$198,32,FALSE)</f>
        <v>#N/A</v>
      </c>
      <c r="AG13" s="16" t="e">
        <f>VLOOKUP(A13,'Phase 1,2+robust'!$A$3:$ID$198,33,FALSE)</f>
        <v>#N/A</v>
      </c>
      <c r="AH13" s="45" t="e">
        <f>VLOOKUP(A13,'Phase 1,2+robust'!$A$3:$ID$198,34,FALSE)</f>
        <v>#N/A</v>
      </c>
      <c r="AI13" s="46" t="e">
        <f>VLOOKUP(A13,'Phase 1,2+robust'!$A$3:$ID$198,35,FALSE)</f>
        <v>#N/A</v>
      </c>
      <c r="AJ13" s="47" t="e">
        <f>VLOOKUP(A13,'Phase 1,2+robust'!$A$3:$ID$198,36,FALSE)</f>
        <v>#N/A</v>
      </c>
      <c r="AK13" s="16" t="e">
        <f>VLOOKUP(A13,'Phase 1,2+robust'!$A$3:$ID$198,37,FALSE)</f>
        <v>#N/A</v>
      </c>
      <c r="AL13" s="16" t="e">
        <f>VLOOKUP(A13,'Phase 1,2+robust'!$A$3:$ID$198,38,FALSE)</f>
        <v>#N/A</v>
      </c>
      <c r="AM13" s="16" t="e">
        <f>VLOOKUP(A13,'Phase 1,2+robust'!$A$3:$ID$198,39,FALSE)</f>
        <v>#N/A</v>
      </c>
      <c r="AN13" s="45" t="e">
        <f>VLOOKUP(A13,'Phase 1,2+robust'!$A$3:$ID$198,40,FALSE)</f>
        <v>#N/A</v>
      </c>
      <c r="AO13" s="46" t="e">
        <f>VLOOKUP(A13,'Phase 1,2+robust'!$A$3:$ID$198,41,FALSE)</f>
        <v>#N/A</v>
      </c>
      <c r="AP13" s="47" t="e">
        <f>VLOOKUP(A13,'Phase 1,2+robust'!$A$3:$ID$198,42,FALSE)</f>
        <v>#N/A</v>
      </c>
      <c r="AQ13" s="16" t="e">
        <f>VLOOKUP(A13,'Phase 1,2+robust'!$A$3:$ID$198,43,FALSE)</f>
        <v>#N/A</v>
      </c>
      <c r="AR13" s="16" t="e">
        <f>VLOOKUP(A13,'Phase 1,2+robust'!$A$3:$ID$198,44,FALSE)</f>
        <v>#N/A</v>
      </c>
      <c r="AS13" s="16" t="e">
        <f>VLOOKUP(A13,'Phase 1,2+robust'!$A$3:$ID$198,45,FALSE)</f>
        <v>#N/A</v>
      </c>
      <c r="AT13" s="45" t="e">
        <f>VLOOKUP(A13,'Phase 1,2+robust'!$A$3:$ID$198,46,FALSE)</f>
        <v>#N/A</v>
      </c>
      <c r="AU13" s="46" t="e">
        <f>VLOOKUP(A13,'Phase 1,2+robust'!$A$3:$ID$198,47,FALSE)</f>
        <v>#N/A</v>
      </c>
      <c r="AV13" s="47" t="e">
        <f>VLOOKUP(A13,'Phase 1,2+robust'!$A$3:$ID$198,48,FALSE)</f>
        <v>#N/A</v>
      </c>
      <c r="AW13" s="16" t="e">
        <f>VLOOKUP(A13,'Phase 1,2+robust'!$A$3:$ID$198,49,FALSE)</f>
        <v>#N/A</v>
      </c>
      <c r="AX13" s="16" t="e">
        <f>VLOOKUP(A13,'Phase 1,2+robust'!$A$3:$ID$198,50,FALSE)</f>
        <v>#N/A</v>
      </c>
      <c r="AY13" s="16" t="e">
        <f>VLOOKUP(A13,'Phase 1,2+robust'!$A$3:$ID$198,51,FALSE)</f>
        <v>#N/A</v>
      </c>
      <c r="AZ13" s="45" t="e">
        <f>VLOOKUP(A13,'Phase 1,2+robust'!$A$3:$ID$198,52,FALSE)</f>
        <v>#N/A</v>
      </c>
      <c r="BA13" s="46" t="e">
        <f>VLOOKUP(A13,'Phase 1,2+robust'!$A$3:$ID$198,53,FALSE)</f>
        <v>#N/A</v>
      </c>
      <c r="BB13" s="47" t="e">
        <f>VLOOKUP(A13,'Phase 1,2+robust'!$A$3:$ID$198,54,FALSE)</f>
        <v>#N/A</v>
      </c>
      <c r="BC13" s="16" t="e">
        <f>VLOOKUP(A13,'Phase 1,2+robust'!$A$3:$ID$198,55,FALSE)</f>
        <v>#N/A</v>
      </c>
      <c r="BD13" s="16" t="e">
        <f>VLOOKUP(A13,'Phase 1,2+robust'!$A$3:$ID$198,56,FALSE)</f>
        <v>#N/A</v>
      </c>
      <c r="BE13" s="16" t="e">
        <f>VLOOKUP(A13,'Phase 1,2+robust'!$A$3:$ID$198,57,FALSE)</f>
        <v>#N/A</v>
      </c>
      <c r="BF13" s="45" t="e">
        <f>VLOOKUP(A13,'Phase 1,2+robust'!$A$3:$ID$198,58,FALSE)</f>
        <v>#N/A</v>
      </c>
      <c r="BG13" s="46" t="e">
        <f>VLOOKUP(A13,'Phase 1,2+robust'!$A$3:$ID$198,59,FALSE)</f>
        <v>#N/A</v>
      </c>
      <c r="BH13" s="47" t="e">
        <f>VLOOKUP(A13,'Phase 1,2+robust'!$A$3:$ID$198,60,FALSE)</f>
        <v>#N/A</v>
      </c>
      <c r="BI13" s="16" t="e">
        <f>VLOOKUP(A13,'Phase 1,2+robust'!$A$3:$ID$198,61,FALSE)</f>
        <v>#N/A</v>
      </c>
      <c r="BJ13" s="16" t="e">
        <f>VLOOKUP(A13,'Phase 1,2+robust'!$A$3:$ID$198,62,FALSE)</f>
        <v>#N/A</v>
      </c>
      <c r="BK13" s="16" t="e">
        <f>VLOOKUP(A13,'Phase 1,2+robust'!$A$3:$ID$198,63,FALSE)</f>
        <v>#N/A</v>
      </c>
      <c r="BL13" s="45" t="e">
        <f>VLOOKUP(A13,'Phase 1,2+robust'!$A$3:$ID$198,64,FALSE)</f>
        <v>#N/A</v>
      </c>
      <c r="BM13" s="46" t="e">
        <f>VLOOKUP(A13,'Phase 1,2+robust'!$A$3:$ID$198,65,FALSE)</f>
        <v>#N/A</v>
      </c>
      <c r="BN13" s="47" t="e">
        <f>VLOOKUP(A13,'Phase 1,2+robust'!$A$3:$ID$198,66,FALSE)</f>
        <v>#N/A</v>
      </c>
      <c r="BO13" s="16" t="e">
        <f>VLOOKUP(A13,'Phase 1,2+robust'!$A$3:$ID$198,67,FALSE)</f>
        <v>#N/A</v>
      </c>
      <c r="BP13" s="16" t="e">
        <f>VLOOKUP(A13,'Phase 1,2+robust'!$A$3:$ID$198,68,FALSE)</f>
        <v>#N/A</v>
      </c>
      <c r="BQ13" s="16" t="e">
        <f>VLOOKUP(A13,'Phase 1,2+robust'!$A$3:$ID$198,69,FALSE)</f>
        <v>#N/A</v>
      </c>
      <c r="BR13" s="45" t="e">
        <f>VLOOKUP(A13,'Phase 1,2+robust'!$A$3:$ID$198,70,FALSE)</f>
        <v>#N/A</v>
      </c>
      <c r="BS13" s="46" t="e">
        <f>VLOOKUP(A13,'Phase 1,2+robust'!$A$3:$ID$198,71,FALSE)</f>
        <v>#N/A</v>
      </c>
      <c r="BT13" s="47" t="e">
        <f>VLOOKUP(A13,'Phase 1,2+robust'!$A$3:$ID$198,72,FALSE)</f>
        <v>#N/A</v>
      </c>
      <c r="BU13" s="16" t="e">
        <f>VLOOKUP(A13,'Phase 1,2+robust'!$A$3:$ID$198,73,FALSE)</f>
        <v>#N/A</v>
      </c>
      <c r="BV13" s="16" t="e">
        <f>VLOOKUP(A13,'Phase 1,2+robust'!$A$3:$ID$198,74,FALSE)</f>
        <v>#N/A</v>
      </c>
      <c r="BW13" s="16" t="e">
        <f>VLOOKUP(A13,'Phase 1,2+robust'!$A$3:$ID$198,75,FALSE)</f>
        <v>#N/A</v>
      </c>
      <c r="BX13" s="45" t="e">
        <f>VLOOKUP(A13,'Phase 1,2+robust'!$A$3:$ID$198,76,FALSE)</f>
        <v>#N/A</v>
      </c>
      <c r="BY13" s="46" t="e">
        <f>VLOOKUP(A13,'Phase 1,2+robust'!$A$3:$ID$198,77,FALSE)</f>
        <v>#N/A</v>
      </c>
      <c r="BZ13" s="47" t="e">
        <f>VLOOKUP(A13,'Phase 1,2+robust'!$A$3:$ID$198,78,FALSE)</f>
        <v>#N/A</v>
      </c>
      <c r="CA13" s="16" t="e">
        <f>VLOOKUP(A13,'Phase 1,2+robust'!$A$3:$ID$198,79,FALSE)</f>
        <v>#N/A</v>
      </c>
      <c r="CB13" s="16" t="e">
        <f>VLOOKUP(A13,'Phase 1,2+robust'!$A$3:$ID$198,80,FALSE)</f>
        <v>#N/A</v>
      </c>
      <c r="CC13" s="16" t="e">
        <f>VLOOKUP(A13,'Phase 1,2+robust'!$A$3:$ID$198,81,FALSE)</f>
        <v>#N/A</v>
      </c>
      <c r="CD13" s="45" t="e">
        <f>VLOOKUP(A13,'Phase 1,2+robust'!$A$3:$ID$198,82,FALSE)</f>
        <v>#N/A</v>
      </c>
      <c r="CE13" s="46" t="e">
        <f>VLOOKUP(A13,'Phase 1,2+robust'!$A$3:$ID$198,83,FALSE)</f>
        <v>#N/A</v>
      </c>
      <c r="CF13" s="47" t="e">
        <f>VLOOKUP(A13,'Phase 1,2+robust'!$A$3:$ID$198,84,FALSE)</f>
        <v>#N/A</v>
      </c>
      <c r="CG13" s="16" t="e">
        <f>VLOOKUP(A13,'Phase 1,2+robust'!$A$3:$ID$198,85,FALSE)</f>
        <v>#N/A</v>
      </c>
      <c r="CH13" s="16" t="e">
        <f>VLOOKUP(A13,'Phase 1,2+robust'!$A$3:$ID$198,86,FALSE)</f>
        <v>#N/A</v>
      </c>
      <c r="CI13" s="16" t="e">
        <f>VLOOKUP(A13,'Phase 1,2+robust'!$A$3:$ID$198,87,FALSE)</f>
        <v>#N/A</v>
      </c>
      <c r="CJ13" s="45" t="e">
        <f>VLOOKUP(A13,'Phase 1,2+robust'!$A$3:$ID$198,88,FALSE)</f>
        <v>#N/A</v>
      </c>
      <c r="CK13" s="46" t="e">
        <f>VLOOKUP(A13,'Phase 1,2+robust'!$A$3:$ID$198,89,FALSE)</f>
        <v>#N/A</v>
      </c>
      <c r="CL13" s="47" t="e">
        <f>VLOOKUP(A13,'Phase 1,2+robust'!$A$3:$ID$198,90,FALSE)</f>
        <v>#N/A</v>
      </c>
      <c r="CM13" s="16" t="e">
        <f>VLOOKUP(A13,'Phase 1,2+robust'!$A$3:$ID$198,91,FALSE)</f>
        <v>#N/A</v>
      </c>
      <c r="CN13" s="16" t="e">
        <f>VLOOKUP(A13,'Phase 1,2+robust'!$A$3:$ID$198,92,FALSE)</f>
        <v>#N/A</v>
      </c>
      <c r="CO13" s="16" t="e">
        <f>VLOOKUP(A13,'Phase 1,2+robust'!$A$3:$ID$198,93,FALSE)</f>
        <v>#N/A</v>
      </c>
      <c r="CP13" s="45" t="e">
        <f>VLOOKUP(A13,'Phase 1,2+robust'!$A$3:$ID$198,94,FALSE)</f>
        <v>#N/A</v>
      </c>
      <c r="CQ13" s="46" t="e">
        <f>VLOOKUP(A13,'Phase 1,2+robust'!$A$3:$ID$198,95,FALSE)</f>
        <v>#N/A</v>
      </c>
      <c r="CR13" s="47" t="e">
        <f>VLOOKUP(A13,'Phase 1,2+robust'!$A$3:$ID$198,96,FALSE)</f>
        <v>#N/A</v>
      </c>
      <c r="CS13" s="16" t="e">
        <f>VLOOKUP(A13,'Phase 1,2+robust'!$A$3:$ID$198,97,FALSE)</f>
        <v>#N/A</v>
      </c>
      <c r="CT13" s="16" t="e">
        <f>VLOOKUP(A13,'Phase 1,2+robust'!$A$3:$ID$198,98,FALSE)</f>
        <v>#N/A</v>
      </c>
      <c r="CU13" s="16" t="e">
        <f>VLOOKUP(A13,'Phase 1,2+robust'!$A$3:$ID$198,99,FALSE)</f>
        <v>#N/A</v>
      </c>
      <c r="CV13" s="45" t="e">
        <f>VLOOKUP(A13,'Phase 1,2+robust'!$A$3:$ID$198,100,FALSE)</f>
        <v>#N/A</v>
      </c>
      <c r="CW13" s="46" t="e">
        <f>VLOOKUP(A13,'Phase 1,2+robust'!$A$3:$ID$198,101,FALSE)</f>
        <v>#N/A</v>
      </c>
      <c r="CX13" s="47" t="e">
        <f>VLOOKUP(A13,'Phase 1,2+robust'!$A$3:$ID$198,102,FALSE)</f>
        <v>#N/A</v>
      </c>
      <c r="CY13" s="16" t="e">
        <f>VLOOKUP(A13,'Phase 1,2+robust'!$A$3:$ID$198,103,FALSE)</f>
        <v>#N/A</v>
      </c>
      <c r="CZ13" s="16" t="e">
        <f>VLOOKUP(A13,'Phase 1,2+robust'!$A$3:$ID$198,104,FALSE)</f>
        <v>#N/A</v>
      </c>
      <c r="DA13" s="16" t="e">
        <f>VLOOKUP(A13,'Phase 1,2+robust'!$A$3:$ID$198,105,FALSE)</f>
        <v>#N/A</v>
      </c>
      <c r="DB13" s="45" t="e">
        <f>VLOOKUP(A13,'Phase 1,2+robust'!$A$3:$ID$198,106,FALSE)</f>
        <v>#N/A</v>
      </c>
      <c r="DC13" s="46" t="e">
        <f>VLOOKUP(A13,'Phase 1,2+robust'!$A$3:$ID$198,107,FALSE)</f>
        <v>#N/A</v>
      </c>
      <c r="DD13" s="47" t="e">
        <f>VLOOKUP(A13,'Phase 1,2+robust'!$A$3:$ID$198,108,FALSE)</f>
        <v>#N/A</v>
      </c>
      <c r="DE13" s="16" t="e">
        <f>VLOOKUP(A13,'Phase 1,2+robust'!$A$3:$ID$198,109,FALSE)</f>
        <v>#N/A</v>
      </c>
      <c r="DF13" s="16" t="e">
        <f>VLOOKUP(A13,'Phase 1,2+robust'!$A$3:$ID$198,110,FALSE)</f>
        <v>#N/A</v>
      </c>
      <c r="DG13" s="16" t="e">
        <f>VLOOKUP(A13,'Phase 1,2+robust'!$A$3:$ID$198,111,FALSE)</f>
        <v>#N/A</v>
      </c>
      <c r="DH13" s="45" t="e">
        <f>VLOOKUP(A13,'Phase 1,2+robust'!$A$3:$ID$198,112,FALSE)</f>
        <v>#N/A</v>
      </c>
      <c r="DI13" s="46" t="e">
        <f>VLOOKUP(A13,'Phase 1,2+robust'!$A$3:$ID$198,113,FALSE)</f>
        <v>#N/A</v>
      </c>
      <c r="DJ13" s="47" t="e">
        <f>VLOOKUP(A13,'Phase 1,2+robust'!$A$3:$ID$198,114,FALSE)</f>
        <v>#N/A</v>
      </c>
      <c r="DK13" s="16" t="e">
        <f>VLOOKUP(A13,'Phase 1,2+robust'!$A$3:$ID$198,115,FALSE)</f>
        <v>#N/A</v>
      </c>
      <c r="DL13" s="16" t="e">
        <f>VLOOKUP(A13,'Phase 1,2+robust'!$A$3:$ID$198,116,FALSE)</f>
        <v>#N/A</v>
      </c>
      <c r="DM13" s="16" t="e">
        <f>VLOOKUP(A13,'Phase 1,2+robust'!$A$3:$ID$198,117,FALSE)</f>
        <v>#N/A</v>
      </c>
      <c r="DN13" s="45" t="e">
        <f>VLOOKUP(A13,'Phase 1,2+robust'!$A$3:$ID$198,118,FALSE)</f>
        <v>#N/A</v>
      </c>
      <c r="DO13" s="46" t="e">
        <f>VLOOKUP(A13,'Phase 1,2+robust'!$A$3:$ID$198,119,FALSE)</f>
        <v>#N/A</v>
      </c>
      <c r="DP13" s="47" t="e">
        <f>VLOOKUP(A13,'Phase 1,2+robust'!$A$3:$ID$198,120,FALSE)</f>
        <v>#N/A</v>
      </c>
      <c r="DQ13" s="16" t="e">
        <f>VLOOKUP(A13,'Phase 1,2+robust'!$A$3:$ID$198,121,FALSE)</f>
        <v>#N/A</v>
      </c>
      <c r="DR13" s="16" t="e">
        <f>VLOOKUP(A13,'Phase 1,2+robust'!$A$3:$ID$198,122,FALSE)</f>
        <v>#N/A</v>
      </c>
      <c r="DS13" s="16" t="e">
        <f>VLOOKUP(A13,'Phase 1,2+robust'!$A$3:$ID$198,123,FALSE)</f>
        <v>#N/A</v>
      </c>
      <c r="DT13" s="45" t="e">
        <f>VLOOKUP(A13,'Phase 1,2+robust'!$A$3:$ID$198,124,FALSE)</f>
        <v>#N/A</v>
      </c>
      <c r="DU13" s="46" t="e">
        <f>VLOOKUP(A13,'Phase 1,2+robust'!$A$3:$ID$198,125,FALSE)</f>
        <v>#N/A</v>
      </c>
      <c r="DV13" s="47" t="e">
        <f>VLOOKUP(A13,'Phase 1,2+robust'!$A$3:$ID$198,126,FALSE)</f>
        <v>#N/A</v>
      </c>
      <c r="DW13" s="16" t="e">
        <f>VLOOKUP(A13,'Phase 1,2+robust'!$A$3:$ID$198,127,FALSE)</f>
        <v>#N/A</v>
      </c>
      <c r="DX13" s="16" t="e">
        <f>VLOOKUP(A13,'Phase 1,2+robust'!$A$3:$ID$198,128,FALSE)</f>
        <v>#N/A</v>
      </c>
      <c r="DY13" s="16" t="e">
        <f>VLOOKUP(A13,'Phase 1,2+robust'!$A$3:$ID$198,129,FALSE)</f>
        <v>#N/A</v>
      </c>
      <c r="DZ13" s="45" t="e">
        <f>VLOOKUP(A13,'Phase 1,2+robust'!$A$3:$ID$198,130,FALSE)</f>
        <v>#N/A</v>
      </c>
      <c r="EA13" s="46" t="e">
        <f>VLOOKUP(A13,'Phase 1,2+robust'!$A$3:$ID$198,131,FALSE)</f>
        <v>#N/A</v>
      </c>
      <c r="EB13" s="47" t="e">
        <f>VLOOKUP(A13,'Phase 1,2+robust'!$A$3:$ID$198,132,FALSE)</f>
        <v>#N/A</v>
      </c>
      <c r="EC13" s="16" t="e">
        <f>VLOOKUP(A13,'Phase 1,2+robust'!$A$3:$ID$198,133,FALSE)</f>
        <v>#N/A</v>
      </c>
      <c r="ED13" s="16" t="e">
        <f>VLOOKUP(A13,'Phase 1,2+robust'!$A$3:$ID$198,134,FALSE)</f>
        <v>#N/A</v>
      </c>
      <c r="EE13" s="16" t="e">
        <f>VLOOKUP(A13,'Phase 1,2+robust'!$A$3:$ID$198,135,FALSE)</f>
        <v>#N/A</v>
      </c>
      <c r="EF13" s="45" t="e">
        <f>VLOOKUP(A13,'Phase 1,2+robust'!$A$3:$ID$198,136,FALSE)</f>
        <v>#N/A</v>
      </c>
      <c r="EG13" s="46" t="e">
        <f>VLOOKUP(A13,'Phase 1,2+robust'!$A$3:$ID$198,137,FALSE)</f>
        <v>#N/A</v>
      </c>
      <c r="EH13" s="47" t="e">
        <f>VLOOKUP(A13,'Phase 1,2+robust'!$A$3:$ID$198,138,FALSE)</f>
        <v>#N/A</v>
      </c>
      <c r="EI13" s="16" t="e">
        <f>VLOOKUP(A13,'Phase 1,2+robust'!$A$3:$ID$198,139,FALSE)</f>
        <v>#N/A</v>
      </c>
      <c r="EJ13" s="16" t="e">
        <f>VLOOKUP(A13,'Phase 1,2+robust'!$A$3:$ID$198,140,FALSE)</f>
        <v>#N/A</v>
      </c>
      <c r="EK13" s="16" t="e">
        <f>VLOOKUP(A13,'Phase 1,2+robust'!$A$3:$ID$198,141,FALSE)</f>
        <v>#N/A</v>
      </c>
      <c r="EL13" s="45" t="e">
        <f>VLOOKUP(A13,'Phase 1,2+robust'!$A$3:$ID$198,142,FALSE)</f>
        <v>#N/A</v>
      </c>
      <c r="EM13" s="46" t="e">
        <f>VLOOKUP(A13,'Phase 1,2+robust'!$A$3:$ID$198,143,FALSE)</f>
        <v>#N/A</v>
      </c>
      <c r="EN13" s="47" t="e">
        <f>VLOOKUP(A13,'Phase 1,2+robust'!$A$3:$ID$198,144,FALSE)</f>
        <v>#N/A</v>
      </c>
      <c r="EO13" s="16" t="e">
        <f>VLOOKUP(A13,'Phase 1,2+robust'!$A$3:$ID$198,145,FALSE)</f>
        <v>#N/A</v>
      </c>
      <c r="EP13" s="16" t="e">
        <f>VLOOKUP(A13,'Phase 1,2+robust'!$A$3:$ID$198,146,FALSE)</f>
        <v>#N/A</v>
      </c>
      <c r="EQ13" s="16" t="e">
        <f>VLOOKUP(A13,'Phase 1,2+robust'!$A$3:$ID$198,147,FALSE)</f>
        <v>#N/A</v>
      </c>
      <c r="ER13" s="45" t="e">
        <f>VLOOKUP(A13,'Phase 1,2+robust'!$A$3:$ID$198,148,FALSE)</f>
        <v>#N/A</v>
      </c>
      <c r="ES13" s="46" t="e">
        <f>VLOOKUP(A13,'Phase 1,2+robust'!$A$3:$ID$198,149,FALSE)</f>
        <v>#N/A</v>
      </c>
      <c r="ET13" s="47" t="e">
        <f>VLOOKUP(A13,'Phase 1,2+robust'!$A$3:$ID$198,150,FALSE)</f>
        <v>#N/A</v>
      </c>
      <c r="EU13" s="16" t="e">
        <f>VLOOKUP(A13,'Phase 1,2+robust'!$A$3:$ID$198,151,FALSE)</f>
        <v>#N/A</v>
      </c>
      <c r="EV13" s="16" t="e">
        <f>VLOOKUP(A13,'Phase 1,2+robust'!$A$3:$ID$198,152,FALSE)</f>
        <v>#N/A</v>
      </c>
      <c r="EW13" s="16" t="e">
        <f>VLOOKUP(A13,'Phase 1,2+robust'!$A$3:$ID$198,153,FALSE)</f>
        <v>#N/A</v>
      </c>
      <c r="EX13" s="16" t="e">
        <f>VLOOKUP(A13,'Phase 1,2+robust'!$A$3:$ID$198,154,FALSE)</f>
        <v>#N/A</v>
      </c>
      <c r="EY13" s="16" t="e">
        <f>VLOOKUP(A13,'Phase 1,2+robust'!$A$3:$ID$198,155,FALSE)</f>
        <v>#N/A</v>
      </c>
      <c r="EZ13" s="16" t="e">
        <f>VLOOKUP(A13,'Phase 1,2+robust'!$A$3:$ID$198,156,FALSE)</f>
        <v>#N/A</v>
      </c>
      <c r="FA13" s="16" t="e">
        <f>VLOOKUP(A13,'Phase 1,2+robust'!$A$3:$ID$198,157,FALSE)</f>
        <v>#N/A</v>
      </c>
      <c r="FB13" s="16" t="e">
        <f>VLOOKUP(A13,'Phase 1,2+robust'!$A$3:$ID$198,158,FALSE)</f>
        <v>#N/A</v>
      </c>
      <c r="FC13" s="16" t="e">
        <f>VLOOKUP(A13,'Phase 1,2+robust'!$A$3:$ID$198,159,FALSE)</f>
        <v>#N/A</v>
      </c>
      <c r="FD13" s="16" t="e">
        <f>VLOOKUP(A13,'Phase 1,2+robust'!$A$3:$ID$198,160,FALSE)</f>
        <v>#N/A</v>
      </c>
      <c r="FE13" s="16" t="e">
        <f>VLOOKUP(A13,'Phase 1,2+robust'!$A$3:$ID$198,161,FALSE)</f>
        <v>#N/A</v>
      </c>
      <c r="FF13" s="16" t="e">
        <f>VLOOKUP(A13,'Phase 1,2+robust'!$A$3:$ID$198,162,FALSE)</f>
        <v>#N/A</v>
      </c>
      <c r="FG13" s="16" t="e">
        <f>VLOOKUP(A13,'Phase 1,2+robust'!$A$3:$ID$198,163,FALSE)</f>
        <v>#N/A</v>
      </c>
      <c r="FH13" s="16" t="e">
        <f>VLOOKUP(A13,'Phase 1,2+robust'!$A$3:$ID$198,164,FALSE)</f>
        <v>#N/A</v>
      </c>
      <c r="FI13" s="16" t="e">
        <f>VLOOKUP(A13,'Phase 1,2+robust'!$A$3:$ID$198,165,FALSE)</f>
        <v>#N/A</v>
      </c>
      <c r="FJ13" s="16" t="e">
        <f>VLOOKUP(A13,'Phase 1,2+robust'!$A$3:$ID$198,166,FALSE)</f>
        <v>#N/A</v>
      </c>
      <c r="FK13" s="16" t="e">
        <f>VLOOKUP(A13,'Phase 1,2+robust'!$A$3:$ID$198,167,FALSE)</f>
        <v>#N/A</v>
      </c>
      <c r="FL13" s="16" t="e">
        <f>VLOOKUP(A13,'Phase 1,2+robust'!$A$3:$ID$198,168,FALSE)</f>
        <v>#N/A</v>
      </c>
      <c r="FM13" s="16" t="e">
        <f>VLOOKUP(A13,'Phase 1,2+robust'!$A$3:$ID$198,169,FALSE)</f>
        <v>#N/A</v>
      </c>
      <c r="FN13" s="16" t="e">
        <f>VLOOKUP(A13,'Phase 1,2+robust'!$A$3:$ID$198,170,FALSE)</f>
        <v>#N/A</v>
      </c>
      <c r="FO13" s="16" t="e">
        <f>VLOOKUP(A13,'Phase 1,2+robust'!$A$3:$ID$198,171,FALSE)</f>
        <v>#N/A</v>
      </c>
      <c r="FP13" s="16" t="e">
        <f>VLOOKUP(A13,'Phase 1,2+robust'!$A$3:$ID$198,172,FALSE)</f>
        <v>#N/A</v>
      </c>
      <c r="FQ13" s="16" t="e">
        <f>VLOOKUP(A13,'Phase 1,2+robust'!$A$3:$ID$198,173,FALSE)</f>
        <v>#N/A</v>
      </c>
      <c r="FR13" s="16" t="e">
        <f>VLOOKUP(A13,'Phase 1,2+robust'!$A$3:$ID$198,174,FALSE)</f>
        <v>#N/A</v>
      </c>
      <c r="FS13" s="16" t="e">
        <f>VLOOKUP(A13,'Phase 1,2+robust'!$A$3:$ID$198,175,FALSE)</f>
        <v>#N/A</v>
      </c>
      <c r="FT13" s="16" t="e">
        <f>VLOOKUP(A13,'Phase 1,2+robust'!$A$3:$ID$198,176,FALSE)</f>
        <v>#N/A</v>
      </c>
      <c r="FU13" s="16" t="e">
        <f>VLOOKUP(A13,'Phase 1,2+robust'!$A$3:$ID$198,177,FALSE)</f>
        <v>#N/A</v>
      </c>
      <c r="FV13" s="16" t="e">
        <f>VLOOKUP(A13,'Phase 1,2+robust'!$A$3:$ID$198,178,FALSE)</f>
        <v>#N/A</v>
      </c>
      <c r="FW13" s="16" t="e">
        <f>VLOOKUP(A13,'Phase 1,2+robust'!$A$3:$ID$198,179,FALSE)</f>
        <v>#N/A</v>
      </c>
      <c r="FX13" s="16" t="e">
        <f>VLOOKUP(A13,'Phase 1,2+robust'!$A$3:$ID$198,180,FALSE)</f>
        <v>#N/A</v>
      </c>
      <c r="FY13" s="16" t="e">
        <f>VLOOKUP(A13,'Phase 1,2+robust'!$A$3:$ID$198,181,FALSE)</f>
        <v>#N/A</v>
      </c>
      <c r="FZ13" s="16" t="e">
        <f>VLOOKUP(A13,'Phase 1,2+robust'!$A$3:$ID$198,182,FALSE)</f>
        <v>#N/A</v>
      </c>
      <c r="GA13" s="16" t="e">
        <f>VLOOKUP(A13,'Phase 1,2+robust'!$A$3:$ID$198,183,FALSE)</f>
        <v>#N/A</v>
      </c>
      <c r="GB13" s="16" t="e">
        <f>VLOOKUP(A13,'Phase 1,2+robust'!$A$3:$ID$198,184,FALSE)</f>
        <v>#N/A</v>
      </c>
      <c r="GC13" s="16" t="e">
        <f>VLOOKUP(A13,'Phase 1,2+robust'!$A$3:$ID$198,185,FALSE)</f>
        <v>#N/A</v>
      </c>
      <c r="GD13" s="16" t="e">
        <f>VLOOKUP(A13,'Phase 1,2+robust'!$A$3:$ID$198,186,FALSE)</f>
        <v>#N/A</v>
      </c>
      <c r="GE13" s="16" t="e">
        <f>VLOOKUP(A13,'Phase 1,2+robust'!$A$3:$ID$198,187,FALSE)</f>
        <v>#N/A</v>
      </c>
      <c r="GF13" s="16" t="e">
        <f>VLOOKUP(A13,'Phase 1,2+robust'!$A$3:$ID$198,188,FALSE)</f>
        <v>#N/A</v>
      </c>
      <c r="GG13" s="16" t="e">
        <f>VLOOKUP(A13,'Phase 1,2+robust'!$A$3:$ID$198,189,FALSE)</f>
        <v>#N/A</v>
      </c>
      <c r="GH13" s="16" t="e">
        <f>VLOOKUP(A13,'Phase 1,2+robust'!$A$3:$ID$198,190,FALSE)</f>
        <v>#N/A</v>
      </c>
      <c r="GI13" s="16" t="e">
        <f>VLOOKUP(A13,'Phase 1,2+robust'!$A$3:$ID$198,191,FALSE)</f>
        <v>#N/A</v>
      </c>
      <c r="GJ13" s="16" t="e">
        <f>VLOOKUP(A13,'Phase 1,2+robust'!$A$3:$ID$198,192,FALSE)</f>
        <v>#N/A</v>
      </c>
      <c r="GK13" s="16" t="e">
        <f>VLOOKUP(A13,'Phase 1,2+robust'!$A$3:$ID$198,193,FALSE)</f>
        <v>#N/A</v>
      </c>
      <c r="GL13" s="16" t="e">
        <f>VLOOKUP(A13,'Phase 1,2+robust'!$A$3:$ID$198,194,FALSE)</f>
        <v>#N/A</v>
      </c>
      <c r="GM13" s="16" t="e">
        <f>VLOOKUP(A13,'Phase 1,2+robust'!$A$3:$ID$198,195,FALSE)</f>
        <v>#N/A</v>
      </c>
      <c r="GN13" s="16" t="e">
        <f>VLOOKUP(A13,'Phase 1,2+robust'!$A$3:$ID$198,196,FALSE)</f>
        <v>#N/A</v>
      </c>
      <c r="GO13" s="16" t="e">
        <f>VLOOKUP(A13,'Phase 1,2+robust'!$A$3:$ID$198,197,FALSE)</f>
        <v>#N/A</v>
      </c>
      <c r="GP13" s="16" t="e">
        <f>VLOOKUP(A13,'Phase 1,2+robust'!$A$3:$ID$198,198,FALSE)</f>
        <v>#N/A</v>
      </c>
    </row>
    <row r="14" spans="1:198" s="16" customFormat="1" x14ac:dyDescent="0.25">
      <c r="B14" s="16" t="e">
        <f>VLOOKUP(A14,'Phase 1,2+robust'!$A$3:$ID$198,2,FALSE)</f>
        <v>#N/A</v>
      </c>
      <c r="C14" s="16" t="e">
        <f>VLOOKUP(A14,'Phase 1,2+robust'!$A$3:$ID$198,3,FALSE)</f>
        <v>#N/A</v>
      </c>
      <c r="D14" s="16" t="e">
        <f>VLOOKUP(A14,'Phase 1,2+robust'!$A$3:$ID$198,4,FALSE)</f>
        <v>#N/A</v>
      </c>
      <c r="E14" s="16" t="e">
        <f>VLOOKUP(A14,'Phase 1,2+robust'!$A$3:$ID$198,5,FALSE)</f>
        <v>#N/A</v>
      </c>
      <c r="F14" s="16" t="e">
        <f>VLOOKUP(A14,'Phase 1,2+robust'!$A$3:$ID$198,6,FALSE)</f>
        <v>#N/A</v>
      </c>
      <c r="G14" s="16" t="e">
        <f>VLOOKUP(A14,'Phase 1,2+robust'!$A$3:$ID$198,7,FALSE)</f>
        <v>#N/A</v>
      </c>
      <c r="H14" s="16" t="e">
        <f>VLOOKUP(A14,'Phase 1,2+robust'!$A$3:$ID$198,8,FALSE)</f>
        <v>#N/A</v>
      </c>
      <c r="I14" s="16" t="e">
        <f>VLOOKUP(A14,'Phase 1,2+robust'!$A$3:$ID$198,9,FALSE)</f>
        <v>#N/A</v>
      </c>
      <c r="J14" s="45" t="e">
        <f>VLOOKUP(A14,'Phase 1,2+robust'!$A$3:$ID$198,10,FALSE)</f>
        <v>#N/A</v>
      </c>
      <c r="K14" s="46" t="e">
        <f>VLOOKUP(A14,'Phase 1,2+robust'!$A$3:$ID$198,11,FALSE)</f>
        <v>#N/A</v>
      </c>
      <c r="L14" s="47" t="e">
        <f>VLOOKUP(A14,'Phase 1,2+robust'!$A$3:$ID$198,12,FALSE)</f>
        <v>#N/A</v>
      </c>
      <c r="M14" s="16" t="e">
        <f>VLOOKUP(A14,'Phase 1,2+robust'!$A$3:$ID$198,13,FALSE)</f>
        <v>#N/A</v>
      </c>
      <c r="N14" s="16" t="e">
        <f>VLOOKUP(A14,'Phase 1,2+robust'!$A$3:$ID$198,14,FALSE)</f>
        <v>#N/A</v>
      </c>
      <c r="O14" s="16" t="e">
        <f>VLOOKUP(A14,'Phase 1,2+robust'!$A$3:$ID$198,15,FALSE)</f>
        <v>#N/A</v>
      </c>
      <c r="P14" s="45" t="e">
        <f>VLOOKUP(A14,'Phase 1,2+robust'!$A$3:$ID$198,16,FALSE)</f>
        <v>#N/A</v>
      </c>
      <c r="Q14" s="46" t="e">
        <f>VLOOKUP(A14,'Phase 1,2+robust'!$A$3:$ID$198,17,FALSE)</f>
        <v>#N/A</v>
      </c>
      <c r="R14" s="47" t="e">
        <f>VLOOKUP(A14,'Phase 1,2+robust'!$A$3:$ID$198,18,FALSE)</f>
        <v>#N/A</v>
      </c>
      <c r="S14" s="16" t="e">
        <f>VLOOKUP(A14,'Phase 1,2+robust'!$A$3:$ID$198,19,FALSE)</f>
        <v>#N/A</v>
      </c>
      <c r="T14" s="16" t="e">
        <f>VLOOKUP(A14,'Phase 1,2+robust'!$A$3:$ID$198,20,FALSE)</f>
        <v>#N/A</v>
      </c>
      <c r="U14" s="16" t="e">
        <f>VLOOKUP(A14,'Phase 1,2+robust'!$A$3:$ID$198,21,FALSE)</f>
        <v>#N/A</v>
      </c>
      <c r="V14" s="45" t="e">
        <f>VLOOKUP(A14,'Phase 1,2+robust'!$A$3:$ID$198,22,FALSE)</f>
        <v>#N/A</v>
      </c>
      <c r="W14" s="46" t="e">
        <f>VLOOKUP(A14,'Phase 1,2+robust'!$A$3:$ID$198,23,FALSE)</f>
        <v>#N/A</v>
      </c>
      <c r="X14" s="47" t="e">
        <f>VLOOKUP(A14,'Phase 1,2+robust'!$A$3:$ID$198,24,FALSE)</f>
        <v>#N/A</v>
      </c>
      <c r="Y14" s="16" t="e">
        <f>VLOOKUP(A14,'Phase 1,2+robust'!$A$3:$ID$198,25,FALSE)</f>
        <v>#N/A</v>
      </c>
      <c r="Z14" s="16" t="e">
        <f>VLOOKUP(A14,'Phase 1,2+robust'!$A$3:$ID$198,26,FALSE)</f>
        <v>#N/A</v>
      </c>
      <c r="AA14" s="16" t="e">
        <f>VLOOKUP(A14,'Phase 1,2+robust'!$A$3:$ID$198,27,FALSE)</f>
        <v>#N/A</v>
      </c>
      <c r="AB14" s="45" t="e">
        <f>VLOOKUP(A14,'Phase 1,2+robust'!$A$3:$ID$198,28,FALSE)</f>
        <v>#N/A</v>
      </c>
      <c r="AC14" s="46" t="e">
        <f>VLOOKUP(A14,'Phase 1,2+robust'!$A$3:$ID$198,29,FALSE)</f>
        <v>#N/A</v>
      </c>
      <c r="AD14" s="47" t="e">
        <f>VLOOKUP(A14,'Phase 1,2+robust'!$A$3:$ID$198,30,FALSE)</f>
        <v>#N/A</v>
      </c>
      <c r="AE14" s="16" t="e">
        <f>VLOOKUP(A14,'Phase 1,2+robust'!$A$3:$ID$198,31,FALSE)</f>
        <v>#N/A</v>
      </c>
      <c r="AF14" s="16" t="e">
        <f>VLOOKUP(A14,'Phase 1,2+robust'!$A$3:$ID$198,32,FALSE)</f>
        <v>#N/A</v>
      </c>
      <c r="AG14" s="16" t="e">
        <f>VLOOKUP(A14,'Phase 1,2+robust'!$A$3:$ID$198,33,FALSE)</f>
        <v>#N/A</v>
      </c>
      <c r="AH14" s="45" t="e">
        <f>VLOOKUP(A14,'Phase 1,2+robust'!$A$3:$ID$198,34,FALSE)</f>
        <v>#N/A</v>
      </c>
      <c r="AI14" s="46" t="e">
        <f>VLOOKUP(A14,'Phase 1,2+robust'!$A$3:$ID$198,35,FALSE)</f>
        <v>#N/A</v>
      </c>
      <c r="AJ14" s="47" t="e">
        <f>VLOOKUP(A14,'Phase 1,2+robust'!$A$3:$ID$198,36,FALSE)</f>
        <v>#N/A</v>
      </c>
      <c r="AK14" s="16" t="e">
        <f>VLOOKUP(A14,'Phase 1,2+robust'!$A$3:$ID$198,37,FALSE)</f>
        <v>#N/A</v>
      </c>
      <c r="AL14" s="16" t="e">
        <f>VLOOKUP(A14,'Phase 1,2+robust'!$A$3:$ID$198,38,FALSE)</f>
        <v>#N/A</v>
      </c>
      <c r="AM14" s="16" t="e">
        <f>VLOOKUP(A14,'Phase 1,2+robust'!$A$3:$ID$198,39,FALSE)</f>
        <v>#N/A</v>
      </c>
      <c r="AN14" s="45" t="e">
        <f>VLOOKUP(A14,'Phase 1,2+robust'!$A$3:$ID$198,40,FALSE)</f>
        <v>#N/A</v>
      </c>
      <c r="AO14" s="46" t="e">
        <f>VLOOKUP(A14,'Phase 1,2+robust'!$A$3:$ID$198,41,FALSE)</f>
        <v>#N/A</v>
      </c>
      <c r="AP14" s="47" t="e">
        <f>VLOOKUP(A14,'Phase 1,2+robust'!$A$3:$ID$198,42,FALSE)</f>
        <v>#N/A</v>
      </c>
      <c r="AQ14" s="16" t="e">
        <f>VLOOKUP(A14,'Phase 1,2+robust'!$A$3:$ID$198,43,FALSE)</f>
        <v>#N/A</v>
      </c>
      <c r="AR14" s="16" t="e">
        <f>VLOOKUP(A14,'Phase 1,2+robust'!$A$3:$ID$198,44,FALSE)</f>
        <v>#N/A</v>
      </c>
      <c r="AS14" s="16" t="e">
        <f>VLOOKUP(A14,'Phase 1,2+robust'!$A$3:$ID$198,45,FALSE)</f>
        <v>#N/A</v>
      </c>
      <c r="AT14" s="45" t="e">
        <f>VLOOKUP(A14,'Phase 1,2+robust'!$A$3:$ID$198,46,FALSE)</f>
        <v>#N/A</v>
      </c>
      <c r="AU14" s="46" t="e">
        <f>VLOOKUP(A14,'Phase 1,2+robust'!$A$3:$ID$198,47,FALSE)</f>
        <v>#N/A</v>
      </c>
      <c r="AV14" s="47" t="e">
        <f>VLOOKUP(A14,'Phase 1,2+robust'!$A$3:$ID$198,48,FALSE)</f>
        <v>#N/A</v>
      </c>
      <c r="AW14" s="16" t="e">
        <f>VLOOKUP(A14,'Phase 1,2+robust'!$A$3:$ID$198,49,FALSE)</f>
        <v>#N/A</v>
      </c>
      <c r="AX14" s="16" t="e">
        <f>VLOOKUP(A14,'Phase 1,2+robust'!$A$3:$ID$198,50,FALSE)</f>
        <v>#N/A</v>
      </c>
      <c r="AY14" s="16" t="e">
        <f>VLOOKUP(A14,'Phase 1,2+robust'!$A$3:$ID$198,51,FALSE)</f>
        <v>#N/A</v>
      </c>
      <c r="AZ14" s="45" t="e">
        <f>VLOOKUP(A14,'Phase 1,2+robust'!$A$3:$ID$198,52,FALSE)</f>
        <v>#N/A</v>
      </c>
      <c r="BA14" s="46" t="e">
        <f>VLOOKUP(A14,'Phase 1,2+robust'!$A$3:$ID$198,53,FALSE)</f>
        <v>#N/A</v>
      </c>
      <c r="BB14" s="47" t="e">
        <f>VLOOKUP(A14,'Phase 1,2+robust'!$A$3:$ID$198,54,FALSE)</f>
        <v>#N/A</v>
      </c>
      <c r="BC14" s="16" t="e">
        <f>VLOOKUP(A14,'Phase 1,2+robust'!$A$3:$ID$198,55,FALSE)</f>
        <v>#N/A</v>
      </c>
      <c r="BD14" s="16" t="e">
        <f>VLOOKUP(A14,'Phase 1,2+robust'!$A$3:$ID$198,56,FALSE)</f>
        <v>#N/A</v>
      </c>
      <c r="BE14" s="16" t="e">
        <f>VLOOKUP(A14,'Phase 1,2+robust'!$A$3:$ID$198,57,FALSE)</f>
        <v>#N/A</v>
      </c>
      <c r="BF14" s="45" t="e">
        <f>VLOOKUP(A14,'Phase 1,2+robust'!$A$3:$ID$198,58,FALSE)</f>
        <v>#N/A</v>
      </c>
      <c r="BG14" s="46" t="e">
        <f>VLOOKUP(A14,'Phase 1,2+robust'!$A$3:$ID$198,59,FALSE)</f>
        <v>#N/A</v>
      </c>
      <c r="BH14" s="47" t="e">
        <f>VLOOKUP(A14,'Phase 1,2+robust'!$A$3:$ID$198,60,FALSE)</f>
        <v>#N/A</v>
      </c>
      <c r="BI14" s="16" t="e">
        <f>VLOOKUP(A14,'Phase 1,2+robust'!$A$3:$ID$198,61,FALSE)</f>
        <v>#N/A</v>
      </c>
      <c r="BJ14" s="16" t="e">
        <f>VLOOKUP(A14,'Phase 1,2+robust'!$A$3:$ID$198,62,FALSE)</f>
        <v>#N/A</v>
      </c>
      <c r="BK14" s="16" t="e">
        <f>VLOOKUP(A14,'Phase 1,2+robust'!$A$3:$ID$198,63,FALSE)</f>
        <v>#N/A</v>
      </c>
      <c r="BL14" s="45" t="e">
        <f>VLOOKUP(A14,'Phase 1,2+robust'!$A$3:$ID$198,64,FALSE)</f>
        <v>#N/A</v>
      </c>
      <c r="BM14" s="46" t="e">
        <f>VLOOKUP(A14,'Phase 1,2+robust'!$A$3:$ID$198,65,FALSE)</f>
        <v>#N/A</v>
      </c>
      <c r="BN14" s="47" t="e">
        <f>VLOOKUP(A14,'Phase 1,2+robust'!$A$3:$ID$198,66,FALSE)</f>
        <v>#N/A</v>
      </c>
      <c r="BO14" s="16" t="e">
        <f>VLOOKUP(A14,'Phase 1,2+robust'!$A$3:$ID$198,67,FALSE)</f>
        <v>#N/A</v>
      </c>
      <c r="BP14" s="16" t="e">
        <f>VLOOKUP(A14,'Phase 1,2+robust'!$A$3:$ID$198,68,FALSE)</f>
        <v>#N/A</v>
      </c>
      <c r="BQ14" s="16" t="e">
        <f>VLOOKUP(A14,'Phase 1,2+robust'!$A$3:$ID$198,69,FALSE)</f>
        <v>#N/A</v>
      </c>
      <c r="BR14" s="45" t="e">
        <f>VLOOKUP(A14,'Phase 1,2+robust'!$A$3:$ID$198,70,FALSE)</f>
        <v>#N/A</v>
      </c>
      <c r="BS14" s="46" t="e">
        <f>VLOOKUP(A14,'Phase 1,2+robust'!$A$3:$ID$198,71,FALSE)</f>
        <v>#N/A</v>
      </c>
      <c r="BT14" s="47" t="e">
        <f>VLOOKUP(A14,'Phase 1,2+robust'!$A$3:$ID$198,72,FALSE)</f>
        <v>#N/A</v>
      </c>
      <c r="BU14" s="16" t="e">
        <f>VLOOKUP(A14,'Phase 1,2+robust'!$A$3:$ID$198,73,FALSE)</f>
        <v>#N/A</v>
      </c>
      <c r="BV14" s="16" t="e">
        <f>VLOOKUP(A14,'Phase 1,2+robust'!$A$3:$ID$198,74,FALSE)</f>
        <v>#N/A</v>
      </c>
      <c r="BW14" s="16" t="e">
        <f>VLOOKUP(A14,'Phase 1,2+robust'!$A$3:$ID$198,75,FALSE)</f>
        <v>#N/A</v>
      </c>
      <c r="BX14" s="45" t="e">
        <f>VLOOKUP(A14,'Phase 1,2+robust'!$A$3:$ID$198,76,FALSE)</f>
        <v>#N/A</v>
      </c>
      <c r="BY14" s="46" t="e">
        <f>VLOOKUP(A14,'Phase 1,2+robust'!$A$3:$ID$198,77,FALSE)</f>
        <v>#N/A</v>
      </c>
      <c r="BZ14" s="47" t="e">
        <f>VLOOKUP(A14,'Phase 1,2+robust'!$A$3:$ID$198,78,FALSE)</f>
        <v>#N/A</v>
      </c>
      <c r="CA14" s="16" t="e">
        <f>VLOOKUP(A14,'Phase 1,2+robust'!$A$3:$ID$198,79,FALSE)</f>
        <v>#N/A</v>
      </c>
      <c r="CB14" s="16" t="e">
        <f>VLOOKUP(A14,'Phase 1,2+robust'!$A$3:$ID$198,80,FALSE)</f>
        <v>#N/A</v>
      </c>
      <c r="CC14" s="16" t="e">
        <f>VLOOKUP(A14,'Phase 1,2+robust'!$A$3:$ID$198,81,FALSE)</f>
        <v>#N/A</v>
      </c>
      <c r="CD14" s="45" t="e">
        <f>VLOOKUP(A14,'Phase 1,2+robust'!$A$3:$ID$198,82,FALSE)</f>
        <v>#N/A</v>
      </c>
      <c r="CE14" s="46" t="e">
        <f>VLOOKUP(A14,'Phase 1,2+robust'!$A$3:$ID$198,83,FALSE)</f>
        <v>#N/A</v>
      </c>
      <c r="CF14" s="47" t="e">
        <f>VLOOKUP(A14,'Phase 1,2+robust'!$A$3:$ID$198,84,FALSE)</f>
        <v>#N/A</v>
      </c>
      <c r="CG14" s="16" t="e">
        <f>VLOOKUP(A14,'Phase 1,2+robust'!$A$3:$ID$198,85,FALSE)</f>
        <v>#N/A</v>
      </c>
      <c r="CH14" s="16" t="e">
        <f>VLOOKUP(A14,'Phase 1,2+robust'!$A$3:$ID$198,86,FALSE)</f>
        <v>#N/A</v>
      </c>
      <c r="CI14" s="16" t="e">
        <f>VLOOKUP(A14,'Phase 1,2+robust'!$A$3:$ID$198,87,FALSE)</f>
        <v>#N/A</v>
      </c>
      <c r="CJ14" s="45" t="e">
        <f>VLOOKUP(A14,'Phase 1,2+robust'!$A$3:$ID$198,88,FALSE)</f>
        <v>#N/A</v>
      </c>
      <c r="CK14" s="46" t="e">
        <f>VLOOKUP(A14,'Phase 1,2+robust'!$A$3:$ID$198,89,FALSE)</f>
        <v>#N/A</v>
      </c>
      <c r="CL14" s="47" t="e">
        <f>VLOOKUP(A14,'Phase 1,2+robust'!$A$3:$ID$198,90,FALSE)</f>
        <v>#N/A</v>
      </c>
      <c r="CM14" s="16" t="e">
        <f>VLOOKUP(A14,'Phase 1,2+robust'!$A$3:$ID$198,91,FALSE)</f>
        <v>#N/A</v>
      </c>
      <c r="CN14" s="16" t="e">
        <f>VLOOKUP(A14,'Phase 1,2+robust'!$A$3:$ID$198,92,FALSE)</f>
        <v>#N/A</v>
      </c>
      <c r="CO14" s="16" t="e">
        <f>VLOOKUP(A14,'Phase 1,2+robust'!$A$3:$ID$198,93,FALSE)</f>
        <v>#N/A</v>
      </c>
      <c r="CP14" s="45" t="e">
        <f>VLOOKUP(A14,'Phase 1,2+robust'!$A$3:$ID$198,94,FALSE)</f>
        <v>#N/A</v>
      </c>
      <c r="CQ14" s="46" t="e">
        <f>VLOOKUP(A14,'Phase 1,2+robust'!$A$3:$ID$198,95,FALSE)</f>
        <v>#N/A</v>
      </c>
      <c r="CR14" s="47" t="e">
        <f>VLOOKUP(A14,'Phase 1,2+robust'!$A$3:$ID$198,96,FALSE)</f>
        <v>#N/A</v>
      </c>
      <c r="CS14" s="16" t="e">
        <f>VLOOKUP(A14,'Phase 1,2+robust'!$A$3:$ID$198,97,FALSE)</f>
        <v>#N/A</v>
      </c>
      <c r="CT14" s="16" t="e">
        <f>VLOOKUP(A14,'Phase 1,2+robust'!$A$3:$ID$198,98,FALSE)</f>
        <v>#N/A</v>
      </c>
      <c r="CU14" s="16" t="e">
        <f>VLOOKUP(A14,'Phase 1,2+robust'!$A$3:$ID$198,99,FALSE)</f>
        <v>#N/A</v>
      </c>
      <c r="CV14" s="45" t="e">
        <f>VLOOKUP(A14,'Phase 1,2+robust'!$A$3:$ID$198,100,FALSE)</f>
        <v>#N/A</v>
      </c>
      <c r="CW14" s="46" t="e">
        <f>VLOOKUP(A14,'Phase 1,2+robust'!$A$3:$ID$198,101,FALSE)</f>
        <v>#N/A</v>
      </c>
      <c r="CX14" s="47" t="e">
        <f>VLOOKUP(A14,'Phase 1,2+robust'!$A$3:$ID$198,102,FALSE)</f>
        <v>#N/A</v>
      </c>
      <c r="CY14" s="16" t="e">
        <f>VLOOKUP(A14,'Phase 1,2+robust'!$A$3:$ID$198,103,FALSE)</f>
        <v>#N/A</v>
      </c>
      <c r="CZ14" s="16" t="e">
        <f>VLOOKUP(A14,'Phase 1,2+robust'!$A$3:$ID$198,104,FALSE)</f>
        <v>#N/A</v>
      </c>
      <c r="DA14" s="16" t="e">
        <f>VLOOKUP(A14,'Phase 1,2+robust'!$A$3:$ID$198,105,FALSE)</f>
        <v>#N/A</v>
      </c>
      <c r="DB14" s="45" t="e">
        <f>VLOOKUP(A14,'Phase 1,2+robust'!$A$3:$ID$198,106,FALSE)</f>
        <v>#N/A</v>
      </c>
      <c r="DC14" s="46" t="e">
        <f>VLOOKUP(A14,'Phase 1,2+robust'!$A$3:$ID$198,107,FALSE)</f>
        <v>#N/A</v>
      </c>
      <c r="DD14" s="47" t="e">
        <f>VLOOKUP(A14,'Phase 1,2+robust'!$A$3:$ID$198,108,FALSE)</f>
        <v>#N/A</v>
      </c>
      <c r="DE14" s="16" t="e">
        <f>VLOOKUP(A14,'Phase 1,2+robust'!$A$3:$ID$198,109,FALSE)</f>
        <v>#N/A</v>
      </c>
      <c r="DF14" s="16" t="e">
        <f>VLOOKUP(A14,'Phase 1,2+robust'!$A$3:$ID$198,110,FALSE)</f>
        <v>#N/A</v>
      </c>
      <c r="DG14" s="16" t="e">
        <f>VLOOKUP(A14,'Phase 1,2+robust'!$A$3:$ID$198,111,FALSE)</f>
        <v>#N/A</v>
      </c>
      <c r="DH14" s="45" t="e">
        <f>VLOOKUP(A14,'Phase 1,2+robust'!$A$3:$ID$198,112,FALSE)</f>
        <v>#N/A</v>
      </c>
      <c r="DI14" s="46" t="e">
        <f>VLOOKUP(A14,'Phase 1,2+robust'!$A$3:$ID$198,113,FALSE)</f>
        <v>#N/A</v>
      </c>
      <c r="DJ14" s="47" t="e">
        <f>VLOOKUP(A14,'Phase 1,2+robust'!$A$3:$ID$198,114,FALSE)</f>
        <v>#N/A</v>
      </c>
      <c r="DK14" s="16" t="e">
        <f>VLOOKUP(A14,'Phase 1,2+robust'!$A$3:$ID$198,115,FALSE)</f>
        <v>#N/A</v>
      </c>
      <c r="DL14" s="16" t="e">
        <f>VLOOKUP(A14,'Phase 1,2+robust'!$A$3:$ID$198,116,FALSE)</f>
        <v>#N/A</v>
      </c>
      <c r="DM14" s="16" t="e">
        <f>VLOOKUP(A14,'Phase 1,2+robust'!$A$3:$ID$198,117,FALSE)</f>
        <v>#N/A</v>
      </c>
      <c r="DN14" s="45" t="e">
        <f>VLOOKUP(A14,'Phase 1,2+robust'!$A$3:$ID$198,118,FALSE)</f>
        <v>#N/A</v>
      </c>
      <c r="DO14" s="46" t="e">
        <f>VLOOKUP(A14,'Phase 1,2+robust'!$A$3:$ID$198,119,FALSE)</f>
        <v>#N/A</v>
      </c>
      <c r="DP14" s="47" t="e">
        <f>VLOOKUP(A14,'Phase 1,2+robust'!$A$3:$ID$198,120,FALSE)</f>
        <v>#N/A</v>
      </c>
      <c r="DQ14" s="16" t="e">
        <f>VLOOKUP(A14,'Phase 1,2+robust'!$A$3:$ID$198,121,FALSE)</f>
        <v>#N/A</v>
      </c>
      <c r="DR14" s="16" t="e">
        <f>VLOOKUP(A14,'Phase 1,2+robust'!$A$3:$ID$198,122,FALSE)</f>
        <v>#N/A</v>
      </c>
      <c r="DS14" s="16" t="e">
        <f>VLOOKUP(A14,'Phase 1,2+robust'!$A$3:$ID$198,123,FALSE)</f>
        <v>#N/A</v>
      </c>
      <c r="DT14" s="45" t="e">
        <f>VLOOKUP(A14,'Phase 1,2+robust'!$A$3:$ID$198,124,FALSE)</f>
        <v>#N/A</v>
      </c>
      <c r="DU14" s="46" t="e">
        <f>VLOOKUP(A14,'Phase 1,2+robust'!$A$3:$ID$198,125,FALSE)</f>
        <v>#N/A</v>
      </c>
      <c r="DV14" s="47" t="e">
        <f>VLOOKUP(A14,'Phase 1,2+robust'!$A$3:$ID$198,126,FALSE)</f>
        <v>#N/A</v>
      </c>
      <c r="DW14" s="16" t="e">
        <f>VLOOKUP(A14,'Phase 1,2+robust'!$A$3:$ID$198,127,FALSE)</f>
        <v>#N/A</v>
      </c>
      <c r="DX14" s="16" t="e">
        <f>VLOOKUP(A14,'Phase 1,2+robust'!$A$3:$ID$198,128,FALSE)</f>
        <v>#N/A</v>
      </c>
      <c r="DY14" s="16" t="e">
        <f>VLOOKUP(A14,'Phase 1,2+robust'!$A$3:$ID$198,129,FALSE)</f>
        <v>#N/A</v>
      </c>
      <c r="DZ14" s="45" t="e">
        <f>VLOOKUP(A14,'Phase 1,2+robust'!$A$3:$ID$198,130,FALSE)</f>
        <v>#N/A</v>
      </c>
      <c r="EA14" s="46" t="e">
        <f>VLOOKUP(A14,'Phase 1,2+robust'!$A$3:$ID$198,131,FALSE)</f>
        <v>#N/A</v>
      </c>
      <c r="EB14" s="47" t="e">
        <f>VLOOKUP(A14,'Phase 1,2+robust'!$A$3:$ID$198,132,FALSE)</f>
        <v>#N/A</v>
      </c>
      <c r="EC14" s="16" t="e">
        <f>VLOOKUP(A14,'Phase 1,2+robust'!$A$3:$ID$198,133,FALSE)</f>
        <v>#N/A</v>
      </c>
      <c r="ED14" s="16" t="e">
        <f>VLOOKUP(A14,'Phase 1,2+robust'!$A$3:$ID$198,134,FALSE)</f>
        <v>#N/A</v>
      </c>
      <c r="EE14" s="16" t="e">
        <f>VLOOKUP(A14,'Phase 1,2+robust'!$A$3:$ID$198,135,FALSE)</f>
        <v>#N/A</v>
      </c>
      <c r="EF14" s="45" t="e">
        <f>VLOOKUP(A14,'Phase 1,2+robust'!$A$3:$ID$198,136,FALSE)</f>
        <v>#N/A</v>
      </c>
      <c r="EG14" s="46" t="e">
        <f>VLOOKUP(A14,'Phase 1,2+robust'!$A$3:$ID$198,137,FALSE)</f>
        <v>#N/A</v>
      </c>
      <c r="EH14" s="47" t="e">
        <f>VLOOKUP(A14,'Phase 1,2+robust'!$A$3:$ID$198,138,FALSE)</f>
        <v>#N/A</v>
      </c>
      <c r="EI14" s="16" t="e">
        <f>VLOOKUP(A14,'Phase 1,2+robust'!$A$3:$ID$198,139,FALSE)</f>
        <v>#N/A</v>
      </c>
      <c r="EJ14" s="16" t="e">
        <f>VLOOKUP(A14,'Phase 1,2+robust'!$A$3:$ID$198,140,FALSE)</f>
        <v>#N/A</v>
      </c>
      <c r="EK14" s="16" t="e">
        <f>VLOOKUP(A14,'Phase 1,2+robust'!$A$3:$ID$198,141,FALSE)</f>
        <v>#N/A</v>
      </c>
      <c r="EL14" s="45" t="e">
        <f>VLOOKUP(A14,'Phase 1,2+robust'!$A$3:$ID$198,142,FALSE)</f>
        <v>#N/A</v>
      </c>
      <c r="EM14" s="46" t="e">
        <f>VLOOKUP(A14,'Phase 1,2+robust'!$A$3:$ID$198,143,FALSE)</f>
        <v>#N/A</v>
      </c>
      <c r="EN14" s="47" t="e">
        <f>VLOOKUP(A14,'Phase 1,2+robust'!$A$3:$ID$198,144,FALSE)</f>
        <v>#N/A</v>
      </c>
      <c r="EO14" s="16" t="e">
        <f>VLOOKUP(A14,'Phase 1,2+robust'!$A$3:$ID$198,145,FALSE)</f>
        <v>#N/A</v>
      </c>
      <c r="EP14" s="16" t="e">
        <f>VLOOKUP(A14,'Phase 1,2+robust'!$A$3:$ID$198,146,FALSE)</f>
        <v>#N/A</v>
      </c>
      <c r="EQ14" s="16" t="e">
        <f>VLOOKUP(A14,'Phase 1,2+robust'!$A$3:$ID$198,147,FALSE)</f>
        <v>#N/A</v>
      </c>
      <c r="ER14" s="45" t="e">
        <f>VLOOKUP(A14,'Phase 1,2+robust'!$A$3:$ID$198,148,FALSE)</f>
        <v>#N/A</v>
      </c>
      <c r="ES14" s="46" t="e">
        <f>VLOOKUP(A14,'Phase 1,2+robust'!$A$3:$ID$198,149,FALSE)</f>
        <v>#N/A</v>
      </c>
      <c r="ET14" s="47" t="e">
        <f>VLOOKUP(A14,'Phase 1,2+robust'!$A$3:$ID$198,150,FALSE)</f>
        <v>#N/A</v>
      </c>
      <c r="EU14" s="16" t="e">
        <f>VLOOKUP(A14,'Phase 1,2+robust'!$A$3:$ID$198,151,FALSE)</f>
        <v>#N/A</v>
      </c>
      <c r="EV14" s="16" t="e">
        <f>VLOOKUP(A14,'Phase 1,2+robust'!$A$3:$ID$198,152,FALSE)</f>
        <v>#N/A</v>
      </c>
      <c r="EW14" s="16" t="e">
        <f>VLOOKUP(A14,'Phase 1,2+robust'!$A$3:$ID$198,153,FALSE)</f>
        <v>#N/A</v>
      </c>
      <c r="EX14" s="16" t="e">
        <f>VLOOKUP(A14,'Phase 1,2+robust'!$A$3:$ID$198,154,FALSE)</f>
        <v>#N/A</v>
      </c>
      <c r="EY14" s="16" t="e">
        <f>VLOOKUP(A14,'Phase 1,2+robust'!$A$3:$ID$198,155,FALSE)</f>
        <v>#N/A</v>
      </c>
      <c r="EZ14" s="16" t="e">
        <f>VLOOKUP(A14,'Phase 1,2+robust'!$A$3:$ID$198,156,FALSE)</f>
        <v>#N/A</v>
      </c>
      <c r="FA14" s="16" t="e">
        <f>VLOOKUP(A14,'Phase 1,2+robust'!$A$3:$ID$198,157,FALSE)</f>
        <v>#N/A</v>
      </c>
      <c r="FB14" s="16" t="e">
        <f>VLOOKUP(A14,'Phase 1,2+robust'!$A$3:$ID$198,158,FALSE)</f>
        <v>#N/A</v>
      </c>
      <c r="FC14" s="16" t="e">
        <f>VLOOKUP(A14,'Phase 1,2+robust'!$A$3:$ID$198,159,FALSE)</f>
        <v>#N/A</v>
      </c>
      <c r="FD14" s="16" t="e">
        <f>VLOOKUP(A14,'Phase 1,2+robust'!$A$3:$ID$198,160,FALSE)</f>
        <v>#N/A</v>
      </c>
      <c r="FE14" s="16" t="e">
        <f>VLOOKUP(A14,'Phase 1,2+robust'!$A$3:$ID$198,161,FALSE)</f>
        <v>#N/A</v>
      </c>
      <c r="FF14" s="16" t="e">
        <f>VLOOKUP(A14,'Phase 1,2+robust'!$A$3:$ID$198,162,FALSE)</f>
        <v>#N/A</v>
      </c>
      <c r="FG14" s="16" t="e">
        <f>VLOOKUP(A14,'Phase 1,2+robust'!$A$3:$ID$198,163,FALSE)</f>
        <v>#N/A</v>
      </c>
      <c r="FH14" s="16" t="e">
        <f>VLOOKUP(A14,'Phase 1,2+robust'!$A$3:$ID$198,164,FALSE)</f>
        <v>#N/A</v>
      </c>
      <c r="FI14" s="16" t="e">
        <f>VLOOKUP(A14,'Phase 1,2+robust'!$A$3:$ID$198,165,FALSE)</f>
        <v>#N/A</v>
      </c>
      <c r="FJ14" s="16" t="e">
        <f>VLOOKUP(A14,'Phase 1,2+robust'!$A$3:$ID$198,166,FALSE)</f>
        <v>#N/A</v>
      </c>
      <c r="FK14" s="16" t="e">
        <f>VLOOKUP(A14,'Phase 1,2+robust'!$A$3:$ID$198,167,FALSE)</f>
        <v>#N/A</v>
      </c>
      <c r="FL14" s="16" t="e">
        <f>VLOOKUP(A14,'Phase 1,2+robust'!$A$3:$ID$198,168,FALSE)</f>
        <v>#N/A</v>
      </c>
      <c r="FM14" s="16" t="e">
        <f>VLOOKUP(A14,'Phase 1,2+robust'!$A$3:$ID$198,169,FALSE)</f>
        <v>#N/A</v>
      </c>
      <c r="FN14" s="16" t="e">
        <f>VLOOKUP(A14,'Phase 1,2+robust'!$A$3:$ID$198,170,FALSE)</f>
        <v>#N/A</v>
      </c>
      <c r="FO14" s="16" t="e">
        <f>VLOOKUP(A14,'Phase 1,2+robust'!$A$3:$ID$198,171,FALSE)</f>
        <v>#N/A</v>
      </c>
      <c r="FP14" s="16" t="e">
        <f>VLOOKUP(A14,'Phase 1,2+robust'!$A$3:$ID$198,172,FALSE)</f>
        <v>#N/A</v>
      </c>
      <c r="FQ14" s="16" t="e">
        <f>VLOOKUP(A14,'Phase 1,2+robust'!$A$3:$ID$198,173,FALSE)</f>
        <v>#N/A</v>
      </c>
      <c r="FR14" s="16" t="e">
        <f>VLOOKUP(A14,'Phase 1,2+robust'!$A$3:$ID$198,174,FALSE)</f>
        <v>#N/A</v>
      </c>
      <c r="FS14" s="16" t="e">
        <f>VLOOKUP(A14,'Phase 1,2+robust'!$A$3:$ID$198,175,FALSE)</f>
        <v>#N/A</v>
      </c>
      <c r="FT14" s="16" t="e">
        <f>VLOOKUP(A14,'Phase 1,2+robust'!$A$3:$ID$198,176,FALSE)</f>
        <v>#N/A</v>
      </c>
      <c r="FU14" s="16" t="e">
        <f>VLOOKUP(A14,'Phase 1,2+robust'!$A$3:$ID$198,177,FALSE)</f>
        <v>#N/A</v>
      </c>
      <c r="FV14" s="16" t="e">
        <f>VLOOKUP(A14,'Phase 1,2+robust'!$A$3:$ID$198,178,FALSE)</f>
        <v>#N/A</v>
      </c>
      <c r="FW14" s="16" t="e">
        <f>VLOOKUP(A14,'Phase 1,2+robust'!$A$3:$ID$198,179,FALSE)</f>
        <v>#N/A</v>
      </c>
      <c r="FX14" s="16" t="e">
        <f>VLOOKUP(A14,'Phase 1,2+robust'!$A$3:$ID$198,180,FALSE)</f>
        <v>#N/A</v>
      </c>
      <c r="FY14" s="16" t="e">
        <f>VLOOKUP(A14,'Phase 1,2+robust'!$A$3:$ID$198,181,FALSE)</f>
        <v>#N/A</v>
      </c>
      <c r="FZ14" s="16" t="e">
        <f>VLOOKUP(A14,'Phase 1,2+robust'!$A$3:$ID$198,182,FALSE)</f>
        <v>#N/A</v>
      </c>
      <c r="GA14" s="16" t="e">
        <f>VLOOKUP(A14,'Phase 1,2+robust'!$A$3:$ID$198,183,FALSE)</f>
        <v>#N/A</v>
      </c>
      <c r="GB14" s="16" t="e">
        <f>VLOOKUP(A14,'Phase 1,2+robust'!$A$3:$ID$198,184,FALSE)</f>
        <v>#N/A</v>
      </c>
      <c r="GC14" s="16" t="e">
        <f>VLOOKUP(A14,'Phase 1,2+robust'!$A$3:$ID$198,185,FALSE)</f>
        <v>#N/A</v>
      </c>
      <c r="GD14" s="16" t="e">
        <f>VLOOKUP(A14,'Phase 1,2+robust'!$A$3:$ID$198,186,FALSE)</f>
        <v>#N/A</v>
      </c>
      <c r="GE14" s="16" t="e">
        <f>VLOOKUP(A14,'Phase 1,2+robust'!$A$3:$ID$198,187,FALSE)</f>
        <v>#N/A</v>
      </c>
      <c r="GF14" s="16" t="e">
        <f>VLOOKUP(A14,'Phase 1,2+robust'!$A$3:$ID$198,188,FALSE)</f>
        <v>#N/A</v>
      </c>
      <c r="GG14" s="16" t="e">
        <f>VLOOKUP(A14,'Phase 1,2+robust'!$A$3:$ID$198,189,FALSE)</f>
        <v>#N/A</v>
      </c>
      <c r="GH14" s="16" t="e">
        <f>VLOOKUP(A14,'Phase 1,2+robust'!$A$3:$ID$198,190,FALSE)</f>
        <v>#N/A</v>
      </c>
      <c r="GI14" s="16" t="e">
        <f>VLOOKUP(A14,'Phase 1,2+robust'!$A$3:$ID$198,191,FALSE)</f>
        <v>#N/A</v>
      </c>
      <c r="GJ14" s="16" t="e">
        <f>VLOOKUP(A14,'Phase 1,2+robust'!$A$3:$ID$198,192,FALSE)</f>
        <v>#N/A</v>
      </c>
      <c r="GK14" s="16" t="e">
        <f>VLOOKUP(A14,'Phase 1,2+robust'!$A$3:$ID$198,193,FALSE)</f>
        <v>#N/A</v>
      </c>
      <c r="GL14" s="16" t="e">
        <f>VLOOKUP(A14,'Phase 1,2+robust'!$A$3:$ID$198,194,FALSE)</f>
        <v>#N/A</v>
      </c>
      <c r="GM14" s="16" t="e">
        <f>VLOOKUP(A14,'Phase 1,2+robust'!$A$3:$ID$198,195,FALSE)</f>
        <v>#N/A</v>
      </c>
      <c r="GN14" s="16" t="e">
        <f>VLOOKUP(A14,'Phase 1,2+robust'!$A$3:$ID$198,196,FALSE)</f>
        <v>#N/A</v>
      </c>
      <c r="GO14" s="16" t="e">
        <f>VLOOKUP(A14,'Phase 1,2+robust'!$A$3:$ID$198,197,FALSE)</f>
        <v>#N/A</v>
      </c>
      <c r="GP14" s="16" t="e">
        <f>VLOOKUP(A14,'Phase 1,2+robust'!$A$3:$ID$198,198,FALSE)</f>
        <v>#N/A</v>
      </c>
    </row>
    <row r="15" spans="1:198" s="16" customFormat="1" x14ac:dyDescent="0.25">
      <c r="J15" s="45"/>
      <c r="K15" s="46"/>
      <c r="L15" s="47"/>
      <c r="P15" s="45"/>
      <c r="Q15" s="46"/>
      <c r="R15" s="47"/>
      <c r="V15" s="45"/>
      <c r="W15" s="46"/>
      <c r="X15" s="47"/>
      <c r="AB15" s="45"/>
      <c r="AC15" s="46"/>
      <c r="AD15" s="47"/>
      <c r="AH15" s="45"/>
      <c r="AI15" s="46"/>
      <c r="AJ15" s="47"/>
      <c r="AN15" s="45"/>
      <c r="AO15" s="46"/>
      <c r="AP15" s="47"/>
      <c r="AT15" s="45"/>
      <c r="AU15" s="46"/>
      <c r="AV15" s="47"/>
      <c r="AZ15" s="45"/>
      <c r="BA15" s="46"/>
      <c r="BB15" s="47"/>
      <c r="BF15" s="45"/>
      <c r="BG15" s="46"/>
      <c r="BH15" s="47"/>
      <c r="BL15" s="45"/>
      <c r="BM15" s="46"/>
      <c r="BN15" s="47"/>
      <c r="BR15" s="45"/>
      <c r="BS15" s="46"/>
      <c r="BT15" s="47"/>
      <c r="BX15" s="45"/>
      <c r="BY15" s="46"/>
      <c r="BZ15" s="47"/>
      <c r="CD15" s="45"/>
      <c r="CE15" s="46"/>
      <c r="CF15" s="47"/>
      <c r="CJ15" s="45"/>
      <c r="CK15" s="46"/>
      <c r="CL15" s="47"/>
      <c r="CP15" s="45"/>
      <c r="CQ15" s="46"/>
      <c r="CR15" s="47"/>
      <c r="CV15" s="45"/>
      <c r="CW15" s="46"/>
      <c r="CX15" s="47"/>
      <c r="DB15" s="45"/>
      <c r="DC15" s="46"/>
      <c r="DD15" s="47"/>
      <c r="DH15" s="45"/>
      <c r="DI15" s="46"/>
      <c r="DJ15" s="47"/>
      <c r="DN15" s="45"/>
      <c r="DO15" s="46"/>
      <c r="DP15" s="47"/>
      <c r="DT15" s="45"/>
      <c r="DU15" s="46"/>
      <c r="DV15" s="47"/>
      <c r="DZ15" s="45"/>
      <c r="EA15" s="46"/>
      <c r="EB15" s="47"/>
      <c r="EF15" s="45"/>
      <c r="EG15" s="46"/>
      <c r="EH15" s="47"/>
      <c r="EL15" s="45"/>
      <c r="EM15" s="46"/>
      <c r="EN15" s="47"/>
      <c r="ER15" s="45"/>
      <c r="ES15" s="46"/>
      <c r="ET15" s="47"/>
    </row>
    <row r="16" spans="1:198" s="16" customFormat="1" x14ac:dyDescent="0.25">
      <c r="J16" s="45"/>
      <c r="K16" s="46"/>
      <c r="L16" s="47"/>
      <c r="P16" s="45"/>
      <c r="Q16" s="46"/>
      <c r="R16" s="47"/>
      <c r="V16" s="45"/>
      <c r="W16" s="46"/>
      <c r="X16" s="47"/>
      <c r="AB16" s="45"/>
      <c r="AC16" s="46"/>
      <c r="AD16" s="47"/>
      <c r="AH16" s="45"/>
      <c r="AI16" s="46"/>
      <c r="AJ16" s="47"/>
      <c r="AN16" s="45"/>
      <c r="AO16" s="46"/>
      <c r="AP16" s="47"/>
      <c r="AT16" s="45"/>
      <c r="AU16" s="46"/>
      <c r="AV16" s="47"/>
      <c r="AZ16" s="45"/>
      <c r="BA16" s="46"/>
      <c r="BB16" s="47"/>
      <c r="BF16" s="45"/>
      <c r="BG16" s="46"/>
      <c r="BH16" s="47"/>
      <c r="BL16" s="45"/>
      <c r="BM16" s="46"/>
      <c r="BN16" s="47"/>
      <c r="BR16" s="45"/>
      <c r="BS16" s="46"/>
      <c r="BT16" s="47"/>
      <c r="BX16" s="45"/>
      <c r="BY16" s="46"/>
      <c r="BZ16" s="47"/>
      <c r="CD16" s="45"/>
      <c r="CE16" s="46"/>
      <c r="CF16" s="47"/>
      <c r="CJ16" s="45"/>
      <c r="CK16" s="46"/>
      <c r="CL16" s="47"/>
      <c r="CP16" s="45"/>
      <c r="CQ16" s="46"/>
      <c r="CR16" s="47"/>
      <c r="CV16" s="45"/>
      <c r="CW16" s="46"/>
      <c r="CX16" s="47"/>
      <c r="DB16" s="45"/>
      <c r="DC16" s="46"/>
      <c r="DD16" s="47"/>
      <c r="DH16" s="45"/>
      <c r="DI16" s="46"/>
      <c r="DJ16" s="47"/>
      <c r="DN16" s="45"/>
      <c r="DO16" s="46"/>
      <c r="DP16" s="47"/>
      <c r="DT16" s="45"/>
      <c r="DU16" s="46"/>
      <c r="DV16" s="47"/>
      <c r="DZ16" s="45"/>
      <c r="EA16" s="46"/>
      <c r="EB16" s="47"/>
      <c r="EF16" s="45"/>
      <c r="EG16" s="46"/>
      <c r="EH16" s="47"/>
      <c r="EL16" s="45"/>
      <c r="EM16" s="46"/>
      <c r="EN16" s="47"/>
      <c r="ER16" s="45"/>
      <c r="ES16" s="46"/>
      <c r="ET16" s="47"/>
    </row>
    <row r="17" spans="1:198" s="16" customFormat="1" hidden="1" x14ac:dyDescent="0.25">
      <c r="J17" s="45"/>
      <c r="K17" s="46"/>
      <c r="L17" s="47"/>
      <c r="P17" s="45"/>
      <c r="Q17" s="46"/>
      <c r="R17" s="47"/>
      <c r="V17" s="45"/>
      <c r="W17" s="46"/>
      <c r="X17" s="47"/>
      <c r="AB17" s="45"/>
      <c r="AC17" s="46"/>
      <c r="AD17" s="47"/>
      <c r="AH17" s="45"/>
      <c r="AI17" s="46"/>
      <c r="AJ17" s="47"/>
      <c r="AN17" s="45"/>
      <c r="AO17" s="46"/>
      <c r="AP17" s="47"/>
      <c r="AT17" s="45"/>
      <c r="AU17" s="46"/>
      <c r="AV17" s="47"/>
      <c r="AZ17" s="45"/>
      <c r="BA17" s="46"/>
      <c r="BB17" s="47"/>
      <c r="BF17" s="45"/>
      <c r="BG17" s="46"/>
      <c r="BH17" s="47"/>
      <c r="BL17" s="45"/>
      <c r="BM17" s="46"/>
      <c r="BN17" s="47"/>
      <c r="BR17" s="45"/>
      <c r="BS17" s="46"/>
      <c r="BT17" s="47"/>
      <c r="BX17" s="45"/>
      <c r="BY17" s="46"/>
      <c r="BZ17" s="47"/>
      <c r="CD17" s="45"/>
      <c r="CE17" s="46"/>
      <c r="CF17" s="47"/>
      <c r="CJ17" s="45"/>
      <c r="CK17" s="46"/>
      <c r="CL17" s="47"/>
      <c r="CP17" s="45"/>
      <c r="CQ17" s="46"/>
      <c r="CR17" s="47"/>
      <c r="CV17" s="45"/>
      <c r="CW17" s="46"/>
      <c r="CX17" s="47"/>
      <c r="DB17" s="45"/>
      <c r="DC17" s="46"/>
      <c r="DD17" s="47"/>
      <c r="DH17" s="45"/>
      <c r="DI17" s="46"/>
      <c r="DJ17" s="47"/>
      <c r="DN17" s="45"/>
      <c r="DO17" s="46"/>
      <c r="DP17" s="47"/>
      <c r="DT17" s="45"/>
      <c r="DU17" s="46"/>
      <c r="DV17" s="47"/>
      <c r="DZ17" s="45"/>
      <c r="EA17" s="46"/>
      <c r="EB17" s="47"/>
      <c r="EF17" s="45"/>
      <c r="EG17" s="46"/>
      <c r="EH17" s="47"/>
      <c r="EL17" s="45"/>
      <c r="EM17" s="46"/>
      <c r="EN17" s="47"/>
      <c r="ER17" s="45"/>
      <c r="ES17" s="46"/>
      <c r="ET17" s="47"/>
    </row>
    <row r="18" spans="1:198" s="16" customFormat="1" hidden="1" x14ac:dyDescent="0.25">
      <c r="J18" s="45"/>
      <c r="K18" s="46"/>
      <c r="L18" s="47"/>
      <c r="P18" s="45"/>
      <c r="Q18" s="46"/>
      <c r="R18" s="47"/>
      <c r="V18" s="45"/>
      <c r="W18" s="46"/>
      <c r="X18" s="47"/>
      <c r="AB18" s="45"/>
      <c r="AC18" s="46"/>
      <c r="AD18" s="47"/>
      <c r="AH18" s="45"/>
      <c r="AI18" s="46"/>
      <c r="AJ18" s="47"/>
      <c r="AN18" s="45"/>
      <c r="AO18" s="46"/>
      <c r="AP18" s="47"/>
      <c r="AT18" s="45"/>
      <c r="AU18" s="46"/>
      <c r="AV18" s="47"/>
      <c r="AZ18" s="45"/>
      <c r="BA18" s="46"/>
      <c r="BB18" s="47"/>
      <c r="BF18" s="45"/>
      <c r="BG18" s="46"/>
      <c r="BH18" s="47"/>
      <c r="BL18" s="45"/>
      <c r="BM18" s="46"/>
      <c r="BN18" s="47"/>
      <c r="BR18" s="45"/>
      <c r="BS18" s="46"/>
      <c r="BT18" s="47"/>
      <c r="BX18" s="45"/>
      <c r="BY18" s="46"/>
      <c r="BZ18" s="47"/>
      <c r="CD18" s="45"/>
      <c r="CE18" s="46"/>
      <c r="CF18" s="47"/>
      <c r="CJ18" s="45"/>
      <c r="CK18" s="46"/>
      <c r="CL18" s="47"/>
      <c r="CP18" s="45"/>
      <c r="CQ18" s="46"/>
      <c r="CR18" s="47"/>
      <c r="CV18" s="45"/>
      <c r="CW18" s="46"/>
      <c r="CX18" s="47"/>
      <c r="DB18" s="45"/>
      <c r="DC18" s="46"/>
      <c r="DD18" s="47"/>
      <c r="DH18" s="45"/>
      <c r="DI18" s="46"/>
      <c r="DJ18" s="47"/>
      <c r="DN18" s="45"/>
      <c r="DO18" s="46"/>
      <c r="DP18" s="47"/>
      <c r="DT18" s="45"/>
      <c r="DU18" s="46"/>
      <c r="DV18" s="47"/>
      <c r="DZ18" s="45"/>
      <c r="EA18" s="46"/>
      <c r="EB18" s="47"/>
      <c r="EF18" s="45"/>
      <c r="EG18" s="46"/>
      <c r="EH18" s="47"/>
      <c r="EL18" s="45"/>
      <c r="EM18" s="46"/>
      <c r="EN18" s="47"/>
      <c r="ER18" s="45"/>
      <c r="ES18" s="46"/>
      <c r="ET18" s="47"/>
    </row>
    <row r="19" spans="1:198" s="16" customFormat="1" hidden="1" x14ac:dyDescent="0.25">
      <c r="J19" s="45"/>
      <c r="K19" s="46"/>
      <c r="L19" s="47"/>
      <c r="P19" s="45"/>
      <c r="Q19" s="46"/>
      <c r="R19" s="47"/>
      <c r="V19" s="45"/>
      <c r="W19" s="46"/>
      <c r="X19" s="47"/>
      <c r="AB19" s="45"/>
      <c r="AC19" s="46"/>
      <c r="AD19" s="47"/>
      <c r="AH19" s="45"/>
      <c r="AI19" s="46"/>
      <c r="AJ19" s="47"/>
      <c r="AN19" s="45"/>
      <c r="AO19" s="46"/>
      <c r="AP19" s="47"/>
      <c r="AT19" s="45"/>
      <c r="AU19" s="46"/>
      <c r="AV19" s="47"/>
      <c r="AZ19" s="45"/>
      <c r="BA19" s="46"/>
      <c r="BB19" s="47"/>
      <c r="BF19" s="45"/>
      <c r="BG19" s="46"/>
      <c r="BH19" s="47"/>
      <c r="BL19" s="45"/>
      <c r="BM19" s="46"/>
      <c r="BN19" s="47"/>
      <c r="BR19" s="45"/>
      <c r="BS19" s="46"/>
      <c r="BT19" s="47"/>
      <c r="BX19" s="45"/>
      <c r="BY19" s="46"/>
      <c r="BZ19" s="47"/>
      <c r="CD19" s="45"/>
      <c r="CE19" s="46"/>
      <c r="CF19" s="47"/>
      <c r="CJ19" s="45"/>
      <c r="CK19" s="46"/>
      <c r="CL19" s="47"/>
      <c r="CP19" s="45"/>
      <c r="CQ19" s="46"/>
      <c r="CR19" s="47"/>
      <c r="CV19" s="45"/>
      <c r="CW19" s="46"/>
      <c r="CX19" s="47"/>
      <c r="DB19" s="45"/>
      <c r="DC19" s="46"/>
      <c r="DD19" s="47"/>
      <c r="DH19" s="45"/>
      <c r="DI19" s="46"/>
      <c r="DJ19" s="47"/>
      <c r="DN19" s="45"/>
      <c r="DO19" s="46"/>
      <c r="DP19" s="47"/>
      <c r="DT19" s="45"/>
      <c r="DU19" s="46"/>
      <c r="DV19" s="47"/>
      <c r="DZ19" s="45"/>
      <c r="EA19" s="46"/>
      <c r="EB19" s="47"/>
      <c r="EF19" s="45"/>
      <c r="EG19" s="46"/>
      <c r="EH19" s="47"/>
      <c r="EL19" s="45"/>
      <c r="EM19" s="46"/>
      <c r="EN19" s="47"/>
      <c r="ER19" s="45"/>
      <c r="ES19" s="46"/>
      <c r="ET19" s="47"/>
    </row>
    <row r="20" spans="1:198" s="16" customFormat="1" hidden="1" x14ac:dyDescent="0.25">
      <c r="J20" s="45"/>
      <c r="K20" s="46"/>
      <c r="L20" s="47"/>
      <c r="P20" s="45"/>
      <c r="Q20" s="46"/>
      <c r="R20" s="47"/>
      <c r="V20" s="45"/>
      <c r="W20" s="46"/>
      <c r="X20" s="47"/>
      <c r="AB20" s="45"/>
      <c r="AC20" s="46"/>
      <c r="AD20" s="47"/>
      <c r="AH20" s="45"/>
      <c r="AI20" s="46"/>
      <c r="AJ20" s="47"/>
      <c r="AN20" s="45"/>
      <c r="AO20" s="46"/>
      <c r="AP20" s="47"/>
      <c r="AT20" s="45"/>
      <c r="AU20" s="46"/>
      <c r="AV20" s="47"/>
      <c r="AZ20" s="45"/>
      <c r="BA20" s="46"/>
      <c r="BB20" s="47"/>
      <c r="BF20" s="45"/>
      <c r="BG20" s="46"/>
      <c r="BH20" s="47"/>
      <c r="BL20" s="45"/>
      <c r="BM20" s="46"/>
      <c r="BN20" s="47"/>
      <c r="BR20" s="45"/>
      <c r="BS20" s="46"/>
      <c r="BT20" s="47"/>
      <c r="BX20" s="45"/>
      <c r="BY20" s="46"/>
      <c r="BZ20" s="47"/>
      <c r="CD20" s="45"/>
      <c r="CE20" s="46"/>
      <c r="CF20" s="47"/>
      <c r="CJ20" s="45"/>
      <c r="CK20" s="46"/>
      <c r="CL20" s="47"/>
      <c r="CP20" s="45"/>
      <c r="CQ20" s="46"/>
      <c r="CR20" s="47"/>
      <c r="CV20" s="45"/>
      <c r="CW20" s="46"/>
      <c r="CX20" s="47"/>
      <c r="DB20" s="45"/>
      <c r="DC20" s="46"/>
      <c r="DD20" s="47"/>
      <c r="DH20" s="45"/>
      <c r="DI20" s="46"/>
      <c r="DJ20" s="47"/>
      <c r="DN20" s="45"/>
      <c r="DO20" s="46"/>
      <c r="DP20" s="47"/>
      <c r="DT20" s="45"/>
      <c r="DU20" s="46"/>
      <c r="DV20" s="47"/>
      <c r="DZ20" s="45"/>
      <c r="EA20" s="46"/>
      <c r="EB20" s="47"/>
      <c r="EF20" s="45"/>
      <c r="EG20" s="46"/>
      <c r="EH20" s="47"/>
      <c r="EL20" s="45"/>
      <c r="EM20" s="46"/>
      <c r="EN20" s="47"/>
      <c r="ER20" s="45"/>
      <c r="ES20" s="46"/>
      <c r="ET20" s="47"/>
    </row>
    <row r="21" spans="1:198" s="16" customFormat="1" hidden="1" x14ac:dyDescent="0.25">
      <c r="J21" s="45"/>
      <c r="K21" s="46"/>
      <c r="L21" s="47"/>
      <c r="P21" s="45"/>
      <c r="Q21" s="46"/>
      <c r="R21" s="47"/>
      <c r="V21" s="45"/>
      <c r="W21" s="46"/>
      <c r="X21" s="47"/>
      <c r="AB21" s="45"/>
      <c r="AC21" s="46"/>
      <c r="AD21" s="47"/>
      <c r="AH21" s="45"/>
      <c r="AI21" s="46"/>
      <c r="AJ21" s="47"/>
      <c r="AN21" s="45"/>
      <c r="AO21" s="46"/>
      <c r="AP21" s="47"/>
      <c r="AT21" s="45"/>
      <c r="AU21" s="46"/>
      <c r="AV21" s="47"/>
      <c r="AZ21" s="45"/>
      <c r="BA21" s="46"/>
      <c r="BB21" s="47"/>
      <c r="BF21" s="45"/>
      <c r="BG21" s="46"/>
      <c r="BH21" s="47"/>
      <c r="BL21" s="45"/>
      <c r="BM21" s="46"/>
      <c r="BN21" s="47"/>
      <c r="BR21" s="45"/>
      <c r="BS21" s="46"/>
      <c r="BT21" s="47"/>
      <c r="BX21" s="45"/>
      <c r="BY21" s="46"/>
      <c r="BZ21" s="47"/>
      <c r="CD21" s="45"/>
      <c r="CE21" s="46"/>
      <c r="CF21" s="47"/>
      <c r="CJ21" s="45"/>
      <c r="CK21" s="46"/>
      <c r="CL21" s="47"/>
      <c r="CP21" s="45"/>
      <c r="CQ21" s="46"/>
      <c r="CR21" s="47"/>
      <c r="CV21" s="45"/>
      <c r="CW21" s="46"/>
      <c r="CX21" s="47"/>
      <c r="DB21" s="45"/>
      <c r="DC21" s="46"/>
      <c r="DD21" s="47"/>
      <c r="DH21" s="45"/>
      <c r="DI21" s="46"/>
      <c r="DJ21" s="47"/>
      <c r="DN21" s="45"/>
      <c r="DO21" s="46"/>
      <c r="DP21" s="47"/>
      <c r="DT21" s="45"/>
      <c r="DU21" s="46"/>
      <c r="DV21" s="47"/>
      <c r="DZ21" s="45"/>
      <c r="EA21" s="46"/>
      <c r="EB21" s="47"/>
      <c r="EF21" s="45"/>
      <c r="EG21" s="46"/>
      <c r="EH21" s="47"/>
      <c r="EL21" s="45"/>
      <c r="EM21" s="46"/>
      <c r="EN21" s="47"/>
      <c r="ER21" s="45"/>
      <c r="ES21" s="46"/>
      <c r="ET21" s="47"/>
    </row>
    <row r="22" spans="1:198" s="16" customFormat="1" hidden="1" x14ac:dyDescent="0.25">
      <c r="J22" s="45"/>
      <c r="K22" s="46"/>
      <c r="L22" s="47"/>
      <c r="P22" s="45"/>
      <c r="Q22" s="46"/>
      <c r="R22" s="47"/>
      <c r="V22" s="45"/>
      <c r="W22" s="46"/>
      <c r="X22" s="47"/>
      <c r="AB22" s="45"/>
      <c r="AC22" s="46"/>
      <c r="AD22" s="47"/>
      <c r="AH22" s="45"/>
      <c r="AI22" s="46"/>
      <c r="AJ22" s="47"/>
      <c r="AN22" s="45"/>
      <c r="AO22" s="46"/>
      <c r="AP22" s="47"/>
      <c r="AT22" s="45"/>
      <c r="AU22" s="46"/>
      <c r="AV22" s="47"/>
      <c r="AZ22" s="45"/>
      <c r="BA22" s="46"/>
      <c r="BB22" s="47"/>
      <c r="BF22" s="45"/>
      <c r="BG22" s="46"/>
      <c r="BH22" s="47"/>
      <c r="BL22" s="45"/>
      <c r="BM22" s="46"/>
      <c r="BN22" s="47"/>
      <c r="BR22" s="45"/>
      <c r="BS22" s="46"/>
      <c r="BT22" s="47"/>
      <c r="BX22" s="45"/>
      <c r="BY22" s="46"/>
      <c r="BZ22" s="47"/>
      <c r="CD22" s="45"/>
      <c r="CE22" s="46"/>
      <c r="CF22" s="47"/>
      <c r="CJ22" s="45"/>
      <c r="CK22" s="46"/>
      <c r="CL22" s="47"/>
      <c r="CP22" s="45"/>
      <c r="CQ22" s="46"/>
      <c r="CR22" s="47"/>
      <c r="CV22" s="45"/>
      <c r="CW22" s="46"/>
      <c r="CX22" s="47"/>
      <c r="DB22" s="45"/>
      <c r="DC22" s="46"/>
      <c r="DD22" s="47"/>
      <c r="DH22" s="45"/>
      <c r="DI22" s="46"/>
      <c r="DJ22" s="47"/>
      <c r="DN22" s="45"/>
      <c r="DO22" s="46"/>
      <c r="DP22" s="47"/>
      <c r="DT22" s="45"/>
      <c r="DU22" s="46"/>
      <c r="DV22" s="47"/>
      <c r="DZ22" s="45"/>
      <c r="EA22" s="46"/>
      <c r="EB22" s="47"/>
      <c r="EF22" s="45"/>
      <c r="EG22" s="46"/>
      <c r="EH22" s="47"/>
      <c r="EL22" s="45"/>
      <c r="EM22" s="46"/>
      <c r="EN22" s="47"/>
      <c r="ER22" s="45"/>
      <c r="ES22" s="46"/>
      <c r="ET22" s="47"/>
    </row>
    <row r="23" spans="1:198" s="16" customFormat="1" hidden="1" x14ac:dyDescent="0.25">
      <c r="J23" s="45"/>
      <c r="K23" s="46"/>
      <c r="L23" s="47"/>
      <c r="P23" s="45"/>
      <c r="Q23" s="46"/>
      <c r="R23" s="47"/>
      <c r="V23" s="45"/>
      <c r="W23" s="46"/>
      <c r="X23" s="47"/>
      <c r="AB23" s="45"/>
      <c r="AC23" s="46"/>
      <c r="AD23" s="47"/>
      <c r="AH23" s="45"/>
      <c r="AI23" s="46"/>
      <c r="AJ23" s="47"/>
      <c r="AN23" s="45"/>
      <c r="AO23" s="46"/>
      <c r="AP23" s="47"/>
      <c r="AT23" s="45"/>
      <c r="AU23" s="46"/>
      <c r="AV23" s="47"/>
      <c r="AZ23" s="45"/>
      <c r="BA23" s="46"/>
      <c r="BB23" s="47"/>
      <c r="BF23" s="45"/>
      <c r="BG23" s="46"/>
      <c r="BH23" s="47"/>
      <c r="BL23" s="45"/>
      <c r="BM23" s="46"/>
      <c r="BN23" s="47"/>
      <c r="BR23" s="45"/>
      <c r="BS23" s="46"/>
      <c r="BT23" s="47"/>
      <c r="BX23" s="45"/>
      <c r="BY23" s="46"/>
      <c r="BZ23" s="47"/>
      <c r="CD23" s="45"/>
      <c r="CE23" s="46"/>
      <c r="CF23" s="47"/>
      <c r="CJ23" s="45"/>
      <c r="CK23" s="46"/>
      <c r="CL23" s="47"/>
      <c r="CP23" s="45"/>
      <c r="CQ23" s="46"/>
      <c r="CR23" s="47"/>
      <c r="CV23" s="45"/>
      <c r="CW23" s="46"/>
      <c r="CX23" s="47"/>
      <c r="DB23" s="45"/>
      <c r="DC23" s="46"/>
      <c r="DD23" s="47"/>
      <c r="DH23" s="45"/>
      <c r="DI23" s="46"/>
      <c r="DJ23" s="47"/>
      <c r="DN23" s="45"/>
      <c r="DO23" s="46"/>
      <c r="DP23" s="47"/>
      <c r="DT23" s="45"/>
      <c r="DU23" s="46"/>
      <c r="DV23" s="47"/>
      <c r="DZ23" s="45"/>
      <c r="EA23" s="46"/>
      <c r="EB23" s="47"/>
      <c r="EF23" s="45"/>
      <c r="EG23" s="46"/>
      <c r="EH23" s="47"/>
      <c r="EL23" s="45"/>
      <c r="EM23" s="46"/>
      <c r="EN23" s="47"/>
      <c r="ER23" s="45"/>
      <c r="ES23" s="46"/>
      <c r="ET23" s="47"/>
    </row>
    <row r="24" spans="1:198" s="16" customFormat="1" hidden="1" x14ac:dyDescent="0.25">
      <c r="J24" s="45"/>
      <c r="K24" s="46"/>
      <c r="L24" s="47"/>
      <c r="P24" s="45"/>
      <c r="Q24" s="46"/>
      <c r="R24" s="47"/>
      <c r="V24" s="45"/>
      <c r="W24" s="46"/>
      <c r="X24" s="47"/>
      <c r="AB24" s="45"/>
      <c r="AC24" s="46"/>
      <c r="AD24" s="47"/>
      <c r="AH24" s="45"/>
      <c r="AI24" s="46"/>
      <c r="AJ24" s="47"/>
      <c r="AN24" s="45"/>
      <c r="AO24" s="46"/>
      <c r="AP24" s="47"/>
      <c r="AT24" s="45"/>
      <c r="AU24" s="46"/>
      <c r="AV24" s="47"/>
      <c r="AZ24" s="45"/>
      <c r="BA24" s="46"/>
      <c r="BB24" s="47"/>
      <c r="BF24" s="45"/>
      <c r="BG24" s="46"/>
      <c r="BH24" s="47"/>
      <c r="BL24" s="45"/>
      <c r="BM24" s="46"/>
      <c r="BN24" s="47"/>
      <c r="BR24" s="45"/>
      <c r="BS24" s="46"/>
      <c r="BT24" s="47"/>
      <c r="BX24" s="45"/>
      <c r="BY24" s="46"/>
      <c r="BZ24" s="47"/>
      <c r="CD24" s="45"/>
      <c r="CE24" s="46"/>
      <c r="CF24" s="47"/>
      <c r="CJ24" s="45"/>
      <c r="CK24" s="46"/>
      <c r="CL24" s="47"/>
      <c r="CP24" s="45"/>
      <c r="CQ24" s="46"/>
      <c r="CR24" s="47"/>
      <c r="CV24" s="45"/>
      <c r="CW24" s="46"/>
      <c r="CX24" s="47"/>
      <c r="DB24" s="45"/>
      <c r="DC24" s="46"/>
      <c r="DD24" s="47"/>
      <c r="DH24" s="45"/>
      <c r="DI24" s="46"/>
      <c r="DJ24" s="47"/>
      <c r="DN24" s="45"/>
      <c r="DO24" s="46"/>
      <c r="DP24" s="47"/>
      <c r="DT24" s="45"/>
      <c r="DU24" s="46"/>
      <c r="DV24" s="47"/>
      <c r="DZ24" s="45"/>
      <c r="EA24" s="46"/>
      <c r="EB24" s="47"/>
      <c r="EF24" s="45"/>
      <c r="EG24" s="46"/>
      <c r="EH24" s="47"/>
      <c r="EL24" s="45"/>
      <c r="EM24" s="46"/>
      <c r="EN24" s="47"/>
      <c r="ER24" s="45"/>
      <c r="ES24" s="46"/>
      <c r="ET24" s="47"/>
    </row>
    <row r="25" spans="1:198" s="16" customFormat="1" hidden="1" x14ac:dyDescent="0.25">
      <c r="J25" s="45"/>
      <c r="K25" s="46"/>
      <c r="L25" s="47"/>
      <c r="P25" s="45"/>
      <c r="Q25" s="46"/>
      <c r="R25" s="47"/>
      <c r="V25" s="45"/>
      <c r="W25" s="46"/>
      <c r="X25" s="47"/>
      <c r="AB25" s="45"/>
      <c r="AC25" s="46"/>
      <c r="AD25" s="47"/>
      <c r="AH25" s="45"/>
      <c r="AI25" s="46"/>
      <c r="AJ25" s="47"/>
      <c r="AN25" s="45"/>
      <c r="AO25" s="46"/>
      <c r="AP25" s="47"/>
      <c r="AT25" s="45"/>
      <c r="AU25" s="46"/>
      <c r="AV25" s="47"/>
      <c r="AZ25" s="45"/>
      <c r="BA25" s="46"/>
      <c r="BB25" s="47"/>
      <c r="BF25" s="45"/>
      <c r="BG25" s="46"/>
      <c r="BH25" s="47"/>
      <c r="BL25" s="45"/>
      <c r="BM25" s="46"/>
      <c r="BN25" s="47"/>
      <c r="BR25" s="45"/>
      <c r="BS25" s="46"/>
      <c r="BT25" s="47"/>
      <c r="BX25" s="45"/>
      <c r="BY25" s="46"/>
      <c r="BZ25" s="47"/>
      <c r="CD25" s="45"/>
      <c r="CE25" s="46"/>
      <c r="CF25" s="47"/>
      <c r="CJ25" s="45"/>
      <c r="CK25" s="46"/>
      <c r="CL25" s="47"/>
      <c r="CP25" s="45"/>
      <c r="CQ25" s="46"/>
      <c r="CR25" s="47"/>
      <c r="CV25" s="45"/>
      <c r="CW25" s="46"/>
      <c r="CX25" s="47"/>
      <c r="DB25" s="45"/>
      <c r="DC25" s="46"/>
      <c r="DD25" s="47"/>
      <c r="DH25" s="45"/>
      <c r="DI25" s="46"/>
      <c r="DJ25" s="47"/>
      <c r="DN25" s="45"/>
      <c r="DO25" s="46"/>
      <c r="DP25" s="47"/>
      <c r="DT25" s="45"/>
      <c r="DU25" s="46"/>
      <c r="DV25" s="47"/>
      <c r="DZ25" s="45"/>
      <c r="EA25" s="46"/>
      <c r="EB25" s="47"/>
      <c r="EF25" s="45"/>
      <c r="EG25" s="46"/>
      <c r="EH25" s="47"/>
      <c r="EL25" s="45"/>
      <c r="EM25" s="46"/>
      <c r="EN25" s="47"/>
      <c r="ER25" s="45"/>
      <c r="ES25" s="46"/>
      <c r="ET25" s="47"/>
    </row>
    <row r="26" spans="1:198" s="16" customFormat="1" hidden="1" x14ac:dyDescent="0.25">
      <c r="J26" s="45"/>
      <c r="K26" s="46"/>
      <c r="L26" s="47"/>
      <c r="P26" s="45"/>
      <c r="Q26" s="46"/>
      <c r="R26" s="47"/>
      <c r="V26" s="45"/>
      <c r="W26" s="46"/>
      <c r="X26" s="47"/>
      <c r="AB26" s="45"/>
      <c r="AC26" s="46"/>
      <c r="AD26" s="47"/>
      <c r="AH26" s="45"/>
      <c r="AI26" s="46"/>
      <c r="AJ26" s="47"/>
      <c r="AN26" s="45"/>
      <c r="AO26" s="46"/>
      <c r="AP26" s="47"/>
      <c r="AT26" s="45"/>
      <c r="AU26" s="46"/>
      <c r="AV26" s="47"/>
      <c r="AZ26" s="45"/>
      <c r="BA26" s="46"/>
      <c r="BB26" s="47"/>
      <c r="BF26" s="45"/>
      <c r="BG26" s="46"/>
      <c r="BH26" s="47"/>
      <c r="BL26" s="45"/>
      <c r="BM26" s="46"/>
      <c r="BN26" s="47"/>
      <c r="BR26" s="45"/>
      <c r="BS26" s="46"/>
      <c r="BT26" s="47"/>
      <c r="BX26" s="45"/>
      <c r="BY26" s="46"/>
      <c r="BZ26" s="47"/>
      <c r="CD26" s="45"/>
      <c r="CE26" s="46"/>
      <c r="CF26" s="47"/>
      <c r="CJ26" s="45"/>
      <c r="CK26" s="46"/>
      <c r="CL26" s="47"/>
      <c r="CP26" s="45"/>
      <c r="CQ26" s="46"/>
      <c r="CR26" s="47"/>
      <c r="CV26" s="45"/>
      <c r="CW26" s="46"/>
      <c r="CX26" s="47"/>
      <c r="DB26" s="45"/>
      <c r="DC26" s="46"/>
      <c r="DD26" s="47"/>
      <c r="DH26" s="45"/>
      <c r="DI26" s="46"/>
      <c r="DJ26" s="47"/>
      <c r="DN26" s="45"/>
      <c r="DO26" s="46"/>
      <c r="DP26" s="47"/>
      <c r="DT26" s="45"/>
      <c r="DU26" s="46"/>
      <c r="DV26" s="47"/>
      <c r="DZ26" s="45"/>
      <c r="EA26" s="46"/>
      <c r="EB26" s="47"/>
      <c r="EF26" s="45"/>
      <c r="EG26" s="46"/>
      <c r="EH26" s="47"/>
      <c r="EL26" s="45"/>
      <c r="EM26" s="46"/>
      <c r="EN26" s="47"/>
      <c r="ER26" s="45"/>
      <c r="ES26" s="46"/>
      <c r="ET26" s="47"/>
    </row>
    <row r="27" spans="1:198" s="16" customFormat="1" hidden="1" x14ac:dyDescent="0.25">
      <c r="J27" s="45"/>
      <c r="K27" s="46"/>
      <c r="L27" s="47"/>
      <c r="P27" s="45"/>
      <c r="Q27" s="46"/>
      <c r="R27" s="47"/>
      <c r="V27" s="45"/>
      <c r="W27" s="46"/>
      <c r="X27" s="47"/>
      <c r="AB27" s="45"/>
      <c r="AC27" s="46"/>
      <c r="AD27" s="47"/>
      <c r="AH27" s="45"/>
      <c r="AI27" s="46"/>
      <c r="AJ27" s="47"/>
      <c r="AN27" s="45"/>
      <c r="AO27" s="46"/>
      <c r="AP27" s="47"/>
      <c r="AT27" s="45"/>
      <c r="AU27" s="46"/>
      <c r="AV27" s="47"/>
      <c r="AZ27" s="45"/>
      <c r="BA27" s="46"/>
      <c r="BB27" s="47"/>
      <c r="BF27" s="45"/>
      <c r="BG27" s="46"/>
      <c r="BH27" s="47"/>
      <c r="BL27" s="45"/>
      <c r="BM27" s="46"/>
      <c r="BN27" s="47"/>
      <c r="BR27" s="45"/>
      <c r="BS27" s="46"/>
      <c r="BT27" s="47"/>
      <c r="BX27" s="45"/>
      <c r="BY27" s="46"/>
      <c r="BZ27" s="47"/>
      <c r="CD27" s="45"/>
      <c r="CE27" s="46"/>
      <c r="CF27" s="47"/>
      <c r="CJ27" s="45"/>
      <c r="CK27" s="46"/>
      <c r="CL27" s="47"/>
      <c r="CP27" s="45"/>
      <c r="CQ27" s="46"/>
      <c r="CR27" s="47"/>
      <c r="CV27" s="45"/>
      <c r="CW27" s="46"/>
      <c r="CX27" s="47"/>
      <c r="DB27" s="45"/>
      <c r="DC27" s="46"/>
      <c r="DD27" s="47"/>
      <c r="DH27" s="45"/>
      <c r="DI27" s="46"/>
      <c r="DJ27" s="47"/>
      <c r="DN27" s="45"/>
      <c r="DO27" s="46"/>
      <c r="DP27" s="47"/>
      <c r="DT27" s="45"/>
      <c r="DU27" s="46"/>
      <c r="DV27" s="47"/>
      <c r="DZ27" s="45"/>
      <c r="EA27" s="46"/>
      <c r="EB27" s="47"/>
      <c r="EF27" s="45"/>
      <c r="EG27" s="46"/>
      <c r="EH27" s="47"/>
      <c r="EL27" s="45"/>
      <c r="EM27" s="46"/>
      <c r="EN27" s="47"/>
      <c r="ER27" s="45"/>
      <c r="ES27" s="46"/>
      <c r="ET27" s="47"/>
    </row>
    <row r="28" spans="1:198" s="16" customFormat="1" x14ac:dyDescent="0.25">
      <c r="J28" s="45"/>
      <c r="K28" s="46"/>
      <c r="L28" s="47"/>
      <c r="P28" s="45"/>
      <c r="Q28" s="46"/>
      <c r="R28" s="47"/>
      <c r="V28" s="45"/>
      <c r="W28" s="46"/>
      <c r="X28" s="47"/>
      <c r="AB28" s="45"/>
      <c r="AC28" s="46"/>
      <c r="AD28" s="47"/>
      <c r="AH28" s="45"/>
      <c r="AI28" s="46"/>
      <c r="AJ28" s="47"/>
      <c r="AN28" s="45"/>
      <c r="AO28" s="46"/>
      <c r="AP28" s="47"/>
      <c r="AT28" s="45"/>
      <c r="AU28" s="46"/>
      <c r="AV28" s="47"/>
      <c r="AZ28" s="45"/>
      <c r="BA28" s="46"/>
      <c r="BB28" s="47"/>
      <c r="BF28" s="45"/>
      <c r="BG28" s="46"/>
      <c r="BH28" s="47"/>
      <c r="BL28" s="45"/>
      <c r="BM28" s="46"/>
      <c r="BN28" s="47"/>
      <c r="BR28" s="45"/>
      <c r="BS28" s="46"/>
      <c r="BT28" s="47"/>
      <c r="BX28" s="45"/>
      <c r="BY28" s="46"/>
      <c r="BZ28" s="47"/>
      <c r="CD28" s="45"/>
      <c r="CE28" s="46"/>
      <c r="CF28" s="47"/>
      <c r="CJ28" s="45"/>
      <c r="CK28" s="46"/>
      <c r="CL28" s="47"/>
      <c r="CP28" s="45"/>
      <c r="CQ28" s="46"/>
      <c r="CR28" s="47"/>
      <c r="CV28" s="45"/>
      <c r="CW28" s="46"/>
      <c r="CX28" s="47"/>
      <c r="DB28" s="45"/>
      <c r="DC28" s="46"/>
      <c r="DD28" s="47"/>
      <c r="DH28" s="45"/>
      <c r="DI28" s="46"/>
      <c r="DJ28" s="47"/>
      <c r="DN28" s="45"/>
      <c r="DO28" s="46"/>
      <c r="DP28" s="47"/>
      <c r="DT28" s="45"/>
      <c r="DU28" s="46"/>
      <c r="DV28" s="47"/>
      <c r="DZ28" s="45"/>
      <c r="EA28" s="46"/>
      <c r="EB28" s="47"/>
      <c r="EF28" s="45"/>
      <c r="EG28" s="46"/>
      <c r="EH28" s="47"/>
      <c r="EL28" s="45"/>
      <c r="EM28" s="46"/>
      <c r="EN28" s="47"/>
      <c r="ER28" s="45"/>
      <c r="ES28" s="46"/>
      <c r="ET28" s="47"/>
    </row>
    <row r="29" spans="1:198" s="16" customFormat="1" x14ac:dyDescent="0.25">
      <c r="J29" s="45"/>
      <c r="K29" s="46"/>
      <c r="L29" s="47"/>
      <c r="P29" s="45"/>
      <c r="Q29" s="46"/>
      <c r="R29" s="47"/>
      <c r="V29" s="45"/>
      <c r="W29" s="46"/>
      <c r="X29" s="47"/>
      <c r="AB29" s="45"/>
      <c r="AC29" s="46"/>
      <c r="AD29" s="47"/>
      <c r="AH29" s="45"/>
      <c r="AI29" s="46"/>
      <c r="AJ29" s="47"/>
      <c r="AN29" s="45"/>
      <c r="AO29" s="46"/>
      <c r="AP29" s="47"/>
      <c r="AT29" s="45"/>
      <c r="AU29" s="46"/>
      <c r="AV29" s="47"/>
      <c r="AZ29" s="45"/>
      <c r="BA29" s="46"/>
      <c r="BB29" s="47"/>
      <c r="BF29" s="45"/>
      <c r="BG29" s="46"/>
      <c r="BH29" s="47"/>
      <c r="BL29" s="45"/>
      <c r="BM29" s="46"/>
      <c r="BN29" s="47"/>
      <c r="BR29" s="45"/>
      <c r="BS29" s="46"/>
      <c r="BT29" s="47"/>
      <c r="BX29" s="45"/>
      <c r="BY29" s="46"/>
      <c r="BZ29" s="47"/>
      <c r="CD29" s="45"/>
      <c r="CE29" s="46"/>
      <c r="CF29" s="47"/>
      <c r="CJ29" s="45"/>
      <c r="CK29" s="46"/>
      <c r="CL29" s="47"/>
      <c r="CP29" s="45"/>
      <c r="CQ29" s="46"/>
      <c r="CR29" s="47"/>
      <c r="CV29" s="45"/>
      <c r="CW29" s="46"/>
      <c r="CX29" s="47"/>
      <c r="DB29" s="45"/>
      <c r="DC29" s="46"/>
      <c r="DD29" s="47"/>
      <c r="DH29" s="45"/>
      <c r="DI29" s="46"/>
      <c r="DJ29" s="47"/>
      <c r="DN29" s="45"/>
      <c r="DO29" s="46"/>
      <c r="DP29" s="47"/>
      <c r="DT29" s="45"/>
      <c r="DU29" s="46"/>
      <c r="DV29" s="47"/>
      <c r="DZ29" s="45"/>
      <c r="EA29" s="46"/>
      <c r="EB29" s="47"/>
      <c r="EF29" s="45"/>
      <c r="EG29" s="46"/>
      <c r="EH29" s="47"/>
      <c r="EL29" s="45"/>
      <c r="EM29" s="46"/>
      <c r="EN29" s="47"/>
      <c r="ER29" s="45"/>
      <c r="ES29" s="46"/>
      <c r="ET29" s="47"/>
    </row>
    <row r="30" spans="1:198" s="16" customFormat="1" x14ac:dyDescent="0.25">
      <c r="A30" s="37" t="s">
        <v>512</v>
      </c>
      <c r="J30" s="45"/>
      <c r="K30" s="46" t="s">
        <v>513</v>
      </c>
      <c r="L30" s="47" t="s">
        <v>513</v>
      </c>
      <c r="N30" s="16" t="s">
        <v>514</v>
      </c>
      <c r="O30" s="16" t="s">
        <v>514</v>
      </c>
      <c r="P30" s="45"/>
      <c r="Q30" s="46"/>
      <c r="R30" s="47"/>
      <c r="V30" s="45"/>
      <c r="W30" s="46" t="s">
        <v>513</v>
      </c>
      <c r="X30" s="47" t="s">
        <v>513</v>
      </c>
      <c r="Z30" s="16" t="s">
        <v>514</v>
      </c>
      <c r="AA30" s="16" t="s">
        <v>514</v>
      </c>
      <c r="AB30" s="45"/>
      <c r="AC30" s="46"/>
      <c r="AD30" s="47"/>
      <c r="AH30" s="45"/>
      <c r="AI30" s="46" t="s">
        <v>515</v>
      </c>
      <c r="AJ30" s="47" t="s">
        <v>515</v>
      </c>
      <c r="AL30" s="16" t="s">
        <v>514</v>
      </c>
      <c r="AM30" s="16" t="s">
        <v>514</v>
      </c>
      <c r="AN30" s="45"/>
      <c r="AO30" s="46"/>
      <c r="AP30" s="47"/>
      <c r="AT30" s="45"/>
      <c r="AU30" s="46" t="s">
        <v>515</v>
      </c>
      <c r="AV30" s="47" t="s">
        <v>515</v>
      </c>
      <c r="AX30" s="16" t="s">
        <v>514</v>
      </c>
      <c r="AY30" s="16" t="s">
        <v>514</v>
      </c>
      <c r="AZ30" s="45"/>
      <c r="BA30" s="46"/>
      <c r="BB30" s="47"/>
      <c r="BF30" s="45"/>
      <c r="BG30" s="46" t="s">
        <v>515</v>
      </c>
      <c r="BH30" s="47" t="s">
        <v>515</v>
      </c>
      <c r="BJ30" s="16" t="s">
        <v>514</v>
      </c>
      <c r="BK30" s="16" t="s">
        <v>514</v>
      </c>
      <c r="BL30" s="45"/>
      <c r="BM30" s="46" t="s">
        <v>516</v>
      </c>
      <c r="BN30" s="47" t="s">
        <v>516</v>
      </c>
      <c r="BP30" s="16" t="s">
        <v>516</v>
      </c>
      <c r="BQ30" s="16" t="s">
        <v>516</v>
      </c>
      <c r="BR30" s="45"/>
      <c r="BS30" s="46" t="s">
        <v>516</v>
      </c>
      <c r="BT30" s="47" t="s">
        <v>516</v>
      </c>
      <c r="BV30" s="16" t="s">
        <v>516</v>
      </c>
      <c r="BW30" s="16" t="s">
        <v>516</v>
      </c>
      <c r="BX30" s="45"/>
      <c r="BY30" s="46" t="s">
        <v>516</v>
      </c>
      <c r="BZ30" s="47" t="s">
        <v>516</v>
      </c>
      <c r="CB30" s="16" t="s">
        <v>517</v>
      </c>
      <c r="CC30" s="16" t="s">
        <v>517</v>
      </c>
      <c r="CD30" s="45"/>
      <c r="CE30" s="46" t="s">
        <v>517</v>
      </c>
      <c r="CF30" s="47" t="s">
        <v>517</v>
      </c>
      <c r="CH30" s="16" t="s">
        <v>517</v>
      </c>
      <c r="CI30" s="16" t="s">
        <v>517</v>
      </c>
      <c r="CJ30" s="45"/>
      <c r="CK30" s="46" t="s">
        <v>517</v>
      </c>
      <c r="CL30" s="47" t="s">
        <v>517</v>
      </c>
      <c r="CN30" s="16" t="s">
        <v>517</v>
      </c>
      <c r="CO30" s="16" t="s">
        <v>517</v>
      </c>
      <c r="CP30" s="45"/>
      <c r="CQ30" s="46" t="s">
        <v>517</v>
      </c>
      <c r="CR30" s="47" t="s">
        <v>517</v>
      </c>
      <c r="CT30" s="16" t="s">
        <v>517</v>
      </c>
      <c r="CU30" s="16" t="s">
        <v>517</v>
      </c>
      <c r="CV30" s="45"/>
      <c r="CW30" s="46" t="s">
        <v>517</v>
      </c>
      <c r="CX30" s="47" t="s">
        <v>517</v>
      </c>
      <c r="CZ30" s="16" t="s">
        <v>517</v>
      </c>
      <c r="DA30" s="16" t="s">
        <v>517</v>
      </c>
      <c r="DB30" s="45"/>
      <c r="DC30" s="46" t="s">
        <v>517</v>
      </c>
      <c r="DD30" s="47" t="s">
        <v>517</v>
      </c>
      <c r="DF30" s="16" t="s">
        <v>517</v>
      </c>
      <c r="DG30" s="16" t="s">
        <v>517</v>
      </c>
      <c r="DH30" s="45"/>
      <c r="DI30" s="46" t="s">
        <v>517</v>
      </c>
      <c r="DJ30" s="47" t="s">
        <v>517</v>
      </c>
      <c r="DL30" s="16" t="s">
        <v>517</v>
      </c>
      <c r="DM30" s="16" t="s">
        <v>517</v>
      </c>
      <c r="DN30" s="45"/>
      <c r="DO30" s="46"/>
      <c r="DP30" s="47"/>
      <c r="DT30" s="45"/>
      <c r="DU30" s="46"/>
      <c r="DV30" s="47"/>
      <c r="DZ30" s="45"/>
      <c r="EA30" s="46"/>
      <c r="EB30" s="47"/>
      <c r="EF30" s="45"/>
      <c r="EG30" s="46"/>
      <c r="EH30" s="47"/>
      <c r="EL30" s="45"/>
      <c r="EM30" s="46"/>
      <c r="EN30" s="47"/>
      <c r="ER30" s="45"/>
      <c r="ES30" s="46"/>
      <c r="ET30" s="47"/>
      <c r="GI30" s="16" t="s">
        <v>514</v>
      </c>
      <c r="GJ30" s="16" t="s">
        <v>514</v>
      </c>
    </row>
    <row r="31" spans="1:198" s="16" customFormat="1" x14ac:dyDescent="0.25">
      <c r="B31" s="16" t="e">
        <f>VLOOKUP(A31,'Phase 1,2+robust'!$A$3:$ID$198,2,FALSE)</f>
        <v>#N/A</v>
      </c>
      <c r="C31" s="16" t="e">
        <f>VLOOKUP(A31,'Phase 1,2+robust'!$A$3:$ID$198,3,FALSE)</f>
        <v>#N/A</v>
      </c>
      <c r="D31" s="16" t="e">
        <f>VLOOKUP(A31,'Phase 1,2+robust'!$A$3:$ID$198,4,FALSE)</f>
        <v>#N/A</v>
      </c>
      <c r="E31" s="16" t="e">
        <f>VLOOKUP(A31,'Phase 1,2+robust'!$A$3:$ID$198,5,FALSE)</f>
        <v>#N/A</v>
      </c>
      <c r="F31" s="16" t="e">
        <f>VLOOKUP(A31,'Phase 1,2+robust'!$A$3:$ID$198,6,FALSE)</f>
        <v>#N/A</v>
      </c>
      <c r="G31" s="16" t="e">
        <f>VLOOKUP(A31,'Phase 1,2+robust'!$A$3:$ID$198,7,FALSE)</f>
        <v>#N/A</v>
      </c>
      <c r="H31" s="16" t="e">
        <f>VLOOKUP(A31,'Phase 1,2+robust'!$A$3:$ID$198,8,FALSE)</f>
        <v>#N/A</v>
      </c>
      <c r="I31" s="16" t="e">
        <f>VLOOKUP(A31,'Phase 1,2+robust'!$A$3:$ID$198,9,FALSE)</f>
        <v>#N/A</v>
      </c>
      <c r="J31" s="45" t="e">
        <f>VLOOKUP(A31,'Phase 1,2+robust'!$A$3:$ID$198,10,FALSE)</f>
        <v>#N/A</v>
      </c>
      <c r="K31" s="46" t="e">
        <f>VLOOKUP(A31,'Phase 1,2+robust'!$A$3:$ID$198,11,FALSE)</f>
        <v>#N/A</v>
      </c>
      <c r="L31" s="47" t="e">
        <f>VLOOKUP(A31,'Phase 1,2+robust'!$A$3:$ID$198,12,FALSE)</f>
        <v>#N/A</v>
      </c>
      <c r="M31" s="16" t="e">
        <f>VLOOKUP(A31,'Phase 1,2+robust'!$A$3:$ID$198,13,FALSE)</f>
        <v>#N/A</v>
      </c>
      <c r="N31" s="16" t="e">
        <f>VLOOKUP(A31,'Phase 1,2+robust'!$A$3:$ID$198,14,FALSE)</f>
        <v>#N/A</v>
      </c>
      <c r="O31" s="16" t="e">
        <f>VLOOKUP(A31,'Phase 1,2+robust'!$A$3:$ID$198,15,FALSE)</f>
        <v>#N/A</v>
      </c>
      <c r="P31" s="45" t="e">
        <f>VLOOKUP(A31,'Phase 1,2+robust'!$A$3:$ID$198,16,FALSE)</f>
        <v>#N/A</v>
      </c>
      <c r="Q31" s="46" t="e">
        <f>VLOOKUP(A31,'Phase 1,2+robust'!$A$3:$ID$198,17,FALSE)</f>
        <v>#N/A</v>
      </c>
      <c r="R31" s="47" t="e">
        <f>VLOOKUP(A31,'Phase 1,2+robust'!$A$3:$ID$198,18,FALSE)</f>
        <v>#N/A</v>
      </c>
      <c r="S31" s="16" t="e">
        <f>VLOOKUP(A31,'Phase 1,2+robust'!$A$3:$ID$198,19,FALSE)</f>
        <v>#N/A</v>
      </c>
      <c r="T31" s="16" t="e">
        <f>VLOOKUP(A31,'Phase 1,2+robust'!$A$3:$ID$198,20,FALSE)</f>
        <v>#N/A</v>
      </c>
      <c r="U31" s="16" t="e">
        <f>VLOOKUP(A31,'Phase 1,2+robust'!$A$3:$ID$198,21,FALSE)</f>
        <v>#N/A</v>
      </c>
      <c r="V31" s="45" t="e">
        <f>VLOOKUP(A31,'Phase 1,2+robust'!$A$3:$ID$198,22,FALSE)</f>
        <v>#N/A</v>
      </c>
      <c r="W31" s="46" t="e">
        <f>VLOOKUP(A31,'Phase 1,2+robust'!$A$3:$ID$198,23,FALSE)</f>
        <v>#N/A</v>
      </c>
      <c r="X31" s="47" t="e">
        <f>VLOOKUP(A31,'Phase 1,2+robust'!$A$3:$ID$198,24,FALSE)</f>
        <v>#N/A</v>
      </c>
      <c r="Y31" s="16" t="e">
        <f>VLOOKUP(A31,'Phase 1,2+robust'!$A$3:$ID$198,25,FALSE)</f>
        <v>#N/A</v>
      </c>
      <c r="Z31" s="16" t="e">
        <f>VLOOKUP(A31,'Phase 1,2+robust'!$A$3:$ID$198,26,FALSE)</f>
        <v>#N/A</v>
      </c>
      <c r="AA31" s="16" t="e">
        <f>VLOOKUP(A31,'Phase 1,2+robust'!$A$3:$ID$198,27,FALSE)</f>
        <v>#N/A</v>
      </c>
      <c r="AB31" s="45" t="e">
        <f>VLOOKUP(A31,'Phase 1,2+robust'!$A$3:$ID$198,28,FALSE)</f>
        <v>#N/A</v>
      </c>
      <c r="AC31" s="46" t="e">
        <f>VLOOKUP(A31,'Phase 1,2+robust'!$A$3:$ID$198,29,FALSE)</f>
        <v>#N/A</v>
      </c>
      <c r="AD31" s="47" t="e">
        <f>VLOOKUP(A31,'Phase 1,2+robust'!$A$3:$ID$198,30,FALSE)</f>
        <v>#N/A</v>
      </c>
      <c r="AE31" s="16" t="e">
        <f>VLOOKUP(A31,'Phase 1,2+robust'!$A$3:$ID$198,31,FALSE)</f>
        <v>#N/A</v>
      </c>
      <c r="AF31" s="16" t="e">
        <f>VLOOKUP(A31,'Phase 1,2+robust'!$A$3:$ID$198,32,FALSE)</f>
        <v>#N/A</v>
      </c>
      <c r="AG31" s="16" t="e">
        <f>VLOOKUP(A31,'Phase 1,2+robust'!$A$3:$ID$198,33,FALSE)</f>
        <v>#N/A</v>
      </c>
      <c r="AH31" s="45" t="e">
        <f>VLOOKUP(A31,'Phase 1,2+robust'!$A$3:$ID$198,34,FALSE)</f>
        <v>#N/A</v>
      </c>
      <c r="AI31" s="46" t="e">
        <f>VLOOKUP(A31,'Phase 1,2+robust'!$A$3:$ID$198,35,FALSE)</f>
        <v>#N/A</v>
      </c>
      <c r="AJ31" s="47" t="e">
        <f>VLOOKUP(A31,'Phase 1,2+robust'!$A$3:$ID$198,36,FALSE)</f>
        <v>#N/A</v>
      </c>
      <c r="AK31" s="16" t="e">
        <f>VLOOKUP(A31,'Phase 1,2+robust'!$A$3:$ID$198,37,FALSE)</f>
        <v>#N/A</v>
      </c>
      <c r="AL31" s="16" t="e">
        <f>VLOOKUP(A31,'Phase 1,2+robust'!$A$3:$ID$198,38,FALSE)</f>
        <v>#N/A</v>
      </c>
      <c r="AM31" s="16" t="e">
        <f>VLOOKUP(A31,'Phase 1,2+robust'!$A$3:$ID$198,39,FALSE)</f>
        <v>#N/A</v>
      </c>
      <c r="AN31" s="45" t="e">
        <f>VLOOKUP(A31,'Phase 1,2+robust'!$A$3:$ID$198,40,FALSE)</f>
        <v>#N/A</v>
      </c>
      <c r="AO31" s="46" t="e">
        <f>VLOOKUP(A31,'Phase 1,2+robust'!$A$3:$ID$198,41,FALSE)</f>
        <v>#N/A</v>
      </c>
      <c r="AP31" s="47" t="e">
        <f>VLOOKUP(A31,'Phase 1,2+robust'!$A$3:$ID$198,42,FALSE)</f>
        <v>#N/A</v>
      </c>
      <c r="AQ31" s="16" t="e">
        <f>VLOOKUP(A31,'Phase 1,2+robust'!$A$3:$ID$198,43,FALSE)</f>
        <v>#N/A</v>
      </c>
      <c r="AR31" s="16" t="e">
        <f>VLOOKUP(A31,'Phase 1,2+robust'!$A$3:$ID$198,44,FALSE)</f>
        <v>#N/A</v>
      </c>
      <c r="AS31" s="16" t="e">
        <f>VLOOKUP(A31,'Phase 1,2+robust'!$A$3:$ID$198,45,FALSE)</f>
        <v>#N/A</v>
      </c>
      <c r="AT31" s="45" t="e">
        <f>VLOOKUP(A31,'Phase 1,2+robust'!$A$3:$ID$198,46,FALSE)</f>
        <v>#N/A</v>
      </c>
      <c r="AU31" s="46" t="e">
        <f>VLOOKUP(A31,'Phase 1,2+robust'!$A$3:$ID$198,47,FALSE)</f>
        <v>#N/A</v>
      </c>
      <c r="AV31" s="47" t="e">
        <f>VLOOKUP(A31,'Phase 1,2+robust'!$A$3:$ID$198,48,FALSE)</f>
        <v>#N/A</v>
      </c>
      <c r="AW31" s="16" t="e">
        <f>VLOOKUP(A31,'Phase 1,2+robust'!$A$3:$ID$198,49,FALSE)</f>
        <v>#N/A</v>
      </c>
      <c r="AX31" s="16" t="e">
        <f>VLOOKUP(A31,'Phase 1,2+robust'!$A$3:$ID$198,50,FALSE)</f>
        <v>#N/A</v>
      </c>
      <c r="AY31" s="16" t="e">
        <f>VLOOKUP(A31,'Phase 1,2+robust'!$A$3:$ID$198,51,FALSE)</f>
        <v>#N/A</v>
      </c>
      <c r="AZ31" s="45" t="e">
        <f>VLOOKUP(A31,'Phase 1,2+robust'!$A$3:$ID$198,52,FALSE)</f>
        <v>#N/A</v>
      </c>
      <c r="BA31" s="46" t="e">
        <f>VLOOKUP(A31,'Phase 1,2+robust'!$A$3:$ID$198,53,FALSE)</f>
        <v>#N/A</v>
      </c>
      <c r="BB31" s="47" t="e">
        <f>VLOOKUP(A31,'Phase 1,2+robust'!$A$3:$ID$198,54,FALSE)</f>
        <v>#N/A</v>
      </c>
      <c r="BC31" s="16" t="e">
        <f>VLOOKUP(A31,'Phase 1,2+robust'!$A$3:$ID$198,55,FALSE)</f>
        <v>#N/A</v>
      </c>
      <c r="BD31" s="16" t="e">
        <f>VLOOKUP(A31,'Phase 1,2+robust'!$A$3:$ID$198,56,FALSE)</f>
        <v>#N/A</v>
      </c>
      <c r="BE31" s="16" t="e">
        <f>VLOOKUP(A31,'Phase 1,2+robust'!$A$3:$ID$198,57,FALSE)</f>
        <v>#N/A</v>
      </c>
      <c r="BF31" s="45" t="e">
        <f>VLOOKUP(A31,'Phase 1,2+robust'!$A$3:$ID$198,58,FALSE)</f>
        <v>#N/A</v>
      </c>
      <c r="BG31" s="46" t="e">
        <f>VLOOKUP(A31,'Phase 1,2+robust'!$A$3:$ID$198,59,FALSE)</f>
        <v>#N/A</v>
      </c>
      <c r="BH31" s="47" t="e">
        <f>VLOOKUP(A31,'Phase 1,2+robust'!$A$3:$ID$198,60,FALSE)</f>
        <v>#N/A</v>
      </c>
      <c r="BI31" s="16" t="e">
        <f>VLOOKUP(A31,'Phase 1,2+robust'!$A$3:$ID$198,61,FALSE)</f>
        <v>#N/A</v>
      </c>
      <c r="BJ31" s="16" t="e">
        <f>VLOOKUP(A31,'Phase 1,2+robust'!$A$3:$ID$198,62,FALSE)</f>
        <v>#N/A</v>
      </c>
      <c r="BK31" s="16" t="e">
        <f>VLOOKUP(A31,'Phase 1,2+robust'!$A$3:$ID$198,63,FALSE)</f>
        <v>#N/A</v>
      </c>
      <c r="BL31" s="45" t="e">
        <f>VLOOKUP(A31,'Phase 1,2+robust'!$A$3:$ID$198,64,FALSE)</f>
        <v>#N/A</v>
      </c>
      <c r="BM31" s="46" t="e">
        <f>VLOOKUP(A31,'Phase 1,2+robust'!$A$3:$ID$198,65,FALSE)</f>
        <v>#N/A</v>
      </c>
      <c r="BN31" s="47" t="e">
        <f>VLOOKUP(A31,'Phase 1,2+robust'!$A$3:$ID$198,66,FALSE)</f>
        <v>#N/A</v>
      </c>
      <c r="BO31" s="16" t="e">
        <f>VLOOKUP(A31,'Phase 1,2+robust'!$A$3:$ID$198,67,FALSE)</f>
        <v>#N/A</v>
      </c>
      <c r="BP31" s="16" t="e">
        <f>VLOOKUP(A31,'Phase 1,2+robust'!$A$3:$ID$198,68,FALSE)</f>
        <v>#N/A</v>
      </c>
      <c r="BQ31" s="16" t="e">
        <f>VLOOKUP(A31,'Phase 1,2+robust'!$A$3:$ID$198,69,FALSE)</f>
        <v>#N/A</v>
      </c>
      <c r="BR31" s="45" t="e">
        <f>VLOOKUP(A31,'Phase 1,2+robust'!$A$3:$ID$198,70,FALSE)</f>
        <v>#N/A</v>
      </c>
      <c r="BS31" s="46" t="e">
        <f>VLOOKUP(A31,'Phase 1,2+robust'!$A$3:$ID$198,71,FALSE)</f>
        <v>#N/A</v>
      </c>
      <c r="BT31" s="47" t="e">
        <f>VLOOKUP(A31,'Phase 1,2+robust'!$A$3:$ID$198,72,FALSE)</f>
        <v>#N/A</v>
      </c>
      <c r="BU31" s="16" t="e">
        <f>VLOOKUP(A31,'Phase 1,2+robust'!$A$3:$ID$198,73,FALSE)</f>
        <v>#N/A</v>
      </c>
      <c r="BV31" s="16" t="e">
        <f>VLOOKUP(A31,'Phase 1,2+robust'!$A$3:$ID$198,74,FALSE)</f>
        <v>#N/A</v>
      </c>
      <c r="BW31" s="16" t="e">
        <f>VLOOKUP(A31,'Phase 1,2+robust'!$A$3:$ID$198,75,FALSE)</f>
        <v>#N/A</v>
      </c>
      <c r="BX31" s="45" t="e">
        <f>VLOOKUP(A31,'Phase 1,2+robust'!$A$3:$ID$198,76,FALSE)</f>
        <v>#N/A</v>
      </c>
      <c r="BY31" s="46" t="e">
        <f>VLOOKUP(A31,'Phase 1,2+robust'!$A$3:$ID$198,77,FALSE)</f>
        <v>#N/A</v>
      </c>
      <c r="BZ31" s="47" t="e">
        <f>VLOOKUP(A31,'Phase 1,2+robust'!$A$3:$ID$198,78,FALSE)</f>
        <v>#N/A</v>
      </c>
      <c r="CA31" s="16" t="e">
        <f>VLOOKUP(A31,'Phase 1,2+robust'!$A$3:$ID$198,79,FALSE)</f>
        <v>#N/A</v>
      </c>
      <c r="CB31" s="16" t="e">
        <f>VLOOKUP(A31,'Phase 1,2+robust'!$A$3:$ID$198,80,FALSE)</f>
        <v>#N/A</v>
      </c>
      <c r="CC31" s="16" t="e">
        <f>VLOOKUP(A31,'Phase 1,2+robust'!$A$3:$ID$198,81,FALSE)</f>
        <v>#N/A</v>
      </c>
      <c r="CD31" s="45" t="e">
        <f>VLOOKUP(A31,'Phase 1,2+robust'!$A$3:$ID$198,82,FALSE)</f>
        <v>#N/A</v>
      </c>
      <c r="CE31" s="46" t="e">
        <f>VLOOKUP(A31,'Phase 1,2+robust'!$A$3:$ID$198,83,FALSE)</f>
        <v>#N/A</v>
      </c>
      <c r="CF31" s="47" t="e">
        <f>VLOOKUP(A31,'Phase 1,2+robust'!$A$3:$ID$198,84,FALSE)</f>
        <v>#N/A</v>
      </c>
      <c r="CG31" s="16" t="e">
        <f>VLOOKUP(A31,'Phase 1,2+robust'!$A$3:$ID$198,85,FALSE)</f>
        <v>#N/A</v>
      </c>
      <c r="CH31" s="16" t="e">
        <f>VLOOKUP(A31,'Phase 1,2+robust'!$A$3:$ID$198,86,FALSE)</f>
        <v>#N/A</v>
      </c>
      <c r="CI31" s="16" t="e">
        <f>VLOOKUP(A31,'Phase 1,2+robust'!$A$3:$ID$198,87,FALSE)</f>
        <v>#N/A</v>
      </c>
      <c r="CJ31" s="45" t="e">
        <f>VLOOKUP(A31,'Phase 1,2+robust'!$A$3:$ID$198,88,FALSE)</f>
        <v>#N/A</v>
      </c>
      <c r="CK31" s="46" t="e">
        <f>VLOOKUP(A31,'Phase 1,2+robust'!$A$3:$ID$198,89,FALSE)</f>
        <v>#N/A</v>
      </c>
      <c r="CL31" s="47" t="e">
        <f>VLOOKUP(A31,'Phase 1,2+robust'!$A$3:$ID$198,90,FALSE)</f>
        <v>#N/A</v>
      </c>
      <c r="CM31" s="16" t="e">
        <f>VLOOKUP(A31,'Phase 1,2+robust'!$A$3:$ID$198,91,FALSE)</f>
        <v>#N/A</v>
      </c>
      <c r="CN31" s="16" t="e">
        <f>VLOOKUP(A31,'Phase 1,2+robust'!$A$3:$ID$198,92,FALSE)</f>
        <v>#N/A</v>
      </c>
      <c r="CO31" s="16" t="e">
        <f>VLOOKUP(A31,'Phase 1,2+robust'!$A$3:$ID$198,93,FALSE)</f>
        <v>#N/A</v>
      </c>
      <c r="CP31" s="45" t="e">
        <f>VLOOKUP(A31,'Phase 1,2+robust'!$A$3:$ID$198,94,FALSE)</f>
        <v>#N/A</v>
      </c>
      <c r="CQ31" s="46" t="e">
        <f>VLOOKUP(A31,'Phase 1,2+robust'!$A$3:$ID$198,95,FALSE)</f>
        <v>#N/A</v>
      </c>
      <c r="CR31" s="47" t="e">
        <f>VLOOKUP(A31,'Phase 1,2+robust'!$A$3:$ID$198,96,FALSE)</f>
        <v>#N/A</v>
      </c>
      <c r="CS31" s="16" t="e">
        <f>VLOOKUP(A31,'Phase 1,2+robust'!$A$3:$ID$198,97,FALSE)</f>
        <v>#N/A</v>
      </c>
      <c r="CT31" s="16" t="e">
        <f>VLOOKUP(A31,'Phase 1,2+robust'!$A$3:$ID$198,98,FALSE)</f>
        <v>#N/A</v>
      </c>
      <c r="CU31" s="16" t="e">
        <f>VLOOKUP(A31,'Phase 1,2+robust'!$A$3:$ID$198,99,FALSE)</f>
        <v>#N/A</v>
      </c>
      <c r="CV31" s="45" t="e">
        <f>VLOOKUP(A31,'Phase 1,2+robust'!$A$3:$ID$198,100,FALSE)</f>
        <v>#N/A</v>
      </c>
      <c r="CW31" s="46" t="e">
        <f>VLOOKUP(A31,'Phase 1,2+robust'!$A$3:$ID$198,101,FALSE)</f>
        <v>#N/A</v>
      </c>
      <c r="CX31" s="47" t="e">
        <f>VLOOKUP(A31,'Phase 1,2+robust'!$A$3:$ID$198,102,FALSE)</f>
        <v>#N/A</v>
      </c>
      <c r="CY31" s="16" t="e">
        <f>VLOOKUP(A31,'Phase 1,2+robust'!$A$3:$ID$198,103,FALSE)</f>
        <v>#N/A</v>
      </c>
      <c r="CZ31" s="16" t="e">
        <f>VLOOKUP(A31,'Phase 1,2+robust'!$A$3:$ID$198,104,FALSE)</f>
        <v>#N/A</v>
      </c>
      <c r="DA31" s="16" t="e">
        <f>VLOOKUP(A31,'Phase 1,2+robust'!$A$3:$ID$198,105,FALSE)</f>
        <v>#N/A</v>
      </c>
      <c r="DB31" s="45" t="e">
        <f>VLOOKUP(A31,'Phase 1,2+robust'!$A$3:$ID$198,106,FALSE)</f>
        <v>#N/A</v>
      </c>
      <c r="DC31" s="46" t="e">
        <f>VLOOKUP(A31,'Phase 1,2+robust'!$A$3:$ID$198,107,FALSE)</f>
        <v>#N/A</v>
      </c>
      <c r="DD31" s="47" t="e">
        <f>VLOOKUP(A31,'Phase 1,2+robust'!$A$3:$ID$198,108,FALSE)</f>
        <v>#N/A</v>
      </c>
      <c r="DE31" s="16" t="e">
        <f>VLOOKUP(A31,'Phase 1,2+robust'!$A$3:$ID$198,109,FALSE)</f>
        <v>#N/A</v>
      </c>
      <c r="DF31" s="16" t="e">
        <f>VLOOKUP(A31,'Phase 1,2+robust'!$A$3:$ID$198,110,FALSE)</f>
        <v>#N/A</v>
      </c>
      <c r="DG31" s="16" t="e">
        <f>VLOOKUP(A31,'Phase 1,2+robust'!$A$3:$ID$198,111,FALSE)</f>
        <v>#N/A</v>
      </c>
      <c r="DH31" s="45" t="e">
        <f>VLOOKUP(A31,'Phase 1,2+robust'!$A$3:$ID$198,112,FALSE)</f>
        <v>#N/A</v>
      </c>
      <c r="DI31" s="46" t="e">
        <f>VLOOKUP(A31,'Phase 1,2+robust'!$A$3:$ID$198,113,FALSE)</f>
        <v>#N/A</v>
      </c>
      <c r="DJ31" s="47" t="e">
        <f>VLOOKUP(A31,'Phase 1,2+robust'!$A$3:$ID$198,114,FALSE)</f>
        <v>#N/A</v>
      </c>
      <c r="DK31" s="16" t="e">
        <f>VLOOKUP(A31,'Phase 1,2+robust'!$A$3:$ID$198,115,FALSE)</f>
        <v>#N/A</v>
      </c>
      <c r="DL31" s="16" t="e">
        <f>VLOOKUP(A31,'Phase 1,2+robust'!$A$3:$ID$198,116,FALSE)</f>
        <v>#N/A</v>
      </c>
      <c r="DM31" s="16" t="e">
        <f>VLOOKUP(A31,'Phase 1,2+robust'!$A$3:$ID$198,117,FALSE)</f>
        <v>#N/A</v>
      </c>
      <c r="DN31" s="45" t="e">
        <f>VLOOKUP(A31,'Phase 1,2+robust'!$A$3:$ID$198,118,FALSE)</f>
        <v>#N/A</v>
      </c>
      <c r="DO31" s="46" t="e">
        <f>VLOOKUP(A31,'Phase 1,2+robust'!$A$3:$ID$198,119,FALSE)</f>
        <v>#N/A</v>
      </c>
      <c r="DP31" s="47" t="e">
        <f>VLOOKUP(A31,'Phase 1,2+robust'!$A$3:$ID$198,120,FALSE)</f>
        <v>#N/A</v>
      </c>
      <c r="DQ31" s="16" t="e">
        <f>VLOOKUP(A31,'Phase 1,2+robust'!$A$3:$ID$198,121,FALSE)</f>
        <v>#N/A</v>
      </c>
      <c r="DR31" s="16" t="e">
        <f>VLOOKUP(A31,'Phase 1,2+robust'!$A$3:$ID$198,122,FALSE)</f>
        <v>#N/A</v>
      </c>
      <c r="DS31" s="16" t="e">
        <f>VLOOKUP(A31,'Phase 1,2+robust'!$A$3:$ID$198,123,FALSE)</f>
        <v>#N/A</v>
      </c>
      <c r="DT31" s="45" t="e">
        <f>VLOOKUP(A31,'Phase 1,2+robust'!$A$3:$ID$198,124,FALSE)</f>
        <v>#N/A</v>
      </c>
      <c r="DU31" s="46" t="e">
        <f>VLOOKUP(A31,'Phase 1,2+robust'!$A$3:$ID$198,125,FALSE)</f>
        <v>#N/A</v>
      </c>
      <c r="DV31" s="47" t="e">
        <f>VLOOKUP(A31,'Phase 1,2+robust'!$A$3:$ID$198,126,FALSE)</f>
        <v>#N/A</v>
      </c>
      <c r="DW31" s="16" t="e">
        <f>VLOOKUP(A31,'Phase 1,2+robust'!$A$3:$ID$198,127,FALSE)</f>
        <v>#N/A</v>
      </c>
      <c r="DX31" s="16" t="e">
        <f>VLOOKUP(A31,'Phase 1,2+robust'!$A$3:$ID$198,128,FALSE)</f>
        <v>#N/A</v>
      </c>
      <c r="DY31" s="16" t="e">
        <f>VLOOKUP(A31,'Phase 1,2+robust'!$A$3:$ID$198,129,FALSE)</f>
        <v>#N/A</v>
      </c>
      <c r="DZ31" s="45" t="e">
        <f>VLOOKUP(A31,'Phase 1,2+robust'!$A$3:$ID$198,130,FALSE)</f>
        <v>#N/A</v>
      </c>
      <c r="EA31" s="46" t="e">
        <f>VLOOKUP(A31,'Phase 1,2+robust'!$A$3:$ID$198,131,FALSE)</f>
        <v>#N/A</v>
      </c>
      <c r="EB31" s="47" t="e">
        <f>VLOOKUP(A31,'Phase 1,2+robust'!$A$3:$ID$198,132,FALSE)</f>
        <v>#N/A</v>
      </c>
      <c r="EC31" s="16" t="e">
        <f>VLOOKUP(A31,'Phase 1,2+robust'!$A$3:$ID$198,133,FALSE)</f>
        <v>#N/A</v>
      </c>
      <c r="ED31" s="16" t="e">
        <f>VLOOKUP(A31,'Phase 1,2+robust'!$A$3:$ID$198,134,FALSE)</f>
        <v>#N/A</v>
      </c>
      <c r="EE31" s="16" t="e">
        <f>VLOOKUP(A31,'Phase 1,2+robust'!$A$3:$ID$198,135,FALSE)</f>
        <v>#N/A</v>
      </c>
      <c r="EF31" s="45" t="e">
        <f>VLOOKUP(A31,'Phase 1,2+robust'!$A$3:$ID$198,136,FALSE)</f>
        <v>#N/A</v>
      </c>
      <c r="EG31" s="46" t="e">
        <f>VLOOKUP(A31,'Phase 1,2+robust'!$A$3:$ID$198,137,FALSE)</f>
        <v>#N/A</v>
      </c>
      <c r="EH31" s="47" t="e">
        <f>VLOOKUP(A31,'Phase 1,2+robust'!$A$3:$ID$198,138,FALSE)</f>
        <v>#N/A</v>
      </c>
      <c r="EI31" s="16" t="e">
        <f>VLOOKUP(A31,'Phase 1,2+robust'!$A$3:$ID$198,139,FALSE)</f>
        <v>#N/A</v>
      </c>
      <c r="EJ31" s="16" t="e">
        <f>VLOOKUP(A31,'Phase 1,2+robust'!$A$3:$ID$198,140,FALSE)</f>
        <v>#N/A</v>
      </c>
      <c r="EK31" s="16" t="e">
        <f>VLOOKUP(A31,'Phase 1,2+robust'!$A$3:$ID$198,141,FALSE)</f>
        <v>#N/A</v>
      </c>
      <c r="EL31" s="45" t="e">
        <f>VLOOKUP(A31,'Phase 1,2+robust'!$A$3:$ID$198,142,FALSE)</f>
        <v>#N/A</v>
      </c>
      <c r="EM31" s="46" t="e">
        <f>VLOOKUP(A31,'Phase 1,2+robust'!$A$3:$ID$198,143,FALSE)</f>
        <v>#N/A</v>
      </c>
      <c r="EN31" s="47" t="e">
        <f>VLOOKUP(A31,'Phase 1,2+robust'!$A$3:$ID$198,144,FALSE)</f>
        <v>#N/A</v>
      </c>
      <c r="EO31" s="16" t="e">
        <f>VLOOKUP(A31,'Phase 1,2+robust'!$A$3:$ID$198,145,FALSE)</f>
        <v>#N/A</v>
      </c>
      <c r="EP31" s="16" t="e">
        <f>VLOOKUP(A31,'Phase 1,2+robust'!$A$3:$ID$198,146,FALSE)</f>
        <v>#N/A</v>
      </c>
      <c r="EQ31" s="16" t="e">
        <f>VLOOKUP(A31,'Phase 1,2+robust'!$A$3:$ID$198,147,FALSE)</f>
        <v>#N/A</v>
      </c>
      <c r="ER31" s="45" t="e">
        <f>VLOOKUP(A31,'Phase 1,2+robust'!$A$3:$ID$198,148,FALSE)</f>
        <v>#N/A</v>
      </c>
      <c r="ES31" s="46" t="e">
        <f>VLOOKUP(A31,'Phase 1,2+robust'!$A$3:$ID$198,149,FALSE)</f>
        <v>#N/A</v>
      </c>
      <c r="ET31" s="47" t="e">
        <f>VLOOKUP(A31,'Phase 1,2+robust'!$A$3:$ID$198,150,FALSE)</f>
        <v>#N/A</v>
      </c>
      <c r="EU31" s="16" t="e">
        <f>VLOOKUP(A31,'Phase 1,2+robust'!$A$3:$ID$198,151,FALSE)</f>
        <v>#N/A</v>
      </c>
      <c r="EV31" s="16" t="e">
        <f>VLOOKUP(A31,'Phase 1,2+robust'!$A$3:$ID$198,152,FALSE)</f>
        <v>#N/A</v>
      </c>
      <c r="EW31" s="16" t="e">
        <f>VLOOKUP(A31,'Phase 1,2+robust'!$A$3:$ID$198,153,FALSE)</f>
        <v>#N/A</v>
      </c>
      <c r="EX31" s="16" t="e">
        <f>VLOOKUP(A31,'Phase 1,2+robust'!$A$3:$ID$198,154,FALSE)</f>
        <v>#N/A</v>
      </c>
      <c r="EY31" s="16" t="e">
        <f>VLOOKUP(A31,'Phase 1,2+robust'!$A$3:$ID$198,155,FALSE)</f>
        <v>#N/A</v>
      </c>
      <c r="EZ31" s="16" t="e">
        <f>VLOOKUP(A31,'Phase 1,2+robust'!$A$3:$ID$198,156,FALSE)</f>
        <v>#N/A</v>
      </c>
      <c r="FA31" s="16" t="e">
        <f>VLOOKUP(A31,'Phase 1,2+robust'!$A$3:$ID$198,157,FALSE)</f>
        <v>#N/A</v>
      </c>
      <c r="FB31" s="16" t="e">
        <f>VLOOKUP(A31,'Phase 1,2+robust'!$A$3:$ID$198,158,FALSE)</f>
        <v>#N/A</v>
      </c>
      <c r="FC31" s="16" t="e">
        <f>VLOOKUP(A31,'Phase 1,2+robust'!$A$3:$ID$198,159,FALSE)</f>
        <v>#N/A</v>
      </c>
      <c r="FD31" s="16" t="e">
        <f>VLOOKUP(A31,'Phase 1,2+robust'!$A$3:$ID$198,160,FALSE)</f>
        <v>#N/A</v>
      </c>
      <c r="FE31" s="16" t="e">
        <f>VLOOKUP(A31,'Phase 1,2+robust'!$A$3:$ID$198,161,FALSE)</f>
        <v>#N/A</v>
      </c>
      <c r="FF31" s="16" t="e">
        <f>VLOOKUP(A31,'Phase 1,2+robust'!$A$3:$ID$198,162,FALSE)</f>
        <v>#N/A</v>
      </c>
      <c r="FG31" s="16" t="e">
        <f>VLOOKUP(A31,'Phase 1,2+robust'!$A$3:$ID$198,163,FALSE)</f>
        <v>#N/A</v>
      </c>
      <c r="FH31" s="16" t="e">
        <f>VLOOKUP(A31,'Phase 1,2+robust'!$A$3:$ID$198,164,FALSE)</f>
        <v>#N/A</v>
      </c>
      <c r="FI31" s="16" t="e">
        <f>VLOOKUP(A31,'Phase 1,2+robust'!$A$3:$ID$198,165,FALSE)</f>
        <v>#N/A</v>
      </c>
      <c r="FJ31" s="16" t="e">
        <f>VLOOKUP(A31,'Phase 1,2+robust'!$A$3:$ID$198,166,FALSE)</f>
        <v>#N/A</v>
      </c>
      <c r="FK31" s="16" t="e">
        <f>VLOOKUP(A31,'Phase 1,2+robust'!$A$3:$ID$198,167,FALSE)</f>
        <v>#N/A</v>
      </c>
      <c r="FL31" s="16" t="e">
        <f>VLOOKUP(A31,'Phase 1,2+robust'!$A$3:$ID$198,168,FALSE)</f>
        <v>#N/A</v>
      </c>
      <c r="FM31" s="16" t="e">
        <f>VLOOKUP(A31,'Phase 1,2+robust'!$A$3:$ID$198,169,FALSE)</f>
        <v>#N/A</v>
      </c>
      <c r="FN31" s="16" t="e">
        <f>VLOOKUP(A31,'Phase 1,2+robust'!$A$3:$ID$198,170,FALSE)</f>
        <v>#N/A</v>
      </c>
      <c r="FO31" s="16" t="e">
        <f>VLOOKUP(A31,'Phase 1,2+robust'!$A$3:$ID$198,171,FALSE)</f>
        <v>#N/A</v>
      </c>
      <c r="FP31" s="16" t="e">
        <f>VLOOKUP(A31,'Phase 1,2+robust'!$A$3:$ID$198,172,FALSE)</f>
        <v>#N/A</v>
      </c>
      <c r="FQ31" s="16" t="e">
        <f>VLOOKUP(A31,'Phase 1,2+robust'!$A$3:$ID$198,173,FALSE)</f>
        <v>#N/A</v>
      </c>
      <c r="FR31" s="16" t="e">
        <f>VLOOKUP(A31,'Phase 1,2+robust'!$A$3:$ID$198,174,FALSE)</f>
        <v>#N/A</v>
      </c>
      <c r="FS31" s="16" t="e">
        <f>VLOOKUP(A31,'Phase 1,2+robust'!$A$3:$ID$198,175,FALSE)</f>
        <v>#N/A</v>
      </c>
      <c r="FT31" s="16" t="e">
        <f>VLOOKUP(A31,'Phase 1,2+robust'!$A$3:$ID$198,176,FALSE)</f>
        <v>#N/A</v>
      </c>
      <c r="FU31" s="16" t="e">
        <f>VLOOKUP(A31,'Phase 1,2+robust'!$A$3:$ID$198,177,FALSE)</f>
        <v>#N/A</v>
      </c>
      <c r="FV31" s="16" t="e">
        <f>VLOOKUP(A31,'Phase 1,2+robust'!$A$3:$ID$198,178,FALSE)</f>
        <v>#N/A</v>
      </c>
      <c r="FW31" s="16" t="e">
        <f>VLOOKUP(A31,'Phase 1,2+robust'!$A$3:$ID$198,179,FALSE)</f>
        <v>#N/A</v>
      </c>
      <c r="FX31" s="16" t="e">
        <f>VLOOKUP(A31,'Phase 1,2+robust'!$A$3:$ID$198,180,FALSE)</f>
        <v>#N/A</v>
      </c>
      <c r="FY31" s="16" t="e">
        <f>VLOOKUP(A31,'Phase 1,2+robust'!$A$3:$ID$198,181,FALSE)</f>
        <v>#N/A</v>
      </c>
      <c r="FZ31" s="16" t="e">
        <f>VLOOKUP(A31,'Phase 1,2+robust'!$A$3:$ID$198,182,FALSE)</f>
        <v>#N/A</v>
      </c>
      <c r="GA31" s="16" t="e">
        <f>VLOOKUP(A31,'Phase 1,2+robust'!$A$3:$ID$198,183,FALSE)</f>
        <v>#N/A</v>
      </c>
      <c r="GB31" s="16" t="e">
        <f>VLOOKUP(A31,'Phase 1,2+robust'!$A$3:$ID$198,184,FALSE)</f>
        <v>#N/A</v>
      </c>
      <c r="GC31" s="16" t="e">
        <f>VLOOKUP(A31,'Phase 1,2+robust'!$A$3:$ID$198,185,FALSE)</f>
        <v>#N/A</v>
      </c>
      <c r="GD31" s="16" t="e">
        <f>VLOOKUP(A31,'Phase 1,2+robust'!$A$3:$ID$198,186,FALSE)</f>
        <v>#N/A</v>
      </c>
      <c r="GE31" s="16" t="e">
        <f>VLOOKUP(A31,'Phase 1,2+robust'!$A$3:$ID$198,187,FALSE)</f>
        <v>#N/A</v>
      </c>
      <c r="GF31" s="16" t="e">
        <f>VLOOKUP(A31,'Phase 1,2+robust'!$A$3:$ID$198,188,FALSE)</f>
        <v>#N/A</v>
      </c>
      <c r="GG31" s="16" t="e">
        <f>VLOOKUP(A31,'Phase 1,2+robust'!$A$3:$ID$198,189,FALSE)</f>
        <v>#N/A</v>
      </c>
      <c r="GH31" s="16" t="e">
        <f>VLOOKUP(A31,'Phase 1,2+robust'!$A$3:$ID$198,190,FALSE)</f>
        <v>#N/A</v>
      </c>
      <c r="GI31" s="16" t="e">
        <f>VLOOKUP(A31,'Phase 1,2+robust'!$A$3:$ID$198,191,FALSE)</f>
        <v>#N/A</v>
      </c>
      <c r="GJ31" s="16" t="e">
        <f>VLOOKUP(A31,'Phase 1,2+robust'!$A$3:$ID$198,192,FALSE)</f>
        <v>#N/A</v>
      </c>
      <c r="GK31" s="16" t="e">
        <f>VLOOKUP(A31,'Phase 1,2+robust'!$A$3:$ID$198,193,FALSE)</f>
        <v>#N/A</v>
      </c>
      <c r="GL31" s="16" t="e">
        <f>VLOOKUP(A31,'Phase 1,2+robust'!$A$3:$ID$198,194,FALSE)</f>
        <v>#N/A</v>
      </c>
      <c r="GM31" s="16" t="e">
        <f>VLOOKUP(A31,'Phase 1,2+robust'!$A$3:$ID$198,195,FALSE)</f>
        <v>#N/A</v>
      </c>
      <c r="GN31" s="16" t="e">
        <f>VLOOKUP(A31,'Phase 1,2+robust'!$A$3:$ID$198,196,FALSE)</f>
        <v>#N/A</v>
      </c>
      <c r="GO31" s="16" t="e">
        <f>VLOOKUP(A31,'Phase 1,2+robust'!$A$3:$ID$198,197,FALSE)</f>
        <v>#N/A</v>
      </c>
      <c r="GP31" s="16" t="e">
        <f>VLOOKUP(A31,'Phase 1,2+robust'!$A$3:$ID$198,198,FALSE)</f>
        <v>#N/A</v>
      </c>
    </row>
    <row r="32" spans="1:198" s="16" customFormat="1" x14ac:dyDescent="0.25">
      <c r="B32" s="16" t="e">
        <f>VLOOKUP(A32,'Phase 1,2+robust'!$A$3:$ID$198,2,FALSE)</f>
        <v>#N/A</v>
      </c>
      <c r="C32" s="16" t="e">
        <f>VLOOKUP(A32,'Phase 1,2+robust'!$A$3:$ID$198,3,FALSE)</f>
        <v>#N/A</v>
      </c>
      <c r="D32" s="16" t="e">
        <f>VLOOKUP(A32,'Phase 1,2+robust'!$A$3:$ID$198,4,FALSE)</f>
        <v>#N/A</v>
      </c>
      <c r="E32" s="16" t="e">
        <f>VLOOKUP(A32,'Phase 1,2+robust'!$A$3:$ID$198,5,FALSE)</f>
        <v>#N/A</v>
      </c>
      <c r="F32" s="16" t="e">
        <f>VLOOKUP(A32,'Phase 1,2+robust'!$A$3:$ID$198,6,FALSE)</f>
        <v>#N/A</v>
      </c>
      <c r="G32" s="16" t="e">
        <f>VLOOKUP(A32,'Phase 1,2+robust'!$A$3:$ID$198,7,FALSE)</f>
        <v>#N/A</v>
      </c>
      <c r="H32" s="16" t="e">
        <f>VLOOKUP(A32,'Phase 1,2+robust'!$A$3:$ID$198,8,FALSE)</f>
        <v>#N/A</v>
      </c>
      <c r="I32" s="16" t="e">
        <f>VLOOKUP(A32,'Phase 1,2+robust'!$A$3:$ID$198,9,FALSE)</f>
        <v>#N/A</v>
      </c>
      <c r="J32" s="45" t="e">
        <f>VLOOKUP(A32,'Phase 1,2+robust'!$A$3:$ID$198,10,FALSE)</f>
        <v>#N/A</v>
      </c>
      <c r="K32" s="46" t="e">
        <f>VLOOKUP(A32,'Phase 1,2+robust'!$A$3:$ID$198,11,FALSE)</f>
        <v>#N/A</v>
      </c>
      <c r="L32" s="47" t="e">
        <f>VLOOKUP(A32,'Phase 1,2+robust'!$A$3:$ID$198,12,FALSE)</f>
        <v>#N/A</v>
      </c>
      <c r="M32" s="16" t="e">
        <f>VLOOKUP(A32,'Phase 1,2+robust'!$A$3:$ID$198,13,FALSE)</f>
        <v>#N/A</v>
      </c>
      <c r="N32" s="16" t="e">
        <f>VLOOKUP(A32,'Phase 1,2+robust'!$A$3:$ID$198,14,FALSE)</f>
        <v>#N/A</v>
      </c>
      <c r="O32" s="16" t="e">
        <f>VLOOKUP(A32,'Phase 1,2+robust'!$A$3:$ID$198,15,FALSE)</f>
        <v>#N/A</v>
      </c>
      <c r="P32" s="45" t="e">
        <f>VLOOKUP(A32,'Phase 1,2+robust'!$A$3:$ID$198,16,FALSE)</f>
        <v>#N/A</v>
      </c>
      <c r="Q32" s="46" t="e">
        <f>VLOOKUP(A32,'Phase 1,2+robust'!$A$3:$ID$198,17,FALSE)</f>
        <v>#N/A</v>
      </c>
      <c r="R32" s="47" t="e">
        <f>VLOOKUP(A32,'Phase 1,2+robust'!$A$3:$ID$198,18,FALSE)</f>
        <v>#N/A</v>
      </c>
      <c r="S32" s="16" t="e">
        <f>VLOOKUP(A32,'Phase 1,2+robust'!$A$3:$ID$198,19,FALSE)</f>
        <v>#N/A</v>
      </c>
      <c r="T32" s="16" t="e">
        <f>VLOOKUP(A32,'Phase 1,2+robust'!$A$3:$ID$198,20,FALSE)</f>
        <v>#N/A</v>
      </c>
      <c r="U32" s="16" t="e">
        <f>VLOOKUP(A32,'Phase 1,2+robust'!$A$3:$ID$198,21,FALSE)</f>
        <v>#N/A</v>
      </c>
      <c r="V32" s="45" t="e">
        <f>VLOOKUP(A32,'Phase 1,2+robust'!$A$3:$ID$198,22,FALSE)</f>
        <v>#N/A</v>
      </c>
      <c r="W32" s="46" t="e">
        <f>VLOOKUP(A32,'Phase 1,2+robust'!$A$3:$ID$198,23,FALSE)</f>
        <v>#N/A</v>
      </c>
      <c r="X32" s="47" t="e">
        <f>VLOOKUP(A32,'Phase 1,2+robust'!$A$3:$ID$198,24,FALSE)</f>
        <v>#N/A</v>
      </c>
      <c r="Y32" s="16" t="e">
        <f>VLOOKUP(A32,'Phase 1,2+robust'!$A$3:$ID$198,25,FALSE)</f>
        <v>#N/A</v>
      </c>
      <c r="Z32" s="16" t="e">
        <f>VLOOKUP(A32,'Phase 1,2+robust'!$A$3:$ID$198,26,FALSE)</f>
        <v>#N/A</v>
      </c>
      <c r="AA32" s="16" t="e">
        <f>VLOOKUP(A32,'Phase 1,2+robust'!$A$3:$ID$198,27,FALSE)</f>
        <v>#N/A</v>
      </c>
      <c r="AB32" s="45" t="e">
        <f>VLOOKUP(A32,'Phase 1,2+robust'!$A$3:$ID$198,28,FALSE)</f>
        <v>#N/A</v>
      </c>
      <c r="AC32" s="46" t="e">
        <f>VLOOKUP(A32,'Phase 1,2+robust'!$A$3:$ID$198,29,FALSE)</f>
        <v>#N/A</v>
      </c>
      <c r="AD32" s="47" t="e">
        <f>VLOOKUP(A32,'Phase 1,2+robust'!$A$3:$ID$198,30,FALSE)</f>
        <v>#N/A</v>
      </c>
      <c r="AE32" s="16" t="e">
        <f>VLOOKUP(A32,'Phase 1,2+robust'!$A$3:$ID$198,31,FALSE)</f>
        <v>#N/A</v>
      </c>
      <c r="AF32" s="16" t="e">
        <f>VLOOKUP(A32,'Phase 1,2+robust'!$A$3:$ID$198,32,FALSE)</f>
        <v>#N/A</v>
      </c>
      <c r="AG32" s="16" t="e">
        <f>VLOOKUP(A32,'Phase 1,2+robust'!$A$3:$ID$198,33,FALSE)</f>
        <v>#N/A</v>
      </c>
      <c r="AH32" s="45" t="e">
        <f>VLOOKUP(A32,'Phase 1,2+robust'!$A$3:$ID$198,34,FALSE)</f>
        <v>#N/A</v>
      </c>
      <c r="AI32" s="46" t="e">
        <f>VLOOKUP(A32,'Phase 1,2+robust'!$A$3:$ID$198,35,FALSE)</f>
        <v>#N/A</v>
      </c>
      <c r="AJ32" s="47" t="e">
        <f>VLOOKUP(A32,'Phase 1,2+robust'!$A$3:$ID$198,36,FALSE)</f>
        <v>#N/A</v>
      </c>
      <c r="AK32" s="16" t="e">
        <f>VLOOKUP(A32,'Phase 1,2+robust'!$A$3:$ID$198,37,FALSE)</f>
        <v>#N/A</v>
      </c>
      <c r="AL32" s="16" t="e">
        <f>VLOOKUP(A32,'Phase 1,2+robust'!$A$3:$ID$198,38,FALSE)</f>
        <v>#N/A</v>
      </c>
      <c r="AM32" s="16" t="e">
        <f>VLOOKUP(A32,'Phase 1,2+robust'!$A$3:$ID$198,39,FALSE)</f>
        <v>#N/A</v>
      </c>
      <c r="AN32" s="45" t="e">
        <f>VLOOKUP(A32,'Phase 1,2+robust'!$A$3:$ID$198,40,FALSE)</f>
        <v>#N/A</v>
      </c>
      <c r="AO32" s="46" t="e">
        <f>VLOOKUP(A32,'Phase 1,2+robust'!$A$3:$ID$198,41,FALSE)</f>
        <v>#N/A</v>
      </c>
      <c r="AP32" s="47" t="e">
        <f>VLOOKUP(A32,'Phase 1,2+robust'!$A$3:$ID$198,42,FALSE)</f>
        <v>#N/A</v>
      </c>
      <c r="AQ32" s="16" t="e">
        <f>VLOOKUP(A32,'Phase 1,2+robust'!$A$3:$ID$198,43,FALSE)</f>
        <v>#N/A</v>
      </c>
      <c r="AR32" s="16" t="e">
        <f>VLOOKUP(A32,'Phase 1,2+robust'!$A$3:$ID$198,44,FALSE)</f>
        <v>#N/A</v>
      </c>
      <c r="AS32" s="16" t="e">
        <f>VLOOKUP(A32,'Phase 1,2+robust'!$A$3:$ID$198,45,FALSE)</f>
        <v>#N/A</v>
      </c>
      <c r="AT32" s="45" t="e">
        <f>VLOOKUP(A32,'Phase 1,2+robust'!$A$3:$ID$198,46,FALSE)</f>
        <v>#N/A</v>
      </c>
      <c r="AU32" s="46" t="e">
        <f>VLOOKUP(A32,'Phase 1,2+robust'!$A$3:$ID$198,47,FALSE)</f>
        <v>#N/A</v>
      </c>
      <c r="AV32" s="47" t="e">
        <f>VLOOKUP(A32,'Phase 1,2+robust'!$A$3:$ID$198,48,FALSE)</f>
        <v>#N/A</v>
      </c>
      <c r="AW32" s="16" t="e">
        <f>VLOOKUP(A32,'Phase 1,2+robust'!$A$3:$ID$198,49,FALSE)</f>
        <v>#N/A</v>
      </c>
      <c r="AX32" s="16" t="e">
        <f>VLOOKUP(A32,'Phase 1,2+robust'!$A$3:$ID$198,50,FALSE)</f>
        <v>#N/A</v>
      </c>
      <c r="AY32" s="16" t="e">
        <f>VLOOKUP(A32,'Phase 1,2+robust'!$A$3:$ID$198,51,FALSE)</f>
        <v>#N/A</v>
      </c>
      <c r="AZ32" s="45" t="e">
        <f>VLOOKUP(A32,'Phase 1,2+robust'!$A$3:$ID$198,52,FALSE)</f>
        <v>#N/A</v>
      </c>
      <c r="BA32" s="46" t="e">
        <f>VLOOKUP(A32,'Phase 1,2+robust'!$A$3:$ID$198,53,FALSE)</f>
        <v>#N/A</v>
      </c>
      <c r="BB32" s="47" t="e">
        <f>VLOOKUP(A32,'Phase 1,2+robust'!$A$3:$ID$198,54,FALSE)</f>
        <v>#N/A</v>
      </c>
      <c r="BC32" s="16" t="e">
        <f>VLOOKUP(A32,'Phase 1,2+robust'!$A$3:$ID$198,55,FALSE)</f>
        <v>#N/A</v>
      </c>
      <c r="BD32" s="16" t="e">
        <f>VLOOKUP(A32,'Phase 1,2+robust'!$A$3:$ID$198,56,FALSE)</f>
        <v>#N/A</v>
      </c>
      <c r="BE32" s="16" t="e">
        <f>VLOOKUP(A32,'Phase 1,2+robust'!$A$3:$ID$198,57,FALSE)</f>
        <v>#N/A</v>
      </c>
      <c r="BF32" s="45" t="e">
        <f>VLOOKUP(A32,'Phase 1,2+robust'!$A$3:$ID$198,58,FALSE)</f>
        <v>#N/A</v>
      </c>
      <c r="BG32" s="46" t="e">
        <f>VLOOKUP(A32,'Phase 1,2+robust'!$A$3:$ID$198,59,FALSE)</f>
        <v>#N/A</v>
      </c>
      <c r="BH32" s="47" t="e">
        <f>VLOOKUP(A32,'Phase 1,2+robust'!$A$3:$ID$198,60,FALSE)</f>
        <v>#N/A</v>
      </c>
      <c r="BI32" s="16" t="e">
        <f>VLOOKUP(A32,'Phase 1,2+robust'!$A$3:$ID$198,61,FALSE)</f>
        <v>#N/A</v>
      </c>
      <c r="BJ32" s="16" t="e">
        <f>VLOOKUP(A32,'Phase 1,2+robust'!$A$3:$ID$198,62,FALSE)</f>
        <v>#N/A</v>
      </c>
      <c r="BK32" s="16" t="e">
        <f>VLOOKUP(A32,'Phase 1,2+robust'!$A$3:$ID$198,63,FALSE)</f>
        <v>#N/A</v>
      </c>
      <c r="BL32" s="45" t="e">
        <f>VLOOKUP(A32,'Phase 1,2+robust'!$A$3:$ID$198,64,FALSE)</f>
        <v>#N/A</v>
      </c>
      <c r="BM32" s="46" t="e">
        <f>VLOOKUP(A32,'Phase 1,2+robust'!$A$3:$ID$198,65,FALSE)</f>
        <v>#N/A</v>
      </c>
      <c r="BN32" s="47" t="e">
        <f>VLOOKUP(A32,'Phase 1,2+robust'!$A$3:$ID$198,66,FALSE)</f>
        <v>#N/A</v>
      </c>
      <c r="BO32" s="16" t="e">
        <f>VLOOKUP(A32,'Phase 1,2+robust'!$A$3:$ID$198,67,FALSE)</f>
        <v>#N/A</v>
      </c>
      <c r="BP32" s="16" t="e">
        <f>VLOOKUP(A32,'Phase 1,2+robust'!$A$3:$ID$198,68,FALSE)</f>
        <v>#N/A</v>
      </c>
      <c r="BQ32" s="16" t="e">
        <f>VLOOKUP(A32,'Phase 1,2+robust'!$A$3:$ID$198,69,FALSE)</f>
        <v>#N/A</v>
      </c>
      <c r="BR32" s="45" t="e">
        <f>VLOOKUP(A32,'Phase 1,2+robust'!$A$3:$ID$198,70,FALSE)</f>
        <v>#N/A</v>
      </c>
      <c r="BS32" s="46" t="e">
        <f>VLOOKUP(A32,'Phase 1,2+robust'!$A$3:$ID$198,71,FALSE)</f>
        <v>#N/A</v>
      </c>
      <c r="BT32" s="47" t="e">
        <f>VLOOKUP(A32,'Phase 1,2+robust'!$A$3:$ID$198,72,FALSE)</f>
        <v>#N/A</v>
      </c>
      <c r="BU32" s="16" t="e">
        <f>VLOOKUP(A32,'Phase 1,2+robust'!$A$3:$ID$198,73,FALSE)</f>
        <v>#N/A</v>
      </c>
      <c r="BV32" s="16" t="e">
        <f>VLOOKUP(A32,'Phase 1,2+robust'!$A$3:$ID$198,74,FALSE)</f>
        <v>#N/A</v>
      </c>
      <c r="BW32" s="16" t="e">
        <f>VLOOKUP(A32,'Phase 1,2+robust'!$A$3:$ID$198,75,FALSE)</f>
        <v>#N/A</v>
      </c>
      <c r="BX32" s="45" t="e">
        <f>VLOOKUP(A32,'Phase 1,2+robust'!$A$3:$ID$198,76,FALSE)</f>
        <v>#N/A</v>
      </c>
      <c r="BY32" s="46" t="e">
        <f>VLOOKUP(A32,'Phase 1,2+robust'!$A$3:$ID$198,77,FALSE)</f>
        <v>#N/A</v>
      </c>
      <c r="BZ32" s="47" t="e">
        <f>VLOOKUP(A32,'Phase 1,2+robust'!$A$3:$ID$198,78,FALSE)</f>
        <v>#N/A</v>
      </c>
      <c r="CA32" s="16" t="e">
        <f>VLOOKUP(A32,'Phase 1,2+robust'!$A$3:$ID$198,79,FALSE)</f>
        <v>#N/A</v>
      </c>
      <c r="CB32" s="16" t="e">
        <f>VLOOKUP(A32,'Phase 1,2+robust'!$A$3:$ID$198,80,FALSE)</f>
        <v>#N/A</v>
      </c>
      <c r="CC32" s="16" t="e">
        <f>VLOOKUP(A32,'Phase 1,2+robust'!$A$3:$ID$198,81,FALSE)</f>
        <v>#N/A</v>
      </c>
      <c r="CD32" s="45" t="e">
        <f>VLOOKUP(A32,'Phase 1,2+robust'!$A$3:$ID$198,82,FALSE)</f>
        <v>#N/A</v>
      </c>
      <c r="CE32" s="46" t="e">
        <f>VLOOKUP(A32,'Phase 1,2+robust'!$A$3:$ID$198,83,FALSE)</f>
        <v>#N/A</v>
      </c>
      <c r="CF32" s="47" t="e">
        <f>VLOOKUP(A32,'Phase 1,2+robust'!$A$3:$ID$198,84,FALSE)</f>
        <v>#N/A</v>
      </c>
      <c r="CG32" s="16" t="e">
        <f>VLOOKUP(A32,'Phase 1,2+robust'!$A$3:$ID$198,85,FALSE)</f>
        <v>#N/A</v>
      </c>
      <c r="CH32" s="16" t="e">
        <f>VLOOKUP(A32,'Phase 1,2+robust'!$A$3:$ID$198,86,FALSE)</f>
        <v>#N/A</v>
      </c>
      <c r="CI32" s="16" t="e">
        <f>VLOOKUP(A32,'Phase 1,2+robust'!$A$3:$ID$198,87,FALSE)</f>
        <v>#N/A</v>
      </c>
      <c r="CJ32" s="45" t="e">
        <f>VLOOKUP(A32,'Phase 1,2+robust'!$A$3:$ID$198,88,FALSE)</f>
        <v>#N/A</v>
      </c>
      <c r="CK32" s="46" t="e">
        <f>VLOOKUP(A32,'Phase 1,2+robust'!$A$3:$ID$198,89,FALSE)</f>
        <v>#N/A</v>
      </c>
      <c r="CL32" s="47" t="e">
        <f>VLOOKUP(A32,'Phase 1,2+robust'!$A$3:$ID$198,90,FALSE)</f>
        <v>#N/A</v>
      </c>
      <c r="CM32" s="16" t="e">
        <f>VLOOKUP(A32,'Phase 1,2+robust'!$A$3:$ID$198,91,FALSE)</f>
        <v>#N/A</v>
      </c>
      <c r="CN32" s="16" t="e">
        <f>VLOOKUP(A32,'Phase 1,2+robust'!$A$3:$ID$198,92,FALSE)</f>
        <v>#N/A</v>
      </c>
      <c r="CO32" s="16" t="e">
        <f>VLOOKUP(A32,'Phase 1,2+robust'!$A$3:$ID$198,93,FALSE)</f>
        <v>#N/A</v>
      </c>
      <c r="CP32" s="45" t="e">
        <f>VLOOKUP(A32,'Phase 1,2+robust'!$A$3:$ID$198,94,FALSE)</f>
        <v>#N/A</v>
      </c>
      <c r="CQ32" s="46" t="e">
        <f>VLOOKUP(A32,'Phase 1,2+robust'!$A$3:$ID$198,95,FALSE)</f>
        <v>#N/A</v>
      </c>
      <c r="CR32" s="47" t="e">
        <f>VLOOKUP(A32,'Phase 1,2+robust'!$A$3:$ID$198,96,FALSE)</f>
        <v>#N/A</v>
      </c>
      <c r="CS32" s="16" t="e">
        <f>VLOOKUP(A32,'Phase 1,2+robust'!$A$3:$ID$198,97,FALSE)</f>
        <v>#N/A</v>
      </c>
      <c r="CT32" s="16" t="e">
        <f>VLOOKUP(A32,'Phase 1,2+robust'!$A$3:$ID$198,98,FALSE)</f>
        <v>#N/A</v>
      </c>
      <c r="CU32" s="16" t="e">
        <f>VLOOKUP(A32,'Phase 1,2+robust'!$A$3:$ID$198,99,FALSE)</f>
        <v>#N/A</v>
      </c>
      <c r="CV32" s="45" t="e">
        <f>VLOOKUP(A32,'Phase 1,2+robust'!$A$3:$ID$198,100,FALSE)</f>
        <v>#N/A</v>
      </c>
      <c r="CW32" s="46" t="e">
        <f>VLOOKUP(A32,'Phase 1,2+robust'!$A$3:$ID$198,101,FALSE)</f>
        <v>#N/A</v>
      </c>
      <c r="CX32" s="47" t="e">
        <f>VLOOKUP(A32,'Phase 1,2+robust'!$A$3:$ID$198,102,FALSE)</f>
        <v>#N/A</v>
      </c>
      <c r="CY32" s="16" t="e">
        <f>VLOOKUP(A32,'Phase 1,2+robust'!$A$3:$ID$198,103,FALSE)</f>
        <v>#N/A</v>
      </c>
      <c r="CZ32" s="16" t="e">
        <f>VLOOKUP(A32,'Phase 1,2+robust'!$A$3:$ID$198,104,FALSE)</f>
        <v>#N/A</v>
      </c>
      <c r="DA32" s="16" t="e">
        <f>VLOOKUP(A32,'Phase 1,2+robust'!$A$3:$ID$198,105,FALSE)</f>
        <v>#N/A</v>
      </c>
      <c r="DB32" s="45" t="e">
        <f>VLOOKUP(A32,'Phase 1,2+robust'!$A$3:$ID$198,106,FALSE)</f>
        <v>#N/A</v>
      </c>
      <c r="DC32" s="46" t="e">
        <f>VLOOKUP(A32,'Phase 1,2+robust'!$A$3:$ID$198,107,FALSE)</f>
        <v>#N/A</v>
      </c>
      <c r="DD32" s="47" t="e">
        <f>VLOOKUP(A32,'Phase 1,2+robust'!$A$3:$ID$198,108,FALSE)</f>
        <v>#N/A</v>
      </c>
      <c r="DE32" s="16" t="e">
        <f>VLOOKUP(A32,'Phase 1,2+robust'!$A$3:$ID$198,109,FALSE)</f>
        <v>#N/A</v>
      </c>
      <c r="DF32" s="16" t="e">
        <f>VLOOKUP(A32,'Phase 1,2+robust'!$A$3:$ID$198,110,FALSE)</f>
        <v>#N/A</v>
      </c>
      <c r="DG32" s="16" t="e">
        <f>VLOOKUP(A32,'Phase 1,2+robust'!$A$3:$ID$198,111,FALSE)</f>
        <v>#N/A</v>
      </c>
      <c r="DH32" s="45" t="e">
        <f>VLOOKUP(A32,'Phase 1,2+robust'!$A$3:$ID$198,112,FALSE)</f>
        <v>#N/A</v>
      </c>
      <c r="DI32" s="46" t="e">
        <f>VLOOKUP(A32,'Phase 1,2+robust'!$A$3:$ID$198,113,FALSE)</f>
        <v>#N/A</v>
      </c>
      <c r="DJ32" s="47" t="e">
        <f>VLOOKUP(A32,'Phase 1,2+robust'!$A$3:$ID$198,114,FALSE)</f>
        <v>#N/A</v>
      </c>
      <c r="DK32" s="16" t="e">
        <f>VLOOKUP(A32,'Phase 1,2+robust'!$A$3:$ID$198,115,FALSE)</f>
        <v>#N/A</v>
      </c>
      <c r="DL32" s="16" t="e">
        <f>VLOOKUP(A32,'Phase 1,2+robust'!$A$3:$ID$198,116,FALSE)</f>
        <v>#N/A</v>
      </c>
      <c r="DM32" s="16" t="e">
        <f>VLOOKUP(A32,'Phase 1,2+robust'!$A$3:$ID$198,117,FALSE)</f>
        <v>#N/A</v>
      </c>
      <c r="DN32" s="45" t="e">
        <f>VLOOKUP(A32,'Phase 1,2+robust'!$A$3:$ID$198,118,FALSE)</f>
        <v>#N/A</v>
      </c>
      <c r="DO32" s="46" t="e">
        <f>VLOOKUP(A32,'Phase 1,2+robust'!$A$3:$ID$198,119,FALSE)</f>
        <v>#N/A</v>
      </c>
      <c r="DP32" s="47" t="e">
        <f>VLOOKUP(A32,'Phase 1,2+robust'!$A$3:$ID$198,120,FALSE)</f>
        <v>#N/A</v>
      </c>
      <c r="DQ32" s="16" t="e">
        <f>VLOOKUP(A32,'Phase 1,2+robust'!$A$3:$ID$198,121,FALSE)</f>
        <v>#N/A</v>
      </c>
      <c r="DR32" s="16" t="e">
        <f>VLOOKUP(A32,'Phase 1,2+robust'!$A$3:$ID$198,122,FALSE)</f>
        <v>#N/A</v>
      </c>
      <c r="DS32" s="16" t="e">
        <f>VLOOKUP(A32,'Phase 1,2+robust'!$A$3:$ID$198,123,FALSE)</f>
        <v>#N/A</v>
      </c>
      <c r="DT32" s="45" t="e">
        <f>VLOOKUP(A32,'Phase 1,2+robust'!$A$3:$ID$198,124,FALSE)</f>
        <v>#N/A</v>
      </c>
      <c r="DU32" s="46" t="e">
        <f>VLOOKUP(A32,'Phase 1,2+robust'!$A$3:$ID$198,125,FALSE)</f>
        <v>#N/A</v>
      </c>
      <c r="DV32" s="47" t="e">
        <f>VLOOKUP(A32,'Phase 1,2+robust'!$A$3:$ID$198,126,FALSE)</f>
        <v>#N/A</v>
      </c>
      <c r="DW32" s="16" t="e">
        <f>VLOOKUP(A32,'Phase 1,2+robust'!$A$3:$ID$198,127,FALSE)</f>
        <v>#N/A</v>
      </c>
      <c r="DX32" s="16" t="e">
        <f>VLOOKUP(A32,'Phase 1,2+robust'!$A$3:$ID$198,128,FALSE)</f>
        <v>#N/A</v>
      </c>
      <c r="DY32" s="16" t="e">
        <f>VLOOKUP(A32,'Phase 1,2+robust'!$A$3:$ID$198,129,FALSE)</f>
        <v>#N/A</v>
      </c>
      <c r="DZ32" s="45" t="e">
        <f>VLOOKUP(A32,'Phase 1,2+robust'!$A$3:$ID$198,130,FALSE)</f>
        <v>#N/A</v>
      </c>
      <c r="EA32" s="46" t="e">
        <f>VLOOKUP(A32,'Phase 1,2+robust'!$A$3:$ID$198,131,FALSE)</f>
        <v>#N/A</v>
      </c>
      <c r="EB32" s="47" t="e">
        <f>VLOOKUP(A32,'Phase 1,2+robust'!$A$3:$ID$198,132,FALSE)</f>
        <v>#N/A</v>
      </c>
      <c r="EC32" s="16" t="e">
        <f>VLOOKUP(A32,'Phase 1,2+robust'!$A$3:$ID$198,133,FALSE)</f>
        <v>#N/A</v>
      </c>
      <c r="ED32" s="16" t="e">
        <f>VLOOKUP(A32,'Phase 1,2+robust'!$A$3:$ID$198,134,FALSE)</f>
        <v>#N/A</v>
      </c>
      <c r="EE32" s="16" t="e">
        <f>VLOOKUP(A32,'Phase 1,2+robust'!$A$3:$ID$198,135,FALSE)</f>
        <v>#N/A</v>
      </c>
      <c r="EF32" s="45" t="e">
        <f>VLOOKUP(A32,'Phase 1,2+robust'!$A$3:$ID$198,136,FALSE)</f>
        <v>#N/A</v>
      </c>
      <c r="EG32" s="46" t="e">
        <f>VLOOKUP(A32,'Phase 1,2+robust'!$A$3:$ID$198,137,FALSE)</f>
        <v>#N/A</v>
      </c>
      <c r="EH32" s="47" t="e">
        <f>VLOOKUP(A32,'Phase 1,2+robust'!$A$3:$ID$198,138,FALSE)</f>
        <v>#N/A</v>
      </c>
      <c r="EI32" s="16" t="e">
        <f>VLOOKUP(A32,'Phase 1,2+robust'!$A$3:$ID$198,139,FALSE)</f>
        <v>#N/A</v>
      </c>
      <c r="EJ32" s="16" t="e">
        <f>VLOOKUP(A32,'Phase 1,2+robust'!$A$3:$ID$198,140,FALSE)</f>
        <v>#N/A</v>
      </c>
      <c r="EK32" s="16" t="e">
        <f>VLOOKUP(A32,'Phase 1,2+robust'!$A$3:$ID$198,141,FALSE)</f>
        <v>#N/A</v>
      </c>
      <c r="EL32" s="45" t="e">
        <f>VLOOKUP(A32,'Phase 1,2+robust'!$A$3:$ID$198,142,FALSE)</f>
        <v>#N/A</v>
      </c>
      <c r="EM32" s="46" t="e">
        <f>VLOOKUP(A32,'Phase 1,2+robust'!$A$3:$ID$198,143,FALSE)</f>
        <v>#N/A</v>
      </c>
      <c r="EN32" s="47" t="e">
        <f>VLOOKUP(A32,'Phase 1,2+robust'!$A$3:$ID$198,144,FALSE)</f>
        <v>#N/A</v>
      </c>
      <c r="EO32" s="16" t="e">
        <f>VLOOKUP(A32,'Phase 1,2+robust'!$A$3:$ID$198,145,FALSE)</f>
        <v>#N/A</v>
      </c>
      <c r="EP32" s="16" t="e">
        <f>VLOOKUP(A32,'Phase 1,2+robust'!$A$3:$ID$198,146,FALSE)</f>
        <v>#N/A</v>
      </c>
      <c r="EQ32" s="16" t="e">
        <f>VLOOKUP(A32,'Phase 1,2+robust'!$A$3:$ID$198,147,FALSE)</f>
        <v>#N/A</v>
      </c>
      <c r="ER32" s="45" t="e">
        <f>VLOOKUP(A32,'Phase 1,2+robust'!$A$3:$ID$198,148,FALSE)</f>
        <v>#N/A</v>
      </c>
      <c r="ES32" s="46" t="e">
        <f>VLOOKUP(A32,'Phase 1,2+robust'!$A$3:$ID$198,149,FALSE)</f>
        <v>#N/A</v>
      </c>
      <c r="ET32" s="47" t="e">
        <f>VLOOKUP(A32,'Phase 1,2+robust'!$A$3:$ID$198,150,FALSE)</f>
        <v>#N/A</v>
      </c>
      <c r="EU32" s="16" t="e">
        <f>VLOOKUP(A32,'Phase 1,2+robust'!$A$3:$ID$198,151,FALSE)</f>
        <v>#N/A</v>
      </c>
      <c r="EV32" s="16" t="e">
        <f>VLOOKUP(A32,'Phase 1,2+robust'!$A$3:$ID$198,152,FALSE)</f>
        <v>#N/A</v>
      </c>
      <c r="EW32" s="16" t="e">
        <f>VLOOKUP(A32,'Phase 1,2+robust'!$A$3:$ID$198,153,FALSE)</f>
        <v>#N/A</v>
      </c>
      <c r="EX32" s="16" t="e">
        <f>VLOOKUP(A32,'Phase 1,2+robust'!$A$3:$ID$198,154,FALSE)</f>
        <v>#N/A</v>
      </c>
      <c r="EY32" s="16" t="e">
        <f>VLOOKUP(A32,'Phase 1,2+robust'!$A$3:$ID$198,155,FALSE)</f>
        <v>#N/A</v>
      </c>
      <c r="EZ32" s="16" t="e">
        <f>VLOOKUP(A32,'Phase 1,2+robust'!$A$3:$ID$198,156,FALSE)</f>
        <v>#N/A</v>
      </c>
      <c r="FA32" s="16" t="e">
        <f>VLOOKUP(A32,'Phase 1,2+robust'!$A$3:$ID$198,157,FALSE)</f>
        <v>#N/A</v>
      </c>
      <c r="FB32" s="16" t="e">
        <f>VLOOKUP(A32,'Phase 1,2+robust'!$A$3:$ID$198,158,FALSE)</f>
        <v>#N/A</v>
      </c>
      <c r="FC32" s="16" t="e">
        <f>VLOOKUP(A32,'Phase 1,2+robust'!$A$3:$ID$198,159,FALSE)</f>
        <v>#N/A</v>
      </c>
      <c r="FD32" s="16" t="e">
        <f>VLOOKUP(A32,'Phase 1,2+robust'!$A$3:$ID$198,160,FALSE)</f>
        <v>#N/A</v>
      </c>
      <c r="FE32" s="16" t="e">
        <f>VLOOKUP(A32,'Phase 1,2+robust'!$A$3:$ID$198,161,FALSE)</f>
        <v>#N/A</v>
      </c>
      <c r="FF32" s="16" t="e">
        <f>VLOOKUP(A32,'Phase 1,2+robust'!$A$3:$ID$198,162,FALSE)</f>
        <v>#N/A</v>
      </c>
      <c r="FG32" s="16" t="e">
        <f>VLOOKUP(A32,'Phase 1,2+robust'!$A$3:$ID$198,163,FALSE)</f>
        <v>#N/A</v>
      </c>
      <c r="FH32" s="16" t="e">
        <f>VLOOKUP(A32,'Phase 1,2+robust'!$A$3:$ID$198,164,FALSE)</f>
        <v>#N/A</v>
      </c>
      <c r="FI32" s="16" t="e">
        <f>VLOOKUP(A32,'Phase 1,2+robust'!$A$3:$ID$198,165,FALSE)</f>
        <v>#N/A</v>
      </c>
      <c r="FJ32" s="16" t="e">
        <f>VLOOKUP(A32,'Phase 1,2+robust'!$A$3:$ID$198,166,FALSE)</f>
        <v>#N/A</v>
      </c>
      <c r="FK32" s="16" t="e">
        <f>VLOOKUP(A32,'Phase 1,2+robust'!$A$3:$ID$198,167,FALSE)</f>
        <v>#N/A</v>
      </c>
      <c r="FL32" s="16" t="e">
        <f>VLOOKUP(A32,'Phase 1,2+robust'!$A$3:$ID$198,168,FALSE)</f>
        <v>#N/A</v>
      </c>
      <c r="FM32" s="16" t="e">
        <f>VLOOKUP(A32,'Phase 1,2+robust'!$A$3:$ID$198,169,FALSE)</f>
        <v>#N/A</v>
      </c>
      <c r="FN32" s="16" t="e">
        <f>VLOOKUP(A32,'Phase 1,2+robust'!$A$3:$ID$198,170,FALSE)</f>
        <v>#N/A</v>
      </c>
      <c r="FO32" s="16" t="e">
        <f>VLOOKUP(A32,'Phase 1,2+robust'!$A$3:$ID$198,171,FALSE)</f>
        <v>#N/A</v>
      </c>
      <c r="FP32" s="16" t="e">
        <f>VLOOKUP(A32,'Phase 1,2+robust'!$A$3:$ID$198,172,FALSE)</f>
        <v>#N/A</v>
      </c>
      <c r="FQ32" s="16" t="e">
        <f>VLOOKUP(A32,'Phase 1,2+robust'!$A$3:$ID$198,173,FALSE)</f>
        <v>#N/A</v>
      </c>
      <c r="FR32" s="16" t="e">
        <f>VLOOKUP(A32,'Phase 1,2+robust'!$A$3:$ID$198,174,FALSE)</f>
        <v>#N/A</v>
      </c>
      <c r="FS32" s="16" t="e">
        <f>VLOOKUP(A32,'Phase 1,2+robust'!$A$3:$ID$198,175,FALSE)</f>
        <v>#N/A</v>
      </c>
      <c r="FT32" s="16" t="e">
        <f>VLOOKUP(A32,'Phase 1,2+robust'!$A$3:$ID$198,176,FALSE)</f>
        <v>#N/A</v>
      </c>
      <c r="FU32" s="16" t="e">
        <f>VLOOKUP(A32,'Phase 1,2+robust'!$A$3:$ID$198,177,FALSE)</f>
        <v>#N/A</v>
      </c>
      <c r="FV32" s="16" t="e">
        <f>VLOOKUP(A32,'Phase 1,2+robust'!$A$3:$ID$198,178,FALSE)</f>
        <v>#N/A</v>
      </c>
      <c r="FW32" s="16" t="e">
        <f>VLOOKUP(A32,'Phase 1,2+robust'!$A$3:$ID$198,179,FALSE)</f>
        <v>#N/A</v>
      </c>
      <c r="FX32" s="16" t="e">
        <f>VLOOKUP(A32,'Phase 1,2+robust'!$A$3:$ID$198,180,FALSE)</f>
        <v>#N/A</v>
      </c>
      <c r="FY32" s="16" t="e">
        <f>VLOOKUP(A32,'Phase 1,2+robust'!$A$3:$ID$198,181,FALSE)</f>
        <v>#N/A</v>
      </c>
      <c r="FZ32" s="16" t="e">
        <f>VLOOKUP(A32,'Phase 1,2+robust'!$A$3:$ID$198,182,FALSE)</f>
        <v>#N/A</v>
      </c>
      <c r="GA32" s="16" t="e">
        <f>VLOOKUP(A32,'Phase 1,2+robust'!$A$3:$ID$198,183,FALSE)</f>
        <v>#N/A</v>
      </c>
      <c r="GB32" s="16" t="e">
        <f>VLOOKUP(A32,'Phase 1,2+robust'!$A$3:$ID$198,184,FALSE)</f>
        <v>#N/A</v>
      </c>
      <c r="GC32" s="16" t="e">
        <f>VLOOKUP(A32,'Phase 1,2+robust'!$A$3:$ID$198,185,FALSE)</f>
        <v>#N/A</v>
      </c>
      <c r="GD32" s="16" t="e">
        <f>VLOOKUP(A32,'Phase 1,2+robust'!$A$3:$ID$198,186,FALSE)</f>
        <v>#N/A</v>
      </c>
      <c r="GE32" s="16" t="e">
        <f>VLOOKUP(A32,'Phase 1,2+robust'!$A$3:$ID$198,187,FALSE)</f>
        <v>#N/A</v>
      </c>
      <c r="GF32" s="16" t="e">
        <f>VLOOKUP(A32,'Phase 1,2+robust'!$A$3:$ID$198,188,FALSE)</f>
        <v>#N/A</v>
      </c>
      <c r="GG32" s="16" t="e">
        <f>VLOOKUP(A32,'Phase 1,2+robust'!$A$3:$ID$198,189,FALSE)</f>
        <v>#N/A</v>
      </c>
      <c r="GH32" s="16" t="e">
        <f>VLOOKUP(A32,'Phase 1,2+robust'!$A$3:$ID$198,190,FALSE)</f>
        <v>#N/A</v>
      </c>
      <c r="GI32" s="16" t="e">
        <f>VLOOKUP(A32,'Phase 1,2+robust'!$A$3:$ID$198,191,FALSE)</f>
        <v>#N/A</v>
      </c>
      <c r="GJ32" s="16" t="e">
        <f>VLOOKUP(A32,'Phase 1,2+robust'!$A$3:$ID$198,192,FALSE)</f>
        <v>#N/A</v>
      </c>
      <c r="GK32" s="16" t="e">
        <f>VLOOKUP(A32,'Phase 1,2+robust'!$A$3:$ID$198,193,FALSE)</f>
        <v>#N/A</v>
      </c>
      <c r="GL32" s="16" t="e">
        <f>VLOOKUP(A32,'Phase 1,2+robust'!$A$3:$ID$198,194,FALSE)</f>
        <v>#N/A</v>
      </c>
      <c r="GM32" s="16" t="e">
        <f>VLOOKUP(A32,'Phase 1,2+robust'!$A$3:$ID$198,195,FALSE)</f>
        <v>#N/A</v>
      </c>
      <c r="GN32" s="16" t="e">
        <f>VLOOKUP(A32,'Phase 1,2+robust'!$A$3:$ID$198,196,FALSE)</f>
        <v>#N/A</v>
      </c>
      <c r="GO32" s="16" t="e">
        <f>VLOOKUP(A32,'Phase 1,2+robust'!$A$3:$ID$198,197,FALSE)</f>
        <v>#N/A</v>
      </c>
      <c r="GP32" s="16" t="e">
        <f>VLOOKUP(A32,'Phase 1,2+robust'!$A$3:$ID$198,198,FALSE)</f>
        <v>#N/A</v>
      </c>
    </row>
    <row r="33" spans="1:198" s="16" customFormat="1" x14ac:dyDescent="0.25">
      <c r="B33" s="16" t="e">
        <f>VLOOKUP(A33,'Phase 1,2+robust'!$A$3:$ID$198,2,FALSE)</f>
        <v>#N/A</v>
      </c>
      <c r="C33" s="16" t="e">
        <f>VLOOKUP(A33,'Phase 1,2+robust'!$A$3:$ID$198,3,FALSE)</f>
        <v>#N/A</v>
      </c>
      <c r="D33" s="16" t="e">
        <f>VLOOKUP(A33,'Phase 1,2+robust'!$A$3:$ID$198,4,FALSE)</f>
        <v>#N/A</v>
      </c>
      <c r="E33" s="16" t="e">
        <f>VLOOKUP(A33,'Phase 1,2+robust'!$A$3:$ID$198,5,FALSE)</f>
        <v>#N/A</v>
      </c>
      <c r="F33" s="16" t="e">
        <f>VLOOKUP(A33,'Phase 1,2+robust'!$A$3:$ID$198,6,FALSE)</f>
        <v>#N/A</v>
      </c>
      <c r="G33" s="16" t="e">
        <f>VLOOKUP(A33,'Phase 1,2+robust'!$A$3:$ID$198,7,FALSE)</f>
        <v>#N/A</v>
      </c>
      <c r="H33" s="16" t="e">
        <f>VLOOKUP(A33,'Phase 1,2+robust'!$A$3:$ID$198,8,FALSE)</f>
        <v>#N/A</v>
      </c>
      <c r="I33" s="16" t="e">
        <f>VLOOKUP(A33,'Phase 1,2+robust'!$A$3:$ID$198,9,FALSE)</f>
        <v>#N/A</v>
      </c>
      <c r="J33" s="45" t="e">
        <f>VLOOKUP(A33,'Phase 1,2+robust'!$A$3:$ID$198,10,FALSE)</f>
        <v>#N/A</v>
      </c>
      <c r="K33" s="46" t="e">
        <f>VLOOKUP(A33,'Phase 1,2+robust'!$A$3:$ID$198,11,FALSE)</f>
        <v>#N/A</v>
      </c>
      <c r="L33" s="47" t="e">
        <f>VLOOKUP(A33,'Phase 1,2+robust'!$A$3:$ID$198,12,FALSE)</f>
        <v>#N/A</v>
      </c>
      <c r="M33" s="16" t="e">
        <f>VLOOKUP(A33,'Phase 1,2+robust'!$A$3:$ID$198,13,FALSE)</f>
        <v>#N/A</v>
      </c>
      <c r="N33" s="16" t="e">
        <f>VLOOKUP(A33,'Phase 1,2+robust'!$A$3:$ID$198,14,FALSE)</f>
        <v>#N/A</v>
      </c>
      <c r="O33" s="16" t="e">
        <f>VLOOKUP(A33,'Phase 1,2+robust'!$A$3:$ID$198,15,FALSE)</f>
        <v>#N/A</v>
      </c>
      <c r="P33" s="45" t="e">
        <f>VLOOKUP(A33,'Phase 1,2+robust'!$A$3:$ID$198,16,FALSE)</f>
        <v>#N/A</v>
      </c>
      <c r="Q33" s="46" t="e">
        <f>VLOOKUP(A33,'Phase 1,2+robust'!$A$3:$ID$198,17,FALSE)</f>
        <v>#N/A</v>
      </c>
      <c r="R33" s="47" t="e">
        <f>VLOOKUP(A33,'Phase 1,2+robust'!$A$3:$ID$198,18,FALSE)</f>
        <v>#N/A</v>
      </c>
      <c r="S33" s="16" t="e">
        <f>VLOOKUP(A33,'Phase 1,2+robust'!$A$3:$ID$198,19,FALSE)</f>
        <v>#N/A</v>
      </c>
      <c r="T33" s="16" t="e">
        <f>VLOOKUP(A33,'Phase 1,2+robust'!$A$3:$ID$198,20,FALSE)</f>
        <v>#N/A</v>
      </c>
      <c r="U33" s="16" t="e">
        <f>VLOOKUP(A33,'Phase 1,2+robust'!$A$3:$ID$198,21,FALSE)</f>
        <v>#N/A</v>
      </c>
      <c r="V33" s="45" t="e">
        <f>VLOOKUP(A33,'Phase 1,2+robust'!$A$3:$ID$198,22,FALSE)</f>
        <v>#N/A</v>
      </c>
      <c r="W33" s="46" t="e">
        <f>VLOOKUP(A33,'Phase 1,2+robust'!$A$3:$ID$198,23,FALSE)</f>
        <v>#N/A</v>
      </c>
      <c r="X33" s="47" t="e">
        <f>VLOOKUP(A33,'Phase 1,2+robust'!$A$3:$ID$198,24,FALSE)</f>
        <v>#N/A</v>
      </c>
      <c r="Y33" s="16" t="e">
        <f>VLOOKUP(A33,'Phase 1,2+robust'!$A$3:$ID$198,25,FALSE)</f>
        <v>#N/A</v>
      </c>
      <c r="Z33" s="16" t="e">
        <f>VLOOKUP(A33,'Phase 1,2+robust'!$A$3:$ID$198,26,FALSE)</f>
        <v>#N/A</v>
      </c>
      <c r="AA33" s="16" t="e">
        <f>VLOOKUP(A33,'Phase 1,2+robust'!$A$3:$ID$198,27,FALSE)</f>
        <v>#N/A</v>
      </c>
      <c r="AB33" s="45" t="e">
        <f>VLOOKUP(A33,'Phase 1,2+robust'!$A$3:$ID$198,28,FALSE)</f>
        <v>#N/A</v>
      </c>
      <c r="AC33" s="46" t="e">
        <f>VLOOKUP(A33,'Phase 1,2+robust'!$A$3:$ID$198,29,FALSE)</f>
        <v>#N/A</v>
      </c>
      <c r="AD33" s="47" t="e">
        <f>VLOOKUP(A33,'Phase 1,2+robust'!$A$3:$ID$198,30,FALSE)</f>
        <v>#N/A</v>
      </c>
      <c r="AE33" s="16" t="e">
        <f>VLOOKUP(A33,'Phase 1,2+robust'!$A$3:$ID$198,31,FALSE)</f>
        <v>#N/A</v>
      </c>
      <c r="AF33" s="16" t="e">
        <f>VLOOKUP(A33,'Phase 1,2+robust'!$A$3:$ID$198,32,FALSE)</f>
        <v>#N/A</v>
      </c>
      <c r="AG33" s="16" t="e">
        <f>VLOOKUP(A33,'Phase 1,2+robust'!$A$3:$ID$198,33,FALSE)</f>
        <v>#N/A</v>
      </c>
      <c r="AH33" s="45" t="e">
        <f>VLOOKUP(A33,'Phase 1,2+robust'!$A$3:$ID$198,34,FALSE)</f>
        <v>#N/A</v>
      </c>
      <c r="AI33" s="46" t="e">
        <f>VLOOKUP(A33,'Phase 1,2+robust'!$A$3:$ID$198,35,FALSE)</f>
        <v>#N/A</v>
      </c>
      <c r="AJ33" s="47" t="e">
        <f>VLOOKUP(A33,'Phase 1,2+robust'!$A$3:$ID$198,36,FALSE)</f>
        <v>#N/A</v>
      </c>
      <c r="AK33" s="16" t="e">
        <f>VLOOKUP(A33,'Phase 1,2+robust'!$A$3:$ID$198,37,FALSE)</f>
        <v>#N/A</v>
      </c>
      <c r="AL33" s="16" t="e">
        <f>VLOOKUP(A33,'Phase 1,2+robust'!$A$3:$ID$198,38,FALSE)</f>
        <v>#N/A</v>
      </c>
      <c r="AM33" s="16" t="e">
        <f>VLOOKUP(A33,'Phase 1,2+robust'!$A$3:$ID$198,39,FALSE)</f>
        <v>#N/A</v>
      </c>
      <c r="AN33" s="45" t="e">
        <f>VLOOKUP(A33,'Phase 1,2+robust'!$A$3:$ID$198,40,FALSE)</f>
        <v>#N/A</v>
      </c>
      <c r="AO33" s="46" t="e">
        <f>VLOOKUP(A33,'Phase 1,2+robust'!$A$3:$ID$198,41,FALSE)</f>
        <v>#N/A</v>
      </c>
      <c r="AP33" s="47" t="e">
        <f>VLOOKUP(A33,'Phase 1,2+robust'!$A$3:$ID$198,42,FALSE)</f>
        <v>#N/A</v>
      </c>
      <c r="AQ33" s="16" t="e">
        <f>VLOOKUP(A33,'Phase 1,2+robust'!$A$3:$ID$198,43,FALSE)</f>
        <v>#N/A</v>
      </c>
      <c r="AR33" s="16" t="e">
        <f>VLOOKUP(A33,'Phase 1,2+robust'!$A$3:$ID$198,44,FALSE)</f>
        <v>#N/A</v>
      </c>
      <c r="AS33" s="16" t="e">
        <f>VLOOKUP(A33,'Phase 1,2+robust'!$A$3:$ID$198,45,FALSE)</f>
        <v>#N/A</v>
      </c>
      <c r="AT33" s="45" t="e">
        <f>VLOOKUP(A33,'Phase 1,2+robust'!$A$3:$ID$198,46,FALSE)</f>
        <v>#N/A</v>
      </c>
      <c r="AU33" s="46" t="e">
        <f>VLOOKUP(A33,'Phase 1,2+robust'!$A$3:$ID$198,47,FALSE)</f>
        <v>#N/A</v>
      </c>
      <c r="AV33" s="47" t="e">
        <f>VLOOKUP(A33,'Phase 1,2+robust'!$A$3:$ID$198,48,FALSE)</f>
        <v>#N/A</v>
      </c>
      <c r="AW33" s="16" t="e">
        <f>VLOOKUP(A33,'Phase 1,2+robust'!$A$3:$ID$198,49,FALSE)</f>
        <v>#N/A</v>
      </c>
      <c r="AX33" s="16" t="e">
        <f>VLOOKUP(A33,'Phase 1,2+robust'!$A$3:$ID$198,50,FALSE)</f>
        <v>#N/A</v>
      </c>
      <c r="AY33" s="16" t="e">
        <f>VLOOKUP(A33,'Phase 1,2+robust'!$A$3:$ID$198,51,FALSE)</f>
        <v>#N/A</v>
      </c>
      <c r="AZ33" s="45" t="e">
        <f>VLOOKUP(A33,'Phase 1,2+robust'!$A$3:$ID$198,52,FALSE)</f>
        <v>#N/A</v>
      </c>
      <c r="BA33" s="46" t="e">
        <f>VLOOKUP(A33,'Phase 1,2+robust'!$A$3:$ID$198,53,FALSE)</f>
        <v>#N/A</v>
      </c>
      <c r="BB33" s="47" t="e">
        <f>VLOOKUP(A33,'Phase 1,2+robust'!$A$3:$ID$198,54,FALSE)</f>
        <v>#N/A</v>
      </c>
      <c r="BC33" s="16" t="e">
        <f>VLOOKUP(A33,'Phase 1,2+robust'!$A$3:$ID$198,55,FALSE)</f>
        <v>#N/A</v>
      </c>
      <c r="BD33" s="16" t="e">
        <f>VLOOKUP(A33,'Phase 1,2+robust'!$A$3:$ID$198,56,FALSE)</f>
        <v>#N/A</v>
      </c>
      <c r="BE33" s="16" t="e">
        <f>VLOOKUP(A33,'Phase 1,2+robust'!$A$3:$ID$198,57,FALSE)</f>
        <v>#N/A</v>
      </c>
      <c r="BF33" s="45" t="e">
        <f>VLOOKUP(A33,'Phase 1,2+robust'!$A$3:$ID$198,58,FALSE)</f>
        <v>#N/A</v>
      </c>
      <c r="BG33" s="46" t="e">
        <f>VLOOKUP(A33,'Phase 1,2+robust'!$A$3:$ID$198,59,FALSE)</f>
        <v>#N/A</v>
      </c>
      <c r="BH33" s="47" t="e">
        <f>VLOOKUP(A33,'Phase 1,2+robust'!$A$3:$ID$198,60,FALSE)</f>
        <v>#N/A</v>
      </c>
      <c r="BI33" s="16" t="e">
        <f>VLOOKUP(A33,'Phase 1,2+robust'!$A$3:$ID$198,61,FALSE)</f>
        <v>#N/A</v>
      </c>
      <c r="BJ33" s="16" t="e">
        <f>VLOOKUP(A33,'Phase 1,2+robust'!$A$3:$ID$198,62,FALSE)</f>
        <v>#N/A</v>
      </c>
      <c r="BK33" s="16" t="e">
        <f>VLOOKUP(A33,'Phase 1,2+robust'!$A$3:$ID$198,63,FALSE)</f>
        <v>#N/A</v>
      </c>
      <c r="BL33" s="45" t="e">
        <f>VLOOKUP(A33,'Phase 1,2+robust'!$A$3:$ID$198,64,FALSE)</f>
        <v>#N/A</v>
      </c>
      <c r="BM33" s="46" t="e">
        <f>VLOOKUP(A33,'Phase 1,2+robust'!$A$3:$ID$198,65,FALSE)</f>
        <v>#N/A</v>
      </c>
      <c r="BN33" s="47" t="e">
        <f>VLOOKUP(A33,'Phase 1,2+robust'!$A$3:$ID$198,66,FALSE)</f>
        <v>#N/A</v>
      </c>
      <c r="BO33" s="16" t="e">
        <f>VLOOKUP(A33,'Phase 1,2+robust'!$A$3:$ID$198,67,FALSE)</f>
        <v>#N/A</v>
      </c>
      <c r="BP33" s="16" t="e">
        <f>VLOOKUP(A33,'Phase 1,2+robust'!$A$3:$ID$198,68,FALSE)</f>
        <v>#N/A</v>
      </c>
      <c r="BQ33" s="16" t="e">
        <f>VLOOKUP(A33,'Phase 1,2+robust'!$A$3:$ID$198,69,FALSE)</f>
        <v>#N/A</v>
      </c>
      <c r="BR33" s="45" t="e">
        <f>VLOOKUP(A33,'Phase 1,2+robust'!$A$3:$ID$198,70,FALSE)</f>
        <v>#N/A</v>
      </c>
      <c r="BS33" s="46" t="e">
        <f>VLOOKUP(A33,'Phase 1,2+robust'!$A$3:$ID$198,71,FALSE)</f>
        <v>#N/A</v>
      </c>
      <c r="BT33" s="47" t="e">
        <f>VLOOKUP(A33,'Phase 1,2+robust'!$A$3:$ID$198,72,FALSE)</f>
        <v>#N/A</v>
      </c>
      <c r="BU33" s="16" t="e">
        <f>VLOOKUP(A33,'Phase 1,2+robust'!$A$3:$ID$198,73,FALSE)</f>
        <v>#N/A</v>
      </c>
      <c r="BV33" s="16" t="e">
        <f>VLOOKUP(A33,'Phase 1,2+robust'!$A$3:$ID$198,74,FALSE)</f>
        <v>#N/A</v>
      </c>
      <c r="BW33" s="16" t="e">
        <f>VLOOKUP(A33,'Phase 1,2+robust'!$A$3:$ID$198,75,FALSE)</f>
        <v>#N/A</v>
      </c>
      <c r="BX33" s="45" t="e">
        <f>VLOOKUP(A33,'Phase 1,2+robust'!$A$3:$ID$198,76,FALSE)</f>
        <v>#N/A</v>
      </c>
      <c r="BY33" s="46" t="e">
        <f>VLOOKUP(A33,'Phase 1,2+robust'!$A$3:$ID$198,77,FALSE)</f>
        <v>#N/A</v>
      </c>
      <c r="BZ33" s="47" t="e">
        <f>VLOOKUP(A33,'Phase 1,2+robust'!$A$3:$ID$198,78,FALSE)</f>
        <v>#N/A</v>
      </c>
      <c r="CA33" s="16" t="e">
        <f>VLOOKUP(A33,'Phase 1,2+robust'!$A$3:$ID$198,79,FALSE)</f>
        <v>#N/A</v>
      </c>
      <c r="CB33" s="16" t="e">
        <f>VLOOKUP(A33,'Phase 1,2+robust'!$A$3:$ID$198,80,FALSE)</f>
        <v>#N/A</v>
      </c>
      <c r="CC33" s="16" t="e">
        <f>VLOOKUP(A33,'Phase 1,2+robust'!$A$3:$ID$198,81,FALSE)</f>
        <v>#N/A</v>
      </c>
      <c r="CD33" s="45" t="e">
        <f>VLOOKUP(A33,'Phase 1,2+robust'!$A$3:$ID$198,82,FALSE)</f>
        <v>#N/A</v>
      </c>
      <c r="CE33" s="46" t="e">
        <f>VLOOKUP(A33,'Phase 1,2+robust'!$A$3:$ID$198,83,FALSE)</f>
        <v>#N/A</v>
      </c>
      <c r="CF33" s="47" t="e">
        <f>VLOOKUP(A33,'Phase 1,2+robust'!$A$3:$ID$198,84,FALSE)</f>
        <v>#N/A</v>
      </c>
      <c r="CG33" s="16" t="e">
        <f>VLOOKUP(A33,'Phase 1,2+robust'!$A$3:$ID$198,85,FALSE)</f>
        <v>#N/A</v>
      </c>
      <c r="CH33" s="16" t="e">
        <f>VLOOKUP(A33,'Phase 1,2+robust'!$A$3:$ID$198,86,FALSE)</f>
        <v>#N/A</v>
      </c>
      <c r="CI33" s="16" t="e">
        <f>VLOOKUP(A33,'Phase 1,2+robust'!$A$3:$ID$198,87,FALSE)</f>
        <v>#N/A</v>
      </c>
      <c r="CJ33" s="45" t="e">
        <f>VLOOKUP(A33,'Phase 1,2+robust'!$A$3:$ID$198,88,FALSE)</f>
        <v>#N/A</v>
      </c>
      <c r="CK33" s="46" t="e">
        <f>VLOOKUP(A33,'Phase 1,2+robust'!$A$3:$ID$198,89,FALSE)</f>
        <v>#N/A</v>
      </c>
      <c r="CL33" s="47" t="e">
        <f>VLOOKUP(A33,'Phase 1,2+robust'!$A$3:$ID$198,90,FALSE)</f>
        <v>#N/A</v>
      </c>
      <c r="CM33" s="16" t="e">
        <f>VLOOKUP(A33,'Phase 1,2+robust'!$A$3:$ID$198,91,FALSE)</f>
        <v>#N/A</v>
      </c>
      <c r="CN33" s="16" t="e">
        <f>VLOOKUP(A33,'Phase 1,2+robust'!$A$3:$ID$198,92,FALSE)</f>
        <v>#N/A</v>
      </c>
      <c r="CO33" s="16" t="e">
        <f>VLOOKUP(A33,'Phase 1,2+robust'!$A$3:$ID$198,93,FALSE)</f>
        <v>#N/A</v>
      </c>
      <c r="CP33" s="45" t="e">
        <f>VLOOKUP(A33,'Phase 1,2+robust'!$A$3:$ID$198,94,FALSE)</f>
        <v>#N/A</v>
      </c>
      <c r="CQ33" s="46" t="e">
        <f>VLOOKUP(A33,'Phase 1,2+robust'!$A$3:$ID$198,95,FALSE)</f>
        <v>#N/A</v>
      </c>
      <c r="CR33" s="47" t="e">
        <f>VLOOKUP(A33,'Phase 1,2+robust'!$A$3:$ID$198,96,FALSE)</f>
        <v>#N/A</v>
      </c>
      <c r="CS33" s="16" t="e">
        <f>VLOOKUP(A33,'Phase 1,2+robust'!$A$3:$ID$198,97,FALSE)</f>
        <v>#N/A</v>
      </c>
      <c r="CT33" s="16" t="e">
        <f>VLOOKUP(A33,'Phase 1,2+robust'!$A$3:$ID$198,98,FALSE)</f>
        <v>#N/A</v>
      </c>
      <c r="CU33" s="16" t="e">
        <f>VLOOKUP(A33,'Phase 1,2+robust'!$A$3:$ID$198,99,FALSE)</f>
        <v>#N/A</v>
      </c>
      <c r="CV33" s="45" t="e">
        <f>VLOOKUP(A33,'Phase 1,2+robust'!$A$3:$ID$198,100,FALSE)</f>
        <v>#N/A</v>
      </c>
      <c r="CW33" s="46" t="e">
        <f>VLOOKUP(A33,'Phase 1,2+robust'!$A$3:$ID$198,101,FALSE)</f>
        <v>#N/A</v>
      </c>
      <c r="CX33" s="47" t="e">
        <f>VLOOKUP(A33,'Phase 1,2+robust'!$A$3:$ID$198,102,FALSE)</f>
        <v>#N/A</v>
      </c>
      <c r="CY33" s="16" t="e">
        <f>VLOOKUP(A33,'Phase 1,2+robust'!$A$3:$ID$198,103,FALSE)</f>
        <v>#N/A</v>
      </c>
      <c r="CZ33" s="16" t="e">
        <f>VLOOKUP(A33,'Phase 1,2+robust'!$A$3:$ID$198,104,FALSE)</f>
        <v>#N/A</v>
      </c>
      <c r="DA33" s="16" t="e">
        <f>VLOOKUP(A33,'Phase 1,2+robust'!$A$3:$ID$198,105,FALSE)</f>
        <v>#N/A</v>
      </c>
      <c r="DB33" s="45" t="e">
        <f>VLOOKUP(A33,'Phase 1,2+robust'!$A$3:$ID$198,106,FALSE)</f>
        <v>#N/A</v>
      </c>
      <c r="DC33" s="46" t="e">
        <f>VLOOKUP(A33,'Phase 1,2+robust'!$A$3:$ID$198,107,FALSE)</f>
        <v>#N/A</v>
      </c>
      <c r="DD33" s="47" t="e">
        <f>VLOOKUP(A33,'Phase 1,2+robust'!$A$3:$ID$198,108,FALSE)</f>
        <v>#N/A</v>
      </c>
      <c r="DE33" s="16" t="e">
        <f>VLOOKUP(A33,'Phase 1,2+robust'!$A$3:$ID$198,109,FALSE)</f>
        <v>#N/A</v>
      </c>
      <c r="DF33" s="16" t="e">
        <f>VLOOKUP(A33,'Phase 1,2+robust'!$A$3:$ID$198,110,FALSE)</f>
        <v>#N/A</v>
      </c>
      <c r="DG33" s="16" t="e">
        <f>VLOOKUP(A33,'Phase 1,2+robust'!$A$3:$ID$198,111,FALSE)</f>
        <v>#N/A</v>
      </c>
      <c r="DH33" s="45" t="e">
        <f>VLOOKUP(A33,'Phase 1,2+robust'!$A$3:$ID$198,112,FALSE)</f>
        <v>#N/A</v>
      </c>
      <c r="DI33" s="46" t="e">
        <f>VLOOKUP(A33,'Phase 1,2+robust'!$A$3:$ID$198,113,FALSE)</f>
        <v>#N/A</v>
      </c>
      <c r="DJ33" s="47" t="e">
        <f>VLOOKUP(A33,'Phase 1,2+robust'!$A$3:$ID$198,114,FALSE)</f>
        <v>#N/A</v>
      </c>
      <c r="DK33" s="16" t="e">
        <f>VLOOKUP(A33,'Phase 1,2+robust'!$A$3:$ID$198,115,FALSE)</f>
        <v>#N/A</v>
      </c>
      <c r="DL33" s="16" t="e">
        <f>VLOOKUP(A33,'Phase 1,2+robust'!$A$3:$ID$198,116,FALSE)</f>
        <v>#N/A</v>
      </c>
      <c r="DM33" s="16" t="e">
        <f>VLOOKUP(A33,'Phase 1,2+robust'!$A$3:$ID$198,117,FALSE)</f>
        <v>#N/A</v>
      </c>
      <c r="DN33" s="45" t="e">
        <f>VLOOKUP(A33,'Phase 1,2+robust'!$A$3:$ID$198,118,FALSE)</f>
        <v>#N/A</v>
      </c>
      <c r="DO33" s="46" t="e">
        <f>VLOOKUP(A33,'Phase 1,2+robust'!$A$3:$ID$198,119,FALSE)</f>
        <v>#N/A</v>
      </c>
      <c r="DP33" s="47" t="e">
        <f>VLOOKUP(A33,'Phase 1,2+robust'!$A$3:$ID$198,120,FALSE)</f>
        <v>#N/A</v>
      </c>
      <c r="DQ33" s="16" t="e">
        <f>VLOOKUP(A33,'Phase 1,2+robust'!$A$3:$ID$198,121,FALSE)</f>
        <v>#N/A</v>
      </c>
      <c r="DR33" s="16" t="e">
        <f>VLOOKUP(A33,'Phase 1,2+robust'!$A$3:$ID$198,122,FALSE)</f>
        <v>#N/A</v>
      </c>
      <c r="DS33" s="16" t="e">
        <f>VLOOKUP(A33,'Phase 1,2+robust'!$A$3:$ID$198,123,FALSE)</f>
        <v>#N/A</v>
      </c>
      <c r="DT33" s="45" t="e">
        <f>VLOOKUP(A33,'Phase 1,2+robust'!$A$3:$ID$198,124,FALSE)</f>
        <v>#N/A</v>
      </c>
      <c r="DU33" s="46" t="e">
        <f>VLOOKUP(A33,'Phase 1,2+robust'!$A$3:$ID$198,125,FALSE)</f>
        <v>#N/A</v>
      </c>
      <c r="DV33" s="47" t="e">
        <f>VLOOKUP(A33,'Phase 1,2+robust'!$A$3:$ID$198,126,FALSE)</f>
        <v>#N/A</v>
      </c>
      <c r="DW33" s="16" t="e">
        <f>VLOOKUP(A33,'Phase 1,2+robust'!$A$3:$ID$198,127,FALSE)</f>
        <v>#N/A</v>
      </c>
      <c r="DX33" s="16" t="e">
        <f>VLOOKUP(A33,'Phase 1,2+robust'!$A$3:$ID$198,128,FALSE)</f>
        <v>#N/A</v>
      </c>
      <c r="DY33" s="16" t="e">
        <f>VLOOKUP(A33,'Phase 1,2+robust'!$A$3:$ID$198,129,FALSE)</f>
        <v>#N/A</v>
      </c>
      <c r="DZ33" s="45" t="e">
        <f>VLOOKUP(A33,'Phase 1,2+robust'!$A$3:$ID$198,130,FALSE)</f>
        <v>#N/A</v>
      </c>
      <c r="EA33" s="46" t="e">
        <f>VLOOKUP(A33,'Phase 1,2+robust'!$A$3:$ID$198,131,FALSE)</f>
        <v>#N/A</v>
      </c>
      <c r="EB33" s="47" t="e">
        <f>VLOOKUP(A33,'Phase 1,2+robust'!$A$3:$ID$198,132,FALSE)</f>
        <v>#N/A</v>
      </c>
      <c r="EC33" s="16" t="e">
        <f>VLOOKUP(A33,'Phase 1,2+robust'!$A$3:$ID$198,133,FALSE)</f>
        <v>#N/A</v>
      </c>
      <c r="ED33" s="16" t="e">
        <f>VLOOKUP(A33,'Phase 1,2+robust'!$A$3:$ID$198,134,FALSE)</f>
        <v>#N/A</v>
      </c>
      <c r="EE33" s="16" t="e">
        <f>VLOOKUP(A33,'Phase 1,2+robust'!$A$3:$ID$198,135,FALSE)</f>
        <v>#N/A</v>
      </c>
      <c r="EF33" s="45" t="e">
        <f>VLOOKUP(A33,'Phase 1,2+robust'!$A$3:$ID$198,136,FALSE)</f>
        <v>#N/A</v>
      </c>
      <c r="EG33" s="46" t="e">
        <f>VLOOKUP(A33,'Phase 1,2+robust'!$A$3:$ID$198,137,FALSE)</f>
        <v>#N/A</v>
      </c>
      <c r="EH33" s="47" t="e">
        <f>VLOOKUP(A33,'Phase 1,2+robust'!$A$3:$ID$198,138,FALSE)</f>
        <v>#N/A</v>
      </c>
      <c r="EI33" s="16" t="e">
        <f>VLOOKUP(A33,'Phase 1,2+robust'!$A$3:$ID$198,139,FALSE)</f>
        <v>#N/A</v>
      </c>
      <c r="EJ33" s="16" t="e">
        <f>VLOOKUP(A33,'Phase 1,2+robust'!$A$3:$ID$198,140,FALSE)</f>
        <v>#N/A</v>
      </c>
      <c r="EK33" s="16" t="e">
        <f>VLOOKUP(A33,'Phase 1,2+robust'!$A$3:$ID$198,141,FALSE)</f>
        <v>#N/A</v>
      </c>
      <c r="EL33" s="45" t="e">
        <f>VLOOKUP(A33,'Phase 1,2+robust'!$A$3:$ID$198,142,FALSE)</f>
        <v>#N/A</v>
      </c>
      <c r="EM33" s="46" t="e">
        <f>VLOOKUP(A33,'Phase 1,2+robust'!$A$3:$ID$198,143,FALSE)</f>
        <v>#N/A</v>
      </c>
      <c r="EN33" s="47" t="e">
        <f>VLOOKUP(A33,'Phase 1,2+robust'!$A$3:$ID$198,144,FALSE)</f>
        <v>#N/A</v>
      </c>
      <c r="EO33" s="16" t="e">
        <f>VLOOKUP(A33,'Phase 1,2+robust'!$A$3:$ID$198,145,FALSE)</f>
        <v>#N/A</v>
      </c>
      <c r="EP33" s="16" t="e">
        <f>VLOOKUP(A33,'Phase 1,2+robust'!$A$3:$ID$198,146,FALSE)</f>
        <v>#N/A</v>
      </c>
      <c r="EQ33" s="16" t="e">
        <f>VLOOKUP(A33,'Phase 1,2+robust'!$A$3:$ID$198,147,FALSE)</f>
        <v>#N/A</v>
      </c>
      <c r="ER33" s="45" t="e">
        <f>VLOOKUP(A33,'Phase 1,2+robust'!$A$3:$ID$198,148,FALSE)</f>
        <v>#N/A</v>
      </c>
      <c r="ES33" s="46" t="e">
        <f>VLOOKUP(A33,'Phase 1,2+robust'!$A$3:$ID$198,149,FALSE)</f>
        <v>#N/A</v>
      </c>
      <c r="ET33" s="47" t="e">
        <f>VLOOKUP(A33,'Phase 1,2+robust'!$A$3:$ID$198,150,FALSE)</f>
        <v>#N/A</v>
      </c>
      <c r="EU33" s="16" t="e">
        <f>VLOOKUP(A33,'Phase 1,2+robust'!$A$3:$ID$198,151,FALSE)</f>
        <v>#N/A</v>
      </c>
      <c r="EV33" s="16" t="e">
        <f>VLOOKUP(A33,'Phase 1,2+robust'!$A$3:$ID$198,152,FALSE)</f>
        <v>#N/A</v>
      </c>
      <c r="EW33" s="16" t="e">
        <f>VLOOKUP(A33,'Phase 1,2+robust'!$A$3:$ID$198,153,FALSE)</f>
        <v>#N/A</v>
      </c>
      <c r="EX33" s="16" t="e">
        <f>VLOOKUP(A33,'Phase 1,2+robust'!$A$3:$ID$198,154,FALSE)</f>
        <v>#N/A</v>
      </c>
      <c r="EY33" s="16" t="e">
        <f>VLOOKUP(A33,'Phase 1,2+robust'!$A$3:$ID$198,155,FALSE)</f>
        <v>#N/A</v>
      </c>
      <c r="EZ33" s="16" t="e">
        <f>VLOOKUP(A33,'Phase 1,2+robust'!$A$3:$ID$198,156,FALSE)</f>
        <v>#N/A</v>
      </c>
      <c r="FA33" s="16" t="e">
        <f>VLOOKUP(A33,'Phase 1,2+robust'!$A$3:$ID$198,157,FALSE)</f>
        <v>#N/A</v>
      </c>
      <c r="FB33" s="16" t="e">
        <f>VLOOKUP(A33,'Phase 1,2+robust'!$A$3:$ID$198,158,FALSE)</f>
        <v>#N/A</v>
      </c>
      <c r="FC33" s="16" t="e">
        <f>VLOOKUP(A33,'Phase 1,2+robust'!$A$3:$ID$198,159,FALSE)</f>
        <v>#N/A</v>
      </c>
      <c r="FD33" s="16" t="e">
        <f>VLOOKUP(A33,'Phase 1,2+robust'!$A$3:$ID$198,160,FALSE)</f>
        <v>#N/A</v>
      </c>
      <c r="FE33" s="16" t="e">
        <f>VLOOKUP(A33,'Phase 1,2+robust'!$A$3:$ID$198,161,FALSE)</f>
        <v>#N/A</v>
      </c>
      <c r="FF33" s="16" t="e">
        <f>VLOOKUP(A33,'Phase 1,2+robust'!$A$3:$ID$198,162,FALSE)</f>
        <v>#N/A</v>
      </c>
      <c r="FG33" s="16" t="e">
        <f>VLOOKUP(A33,'Phase 1,2+robust'!$A$3:$ID$198,163,FALSE)</f>
        <v>#N/A</v>
      </c>
      <c r="FH33" s="16" t="e">
        <f>VLOOKUP(A33,'Phase 1,2+robust'!$A$3:$ID$198,164,FALSE)</f>
        <v>#N/A</v>
      </c>
      <c r="FI33" s="16" t="e">
        <f>VLOOKUP(A33,'Phase 1,2+robust'!$A$3:$ID$198,165,FALSE)</f>
        <v>#N/A</v>
      </c>
      <c r="FJ33" s="16" t="e">
        <f>VLOOKUP(A33,'Phase 1,2+robust'!$A$3:$ID$198,166,FALSE)</f>
        <v>#N/A</v>
      </c>
      <c r="FK33" s="16" t="e">
        <f>VLOOKUP(A33,'Phase 1,2+robust'!$A$3:$ID$198,167,FALSE)</f>
        <v>#N/A</v>
      </c>
      <c r="FL33" s="16" t="e">
        <f>VLOOKUP(A33,'Phase 1,2+robust'!$A$3:$ID$198,168,FALSE)</f>
        <v>#N/A</v>
      </c>
      <c r="FM33" s="16" t="e">
        <f>VLOOKUP(A33,'Phase 1,2+robust'!$A$3:$ID$198,169,FALSE)</f>
        <v>#N/A</v>
      </c>
      <c r="FN33" s="16" t="e">
        <f>VLOOKUP(A33,'Phase 1,2+robust'!$A$3:$ID$198,170,FALSE)</f>
        <v>#N/A</v>
      </c>
      <c r="FO33" s="16" t="e">
        <f>VLOOKUP(A33,'Phase 1,2+robust'!$A$3:$ID$198,171,FALSE)</f>
        <v>#N/A</v>
      </c>
      <c r="FP33" s="16" t="e">
        <f>VLOOKUP(A33,'Phase 1,2+robust'!$A$3:$ID$198,172,FALSE)</f>
        <v>#N/A</v>
      </c>
      <c r="FQ33" s="16" t="e">
        <f>VLOOKUP(A33,'Phase 1,2+robust'!$A$3:$ID$198,173,FALSE)</f>
        <v>#N/A</v>
      </c>
      <c r="FR33" s="16" t="e">
        <f>VLOOKUP(A33,'Phase 1,2+robust'!$A$3:$ID$198,174,FALSE)</f>
        <v>#N/A</v>
      </c>
      <c r="FS33" s="16" t="e">
        <f>VLOOKUP(A33,'Phase 1,2+robust'!$A$3:$ID$198,175,FALSE)</f>
        <v>#N/A</v>
      </c>
      <c r="FT33" s="16" t="e">
        <f>VLOOKUP(A33,'Phase 1,2+robust'!$A$3:$ID$198,176,FALSE)</f>
        <v>#N/A</v>
      </c>
      <c r="FU33" s="16" t="e">
        <f>VLOOKUP(A33,'Phase 1,2+robust'!$A$3:$ID$198,177,FALSE)</f>
        <v>#N/A</v>
      </c>
      <c r="FV33" s="16" t="e">
        <f>VLOOKUP(A33,'Phase 1,2+robust'!$A$3:$ID$198,178,FALSE)</f>
        <v>#N/A</v>
      </c>
      <c r="FW33" s="16" t="e">
        <f>VLOOKUP(A33,'Phase 1,2+robust'!$A$3:$ID$198,179,FALSE)</f>
        <v>#N/A</v>
      </c>
      <c r="FX33" s="16" t="e">
        <f>VLOOKUP(A33,'Phase 1,2+robust'!$A$3:$ID$198,180,FALSE)</f>
        <v>#N/A</v>
      </c>
      <c r="FY33" s="16" t="e">
        <f>VLOOKUP(A33,'Phase 1,2+robust'!$A$3:$ID$198,181,FALSE)</f>
        <v>#N/A</v>
      </c>
      <c r="FZ33" s="16" t="e">
        <f>VLOOKUP(A33,'Phase 1,2+robust'!$A$3:$ID$198,182,FALSE)</f>
        <v>#N/A</v>
      </c>
      <c r="GA33" s="16" t="e">
        <f>VLOOKUP(A33,'Phase 1,2+robust'!$A$3:$ID$198,183,FALSE)</f>
        <v>#N/A</v>
      </c>
      <c r="GB33" s="16" t="e">
        <f>VLOOKUP(A33,'Phase 1,2+robust'!$A$3:$ID$198,184,FALSE)</f>
        <v>#N/A</v>
      </c>
      <c r="GC33" s="16" t="e">
        <f>VLOOKUP(A33,'Phase 1,2+robust'!$A$3:$ID$198,185,FALSE)</f>
        <v>#N/A</v>
      </c>
      <c r="GD33" s="16" t="e">
        <f>VLOOKUP(A33,'Phase 1,2+robust'!$A$3:$ID$198,186,FALSE)</f>
        <v>#N/A</v>
      </c>
      <c r="GE33" s="16" t="e">
        <f>VLOOKUP(A33,'Phase 1,2+robust'!$A$3:$ID$198,187,FALSE)</f>
        <v>#N/A</v>
      </c>
      <c r="GF33" s="16" t="e">
        <f>VLOOKUP(A33,'Phase 1,2+robust'!$A$3:$ID$198,188,FALSE)</f>
        <v>#N/A</v>
      </c>
      <c r="GG33" s="16" t="e">
        <f>VLOOKUP(A33,'Phase 1,2+robust'!$A$3:$ID$198,189,FALSE)</f>
        <v>#N/A</v>
      </c>
      <c r="GH33" s="16" t="e">
        <f>VLOOKUP(A33,'Phase 1,2+robust'!$A$3:$ID$198,190,FALSE)</f>
        <v>#N/A</v>
      </c>
      <c r="GI33" s="16" t="e">
        <f>VLOOKUP(A33,'Phase 1,2+robust'!$A$3:$ID$198,191,FALSE)</f>
        <v>#N/A</v>
      </c>
      <c r="GJ33" s="16" t="e">
        <f>VLOOKUP(A33,'Phase 1,2+robust'!$A$3:$ID$198,192,FALSE)</f>
        <v>#N/A</v>
      </c>
      <c r="GK33" s="16" t="e">
        <f>VLOOKUP(A33,'Phase 1,2+robust'!$A$3:$ID$198,193,FALSE)</f>
        <v>#N/A</v>
      </c>
      <c r="GL33" s="16" t="e">
        <f>VLOOKUP(A33,'Phase 1,2+robust'!$A$3:$ID$198,194,FALSE)</f>
        <v>#N/A</v>
      </c>
      <c r="GM33" s="16" t="e">
        <f>VLOOKUP(A33,'Phase 1,2+robust'!$A$3:$ID$198,195,FALSE)</f>
        <v>#N/A</v>
      </c>
      <c r="GN33" s="16" t="e">
        <f>VLOOKUP(A33,'Phase 1,2+robust'!$A$3:$ID$198,196,FALSE)</f>
        <v>#N/A</v>
      </c>
      <c r="GO33" s="16" t="e">
        <f>VLOOKUP(A33,'Phase 1,2+robust'!$A$3:$ID$198,197,FALSE)</f>
        <v>#N/A</v>
      </c>
      <c r="GP33" s="16" t="e">
        <f>VLOOKUP(A33,'Phase 1,2+robust'!$A$3:$ID$198,198,FALSE)</f>
        <v>#N/A</v>
      </c>
    </row>
    <row r="34" spans="1:198" s="16" customFormat="1" x14ac:dyDescent="0.25">
      <c r="B34" s="16" t="e">
        <f>VLOOKUP(A34,'Phase 1,2+robust'!$A$3:$ID$198,2,FALSE)</f>
        <v>#N/A</v>
      </c>
      <c r="C34" s="16" t="e">
        <f>VLOOKUP(A34,'Phase 1,2+robust'!$A$3:$ID$198,3,FALSE)</f>
        <v>#N/A</v>
      </c>
      <c r="D34" s="16" t="e">
        <f>VLOOKUP(A34,'Phase 1,2+robust'!$A$3:$ID$198,4,FALSE)</f>
        <v>#N/A</v>
      </c>
      <c r="E34" s="16" t="e">
        <f>VLOOKUP(A34,'Phase 1,2+robust'!$A$3:$ID$198,5,FALSE)</f>
        <v>#N/A</v>
      </c>
      <c r="F34" s="16" t="e">
        <f>VLOOKUP(A34,'Phase 1,2+robust'!$A$3:$ID$198,6,FALSE)</f>
        <v>#N/A</v>
      </c>
      <c r="G34" s="16" t="e">
        <f>VLOOKUP(A34,'Phase 1,2+robust'!$A$3:$ID$198,7,FALSE)</f>
        <v>#N/A</v>
      </c>
      <c r="H34" s="16" t="e">
        <f>VLOOKUP(A34,'Phase 1,2+robust'!$A$3:$ID$198,8,FALSE)</f>
        <v>#N/A</v>
      </c>
      <c r="I34" s="16" t="e">
        <f>VLOOKUP(A34,'Phase 1,2+robust'!$A$3:$ID$198,9,FALSE)</f>
        <v>#N/A</v>
      </c>
      <c r="J34" s="45" t="e">
        <f>VLOOKUP(A34,'Phase 1,2+robust'!$A$3:$ID$198,10,FALSE)</f>
        <v>#N/A</v>
      </c>
      <c r="K34" s="46" t="e">
        <f>VLOOKUP(A34,'Phase 1,2+robust'!$A$3:$ID$198,11,FALSE)</f>
        <v>#N/A</v>
      </c>
      <c r="L34" s="47" t="e">
        <f>VLOOKUP(A34,'Phase 1,2+robust'!$A$3:$ID$198,12,FALSE)</f>
        <v>#N/A</v>
      </c>
      <c r="M34" s="16" t="e">
        <f>VLOOKUP(A34,'Phase 1,2+robust'!$A$3:$ID$198,13,FALSE)</f>
        <v>#N/A</v>
      </c>
      <c r="N34" s="16" t="e">
        <f>VLOOKUP(A34,'Phase 1,2+robust'!$A$3:$ID$198,14,FALSE)</f>
        <v>#N/A</v>
      </c>
      <c r="O34" s="16" t="e">
        <f>VLOOKUP(A34,'Phase 1,2+robust'!$A$3:$ID$198,15,FALSE)</f>
        <v>#N/A</v>
      </c>
      <c r="P34" s="45" t="e">
        <f>VLOOKUP(A34,'Phase 1,2+robust'!$A$3:$ID$198,16,FALSE)</f>
        <v>#N/A</v>
      </c>
      <c r="Q34" s="46" t="e">
        <f>VLOOKUP(A34,'Phase 1,2+robust'!$A$3:$ID$198,17,FALSE)</f>
        <v>#N/A</v>
      </c>
      <c r="R34" s="47" t="e">
        <f>VLOOKUP(A34,'Phase 1,2+robust'!$A$3:$ID$198,18,FALSE)</f>
        <v>#N/A</v>
      </c>
      <c r="S34" s="16" t="e">
        <f>VLOOKUP(A34,'Phase 1,2+robust'!$A$3:$ID$198,19,FALSE)</f>
        <v>#N/A</v>
      </c>
      <c r="T34" s="16" t="e">
        <f>VLOOKUP(A34,'Phase 1,2+robust'!$A$3:$ID$198,20,FALSE)</f>
        <v>#N/A</v>
      </c>
      <c r="U34" s="16" t="e">
        <f>VLOOKUP(A34,'Phase 1,2+robust'!$A$3:$ID$198,21,FALSE)</f>
        <v>#N/A</v>
      </c>
      <c r="V34" s="45" t="e">
        <f>VLOOKUP(A34,'Phase 1,2+robust'!$A$3:$ID$198,22,FALSE)</f>
        <v>#N/A</v>
      </c>
      <c r="W34" s="46" t="e">
        <f>VLOOKUP(A34,'Phase 1,2+robust'!$A$3:$ID$198,23,FALSE)</f>
        <v>#N/A</v>
      </c>
      <c r="X34" s="47" t="e">
        <f>VLOOKUP(A34,'Phase 1,2+robust'!$A$3:$ID$198,24,FALSE)</f>
        <v>#N/A</v>
      </c>
      <c r="Y34" s="16" t="e">
        <f>VLOOKUP(A34,'Phase 1,2+robust'!$A$3:$ID$198,25,FALSE)</f>
        <v>#N/A</v>
      </c>
      <c r="Z34" s="16" t="e">
        <f>VLOOKUP(A34,'Phase 1,2+robust'!$A$3:$ID$198,26,FALSE)</f>
        <v>#N/A</v>
      </c>
      <c r="AA34" s="16" t="e">
        <f>VLOOKUP(A34,'Phase 1,2+robust'!$A$3:$ID$198,27,FALSE)</f>
        <v>#N/A</v>
      </c>
      <c r="AB34" s="45" t="e">
        <f>VLOOKUP(A34,'Phase 1,2+robust'!$A$3:$ID$198,28,FALSE)</f>
        <v>#N/A</v>
      </c>
      <c r="AC34" s="46" t="e">
        <f>VLOOKUP(A34,'Phase 1,2+robust'!$A$3:$ID$198,29,FALSE)</f>
        <v>#N/A</v>
      </c>
      <c r="AD34" s="47" t="e">
        <f>VLOOKUP(A34,'Phase 1,2+robust'!$A$3:$ID$198,30,FALSE)</f>
        <v>#N/A</v>
      </c>
      <c r="AE34" s="16" t="e">
        <f>VLOOKUP(A34,'Phase 1,2+robust'!$A$3:$ID$198,31,FALSE)</f>
        <v>#N/A</v>
      </c>
      <c r="AF34" s="16" t="e">
        <f>VLOOKUP(A34,'Phase 1,2+robust'!$A$3:$ID$198,32,FALSE)</f>
        <v>#N/A</v>
      </c>
      <c r="AG34" s="16" t="e">
        <f>VLOOKUP(A34,'Phase 1,2+robust'!$A$3:$ID$198,33,FALSE)</f>
        <v>#N/A</v>
      </c>
      <c r="AH34" s="45" t="e">
        <f>VLOOKUP(A34,'Phase 1,2+robust'!$A$3:$ID$198,34,FALSE)</f>
        <v>#N/A</v>
      </c>
      <c r="AI34" s="46" t="e">
        <f>VLOOKUP(A34,'Phase 1,2+robust'!$A$3:$ID$198,35,FALSE)</f>
        <v>#N/A</v>
      </c>
      <c r="AJ34" s="47" t="e">
        <f>VLOOKUP(A34,'Phase 1,2+robust'!$A$3:$ID$198,36,FALSE)</f>
        <v>#N/A</v>
      </c>
      <c r="AK34" s="16" t="e">
        <f>VLOOKUP(A34,'Phase 1,2+robust'!$A$3:$ID$198,37,FALSE)</f>
        <v>#N/A</v>
      </c>
      <c r="AL34" s="16" t="e">
        <f>VLOOKUP(A34,'Phase 1,2+robust'!$A$3:$ID$198,38,FALSE)</f>
        <v>#N/A</v>
      </c>
      <c r="AM34" s="16" t="e">
        <f>VLOOKUP(A34,'Phase 1,2+robust'!$A$3:$ID$198,39,FALSE)</f>
        <v>#N/A</v>
      </c>
      <c r="AN34" s="45" t="e">
        <f>VLOOKUP(A34,'Phase 1,2+robust'!$A$3:$ID$198,40,FALSE)</f>
        <v>#N/A</v>
      </c>
      <c r="AO34" s="46" t="e">
        <f>VLOOKUP(A34,'Phase 1,2+robust'!$A$3:$ID$198,41,FALSE)</f>
        <v>#N/A</v>
      </c>
      <c r="AP34" s="47" t="e">
        <f>VLOOKUP(A34,'Phase 1,2+robust'!$A$3:$ID$198,42,FALSE)</f>
        <v>#N/A</v>
      </c>
      <c r="AQ34" s="16" t="e">
        <f>VLOOKUP(A34,'Phase 1,2+robust'!$A$3:$ID$198,43,FALSE)</f>
        <v>#N/A</v>
      </c>
      <c r="AR34" s="16" t="e">
        <f>VLOOKUP(A34,'Phase 1,2+robust'!$A$3:$ID$198,44,FALSE)</f>
        <v>#N/A</v>
      </c>
      <c r="AS34" s="16" t="e">
        <f>VLOOKUP(A34,'Phase 1,2+robust'!$A$3:$ID$198,45,FALSE)</f>
        <v>#N/A</v>
      </c>
      <c r="AT34" s="45" t="e">
        <f>VLOOKUP(A34,'Phase 1,2+robust'!$A$3:$ID$198,46,FALSE)</f>
        <v>#N/A</v>
      </c>
      <c r="AU34" s="46" t="e">
        <f>VLOOKUP(A34,'Phase 1,2+robust'!$A$3:$ID$198,47,FALSE)</f>
        <v>#N/A</v>
      </c>
      <c r="AV34" s="47" t="e">
        <f>VLOOKUP(A34,'Phase 1,2+robust'!$A$3:$ID$198,48,FALSE)</f>
        <v>#N/A</v>
      </c>
      <c r="AW34" s="16" t="e">
        <f>VLOOKUP(A34,'Phase 1,2+robust'!$A$3:$ID$198,49,FALSE)</f>
        <v>#N/A</v>
      </c>
      <c r="AX34" s="16" t="e">
        <f>VLOOKUP(A34,'Phase 1,2+robust'!$A$3:$ID$198,50,FALSE)</f>
        <v>#N/A</v>
      </c>
      <c r="AY34" s="16" t="e">
        <f>VLOOKUP(A34,'Phase 1,2+robust'!$A$3:$ID$198,51,FALSE)</f>
        <v>#N/A</v>
      </c>
      <c r="AZ34" s="45" t="e">
        <f>VLOOKUP(A34,'Phase 1,2+robust'!$A$3:$ID$198,52,FALSE)</f>
        <v>#N/A</v>
      </c>
      <c r="BA34" s="46" t="e">
        <f>VLOOKUP(A34,'Phase 1,2+robust'!$A$3:$ID$198,53,FALSE)</f>
        <v>#N/A</v>
      </c>
      <c r="BB34" s="47" t="e">
        <f>VLOOKUP(A34,'Phase 1,2+robust'!$A$3:$ID$198,54,FALSE)</f>
        <v>#N/A</v>
      </c>
      <c r="BC34" s="16" t="e">
        <f>VLOOKUP(A34,'Phase 1,2+robust'!$A$3:$ID$198,55,FALSE)</f>
        <v>#N/A</v>
      </c>
      <c r="BD34" s="16" t="e">
        <f>VLOOKUP(A34,'Phase 1,2+robust'!$A$3:$ID$198,56,FALSE)</f>
        <v>#N/A</v>
      </c>
      <c r="BE34" s="16" t="e">
        <f>VLOOKUP(A34,'Phase 1,2+robust'!$A$3:$ID$198,57,FALSE)</f>
        <v>#N/A</v>
      </c>
      <c r="BF34" s="45" t="e">
        <f>VLOOKUP(A34,'Phase 1,2+robust'!$A$3:$ID$198,58,FALSE)</f>
        <v>#N/A</v>
      </c>
      <c r="BG34" s="46" t="e">
        <f>VLOOKUP(A34,'Phase 1,2+robust'!$A$3:$ID$198,59,FALSE)</f>
        <v>#N/A</v>
      </c>
      <c r="BH34" s="47" t="e">
        <f>VLOOKUP(A34,'Phase 1,2+robust'!$A$3:$ID$198,60,FALSE)</f>
        <v>#N/A</v>
      </c>
      <c r="BI34" s="16" t="e">
        <f>VLOOKUP(A34,'Phase 1,2+robust'!$A$3:$ID$198,61,FALSE)</f>
        <v>#N/A</v>
      </c>
      <c r="BJ34" s="16" t="e">
        <f>VLOOKUP(A34,'Phase 1,2+robust'!$A$3:$ID$198,62,FALSE)</f>
        <v>#N/A</v>
      </c>
      <c r="BK34" s="16" t="e">
        <f>VLOOKUP(A34,'Phase 1,2+robust'!$A$3:$ID$198,63,FALSE)</f>
        <v>#N/A</v>
      </c>
      <c r="BL34" s="45" t="e">
        <f>VLOOKUP(A34,'Phase 1,2+robust'!$A$3:$ID$198,64,FALSE)</f>
        <v>#N/A</v>
      </c>
      <c r="BM34" s="46" t="e">
        <f>VLOOKUP(A34,'Phase 1,2+robust'!$A$3:$ID$198,65,FALSE)</f>
        <v>#N/A</v>
      </c>
      <c r="BN34" s="47" t="e">
        <f>VLOOKUP(A34,'Phase 1,2+robust'!$A$3:$ID$198,66,FALSE)</f>
        <v>#N/A</v>
      </c>
      <c r="BO34" s="16" t="e">
        <f>VLOOKUP(A34,'Phase 1,2+robust'!$A$3:$ID$198,67,FALSE)</f>
        <v>#N/A</v>
      </c>
      <c r="BP34" s="16" t="e">
        <f>VLOOKUP(A34,'Phase 1,2+robust'!$A$3:$ID$198,68,FALSE)</f>
        <v>#N/A</v>
      </c>
      <c r="BQ34" s="16" t="e">
        <f>VLOOKUP(A34,'Phase 1,2+robust'!$A$3:$ID$198,69,FALSE)</f>
        <v>#N/A</v>
      </c>
      <c r="BR34" s="45" t="e">
        <f>VLOOKUP(A34,'Phase 1,2+robust'!$A$3:$ID$198,70,FALSE)</f>
        <v>#N/A</v>
      </c>
      <c r="BS34" s="46" t="e">
        <f>VLOOKUP(A34,'Phase 1,2+robust'!$A$3:$ID$198,71,FALSE)</f>
        <v>#N/A</v>
      </c>
      <c r="BT34" s="47" t="e">
        <f>VLOOKUP(A34,'Phase 1,2+robust'!$A$3:$ID$198,72,FALSE)</f>
        <v>#N/A</v>
      </c>
      <c r="BU34" s="16" t="e">
        <f>VLOOKUP(A34,'Phase 1,2+robust'!$A$3:$ID$198,73,FALSE)</f>
        <v>#N/A</v>
      </c>
      <c r="BV34" s="16" t="e">
        <f>VLOOKUP(A34,'Phase 1,2+robust'!$A$3:$ID$198,74,FALSE)</f>
        <v>#N/A</v>
      </c>
      <c r="BW34" s="16" t="e">
        <f>VLOOKUP(A34,'Phase 1,2+robust'!$A$3:$ID$198,75,FALSE)</f>
        <v>#N/A</v>
      </c>
      <c r="BX34" s="45" t="e">
        <f>VLOOKUP(A34,'Phase 1,2+robust'!$A$3:$ID$198,76,FALSE)</f>
        <v>#N/A</v>
      </c>
      <c r="BY34" s="46" t="e">
        <f>VLOOKUP(A34,'Phase 1,2+robust'!$A$3:$ID$198,77,FALSE)</f>
        <v>#N/A</v>
      </c>
      <c r="BZ34" s="47" t="e">
        <f>VLOOKUP(A34,'Phase 1,2+robust'!$A$3:$ID$198,78,FALSE)</f>
        <v>#N/A</v>
      </c>
      <c r="CA34" s="16" t="e">
        <f>VLOOKUP(A34,'Phase 1,2+robust'!$A$3:$ID$198,79,FALSE)</f>
        <v>#N/A</v>
      </c>
      <c r="CB34" s="16" t="e">
        <f>VLOOKUP(A34,'Phase 1,2+robust'!$A$3:$ID$198,80,FALSE)</f>
        <v>#N/A</v>
      </c>
      <c r="CC34" s="16" t="e">
        <f>VLOOKUP(A34,'Phase 1,2+robust'!$A$3:$ID$198,81,FALSE)</f>
        <v>#N/A</v>
      </c>
      <c r="CD34" s="45" t="e">
        <f>VLOOKUP(A34,'Phase 1,2+robust'!$A$3:$ID$198,82,FALSE)</f>
        <v>#N/A</v>
      </c>
      <c r="CE34" s="46" t="e">
        <f>VLOOKUP(A34,'Phase 1,2+robust'!$A$3:$ID$198,83,FALSE)</f>
        <v>#N/A</v>
      </c>
      <c r="CF34" s="47" t="e">
        <f>VLOOKUP(A34,'Phase 1,2+robust'!$A$3:$ID$198,84,FALSE)</f>
        <v>#N/A</v>
      </c>
      <c r="CG34" s="16" t="e">
        <f>VLOOKUP(A34,'Phase 1,2+robust'!$A$3:$ID$198,85,FALSE)</f>
        <v>#N/A</v>
      </c>
      <c r="CH34" s="16" t="e">
        <f>VLOOKUP(A34,'Phase 1,2+robust'!$A$3:$ID$198,86,FALSE)</f>
        <v>#N/A</v>
      </c>
      <c r="CI34" s="16" t="e">
        <f>VLOOKUP(A34,'Phase 1,2+robust'!$A$3:$ID$198,87,FALSE)</f>
        <v>#N/A</v>
      </c>
      <c r="CJ34" s="45" t="e">
        <f>VLOOKUP(A34,'Phase 1,2+robust'!$A$3:$ID$198,88,FALSE)</f>
        <v>#N/A</v>
      </c>
      <c r="CK34" s="46" t="e">
        <f>VLOOKUP(A34,'Phase 1,2+robust'!$A$3:$ID$198,89,FALSE)</f>
        <v>#N/A</v>
      </c>
      <c r="CL34" s="47" t="e">
        <f>VLOOKUP(A34,'Phase 1,2+robust'!$A$3:$ID$198,90,FALSE)</f>
        <v>#N/A</v>
      </c>
      <c r="CM34" s="16" t="e">
        <f>VLOOKUP(A34,'Phase 1,2+robust'!$A$3:$ID$198,91,FALSE)</f>
        <v>#N/A</v>
      </c>
      <c r="CN34" s="16" t="e">
        <f>VLOOKUP(A34,'Phase 1,2+robust'!$A$3:$ID$198,92,FALSE)</f>
        <v>#N/A</v>
      </c>
      <c r="CO34" s="16" t="e">
        <f>VLOOKUP(A34,'Phase 1,2+robust'!$A$3:$ID$198,93,FALSE)</f>
        <v>#N/A</v>
      </c>
      <c r="CP34" s="45" t="e">
        <f>VLOOKUP(A34,'Phase 1,2+robust'!$A$3:$ID$198,94,FALSE)</f>
        <v>#N/A</v>
      </c>
      <c r="CQ34" s="46" t="e">
        <f>VLOOKUP(A34,'Phase 1,2+robust'!$A$3:$ID$198,95,FALSE)</f>
        <v>#N/A</v>
      </c>
      <c r="CR34" s="47" t="e">
        <f>VLOOKUP(A34,'Phase 1,2+robust'!$A$3:$ID$198,96,FALSE)</f>
        <v>#N/A</v>
      </c>
      <c r="CS34" s="16" t="e">
        <f>VLOOKUP(A34,'Phase 1,2+robust'!$A$3:$ID$198,97,FALSE)</f>
        <v>#N/A</v>
      </c>
      <c r="CT34" s="16" t="e">
        <f>VLOOKUP(A34,'Phase 1,2+robust'!$A$3:$ID$198,98,FALSE)</f>
        <v>#N/A</v>
      </c>
      <c r="CU34" s="16" t="e">
        <f>VLOOKUP(A34,'Phase 1,2+robust'!$A$3:$ID$198,99,FALSE)</f>
        <v>#N/A</v>
      </c>
      <c r="CV34" s="45" t="e">
        <f>VLOOKUP(A34,'Phase 1,2+robust'!$A$3:$ID$198,100,FALSE)</f>
        <v>#N/A</v>
      </c>
      <c r="CW34" s="46" t="e">
        <f>VLOOKUP(A34,'Phase 1,2+robust'!$A$3:$ID$198,101,FALSE)</f>
        <v>#N/A</v>
      </c>
      <c r="CX34" s="47" t="e">
        <f>VLOOKUP(A34,'Phase 1,2+robust'!$A$3:$ID$198,102,FALSE)</f>
        <v>#N/A</v>
      </c>
      <c r="CY34" s="16" t="e">
        <f>VLOOKUP(A34,'Phase 1,2+robust'!$A$3:$ID$198,103,FALSE)</f>
        <v>#N/A</v>
      </c>
      <c r="CZ34" s="16" t="e">
        <f>VLOOKUP(A34,'Phase 1,2+robust'!$A$3:$ID$198,104,FALSE)</f>
        <v>#N/A</v>
      </c>
      <c r="DA34" s="16" t="e">
        <f>VLOOKUP(A34,'Phase 1,2+robust'!$A$3:$ID$198,105,FALSE)</f>
        <v>#N/A</v>
      </c>
      <c r="DB34" s="45" t="e">
        <f>VLOOKUP(A34,'Phase 1,2+robust'!$A$3:$ID$198,106,FALSE)</f>
        <v>#N/A</v>
      </c>
      <c r="DC34" s="46" t="e">
        <f>VLOOKUP(A34,'Phase 1,2+robust'!$A$3:$ID$198,107,FALSE)</f>
        <v>#N/A</v>
      </c>
      <c r="DD34" s="47" t="e">
        <f>VLOOKUP(A34,'Phase 1,2+robust'!$A$3:$ID$198,108,FALSE)</f>
        <v>#N/A</v>
      </c>
      <c r="DE34" s="16" t="e">
        <f>VLOOKUP(A34,'Phase 1,2+robust'!$A$3:$ID$198,109,FALSE)</f>
        <v>#N/A</v>
      </c>
      <c r="DF34" s="16" t="e">
        <f>VLOOKUP(A34,'Phase 1,2+robust'!$A$3:$ID$198,110,FALSE)</f>
        <v>#N/A</v>
      </c>
      <c r="DG34" s="16" t="e">
        <f>VLOOKUP(A34,'Phase 1,2+robust'!$A$3:$ID$198,111,FALSE)</f>
        <v>#N/A</v>
      </c>
      <c r="DH34" s="45" t="e">
        <f>VLOOKUP(A34,'Phase 1,2+robust'!$A$3:$ID$198,112,FALSE)</f>
        <v>#N/A</v>
      </c>
      <c r="DI34" s="46" t="e">
        <f>VLOOKUP(A34,'Phase 1,2+robust'!$A$3:$ID$198,113,FALSE)</f>
        <v>#N/A</v>
      </c>
      <c r="DJ34" s="47" t="e">
        <f>VLOOKUP(A34,'Phase 1,2+robust'!$A$3:$ID$198,114,FALSE)</f>
        <v>#N/A</v>
      </c>
      <c r="DK34" s="16" t="e">
        <f>VLOOKUP(A34,'Phase 1,2+robust'!$A$3:$ID$198,115,FALSE)</f>
        <v>#N/A</v>
      </c>
      <c r="DL34" s="16" t="e">
        <f>VLOOKUP(A34,'Phase 1,2+robust'!$A$3:$ID$198,116,FALSE)</f>
        <v>#N/A</v>
      </c>
      <c r="DM34" s="16" t="e">
        <f>VLOOKUP(A34,'Phase 1,2+robust'!$A$3:$ID$198,117,FALSE)</f>
        <v>#N/A</v>
      </c>
      <c r="DN34" s="45" t="e">
        <f>VLOOKUP(A34,'Phase 1,2+robust'!$A$3:$ID$198,118,FALSE)</f>
        <v>#N/A</v>
      </c>
      <c r="DO34" s="46" t="e">
        <f>VLOOKUP(A34,'Phase 1,2+robust'!$A$3:$ID$198,119,FALSE)</f>
        <v>#N/A</v>
      </c>
      <c r="DP34" s="47" t="e">
        <f>VLOOKUP(A34,'Phase 1,2+robust'!$A$3:$ID$198,120,FALSE)</f>
        <v>#N/A</v>
      </c>
      <c r="DQ34" s="16" t="e">
        <f>VLOOKUP(A34,'Phase 1,2+robust'!$A$3:$ID$198,121,FALSE)</f>
        <v>#N/A</v>
      </c>
      <c r="DR34" s="16" t="e">
        <f>VLOOKUP(A34,'Phase 1,2+robust'!$A$3:$ID$198,122,FALSE)</f>
        <v>#N/A</v>
      </c>
      <c r="DS34" s="16" t="e">
        <f>VLOOKUP(A34,'Phase 1,2+robust'!$A$3:$ID$198,123,FALSE)</f>
        <v>#N/A</v>
      </c>
      <c r="DT34" s="45" t="e">
        <f>VLOOKUP(A34,'Phase 1,2+robust'!$A$3:$ID$198,124,FALSE)</f>
        <v>#N/A</v>
      </c>
      <c r="DU34" s="46" t="e">
        <f>VLOOKUP(A34,'Phase 1,2+robust'!$A$3:$ID$198,125,FALSE)</f>
        <v>#N/A</v>
      </c>
      <c r="DV34" s="47" t="e">
        <f>VLOOKUP(A34,'Phase 1,2+robust'!$A$3:$ID$198,126,FALSE)</f>
        <v>#N/A</v>
      </c>
      <c r="DW34" s="16" t="e">
        <f>VLOOKUP(A34,'Phase 1,2+robust'!$A$3:$ID$198,127,FALSE)</f>
        <v>#N/A</v>
      </c>
      <c r="DX34" s="16" t="e">
        <f>VLOOKUP(A34,'Phase 1,2+robust'!$A$3:$ID$198,128,FALSE)</f>
        <v>#N/A</v>
      </c>
      <c r="DY34" s="16" t="e">
        <f>VLOOKUP(A34,'Phase 1,2+robust'!$A$3:$ID$198,129,FALSE)</f>
        <v>#N/A</v>
      </c>
      <c r="DZ34" s="45" t="e">
        <f>VLOOKUP(A34,'Phase 1,2+robust'!$A$3:$ID$198,130,FALSE)</f>
        <v>#N/A</v>
      </c>
      <c r="EA34" s="46" t="e">
        <f>VLOOKUP(A34,'Phase 1,2+robust'!$A$3:$ID$198,131,FALSE)</f>
        <v>#N/A</v>
      </c>
      <c r="EB34" s="47" t="e">
        <f>VLOOKUP(A34,'Phase 1,2+robust'!$A$3:$ID$198,132,FALSE)</f>
        <v>#N/A</v>
      </c>
      <c r="EC34" s="16" t="e">
        <f>VLOOKUP(A34,'Phase 1,2+robust'!$A$3:$ID$198,133,FALSE)</f>
        <v>#N/A</v>
      </c>
      <c r="ED34" s="16" t="e">
        <f>VLOOKUP(A34,'Phase 1,2+robust'!$A$3:$ID$198,134,FALSE)</f>
        <v>#N/A</v>
      </c>
      <c r="EE34" s="16" t="e">
        <f>VLOOKUP(A34,'Phase 1,2+robust'!$A$3:$ID$198,135,FALSE)</f>
        <v>#N/A</v>
      </c>
      <c r="EF34" s="45" t="e">
        <f>VLOOKUP(A34,'Phase 1,2+robust'!$A$3:$ID$198,136,FALSE)</f>
        <v>#N/A</v>
      </c>
      <c r="EG34" s="46" t="e">
        <f>VLOOKUP(A34,'Phase 1,2+robust'!$A$3:$ID$198,137,FALSE)</f>
        <v>#N/A</v>
      </c>
      <c r="EH34" s="47" t="e">
        <f>VLOOKUP(A34,'Phase 1,2+robust'!$A$3:$ID$198,138,FALSE)</f>
        <v>#N/A</v>
      </c>
      <c r="EI34" s="16" t="e">
        <f>VLOOKUP(A34,'Phase 1,2+robust'!$A$3:$ID$198,139,FALSE)</f>
        <v>#N/A</v>
      </c>
      <c r="EJ34" s="16" t="e">
        <f>VLOOKUP(A34,'Phase 1,2+robust'!$A$3:$ID$198,140,FALSE)</f>
        <v>#N/A</v>
      </c>
      <c r="EK34" s="16" t="e">
        <f>VLOOKUP(A34,'Phase 1,2+robust'!$A$3:$ID$198,141,FALSE)</f>
        <v>#N/A</v>
      </c>
      <c r="EL34" s="45" t="e">
        <f>VLOOKUP(A34,'Phase 1,2+robust'!$A$3:$ID$198,142,FALSE)</f>
        <v>#N/A</v>
      </c>
      <c r="EM34" s="46" t="e">
        <f>VLOOKUP(A34,'Phase 1,2+robust'!$A$3:$ID$198,143,FALSE)</f>
        <v>#N/A</v>
      </c>
      <c r="EN34" s="47" t="e">
        <f>VLOOKUP(A34,'Phase 1,2+robust'!$A$3:$ID$198,144,FALSE)</f>
        <v>#N/A</v>
      </c>
      <c r="EO34" s="16" t="e">
        <f>VLOOKUP(A34,'Phase 1,2+robust'!$A$3:$ID$198,145,FALSE)</f>
        <v>#N/A</v>
      </c>
      <c r="EP34" s="16" t="e">
        <f>VLOOKUP(A34,'Phase 1,2+robust'!$A$3:$ID$198,146,FALSE)</f>
        <v>#N/A</v>
      </c>
      <c r="EQ34" s="16" t="e">
        <f>VLOOKUP(A34,'Phase 1,2+robust'!$A$3:$ID$198,147,FALSE)</f>
        <v>#N/A</v>
      </c>
      <c r="ER34" s="45" t="e">
        <f>VLOOKUP(A34,'Phase 1,2+robust'!$A$3:$ID$198,148,FALSE)</f>
        <v>#N/A</v>
      </c>
      <c r="ES34" s="46" t="e">
        <f>VLOOKUP(A34,'Phase 1,2+robust'!$A$3:$ID$198,149,FALSE)</f>
        <v>#N/A</v>
      </c>
      <c r="ET34" s="47" t="e">
        <f>VLOOKUP(A34,'Phase 1,2+robust'!$A$3:$ID$198,150,FALSE)</f>
        <v>#N/A</v>
      </c>
      <c r="EU34" s="16" t="e">
        <f>VLOOKUP(A34,'Phase 1,2+robust'!$A$3:$ID$198,151,FALSE)</f>
        <v>#N/A</v>
      </c>
      <c r="EV34" s="16" t="e">
        <f>VLOOKUP(A34,'Phase 1,2+robust'!$A$3:$ID$198,152,FALSE)</f>
        <v>#N/A</v>
      </c>
      <c r="EW34" s="16" t="e">
        <f>VLOOKUP(A34,'Phase 1,2+robust'!$A$3:$ID$198,153,FALSE)</f>
        <v>#N/A</v>
      </c>
      <c r="EX34" s="16" t="e">
        <f>VLOOKUP(A34,'Phase 1,2+robust'!$A$3:$ID$198,154,FALSE)</f>
        <v>#N/A</v>
      </c>
      <c r="EY34" s="16" t="e">
        <f>VLOOKUP(A34,'Phase 1,2+robust'!$A$3:$ID$198,155,FALSE)</f>
        <v>#N/A</v>
      </c>
      <c r="EZ34" s="16" t="e">
        <f>VLOOKUP(A34,'Phase 1,2+robust'!$A$3:$ID$198,156,FALSE)</f>
        <v>#N/A</v>
      </c>
      <c r="FA34" s="16" t="e">
        <f>VLOOKUP(A34,'Phase 1,2+robust'!$A$3:$ID$198,157,FALSE)</f>
        <v>#N/A</v>
      </c>
      <c r="FB34" s="16" t="e">
        <f>VLOOKUP(A34,'Phase 1,2+robust'!$A$3:$ID$198,158,FALSE)</f>
        <v>#N/A</v>
      </c>
      <c r="FC34" s="16" t="e">
        <f>VLOOKUP(A34,'Phase 1,2+robust'!$A$3:$ID$198,159,FALSE)</f>
        <v>#N/A</v>
      </c>
      <c r="FD34" s="16" t="e">
        <f>VLOOKUP(A34,'Phase 1,2+robust'!$A$3:$ID$198,160,FALSE)</f>
        <v>#N/A</v>
      </c>
      <c r="FE34" s="16" t="e">
        <f>VLOOKUP(A34,'Phase 1,2+robust'!$A$3:$ID$198,161,FALSE)</f>
        <v>#N/A</v>
      </c>
      <c r="FF34" s="16" t="e">
        <f>VLOOKUP(A34,'Phase 1,2+robust'!$A$3:$ID$198,162,FALSE)</f>
        <v>#N/A</v>
      </c>
      <c r="FG34" s="16" t="e">
        <f>VLOOKUP(A34,'Phase 1,2+robust'!$A$3:$ID$198,163,FALSE)</f>
        <v>#N/A</v>
      </c>
      <c r="FH34" s="16" t="e">
        <f>VLOOKUP(A34,'Phase 1,2+robust'!$A$3:$ID$198,164,FALSE)</f>
        <v>#N/A</v>
      </c>
      <c r="FI34" s="16" t="e">
        <f>VLOOKUP(A34,'Phase 1,2+robust'!$A$3:$ID$198,165,FALSE)</f>
        <v>#N/A</v>
      </c>
      <c r="FJ34" s="16" t="e">
        <f>VLOOKUP(A34,'Phase 1,2+robust'!$A$3:$ID$198,166,FALSE)</f>
        <v>#N/A</v>
      </c>
      <c r="FK34" s="16" t="e">
        <f>VLOOKUP(A34,'Phase 1,2+robust'!$A$3:$ID$198,167,FALSE)</f>
        <v>#N/A</v>
      </c>
      <c r="FL34" s="16" t="e">
        <f>VLOOKUP(A34,'Phase 1,2+robust'!$A$3:$ID$198,168,FALSE)</f>
        <v>#N/A</v>
      </c>
      <c r="FM34" s="16" t="e">
        <f>VLOOKUP(A34,'Phase 1,2+robust'!$A$3:$ID$198,169,FALSE)</f>
        <v>#N/A</v>
      </c>
      <c r="FN34" s="16" t="e">
        <f>VLOOKUP(A34,'Phase 1,2+robust'!$A$3:$ID$198,170,FALSE)</f>
        <v>#N/A</v>
      </c>
      <c r="FO34" s="16" t="e">
        <f>VLOOKUP(A34,'Phase 1,2+robust'!$A$3:$ID$198,171,FALSE)</f>
        <v>#N/A</v>
      </c>
      <c r="FP34" s="16" t="e">
        <f>VLOOKUP(A34,'Phase 1,2+robust'!$A$3:$ID$198,172,FALSE)</f>
        <v>#N/A</v>
      </c>
      <c r="FQ34" s="16" t="e">
        <f>VLOOKUP(A34,'Phase 1,2+robust'!$A$3:$ID$198,173,FALSE)</f>
        <v>#N/A</v>
      </c>
      <c r="FR34" s="16" t="e">
        <f>VLOOKUP(A34,'Phase 1,2+robust'!$A$3:$ID$198,174,FALSE)</f>
        <v>#N/A</v>
      </c>
      <c r="FS34" s="16" t="e">
        <f>VLOOKUP(A34,'Phase 1,2+robust'!$A$3:$ID$198,175,FALSE)</f>
        <v>#N/A</v>
      </c>
      <c r="FT34" s="16" t="e">
        <f>VLOOKUP(A34,'Phase 1,2+robust'!$A$3:$ID$198,176,FALSE)</f>
        <v>#N/A</v>
      </c>
      <c r="FU34" s="16" t="e">
        <f>VLOOKUP(A34,'Phase 1,2+robust'!$A$3:$ID$198,177,FALSE)</f>
        <v>#N/A</v>
      </c>
      <c r="FV34" s="16" t="e">
        <f>VLOOKUP(A34,'Phase 1,2+robust'!$A$3:$ID$198,178,FALSE)</f>
        <v>#N/A</v>
      </c>
      <c r="FW34" s="16" t="e">
        <f>VLOOKUP(A34,'Phase 1,2+robust'!$A$3:$ID$198,179,FALSE)</f>
        <v>#N/A</v>
      </c>
      <c r="FX34" s="16" t="e">
        <f>VLOOKUP(A34,'Phase 1,2+robust'!$A$3:$ID$198,180,FALSE)</f>
        <v>#N/A</v>
      </c>
      <c r="FY34" s="16" t="e">
        <f>VLOOKUP(A34,'Phase 1,2+robust'!$A$3:$ID$198,181,FALSE)</f>
        <v>#N/A</v>
      </c>
      <c r="FZ34" s="16" t="e">
        <f>VLOOKUP(A34,'Phase 1,2+robust'!$A$3:$ID$198,182,FALSE)</f>
        <v>#N/A</v>
      </c>
      <c r="GA34" s="16" t="e">
        <f>VLOOKUP(A34,'Phase 1,2+robust'!$A$3:$ID$198,183,FALSE)</f>
        <v>#N/A</v>
      </c>
      <c r="GB34" s="16" t="e">
        <f>VLOOKUP(A34,'Phase 1,2+robust'!$A$3:$ID$198,184,FALSE)</f>
        <v>#N/A</v>
      </c>
      <c r="GC34" s="16" t="e">
        <f>VLOOKUP(A34,'Phase 1,2+robust'!$A$3:$ID$198,185,FALSE)</f>
        <v>#N/A</v>
      </c>
      <c r="GD34" s="16" t="e">
        <f>VLOOKUP(A34,'Phase 1,2+robust'!$A$3:$ID$198,186,FALSE)</f>
        <v>#N/A</v>
      </c>
      <c r="GE34" s="16" t="e">
        <f>VLOOKUP(A34,'Phase 1,2+robust'!$A$3:$ID$198,187,FALSE)</f>
        <v>#N/A</v>
      </c>
      <c r="GF34" s="16" t="e">
        <f>VLOOKUP(A34,'Phase 1,2+robust'!$A$3:$ID$198,188,FALSE)</f>
        <v>#N/A</v>
      </c>
      <c r="GG34" s="16" t="e">
        <f>VLOOKUP(A34,'Phase 1,2+robust'!$A$3:$ID$198,189,FALSE)</f>
        <v>#N/A</v>
      </c>
      <c r="GH34" s="16" t="e">
        <f>VLOOKUP(A34,'Phase 1,2+robust'!$A$3:$ID$198,190,FALSE)</f>
        <v>#N/A</v>
      </c>
      <c r="GI34" s="16" t="e">
        <f>VLOOKUP(A34,'Phase 1,2+robust'!$A$3:$ID$198,191,FALSE)</f>
        <v>#N/A</v>
      </c>
      <c r="GJ34" s="16" t="e">
        <f>VLOOKUP(A34,'Phase 1,2+robust'!$A$3:$ID$198,192,FALSE)</f>
        <v>#N/A</v>
      </c>
      <c r="GK34" s="16" t="e">
        <f>VLOOKUP(A34,'Phase 1,2+robust'!$A$3:$ID$198,193,FALSE)</f>
        <v>#N/A</v>
      </c>
      <c r="GL34" s="16" t="e">
        <f>VLOOKUP(A34,'Phase 1,2+robust'!$A$3:$ID$198,194,FALSE)</f>
        <v>#N/A</v>
      </c>
      <c r="GM34" s="16" t="e">
        <f>VLOOKUP(A34,'Phase 1,2+robust'!$A$3:$ID$198,195,FALSE)</f>
        <v>#N/A</v>
      </c>
      <c r="GN34" s="16" t="e">
        <f>VLOOKUP(A34,'Phase 1,2+robust'!$A$3:$ID$198,196,FALSE)</f>
        <v>#N/A</v>
      </c>
      <c r="GO34" s="16" t="e">
        <f>VLOOKUP(A34,'Phase 1,2+robust'!$A$3:$ID$198,197,FALSE)</f>
        <v>#N/A</v>
      </c>
      <c r="GP34" s="16" t="e">
        <f>VLOOKUP(A34,'Phase 1,2+robust'!$A$3:$ID$198,198,FALSE)</f>
        <v>#N/A</v>
      </c>
    </row>
    <row r="35" spans="1:198" s="16" customFormat="1" x14ac:dyDescent="0.25">
      <c r="B35" s="16" t="e">
        <f>VLOOKUP(A35,'Phase 1,2+robust'!$A$3:$ID$198,2,FALSE)</f>
        <v>#N/A</v>
      </c>
      <c r="C35" s="16" t="e">
        <f>VLOOKUP(A35,'Phase 1,2+robust'!$A$3:$ID$198,3,FALSE)</f>
        <v>#N/A</v>
      </c>
      <c r="D35" s="16" t="e">
        <f>VLOOKUP(A35,'Phase 1,2+robust'!$A$3:$ID$198,4,FALSE)</f>
        <v>#N/A</v>
      </c>
      <c r="E35" s="16" t="e">
        <f>VLOOKUP(A35,'Phase 1,2+robust'!$A$3:$ID$198,5,FALSE)</f>
        <v>#N/A</v>
      </c>
      <c r="F35" s="16" t="e">
        <f>VLOOKUP(A35,'Phase 1,2+robust'!$A$3:$ID$198,6,FALSE)</f>
        <v>#N/A</v>
      </c>
      <c r="G35" s="16" t="e">
        <f>VLOOKUP(A35,'Phase 1,2+robust'!$A$3:$ID$198,7,FALSE)</f>
        <v>#N/A</v>
      </c>
      <c r="H35" s="16" t="e">
        <f>VLOOKUP(A35,'Phase 1,2+robust'!$A$3:$ID$198,8,FALSE)</f>
        <v>#N/A</v>
      </c>
      <c r="I35" s="16" t="e">
        <f>VLOOKUP(A35,'Phase 1,2+robust'!$A$3:$ID$198,9,FALSE)</f>
        <v>#N/A</v>
      </c>
      <c r="J35" s="45" t="e">
        <f>VLOOKUP(A35,'Phase 1,2+robust'!$A$3:$ID$198,10,FALSE)</f>
        <v>#N/A</v>
      </c>
      <c r="K35" s="46" t="e">
        <f>VLOOKUP(A35,'Phase 1,2+robust'!$A$3:$ID$198,11,FALSE)</f>
        <v>#N/A</v>
      </c>
      <c r="L35" s="47" t="e">
        <f>VLOOKUP(A35,'Phase 1,2+robust'!$A$3:$ID$198,12,FALSE)</f>
        <v>#N/A</v>
      </c>
      <c r="M35" s="16" t="e">
        <f>VLOOKUP(A35,'Phase 1,2+robust'!$A$3:$ID$198,13,FALSE)</f>
        <v>#N/A</v>
      </c>
      <c r="N35" s="16" t="e">
        <f>VLOOKUP(A35,'Phase 1,2+robust'!$A$3:$ID$198,14,FALSE)</f>
        <v>#N/A</v>
      </c>
      <c r="O35" s="16" t="e">
        <f>VLOOKUP(A35,'Phase 1,2+robust'!$A$3:$ID$198,15,FALSE)</f>
        <v>#N/A</v>
      </c>
      <c r="P35" s="45" t="e">
        <f>VLOOKUP(A35,'Phase 1,2+robust'!$A$3:$ID$198,16,FALSE)</f>
        <v>#N/A</v>
      </c>
      <c r="Q35" s="46" t="e">
        <f>VLOOKUP(A35,'Phase 1,2+robust'!$A$3:$ID$198,17,FALSE)</f>
        <v>#N/A</v>
      </c>
      <c r="R35" s="47" t="e">
        <f>VLOOKUP(A35,'Phase 1,2+robust'!$A$3:$ID$198,18,FALSE)</f>
        <v>#N/A</v>
      </c>
      <c r="S35" s="16" t="e">
        <f>VLOOKUP(A35,'Phase 1,2+robust'!$A$3:$ID$198,19,FALSE)</f>
        <v>#N/A</v>
      </c>
      <c r="T35" s="16" t="e">
        <f>VLOOKUP(A35,'Phase 1,2+robust'!$A$3:$ID$198,20,FALSE)</f>
        <v>#N/A</v>
      </c>
      <c r="U35" s="16" t="e">
        <f>VLOOKUP(A35,'Phase 1,2+robust'!$A$3:$ID$198,21,FALSE)</f>
        <v>#N/A</v>
      </c>
      <c r="V35" s="45" t="e">
        <f>VLOOKUP(A35,'Phase 1,2+robust'!$A$3:$ID$198,22,FALSE)</f>
        <v>#N/A</v>
      </c>
      <c r="W35" s="46" t="e">
        <f>VLOOKUP(A35,'Phase 1,2+robust'!$A$3:$ID$198,23,FALSE)</f>
        <v>#N/A</v>
      </c>
      <c r="X35" s="47" t="e">
        <f>VLOOKUP(A35,'Phase 1,2+robust'!$A$3:$ID$198,24,FALSE)</f>
        <v>#N/A</v>
      </c>
      <c r="Y35" s="16" t="e">
        <f>VLOOKUP(A35,'Phase 1,2+robust'!$A$3:$ID$198,25,FALSE)</f>
        <v>#N/A</v>
      </c>
      <c r="Z35" s="16" t="e">
        <f>VLOOKUP(A35,'Phase 1,2+robust'!$A$3:$ID$198,26,FALSE)</f>
        <v>#N/A</v>
      </c>
      <c r="AA35" s="16" t="e">
        <f>VLOOKUP(A35,'Phase 1,2+robust'!$A$3:$ID$198,27,FALSE)</f>
        <v>#N/A</v>
      </c>
      <c r="AB35" s="45" t="e">
        <f>VLOOKUP(A35,'Phase 1,2+robust'!$A$3:$ID$198,28,FALSE)</f>
        <v>#N/A</v>
      </c>
      <c r="AC35" s="46" t="e">
        <f>VLOOKUP(A35,'Phase 1,2+robust'!$A$3:$ID$198,29,FALSE)</f>
        <v>#N/A</v>
      </c>
      <c r="AD35" s="47" t="e">
        <f>VLOOKUP(A35,'Phase 1,2+robust'!$A$3:$ID$198,30,FALSE)</f>
        <v>#N/A</v>
      </c>
      <c r="AE35" s="16" t="e">
        <f>VLOOKUP(A35,'Phase 1,2+robust'!$A$3:$ID$198,31,FALSE)</f>
        <v>#N/A</v>
      </c>
      <c r="AF35" s="16" t="e">
        <f>VLOOKUP(A35,'Phase 1,2+robust'!$A$3:$ID$198,32,FALSE)</f>
        <v>#N/A</v>
      </c>
      <c r="AG35" s="16" t="e">
        <f>VLOOKUP(A35,'Phase 1,2+robust'!$A$3:$ID$198,33,FALSE)</f>
        <v>#N/A</v>
      </c>
      <c r="AH35" s="45" t="e">
        <f>VLOOKUP(A35,'Phase 1,2+robust'!$A$3:$ID$198,34,FALSE)</f>
        <v>#N/A</v>
      </c>
      <c r="AI35" s="46" t="e">
        <f>VLOOKUP(A35,'Phase 1,2+robust'!$A$3:$ID$198,35,FALSE)</f>
        <v>#N/A</v>
      </c>
      <c r="AJ35" s="47" t="e">
        <f>VLOOKUP(A35,'Phase 1,2+robust'!$A$3:$ID$198,36,FALSE)</f>
        <v>#N/A</v>
      </c>
      <c r="AK35" s="16" t="e">
        <f>VLOOKUP(A35,'Phase 1,2+robust'!$A$3:$ID$198,37,FALSE)</f>
        <v>#N/A</v>
      </c>
      <c r="AL35" s="16" t="e">
        <f>VLOOKUP(A35,'Phase 1,2+robust'!$A$3:$ID$198,38,FALSE)</f>
        <v>#N/A</v>
      </c>
      <c r="AM35" s="16" t="e">
        <f>VLOOKUP(A35,'Phase 1,2+robust'!$A$3:$ID$198,39,FALSE)</f>
        <v>#N/A</v>
      </c>
      <c r="AN35" s="45" t="e">
        <f>VLOOKUP(A35,'Phase 1,2+robust'!$A$3:$ID$198,40,FALSE)</f>
        <v>#N/A</v>
      </c>
      <c r="AO35" s="46" t="e">
        <f>VLOOKUP(A35,'Phase 1,2+robust'!$A$3:$ID$198,41,FALSE)</f>
        <v>#N/A</v>
      </c>
      <c r="AP35" s="47" t="e">
        <f>VLOOKUP(A35,'Phase 1,2+robust'!$A$3:$ID$198,42,FALSE)</f>
        <v>#N/A</v>
      </c>
      <c r="AQ35" s="16" t="e">
        <f>VLOOKUP(A35,'Phase 1,2+robust'!$A$3:$ID$198,43,FALSE)</f>
        <v>#N/A</v>
      </c>
      <c r="AR35" s="16" t="e">
        <f>VLOOKUP(A35,'Phase 1,2+robust'!$A$3:$ID$198,44,FALSE)</f>
        <v>#N/A</v>
      </c>
      <c r="AS35" s="16" t="e">
        <f>VLOOKUP(A35,'Phase 1,2+robust'!$A$3:$ID$198,45,FALSE)</f>
        <v>#N/A</v>
      </c>
      <c r="AT35" s="45" t="e">
        <f>VLOOKUP(A35,'Phase 1,2+robust'!$A$3:$ID$198,46,FALSE)</f>
        <v>#N/A</v>
      </c>
      <c r="AU35" s="46" t="e">
        <f>VLOOKUP(A35,'Phase 1,2+robust'!$A$3:$ID$198,47,FALSE)</f>
        <v>#N/A</v>
      </c>
      <c r="AV35" s="47" t="e">
        <f>VLOOKUP(A35,'Phase 1,2+robust'!$A$3:$ID$198,48,FALSE)</f>
        <v>#N/A</v>
      </c>
      <c r="AW35" s="16" t="e">
        <f>VLOOKUP(A35,'Phase 1,2+robust'!$A$3:$ID$198,49,FALSE)</f>
        <v>#N/A</v>
      </c>
      <c r="AX35" s="16" t="e">
        <f>VLOOKUP(A35,'Phase 1,2+robust'!$A$3:$ID$198,50,FALSE)</f>
        <v>#N/A</v>
      </c>
      <c r="AY35" s="16" t="e">
        <f>VLOOKUP(A35,'Phase 1,2+robust'!$A$3:$ID$198,51,FALSE)</f>
        <v>#N/A</v>
      </c>
      <c r="AZ35" s="45" t="e">
        <f>VLOOKUP(A35,'Phase 1,2+robust'!$A$3:$ID$198,52,FALSE)</f>
        <v>#N/A</v>
      </c>
      <c r="BA35" s="46" t="e">
        <f>VLOOKUP(A35,'Phase 1,2+robust'!$A$3:$ID$198,53,FALSE)</f>
        <v>#N/A</v>
      </c>
      <c r="BB35" s="47" t="e">
        <f>VLOOKUP(A35,'Phase 1,2+robust'!$A$3:$ID$198,54,FALSE)</f>
        <v>#N/A</v>
      </c>
      <c r="BC35" s="16" t="e">
        <f>VLOOKUP(A35,'Phase 1,2+robust'!$A$3:$ID$198,55,FALSE)</f>
        <v>#N/A</v>
      </c>
      <c r="BD35" s="16" t="e">
        <f>VLOOKUP(A35,'Phase 1,2+robust'!$A$3:$ID$198,56,FALSE)</f>
        <v>#N/A</v>
      </c>
      <c r="BE35" s="16" t="e">
        <f>VLOOKUP(A35,'Phase 1,2+robust'!$A$3:$ID$198,57,FALSE)</f>
        <v>#N/A</v>
      </c>
      <c r="BF35" s="45" t="e">
        <f>VLOOKUP(A35,'Phase 1,2+robust'!$A$3:$ID$198,58,FALSE)</f>
        <v>#N/A</v>
      </c>
      <c r="BG35" s="46" t="e">
        <f>VLOOKUP(A35,'Phase 1,2+robust'!$A$3:$ID$198,59,FALSE)</f>
        <v>#N/A</v>
      </c>
      <c r="BH35" s="47" t="e">
        <f>VLOOKUP(A35,'Phase 1,2+robust'!$A$3:$ID$198,60,FALSE)</f>
        <v>#N/A</v>
      </c>
      <c r="BI35" s="16" t="e">
        <f>VLOOKUP(A35,'Phase 1,2+robust'!$A$3:$ID$198,61,FALSE)</f>
        <v>#N/A</v>
      </c>
      <c r="BJ35" s="16" t="e">
        <f>VLOOKUP(A35,'Phase 1,2+robust'!$A$3:$ID$198,62,FALSE)</f>
        <v>#N/A</v>
      </c>
      <c r="BK35" s="16" t="e">
        <f>VLOOKUP(A35,'Phase 1,2+robust'!$A$3:$ID$198,63,FALSE)</f>
        <v>#N/A</v>
      </c>
      <c r="BL35" s="45" t="e">
        <f>VLOOKUP(A35,'Phase 1,2+robust'!$A$3:$ID$198,64,FALSE)</f>
        <v>#N/A</v>
      </c>
      <c r="BM35" s="46" t="e">
        <f>VLOOKUP(A35,'Phase 1,2+robust'!$A$3:$ID$198,65,FALSE)</f>
        <v>#N/A</v>
      </c>
      <c r="BN35" s="47" t="e">
        <f>VLOOKUP(A35,'Phase 1,2+robust'!$A$3:$ID$198,66,FALSE)</f>
        <v>#N/A</v>
      </c>
      <c r="BO35" s="16" t="e">
        <f>VLOOKUP(A35,'Phase 1,2+robust'!$A$3:$ID$198,67,FALSE)</f>
        <v>#N/A</v>
      </c>
      <c r="BP35" s="16" t="e">
        <f>VLOOKUP(A35,'Phase 1,2+robust'!$A$3:$ID$198,68,FALSE)</f>
        <v>#N/A</v>
      </c>
      <c r="BQ35" s="16" t="e">
        <f>VLOOKUP(A35,'Phase 1,2+robust'!$A$3:$ID$198,69,FALSE)</f>
        <v>#N/A</v>
      </c>
      <c r="BR35" s="45" t="e">
        <f>VLOOKUP(A35,'Phase 1,2+robust'!$A$3:$ID$198,70,FALSE)</f>
        <v>#N/A</v>
      </c>
      <c r="BS35" s="46" t="e">
        <f>VLOOKUP(A35,'Phase 1,2+robust'!$A$3:$ID$198,71,FALSE)</f>
        <v>#N/A</v>
      </c>
      <c r="BT35" s="47" t="e">
        <f>VLOOKUP(A35,'Phase 1,2+robust'!$A$3:$ID$198,72,FALSE)</f>
        <v>#N/A</v>
      </c>
      <c r="BU35" s="16" t="e">
        <f>VLOOKUP(A35,'Phase 1,2+robust'!$A$3:$ID$198,73,FALSE)</f>
        <v>#N/A</v>
      </c>
      <c r="BV35" s="16" t="e">
        <f>VLOOKUP(A35,'Phase 1,2+robust'!$A$3:$ID$198,74,FALSE)</f>
        <v>#N/A</v>
      </c>
      <c r="BW35" s="16" t="e">
        <f>VLOOKUP(A35,'Phase 1,2+robust'!$A$3:$ID$198,75,FALSE)</f>
        <v>#N/A</v>
      </c>
      <c r="BX35" s="45" t="e">
        <f>VLOOKUP(A35,'Phase 1,2+robust'!$A$3:$ID$198,76,FALSE)</f>
        <v>#N/A</v>
      </c>
      <c r="BY35" s="46" t="e">
        <f>VLOOKUP(A35,'Phase 1,2+robust'!$A$3:$ID$198,77,FALSE)</f>
        <v>#N/A</v>
      </c>
      <c r="BZ35" s="47" t="e">
        <f>VLOOKUP(A35,'Phase 1,2+robust'!$A$3:$ID$198,78,FALSE)</f>
        <v>#N/A</v>
      </c>
      <c r="CA35" s="16" t="e">
        <f>VLOOKUP(A35,'Phase 1,2+robust'!$A$3:$ID$198,79,FALSE)</f>
        <v>#N/A</v>
      </c>
      <c r="CB35" s="16" t="e">
        <f>VLOOKUP(A35,'Phase 1,2+robust'!$A$3:$ID$198,80,FALSE)</f>
        <v>#N/A</v>
      </c>
      <c r="CC35" s="16" t="e">
        <f>VLOOKUP(A35,'Phase 1,2+robust'!$A$3:$ID$198,81,FALSE)</f>
        <v>#N/A</v>
      </c>
      <c r="CD35" s="45" t="e">
        <f>VLOOKUP(A35,'Phase 1,2+robust'!$A$3:$ID$198,82,FALSE)</f>
        <v>#N/A</v>
      </c>
      <c r="CE35" s="46" t="e">
        <f>VLOOKUP(A35,'Phase 1,2+robust'!$A$3:$ID$198,83,FALSE)</f>
        <v>#N/A</v>
      </c>
      <c r="CF35" s="47" t="e">
        <f>VLOOKUP(A35,'Phase 1,2+robust'!$A$3:$ID$198,84,FALSE)</f>
        <v>#N/A</v>
      </c>
      <c r="CG35" s="16" t="e">
        <f>VLOOKUP(A35,'Phase 1,2+robust'!$A$3:$ID$198,85,FALSE)</f>
        <v>#N/A</v>
      </c>
      <c r="CH35" s="16" t="e">
        <f>VLOOKUP(A35,'Phase 1,2+robust'!$A$3:$ID$198,86,FALSE)</f>
        <v>#N/A</v>
      </c>
      <c r="CI35" s="16" t="e">
        <f>VLOOKUP(A35,'Phase 1,2+robust'!$A$3:$ID$198,87,FALSE)</f>
        <v>#N/A</v>
      </c>
      <c r="CJ35" s="45" t="e">
        <f>VLOOKUP(A35,'Phase 1,2+robust'!$A$3:$ID$198,88,FALSE)</f>
        <v>#N/A</v>
      </c>
      <c r="CK35" s="46" t="e">
        <f>VLOOKUP(A35,'Phase 1,2+robust'!$A$3:$ID$198,89,FALSE)</f>
        <v>#N/A</v>
      </c>
      <c r="CL35" s="47" t="e">
        <f>VLOOKUP(A35,'Phase 1,2+robust'!$A$3:$ID$198,90,FALSE)</f>
        <v>#N/A</v>
      </c>
      <c r="CM35" s="16" t="e">
        <f>VLOOKUP(A35,'Phase 1,2+robust'!$A$3:$ID$198,91,FALSE)</f>
        <v>#N/A</v>
      </c>
      <c r="CN35" s="16" t="e">
        <f>VLOOKUP(A35,'Phase 1,2+robust'!$A$3:$ID$198,92,FALSE)</f>
        <v>#N/A</v>
      </c>
      <c r="CO35" s="16" t="e">
        <f>VLOOKUP(A35,'Phase 1,2+robust'!$A$3:$ID$198,93,FALSE)</f>
        <v>#N/A</v>
      </c>
      <c r="CP35" s="45" t="e">
        <f>VLOOKUP(A35,'Phase 1,2+robust'!$A$3:$ID$198,94,FALSE)</f>
        <v>#N/A</v>
      </c>
      <c r="CQ35" s="46" t="e">
        <f>VLOOKUP(A35,'Phase 1,2+robust'!$A$3:$ID$198,95,FALSE)</f>
        <v>#N/A</v>
      </c>
      <c r="CR35" s="47" t="e">
        <f>VLOOKUP(A35,'Phase 1,2+robust'!$A$3:$ID$198,96,FALSE)</f>
        <v>#N/A</v>
      </c>
      <c r="CS35" s="16" t="e">
        <f>VLOOKUP(A35,'Phase 1,2+robust'!$A$3:$ID$198,97,FALSE)</f>
        <v>#N/A</v>
      </c>
      <c r="CT35" s="16" t="e">
        <f>VLOOKUP(A35,'Phase 1,2+robust'!$A$3:$ID$198,98,FALSE)</f>
        <v>#N/A</v>
      </c>
      <c r="CU35" s="16" t="e">
        <f>VLOOKUP(A35,'Phase 1,2+robust'!$A$3:$ID$198,99,FALSE)</f>
        <v>#N/A</v>
      </c>
      <c r="CV35" s="45" t="e">
        <f>VLOOKUP(A35,'Phase 1,2+robust'!$A$3:$ID$198,100,FALSE)</f>
        <v>#N/A</v>
      </c>
      <c r="CW35" s="46" t="e">
        <f>VLOOKUP(A35,'Phase 1,2+robust'!$A$3:$ID$198,101,FALSE)</f>
        <v>#N/A</v>
      </c>
      <c r="CX35" s="47" t="e">
        <f>VLOOKUP(A35,'Phase 1,2+robust'!$A$3:$ID$198,102,FALSE)</f>
        <v>#N/A</v>
      </c>
      <c r="CY35" s="16" t="e">
        <f>VLOOKUP(A35,'Phase 1,2+robust'!$A$3:$ID$198,103,FALSE)</f>
        <v>#N/A</v>
      </c>
      <c r="CZ35" s="16" t="e">
        <f>VLOOKUP(A35,'Phase 1,2+robust'!$A$3:$ID$198,104,FALSE)</f>
        <v>#N/A</v>
      </c>
      <c r="DA35" s="16" t="e">
        <f>VLOOKUP(A35,'Phase 1,2+robust'!$A$3:$ID$198,105,FALSE)</f>
        <v>#N/A</v>
      </c>
      <c r="DB35" s="45" t="e">
        <f>VLOOKUP(A35,'Phase 1,2+robust'!$A$3:$ID$198,106,FALSE)</f>
        <v>#N/A</v>
      </c>
      <c r="DC35" s="46" t="e">
        <f>VLOOKUP(A35,'Phase 1,2+robust'!$A$3:$ID$198,107,FALSE)</f>
        <v>#N/A</v>
      </c>
      <c r="DD35" s="47" t="e">
        <f>VLOOKUP(A35,'Phase 1,2+robust'!$A$3:$ID$198,108,FALSE)</f>
        <v>#N/A</v>
      </c>
      <c r="DE35" s="16" t="e">
        <f>VLOOKUP(A35,'Phase 1,2+robust'!$A$3:$ID$198,109,FALSE)</f>
        <v>#N/A</v>
      </c>
      <c r="DF35" s="16" t="e">
        <f>VLOOKUP(A35,'Phase 1,2+robust'!$A$3:$ID$198,110,FALSE)</f>
        <v>#N/A</v>
      </c>
      <c r="DG35" s="16" t="e">
        <f>VLOOKUP(A35,'Phase 1,2+robust'!$A$3:$ID$198,111,FALSE)</f>
        <v>#N/A</v>
      </c>
      <c r="DH35" s="45" t="e">
        <f>VLOOKUP(A35,'Phase 1,2+robust'!$A$3:$ID$198,112,FALSE)</f>
        <v>#N/A</v>
      </c>
      <c r="DI35" s="46" t="e">
        <f>VLOOKUP(A35,'Phase 1,2+robust'!$A$3:$ID$198,113,FALSE)</f>
        <v>#N/A</v>
      </c>
      <c r="DJ35" s="47" t="e">
        <f>VLOOKUP(A35,'Phase 1,2+robust'!$A$3:$ID$198,114,FALSE)</f>
        <v>#N/A</v>
      </c>
      <c r="DK35" s="16" t="e">
        <f>VLOOKUP(A35,'Phase 1,2+robust'!$A$3:$ID$198,115,FALSE)</f>
        <v>#N/A</v>
      </c>
      <c r="DL35" s="16" t="e">
        <f>VLOOKUP(A35,'Phase 1,2+robust'!$A$3:$ID$198,116,FALSE)</f>
        <v>#N/A</v>
      </c>
      <c r="DM35" s="16" t="e">
        <f>VLOOKUP(A35,'Phase 1,2+robust'!$A$3:$ID$198,117,FALSE)</f>
        <v>#N/A</v>
      </c>
      <c r="DN35" s="45" t="e">
        <f>VLOOKUP(A35,'Phase 1,2+robust'!$A$3:$ID$198,118,FALSE)</f>
        <v>#N/A</v>
      </c>
      <c r="DO35" s="46" t="e">
        <f>VLOOKUP(A35,'Phase 1,2+robust'!$A$3:$ID$198,119,FALSE)</f>
        <v>#N/A</v>
      </c>
      <c r="DP35" s="47" t="e">
        <f>VLOOKUP(A35,'Phase 1,2+robust'!$A$3:$ID$198,120,FALSE)</f>
        <v>#N/A</v>
      </c>
      <c r="DQ35" s="16" t="e">
        <f>VLOOKUP(A35,'Phase 1,2+robust'!$A$3:$ID$198,121,FALSE)</f>
        <v>#N/A</v>
      </c>
      <c r="DR35" s="16" t="e">
        <f>VLOOKUP(A35,'Phase 1,2+robust'!$A$3:$ID$198,122,FALSE)</f>
        <v>#N/A</v>
      </c>
      <c r="DS35" s="16" t="e">
        <f>VLOOKUP(A35,'Phase 1,2+robust'!$A$3:$ID$198,123,FALSE)</f>
        <v>#N/A</v>
      </c>
      <c r="DT35" s="45" t="e">
        <f>VLOOKUP(A35,'Phase 1,2+robust'!$A$3:$ID$198,124,FALSE)</f>
        <v>#N/A</v>
      </c>
      <c r="DU35" s="46" t="e">
        <f>VLOOKUP(A35,'Phase 1,2+robust'!$A$3:$ID$198,125,FALSE)</f>
        <v>#N/A</v>
      </c>
      <c r="DV35" s="47" t="e">
        <f>VLOOKUP(A35,'Phase 1,2+robust'!$A$3:$ID$198,126,FALSE)</f>
        <v>#N/A</v>
      </c>
      <c r="DW35" s="16" t="e">
        <f>VLOOKUP(A35,'Phase 1,2+robust'!$A$3:$ID$198,127,FALSE)</f>
        <v>#N/A</v>
      </c>
      <c r="DX35" s="16" t="e">
        <f>VLOOKUP(A35,'Phase 1,2+robust'!$A$3:$ID$198,128,FALSE)</f>
        <v>#N/A</v>
      </c>
      <c r="DY35" s="16" t="e">
        <f>VLOOKUP(A35,'Phase 1,2+robust'!$A$3:$ID$198,129,FALSE)</f>
        <v>#N/A</v>
      </c>
      <c r="DZ35" s="45" t="e">
        <f>VLOOKUP(A35,'Phase 1,2+robust'!$A$3:$ID$198,130,FALSE)</f>
        <v>#N/A</v>
      </c>
      <c r="EA35" s="46" t="e">
        <f>VLOOKUP(A35,'Phase 1,2+robust'!$A$3:$ID$198,131,FALSE)</f>
        <v>#N/A</v>
      </c>
      <c r="EB35" s="47" t="e">
        <f>VLOOKUP(A35,'Phase 1,2+robust'!$A$3:$ID$198,132,FALSE)</f>
        <v>#N/A</v>
      </c>
      <c r="EC35" s="16" t="e">
        <f>VLOOKUP(A35,'Phase 1,2+robust'!$A$3:$ID$198,133,FALSE)</f>
        <v>#N/A</v>
      </c>
      <c r="ED35" s="16" t="e">
        <f>VLOOKUP(A35,'Phase 1,2+robust'!$A$3:$ID$198,134,FALSE)</f>
        <v>#N/A</v>
      </c>
      <c r="EE35" s="16" t="e">
        <f>VLOOKUP(A35,'Phase 1,2+robust'!$A$3:$ID$198,135,FALSE)</f>
        <v>#N/A</v>
      </c>
      <c r="EF35" s="45" t="e">
        <f>VLOOKUP(A35,'Phase 1,2+robust'!$A$3:$ID$198,136,FALSE)</f>
        <v>#N/A</v>
      </c>
      <c r="EG35" s="46" t="e">
        <f>VLOOKUP(A35,'Phase 1,2+robust'!$A$3:$ID$198,137,FALSE)</f>
        <v>#N/A</v>
      </c>
      <c r="EH35" s="47" t="e">
        <f>VLOOKUP(A35,'Phase 1,2+robust'!$A$3:$ID$198,138,FALSE)</f>
        <v>#N/A</v>
      </c>
      <c r="EI35" s="16" t="e">
        <f>VLOOKUP(A35,'Phase 1,2+robust'!$A$3:$ID$198,139,FALSE)</f>
        <v>#N/A</v>
      </c>
      <c r="EJ35" s="16" t="e">
        <f>VLOOKUP(A35,'Phase 1,2+robust'!$A$3:$ID$198,140,FALSE)</f>
        <v>#N/A</v>
      </c>
      <c r="EK35" s="16" t="e">
        <f>VLOOKUP(A35,'Phase 1,2+robust'!$A$3:$ID$198,141,FALSE)</f>
        <v>#N/A</v>
      </c>
      <c r="EL35" s="45" t="e">
        <f>VLOOKUP(A35,'Phase 1,2+robust'!$A$3:$ID$198,142,FALSE)</f>
        <v>#N/A</v>
      </c>
      <c r="EM35" s="46" t="e">
        <f>VLOOKUP(A35,'Phase 1,2+robust'!$A$3:$ID$198,143,FALSE)</f>
        <v>#N/A</v>
      </c>
      <c r="EN35" s="47" t="e">
        <f>VLOOKUP(A35,'Phase 1,2+robust'!$A$3:$ID$198,144,FALSE)</f>
        <v>#N/A</v>
      </c>
      <c r="EO35" s="16" t="e">
        <f>VLOOKUP(A35,'Phase 1,2+robust'!$A$3:$ID$198,145,FALSE)</f>
        <v>#N/A</v>
      </c>
      <c r="EP35" s="16" t="e">
        <f>VLOOKUP(A35,'Phase 1,2+robust'!$A$3:$ID$198,146,FALSE)</f>
        <v>#N/A</v>
      </c>
      <c r="EQ35" s="16" t="e">
        <f>VLOOKUP(A35,'Phase 1,2+robust'!$A$3:$ID$198,147,FALSE)</f>
        <v>#N/A</v>
      </c>
      <c r="ER35" s="45" t="e">
        <f>VLOOKUP(A35,'Phase 1,2+robust'!$A$3:$ID$198,148,FALSE)</f>
        <v>#N/A</v>
      </c>
      <c r="ES35" s="46" t="e">
        <f>VLOOKUP(A35,'Phase 1,2+robust'!$A$3:$ID$198,149,FALSE)</f>
        <v>#N/A</v>
      </c>
      <c r="ET35" s="47" t="e">
        <f>VLOOKUP(A35,'Phase 1,2+robust'!$A$3:$ID$198,150,FALSE)</f>
        <v>#N/A</v>
      </c>
      <c r="EU35" s="16" t="e">
        <f>VLOOKUP(A35,'Phase 1,2+robust'!$A$3:$ID$198,151,FALSE)</f>
        <v>#N/A</v>
      </c>
      <c r="EV35" s="16" t="e">
        <f>VLOOKUP(A35,'Phase 1,2+robust'!$A$3:$ID$198,152,FALSE)</f>
        <v>#N/A</v>
      </c>
      <c r="EW35" s="16" t="e">
        <f>VLOOKUP(A35,'Phase 1,2+robust'!$A$3:$ID$198,153,FALSE)</f>
        <v>#N/A</v>
      </c>
      <c r="EX35" s="16" t="e">
        <f>VLOOKUP(A35,'Phase 1,2+robust'!$A$3:$ID$198,154,FALSE)</f>
        <v>#N/A</v>
      </c>
      <c r="EY35" s="16" t="e">
        <f>VLOOKUP(A35,'Phase 1,2+robust'!$A$3:$ID$198,155,FALSE)</f>
        <v>#N/A</v>
      </c>
      <c r="EZ35" s="16" t="e">
        <f>VLOOKUP(A35,'Phase 1,2+robust'!$A$3:$ID$198,156,FALSE)</f>
        <v>#N/A</v>
      </c>
      <c r="FA35" s="16" t="e">
        <f>VLOOKUP(A35,'Phase 1,2+robust'!$A$3:$ID$198,157,FALSE)</f>
        <v>#N/A</v>
      </c>
      <c r="FB35" s="16" t="e">
        <f>VLOOKUP(A35,'Phase 1,2+robust'!$A$3:$ID$198,158,FALSE)</f>
        <v>#N/A</v>
      </c>
      <c r="FC35" s="16" t="e">
        <f>VLOOKUP(A35,'Phase 1,2+robust'!$A$3:$ID$198,159,FALSE)</f>
        <v>#N/A</v>
      </c>
      <c r="FD35" s="16" t="e">
        <f>VLOOKUP(A35,'Phase 1,2+robust'!$A$3:$ID$198,160,FALSE)</f>
        <v>#N/A</v>
      </c>
      <c r="FE35" s="16" t="e">
        <f>VLOOKUP(A35,'Phase 1,2+robust'!$A$3:$ID$198,161,FALSE)</f>
        <v>#N/A</v>
      </c>
      <c r="FF35" s="16" t="e">
        <f>VLOOKUP(A35,'Phase 1,2+robust'!$A$3:$ID$198,162,FALSE)</f>
        <v>#N/A</v>
      </c>
      <c r="FG35" s="16" t="e">
        <f>VLOOKUP(A35,'Phase 1,2+robust'!$A$3:$ID$198,163,FALSE)</f>
        <v>#N/A</v>
      </c>
      <c r="FH35" s="16" t="e">
        <f>VLOOKUP(A35,'Phase 1,2+robust'!$A$3:$ID$198,164,FALSE)</f>
        <v>#N/A</v>
      </c>
      <c r="FI35" s="16" t="e">
        <f>VLOOKUP(A35,'Phase 1,2+robust'!$A$3:$ID$198,165,FALSE)</f>
        <v>#N/A</v>
      </c>
      <c r="FJ35" s="16" t="e">
        <f>VLOOKUP(A35,'Phase 1,2+robust'!$A$3:$ID$198,166,FALSE)</f>
        <v>#N/A</v>
      </c>
      <c r="FK35" s="16" t="e">
        <f>VLOOKUP(A35,'Phase 1,2+robust'!$A$3:$ID$198,167,FALSE)</f>
        <v>#N/A</v>
      </c>
      <c r="FL35" s="16" t="e">
        <f>VLOOKUP(A35,'Phase 1,2+robust'!$A$3:$ID$198,168,FALSE)</f>
        <v>#N/A</v>
      </c>
      <c r="FM35" s="16" t="e">
        <f>VLOOKUP(A35,'Phase 1,2+robust'!$A$3:$ID$198,169,FALSE)</f>
        <v>#N/A</v>
      </c>
      <c r="FN35" s="16" t="e">
        <f>VLOOKUP(A35,'Phase 1,2+robust'!$A$3:$ID$198,170,FALSE)</f>
        <v>#N/A</v>
      </c>
      <c r="FO35" s="16" t="e">
        <f>VLOOKUP(A35,'Phase 1,2+robust'!$A$3:$ID$198,171,FALSE)</f>
        <v>#N/A</v>
      </c>
      <c r="FP35" s="16" t="e">
        <f>VLOOKUP(A35,'Phase 1,2+robust'!$A$3:$ID$198,172,FALSE)</f>
        <v>#N/A</v>
      </c>
      <c r="FQ35" s="16" t="e">
        <f>VLOOKUP(A35,'Phase 1,2+robust'!$A$3:$ID$198,173,FALSE)</f>
        <v>#N/A</v>
      </c>
      <c r="FR35" s="16" t="e">
        <f>VLOOKUP(A35,'Phase 1,2+robust'!$A$3:$ID$198,174,FALSE)</f>
        <v>#N/A</v>
      </c>
      <c r="FS35" s="16" t="e">
        <f>VLOOKUP(A35,'Phase 1,2+robust'!$A$3:$ID$198,175,FALSE)</f>
        <v>#N/A</v>
      </c>
      <c r="FT35" s="16" t="e">
        <f>VLOOKUP(A35,'Phase 1,2+robust'!$A$3:$ID$198,176,FALSE)</f>
        <v>#N/A</v>
      </c>
      <c r="FU35" s="16" t="e">
        <f>VLOOKUP(A35,'Phase 1,2+robust'!$A$3:$ID$198,177,FALSE)</f>
        <v>#N/A</v>
      </c>
      <c r="FV35" s="16" t="e">
        <f>VLOOKUP(A35,'Phase 1,2+robust'!$A$3:$ID$198,178,FALSE)</f>
        <v>#N/A</v>
      </c>
      <c r="FW35" s="16" t="e">
        <f>VLOOKUP(A35,'Phase 1,2+robust'!$A$3:$ID$198,179,FALSE)</f>
        <v>#N/A</v>
      </c>
      <c r="FX35" s="16" t="e">
        <f>VLOOKUP(A35,'Phase 1,2+robust'!$A$3:$ID$198,180,FALSE)</f>
        <v>#N/A</v>
      </c>
      <c r="FY35" s="16" t="e">
        <f>VLOOKUP(A35,'Phase 1,2+robust'!$A$3:$ID$198,181,FALSE)</f>
        <v>#N/A</v>
      </c>
      <c r="FZ35" s="16" t="e">
        <f>VLOOKUP(A35,'Phase 1,2+robust'!$A$3:$ID$198,182,FALSE)</f>
        <v>#N/A</v>
      </c>
      <c r="GA35" s="16" t="e">
        <f>VLOOKUP(A35,'Phase 1,2+robust'!$A$3:$ID$198,183,FALSE)</f>
        <v>#N/A</v>
      </c>
      <c r="GB35" s="16" t="e">
        <f>VLOOKUP(A35,'Phase 1,2+robust'!$A$3:$ID$198,184,FALSE)</f>
        <v>#N/A</v>
      </c>
      <c r="GC35" s="16" t="e">
        <f>VLOOKUP(A35,'Phase 1,2+robust'!$A$3:$ID$198,185,FALSE)</f>
        <v>#N/A</v>
      </c>
      <c r="GD35" s="16" t="e">
        <f>VLOOKUP(A35,'Phase 1,2+robust'!$A$3:$ID$198,186,FALSE)</f>
        <v>#N/A</v>
      </c>
      <c r="GE35" s="16" t="e">
        <f>VLOOKUP(A35,'Phase 1,2+robust'!$A$3:$ID$198,187,FALSE)</f>
        <v>#N/A</v>
      </c>
      <c r="GF35" s="16" t="e">
        <f>VLOOKUP(A35,'Phase 1,2+robust'!$A$3:$ID$198,188,FALSE)</f>
        <v>#N/A</v>
      </c>
      <c r="GG35" s="16" t="e">
        <f>VLOOKUP(A35,'Phase 1,2+robust'!$A$3:$ID$198,189,FALSE)</f>
        <v>#N/A</v>
      </c>
      <c r="GH35" s="16" t="e">
        <f>VLOOKUP(A35,'Phase 1,2+robust'!$A$3:$ID$198,190,FALSE)</f>
        <v>#N/A</v>
      </c>
      <c r="GI35" s="16" t="e">
        <f>VLOOKUP(A35,'Phase 1,2+robust'!$A$3:$ID$198,191,FALSE)</f>
        <v>#N/A</v>
      </c>
      <c r="GJ35" s="16" t="e">
        <f>VLOOKUP(A35,'Phase 1,2+robust'!$A$3:$ID$198,192,FALSE)</f>
        <v>#N/A</v>
      </c>
      <c r="GK35" s="16" t="e">
        <f>VLOOKUP(A35,'Phase 1,2+robust'!$A$3:$ID$198,193,FALSE)</f>
        <v>#N/A</v>
      </c>
      <c r="GL35" s="16" t="e">
        <f>VLOOKUP(A35,'Phase 1,2+robust'!$A$3:$ID$198,194,FALSE)</f>
        <v>#N/A</v>
      </c>
      <c r="GM35" s="16" t="e">
        <f>VLOOKUP(A35,'Phase 1,2+robust'!$A$3:$ID$198,195,FALSE)</f>
        <v>#N/A</v>
      </c>
      <c r="GN35" s="16" t="e">
        <f>VLOOKUP(A35,'Phase 1,2+robust'!$A$3:$ID$198,196,FALSE)</f>
        <v>#N/A</v>
      </c>
      <c r="GO35" s="16" t="e">
        <f>VLOOKUP(A35,'Phase 1,2+robust'!$A$3:$ID$198,197,FALSE)</f>
        <v>#N/A</v>
      </c>
      <c r="GP35" s="16" t="e">
        <f>VLOOKUP(A35,'Phase 1,2+robust'!$A$3:$ID$198,198,FALSE)</f>
        <v>#N/A</v>
      </c>
    </row>
    <row r="36" spans="1:198" s="16" customFormat="1" x14ac:dyDescent="0.25">
      <c r="B36" s="16" t="e">
        <f>VLOOKUP(A36,'Phase 1,2+robust'!$A$3:$ID$198,2,FALSE)</f>
        <v>#N/A</v>
      </c>
      <c r="C36" s="16" t="e">
        <f>VLOOKUP(A36,'Phase 1,2+robust'!$A$3:$ID$198,3,FALSE)</f>
        <v>#N/A</v>
      </c>
      <c r="D36" s="16" t="e">
        <f>VLOOKUP(A36,'Phase 1,2+robust'!$A$3:$ID$198,4,FALSE)</f>
        <v>#N/A</v>
      </c>
      <c r="E36" s="16" t="e">
        <f>VLOOKUP(A36,'Phase 1,2+robust'!$A$3:$ID$198,5,FALSE)</f>
        <v>#N/A</v>
      </c>
      <c r="F36" s="16" t="e">
        <f>VLOOKUP(A36,'Phase 1,2+robust'!$A$3:$ID$198,6,FALSE)</f>
        <v>#N/A</v>
      </c>
      <c r="G36" s="16" t="e">
        <f>VLOOKUP(A36,'Phase 1,2+robust'!$A$3:$ID$198,7,FALSE)</f>
        <v>#N/A</v>
      </c>
      <c r="H36" s="16" t="e">
        <f>VLOOKUP(A36,'Phase 1,2+robust'!$A$3:$ID$198,8,FALSE)</f>
        <v>#N/A</v>
      </c>
      <c r="I36" s="16" t="e">
        <f>VLOOKUP(A36,'Phase 1,2+robust'!$A$3:$ID$198,9,FALSE)</f>
        <v>#N/A</v>
      </c>
      <c r="J36" s="45" t="e">
        <f>VLOOKUP(A36,'Phase 1,2+robust'!$A$3:$ID$198,10,FALSE)</f>
        <v>#N/A</v>
      </c>
      <c r="K36" s="46" t="e">
        <f>VLOOKUP(A36,'Phase 1,2+robust'!$A$3:$ID$198,11,FALSE)</f>
        <v>#N/A</v>
      </c>
      <c r="L36" s="47" t="e">
        <f>VLOOKUP(A36,'Phase 1,2+robust'!$A$3:$ID$198,12,FALSE)</f>
        <v>#N/A</v>
      </c>
      <c r="M36" s="16" t="e">
        <f>VLOOKUP(A36,'Phase 1,2+robust'!$A$3:$ID$198,13,FALSE)</f>
        <v>#N/A</v>
      </c>
      <c r="N36" s="16" t="e">
        <f>VLOOKUP(A36,'Phase 1,2+robust'!$A$3:$ID$198,14,FALSE)</f>
        <v>#N/A</v>
      </c>
      <c r="O36" s="16" t="e">
        <f>VLOOKUP(A36,'Phase 1,2+robust'!$A$3:$ID$198,15,FALSE)</f>
        <v>#N/A</v>
      </c>
      <c r="P36" s="45" t="e">
        <f>VLOOKUP(A36,'Phase 1,2+robust'!$A$3:$ID$198,16,FALSE)</f>
        <v>#N/A</v>
      </c>
      <c r="Q36" s="46" t="e">
        <f>VLOOKUP(A36,'Phase 1,2+robust'!$A$3:$ID$198,17,FALSE)</f>
        <v>#N/A</v>
      </c>
      <c r="R36" s="47" t="e">
        <f>VLOOKUP(A36,'Phase 1,2+robust'!$A$3:$ID$198,18,FALSE)</f>
        <v>#N/A</v>
      </c>
      <c r="S36" s="16" t="e">
        <f>VLOOKUP(A36,'Phase 1,2+robust'!$A$3:$ID$198,19,FALSE)</f>
        <v>#N/A</v>
      </c>
      <c r="T36" s="16" t="e">
        <f>VLOOKUP(A36,'Phase 1,2+robust'!$A$3:$ID$198,20,FALSE)</f>
        <v>#N/A</v>
      </c>
      <c r="U36" s="16" t="e">
        <f>VLOOKUP(A36,'Phase 1,2+robust'!$A$3:$ID$198,21,FALSE)</f>
        <v>#N/A</v>
      </c>
      <c r="V36" s="45" t="e">
        <f>VLOOKUP(A36,'Phase 1,2+robust'!$A$3:$ID$198,22,FALSE)</f>
        <v>#N/A</v>
      </c>
      <c r="W36" s="46" t="e">
        <f>VLOOKUP(A36,'Phase 1,2+robust'!$A$3:$ID$198,23,FALSE)</f>
        <v>#N/A</v>
      </c>
      <c r="X36" s="47" t="e">
        <f>VLOOKUP(A36,'Phase 1,2+robust'!$A$3:$ID$198,24,FALSE)</f>
        <v>#N/A</v>
      </c>
      <c r="Y36" s="16" t="e">
        <f>VLOOKUP(A36,'Phase 1,2+robust'!$A$3:$ID$198,25,FALSE)</f>
        <v>#N/A</v>
      </c>
      <c r="Z36" s="16" t="e">
        <f>VLOOKUP(A36,'Phase 1,2+robust'!$A$3:$ID$198,26,FALSE)</f>
        <v>#N/A</v>
      </c>
      <c r="AA36" s="16" t="e">
        <f>VLOOKUP(A36,'Phase 1,2+robust'!$A$3:$ID$198,27,FALSE)</f>
        <v>#N/A</v>
      </c>
      <c r="AB36" s="45" t="e">
        <f>VLOOKUP(A36,'Phase 1,2+robust'!$A$3:$ID$198,28,FALSE)</f>
        <v>#N/A</v>
      </c>
      <c r="AC36" s="46" t="e">
        <f>VLOOKUP(A36,'Phase 1,2+robust'!$A$3:$ID$198,29,FALSE)</f>
        <v>#N/A</v>
      </c>
      <c r="AD36" s="47" t="e">
        <f>VLOOKUP(A36,'Phase 1,2+robust'!$A$3:$ID$198,30,FALSE)</f>
        <v>#N/A</v>
      </c>
      <c r="AE36" s="16" t="e">
        <f>VLOOKUP(A36,'Phase 1,2+robust'!$A$3:$ID$198,31,FALSE)</f>
        <v>#N/A</v>
      </c>
      <c r="AF36" s="16" t="e">
        <f>VLOOKUP(A36,'Phase 1,2+robust'!$A$3:$ID$198,32,FALSE)</f>
        <v>#N/A</v>
      </c>
      <c r="AG36" s="16" t="e">
        <f>VLOOKUP(A36,'Phase 1,2+robust'!$A$3:$ID$198,33,FALSE)</f>
        <v>#N/A</v>
      </c>
      <c r="AH36" s="45" t="e">
        <f>VLOOKUP(A36,'Phase 1,2+robust'!$A$3:$ID$198,34,FALSE)</f>
        <v>#N/A</v>
      </c>
      <c r="AI36" s="46" t="e">
        <f>VLOOKUP(A36,'Phase 1,2+robust'!$A$3:$ID$198,35,FALSE)</f>
        <v>#N/A</v>
      </c>
      <c r="AJ36" s="47" t="e">
        <f>VLOOKUP(A36,'Phase 1,2+robust'!$A$3:$ID$198,36,FALSE)</f>
        <v>#N/A</v>
      </c>
      <c r="AK36" s="16" t="e">
        <f>VLOOKUP(A36,'Phase 1,2+robust'!$A$3:$ID$198,37,FALSE)</f>
        <v>#N/A</v>
      </c>
      <c r="AL36" s="16" t="e">
        <f>VLOOKUP(A36,'Phase 1,2+robust'!$A$3:$ID$198,38,FALSE)</f>
        <v>#N/A</v>
      </c>
      <c r="AM36" s="16" t="e">
        <f>VLOOKUP(A36,'Phase 1,2+robust'!$A$3:$ID$198,39,FALSE)</f>
        <v>#N/A</v>
      </c>
      <c r="AN36" s="45" t="e">
        <f>VLOOKUP(A36,'Phase 1,2+robust'!$A$3:$ID$198,40,FALSE)</f>
        <v>#N/A</v>
      </c>
      <c r="AO36" s="46" t="e">
        <f>VLOOKUP(A36,'Phase 1,2+robust'!$A$3:$ID$198,41,FALSE)</f>
        <v>#N/A</v>
      </c>
      <c r="AP36" s="47" t="e">
        <f>VLOOKUP(A36,'Phase 1,2+robust'!$A$3:$ID$198,42,FALSE)</f>
        <v>#N/A</v>
      </c>
      <c r="AQ36" s="16" t="e">
        <f>VLOOKUP(A36,'Phase 1,2+robust'!$A$3:$ID$198,43,FALSE)</f>
        <v>#N/A</v>
      </c>
      <c r="AR36" s="16" t="e">
        <f>VLOOKUP(A36,'Phase 1,2+robust'!$A$3:$ID$198,44,FALSE)</f>
        <v>#N/A</v>
      </c>
      <c r="AS36" s="16" t="e">
        <f>VLOOKUP(A36,'Phase 1,2+robust'!$A$3:$ID$198,45,FALSE)</f>
        <v>#N/A</v>
      </c>
      <c r="AT36" s="45" t="e">
        <f>VLOOKUP(A36,'Phase 1,2+robust'!$A$3:$ID$198,46,FALSE)</f>
        <v>#N/A</v>
      </c>
      <c r="AU36" s="46" t="e">
        <f>VLOOKUP(A36,'Phase 1,2+robust'!$A$3:$ID$198,47,FALSE)</f>
        <v>#N/A</v>
      </c>
      <c r="AV36" s="47" t="e">
        <f>VLOOKUP(A36,'Phase 1,2+robust'!$A$3:$ID$198,48,FALSE)</f>
        <v>#N/A</v>
      </c>
      <c r="AW36" s="16" t="e">
        <f>VLOOKUP(A36,'Phase 1,2+robust'!$A$3:$ID$198,49,FALSE)</f>
        <v>#N/A</v>
      </c>
      <c r="AX36" s="16" t="e">
        <f>VLOOKUP(A36,'Phase 1,2+robust'!$A$3:$ID$198,50,FALSE)</f>
        <v>#N/A</v>
      </c>
      <c r="AY36" s="16" t="e">
        <f>VLOOKUP(A36,'Phase 1,2+robust'!$A$3:$ID$198,51,FALSE)</f>
        <v>#N/A</v>
      </c>
      <c r="AZ36" s="45" t="e">
        <f>VLOOKUP(A36,'Phase 1,2+robust'!$A$3:$ID$198,52,FALSE)</f>
        <v>#N/A</v>
      </c>
      <c r="BA36" s="46" t="e">
        <f>VLOOKUP(A36,'Phase 1,2+robust'!$A$3:$ID$198,53,FALSE)</f>
        <v>#N/A</v>
      </c>
      <c r="BB36" s="47" t="e">
        <f>VLOOKUP(A36,'Phase 1,2+robust'!$A$3:$ID$198,54,FALSE)</f>
        <v>#N/A</v>
      </c>
      <c r="BC36" s="16" t="e">
        <f>VLOOKUP(A36,'Phase 1,2+robust'!$A$3:$ID$198,55,FALSE)</f>
        <v>#N/A</v>
      </c>
      <c r="BD36" s="16" t="e">
        <f>VLOOKUP(A36,'Phase 1,2+robust'!$A$3:$ID$198,56,FALSE)</f>
        <v>#N/A</v>
      </c>
      <c r="BE36" s="16" t="e">
        <f>VLOOKUP(A36,'Phase 1,2+robust'!$A$3:$ID$198,57,FALSE)</f>
        <v>#N/A</v>
      </c>
      <c r="BF36" s="45" t="e">
        <f>VLOOKUP(A36,'Phase 1,2+robust'!$A$3:$ID$198,58,FALSE)</f>
        <v>#N/A</v>
      </c>
      <c r="BG36" s="46" t="e">
        <f>VLOOKUP(A36,'Phase 1,2+robust'!$A$3:$ID$198,59,FALSE)</f>
        <v>#N/A</v>
      </c>
      <c r="BH36" s="47" t="e">
        <f>VLOOKUP(A36,'Phase 1,2+robust'!$A$3:$ID$198,60,FALSE)</f>
        <v>#N/A</v>
      </c>
      <c r="BI36" s="16" t="e">
        <f>VLOOKUP(A36,'Phase 1,2+robust'!$A$3:$ID$198,61,FALSE)</f>
        <v>#N/A</v>
      </c>
      <c r="BJ36" s="16" t="e">
        <f>VLOOKUP(A36,'Phase 1,2+robust'!$A$3:$ID$198,62,FALSE)</f>
        <v>#N/A</v>
      </c>
      <c r="BK36" s="16" t="e">
        <f>VLOOKUP(A36,'Phase 1,2+robust'!$A$3:$ID$198,63,FALSE)</f>
        <v>#N/A</v>
      </c>
      <c r="BL36" s="45" t="e">
        <f>VLOOKUP(A36,'Phase 1,2+robust'!$A$3:$ID$198,64,FALSE)</f>
        <v>#N/A</v>
      </c>
      <c r="BM36" s="46" t="e">
        <f>VLOOKUP(A36,'Phase 1,2+robust'!$A$3:$ID$198,65,FALSE)</f>
        <v>#N/A</v>
      </c>
      <c r="BN36" s="47" t="e">
        <f>VLOOKUP(A36,'Phase 1,2+robust'!$A$3:$ID$198,66,FALSE)</f>
        <v>#N/A</v>
      </c>
      <c r="BO36" s="16" t="e">
        <f>VLOOKUP(A36,'Phase 1,2+robust'!$A$3:$ID$198,67,FALSE)</f>
        <v>#N/A</v>
      </c>
      <c r="BP36" s="16" t="e">
        <f>VLOOKUP(A36,'Phase 1,2+robust'!$A$3:$ID$198,68,FALSE)</f>
        <v>#N/A</v>
      </c>
      <c r="BQ36" s="16" t="e">
        <f>VLOOKUP(A36,'Phase 1,2+robust'!$A$3:$ID$198,69,FALSE)</f>
        <v>#N/A</v>
      </c>
      <c r="BR36" s="45" t="e">
        <f>VLOOKUP(A36,'Phase 1,2+robust'!$A$3:$ID$198,70,FALSE)</f>
        <v>#N/A</v>
      </c>
      <c r="BS36" s="46" t="e">
        <f>VLOOKUP(A36,'Phase 1,2+robust'!$A$3:$ID$198,71,FALSE)</f>
        <v>#N/A</v>
      </c>
      <c r="BT36" s="47" t="e">
        <f>VLOOKUP(A36,'Phase 1,2+robust'!$A$3:$ID$198,72,FALSE)</f>
        <v>#N/A</v>
      </c>
      <c r="BU36" s="16" t="e">
        <f>VLOOKUP(A36,'Phase 1,2+robust'!$A$3:$ID$198,73,FALSE)</f>
        <v>#N/A</v>
      </c>
      <c r="BV36" s="16" t="e">
        <f>VLOOKUP(A36,'Phase 1,2+robust'!$A$3:$ID$198,74,FALSE)</f>
        <v>#N/A</v>
      </c>
      <c r="BW36" s="16" t="e">
        <f>VLOOKUP(A36,'Phase 1,2+robust'!$A$3:$ID$198,75,FALSE)</f>
        <v>#N/A</v>
      </c>
      <c r="BX36" s="45" t="e">
        <f>VLOOKUP(A36,'Phase 1,2+robust'!$A$3:$ID$198,76,FALSE)</f>
        <v>#N/A</v>
      </c>
      <c r="BY36" s="46" t="e">
        <f>VLOOKUP(A36,'Phase 1,2+robust'!$A$3:$ID$198,77,FALSE)</f>
        <v>#N/A</v>
      </c>
      <c r="BZ36" s="47" t="e">
        <f>VLOOKUP(A36,'Phase 1,2+robust'!$A$3:$ID$198,78,FALSE)</f>
        <v>#N/A</v>
      </c>
      <c r="CA36" s="16" t="e">
        <f>VLOOKUP(A36,'Phase 1,2+robust'!$A$3:$ID$198,79,FALSE)</f>
        <v>#N/A</v>
      </c>
      <c r="CB36" s="16" t="e">
        <f>VLOOKUP(A36,'Phase 1,2+robust'!$A$3:$ID$198,80,FALSE)</f>
        <v>#N/A</v>
      </c>
      <c r="CC36" s="16" t="e">
        <f>VLOOKUP(A36,'Phase 1,2+robust'!$A$3:$ID$198,81,FALSE)</f>
        <v>#N/A</v>
      </c>
      <c r="CD36" s="45" t="e">
        <f>VLOOKUP(A36,'Phase 1,2+robust'!$A$3:$ID$198,82,FALSE)</f>
        <v>#N/A</v>
      </c>
      <c r="CE36" s="46" t="e">
        <f>VLOOKUP(A36,'Phase 1,2+robust'!$A$3:$ID$198,83,FALSE)</f>
        <v>#N/A</v>
      </c>
      <c r="CF36" s="47" t="e">
        <f>VLOOKUP(A36,'Phase 1,2+robust'!$A$3:$ID$198,84,FALSE)</f>
        <v>#N/A</v>
      </c>
      <c r="CG36" s="16" t="e">
        <f>VLOOKUP(A36,'Phase 1,2+robust'!$A$3:$ID$198,85,FALSE)</f>
        <v>#N/A</v>
      </c>
      <c r="CH36" s="16" t="e">
        <f>VLOOKUP(A36,'Phase 1,2+robust'!$A$3:$ID$198,86,FALSE)</f>
        <v>#N/A</v>
      </c>
      <c r="CI36" s="16" t="e">
        <f>VLOOKUP(A36,'Phase 1,2+robust'!$A$3:$ID$198,87,FALSE)</f>
        <v>#N/A</v>
      </c>
      <c r="CJ36" s="45" t="e">
        <f>VLOOKUP(A36,'Phase 1,2+robust'!$A$3:$ID$198,88,FALSE)</f>
        <v>#N/A</v>
      </c>
      <c r="CK36" s="46" t="e">
        <f>VLOOKUP(A36,'Phase 1,2+robust'!$A$3:$ID$198,89,FALSE)</f>
        <v>#N/A</v>
      </c>
      <c r="CL36" s="47" t="e">
        <f>VLOOKUP(A36,'Phase 1,2+robust'!$A$3:$ID$198,90,FALSE)</f>
        <v>#N/A</v>
      </c>
      <c r="CM36" s="16" t="e">
        <f>VLOOKUP(A36,'Phase 1,2+robust'!$A$3:$ID$198,91,FALSE)</f>
        <v>#N/A</v>
      </c>
      <c r="CN36" s="16" t="e">
        <f>VLOOKUP(A36,'Phase 1,2+robust'!$A$3:$ID$198,92,FALSE)</f>
        <v>#N/A</v>
      </c>
      <c r="CO36" s="16" t="e">
        <f>VLOOKUP(A36,'Phase 1,2+robust'!$A$3:$ID$198,93,FALSE)</f>
        <v>#N/A</v>
      </c>
      <c r="CP36" s="45" t="e">
        <f>VLOOKUP(A36,'Phase 1,2+robust'!$A$3:$ID$198,94,FALSE)</f>
        <v>#N/A</v>
      </c>
      <c r="CQ36" s="46" t="e">
        <f>VLOOKUP(A36,'Phase 1,2+robust'!$A$3:$ID$198,95,FALSE)</f>
        <v>#N/A</v>
      </c>
      <c r="CR36" s="47" t="e">
        <f>VLOOKUP(A36,'Phase 1,2+robust'!$A$3:$ID$198,96,FALSE)</f>
        <v>#N/A</v>
      </c>
      <c r="CS36" s="16" t="e">
        <f>VLOOKUP(A36,'Phase 1,2+robust'!$A$3:$ID$198,97,FALSE)</f>
        <v>#N/A</v>
      </c>
      <c r="CT36" s="16" t="e">
        <f>VLOOKUP(A36,'Phase 1,2+robust'!$A$3:$ID$198,98,FALSE)</f>
        <v>#N/A</v>
      </c>
      <c r="CU36" s="16" t="e">
        <f>VLOOKUP(A36,'Phase 1,2+robust'!$A$3:$ID$198,99,FALSE)</f>
        <v>#N/A</v>
      </c>
      <c r="CV36" s="45" t="e">
        <f>VLOOKUP(A36,'Phase 1,2+robust'!$A$3:$ID$198,100,FALSE)</f>
        <v>#N/A</v>
      </c>
      <c r="CW36" s="46" t="e">
        <f>VLOOKUP(A36,'Phase 1,2+robust'!$A$3:$ID$198,101,FALSE)</f>
        <v>#N/A</v>
      </c>
      <c r="CX36" s="47" t="e">
        <f>VLOOKUP(A36,'Phase 1,2+robust'!$A$3:$ID$198,102,FALSE)</f>
        <v>#N/A</v>
      </c>
      <c r="CY36" s="16" t="e">
        <f>VLOOKUP(A36,'Phase 1,2+robust'!$A$3:$ID$198,103,FALSE)</f>
        <v>#N/A</v>
      </c>
      <c r="CZ36" s="16" t="e">
        <f>VLOOKUP(A36,'Phase 1,2+robust'!$A$3:$ID$198,104,FALSE)</f>
        <v>#N/A</v>
      </c>
      <c r="DA36" s="16" t="e">
        <f>VLOOKUP(A36,'Phase 1,2+robust'!$A$3:$ID$198,105,FALSE)</f>
        <v>#N/A</v>
      </c>
      <c r="DB36" s="45" t="e">
        <f>VLOOKUP(A36,'Phase 1,2+robust'!$A$3:$ID$198,106,FALSE)</f>
        <v>#N/A</v>
      </c>
      <c r="DC36" s="46" t="e">
        <f>VLOOKUP(A36,'Phase 1,2+robust'!$A$3:$ID$198,107,FALSE)</f>
        <v>#N/A</v>
      </c>
      <c r="DD36" s="47" t="e">
        <f>VLOOKUP(A36,'Phase 1,2+robust'!$A$3:$ID$198,108,FALSE)</f>
        <v>#N/A</v>
      </c>
      <c r="DE36" s="16" t="e">
        <f>VLOOKUP(A36,'Phase 1,2+robust'!$A$3:$ID$198,109,FALSE)</f>
        <v>#N/A</v>
      </c>
      <c r="DF36" s="16" t="e">
        <f>VLOOKUP(A36,'Phase 1,2+robust'!$A$3:$ID$198,110,FALSE)</f>
        <v>#N/A</v>
      </c>
      <c r="DG36" s="16" t="e">
        <f>VLOOKUP(A36,'Phase 1,2+robust'!$A$3:$ID$198,111,FALSE)</f>
        <v>#N/A</v>
      </c>
      <c r="DH36" s="45" t="e">
        <f>VLOOKUP(A36,'Phase 1,2+robust'!$A$3:$ID$198,112,FALSE)</f>
        <v>#N/A</v>
      </c>
      <c r="DI36" s="46" t="e">
        <f>VLOOKUP(A36,'Phase 1,2+robust'!$A$3:$ID$198,113,FALSE)</f>
        <v>#N/A</v>
      </c>
      <c r="DJ36" s="47" t="e">
        <f>VLOOKUP(A36,'Phase 1,2+robust'!$A$3:$ID$198,114,FALSE)</f>
        <v>#N/A</v>
      </c>
      <c r="DK36" s="16" t="e">
        <f>VLOOKUP(A36,'Phase 1,2+robust'!$A$3:$ID$198,115,FALSE)</f>
        <v>#N/A</v>
      </c>
      <c r="DL36" s="16" t="e">
        <f>VLOOKUP(A36,'Phase 1,2+robust'!$A$3:$ID$198,116,FALSE)</f>
        <v>#N/A</v>
      </c>
      <c r="DM36" s="16" t="e">
        <f>VLOOKUP(A36,'Phase 1,2+robust'!$A$3:$ID$198,117,FALSE)</f>
        <v>#N/A</v>
      </c>
      <c r="DN36" s="45" t="e">
        <f>VLOOKUP(A36,'Phase 1,2+robust'!$A$3:$ID$198,118,FALSE)</f>
        <v>#N/A</v>
      </c>
      <c r="DO36" s="46" t="e">
        <f>VLOOKUP(A36,'Phase 1,2+robust'!$A$3:$ID$198,119,FALSE)</f>
        <v>#N/A</v>
      </c>
      <c r="DP36" s="47" t="e">
        <f>VLOOKUP(A36,'Phase 1,2+robust'!$A$3:$ID$198,120,FALSE)</f>
        <v>#N/A</v>
      </c>
      <c r="DQ36" s="16" t="e">
        <f>VLOOKUP(A36,'Phase 1,2+robust'!$A$3:$ID$198,121,FALSE)</f>
        <v>#N/A</v>
      </c>
      <c r="DR36" s="16" t="e">
        <f>VLOOKUP(A36,'Phase 1,2+robust'!$A$3:$ID$198,122,FALSE)</f>
        <v>#N/A</v>
      </c>
      <c r="DS36" s="16" t="e">
        <f>VLOOKUP(A36,'Phase 1,2+robust'!$A$3:$ID$198,123,FALSE)</f>
        <v>#N/A</v>
      </c>
      <c r="DT36" s="45" t="e">
        <f>VLOOKUP(A36,'Phase 1,2+robust'!$A$3:$ID$198,124,FALSE)</f>
        <v>#N/A</v>
      </c>
      <c r="DU36" s="46" t="e">
        <f>VLOOKUP(A36,'Phase 1,2+robust'!$A$3:$ID$198,125,FALSE)</f>
        <v>#N/A</v>
      </c>
      <c r="DV36" s="47" t="e">
        <f>VLOOKUP(A36,'Phase 1,2+robust'!$A$3:$ID$198,126,FALSE)</f>
        <v>#N/A</v>
      </c>
      <c r="DW36" s="16" t="e">
        <f>VLOOKUP(A36,'Phase 1,2+robust'!$A$3:$ID$198,127,FALSE)</f>
        <v>#N/A</v>
      </c>
      <c r="DX36" s="16" t="e">
        <f>VLOOKUP(A36,'Phase 1,2+robust'!$A$3:$ID$198,128,FALSE)</f>
        <v>#N/A</v>
      </c>
      <c r="DY36" s="16" t="e">
        <f>VLOOKUP(A36,'Phase 1,2+robust'!$A$3:$ID$198,129,FALSE)</f>
        <v>#N/A</v>
      </c>
      <c r="DZ36" s="45" t="e">
        <f>VLOOKUP(A36,'Phase 1,2+robust'!$A$3:$ID$198,130,FALSE)</f>
        <v>#N/A</v>
      </c>
      <c r="EA36" s="46" t="e">
        <f>VLOOKUP(A36,'Phase 1,2+robust'!$A$3:$ID$198,131,FALSE)</f>
        <v>#N/A</v>
      </c>
      <c r="EB36" s="47" t="e">
        <f>VLOOKUP(A36,'Phase 1,2+robust'!$A$3:$ID$198,132,FALSE)</f>
        <v>#N/A</v>
      </c>
      <c r="EC36" s="16" t="e">
        <f>VLOOKUP(A36,'Phase 1,2+robust'!$A$3:$ID$198,133,FALSE)</f>
        <v>#N/A</v>
      </c>
      <c r="ED36" s="16" t="e">
        <f>VLOOKUP(A36,'Phase 1,2+robust'!$A$3:$ID$198,134,FALSE)</f>
        <v>#N/A</v>
      </c>
      <c r="EE36" s="16" t="e">
        <f>VLOOKUP(A36,'Phase 1,2+robust'!$A$3:$ID$198,135,FALSE)</f>
        <v>#N/A</v>
      </c>
      <c r="EF36" s="45" t="e">
        <f>VLOOKUP(A36,'Phase 1,2+robust'!$A$3:$ID$198,136,FALSE)</f>
        <v>#N/A</v>
      </c>
      <c r="EG36" s="46" t="e">
        <f>VLOOKUP(A36,'Phase 1,2+robust'!$A$3:$ID$198,137,FALSE)</f>
        <v>#N/A</v>
      </c>
      <c r="EH36" s="47" t="e">
        <f>VLOOKUP(A36,'Phase 1,2+robust'!$A$3:$ID$198,138,FALSE)</f>
        <v>#N/A</v>
      </c>
      <c r="EI36" s="16" t="e">
        <f>VLOOKUP(A36,'Phase 1,2+robust'!$A$3:$ID$198,139,FALSE)</f>
        <v>#N/A</v>
      </c>
      <c r="EJ36" s="16" t="e">
        <f>VLOOKUP(A36,'Phase 1,2+robust'!$A$3:$ID$198,140,FALSE)</f>
        <v>#N/A</v>
      </c>
      <c r="EK36" s="16" t="e">
        <f>VLOOKUP(A36,'Phase 1,2+robust'!$A$3:$ID$198,141,FALSE)</f>
        <v>#N/A</v>
      </c>
      <c r="EL36" s="45" t="e">
        <f>VLOOKUP(A36,'Phase 1,2+robust'!$A$3:$ID$198,142,FALSE)</f>
        <v>#N/A</v>
      </c>
      <c r="EM36" s="46" t="e">
        <f>VLOOKUP(A36,'Phase 1,2+robust'!$A$3:$ID$198,143,FALSE)</f>
        <v>#N/A</v>
      </c>
      <c r="EN36" s="47" t="e">
        <f>VLOOKUP(A36,'Phase 1,2+robust'!$A$3:$ID$198,144,FALSE)</f>
        <v>#N/A</v>
      </c>
      <c r="EO36" s="16" t="e">
        <f>VLOOKUP(A36,'Phase 1,2+robust'!$A$3:$ID$198,145,FALSE)</f>
        <v>#N/A</v>
      </c>
      <c r="EP36" s="16" t="e">
        <f>VLOOKUP(A36,'Phase 1,2+robust'!$A$3:$ID$198,146,FALSE)</f>
        <v>#N/A</v>
      </c>
      <c r="EQ36" s="16" t="e">
        <f>VLOOKUP(A36,'Phase 1,2+robust'!$A$3:$ID$198,147,FALSE)</f>
        <v>#N/A</v>
      </c>
      <c r="ER36" s="45" t="e">
        <f>VLOOKUP(A36,'Phase 1,2+robust'!$A$3:$ID$198,148,FALSE)</f>
        <v>#N/A</v>
      </c>
      <c r="ES36" s="46" t="e">
        <f>VLOOKUP(A36,'Phase 1,2+robust'!$A$3:$ID$198,149,FALSE)</f>
        <v>#N/A</v>
      </c>
      <c r="ET36" s="47" t="e">
        <f>VLOOKUP(A36,'Phase 1,2+robust'!$A$3:$ID$198,150,FALSE)</f>
        <v>#N/A</v>
      </c>
      <c r="EU36" s="16" t="e">
        <f>VLOOKUP(A36,'Phase 1,2+robust'!$A$3:$ID$198,151,FALSE)</f>
        <v>#N/A</v>
      </c>
      <c r="EV36" s="16" t="e">
        <f>VLOOKUP(A36,'Phase 1,2+robust'!$A$3:$ID$198,152,FALSE)</f>
        <v>#N/A</v>
      </c>
      <c r="EW36" s="16" t="e">
        <f>VLOOKUP(A36,'Phase 1,2+robust'!$A$3:$ID$198,153,FALSE)</f>
        <v>#N/A</v>
      </c>
      <c r="EX36" s="16" t="e">
        <f>VLOOKUP(A36,'Phase 1,2+robust'!$A$3:$ID$198,154,FALSE)</f>
        <v>#N/A</v>
      </c>
      <c r="EY36" s="16" t="e">
        <f>VLOOKUP(A36,'Phase 1,2+robust'!$A$3:$ID$198,155,FALSE)</f>
        <v>#N/A</v>
      </c>
      <c r="EZ36" s="16" t="e">
        <f>VLOOKUP(A36,'Phase 1,2+robust'!$A$3:$ID$198,156,FALSE)</f>
        <v>#N/A</v>
      </c>
      <c r="FA36" s="16" t="e">
        <f>VLOOKUP(A36,'Phase 1,2+robust'!$A$3:$ID$198,157,FALSE)</f>
        <v>#N/A</v>
      </c>
      <c r="FB36" s="16" t="e">
        <f>VLOOKUP(A36,'Phase 1,2+robust'!$A$3:$ID$198,158,FALSE)</f>
        <v>#N/A</v>
      </c>
      <c r="FC36" s="16" t="e">
        <f>VLOOKUP(A36,'Phase 1,2+robust'!$A$3:$ID$198,159,FALSE)</f>
        <v>#N/A</v>
      </c>
      <c r="FD36" s="16" t="e">
        <f>VLOOKUP(A36,'Phase 1,2+robust'!$A$3:$ID$198,160,FALSE)</f>
        <v>#N/A</v>
      </c>
      <c r="FE36" s="16" t="e">
        <f>VLOOKUP(A36,'Phase 1,2+robust'!$A$3:$ID$198,161,FALSE)</f>
        <v>#N/A</v>
      </c>
      <c r="FF36" s="16" t="e">
        <f>VLOOKUP(A36,'Phase 1,2+robust'!$A$3:$ID$198,162,FALSE)</f>
        <v>#N/A</v>
      </c>
      <c r="FG36" s="16" t="e">
        <f>VLOOKUP(A36,'Phase 1,2+robust'!$A$3:$ID$198,163,FALSE)</f>
        <v>#N/A</v>
      </c>
      <c r="FH36" s="16" t="e">
        <f>VLOOKUP(A36,'Phase 1,2+robust'!$A$3:$ID$198,164,FALSE)</f>
        <v>#N/A</v>
      </c>
      <c r="FI36" s="16" t="e">
        <f>VLOOKUP(A36,'Phase 1,2+robust'!$A$3:$ID$198,165,FALSE)</f>
        <v>#N/A</v>
      </c>
      <c r="FJ36" s="16" t="e">
        <f>VLOOKUP(A36,'Phase 1,2+robust'!$A$3:$ID$198,166,FALSE)</f>
        <v>#N/A</v>
      </c>
      <c r="FK36" s="16" t="e">
        <f>VLOOKUP(A36,'Phase 1,2+robust'!$A$3:$ID$198,167,FALSE)</f>
        <v>#N/A</v>
      </c>
      <c r="FL36" s="16" t="e">
        <f>VLOOKUP(A36,'Phase 1,2+robust'!$A$3:$ID$198,168,FALSE)</f>
        <v>#N/A</v>
      </c>
      <c r="FM36" s="16" t="e">
        <f>VLOOKUP(A36,'Phase 1,2+robust'!$A$3:$ID$198,169,FALSE)</f>
        <v>#N/A</v>
      </c>
      <c r="FN36" s="16" t="e">
        <f>VLOOKUP(A36,'Phase 1,2+robust'!$A$3:$ID$198,170,FALSE)</f>
        <v>#N/A</v>
      </c>
      <c r="FO36" s="16" t="e">
        <f>VLOOKUP(A36,'Phase 1,2+robust'!$A$3:$ID$198,171,FALSE)</f>
        <v>#N/A</v>
      </c>
      <c r="FP36" s="16" t="e">
        <f>VLOOKUP(A36,'Phase 1,2+robust'!$A$3:$ID$198,172,FALSE)</f>
        <v>#N/A</v>
      </c>
      <c r="FQ36" s="16" t="e">
        <f>VLOOKUP(A36,'Phase 1,2+robust'!$A$3:$ID$198,173,FALSE)</f>
        <v>#N/A</v>
      </c>
      <c r="FR36" s="16" t="e">
        <f>VLOOKUP(A36,'Phase 1,2+robust'!$A$3:$ID$198,174,FALSE)</f>
        <v>#N/A</v>
      </c>
      <c r="FS36" s="16" t="e">
        <f>VLOOKUP(A36,'Phase 1,2+robust'!$A$3:$ID$198,175,FALSE)</f>
        <v>#N/A</v>
      </c>
      <c r="FT36" s="16" t="e">
        <f>VLOOKUP(A36,'Phase 1,2+robust'!$A$3:$ID$198,176,FALSE)</f>
        <v>#N/A</v>
      </c>
      <c r="FU36" s="16" t="e">
        <f>VLOOKUP(A36,'Phase 1,2+robust'!$A$3:$ID$198,177,FALSE)</f>
        <v>#N/A</v>
      </c>
      <c r="FV36" s="16" t="e">
        <f>VLOOKUP(A36,'Phase 1,2+robust'!$A$3:$ID$198,178,FALSE)</f>
        <v>#N/A</v>
      </c>
      <c r="FW36" s="16" t="e">
        <f>VLOOKUP(A36,'Phase 1,2+robust'!$A$3:$ID$198,179,FALSE)</f>
        <v>#N/A</v>
      </c>
      <c r="FX36" s="16" t="e">
        <f>VLOOKUP(A36,'Phase 1,2+robust'!$A$3:$ID$198,180,FALSE)</f>
        <v>#N/A</v>
      </c>
      <c r="FY36" s="16" t="e">
        <f>VLOOKUP(A36,'Phase 1,2+robust'!$A$3:$ID$198,181,FALSE)</f>
        <v>#N/A</v>
      </c>
      <c r="FZ36" s="16" t="e">
        <f>VLOOKUP(A36,'Phase 1,2+robust'!$A$3:$ID$198,182,FALSE)</f>
        <v>#N/A</v>
      </c>
      <c r="GA36" s="16" t="e">
        <f>VLOOKUP(A36,'Phase 1,2+robust'!$A$3:$ID$198,183,FALSE)</f>
        <v>#N/A</v>
      </c>
      <c r="GB36" s="16" t="e">
        <f>VLOOKUP(A36,'Phase 1,2+robust'!$A$3:$ID$198,184,FALSE)</f>
        <v>#N/A</v>
      </c>
      <c r="GC36" s="16" t="e">
        <f>VLOOKUP(A36,'Phase 1,2+robust'!$A$3:$ID$198,185,FALSE)</f>
        <v>#N/A</v>
      </c>
      <c r="GD36" s="16" t="e">
        <f>VLOOKUP(A36,'Phase 1,2+robust'!$A$3:$ID$198,186,FALSE)</f>
        <v>#N/A</v>
      </c>
      <c r="GE36" s="16" t="e">
        <f>VLOOKUP(A36,'Phase 1,2+robust'!$A$3:$ID$198,187,FALSE)</f>
        <v>#N/A</v>
      </c>
      <c r="GF36" s="16" t="e">
        <f>VLOOKUP(A36,'Phase 1,2+robust'!$A$3:$ID$198,188,FALSE)</f>
        <v>#N/A</v>
      </c>
      <c r="GG36" s="16" t="e">
        <f>VLOOKUP(A36,'Phase 1,2+robust'!$A$3:$ID$198,189,FALSE)</f>
        <v>#N/A</v>
      </c>
      <c r="GH36" s="16" t="e">
        <f>VLOOKUP(A36,'Phase 1,2+robust'!$A$3:$ID$198,190,FALSE)</f>
        <v>#N/A</v>
      </c>
      <c r="GI36" s="16" t="e">
        <f>VLOOKUP(A36,'Phase 1,2+robust'!$A$3:$ID$198,191,FALSE)</f>
        <v>#N/A</v>
      </c>
      <c r="GJ36" s="16" t="e">
        <f>VLOOKUP(A36,'Phase 1,2+robust'!$A$3:$ID$198,192,FALSE)</f>
        <v>#N/A</v>
      </c>
      <c r="GK36" s="16" t="e">
        <f>VLOOKUP(A36,'Phase 1,2+robust'!$A$3:$ID$198,193,FALSE)</f>
        <v>#N/A</v>
      </c>
      <c r="GL36" s="16" t="e">
        <f>VLOOKUP(A36,'Phase 1,2+robust'!$A$3:$ID$198,194,FALSE)</f>
        <v>#N/A</v>
      </c>
      <c r="GM36" s="16" t="e">
        <f>VLOOKUP(A36,'Phase 1,2+robust'!$A$3:$ID$198,195,FALSE)</f>
        <v>#N/A</v>
      </c>
      <c r="GN36" s="16" t="e">
        <f>VLOOKUP(A36,'Phase 1,2+robust'!$A$3:$ID$198,196,FALSE)</f>
        <v>#N/A</v>
      </c>
      <c r="GO36" s="16" t="e">
        <f>VLOOKUP(A36,'Phase 1,2+robust'!$A$3:$ID$198,197,FALSE)</f>
        <v>#N/A</v>
      </c>
      <c r="GP36" s="16" t="e">
        <f>VLOOKUP(A36,'Phase 1,2+robust'!$A$3:$ID$198,198,FALSE)</f>
        <v>#N/A</v>
      </c>
    </row>
    <row r="37" spans="1:198" s="16" customFormat="1" x14ac:dyDescent="0.25">
      <c r="B37" s="16" t="s">
        <v>518</v>
      </c>
      <c r="J37" s="45">
        <f>$C$96</f>
        <v>74</v>
      </c>
      <c r="K37" s="46">
        <f>0.95*$C$96</f>
        <v>70.3</v>
      </c>
      <c r="L37" s="47">
        <f>0.95*$C$96</f>
        <v>70.3</v>
      </c>
      <c r="M37" s="16">
        <f>$C$96</f>
        <v>74</v>
      </c>
      <c r="N37" s="16">
        <f>1.07*$C$96</f>
        <v>79.180000000000007</v>
      </c>
      <c r="O37" s="16">
        <f>1.07*$C$96</f>
        <v>79.180000000000007</v>
      </c>
      <c r="P37" s="45"/>
      <c r="Q37" s="46"/>
      <c r="R37" s="47"/>
      <c r="V37" s="45"/>
      <c r="W37" s="46">
        <f>0.95*$C$96</f>
        <v>70.3</v>
      </c>
      <c r="X37" s="47">
        <f>0.95*$C$96</f>
        <v>70.3</v>
      </c>
      <c r="Z37" s="16">
        <f>1.07*$C$96</f>
        <v>79.180000000000007</v>
      </c>
      <c r="AA37" s="16">
        <f>1.07*$C$96</f>
        <v>79.180000000000007</v>
      </c>
      <c r="AB37" s="45"/>
      <c r="AC37" s="46"/>
      <c r="AD37" s="47"/>
      <c r="AH37" s="45"/>
      <c r="AI37" s="46">
        <f>$C$96</f>
        <v>74</v>
      </c>
      <c r="AJ37" s="47">
        <f>$C$96</f>
        <v>74</v>
      </c>
      <c r="AL37" s="16">
        <f>1.07*$C$96</f>
        <v>79.180000000000007</v>
      </c>
      <c r="AM37" s="16">
        <f>1.07*$C$96</f>
        <v>79.180000000000007</v>
      </c>
      <c r="AN37" s="45"/>
      <c r="AO37" s="46"/>
      <c r="AP37" s="47"/>
      <c r="AT37" s="45"/>
      <c r="AU37" s="46">
        <f>$C$96</f>
        <v>74</v>
      </c>
      <c r="AV37" s="47">
        <f>$C$96</f>
        <v>74</v>
      </c>
      <c r="AX37" s="16">
        <f>1.07*$C$96</f>
        <v>79.180000000000007</v>
      </c>
      <c r="AY37" s="16">
        <f>1.07*$C$96</f>
        <v>79.180000000000007</v>
      </c>
      <c r="AZ37" s="45"/>
      <c r="BA37" s="46"/>
      <c r="BB37" s="47"/>
      <c r="BF37" s="45"/>
      <c r="BG37" s="46">
        <f>$C$96</f>
        <v>74</v>
      </c>
      <c r="BH37" s="47">
        <f>$C$96</f>
        <v>74</v>
      </c>
      <c r="BJ37" s="16">
        <f>1.07*$C$96</f>
        <v>79.180000000000007</v>
      </c>
      <c r="BK37" s="16">
        <f>1.07*$C$96</f>
        <v>79.180000000000007</v>
      </c>
      <c r="BL37" s="45"/>
      <c r="BM37" s="46">
        <f>$F$97</f>
        <v>0</v>
      </c>
      <c r="BN37" s="47">
        <f>$F$97</f>
        <v>0</v>
      </c>
      <c r="BP37" s="16">
        <f>$D$83</f>
        <v>54</v>
      </c>
      <c r="BQ37" s="16">
        <f>$D$83</f>
        <v>54</v>
      </c>
      <c r="BR37" s="45"/>
      <c r="BS37" s="46">
        <f>$D$82</f>
        <v>64</v>
      </c>
      <c r="BT37" s="47">
        <f>$D$82</f>
        <v>64</v>
      </c>
      <c r="BV37" s="16">
        <f>$D$79</f>
        <v>54</v>
      </c>
      <c r="BW37" s="16">
        <f>$D$79</f>
        <v>54</v>
      </c>
      <c r="BX37" s="45"/>
      <c r="BY37" s="46">
        <f>$D$80</f>
        <v>50</v>
      </c>
      <c r="BZ37" s="47">
        <f>$D$80</f>
        <v>50</v>
      </c>
      <c r="CB37" s="16">
        <f>$D$78</f>
        <v>54</v>
      </c>
      <c r="CC37" s="16">
        <f>$D$78</f>
        <v>54</v>
      </c>
      <c r="CD37" s="45"/>
      <c r="CE37" s="46">
        <f>$D$78</f>
        <v>54</v>
      </c>
      <c r="CF37" s="47">
        <f>$D$78</f>
        <v>54</v>
      </c>
      <c r="CH37" s="16">
        <f>$D$85</f>
        <v>7</v>
      </c>
      <c r="CI37" s="16">
        <f>$D$85</f>
        <v>7</v>
      </c>
      <c r="CJ37" s="45"/>
      <c r="CK37" s="46">
        <f>$D$85</f>
        <v>7</v>
      </c>
      <c r="CL37" s="47">
        <f>$D$85</f>
        <v>7</v>
      </c>
      <c r="CN37" s="16">
        <f>$D$86</f>
        <v>50</v>
      </c>
      <c r="CO37" s="16">
        <f>$D$86</f>
        <v>50</v>
      </c>
      <c r="CP37" s="45"/>
      <c r="CQ37" s="46">
        <f>$D$84</f>
        <v>70</v>
      </c>
      <c r="CR37" s="47">
        <f>$D$84</f>
        <v>70</v>
      </c>
      <c r="CT37" s="16">
        <f>$D$84</f>
        <v>70</v>
      </c>
      <c r="CU37" s="16">
        <f>$D$84</f>
        <v>70</v>
      </c>
      <c r="CV37" s="45"/>
      <c r="CW37" s="46">
        <f>$D$81</f>
        <v>45</v>
      </c>
      <c r="CX37" s="47">
        <f>$D$81</f>
        <v>45</v>
      </c>
      <c r="CZ37" s="16">
        <f>D81</f>
        <v>45</v>
      </c>
      <c r="DA37" s="16">
        <f>D81</f>
        <v>45</v>
      </c>
      <c r="DB37" s="45"/>
      <c r="DC37" s="46">
        <f>F92</f>
        <v>0</v>
      </c>
      <c r="DD37" s="47">
        <f>F92</f>
        <v>0</v>
      </c>
      <c r="DH37" s="45"/>
      <c r="DI37" s="46">
        <f>D77</f>
        <v>30</v>
      </c>
      <c r="DJ37" s="47">
        <f>D77</f>
        <v>30</v>
      </c>
      <c r="DL37" s="16">
        <f>D77</f>
        <v>30</v>
      </c>
      <c r="DM37" s="16">
        <f>D77</f>
        <v>30</v>
      </c>
      <c r="DN37" s="45"/>
      <c r="DO37" s="46">
        <f>D87</f>
        <v>45</v>
      </c>
      <c r="DP37" s="47">
        <f>D87</f>
        <v>45</v>
      </c>
      <c r="DR37" s="16">
        <f>D89</f>
        <v>5</v>
      </c>
      <c r="DS37" s="16">
        <f>D89</f>
        <v>5</v>
      </c>
      <c r="DT37" s="45"/>
      <c r="DU37" s="46">
        <f>D89</f>
        <v>5</v>
      </c>
      <c r="DV37" s="47">
        <f>D89</f>
        <v>5</v>
      </c>
      <c r="DZ37" s="45"/>
      <c r="EA37" s="46"/>
      <c r="EB37" s="47"/>
      <c r="EF37" s="45"/>
      <c r="EG37" s="46"/>
      <c r="EH37" s="47"/>
      <c r="EL37" s="45"/>
      <c r="EM37" s="46"/>
      <c r="EN37" s="47"/>
      <c r="EP37" s="16">
        <f>1.07*C96</f>
        <v>79.180000000000007</v>
      </c>
      <c r="EQ37" s="16">
        <f>1.07*C96</f>
        <v>79.180000000000007</v>
      </c>
      <c r="ER37" s="45"/>
      <c r="ES37" s="46"/>
      <c r="ET37" s="47"/>
      <c r="GI37" s="16">
        <f>1.07*F103</f>
        <v>0</v>
      </c>
      <c r="GJ37" s="16">
        <f>1.07*F103</f>
        <v>0</v>
      </c>
    </row>
    <row r="38" spans="1:198" s="16" customFormat="1" x14ac:dyDescent="0.25">
      <c r="B38" s="16" t="s">
        <v>519</v>
      </c>
      <c r="J38" s="45"/>
      <c r="K38" s="46" t="e">
        <f>AVERAGE(K31:K35)</f>
        <v>#N/A</v>
      </c>
      <c r="L38" s="47" t="e">
        <f>AVERAGE(L31:L35)</f>
        <v>#N/A</v>
      </c>
      <c r="N38" s="16" t="e">
        <f>AVERAGE(N31:N35)</f>
        <v>#N/A</v>
      </c>
      <c r="O38" s="16" t="e">
        <f>AVERAGE(O31:O35)</f>
        <v>#N/A</v>
      </c>
      <c r="P38" s="45"/>
      <c r="Q38" s="46" t="e">
        <f>AVERAGE(Q31:Q35)</f>
        <v>#N/A</v>
      </c>
      <c r="R38" s="47" t="e">
        <f>AVERAGE(R31:R35)</f>
        <v>#N/A</v>
      </c>
      <c r="T38" s="16" t="e">
        <f>AVERAGE(T31:T35)</f>
        <v>#N/A</v>
      </c>
      <c r="U38" s="16" t="e">
        <f>AVERAGE(U31:U35)</f>
        <v>#N/A</v>
      </c>
      <c r="V38" s="45"/>
      <c r="W38" s="46" t="e">
        <f>AVERAGE(W31:W35)</f>
        <v>#N/A</v>
      </c>
      <c r="X38" s="47" t="e">
        <f>AVERAGE(X31:X35)</f>
        <v>#N/A</v>
      </c>
      <c r="Z38" s="16" t="e">
        <f>AVERAGE(Z31:Z35)</f>
        <v>#N/A</v>
      </c>
      <c r="AA38" s="16" t="e">
        <f>AVERAGE(AA31:AA35)</f>
        <v>#N/A</v>
      </c>
      <c r="AB38" s="45"/>
      <c r="AC38" s="46" t="e">
        <f>AVERAGE(AC31:AC35)</f>
        <v>#N/A</v>
      </c>
      <c r="AD38" s="47" t="e">
        <f>AVERAGE(AD31:AD35)</f>
        <v>#N/A</v>
      </c>
      <c r="AF38" s="16" t="e">
        <f>AVERAGE(AF31:AF35)</f>
        <v>#N/A</v>
      </c>
      <c r="AG38" s="16" t="e">
        <f>AVERAGE(AG31:AG35)</f>
        <v>#N/A</v>
      </c>
      <c r="AH38" s="45"/>
      <c r="AI38" s="46" t="e">
        <f>AVERAGE(AI31:AI35)</f>
        <v>#N/A</v>
      </c>
      <c r="AJ38" s="47" t="e">
        <f>AVERAGE(AJ31:AJ35)</f>
        <v>#N/A</v>
      </c>
      <c r="AL38" s="16" t="e">
        <f>AVERAGE(AL31:AL35)</f>
        <v>#N/A</v>
      </c>
      <c r="AM38" s="16" t="e">
        <f>AVERAGE(AM31:AM35)</f>
        <v>#N/A</v>
      </c>
      <c r="AN38" s="45"/>
      <c r="AO38" s="46" t="e">
        <f>AVERAGE(AO31:AO35)</f>
        <v>#N/A</v>
      </c>
      <c r="AP38" s="47" t="e">
        <f>AVERAGE(AP31:AP35)</f>
        <v>#N/A</v>
      </c>
      <c r="AR38" s="16" t="e">
        <f>AVERAGE(AR31:AR35)</f>
        <v>#N/A</v>
      </c>
      <c r="AS38" s="16" t="e">
        <f>AVERAGE(AS31:AS35)</f>
        <v>#N/A</v>
      </c>
      <c r="AT38" s="45"/>
      <c r="AU38" s="46" t="e">
        <f>AVERAGE(AU31:AU35)</f>
        <v>#N/A</v>
      </c>
      <c r="AV38" s="47" t="e">
        <f>AVERAGE(AV31:AV35)</f>
        <v>#N/A</v>
      </c>
      <c r="AX38" s="16" t="e">
        <f>AVERAGE(AX31:AX35)</f>
        <v>#N/A</v>
      </c>
      <c r="AY38" s="16" t="e">
        <f>AVERAGE(AY31:AY35)</f>
        <v>#N/A</v>
      </c>
      <c r="AZ38" s="45"/>
      <c r="BA38" s="46" t="e">
        <f>AVERAGE(BA31:BA35)</f>
        <v>#N/A</v>
      </c>
      <c r="BB38" s="47" t="e">
        <f>AVERAGE(BB31:BB35)</f>
        <v>#N/A</v>
      </c>
      <c r="BD38" s="16" t="e">
        <f>AVERAGE(BD31:BD35)</f>
        <v>#N/A</v>
      </c>
      <c r="BE38" s="16" t="e">
        <f>AVERAGE(BE31:BE35)</f>
        <v>#N/A</v>
      </c>
      <c r="BF38" s="45"/>
      <c r="BG38" s="46" t="e">
        <f>AVERAGE(BG31:BG35)</f>
        <v>#N/A</v>
      </c>
      <c r="BH38" s="47" t="e">
        <f>AVERAGE(BH31:BH35)</f>
        <v>#N/A</v>
      </c>
      <c r="BJ38" s="16" t="e">
        <f>AVERAGE(BJ31:BJ35)</f>
        <v>#N/A</v>
      </c>
      <c r="BK38" s="16" t="e">
        <f>AVERAGE(BK31:BK35)</f>
        <v>#N/A</v>
      </c>
      <c r="BL38" s="45"/>
      <c r="BM38" s="46" t="e">
        <f>AVERAGE(BM31:BM35)</f>
        <v>#N/A</v>
      </c>
      <c r="BN38" s="47" t="e">
        <f>AVERAGE(BN31:BN35)</f>
        <v>#N/A</v>
      </c>
      <c r="BP38" s="16" t="e">
        <f>AVERAGE(BP31:BP35)</f>
        <v>#N/A</v>
      </c>
      <c r="BQ38" s="16" t="e">
        <f>AVERAGE(BQ31:BQ35)</f>
        <v>#N/A</v>
      </c>
      <c r="BR38" s="45"/>
      <c r="BS38" s="46" t="e">
        <f>AVERAGE(BS31:BS35)</f>
        <v>#N/A</v>
      </c>
      <c r="BT38" s="47" t="e">
        <f>AVERAGE(BT31:BT35)</f>
        <v>#N/A</v>
      </c>
      <c r="BV38" s="16" t="e">
        <f>AVERAGE(BV31:BV35)</f>
        <v>#N/A</v>
      </c>
      <c r="BW38" s="16" t="e">
        <f>AVERAGE(BW31:BW35)</f>
        <v>#N/A</v>
      </c>
      <c r="BX38" s="45"/>
      <c r="BY38" s="46" t="e">
        <f>AVERAGE(BY31:BY35)</f>
        <v>#N/A</v>
      </c>
      <c r="BZ38" s="47" t="e">
        <f>AVERAGE(BZ31:BZ35)</f>
        <v>#N/A</v>
      </c>
      <c r="CB38" s="16" t="e">
        <f>AVERAGE(CB31:CB35)</f>
        <v>#N/A</v>
      </c>
      <c r="CC38" s="16" t="e">
        <f>AVERAGE(CC31:CC35)</f>
        <v>#N/A</v>
      </c>
      <c r="CD38" s="45"/>
      <c r="CE38" s="46" t="e">
        <f>AVERAGE(CE31:CE35)</f>
        <v>#N/A</v>
      </c>
      <c r="CF38" s="47" t="e">
        <f>AVERAGE(CF31:CF35)</f>
        <v>#N/A</v>
      </c>
      <c r="CH38" s="16" t="e">
        <f>AVERAGE(CH31:CH35)</f>
        <v>#N/A</v>
      </c>
      <c r="CI38" s="16" t="e">
        <f>AVERAGE(CI31:CI35)</f>
        <v>#N/A</v>
      </c>
      <c r="CJ38" s="45"/>
      <c r="CK38" s="46" t="e">
        <f>AVERAGE(CK31:CK35)</f>
        <v>#N/A</v>
      </c>
      <c r="CL38" s="47" t="e">
        <f>AVERAGE(CL31:CL35)</f>
        <v>#N/A</v>
      </c>
      <c r="CN38" s="16" t="e">
        <f>AVERAGE(CN31:CN35)</f>
        <v>#N/A</v>
      </c>
      <c r="CO38" s="16" t="e">
        <f>AVERAGE(CO31:CO35)</f>
        <v>#N/A</v>
      </c>
      <c r="CP38" s="45"/>
      <c r="CQ38" s="46" t="e">
        <f>AVERAGE(CQ31:CQ35)</f>
        <v>#N/A</v>
      </c>
      <c r="CR38" s="47" t="e">
        <f>AVERAGE(CR31:CR35)</f>
        <v>#N/A</v>
      </c>
      <c r="CT38" s="16" t="e">
        <f>AVERAGE(CT31:CT35)</f>
        <v>#N/A</v>
      </c>
      <c r="CU38" s="16" t="e">
        <f>AVERAGE(CU31:CU35)</f>
        <v>#N/A</v>
      </c>
      <c r="CV38" s="45"/>
      <c r="CW38" s="46" t="e">
        <f>AVERAGE(CW31:CW35)</f>
        <v>#N/A</v>
      </c>
      <c r="CX38" s="47" t="e">
        <f>AVERAGE(CX31:CX35)</f>
        <v>#N/A</v>
      </c>
      <c r="CZ38" s="16" t="e">
        <f>AVERAGE(CZ31:CZ35)</f>
        <v>#N/A</v>
      </c>
      <c r="DA38" s="16" t="e">
        <f>AVERAGE(DA31:DA35)</f>
        <v>#N/A</v>
      </c>
      <c r="DB38" s="45"/>
      <c r="DC38" s="46" t="e">
        <f>AVERAGE(DC31:DC35)</f>
        <v>#N/A</v>
      </c>
      <c r="DD38" s="47" t="e">
        <f>AVERAGE(DD31:DD35)</f>
        <v>#N/A</v>
      </c>
      <c r="DF38" s="16" t="e">
        <f>AVERAGE(DF31:DF35)</f>
        <v>#N/A</v>
      </c>
      <c r="DG38" s="16" t="e">
        <f>AVERAGE(DG31:DG35)</f>
        <v>#N/A</v>
      </c>
      <c r="DH38" s="45"/>
      <c r="DI38" s="46" t="e">
        <f>AVERAGE(DI31:DI35)</f>
        <v>#N/A</v>
      </c>
      <c r="DJ38" s="47" t="e">
        <f>AVERAGE(DJ31:DJ35)</f>
        <v>#N/A</v>
      </c>
      <c r="DL38" s="16" t="e">
        <f>AVERAGE(DL31:DL35)</f>
        <v>#N/A</v>
      </c>
      <c r="DM38" s="16" t="e">
        <f>AVERAGE(DM31:DM35)</f>
        <v>#N/A</v>
      </c>
      <c r="DN38" s="45"/>
      <c r="DO38" s="46" t="e">
        <f>AVERAGE(DO31:DO35)</f>
        <v>#N/A</v>
      </c>
      <c r="DP38" s="47" t="e">
        <f>AVERAGE(DP31:DP35)</f>
        <v>#N/A</v>
      </c>
      <c r="DR38" s="16" t="e">
        <f>AVERAGE(DR31:DR35)</f>
        <v>#N/A</v>
      </c>
      <c r="DS38" s="16" t="e">
        <f>AVERAGE(DS31:DS35)</f>
        <v>#N/A</v>
      </c>
      <c r="DT38" s="45"/>
      <c r="DU38" s="46" t="e">
        <f>AVERAGE(DU31:DU35)</f>
        <v>#N/A</v>
      </c>
      <c r="DV38" s="47" t="e">
        <f>AVERAGE(DV31:DV35)</f>
        <v>#N/A</v>
      </c>
      <c r="DX38" s="16" t="e">
        <f>AVERAGE(DX31:DX35)</f>
        <v>#N/A</v>
      </c>
      <c r="DY38" s="16" t="e">
        <f>AVERAGE(DY31:DY35)</f>
        <v>#N/A</v>
      </c>
      <c r="DZ38" s="45"/>
      <c r="EA38" s="46" t="e">
        <f>AVERAGE(EA31:EA35)</f>
        <v>#N/A</v>
      </c>
      <c r="EB38" s="47" t="e">
        <f>AVERAGE(EB31:EB35)</f>
        <v>#N/A</v>
      </c>
      <c r="ED38" s="16" t="e">
        <f>AVERAGE(ED31:ED35)</f>
        <v>#N/A</v>
      </c>
      <c r="EE38" s="16" t="e">
        <f>AVERAGE(EE31:EE35)</f>
        <v>#N/A</v>
      </c>
      <c r="EF38" s="45"/>
      <c r="EG38" s="46" t="e">
        <f>AVERAGE(EG31:EG35)</f>
        <v>#N/A</v>
      </c>
      <c r="EH38" s="47" t="e">
        <f>AVERAGE(EH31:EH35)</f>
        <v>#N/A</v>
      </c>
      <c r="EJ38" s="16" t="e">
        <f>AVERAGE(EJ31:EJ35)</f>
        <v>#N/A</v>
      </c>
      <c r="EK38" s="16" t="e">
        <f>AVERAGE(EK31:EK35)</f>
        <v>#N/A</v>
      </c>
      <c r="EL38" s="45"/>
      <c r="EM38" s="46" t="e">
        <f>AVERAGE(EM31:EM35)</f>
        <v>#N/A</v>
      </c>
      <c r="EN38" s="47" t="e">
        <f>AVERAGE(EN31:EN35)</f>
        <v>#N/A</v>
      </c>
      <c r="EP38" s="16" t="e">
        <f t="shared" ref="EP38:GG38" si="0">AVERAGE(EP31:EP35)</f>
        <v>#N/A</v>
      </c>
      <c r="EQ38" s="16" t="e">
        <f t="shared" si="0"/>
        <v>#N/A</v>
      </c>
      <c r="ER38" s="45" t="e">
        <f t="shared" si="0"/>
        <v>#N/A</v>
      </c>
      <c r="ES38" s="46" t="e">
        <f t="shared" si="0"/>
        <v>#N/A</v>
      </c>
      <c r="ET38" s="47" t="e">
        <f t="shared" si="0"/>
        <v>#N/A</v>
      </c>
      <c r="EU38" s="16" t="e">
        <f t="shared" si="0"/>
        <v>#N/A</v>
      </c>
      <c r="EV38" s="16" t="e">
        <f t="shared" si="0"/>
        <v>#N/A</v>
      </c>
      <c r="EW38" s="16" t="e">
        <f t="shared" si="0"/>
        <v>#N/A</v>
      </c>
      <c r="EX38" s="16" t="e">
        <f t="shared" si="0"/>
        <v>#N/A</v>
      </c>
      <c r="EY38" s="16" t="e">
        <f t="shared" si="0"/>
        <v>#N/A</v>
      </c>
      <c r="EZ38" s="16" t="e">
        <f t="shared" si="0"/>
        <v>#N/A</v>
      </c>
      <c r="FA38" s="16" t="e">
        <f t="shared" si="0"/>
        <v>#N/A</v>
      </c>
      <c r="FB38" s="16" t="e">
        <f t="shared" si="0"/>
        <v>#N/A</v>
      </c>
      <c r="FC38" s="16" t="e">
        <f t="shared" si="0"/>
        <v>#N/A</v>
      </c>
      <c r="FD38" s="16" t="e">
        <f t="shared" si="0"/>
        <v>#N/A</v>
      </c>
      <c r="FE38" s="16" t="e">
        <f t="shared" si="0"/>
        <v>#N/A</v>
      </c>
      <c r="FF38" s="16" t="e">
        <f t="shared" si="0"/>
        <v>#N/A</v>
      </c>
      <c r="FG38" s="16" t="e">
        <f t="shared" si="0"/>
        <v>#N/A</v>
      </c>
      <c r="FH38" s="16" t="e">
        <f t="shared" si="0"/>
        <v>#N/A</v>
      </c>
      <c r="FI38" s="16" t="e">
        <f t="shared" si="0"/>
        <v>#N/A</v>
      </c>
      <c r="FJ38" s="16" t="e">
        <f t="shared" si="0"/>
        <v>#N/A</v>
      </c>
      <c r="FK38" s="16" t="e">
        <f t="shared" si="0"/>
        <v>#N/A</v>
      </c>
      <c r="FL38" s="16" t="e">
        <f t="shared" si="0"/>
        <v>#N/A</v>
      </c>
      <c r="FM38" s="16" t="e">
        <f t="shared" si="0"/>
        <v>#N/A</v>
      </c>
      <c r="FN38" s="16" t="e">
        <f t="shared" si="0"/>
        <v>#N/A</v>
      </c>
      <c r="FO38" s="16" t="e">
        <f t="shared" si="0"/>
        <v>#N/A</v>
      </c>
      <c r="FP38" s="16" t="e">
        <f t="shared" si="0"/>
        <v>#N/A</v>
      </c>
      <c r="FQ38" s="16" t="e">
        <f t="shared" si="0"/>
        <v>#N/A</v>
      </c>
      <c r="FR38" s="16" t="e">
        <f t="shared" si="0"/>
        <v>#N/A</v>
      </c>
      <c r="FS38" s="16" t="e">
        <f t="shared" si="0"/>
        <v>#N/A</v>
      </c>
      <c r="FT38" s="16" t="e">
        <f t="shared" si="0"/>
        <v>#N/A</v>
      </c>
      <c r="FU38" s="16" t="e">
        <f t="shared" si="0"/>
        <v>#N/A</v>
      </c>
      <c r="FV38" s="16" t="e">
        <f t="shared" si="0"/>
        <v>#N/A</v>
      </c>
      <c r="FW38" s="16" t="e">
        <f t="shared" si="0"/>
        <v>#N/A</v>
      </c>
      <c r="FX38" s="16" t="e">
        <f t="shared" si="0"/>
        <v>#N/A</v>
      </c>
      <c r="FY38" s="16" t="e">
        <f t="shared" si="0"/>
        <v>#N/A</v>
      </c>
      <c r="FZ38" s="16" t="e">
        <f t="shared" si="0"/>
        <v>#N/A</v>
      </c>
      <c r="GA38" s="16" t="e">
        <f t="shared" si="0"/>
        <v>#N/A</v>
      </c>
      <c r="GB38" s="16" t="e">
        <f t="shared" si="0"/>
        <v>#N/A</v>
      </c>
      <c r="GC38" s="16" t="e">
        <f t="shared" si="0"/>
        <v>#N/A</v>
      </c>
      <c r="GD38" s="16" t="e">
        <f t="shared" si="0"/>
        <v>#N/A</v>
      </c>
      <c r="GE38" s="16" t="e">
        <f t="shared" si="0"/>
        <v>#N/A</v>
      </c>
      <c r="GF38" s="16" t="e">
        <f t="shared" si="0"/>
        <v>#N/A</v>
      </c>
      <c r="GG38" s="16" t="e">
        <f t="shared" si="0"/>
        <v>#N/A</v>
      </c>
      <c r="GI38" s="16" t="e">
        <f>AVERAGE(GI31:GI35)</f>
        <v>#N/A</v>
      </c>
      <c r="GJ38" s="16" t="e">
        <f>AVERAGE(GJ31:GJ35)</f>
        <v>#N/A</v>
      </c>
    </row>
    <row r="39" spans="1:198" s="16" customFormat="1" x14ac:dyDescent="0.25">
      <c r="B39" s="16" t="s">
        <v>520</v>
      </c>
      <c r="J39" s="45"/>
      <c r="K39" s="46" t="e">
        <f>STDEV(K31:K35)</f>
        <v>#N/A</v>
      </c>
      <c r="L39" s="47" t="e">
        <f>STDEV(L31:L35)</f>
        <v>#N/A</v>
      </c>
      <c r="N39" s="16" t="e">
        <f>STDEV(N31:N35)</f>
        <v>#N/A</v>
      </c>
      <c r="O39" s="16" t="e">
        <f>STDEV(O31:O35)</f>
        <v>#N/A</v>
      </c>
      <c r="P39" s="45"/>
      <c r="Q39" s="46" t="e">
        <f>STDEV(Q31:Q35)</f>
        <v>#N/A</v>
      </c>
      <c r="R39" s="47" t="e">
        <f>STDEV(R31:R35)</f>
        <v>#N/A</v>
      </c>
      <c r="T39" s="16" t="e">
        <f>STDEV(T31:T35)</f>
        <v>#N/A</v>
      </c>
      <c r="U39" s="16" t="e">
        <f>STDEV(U31:U35)</f>
        <v>#N/A</v>
      </c>
      <c r="V39" s="45"/>
      <c r="W39" s="46" t="e">
        <f>STDEV(W31:W35)</f>
        <v>#N/A</v>
      </c>
      <c r="X39" s="47" t="e">
        <f>STDEV(X31:X35)</f>
        <v>#N/A</v>
      </c>
      <c r="Z39" s="16" t="e">
        <f>STDEV(Z31:Z35)</f>
        <v>#N/A</v>
      </c>
      <c r="AA39" s="16" t="e">
        <f>STDEV(AA31:AA35)</f>
        <v>#N/A</v>
      </c>
      <c r="AB39" s="45"/>
      <c r="AC39" s="46" t="e">
        <f>STDEV(AC31:AC35)</f>
        <v>#N/A</v>
      </c>
      <c r="AD39" s="47" t="e">
        <f>STDEV(AD31:AD35)</f>
        <v>#N/A</v>
      </c>
      <c r="AF39" s="16" t="e">
        <f>STDEV(AF31:AF35)</f>
        <v>#N/A</v>
      </c>
      <c r="AG39" s="16" t="e">
        <f>STDEV(AG31:AG35)</f>
        <v>#N/A</v>
      </c>
      <c r="AH39" s="45"/>
      <c r="AI39" s="46" t="e">
        <f>STDEV(AI31:AI35)</f>
        <v>#N/A</v>
      </c>
      <c r="AJ39" s="47" t="e">
        <f>STDEV(AJ31:AJ35)</f>
        <v>#N/A</v>
      </c>
      <c r="AL39" s="16" t="e">
        <f>STDEV(AL31:AL35)</f>
        <v>#N/A</v>
      </c>
      <c r="AM39" s="16" t="e">
        <f>STDEV(AM31:AM35)</f>
        <v>#N/A</v>
      </c>
      <c r="AN39" s="45"/>
      <c r="AO39" s="46" t="e">
        <f>STDEV(AO31:AO35)</f>
        <v>#N/A</v>
      </c>
      <c r="AP39" s="47" t="e">
        <f>STDEV(AP31:AP35)</f>
        <v>#N/A</v>
      </c>
      <c r="AR39" s="16" t="e">
        <f>STDEV(AR31:AR35)</f>
        <v>#N/A</v>
      </c>
      <c r="AS39" s="16" t="e">
        <f>STDEV(AS31:AS35)</f>
        <v>#N/A</v>
      </c>
      <c r="AT39" s="45"/>
      <c r="AU39" s="46" t="e">
        <f>STDEV(AU31:AU35)</f>
        <v>#N/A</v>
      </c>
      <c r="AV39" s="47" t="e">
        <f>STDEV(AV31:AV35)</f>
        <v>#N/A</v>
      </c>
      <c r="AX39" s="16" t="e">
        <f>STDEV(AX31:AX35)</f>
        <v>#N/A</v>
      </c>
      <c r="AY39" s="16" t="e">
        <f>STDEV(AY31:AY35)</f>
        <v>#N/A</v>
      </c>
      <c r="AZ39" s="45"/>
      <c r="BA39" s="46" t="e">
        <f>STDEV(BA31:BA35)</f>
        <v>#N/A</v>
      </c>
      <c r="BB39" s="47" t="e">
        <f>STDEV(BB31:BB35)</f>
        <v>#N/A</v>
      </c>
      <c r="BD39" s="16" t="e">
        <f>STDEV(BD31:BD35)</f>
        <v>#N/A</v>
      </c>
      <c r="BE39" s="16" t="e">
        <f>STDEV(BE31:BE35)</f>
        <v>#N/A</v>
      </c>
      <c r="BF39" s="45"/>
      <c r="BG39" s="46" t="e">
        <f>STDEV(BG31:BG35)</f>
        <v>#N/A</v>
      </c>
      <c r="BH39" s="47" t="e">
        <f>STDEV(BH31:BH35)</f>
        <v>#N/A</v>
      </c>
      <c r="BJ39" s="16" t="e">
        <f>STDEV(BJ31:BJ35)</f>
        <v>#N/A</v>
      </c>
      <c r="BK39" s="16" t="e">
        <f>STDEV(BK31:BK35)</f>
        <v>#N/A</v>
      </c>
      <c r="BL39" s="45"/>
      <c r="BM39" s="46" t="e">
        <f>STDEV(BM31:BM35)</f>
        <v>#N/A</v>
      </c>
      <c r="BN39" s="47" t="e">
        <f>STDEV(BN31:BN35)</f>
        <v>#N/A</v>
      </c>
      <c r="BP39" s="16" t="e">
        <f>STDEV(BP31:BP35)</f>
        <v>#N/A</v>
      </c>
      <c r="BQ39" s="16" t="e">
        <f>STDEV(BQ31:BQ35)</f>
        <v>#N/A</v>
      </c>
      <c r="BR39" s="45"/>
      <c r="BS39" s="46" t="e">
        <f>STDEV(BS31:BS35)</f>
        <v>#N/A</v>
      </c>
      <c r="BT39" s="47" t="e">
        <f>STDEV(BT31:BT35)</f>
        <v>#N/A</v>
      </c>
      <c r="BV39" s="16" t="e">
        <f>STDEV(BV31:BV35)</f>
        <v>#N/A</v>
      </c>
      <c r="BW39" s="16" t="e">
        <f>STDEV(BW31:BW35)</f>
        <v>#N/A</v>
      </c>
      <c r="BX39" s="45"/>
      <c r="BY39" s="46" t="e">
        <f>STDEV(BY31:BY35)</f>
        <v>#N/A</v>
      </c>
      <c r="BZ39" s="47" t="e">
        <f>STDEV(BZ31:BZ35)</f>
        <v>#N/A</v>
      </c>
      <c r="CB39" s="16" t="e">
        <f>STDEV(CB31:CB35)</f>
        <v>#N/A</v>
      </c>
      <c r="CC39" s="16" t="e">
        <f>STDEV(CC31:CC35)</f>
        <v>#N/A</v>
      </c>
      <c r="CD39" s="45"/>
      <c r="CE39" s="46" t="e">
        <f>STDEV(CE31:CE35)</f>
        <v>#N/A</v>
      </c>
      <c r="CF39" s="47" t="e">
        <f>STDEV(CF31:CF35)</f>
        <v>#N/A</v>
      </c>
      <c r="CH39" s="16" t="e">
        <f>STDEV(CH31:CH35)</f>
        <v>#N/A</v>
      </c>
      <c r="CI39" s="16" t="e">
        <f>STDEV(CI31:CI35)</f>
        <v>#N/A</v>
      </c>
      <c r="CJ39" s="45"/>
      <c r="CK39" s="46" t="e">
        <f>STDEV(CK31:CK35)</f>
        <v>#N/A</v>
      </c>
      <c r="CL39" s="47" t="e">
        <f>STDEV(CL31:CL35)</f>
        <v>#N/A</v>
      </c>
      <c r="CN39" s="16" t="e">
        <f>STDEV(CN31:CN35)</f>
        <v>#N/A</v>
      </c>
      <c r="CO39" s="16" t="e">
        <f>STDEV(CO31:CO35)</f>
        <v>#N/A</v>
      </c>
      <c r="CP39" s="45"/>
      <c r="CQ39" s="46" t="e">
        <f>STDEV(CQ31:CQ35)</f>
        <v>#N/A</v>
      </c>
      <c r="CR39" s="47" t="e">
        <f>STDEV(CR31:CR35)</f>
        <v>#N/A</v>
      </c>
      <c r="CT39" s="16" t="e">
        <f>STDEV(CT31:CT35)</f>
        <v>#N/A</v>
      </c>
      <c r="CU39" s="16" t="e">
        <f>STDEV(CU31:CU35)</f>
        <v>#N/A</v>
      </c>
      <c r="CV39" s="45"/>
      <c r="CW39" s="46" t="e">
        <f>STDEV(CW31:CW35)</f>
        <v>#N/A</v>
      </c>
      <c r="CX39" s="47" t="e">
        <f>STDEV(CX31:CX35)</f>
        <v>#N/A</v>
      </c>
      <c r="CZ39" s="16" t="e">
        <f>STDEV(CZ31:CZ35)</f>
        <v>#N/A</v>
      </c>
      <c r="DA39" s="16" t="e">
        <f>STDEV(DA31:DA35)</f>
        <v>#N/A</v>
      </c>
      <c r="DB39" s="45"/>
      <c r="DC39" s="46" t="e">
        <f>STDEV(DC31:DC35)</f>
        <v>#N/A</v>
      </c>
      <c r="DD39" s="47" t="e">
        <f>STDEV(DD31:DD35)</f>
        <v>#N/A</v>
      </c>
      <c r="DF39" s="16" t="e">
        <f>STDEV(DF31:DF35)</f>
        <v>#N/A</v>
      </c>
      <c r="DG39" s="16" t="e">
        <f>STDEV(DG31:DG35)</f>
        <v>#N/A</v>
      </c>
      <c r="DH39" s="45"/>
      <c r="DI39" s="46" t="e">
        <f>STDEV(DI31:DI35)</f>
        <v>#N/A</v>
      </c>
      <c r="DJ39" s="47" t="e">
        <f>STDEV(DJ31:DJ35)</f>
        <v>#N/A</v>
      </c>
      <c r="DL39" s="16" t="e">
        <f>STDEV(DL31:DL35)</f>
        <v>#N/A</v>
      </c>
      <c r="DM39" s="16" t="e">
        <f>STDEV(DM31:DM35)</f>
        <v>#N/A</v>
      </c>
      <c r="DN39" s="45"/>
      <c r="DO39" s="46" t="e">
        <f>STDEV(DO31:DO35)</f>
        <v>#N/A</v>
      </c>
      <c r="DP39" s="47" t="e">
        <f>STDEV(DP31:DP35)</f>
        <v>#N/A</v>
      </c>
      <c r="DR39" s="16" t="e">
        <f>STDEV(DR31:DR35)</f>
        <v>#N/A</v>
      </c>
      <c r="DS39" s="16" t="e">
        <f>STDEV(DS31:DS35)</f>
        <v>#N/A</v>
      </c>
      <c r="DT39" s="45"/>
      <c r="DU39" s="46" t="e">
        <f>STDEV(DU31:DU35)</f>
        <v>#N/A</v>
      </c>
      <c r="DV39" s="47" t="e">
        <f>STDEV(DV31:DV35)</f>
        <v>#N/A</v>
      </c>
      <c r="DX39" s="16" t="e">
        <f>STDEV(DX31:DX35)</f>
        <v>#N/A</v>
      </c>
      <c r="DY39" s="16" t="e">
        <f>STDEV(DY31:DY35)</f>
        <v>#N/A</v>
      </c>
      <c r="DZ39" s="45"/>
      <c r="EA39" s="46" t="e">
        <f>STDEV(EA31:EA35)</f>
        <v>#N/A</v>
      </c>
      <c r="EB39" s="47" t="e">
        <f>STDEV(EB31:EB35)</f>
        <v>#N/A</v>
      </c>
      <c r="ED39" s="16" t="e">
        <f>STDEV(ED31:ED35)</f>
        <v>#N/A</v>
      </c>
      <c r="EE39" s="16" t="e">
        <f>STDEV(EE31:EE35)</f>
        <v>#N/A</v>
      </c>
      <c r="EF39" s="45"/>
      <c r="EG39" s="46" t="e">
        <f>STDEV(EG31:EG35)</f>
        <v>#N/A</v>
      </c>
      <c r="EH39" s="47" t="e">
        <f>STDEV(EH31:EH35)</f>
        <v>#N/A</v>
      </c>
      <c r="EJ39" s="16" t="e">
        <f>STDEV(EJ31:EJ35)</f>
        <v>#N/A</v>
      </c>
      <c r="EK39" s="16" t="e">
        <f>STDEV(EK31:EK35)</f>
        <v>#N/A</v>
      </c>
      <c r="EL39" s="45"/>
      <c r="EM39" s="46" t="e">
        <f>STDEV(EM31:EM35)</f>
        <v>#N/A</v>
      </c>
      <c r="EN39" s="47" t="e">
        <f>STDEV(EN31:EN35)</f>
        <v>#N/A</v>
      </c>
      <c r="EP39" s="16" t="e">
        <f t="shared" ref="EP39:GG39" si="1">STDEV(EP31:EP35)</f>
        <v>#N/A</v>
      </c>
      <c r="EQ39" s="16" t="e">
        <f t="shared" si="1"/>
        <v>#N/A</v>
      </c>
      <c r="ER39" s="45" t="e">
        <f t="shared" si="1"/>
        <v>#N/A</v>
      </c>
      <c r="ES39" s="46" t="e">
        <f t="shared" si="1"/>
        <v>#N/A</v>
      </c>
      <c r="ET39" s="47" t="e">
        <f t="shared" si="1"/>
        <v>#N/A</v>
      </c>
      <c r="EU39" s="16" t="e">
        <f t="shared" si="1"/>
        <v>#N/A</v>
      </c>
      <c r="EV39" s="16" t="e">
        <f t="shared" si="1"/>
        <v>#N/A</v>
      </c>
      <c r="EW39" s="16" t="e">
        <f t="shared" si="1"/>
        <v>#N/A</v>
      </c>
      <c r="EX39" s="16" t="e">
        <f t="shared" si="1"/>
        <v>#N/A</v>
      </c>
      <c r="EY39" s="16" t="e">
        <f t="shared" si="1"/>
        <v>#N/A</v>
      </c>
      <c r="EZ39" s="16" t="e">
        <f t="shared" si="1"/>
        <v>#N/A</v>
      </c>
      <c r="FA39" s="16" t="e">
        <f t="shared" si="1"/>
        <v>#N/A</v>
      </c>
      <c r="FB39" s="16" t="e">
        <f t="shared" si="1"/>
        <v>#N/A</v>
      </c>
      <c r="FC39" s="16" t="e">
        <f t="shared" si="1"/>
        <v>#N/A</v>
      </c>
      <c r="FD39" s="16" t="e">
        <f t="shared" si="1"/>
        <v>#N/A</v>
      </c>
      <c r="FE39" s="16" t="e">
        <f t="shared" si="1"/>
        <v>#N/A</v>
      </c>
      <c r="FF39" s="16" t="e">
        <f t="shared" si="1"/>
        <v>#N/A</v>
      </c>
      <c r="FG39" s="16" t="e">
        <f t="shared" si="1"/>
        <v>#N/A</v>
      </c>
      <c r="FH39" s="16" t="e">
        <f t="shared" si="1"/>
        <v>#N/A</v>
      </c>
      <c r="FI39" s="16" t="e">
        <f t="shared" si="1"/>
        <v>#N/A</v>
      </c>
      <c r="FJ39" s="16" t="e">
        <f t="shared" si="1"/>
        <v>#N/A</v>
      </c>
      <c r="FK39" s="16" t="e">
        <f t="shared" si="1"/>
        <v>#N/A</v>
      </c>
      <c r="FL39" s="16" t="e">
        <f t="shared" si="1"/>
        <v>#N/A</v>
      </c>
      <c r="FM39" s="16" t="e">
        <f t="shared" si="1"/>
        <v>#N/A</v>
      </c>
      <c r="FN39" s="16" t="e">
        <f t="shared" si="1"/>
        <v>#N/A</v>
      </c>
      <c r="FO39" s="16" t="e">
        <f t="shared" si="1"/>
        <v>#N/A</v>
      </c>
      <c r="FP39" s="16" t="e">
        <f t="shared" si="1"/>
        <v>#N/A</v>
      </c>
      <c r="FQ39" s="16" t="e">
        <f t="shared" si="1"/>
        <v>#N/A</v>
      </c>
      <c r="FR39" s="16" t="e">
        <f t="shared" si="1"/>
        <v>#N/A</v>
      </c>
      <c r="FS39" s="16" t="e">
        <f t="shared" si="1"/>
        <v>#N/A</v>
      </c>
      <c r="FT39" s="16" t="e">
        <f t="shared" si="1"/>
        <v>#N/A</v>
      </c>
      <c r="FU39" s="16" t="e">
        <f t="shared" si="1"/>
        <v>#N/A</v>
      </c>
      <c r="FV39" s="16" t="e">
        <f t="shared" si="1"/>
        <v>#N/A</v>
      </c>
      <c r="FW39" s="16" t="e">
        <f t="shared" si="1"/>
        <v>#N/A</v>
      </c>
      <c r="FX39" s="16" t="e">
        <f t="shared" si="1"/>
        <v>#N/A</v>
      </c>
      <c r="FY39" s="16" t="e">
        <f t="shared" si="1"/>
        <v>#N/A</v>
      </c>
      <c r="FZ39" s="16" t="e">
        <f t="shared" si="1"/>
        <v>#N/A</v>
      </c>
      <c r="GA39" s="16" t="e">
        <f t="shared" si="1"/>
        <v>#N/A</v>
      </c>
      <c r="GB39" s="16" t="e">
        <f t="shared" si="1"/>
        <v>#N/A</v>
      </c>
      <c r="GC39" s="16" t="e">
        <f t="shared" si="1"/>
        <v>#N/A</v>
      </c>
      <c r="GD39" s="16" t="e">
        <f t="shared" si="1"/>
        <v>#N/A</v>
      </c>
      <c r="GE39" s="16" t="e">
        <f t="shared" si="1"/>
        <v>#N/A</v>
      </c>
      <c r="GF39" s="16" t="e">
        <f t="shared" si="1"/>
        <v>#N/A</v>
      </c>
      <c r="GG39" s="16" t="e">
        <f t="shared" si="1"/>
        <v>#N/A</v>
      </c>
      <c r="GI39" s="16" t="e">
        <f>STDEV(GI31:GI35)</f>
        <v>#N/A</v>
      </c>
      <c r="GJ39" s="16" t="e">
        <f>STDEV(GJ31:GJ35)</f>
        <v>#N/A</v>
      </c>
    </row>
    <row r="40" spans="1:198" s="16" customFormat="1" ht="15.75" thickBot="1" x14ac:dyDescent="0.3">
      <c r="A40" s="49"/>
      <c r="B40" s="49"/>
      <c r="C40" s="49"/>
      <c r="D40" s="49"/>
      <c r="E40" s="49"/>
      <c r="F40" s="49"/>
      <c r="G40" s="49"/>
      <c r="H40" s="49"/>
      <c r="I40" s="49"/>
      <c r="J40" s="50"/>
      <c r="K40" s="49"/>
      <c r="L40" s="51"/>
      <c r="M40" s="49"/>
      <c r="N40" s="49"/>
      <c r="O40" s="49"/>
      <c r="P40" s="50"/>
      <c r="Q40" s="49"/>
      <c r="R40" s="51"/>
      <c r="S40" s="49"/>
      <c r="T40" s="49"/>
      <c r="U40" s="49"/>
      <c r="V40" s="50"/>
      <c r="W40" s="49"/>
      <c r="X40" s="51"/>
      <c r="Y40" s="49"/>
      <c r="Z40" s="49"/>
      <c r="AA40" s="49" t="e">
        <f>#REF!/F103</f>
        <v>#REF!</v>
      </c>
      <c r="AB40" s="50"/>
      <c r="AC40" s="49"/>
      <c r="AD40" s="51"/>
      <c r="AE40" s="49"/>
      <c r="AF40" s="49"/>
      <c r="AG40" s="49"/>
      <c r="AH40" s="50"/>
      <c r="AI40" s="49"/>
      <c r="AJ40" s="51"/>
      <c r="AK40" s="49"/>
      <c r="AL40" s="49"/>
      <c r="AM40" s="49"/>
      <c r="AN40" s="50"/>
      <c r="AO40" s="49"/>
      <c r="AP40" s="51"/>
      <c r="AQ40" s="49"/>
      <c r="AR40" s="49"/>
      <c r="AS40" s="49"/>
      <c r="AT40" s="50"/>
      <c r="AU40" s="49"/>
      <c r="AV40" s="51"/>
      <c r="AW40" s="49"/>
      <c r="AX40" s="49"/>
      <c r="AY40" s="49"/>
      <c r="AZ40" s="50"/>
      <c r="BA40" s="49"/>
      <c r="BB40" s="51"/>
      <c r="BC40" s="49"/>
      <c r="BD40" s="49"/>
      <c r="BE40" s="49"/>
      <c r="BF40" s="50"/>
      <c r="BG40" s="49"/>
      <c r="BH40" s="51"/>
      <c r="BI40" s="49"/>
      <c r="BJ40" s="49"/>
      <c r="BK40" s="49"/>
      <c r="BL40" s="50"/>
      <c r="BM40" s="49"/>
      <c r="BN40" s="51"/>
      <c r="BO40" s="49"/>
      <c r="BP40" s="49"/>
      <c r="BQ40" s="49"/>
      <c r="BR40" s="50"/>
      <c r="BS40" s="49"/>
      <c r="BT40" s="51"/>
      <c r="BU40" s="49"/>
      <c r="BV40" s="49"/>
      <c r="BW40" s="49"/>
      <c r="BX40" s="50"/>
      <c r="BY40" s="49"/>
      <c r="BZ40" s="51"/>
      <c r="CA40" s="49"/>
      <c r="CB40" s="49"/>
      <c r="CC40" s="49"/>
      <c r="CD40" s="50"/>
      <c r="CE40" s="49"/>
      <c r="CF40" s="51"/>
      <c r="CG40" s="49"/>
      <c r="CH40" s="49"/>
      <c r="CI40" s="49"/>
      <c r="CJ40" s="50"/>
      <c r="CK40" s="49"/>
      <c r="CL40" s="51"/>
      <c r="CM40" s="49"/>
      <c r="CN40" s="49"/>
      <c r="CO40" s="49"/>
      <c r="CP40" s="50"/>
      <c r="CQ40" s="49"/>
      <c r="CR40" s="51"/>
      <c r="CS40" s="49"/>
      <c r="CT40" s="49"/>
      <c r="CU40" s="49"/>
      <c r="CV40" s="50"/>
      <c r="CW40" s="49"/>
      <c r="CX40" s="51"/>
      <c r="CY40" s="49"/>
      <c r="CZ40" s="49"/>
      <c r="DA40" s="49"/>
      <c r="DB40" s="50"/>
      <c r="DC40" s="49"/>
      <c r="DD40" s="51"/>
      <c r="DE40" s="49"/>
      <c r="DF40" s="49"/>
      <c r="DG40" s="49"/>
      <c r="DH40" s="50"/>
      <c r="DI40" s="49"/>
      <c r="DJ40" s="51"/>
      <c r="DK40" s="49"/>
      <c r="DL40" s="49"/>
      <c r="DM40" s="49"/>
      <c r="DN40" s="50"/>
      <c r="DO40" s="49"/>
      <c r="DP40" s="51"/>
      <c r="DQ40" s="49"/>
      <c r="DR40" s="49"/>
      <c r="DS40" s="49"/>
      <c r="DT40" s="50"/>
      <c r="DU40" s="49"/>
      <c r="DV40" s="51"/>
      <c r="DW40" s="49"/>
      <c r="DX40" s="49"/>
      <c r="DY40" s="49"/>
      <c r="DZ40" s="50"/>
      <c r="EA40" s="49"/>
      <c r="EB40" s="51"/>
      <c r="EC40" s="49"/>
      <c r="ED40" s="49"/>
      <c r="EE40" s="49"/>
      <c r="EF40" s="50"/>
      <c r="EG40" s="49"/>
      <c r="EH40" s="51"/>
      <c r="EI40" s="49"/>
      <c r="EJ40" s="49"/>
      <c r="EK40" s="49"/>
      <c r="EL40" s="50"/>
      <c r="EM40" s="49"/>
      <c r="EN40" s="51"/>
      <c r="EO40" s="49"/>
      <c r="EP40" s="49"/>
      <c r="EQ40" s="49"/>
      <c r="ER40" s="50"/>
      <c r="ES40" s="49"/>
      <c r="ET40" s="51"/>
      <c r="EU40" s="49"/>
      <c r="EV40" s="49"/>
      <c r="EW40" s="49"/>
      <c r="EX40" s="49"/>
      <c r="EY40" s="49"/>
      <c r="EZ40" s="49"/>
      <c r="FA40" s="49"/>
      <c r="FB40" s="49"/>
      <c r="FC40" s="49"/>
      <c r="FD40" s="49"/>
      <c r="FE40" s="49"/>
      <c r="FF40" s="49"/>
      <c r="FG40" s="49"/>
      <c r="FH40" s="49"/>
      <c r="FI40" s="49"/>
      <c r="FJ40" s="49"/>
      <c r="FK40" s="49"/>
      <c r="FL40" s="49"/>
      <c r="FM40" s="49"/>
      <c r="FN40" s="49"/>
      <c r="FO40" s="49"/>
      <c r="FP40" s="49"/>
      <c r="FQ40" s="49"/>
      <c r="FR40" s="49"/>
      <c r="FS40" s="49"/>
      <c r="FT40" s="49"/>
      <c r="FU40" s="49"/>
      <c r="FV40" s="49"/>
      <c r="FW40" s="49"/>
      <c r="FX40" s="49"/>
      <c r="FY40" s="49"/>
      <c r="FZ40" s="49"/>
      <c r="GA40" s="49"/>
      <c r="GB40" s="49"/>
      <c r="GC40" s="49"/>
      <c r="GD40" s="49"/>
      <c r="GE40" s="49"/>
      <c r="GF40" s="49"/>
      <c r="GG40" s="49"/>
      <c r="GH40" s="49"/>
      <c r="GI40" s="49"/>
      <c r="GJ40" s="49"/>
      <c r="GK40" s="49"/>
      <c r="GL40" s="49"/>
      <c r="GM40" s="49"/>
      <c r="GN40" s="49"/>
      <c r="GO40" s="49"/>
      <c r="GP40" s="49"/>
    </row>
    <row r="41" spans="1:198" s="16" customFormat="1" x14ac:dyDescent="0.25">
      <c r="A41" s="37" t="s">
        <v>521</v>
      </c>
      <c r="J41" s="45"/>
      <c r="K41" s="46"/>
      <c r="L41" s="47"/>
      <c r="P41" s="45"/>
      <c r="Q41" s="46"/>
      <c r="R41" s="47"/>
      <c r="V41" s="45"/>
      <c r="W41" s="46"/>
      <c r="X41" s="47"/>
      <c r="AB41" s="45"/>
      <c r="AC41" s="46"/>
      <c r="AD41" s="47"/>
      <c r="AH41" s="45"/>
      <c r="AI41" s="46"/>
      <c r="AJ41" s="47"/>
      <c r="AN41" s="45"/>
      <c r="AO41" s="46"/>
      <c r="AP41" s="47"/>
      <c r="AT41" s="45"/>
      <c r="AU41" s="46"/>
      <c r="AV41" s="47"/>
      <c r="AZ41" s="45"/>
      <c r="BA41" s="46"/>
      <c r="BB41" s="47"/>
      <c r="BF41" s="45"/>
      <c r="BG41" s="46"/>
      <c r="BH41" s="47"/>
      <c r="BL41" s="45"/>
      <c r="BM41" s="46"/>
      <c r="BN41" s="47"/>
      <c r="BR41" s="45"/>
      <c r="BS41" s="46"/>
      <c r="BT41" s="47"/>
      <c r="BX41" s="45"/>
      <c r="BY41" s="46"/>
      <c r="BZ41" s="47"/>
      <c r="CD41" s="45"/>
      <c r="CE41" s="46"/>
      <c r="CF41" s="47"/>
      <c r="CJ41" s="45"/>
      <c r="CK41" s="46"/>
      <c r="CL41" s="47"/>
      <c r="CP41" s="45"/>
      <c r="CQ41" s="46"/>
      <c r="CR41" s="47"/>
      <c r="CV41" s="45"/>
      <c r="CW41" s="46"/>
      <c r="CX41" s="47"/>
      <c r="DB41" s="45"/>
      <c r="DC41" s="46"/>
      <c r="DD41" s="47"/>
      <c r="DH41" s="45"/>
      <c r="DI41" s="46"/>
      <c r="DJ41" s="47"/>
      <c r="DN41" s="45"/>
      <c r="DO41" s="46"/>
      <c r="DP41" s="47"/>
      <c r="DT41" s="45"/>
      <c r="DU41" s="46"/>
      <c r="DV41" s="47"/>
      <c r="DZ41" s="45"/>
      <c r="EA41" s="46"/>
      <c r="EB41" s="47"/>
      <c r="EF41" s="45"/>
      <c r="EG41" s="46"/>
      <c r="EH41" s="47"/>
      <c r="EL41" s="45"/>
      <c r="EM41" s="46"/>
      <c r="EN41" s="47"/>
      <c r="ER41" s="45"/>
      <c r="ES41" s="46"/>
      <c r="ET41" s="47"/>
    </row>
    <row r="42" spans="1:198" s="16" customFormat="1" x14ac:dyDescent="0.25">
      <c r="B42" s="16" t="e">
        <f>VLOOKUP(A42,'Phase 1,2+robust'!$A$3:$ID$198,2,FALSE)</f>
        <v>#N/A</v>
      </c>
      <c r="C42" s="16" t="e">
        <f>VLOOKUP(A42,'Phase 1,2+robust'!$A$3:$ID$198,3,FALSE)</f>
        <v>#N/A</v>
      </c>
      <c r="D42" s="16" t="e">
        <f>VLOOKUP(A42,'Phase 1,2+robust'!$A$3:$ID$198,4,FALSE)</f>
        <v>#N/A</v>
      </c>
      <c r="E42" s="16" t="e">
        <f>VLOOKUP(A42,'Phase 1,2+robust'!$A$3:$ID$198,5,FALSE)</f>
        <v>#N/A</v>
      </c>
      <c r="F42" s="16" t="e">
        <f>VLOOKUP(A42,'Phase 1,2+robust'!$A$3:$ID$198,6,FALSE)</f>
        <v>#N/A</v>
      </c>
      <c r="G42" s="16" t="e">
        <f>VLOOKUP(A42,'Phase 1,2+robust'!$A$3:$ID$198,7,FALSE)</f>
        <v>#N/A</v>
      </c>
      <c r="H42" s="16" t="e">
        <f>VLOOKUP(A42,'Phase 1,2+robust'!$A$3:$ID$198,8,FALSE)</f>
        <v>#N/A</v>
      </c>
      <c r="I42" s="16" t="e">
        <f>VLOOKUP(A42,'Phase 1,2+robust'!$A$3:$ID$198,9,FALSE)</f>
        <v>#N/A</v>
      </c>
      <c r="J42" s="45" t="e">
        <f>VLOOKUP(A42,'Phase 1,2+robust'!$A$3:$ID$198,10,FALSE)</f>
        <v>#N/A</v>
      </c>
      <c r="K42" s="46" t="e">
        <f>VLOOKUP(A42,'Phase 1,2+robust'!$A$3:$ID$198,11,FALSE)</f>
        <v>#N/A</v>
      </c>
      <c r="L42" s="47" t="e">
        <f>VLOOKUP(A42,'Phase 1,2+robust'!$A$3:$ID$198,12,FALSE)</f>
        <v>#N/A</v>
      </c>
      <c r="M42" s="16" t="e">
        <f>VLOOKUP(A42,'Phase 1,2+robust'!$A$3:$ID$198,13,FALSE)</f>
        <v>#N/A</v>
      </c>
      <c r="N42" s="16" t="e">
        <f>VLOOKUP(A42,'Phase 1,2+robust'!$A$3:$ID$198,14,FALSE)</f>
        <v>#N/A</v>
      </c>
      <c r="O42" s="16" t="e">
        <f>VLOOKUP(A42,'Phase 1,2+robust'!$A$3:$ID$198,15,FALSE)</f>
        <v>#N/A</v>
      </c>
      <c r="P42" s="45" t="e">
        <f>VLOOKUP(A42,'Phase 1,2+robust'!$A$3:$ID$198,16,FALSE)</f>
        <v>#N/A</v>
      </c>
      <c r="Q42" s="46" t="e">
        <f>VLOOKUP(A42,'Phase 1,2+robust'!$A$3:$ID$198,17,FALSE)</f>
        <v>#N/A</v>
      </c>
      <c r="R42" s="47" t="e">
        <f>VLOOKUP(A42,'Phase 1,2+robust'!$A$3:$ID$198,18,FALSE)</f>
        <v>#N/A</v>
      </c>
      <c r="S42" s="16" t="e">
        <f>VLOOKUP(A42,'Phase 1,2+robust'!$A$3:$ID$198,19,FALSE)</f>
        <v>#N/A</v>
      </c>
      <c r="T42" s="16" t="e">
        <f>VLOOKUP(A42,'Phase 1,2+robust'!$A$3:$ID$198,20,FALSE)</f>
        <v>#N/A</v>
      </c>
      <c r="U42" s="16" t="e">
        <f>VLOOKUP(A42,'Phase 1,2+robust'!$A$3:$ID$198,21,FALSE)</f>
        <v>#N/A</v>
      </c>
      <c r="V42" s="45" t="e">
        <f>VLOOKUP(A42,'Phase 1,2+robust'!$A$3:$ID$198,22,FALSE)</f>
        <v>#N/A</v>
      </c>
      <c r="W42" s="46" t="e">
        <f>VLOOKUP(A42,'Phase 1,2+robust'!$A$3:$ID$198,23,FALSE)</f>
        <v>#N/A</v>
      </c>
      <c r="X42" s="47" t="e">
        <f>VLOOKUP(A42,'Phase 1,2+robust'!$A$3:$ID$198,24,FALSE)</f>
        <v>#N/A</v>
      </c>
      <c r="Y42" s="16" t="e">
        <f>VLOOKUP(A42,'Phase 1,2+robust'!$A$3:$ID$198,25,FALSE)</f>
        <v>#N/A</v>
      </c>
      <c r="Z42" s="16" t="e">
        <f>VLOOKUP(A42,'Phase 1,2+robust'!$A$3:$ID$198,26,FALSE)</f>
        <v>#N/A</v>
      </c>
      <c r="AA42" s="16" t="e">
        <f>VLOOKUP(A42,'Phase 1,2+robust'!$A$3:$ID$198,27,FALSE)</f>
        <v>#N/A</v>
      </c>
      <c r="AB42" s="45" t="e">
        <f>VLOOKUP(A42,'Phase 1,2+robust'!$A$3:$ID$198,28,FALSE)</f>
        <v>#N/A</v>
      </c>
      <c r="AC42" s="46" t="e">
        <f>VLOOKUP(A42,'Phase 1,2+robust'!$A$3:$ID$198,29,FALSE)</f>
        <v>#N/A</v>
      </c>
      <c r="AD42" s="47" t="e">
        <f>VLOOKUP(A42,'Phase 1,2+robust'!$A$3:$ID$198,30,FALSE)</f>
        <v>#N/A</v>
      </c>
      <c r="AE42" s="16" t="e">
        <f>VLOOKUP(A42,'Phase 1,2+robust'!$A$3:$ID$198,31,FALSE)</f>
        <v>#N/A</v>
      </c>
      <c r="AF42" s="16" t="e">
        <f>VLOOKUP(A42,'Phase 1,2+robust'!$A$3:$ID$198,32,FALSE)</f>
        <v>#N/A</v>
      </c>
      <c r="AG42" s="16" t="e">
        <f>VLOOKUP(A42,'Phase 1,2+robust'!$A$3:$ID$198,33,FALSE)</f>
        <v>#N/A</v>
      </c>
      <c r="AH42" s="45" t="e">
        <f>VLOOKUP(A42,'Phase 1,2+robust'!$A$3:$ID$198,34,FALSE)</f>
        <v>#N/A</v>
      </c>
      <c r="AI42" s="46" t="e">
        <f>VLOOKUP(A42,'Phase 1,2+robust'!$A$3:$ID$198,35,FALSE)</f>
        <v>#N/A</v>
      </c>
      <c r="AJ42" s="47" t="e">
        <f>VLOOKUP(A42,'Phase 1,2+robust'!$A$3:$ID$198,36,FALSE)</f>
        <v>#N/A</v>
      </c>
      <c r="AK42" s="16" t="e">
        <f>VLOOKUP(A42,'Phase 1,2+robust'!$A$3:$ID$198,37,FALSE)</f>
        <v>#N/A</v>
      </c>
      <c r="AL42" s="16" t="e">
        <f>VLOOKUP(A42,'Phase 1,2+robust'!$A$3:$ID$198,38,FALSE)</f>
        <v>#N/A</v>
      </c>
      <c r="AM42" s="16" t="e">
        <f>VLOOKUP(A42,'Phase 1,2+robust'!$A$3:$ID$198,39,FALSE)</f>
        <v>#N/A</v>
      </c>
      <c r="AN42" s="45" t="e">
        <f>VLOOKUP(A42,'Phase 1,2+robust'!$A$3:$ID$198,40,FALSE)</f>
        <v>#N/A</v>
      </c>
      <c r="AO42" s="46" t="e">
        <f>VLOOKUP(A42,'Phase 1,2+robust'!$A$3:$ID$198,41,FALSE)</f>
        <v>#N/A</v>
      </c>
      <c r="AP42" s="47" t="e">
        <f>VLOOKUP(A42,'Phase 1,2+robust'!$A$3:$ID$198,42,FALSE)</f>
        <v>#N/A</v>
      </c>
      <c r="AQ42" s="16" t="e">
        <f>VLOOKUP(A42,'Phase 1,2+robust'!$A$3:$ID$198,43,FALSE)</f>
        <v>#N/A</v>
      </c>
      <c r="AR42" s="16" t="e">
        <f>VLOOKUP(A42,'Phase 1,2+robust'!$A$3:$ID$198,44,FALSE)</f>
        <v>#N/A</v>
      </c>
      <c r="AS42" s="16" t="e">
        <f>VLOOKUP(A42,'Phase 1,2+robust'!$A$3:$ID$198,45,FALSE)</f>
        <v>#N/A</v>
      </c>
      <c r="AT42" s="45" t="e">
        <f>VLOOKUP(A42,'Phase 1,2+robust'!$A$3:$ID$198,46,FALSE)</f>
        <v>#N/A</v>
      </c>
      <c r="AU42" s="46" t="e">
        <f>VLOOKUP(A42,'Phase 1,2+robust'!$A$3:$ID$198,47,FALSE)</f>
        <v>#N/A</v>
      </c>
      <c r="AV42" s="47" t="e">
        <f>VLOOKUP(A42,'Phase 1,2+robust'!$A$3:$ID$198,48,FALSE)</f>
        <v>#N/A</v>
      </c>
      <c r="AW42" s="16" t="e">
        <f>VLOOKUP(A42,'Phase 1,2+robust'!$A$3:$ID$198,49,FALSE)</f>
        <v>#N/A</v>
      </c>
      <c r="AX42" s="16" t="e">
        <f>VLOOKUP(A42,'Phase 1,2+robust'!$A$3:$ID$198,50,FALSE)</f>
        <v>#N/A</v>
      </c>
      <c r="AY42" s="16" t="e">
        <f>VLOOKUP(A42,'Phase 1,2+robust'!$A$3:$ID$198,51,FALSE)</f>
        <v>#N/A</v>
      </c>
      <c r="AZ42" s="45" t="e">
        <f>VLOOKUP(A42,'Phase 1,2+robust'!$A$3:$ID$198,52,FALSE)</f>
        <v>#N/A</v>
      </c>
      <c r="BA42" s="46" t="e">
        <f>VLOOKUP(A42,'Phase 1,2+robust'!$A$3:$ID$198,53,FALSE)</f>
        <v>#N/A</v>
      </c>
      <c r="BB42" s="47" t="e">
        <f>VLOOKUP(A42,'Phase 1,2+robust'!$A$3:$ID$198,54,FALSE)</f>
        <v>#N/A</v>
      </c>
      <c r="BC42" s="16" t="e">
        <f>VLOOKUP(A42,'Phase 1,2+robust'!$A$3:$ID$198,55,FALSE)</f>
        <v>#N/A</v>
      </c>
      <c r="BD42" s="16" t="e">
        <f>VLOOKUP(A42,'Phase 1,2+robust'!$A$3:$ID$198,56,FALSE)</f>
        <v>#N/A</v>
      </c>
      <c r="BE42" s="16" t="e">
        <f>VLOOKUP(A42,'Phase 1,2+robust'!$A$3:$ID$198,57,FALSE)</f>
        <v>#N/A</v>
      </c>
      <c r="BF42" s="45" t="e">
        <f>VLOOKUP(A42,'Phase 1,2+robust'!$A$3:$ID$198,58,FALSE)</f>
        <v>#N/A</v>
      </c>
      <c r="BG42" s="46" t="e">
        <f>VLOOKUP(A42,'Phase 1,2+robust'!$A$3:$ID$198,59,FALSE)</f>
        <v>#N/A</v>
      </c>
      <c r="BH42" s="47" t="e">
        <f>VLOOKUP(A42,'Phase 1,2+robust'!$A$3:$ID$198,60,FALSE)</f>
        <v>#N/A</v>
      </c>
      <c r="BI42" s="16" t="e">
        <f>VLOOKUP(A42,'Phase 1,2+robust'!$A$3:$ID$198,61,FALSE)</f>
        <v>#N/A</v>
      </c>
      <c r="BJ42" s="16" t="e">
        <f>VLOOKUP(A42,'Phase 1,2+robust'!$A$3:$ID$198,62,FALSE)</f>
        <v>#N/A</v>
      </c>
      <c r="BK42" s="16" t="e">
        <f>VLOOKUP(A42,'Phase 1,2+robust'!$A$3:$ID$198,63,FALSE)</f>
        <v>#N/A</v>
      </c>
      <c r="BL42" s="45" t="e">
        <f>VLOOKUP(A42,'Phase 1,2+robust'!$A$3:$ID$198,64,FALSE)</f>
        <v>#N/A</v>
      </c>
      <c r="BM42" s="46" t="e">
        <f>VLOOKUP(A42,'Phase 1,2+robust'!$A$3:$ID$198,65,FALSE)</f>
        <v>#N/A</v>
      </c>
      <c r="BN42" s="47" t="e">
        <f>VLOOKUP(A42,'Phase 1,2+robust'!$A$3:$ID$198,66,FALSE)</f>
        <v>#N/A</v>
      </c>
      <c r="BO42" s="16" t="e">
        <f>VLOOKUP(A42,'Phase 1,2+robust'!$A$3:$ID$198,67,FALSE)</f>
        <v>#N/A</v>
      </c>
      <c r="BP42" s="16" t="e">
        <f>VLOOKUP(A42,'Phase 1,2+robust'!$A$3:$ID$198,68,FALSE)</f>
        <v>#N/A</v>
      </c>
      <c r="BQ42" s="16" t="e">
        <f>VLOOKUP(A42,'Phase 1,2+robust'!$A$3:$ID$198,69,FALSE)</f>
        <v>#N/A</v>
      </c>
      <c r="BR42" s="45" t="e">
        <f>VLOOKUP(A42,'Phase 1,2+robust'!$A$3:$ID$198,70,FALSE)</f>
        <v>#N/A</v>
      </c>
      <c r="BS42" s="46" t="e">
        <f>VLOOKUP(A42,'Phase 1,2+robust'!$A$3:$ID$198,71,FALSE)</f>
        <v>#N/A</v>
      </c>
      <c r="BT42" s="47" t="e">
        <f>VLOOKUP(A42,'Phase 1,2+robust'!$A$3:$ID$198,72,FALSE)</f>
        <v>#N/A</v>
      </c>
      <c r="BU42" s="16" t="e">
        <f>VLOOKUP(A42,'Phase 1,2+robust'!$A$3:$ID$198,73,FALSE)</f>
        <v>#N/A</v>
      </c>
      <c r="BV42" s="16" t="e">
        <f>VLOOKUP(A42,'Phase 1,2+robust'!$A$3:$ID$198,74,FALSE)</f>
        <v>#N/A</v>
      </c>
      <c r="BW42" s="16" t="e">
        <f>VLOOKUP(A42,'Phase 1,2+robust'!$A$3:$ID$198,75,FALSE)</f>
        <v>#N/A</v>
      </c>
      <c r="BX42" s="45" t="e">
        <f>VLOOKUP(A42,'Phase 1,2+robust'!$A$3:$ID$198,76,FALSE)</f>
        <v>#N/A</v>
      </c>
      <c r="BY42" s="46" t="e">
        <f>VLOOKUP(A42,'Phase 1,2+robust'!$A$3:$ID$198,77,FALSE)</f>
        <v>#N/A</v>
      </c>
      <c r="BZ42" s="47" t="e">
        <f>VLOOKUP(A42,'Phase 1,2+robust'!$A$3:$ID$198,78,FALSE)</f>
        <v>#N/A</v>
      </c>
      <c r="CA42" s="16" t="e">
        <f>VLOOKUP(A42,'Phase 1,2+robust'!$A$3:$ID$198,79,FALSE)</f>
        <v>#N/A</v>
      </c>
      <c r="CB42" s="16" t="e">
        <f>VLOOKUP(A42,'Phase 1,2+robust'!$A$3:$ID$198,80,FALSE)</f>
        <v>#N/A</v>
      </c>
      <c r="CC42" s="16" t="e">
        <f>VLOOKUP(A42,'Phase 1,2+robust'!$A$3:$ID$198,81,FALSE)</f>
        <v>#N/A</v>
      </c>
      <c r="CD42" s="45" t="e">
        <f>VLOOKUP(A42,'Phase 1,2+robust'!$A$3:$ID$198,82,FALSE)</f>
        <v>#N/A</v>
      </c>
      <c r="CE42" s="46" t="e">
        <f>VLOOKUP(A42,'Phase 1,2+robust'!$A$3:$ID$198,83,FALSE)</f>
        <v>#N/A</v>
      </c>
      <c r="CF42" s="47" t="e">
        <f>VLOOKUP(A42,'Phase 1,2+robust'!$A$3:$ID$198,84,FALSE)</f>
        <v>#N/A</v>
      </c>
      <c r="CG42" s="16" t="e">
        <f>VLOOKUP(A42,'Phase 1,2+robust'!$A$3:$ID$198,85,FALSE)</f>
        <v>#N/A</v>
      </c>
      <c r="CH42" s="16" t="e">
        <f>VLOOKUP(A42,'Phase 1,2+robust'!$A$3:$ID$198,86,FALSE)</f>
        <v>#N/A</v>
      </c>
      <c r="CI42" s="16" t="e">
        <f>VLOOKUP(A42,'Phase 1,2+robust'!$A$3:$ID$198,87,FALSE)</f>
        <v>#N/A</v>
      </c>
      <c r="CJ42" s="45" t="e">
        <f>VLOOKUP(A42,'Phase 1,2+robust'!$A$3:$ID$198,88,FALSE)</f>
        <v>#N/A</v>
      </c>
      <c r="CK42" s="46" t="e">
        <f>VLOOKUP(A42,'Phase 1,2+robust'!$A$3:$ID$198,89,FALSE)</f>
        <v>#N/A</v>
      </c>
      <c r="CL42" s="47" t="e">
        <f>VLOOKUP(A42,'Phase 1,2+robust'!$A$3:$ID$198,90,FALSE)</f>
        <v>#N/A</v>
      </c>
      <c r="CM42" s="16" t="e">
        <f>VLOOKUP(A42,'Phase 1,2+robust'!$A$3:$ID$198,91,FALSE)</f>
        <v>#N/A</v>
      </c>
      <c r="CN42" s="16" t="e">
        <f>VLOOKUP(A42,'Phase 1,2+robust'!$A$3:$ID$198,92,FALSE)</f>
        <v>#N/A</v>
      </c>
      <c r="CO42" s="16" t="e">
        <f>VLOOKUP(A42,'Phase 1,2+robust'!$A$3:$ID$198,93,FALSE)</f>
        <v>#N/A</v>
      </c>
      <c r="CP42" s="45" t="e">
        <f>VLOOKUP(A42,'Phase 1,2+robust'!$A$3:$ID$198,94,FALSE)</f>
        <v>#N/A</v>
      </c>
      <c r="CQ42" s="46" t="e">
        <f>VLOOKUP(A42,'Phase 1,2+robust'!$A$3:$ID$198,95,FALSE)</f>
        <v>#N/A</v>
      </c>
      <c r="CR42" s="47" t="e">
        <f>VLOOKUP(A42,'Phase 1,2+robust'!$A$3:$ID$198,96,FALSE)</f>
        <v>#N/A</v>
      </c>
      <c r="CS42" s="16" t="e">
        <f>VLOOKUP(A42,'Phase 1,2+robust'!$A$3:$ID$198,97,FALSE)</f>
        <v>#N/A</v>
      </c>
      <c r="CT42" s="16" t="e">
        <f>VLOOKUP(A42,'Phase 1,2+robust'!$A$3:$ID$198,98,FALSE)</f>
        <v>#N/A</v>
      </c>
      <c r="CU42" s="16" t="e">
        <f>VLOOKUP(A42,'Phase 1,2+robust'!$A$3:$ID$198,99,FALSE)</f>
        <v>#N/A</v>
      </c>
      <c r="CV42" s="45" t="e">
        <f>VLOOKUP(A42,'Phase 1,2+robust'!$A$3:$ID$198,100,FALSE)</f>
        <v>#N/A</v>
      </c>
      <c r="CW42" s="46" t="e">
        <f>VLOOKUP(A42,'Phase 1,2+robust'!$A$3:$ID$198,101,FALSE)</f>
        <v>#N/A</v>
      </c>
      <c r="CX42" s="47" t="e">
        <f>VLOOKUP(A42,'Phase 1,2+robust'!$A$3:$ID$198,102,FALSE)</f>
        <v>#N/A</v>
      </c>
      <c r="CY42" s="16" t="e">
        <f>VLOOKUP(A42,'Phase 1,2+robust'!$A$3:$ID$198,103,FALSE)</f>
        <v>#N/A</v>
      </c>
      <c r="CZ42" s="16" t="e">
        <f>VLOOKUP(A42,'Phase 1,2+robust'!$A$3:$ID$198,104,FALSE)</f>
        <v>#N/A</v>
      </c>
      <c r="DA42" s="16" t="e">
        <f>VLOOKUP(A42,'Phase 1,2+robust'!$A$3:$ID$198,105,FALSE)</f>
        <v>#N/A</v>
      </c>
      <c r="DB42" s="45" t="e">
        <f>VLOOKUP(A42,'Phase 1,2+robust'!$A$3:$ID$198,106,FALSE)</f>
        <v>#N/A</v>
      </c>
      <c r="DC42" s="46" t="e">
        <f>VLOOKUP(A42,'Phase 1,2+robust'!$A$3:$ID$198,107,FALSE)</f>
        <v>#N/A</v>
      </c>
      <c r="DD42" s="47" t="e">
        <f>VLOOKUP(A42,'Phase 1,2+robust'!$A$3:$ID$198,108,FALSE)</f>
        <v>#N/A</v>
      </c>
      <c r="DE42" s="16" t="e">
        <f>VLOOKUP(A42,'Phase 1,2+robust'!$A$3:$ID$198,109,FALSE)</f>
        <v>#N/A</v>
      </c>
      <c r="DF42" s="16" t="e">
        <f>VLOOKUP(A42,'Phase 1,2+robust'!$A$3:$ID$198,110,FALSE)</f>
        <v>#N/A</v>
      </c>
      <c r="DG42" s="16" t="e">
        <f>VLOOKUP(A42,'Phase 1,2+robust'!$A$3:$ID$198,111,FALSE)</f>
        <v>#N/A</v>
      </c>
      <c r="DH42" s="45" t="e">
        <f>VLOOKUP(A42,'Phase 1,2+robust'!$A$3:$ID$198,112,FALSE)</f>
        <v>#N/A</v>
      </c>
      <c r="DI42" s="46" t="e">
        <f>VLOOKUP(A42,'Phase 1,2+robust'!$A$3:$ID$198,113,FALSE)</f>
        <v>#N/A</v>
      </c>
      <c r="DJ42" s="47" t="e">
        <f>VLOOKUP(A42,'Phase 1,2+robust'!$A$3:$ID$198,114,FALSE)</f>
        <v>#N/A</v>
      </c>
      <c r="DK42" s="16" t="e">
        <f>VLOOKUP(A42,'Phase 1,2+robust'!$A$3:$ID$198,115,FALSE)</f>
        <v>#N/A</v>
      </c>
      <c r="DL42" s="16" t="e">
        <f>VLOOKUP(A42,'Phase 1,2+robust'!$A$3:$ID$198,116,FALSE)</f>
        <v>#N/A</v>
      </c>
      <c r="DM42" s="16" t="e">
        <f>VLOOKUP(A42,'Phase 1,2+robust'!$A$3:$ID$198,117,FALSE)</f>
        <v>#N/A</v>
      </c>
      <c r="DN42" s="45" t="e">
        <f>VLOOKUP(A42,'Phase 1,2+robust'!$A$3:$ID$198,118,FALSE)</f>
        <v>#N/A</v>
      </c>
      <c r="DO42" s="46" t="e">
        <f>VLOOKUP(A42,'Phase 1,2+robust'!$A$3:$ID$198,119,FALSE)</f>
        <v>#N/A</v>
      </c>
      <c r="DP42" s="47" t="e">
        <f>VLOOKUP(A42,'Phase 1,2+robust'!$A$3:$ID$198,120,FALSE)</f>
        <v>#N/A</v>
      </c>
      <c r="DQ42" s="16" t="e">
        <f>VLOOKUP(A42,'Phase 1,2+robust'!$A$3:$ID$198,121,FALSE)</f>
        <v>#N/A</v>
      </c>
      <c r="DR42" s="16" t="e">
        <f>VLOOKUP(A42,'Phase 1,2+robust'!$A$3:$ID$198,122,FALSE)</f>
        <v>#N/A</v>
      </c>
      <c r="DS42" s="16" t="e">
        <f>VLOOKUP(A42,'Phase 1,2+robust'!$A$3:$ID$198,123,FALSE)</f>
        <v>#N/A</v>
      </c>
      <c r="DT42" s="45" t="e">
        <f>VLOOKUP(A42,'Phase 1,2+robust'!$A$3:$ID$198,124,FALSE)</f>
        <v>#N/A</v>
      </c>
      <c r="DU42" s="46" t="e">
        <f>VLOOKUP(A42,'Phase 1,2+robust'!$A$3:$ID$198,125,FALSE)</f>
        <v>#N/A</v>
      </c>
      <c r="DV42" s="47" t="e">
        <f>VLOOKUP(A42,'Phase 1,2+robust'!$A$3:$ID$198,126,FALSE)</f>
        <v>#N/A</v>
      </c>
      <c r="DW42" s="16" t="e">
        <f>VLOOKUP(A42,'Phase 1,2+robust'!$A$3:$ID$198,127,FALSE)</f>
        <v>#N/A</v>
      </c>
      <c r="DX42" s="16" t="e">
        <f>VLOOKUP(A42,'Phase 1,2+robust'!$A$3:$ID$198,128,FALSE)</f>
        <v>#N/A</v>
      </c>
      <c r="DY42" s="16" t="e">
        <f>VLOOKUP(A42,'Phase 1,2+robust'!$A$3:$ID$198,129,FALSE)</f>
        <v>#N/A</v>
      </c>
      <c r="DZ42" s="45" t="e">
        <f>VLOOKUP(A42,'Phase 1,2+robust'!$A$3:$ID$198,130,FALSE)</f>
        <v>#N/A</v>
      </c>
      <c r="EA42" s="46" t="e">
        <f>VLOOKUP(A42,'Phase 1,2+robust'!$A$3:$ID$198,131,FALSE)</f>
        <v>#N/A</v>
      </c>
      <c r="EB42" s="47" t="e">
        <f>VLOOKUP(A42,'Phase 1,2+robust'!$A$3:$ID$198,132,FALSE)</f>
        <v>#N/A</v>
      </c>
      <c r="EC42" s="16" t="e">
        <f>VLOOKUP(A42,'Phase 1,2+robust'!$A$3:$ID$198,133,FALSE)</f>
        <v>#N/A</v>
      </c>
      <c r="ED42" s="16" t="e">
        <f>VLOOKUP(A42,'Phase 1,2+robust'!$A$3:$ID$198,134,FALSE)</f>
        <v>#N/A</v>
      </c>
      <c r="EE42" s="16" t="e">
        <f>VLOOKUP(A42,'Phase 1,2+robust'!$A$3:$ID$198,135,FALSE)</f>
        <v>#N/A</v>
      </c>
      <c r="EF42" s="45" t="e">
        <f>VLOOKUP(A42,'Phase 1,2+robust'!$A$3:$ID$198,136,FALSE)</f>
        <v>#N/A</v>
      </c>
      <c r="EG42" s="46" t="e">
        <f>VLOOKUP(A42,'Phase 1,2+robust'!$A$3:$ID$198,137,FALSE)</f>
        <v>#N/A</v>
      </c>
      <c r="EH42" s="47" t="e">
        <f>VLOOKUP(A42,'Phase 1,2+robust'!$A$3:$ID$198,138,FALSE)</f>
        <v>#N/A</v>
      </c>
      <c r="EI42" s="16" t="e">
        <f>VLOOKUP(A42,'Phase 1,2+robust'!$A$3:$ID$198,139,FALSE)</f>
        <v>#N/A</v>
      </c>
      <c r="EJ42" s="16" t="e">
        <f>VLOOKUP(A42,'Phase 1,2+robust'!$A$3:$ID$198,140,FALSE)</f>
        <v>#N/A</v>
      </c>
      <c r="EK42" s="16" t="e">
        <f>VLOOKUP(A42,'Phase 1,2+robust'!$A$3:$ID$198,141,FALSE)</f>
        <v>#N/A</v>
      </c>
      <c r="EL42" s="45" t="e">
        <f>VLOOKUP(A42,'Phase 1,2+robust'!$A$3:$ID$198,142,FALSE)</f>
        <v>#N/A</v>
      </c>
      <c r="EM42" s="46" t="e">
        <f>VLOOKUP(A42,'Phase 1,2+robust'!$A$3:$ID$198,143,FALSE)</f>
        <v>#N/A</v>
      </c>
      <c r="EN42" s="47" t="e">
        <f>VLOOKUP(A42,'Phase 1,2+robust'!$A$3:$ID$198,144,FALSE)</f>
        <v>#N/A</v>
      </c>
      <c r="EO42" s="16" t="e">
        <f>VLOOKUP(A42,'Phase 1,2+robust'!$A$3:$ID$198,145,FALSE)</f>
        <v>#N/A</v>
      </c>
      <c r="EP42" s="16" t="e">
        <f>VLOOKUP(A42,'Phase 1,2+robust'!$A$3:$ID$198,146,FALSE)</f>
        <v>#N/A</v>
      </c>
      <c r="EQ42" s="16" t="e">
        <f>VLOOKUP(A42,'Phase 1,2+robust'!$A$3:$ID$198,147,FALSE)</f>
        <v>#N/A</v>
      </c>
      <c r="ER42" s="45" t="e">
        <f>VLOOKUP(A42,'Phase 1,2+robust'!$A$3:$ID$198,148,FALSE)</f>
        <v>#N/A</v>
      </c>
      <c r="ES42" s="46" t="e">
        <f>VLOOKUP(A42,'Phase 1,2+robust'!$A$3:$ID$198,149,FALSE)</f>
        <v>#N/A</v>
      </c>
      <c r="ET42" s="47" t="e">
        <f>VLOOKUP(A42,'Phase 1,2+robust'!$A$3:$ID$198,150,FALSE)</f>
        <v>#N/A</v>
      </c>
      <c r="EU42" s="16" t="e">
        <f>VLOOKUP(A42,'Phase 1,2+robust'!$A$3:$ID$198,151,FALSE)</f>
        <v>#N/A</v>
      </c>
      <c r="EV42" s="16" t="e">
        <f>VLOOKUP(A42,'Phase 1,2+robust'!$A$3:$ID$198,152,FALSE)</f>
        <v>#N/A</v>
      </c>
      <c r="EW42" s="16" t="e">
        <f>VLOOKUP(A42,'Phase 1,2+robust'!$A$3:$ID$198,153,FALSE)</f>
        <v>#N/A</v>
      </c>
      <c r="EX42" s="16" t="e">
        <f>VLOOKUP(A42,'Phase 1,2+robust'!$A$3:$ID$198,154,FALSE)</f>
        <v>#N/A</v>
      </c>
      <c r="EY42" s="16" t="e">
        <f>VLOOKUP(A42,'Phase 1,2+robust'!$A$3:$ID$198,155,FALSE)</f>
        <v>#N/A</v>
      </c>
      <c r="EZ42" s="16" t="e">
        <f>VLOOKUP(A42,'Phase 1,2+robust'!$A$3:$ID$198,156,FALSE)</f>
        <v>#N/A</v>
      </c>
      <c r="FA42" s="16" t="e">
        <f>VLOOKUP(A42,'Phase 1,2+robust'!$A$3:$ID$198,157,FALSE)</f>
        <v>#N/A</v>
      </c>
      <c r="FB42" s="16" t="e">
        <f>VLOOKUP(A42,'Phase 1,2+robust'!$A$3:$ID$198,158,FALSE)</f>
        <v>#N/A</v>
      </c>
      <c r="FC42" s="16" t="e">
        <f>VLOOKUP(A42,'Phase 1,2+robust'!$A$3:$ID$198,159,FALSE)</f>
        <v>#N/A</v>
      </c>
      <c r="FD42" s="16" t="e">
        <f>VLOOKUP(A42,'Phase 1,2+robust'!$A$3:$ID$198,160,FALSE)</f>
        <v>#N/A</v>
      </c>
      <c r="FE42" s="16" t="e">
        <f>VLOOKUP(A42,'Phase 1,2+robust'!$A$3:$ID$198,161,FALSE)</f>
        <v>#N/A</v>
      </c>
      <c r="FF42" s="16" t="e">
        <f>VLOOKUP(A42,'Phase 1,2+robust'!$A$3:$ID$198,162,FALSE)</f>
        <v>#N/A</v>
      </c>
      <c r="FG42" s="16" t="e">
        <f>VLOOKUP(A42,'Phase 1,2+robust'!$A$3:$ID$198,163,FALSE)</f>
        <v>#N/A</v>
      </c>
      <c r="FH42" s="16" t="e">
        <f>VLOOKUP(A42,'Phase 1,2+robust'!$A$3:$ID$198,164,FALSE)</f>
        <v>#N/A</v>
      </c>
      <c r="FI42" s="16" t="e">
        <f>VLOOKUP(A42,'Phase 1,2+robust'!$A$3:$ID$198,165,FALSE)</f>
        <v>#N/A</v>
      </c>
      <c r="FJ42" s="16" t="e">
        <f>VLOOKUP(A42,'Phase 1,2+robust'!$A$3:$ID$198,166,FALSE)</f>
        <v>#N/A</v>
      </c>
      <c r="FK42" s="16" t="e">
        <f>VLOOKUP(A42,'Phase 1,2+robust'!$A$3:$ID$198,167,FALSE)</f>
        <v>#N/A</v>
      </c>
      <c r="FL42" s="16" t="e">
        <f>VLOOKUP(A42,'Phase 1,2+robust'!$A$3:$ID$198,168,FALSE)</f>
        <v>#N/A</v>
      </c>
      <c r="FM42" s="16" t="e">
        <f>VLOOKUP(A42,'Phase 1,2+robust'!$A$3:$ID$198,169,FALSE)</f>
        <v>#N/A</v>
      </c>
      <c r="FN42" s="16" t="e">
        <f>VLOOKUP(A42,'Phase 1,2+robust'!$A$3:$ID$198,170,FALSE)</f>
        <v>#N/A</v>
      </c>
      <c r="FO42" s="16" t="e">
        <f>VLOOKUP(A42,'Phase 1,2+robust'!$A$3:$ID$198,171,FALSE)</f>
        <v>#N/A</v>
      </c>
      <c r="FP42" s="16" t="e">
        <f>VLOOKUP(A42,'Phase 1,2+robust'!$A$3:$ID$198,172,FALSE)</f>
        <v>#N/A</v>
      </c>
      <c r="FQ42" s="16" t="e">
        <f>VLOOKUP(A42,'Phase 1,2+robust'!$A$3:$ID$198,173,FALSE)</f>
        <v>#N/A</v>
      </c>
      <c r="FR42" s="16" t="e">
        <f>VLOOKUP(A42,'Phase 1,2+robust'!$A$3:$ID$198,174,FALSE)</f>
        <v>#N/A</v>
      </c>
      <c r="FS42" s="16" t="e">
        <f>VLOOKUP(A42,'Phase 1,2+robust'!$A$3:$ID$198,175,FALSE)</f>
        <v>#N/A</v>
      </c>
      <c r="FT42" s="16" t="e">
        <f>VLOOKUP(A42,'Phase 1,2+robust'!$A$3:$ID$198,176,FALSE)</f>
        <v>#N/A</v>
      </c>
      <c r="FU42" s="16" t="e">
        <f>VLOOKUP(A42,'Phase 1,2+robust'!$A$3:$ID$198,177,FALSE)</f>
        <v>#N/A</v>
      </c>
      <c r="FV42" s="16" t="e">
        <f>VLOOKUP(A42,'Phase 1,2+robust'!$A$3:$ID$198,178,FALSE)</f>
        <v>#N/A</v>
      </c>
      <c r="FW42" s="16" t="e">
        <f>VLOOKUP(A42,'Phase 1,2+robust'!$A$3:$ID$198,179,FALSE)</f>
        <v>#N/A</v>
      </c>
      <c r="FX42" s="16" t="e">
        <f>VLOOKUP(A42,'Phase 1,2+robust'!$A$3:$ID$198,180,FALSE)</f>
        <v>#N/A</v>
      </c>
      <c r="FY42" s="16" t="e">
        <f>VLOOKUP(A42,'Phase 1,2+robust'!$A$3:$ID$198,181,FALSE)</f>
        <v>#N/A</v>
      </c>
      <c r="FZ42" s="16" t="e">
        <f>VLOOKUP(A42,'Phase 1,2+robust'!$A$3:$ID$198,182,FALSE)</f>
        <v>#N/A</v>
      </c>
      <c r="GA42" s="16" t="e">
        <f>VLOOKUP(A42,'Phase 1,2+robust'!$A$3:$ID$198,183,FALSE)</f>
        <v>#N/A</v>
      </c>
      <c r="GB42" s="16" t="e">
        <f>VLOOKUP(A42,'Phase 1,2+robust'!$A$3:$ID$198,184,FALSE)</f>
        <v>#N/A</v>
      </c>
      <c r="GC42" s="16" t="e">
        <f>VLOOKUP(A42,'Phase 1,2+robust'!$A$3:$ID$198,185,FALSE)</f>
        <v>#N/A</v>
      </c>
      <c r="GD42" s="16" t="e">
        <f>VLOOKUP(A42,'Phase 1,2+robust'!$A$3:$ID$198,186,FALSE)</f>
        <v>#N/A</v>
      </c>
      <c r="GE42" s="16" t="e">
        <f>VLOOKUP(A42,'Phase 1,2+robust'!$A$3:$ID$198,187,FALSE)</f>
        <v>#N/A</v>
      </c>
      <c r="GF42" s="16" t="e">
        <f>VLOOKUP(A42,'Phase 1,2+robust'!$A$3:$ID$198,188,FALSE)</f>
        <v>#N/A</v>
      </c>
      <c r="GG42" s="16" t="e">
        <f>VLOOKUP(A42,'Phase 1,2+robust'!$A$3:$ID$198,189,FALSE)</f>
        <v>#N/A</v>
      </c>
      <c r="GH42" s="16" t="e">
        <f>VLOOKUP(A42,'Phase 1,2+robust'!$A$3:$ID$198,190,FALSE)</f>
        <v>#N/A</v>
      </c>
      <c r="GI42" s="16" t="e">
        <f>VLOOKUP(A42,'Phase 1,2+robust'!$A$3:$ID$198,191,FALSE)</f>
        <v>#N/A</v>
      </c>
      <c r="GJ42" s="16" t="e">
        <f>VLOOKUP(A42,'Phase 1,2+robust'!$A$3:$ID$198,192,FALSE)</f>
        <v>#N/A</v>
      </c>
      <c r="GK42" s="16" t="e">
        <f>VLOOKUP(A42,'Phase 1,2+robust'!$A$3:$ID$198,193,FALSE)</f>
        <v>#N/A</v>
      </c>
      <c r="GL42" s="16" t="e">
        <f>VLOOKUP(A42,'Phase 1,2+robust'!$A$3:$ID$198,194,FALSE)</f>
        <v>#N/A</v>
      </c>
      <c r="GM42" s="16" t="e">
        <f>VLOOKUP(A42,'Phase 1,2+robust'!$A$3:$ID$198,195,FALSE)</f>
        <v>#N/A</v>
      </c>
      <c r="GN42" s="16" t="e">
        <f>VLOOKUP(A42,'Phase 1,2+robust'!$A$3:$ID$198,196,FALSE)</f>
        <v>#N/A</v>
      </c>
      <c r="GO42" s="16" t="e">
        <f>VLOOKUP(A42,'Phase 1,2+robust'!$A$3:$ID$198,197,FALSE)</f>
        <v>#N/A</v>
      </c>
      <c r="GP42" s="16" t="e">
        <f>VLOOKUP(A42,'Phase 1,2+robust'!$A$3:$ID$198,198,FALSE)</f>
        <v>#N/A</v>
      </c>
    </row>
    <row r="43" spans="1:198" s="16" customFormat="1" x14ac:dyDescent="0.25">
      <c r="B43" s="16" t="e">
        <f>VLOOKUP(A43,'Phase 1,2+robust'!$A$3:$ID$198,2,FALSE)</f>
        <v>#N/A</v>
      </c>
      <c r="C43" s="16" t="e">
        <f>VLOOKUP(A43,'Phase 1,2+robust'!$A$3:$ID$198,3,FALSE)</f>
        <v>#N/A</v>
      </c>
      <c r="D43" s="16" t="e">
        <f>VLOOKUP(A43,'Phase 1,2+robust'!$A$3:$ID$198,4,FALSE)</f>
        <v>#N/A</v>
      </c>
      <c r="E43" s="16" t="e">
        <f>VLOOKUP(A43,'Phase 1,2+robust'!$A$3:$ID$198,5,FALSE)</f>
        <v>#N/A</v>
      </c>
      <c r="F43" s="16" t="e">
        <f>VLOOKUP(A43,'Phase 1,2+robust'!$A$3:$ID$198,6,FALSE)</f>
        <v>#N/A</v>
      </c>
      <c r="G43" s="16" t="e">
        <f>VLOOKUP(A43,'Phase 1,2+robust'!$A$3:$ID$198,7,FALSE)</f>
        <v>#N/A</v>
      </c>
      <c r="H43" s="16" t="e">
        <f>VLOOKUP(A43,'Phase 1,2+robust'!$A$3:$ID$198,8,FALSE)</f>
        <v>#N/A</v>
      </c>
      <c r="I43" s="16" t="e">
        <f>VLOOKUP(A43,'Phase 1,2+robust'!$A$3:$ID$198,9,FALSE)</f>
        <v>#N/A</v>
      </c>
      <c r="J43" s="45" t="e">
        <f>VLOOKUP(A43,'Phase 1,2+robust'!$A$3:$ID$198,10,FALSE)</f>
        <v>#N/A</v>
      </c>
      <c r="K43" s="46" t="e">
        <f>VLOOKUP(A43,'Phase 1,2+robust'!$A$3:$ID$198,11,FALSE)</f>
        <v>#N/A</v>
      </c>
      <c r="L43" s="47" t="e">
        <f>VLOOKUP(A43,'Phase 1,2+robust'!$A$3:$ID$198,12,FALSE)</f>
        <v>#N/A</v>
      </c>
      <c r="M43" s="16" t="e">
        <f>VLOOKUP(A43,'Phase 1,2+robust'!$A$3:$ID$198,13,FALSE)</f>
        <v>#N/A</v>
      </c>
      <c r="N43" s="16" t="e">
        <f>VLOOKUP(A43,'Phase 1,2+robust'!$A$3:$ID$198,14,FALSE)</f>
        <v>#N/A</v>
      </c>
      <c r="O43" s="16" t="e">
        <f>VLOOKUP(A43,'Phase 1,2+robust'!$A$3:$ID$198,15,FALSE)</f>
        <v>#N/A</v>
      </c>
      <c r="P43" s="45" t="e">
        <f>VLOOKUP(A43,'Phase 1,2+robust'!$A$3:$ID$198,16,FALSE)</f>
        <v>#N/A</v>
      </c>
      <c r="Q43" s="46" t="e">
        <f>VLOOKUP(A43,'Phase 1,2+robust'!$A$3:$ID$198,17,FALSE)</f>
        <v>#N/A</v>
      </c>
      <c r="R43" s="47" t="e">
        <f>VLOOKUP(A43,'Phase 1,2+robust'!$A$3:$ID$198,18,FALSE)</f>
        <v>#N/A</v>
      </c>
      <c r="S43" s="16" t="e">
        <f>VLOOKUP(A43,'Phase 1,2+robust'!$A$3:$ID$198,19,FALSE)</f>
        <v>#N/A</v>
      </c>
      <c r="T43" s="16" t="e">
        <f>VLOOKUP(A43,'Phase 1,2+robust'!$A$3:$ID$198,20,FALSE)</f>
        <v>#N/A</v>
      </c>
      <c r="U43" s="16" t="e">
        <f>VLOOKUP(A43,'Phase 1,2+robust'!$A$3:$ID$198,21,FALSE)</f>
        <v>#N/A</v>
      </c>
      <c r="V43" s="45" t="e">
        <f>VLOOKUP(A43,'Phase 1,2+robust'!$A$3:$ID$198,22,FALSE)</f>
        <v>#N/A</v>
      </c>
      <c r="W43" s="46" t="e">
        <f>VLOOKUP(A43,'Phase 1,2+robust'!$A$3:$ID$198,23,FALSE)</f>
        <v>#N/A</v>
      </c>
      <c r="X43" s="47" t="e">
        <f>VLOOKUP(A43,'Phase 1,2+robust'!$A$3:$ID$198,24,FALSE)</f>
        <v>#N/A</v>
      </c>
      <c r="Y43" s="16" t="e">
        <f>VLOOKUP(A43,'Phase 1,2+robust'!$A$3:$ID$198,25,FALSE)</f>
        <v>#N/A</v>
      </c>
      <c r="Z43" s="16" t="e">
        <f>VLOOKUP(A43,'Phase 1,2+robust'!$A$3:$ID$198,26,FALSE)</f>
        <v>#N/A</v>
      </c>
      <c r="AA43" s="16" t="e">
        <f>VLOOKUP(A43,'Phase 1,2+robust'!$A$3:$ID$198,27,FALSE)</f>
        <v>#N/A</v>
      </c>
      <c r="AB43" s="45" t="e">
        <f>VLOOKUP(A43,'Phase 1,2+robust'!$A$3:$ID$198,28,FALSE)</f>
        <v>#N/A</v>
      </c>
      <c r="AC43" s="46" t="e">
        <f>VLOOKUP(A43,'Phase 1,2+robust'!$A$3:$ID$198,29,FALSE)</f>
        <v>#N/A</v>
      </c>
      <c r="AD43" s="47" t="e">
        <f>VLOOKUP(A43,'Phase 1,2+robust'!$A$3:$ID$198,30,FALSE)</f>
        <v>#N/A</v>
      </c>
      <c r="AE43" s="16" t="e">
        <f>VLOOKUP(A43,'Phase 1,2+robust'!$A$3:$ID$198,31,FALSE)</f>
        <v>#N/A</v>
      </c>
      <c r="AF43" s="16" t="e">
        <f>VLOOKUP(A43,'Phase 1,2+robust'!$A$3:$ID$198,32,FALSE)</f>
        <v>#N/A</v>
      </c>
      <c r="AG43" s="16" t="e">
        <f>VLOOKUP(A43,'Phase 1,2+robust'!$A$3:$ID$198,33,FALSE)</f>
        <v>#N/A</v>
      </c>
      <c r="AH43" s="45" t="e">
        <f>VLOOKUP(A43,'Phase 1,2+robust'!$A$3:$ID$198,34,FALSE)</f>
        <v>#N/A</v>
      </c>
      <c r="AI43" s="46" t="e">
        <f>VLOOKUP(A43,'Phase 1,2+robust'!$A$3:$ID$198,35,FALSE)</f>
        <v>#N/A</v>
      </c>
      <c r="AJ43" s="47" t="e">
        <f>VLOOKUP(A43,'Phase 1,2+robust'!$A$3:$ID$198,36,FALSE)</f>
        <v>#N/A</v>
      </c>
      <c r="AK43" s="16" t="e">
        <f>VLOOKUP(A43,'Phase 1,2+robust'!$A$3:$ID$198,37,FALSE)</f>
        <v>#N/A</v>
      </c>
      <c r="AL43" s="16" t="e">
        <f>VLOOKUP(A43,'Phase 1,2+robust'!$A$3:$ID$198,38,FALSE)</f>
        <v>#N/A</v>
      </c>
      <c r="AM43" s="16" t="e">
        <f>VLOOKUP(A43,'Phase 1,2+robust'!$A$3:$ID$198,39,FALSE)</f>
        <v>#N/A</v>
      </c>
      <c r="AN43" s="45" t="e">
        <f>VLOOKUP(A43,'Phase 1,2+robust'!$A$3:$ID$198,40,FALSE)</f>
        <v>#N/A</v>
      </c>
      <c r="AO43" s="46" t="e">
        <f>VLOOKUP(A43,'Phase 1,2+robust'!$A$3:$ID$198,41,FALSE)</f>
        <v>#N/A</v>
      </c>
      <c r="AP43" s="47" t="e">
        <f>VLOOKUP(A43,'Phase 1,2+robust'!$A$3:$ID$198,42,FALSE)</f>
        <v>#N/A</v>
      </c>
      <c r="AQ43" s="16" t="e">
        <f>VLOOKUP(A43,'Phase 1,2+robust'!$A$3:$ID$198,43,FALSE)</f>
        <v>#N/A</v>
      </c>
      <c r="AR43" s="16" t="e">
        <f>VLOOKUP(A43,'Phase 1,2+robust'!$A$3:$ID$198,44,FALSE)</f>
        <v>#N/A</v>
      </c>
      <c r="AS43" s="16" t="e">
        <f>VLOOKUP(A43,'Phase 1,2+robust'!$A$3:$ID$198,45,FALSE)</f>
        <v>#N/A</v>
      </c>
      <c r="AT43" s="45" t="e">
        <f>VLOOKUP(A43,'Phase 1,2+robust'!$A$3:$ID$198,46,FALSE)</f>
        <v>#N/A</v>
      </c>
      <c r="AU43" s="46" t="e">
        <f>VLOOKUP(A43,'Phase 1,2+robust'!$A$3:$ID$198,47,FALSE)</f>
        <v>#N/A</v>
      </c>
      <c r="AV43" s="47" t="e">
        <f>VLOOKUP(A43,'Phase 1,2+robust'!$A$3:$ID$198,48,FALSE)</f>
        <v>#N/A</v>
      </c>
      <c r="AW43" s="16" t="e">
        <f>VLOOKUP(A43,'Phase 1,2+robust'!$A$3:$ID$198,49,FALSE)</f>
        <v>#N/A</v>
      </c>
      <c r="AX43" s="16" t="e">
        <f>VLOOKUP(A43,'Phase 1,2+robust'!$A$3:$ID$198,50,FALSE)</f>
        <v>#N/A</v>
      </c>
      <c r="AY43" s="16" t="e">
        <f>VLOOKUP(A43,'Phase 1,2+robust'!$A$3:$ID$198,51,FALSE)</f>
        <v>#N/A</v>
      </c>
      <c r="AZ43" s="45" t="e">
        <f>VLOOKUP(A43,'Phase 1,2+robust'!$A$3:$ID$198,52,FALSE)</f>
        <v>#N/A</v>
      </c>
      <c r="BA43" s="46" t="e">
        <f>VLOOKUP(A43,'Phase 1,2+robust'!$A$3:$ID$198,53,FALSE)</f>
        <v>#N/A</v>
      </c>
      <c r="BB43" s="47" t="e">
        <f>VLOOKUP(A43,'Phase 1,2+robust'!$A$3:$ID$198,54,FALSE)</f>
        <v>#N/A</v>
      </c>
      <c r="BC43" s="16" t="e">
        <f>VLOOKUP(A43,'Phase 1,2+robust'!$A$3:$ID$198,55,FALSE)</f>
        <v>#N/A</v>
      </c>
      <c r="BD43" s="16" t="e">
        <f>VLOOKUP(A43,'Phase 1,2+robust'!$A$3:$ID$198,56,FALSE)</f>
        <v>#N/A</v>
      </c>
      <c r="BE43" s="16" t="e">
        <f>VLOOKUP(A43,'Phase 1,2+robust'!$A$3:$ID$198,57,FALSE)</f>
        <v>#N/A</v>
      </c>
      <c r="BF43" s="45" t="e">
        <f>VLOOKUP(A43,'Phase 1,2+robust'!$A$3:$ID$198,58,FALSE)</f>
        <v>#N/A</v>
      </c>
      <c r="BG43" s="46" t="e">
        <f>VLOOKUP(A43,'Phase 1,2+robust'!$A$3:$ID$198,59,FALSE)</f>
        <v>#N/A</v>
      </c>
      <c r="BH43" s="47" t="e">
        <f>VLOOKUP(A43,'Phase 1,2+robust'!$A$3:$ID$198,60,FALSE)</f>
        <v>#N/A</v>
      </c>
      <c r="BI43" s="16" t="e">
        <f>VLOOKUP(A43,'Phase 1,2+robust'!$A$3:$ID$198,61,FALSE)</f>
        <v>#N/A</v>
      </c>
      <c r="BJ43" s="16" t="e">
        <f>VLOOKUP(A43,'Phase 1,2+robust'!$A$3:$ID$198,62,FALSE)</f>
        <v>#N/A</v>
      </c>
      <c r="BK43" s="16" t="e">
        <f>VLOOKUP(A43,'Phase 1,2+robust'!$A$3:$ID$198,63,FALSE)</f>
        <v>#N/A</v>
      </c>
      <c r="BL43" s="45" t="e">
        <f>VLOOKUP(A43,'Phase 1,2+robust'!$A$3:$ID$198,64,FALSE)</f>
        <v>#N/A</v>
      </c>
      <c r="BM43" s="46" t="e">
        <f>VLOOKUP(A43,'Phase 1,2+robust'!$A$3:$ID$198,65,FALSE)</f>
        <v>#N/A</v>
      </c>
      <c r="BN43" s="47" t="e">
        <f>VLOOKUP(A43,'Phase 1,2+robust'!$A$3:$ID$198,66,FALSE)</f>
        <v>#N/A</v>
      </c>
      <c r="BO43" s="16" t="e">
        <f>VLOOKUP(A43,'Phase 1,2+robust'!$A$3:$ID$198,67,FALSE)</f>
        <v>#N/A</v>
      </c>
      <c r="BP43" s="16" t="e">
        <f>VLOOKUP(A43,'Phase 1,2+robust'!$A$3:$ID$198,68,FALSE)</f>
        <v>#N/A</v>
      </c>
      <c r="BQ43" s="16" t="e">
        <f>VLOOKUP(A43,'Phase 1,2+robust'!$A$3:$ID$198,69,FALSE)</f>
        <v>#N/A</v>
      </c>
      <c r="BR43" s="45" t="e">
        <f>VLOOKUP(A43,'Phase 1,2+robust'!$A$3:$ID$198,70,FALSE)</f>
        <v>#N/A</v>
      </c>
      <c r="BS43" s="46" t="e">
        <f>VLOOKUP(A43,'Phase 1,2+robust'!$A$3:$ID$198,71,FALSE)</f>
        <v>#N/A</v>
      </c>
      <c r="BT43" s="47" t="e">
        <f>VLOOKUP(A43,'Phase 1,2+robust'!$A$3:$ID$198,72,FALSE)</f>
        <v>#N/A</v>
      </c>
      <c r="BU43" s="16" t="e">
        <f>VLOOKUP(A43,'Phase 1,2+robust'!$A$3:$ID$198,73,FALSE)</f>
        <v>#N/A</v>
      </c>
      <c r="BV43" s="16" t="e">
        <f>VLOOKUP(A43,'Phase 1,2+robust'!$A$3:$ID$198,74,FALSE)</f>
        <v>#N/A</v>
      </c>
      <c r="BW43" s="16" t="e">
        <f>VLOOKUP(A43,'Phase 1,2+robust'!$A$3:$ID$198,75,FALSE)</f>
        <v>#N/A</v>
      </c>
      <c r="BX43" s="45" t="e">
        <f>VLOOKUP(A43,'Phase 1,2+robust'!$A$3:$ID$198,76,FALSE)</f>
        <v>#N/A</v>
      </c>
      <c r="BY43" s="46" t="e">
        <f>VLOOKUP(A43,'Phase 1,2+robust'!$A$3:$ID$198,77,FALSE)</f>
        <v>#N/A</v>
      </c>
      <c r="BZ43" s="47" t="e">
        <f>VLOOKUP(A43,'Phase 1,2+robust'!$A$3:$ID$198,78,FALSE)</f>
        <v>#N/A</v>
      </c>
      <c r="CA43" s="16" t="e">
        <f>VLOOKUP(A43,'Phase 1,2+robust'!$A$3:$ID$198,79,FALSE)</f>
        <v>#N/A</v>
      </c>
      <c r="CB43" s="16" t="e">
        <f>VLOOKUP(A43,'Phase 1,2+robust'!$A$3:$ID$198,80,FALSE)</f>
        <v>#N/A</v>
      </c>
      <c r="CC43" s="16" t="e">
        <f>VLOOKUP(A43,'Phase 1,2+robust'!$A$3:$ID$198,81,FALSE)</f>
        <v>#N/A</v>
      </c>
      <c r="CD43" s="45" t="e">
        <f>VLOOKUP(A43,'Phase 1,2+robust'!$A$3:$ID$198,82,FALSE)</f>
        <v>#N/A</v>
      </c>
      <c r="CE43" s="46" t="e">
        <f>VLOOKUP(A43,'Phase 1,2+robust'!$A$3:$ID$198,83,FALSE)</f>
        <v>#N/A</v>
      </c>
      <c r="CF43" s="47" t="e">
        <f>VLOOKUP(A43,'Phase 1,2+robust'!$A$3:$ID$198,84,FALSE)</f>
        <v>#N/A</v>
      </c>
      <c r="CG43" s="16" t="e">
        <f>VLOOKUP(A43,'Phase 1,2+robust'!$A$3:$ID$198,85,FALSE)</f>
        <v>#N/A</v>
      </c>
      <c r="CH43" s="16" t="e">
        <f>VLOOKUP(A43,'Phase 1,2+robust'!$A$3:$ID$198,86,FALSE)</f>
        <v>#N/A</v>
      </c>
      <c r="CI43" s="16" t="e">
        <f>VLOOKUP(A43,'Phase 1,2+robust'!$A$3:$ID$198,87,FALSE)</f>
        <v>#N/A</v>
      </c>
      <c r="CJ43" s="45" t="e">
        <f>VLOOKUP(A43,'Phase 1,2+robust'!$A$3:$ID$198,88,FALSE)</f>
        <v>#N/A</v>
      </c>
      <c r="CK43" s="46" t="e">
        <f>VLOOKUP(A43,'Phase 1,2+robust'!$A$3:$ID$198,89,FALSE)</f>
        <v>#N/A</v>
      </c>
      <c r="CL43" s="47" t="e">
        <f>VLOOKUP(A43,'Phase 1,2+robust'!$A$3:$ID$198,90,FALSE)</f>
        <v>#N/A</v>
      </c>
      <c r="CM43" s="16" t="e">
        <f>VLOOKUP(A43,'Phase 1,2+robust'!$A$3:$ID$198,91,FALSE)</f>
        <v>#N/A</v>
      </c>
      <c r="CN43" s="16" t="e">
        <f>VLOOKUP(A43,'Phase 1,2+robust'!$A$3:$ID$198,92,FALSE)</f>
        <v>#N/A</v>
      </c>
      <c r="CO43" s="16" t="e">
        <f>VLOOKUP(A43,'Phase 1,2+robust'!$A$3:$ID$198,93,FALSE)</f>
        <v>#N/A</v>
      </c>
      <c r="CP43" s="45" t="e">
        <f>VLOOKUP(A43,'Phase 1,2+robust'!$A$3:$ID$198,94,FALSE)</f>
        <v>#N/A</v>
      </c>
      <c r="CQ43" s="46" t="e">
        <f>VLOOKUP(A43,'Phase 1,2+robust'!$A$3:$ID$198,95,FALSE)</f>
        <v>#N/A</v>
      </c>
      <c r="CR43" s="47" t="e">
        <f>VLOOKUP(A43,'Phase 1,2+robust'!$A$3:$ID$198,96,FALSE)</f>
        <v>#N/A</v>
      </c>
      <c r="CS43" s="16" t="e">
        <f>VLOOKUP(A43,'Phase 1,2+robust'!$A$3:$ID$198,97,FALSE)</f>
        <v>#N/A</v>
      </c>
      <c r="CT43" s="16" t="e">
        <f>VLOOKUP(A43,'Phase 1,2+robust'!$A$3:$ID$198,98,FALSE)</f>
        <v>#N/A</v>
      </c>
      <c r="CU43" s="16" t="e">
        <f>VLOOKUP(A43,'Phase 1,2+robust'!$A$3:$ID$198,99,FALSE)</f>
        <v>#N/A</v>
      </c>
      <c r="CV43" s="45" t="e">
        <f>VLOOKUP(A43,'Phase 1,2+robust'!$A$3:$ID$198,100,FALSE)</f>
        <v>#N/A</v>
      </c>
      <c r="CW43" s="46" t="e">
        <f>VLOOKUP(A43,'Phase 1,2+robust'!$A$3:$ID$198,101,FALSE)</f>
        <v>#N/A</v>
      </c>
      <c r="CX43" s="47" t="e">
        <f>VLOOKUP(A43,'Phase 1,2+robust'!$A$3:$ID$198,102,FALSE)</f>
        <v>#N/A</v>
      </c>
      <c r="CY43" s="16" t="e">
        <f>VLOOKUP(A43,'Phase 1,2+robust'!$A$3:$ID$198,103,FALSE)</f>
        <v>#N/A</v>
      </c>
      <c r="CZ43" s="16" t="e">
        <f>VLOOKUP(A43,'Phase 1,2+robust'!$A$3:$ID$198,104,FALSE)</f>
        <v>#N/A</v>
      </c>
      <c r="DA43" s="16" t="e">
        <f>VLOOKUP(A43,'Phase 1,2+robust'!$A$3:$ID$198,105,FALSE)</f>
        <v>#N/A</v>
      </c>
      <c r="DB43" s="45" t="e">
        <f>VLOOKUP(A43,'Phase 1,2+robust'!$A$3:$ID$198,106,FALSE)</f>
        <v>#N/A</v>
      </c>
      <c r="DC43" s="46" t="e">
        <f>VLOOKUP(A43,'Phase 1,2+robust'!$A$3:$ID$198,107,FALSE)</f>
        <v>#N/A</v>
      </c>
      <c r="DD43" s="47" t="e">
        <f>VLOOKUP(A43,'Phase 1,2+robust'!$A$3:$ID$198,108,FALSE)</f>
        <v>#N/A</v>
      </c>
      <c r="DE43" s="16" t="e">
        <f>VLOOKUP(A43,'Phase 1,2+robust'!$A$3:$ID$198,109,FALSE)</f>
        <v>#N/A</v>
      </c>
      <c r="DF43" s="16" t="e">
        <f>VLOOKUP(A43,'Phase 1,2+robust'!$A$3:$ID$198,110,FALSE)</f>
        <v>#N/A</v>
      </c>
      <c r="DG43" s="16" t="e">
        <f>VLOOKUP(A43,'Phase 1,2+robust'!$A$3:$ID$198,111,FALSE)</f>
        <v>#N/A</v>
      </c>
      <c r="DH43" s="45" t="e">
        <f>VLOOKUP(A43,'Phase 1,2+robust'!$A$3:$ID$198,112,FALSE)</f>
        <v>#N/A</v>
      </c>
      <c r="DI43" s="46" t="e">
        <f>VLOOKUP(A43,'Phase 1,2+robust'!$A$3:$ID$198,113,FALSE)</f>
        <v>#N/A</v>
      </c>
      <c r="DJ43" s="47" t="e">
        <f>VLOOKUP(A43,'Phase 1,2+robust'!$A$3:$ID$198,114,FALSE)</f>
        <v>#N/A</v>
      </c>
      <c r="DK43" s="16" t="e">
        <f>VLOOKUP(A43,'Phase 1,2+robust'!$A$3:$ID$198,115,FALSE)</f>
        <v>#N/A</v>
      </c>
      <c r="DL43" s="16" t="e">
        <f>VLOOKUP(A43,'Phase 1,2+robust'!$A$3:$ID$198,116,FALSE)</f>
        <v>#N/A</v>
      </c>
      <c r="DM43" s="16" t="e">
        <f>VLOOKUP(A43,'Phase 1,2+robust'!$A$3:$ID$198,117,FALSE)</f>
        <v>#N/A</v>
      </c>
      <c r="DN43" s="45" t="e">
        <f>VLOOKUP(A43,'Phase 1,2+robust'!$A$3:$ID$198,118,FALSE)</f>
        <v>#N/A</v>
      </c>
      <c r="DO43" s="46" t="e">
        <f>VLOOKUP(A43,'Phase 1,2+robust'!$A$3:$ID$198,119,FALSE)</f>
        <v>#N/A</v>
      </c>
      <c r="DP43" s="47" t="e">
        <f>VLOOKUP(A43,'Phase 1,2+robust'!$A$3:$ID$198,120,FALSE)</f>
        <v>#N/A</v>
      </c>
      <c r="DQ43" s="16" t="e">
        <f>VLOOKUP(A43,'Phase 1,2+robust'!$A$3:$ID$198,121,FALSE)</f>
        <v>#N/A</v>
      </c>
      <c r="DR43" s="16" t="e">
        <f>VLOOKUP(A43,'Phase 1,2+robust'!$A$3:$ID$198,122,FALSE)</f>
        <v>#N/A</v>
      </c>
      <c r="DS43" s="16" t="e">
        <f>VLOOKUP(A43,'Phase 1,2+robust'!$A$3:$ID$198,123,FALSE)</f>
        <v>#N/A</v>
      </c>
      <c r="DT43" s="45" t="e">
        <f>VLOOKUP(A43,'Phase 1,2+robust'!$A$3:$ID$198,124,FALSE)</f>
        <v>#N/A</v>
      </c>
      <c r="DU43" s="46" t="e">
        <f>VLOOKUP(A43,'Phase 1,2+robust'!$A$3:$ID$198,125,FALSE)</f>
        <v>#N/A</v>
      </c>
      <c r="DV43" s="47" t="e">
        <f>VLOOKUP(A43,'Phase 1,2+robust'!$A$3:$ID$198,126,FALSE)</f>
        <v>#N/A</v>
      </c>
      <c r="DW43" s="16" t="e">
        <f>VLOOKUP(A43,'Phase 1,2+robust'!$A$3:$ID$198,127,FALSE)</f>
        <v>#N/A</v>
      </c>
      <c r="DX43" s="16" t="e">
        <f>VLOOKUP(A43,'Phase 1,2+robust'!$A$3:$ID$198,128,FALSE)</f>
        <v>#N/A</v>
      </c>
      <c r="DY43" s="16" t="e">
        <f>VLOOKUP(A43,'Phase 1,2+robust'!$A$3:$ID$198,129,FALSE)</f>
        <v>#N/A</v>
      </c>
      <c r="DZ43" s="45" t="e">
        <f>VLOOKUP(A43,'Phase 1,2+robust'!$A$3:$ID$198,130,FALSE)</f>
        <v>#N/A</v>
      </c>
      <c r="EA43" s="46" t="e">
        <f>VLOOKUP(A43,'Phase 1,2+robust'!$A$3:$ID$198,131,FALSE)</f>
        <v>#N/A</v>
      </c>
      <c r="EB43" s="47" t="e">
        <f>VLOOKUP(A43,'Phase 1,2+robust'!$A$3:$ID$198,132,FALSE)</f>
        <v>#N/A</v>
      </c>
      <c r="EC43" s="16" t="e">
        <f>VLOOKUP(A43,'Phase 1,2+robust'!$A$3:$ID$198,133,FALSE)</f>
        <v>#N/A</v>
      </c>
      <c r="ED43" s="16" t="e">
        <f>VLOOKUP(A43,'Phase 1,2+robust'!$A$3:$ID$198,134,FALSE)</f>
        <v>#N/A</v>
      </c>
      <c r="EE43" s="16" t="e">
        <f>VLOOKUP(A43,'Phase 1,2+robust'!$A$3:$ID$198,135,FALSE)</f>
        <v>#N/A</v>
      </c>
      <c r="EF43" s="45" t="e">
        <f>VLOOKUP(A43,'Phase 1,2+robust'!$A$3:$ID$198,136,FALSE)</f>
        <v>#N/A</v>
      </c>
      <c r="EG43" s="46" t="e">
        <f>VLOOKUP(A43,'Phase 1,2+robust'!$A$3:$ID$198,137,FALSE)</f>
        <v>#N/A</v>
      </c>
      <c r="EH43" s="47" t="e">
        <f>VLOOKUP(A43,'Phase 1,2+robust'!$A$3:$ID$198,138,FALSE)</f>
        <v>#N/A</v>
      </c>
      <c r="EI43" s="16" t="e">
        <f>VLOOKUP(A43,'Phase 1,2+robust'!$A$3:$ID$198,139,FALSE)</f>
        <v>#N/A</v>
      </c>
      <c r="EJ43" s="16" t="e">
        <f>VLOOKUP(A43,'Phase 1,2+robust'!$A$3:$ID$198,140,FALSE)</f>
        <v>#N/A</v>
      </c>
      <c r="EK43" s="16" t="e">
        <f>VLOOKUP(A43,'Phase 1,2+robust'!$A$3:$ID$198,141,FALSE)</f>
        <v>#N/A</v>
      </c>
      <c r="EL43" s="45" t="e">
        <f>VLOOKUP(A43,'Phase 1,2+robust'!$A$3:$ID$198,142,FALSE)</f>
        <v>#N/A</v>
      </c>
      <c r="EM43" s="46" t="e">
        <f>VLOOKUP(A43,'Phase 1,2+robust'!$A$3:$ID$198,143,FALSE)</f>
        <v>#N/A</v>
      </c>
      <c r="EN43" s="47" t="e">
        <f>VLOOKUP(A43,'Phase 1,2+robust'!$A$3:$ID$198,144,FALSE)</f>
        <v>#N/A</v>
      </c>
      <c r="EO43" s="16" t="e">
        <f>VLOOKUP(A43,'Phase 1,2+robust'!$A$3:$ID$198,145,FALSE)</f>
        <v>#N/A</v>
      </c>
      <c r="EP43" s="16" t="e">
        <f>VLOOKUP(A43,'Phase 1,2+robust'!$A$3:$ID$198,146,FALSE)</f>
        <v>#N/A</v>
      </c>
      <c r="EQ43" s="16" t="e">
        <f>VLOOKUP(A43,'Phase 1,2+robust'!$A$3:$ID$198,147,FALSE)</f>
        <v>#N/A</v>
      </c>
      <c r="ER43" s="45" t="e">
        <f>VLOOKUP(A43,'Phase 1,2+robust'!$A$3:$ID$198,148,FALSE)</f>
        <v>#N/A</v>
      </c>
      <c r="ES43" s="46" t="e">
        <f>VLOOKUP(A43,'Phase 1,2+robust'!$A$3:$ID$198,149,FALSE)</f>
        <v>#N/A</v>
      </c>
      <c r="ET43" s="47" t="e">
        <f>VLOOKUP(A43,'Phase 1,2+robust'!$A$3:$ID$198,150,FALSE)</f>
        <v>#N/A</v>
      </c>
      <c r="EU43" s="16" t="e">
        <f>VLOOKUP(A43,'Phase 1,2+robust'!$A$3:$ID$198,151,FALSE)</f>
        <v>#N/A</v>
      </c>
      <c r="EV43" s="16" t="e">
        <f>VLOOKUP(A43,'Phase 1,2+robust'!$A$3:$ID$198,152,FALSE)</f>
        <v>#N/A</v>
      </c>
      <c r="EW43" s="16" t="e">
        <f>VLOOKUP(A43,'Phase 1,2+robust'!$A$3:$ID$198,153,FALSE)</f>
        <v>#N/A</v>
      </c>
      <c r="EX43" s="16" t="e">
        <f>VLOOKUP(A43,'Phase 1,2+robust'!$A$3:$ID$198,154,FALSE)</f>
        <v>#N/A</v>
      </c>
      <c r="EY43" s="16" t="e">
        <f>VLOOKUP(A43,'Phase 1,2+robust'!$A$3:$ID$198,155,FALSE)</f>
        <v>#N/A</v>
      </c>
      <c r="EZ43" s="16" t="e">
        <f>VLOOKUP(A43,'Phase 1,2+robust'!$A$3:$ID$198,156,FALSE)</f>
        <v>#N/A</v>
      </c>
      <c r="FA43" s="16" t="e">
        <f>VLOOKUP(A43,'Phase 1,2+robust'!$A$3:$ID$198,157,FALSE)</f>
        <v>#N/A</v>
      </c>
      <c r="FB43" s="16" t="e">
        <f>VLOOKUP(A43,'Phase 1,2+robust'!$A$3:$ID$198,158,FALSE)</f>
        <v>#N/A</v>
      </c>
      <c r="FC43" s="16" t="e">
        <f>VLOOKUP(A43,'Phase 1,2+robust'!$A$3:$ID$198,159,FALSE)</f>
        <v>#N/A</v>
      </c>
      <c r="FD43" s="16" t="e">
        <f>VLOOKUP(A43,'Phase 1,2+robust'!$A$3:$ID$198,160,FALSE)</f>
        <v>#N/A</v>
      </c>
      <c r="FE43" s="16" t="e">
        <f>VLOOKUP(A43,'Phase 1,2+robust'!$A$3:$ID$198,161,FALSE)</f>
        <v>#N/A</v>
      </c>
      <c r="FF43" s="16" t="e">
        <f>VLOOKUP(A43,'Phase 1,2+robust'!$A$3:$ID$198,162,FALSE)</f>
        <v>#N/A</v>
      </c>
      <c r="FG43" s="16" t="e">
        <f>VLOOKUP(A43,'Phase 1,2+robust'!$A$3:$ID$198,163,FALSE)</f>
        <v>#N/A</v>
      </c>
      <c r="FH43" s="16" t="e">
        <f>VLOOKUP(A43,'Phase 1,2+robust'!$A$3:$ID$198,164,FALSE)</f>
        <v>#N/A</v>
      </c>
      <c r="FI43" s="16" t="e">
        <f>VLOOKUP(A43,'Phase 1,2+robust'!$A$3:$ID$198,165,FALSE)</f>
        <v>#N/A</v>
      </c>
      <c r="FJ43" s="16" t="e">
        <f>VLOOKUP(A43,'Phase 1,2+robust'!$A$3:$ID$198,166,FALSE)</f>
        <v>#N/A</v>
      </c>
      <c r="FK43" s="16" t="e">
        <f>VLOOKUP(A43,'Phase 1,2+robust'!$A$3:$ID$198,167,FALSE)</f>
        <v>#N/A</v>
      </c>
      <c r="FL43" s="16" t="e">
        <f>VLOOKUP(A43,'Phase 1,2+robust'!$A$3:$ID$198,168,FALSE)</f>
        <v>#N/A</v>
      </c>
      <c r="FM43" s="16" t="e">
        <f>VLOOKUP(A43,'Phase 1,2+robust'!$A$3:$ID$198,169,FALSE)</f>
        <v>#N/A</v>
      </c>
      <c r="FN43" s="16" t="e">
        <f>VLOOKUP(A43,'Phase 1,2+robust'!$A$3:$ID$198,170,FALSE)</f>
        <v>#N/A</v>
      </c>
      <c r="FO43" s="16" t="e">
        <f>VLOOKUP(A43,'Phase 1,2+robust'!$A$3:$ID$198,171,FALSE)</f>
        <v>#N/A</v>
      </c>
      <c r="FP43" s="16" t="e">
        <f>VLOOKUP(A43,'Phase 1,2+robust'!$A$3:$ID$198,172,FALSE)</f>
        <v>#N/A</v>
      </c>
      <c r="FQ43" s="16" t="e">
        <f>VLOOKUP(A43,'Phase 1,2+robust'!$A$3:$ID$198,173,FALSE)</f>
        <v>#N/A</v>
      </c>
      <c r="FR43" s="16" t="e">
        <f>VLOOKUP(A43,'Phase 1,2+robust'!$A$3:$ID$198,174,FALSE)</f>
        <v>#N/A</v>
      </c>
      <c r="FS43" s="16" t="e">
        <f>VLOOKUP(A43,'Phase 1,2+robust'!$A$3:$ID$198,175,FALSE)</f>
        <v>#N/A</v>
      </c>
      <c r="FT43" s="16" t="e">
        <f>VLOOKUP(A43,'Phase 1,2+robust'!$A$3:$ID$198,176,FALSE)</f>
        <v>#N/A</v>
      </c>
      <c r="FU43" s="16" t="e">
        <f>VLOOKUP(A43,'Phase 1,2+robust'!$A$3:$ID$198,177,FALSE)</f>
        <v>#N/A</v>
      </c>
      <c r="FV43" s="16" t="e">
        <f>VLOOKUP(A43,'Phase 1,2+robust'!$A$3:$ID$198,178,FALSE)</f>
        <v>#N/A</v>
      </c>
      <c r="FW43" s="16" t="e">
        <f>VLOOKUP(A43,'Phase 1,2+robust'!$A$3:$ID$198,179,FALSE)</f>
        <v>#N/A</v>
      </c>
      <c r="FX43" s="16" t="e">
        <f>VLOOKUP(A43,'Phase 1,2+robust'!$A$3:$ID$198,180,FALSE)</f>
        <v>#N/A</v>
      </c>
      <c r="FY43" s="16" t="e">
        <f>VLOOKUP(A43,'Phase 1,2+robust'!$A$3:$ID$198,181,FALSE)</f>
        <v>#N/A</v>
      </c>
      <c r="FZ43" s="16" t="e">
        <f>VLOOKUP(A43,'Phase 1,2+robust'!$A$3:$ID$198,182,FALSE)</f>
        <v>#N/A</v>
      </c>
      <c r="GA43" s="16" t="e">
        <f>VLOOKUP(A43,'Phase 1,2+robust'!$A$3:$ID$198,183,FALSE)</f>
        <v>#N/A</v>
      </c>
      <c r="GB43" s="16" t="e">
        <f>VLOOKUP(A43,'Phase 1,2+robust'!$A$3:$ID$198,184,FALSE)</f>
        <v>#N/A</v>
      </c>
      <c r="GC43" s="16" t="e">
        <f>VLOOKUP(A43,'Phase 1,2+robust'!$A$3:$ID$198,185,FALSE)</f>
        <v>#N/A</v>
      </c>
      <c r="GD43" s="16" t="e">
        <f>VLOOKUP(A43,'Phase 1,2+robust'!$A$3:$ID$198,186,FALSE)</f>
        <v>#N/A</v>
      </c>
      <c r="GE43" s="16" t="e">
        <f>VLOOKUP(A43,'Phase 1,2+robust'!$A$3:$ID$198,187,FALSE)</f>
        <v>#N/A</v>
      </c>
      <c r="GF43" s="16" t="e">
        <f>VLOOKUP(A43,'Phase 1,2+robust'!$A$3:$ID$198,188,FALSE)</f>
        <v>#N/A</v>
      </c>
      <c r="GG43" s="16" t="e">
        <f>VLOOKUP(A43,'Phase 1,2+robust'!$A$3:$ID$198,189,FALSE)</f>
        <v>#N/A</v>
      </c>
      <c r="GH43" s="16" t="e">
        <f>VLOOKUP(A43,'Phase 1,2+robust'!$A$3:$ID$198,190,FALSE)</f>
        <v>#N/A</v>
      </c>
      <c r="GI43" s="16" t="e">
        <f>VLOOKUP(A43,'Phase 1,2+robust'!$A$3:$ID$198,191,FALSE)</f>
        <v>#N/A</v>
      </c>
      <c r="GJ43" s="16" t="e">
        <f>VLOOKUP(A43,'Phase 1,2+robust'!$A$3:$ID$198,192,FALSE)</f>
        <v>#N/A</v>
      </c>
      <c r="GK43" s="16" t="e">
        <f>VLOOKUP(A43,'Phase 1,2+robust'!$A$3:$ID$198,193,FALSE)</f>
        <v>#N/A</v>
      </c>
      <c r="GL43" s="16" t="e">
        <f>VLOOKUP(A43,'Phase 1,2+robust'!$A$3:$ID$198,194,FALSE)</f>
        <v>#N/A</v>
      </c>
      <c r="GM43" s="16" t="e">
        <f>VLOOKUP(A43,'Phase 1,2+robust'!$A$3:$ID$198,195,FALSE)</f>
        <v>#N/A</v>
      </c>
      <c r="GN43" s="16" t="e">
        <f>VLOOKUP(A43,'Phase 1,2+robust'!$A$3:$ID$198,196,FALSE)</f>
        <v>#N/A</v>
      </c>
      <c r="GO43" s="16" t="e">
        <f>VLOOKUP(A43,'Phase 1,2+robust'!$A$3:$ID$198,197,FALSE)</f>
        <v>#N/A</v>
      </c>
      <c r="GP43" s="16" t="e">
        <f>VLOOKUP(A43,'Phase 1,2+robust'!$A$3:$ID$198,198,FALSE)</f>
        <v>#N/A</v>
      </c>
    </row>
    <row r="44" spans="1:198" s="16" customFormat="1" x14ac:dyDescent="0.25">
      <c r="B44" s="16" t="e">
        <f>VLOOKUP(A44,'Phase 1,2+robust'!$A$3:$ID$198,2,FALSE)</f>
        <v>#N/A</v>
      </c>
      <c r="C44" s="16" t="e">
        <f>VLOOKUP(A44,'Phase 1,2+robust'!$A$3:$ID$198,3,FALSE)</f>
        <v>#N/A</v>
      </c>
      <c r="D44" s="16" t="e">
        <f>VLOOKUP(A44,'Phase 1,2+robust'!$A$3:$ID$198,4,FALSE)</f>
        <v>#N/A</v>
      </c>
      <c r="E44" s="16" t="e">
        <f>VLOOKUP(A44,'Phase 1,2+robust'!$A$3:$ID$198,5,FALSE)</f>
        <v>#N/A</v>
      </c>
      <c r="F44" s="16" t="e">
        <f>VLOOKUP(A44,'Phase 1,2+robust'!$A$3:$ID$198,6,FALSE)</f>
        <v>#N/A</v>
      </c>
      <c r="G44" s="16" t="e">
        <f>VLOOKUP(A44,'Phase 1,2+robust'!$A$3:$ID$198,7,FALSE)</f>
        <v>#N/A</v>
      </c>
      <c r="H44" s="16" t="e">
        <f>VLOOKUP(A44,'Phase 1,2+robust'!$A$3:$ID$198,8,FALSE)</f>
        <v>#N/A</v>
      </c>
      <c r="I44" s="16" t="e">
        <f>VLOOKUP(A44,'Phase 1,2+robust'!$A$3:$ID$198,9,FALSE)</f>
        <v>#N/A</v>
      </c>
      <c r="J44" s="45" t="e">
        <f>VLOOKUP(A44,'Phase 1,2+robust'!$A$3:$ID$198,10,FALSE)</f>
        <v>#N/A</v>
      </c>
      <c r="K44" s="46" t="e">
        <f>VLOOKUP(A44,'Phase 1,2+robust'!$A$3:$ID$198,11,FALSE)</f>
        <v>#N/A</v>
      </c>
      <c r="L44" s="47" t="e">
        <f>VLOOKUP(A44,'Phase 1,2+robust'!$A$3:$ID$198,12,FALSE)</f>
        <v>#N/A</v>
      </c>
      <c r="M44" s="16" t="e">
        <f>VLOOKUP(A44,'Phase 1,2+robust'!$A$3:$ID$198,13,FALSE)</f>
        <v>#N/A</v>
      </c>
      <c r="N44" s="16" t="e">
        <f>VLOOKUP(A44,'Phase 1,2+robust'!$A$3:$ID$198,14,FALSE)</f>
        <v>#N/A</v>
      </c>
      <c r="O44" s="16" t="e">
        <f>VLOOKUP(A44,'Phase 1,2+robust'!$A$3:$ID$198,15,FALSE)</f>
        <v>#N/A</v>
      </c>
      <c r="P44" s="45" t="e">
        <f>VLOOKUP(A44,'Phase 1,2+robust'!$A$3:$ID$198,16,FALSE)</f>
        <v>#N/A</v>
      </c>
      <c r="Q44" s="46" t="e">
        <f>VLOOKUP(A44,'Phase 1,2+robust'!$A$3:$ID$198,17,FALSE)</f>
        <v>#N/A</v>
      </c>
      <c r="R44" s="47" t="e">
        <f>VLOOKUP(A44,'Phase 1,2+robust'!$A$3:$ID$198,18,FALSE)</f>
        <v>#N/A</v>
      </c>
      <c r="S44" s="16" t="e">
        <f>VLOOKUP(A44,'Phase 1,2+robust'!$A$3:$ID$198,19,FALSE)</f>
        <v>#N/A</v>
      </c>
      <c r="T44" s="16" t="e">
        <f>VLOOKUP(A44,'Phase 1,2+robust'!$A$3:$ID$198,20,FALSE)</f>
        <v>#N/A</v>
      </c>
      <c r="U44" s="16" t="e">
        <f>VLOOKUP(A44,'Phase 1,2+robust'!$A$3:$ID$198,21,FALSE)</f>
        <v>#N/A</v>
      </c>
      <c r="V44" s="45" t="e">
        <f>VLOOKUP(A44,'Phase 1,2+robust'!$A$3:$ID$198,22,FALSE)</f>
        <v>#N/A</v>
      </c>
      <c r="W44" s="46" t="e">
        <f>VLOOKUP(A44,'Phase 1,2+robust'!$A$3:$ID$198,23,FALSE)</f>
        <v>#N/A</v>
      </c>
      <c r="X44" s="47" t="e">
        <f>VLOOKUP(A44,'Phase 1,2+robust'!$A$3:$ID$198,24,FALSE)</f>
        <v>#N/A</v>
      </c>
      <c r="Y44" s="16" t="e">
        <f>VLOOKUP(A44,'Phase 1,2+robust'!$A$3:$ID$198,25,FALSE)</f>
        <v>#N/A</v>
      </c>
      <c r="Z44" s="16" t="e">
        <f>VLOOKUP(A44,'Phase 1,2+robust'!$A$3:$ID$198,26,FALSE)</f>
        <v>#N/A</v>
      </c>
      <c r="AA44" s="16" t="e">
        <f>VLOOKUP(A44,'Phase 1,2+robust'!$A$3:$ID$198,27,FALSE)</f>
        <v>#N/A</v>
      </c>
      <c r="AB44" s="45" t="e">
        <f>VLOOKUP(A44,'Phase 1,2+robust'!$A$3:$ID$198,28,FALSE)</f>
        <v>#N/A</v>
      </c>
      <c r="AC44" s="46" t="e">
        <f>VLOOKUP(A44,'Phase 1,2+robust'!$A$3:$ID$198,29,FALSE)</f>
        <v>#N/A</v>
      </c>
      <c r="AD44" s="47" t="e">
        <f>VLOOKUP(A44,'Phase 1,2+robust'!$A$3:$ID$198,30,FALSE)</f>
        <v>#N/A</v>
      </c>
      <c r="AE44" s="16" t="e">
        <f>VLOOKUP(A44,'Phase 1,2+robust'!$A$3:$ID$198,31,FALSE)</f>
        <v>#N/A</v>
      </c>
      <c r="AF44" s="16" t="e">
        <f>VLOOKUP(A44,'Phase 1,2+robust'!$A$3:$ID$198,32,FALSE)</f>
        <v>#N/A</v>
      </c>
      <c r="AG44" s="16" t="e">
        <f>VLOOKUP(A44,'Phase 1,2+robust'!$A$3:$ID$198,33,FALSE)</f>
        <v>#N/A</v>
      </c>
      <c r="AH44" s="45" t="e">
        <f>VLOOKUP(A44,'Phase 1,2+robust'!$A$3:$ID$198,34,FALSE)</f>
        <v>#N/A</v>
      </c>
      <c r="AI44" s="46" t="e">
        <f>VLOOKUP(A44,'Phase 1,2+robust'!$A$3:$ID$198,35,FALSE)</f>
        <v>#N/A</v>
      </c>
      <c r="AJ44" s="47" t="e">
        <f>VLOOKUP(A44,'Phase 1,2+robust'!$A$3:$ID$198,36,FALSE)</f>
        <v>#N/A</v>
      </c>
      <c r="AK44" s="16" t="e">
        <f>VLOOKUP(A44,'Phase 1,2+robust'!$A$3:$ID$198,37,FALSE)</f>
        <v>#N/A</v>
      </c>
      <c r="AL44" s="16" t="e">
        <f>VLOOKUP(A44,'Phase 1,2+robust'!$A$3:$ID$198,38,FALSE)</f>
        <v>#N/A</v>
      </c>
      <c r="AM44" s="16" t="e">
        <f>VLOOKUP(A44,'Phase 1,2+robust'!$A$3:$ID$198,39,FALSE)</f>
        <v>#N/A</v>
      </c>
      <c r="AN44" s="45" t="e">
        <f>VLOOKUP(A44,'Phase 1,2+robust'!$A$3:$ID$198,40,FALSE)</f>
        <v>#N/A</v>
      </c>
      <c r="AO44" s="46" t="e">
        <f>VLOOKUP(A44,'Phase 1,2+robust'!$A$3:$ID$198,41,FALSE)</f>
        <v>#N/A</v>
      </c>
      <c r="AP44" s="47" t="e">
        <f>VLOOKUP(A44,'Phase 1,2+robust'!$A$3:$ID$198,42,FALSE)</f>
        <v>#N/A</v>
      </c>
      <c r="AQ44" s="16" t="e">
        <f>VLOOKUP(A44,'Phase 1,2+robust'!$A$3:$ID$198,43,FALSE)</f>
        <v>#N/A</v>
      </c>
      <c r="AR44" s="16" t="e">
        <f>VLOOKUP(A44,'Phase 1,2+robust'!$A$3:$ID$198,44,FALSE)</f>
        <v>#N/A</v>
      </c>
      <c r="AS44" s="16" t="e">
        <f>VLOOKUP(A44,'Phase 1,2+robust'!$A$3:$ID$198,45,FALSE)</f>
        <v>#N/A</v>
      </c>
      <c r="AT44" s="45" t="e">
        <f>VLOOKUP(A44,'Phase 1,2+robust'!$A$3:$ID$198,46,FALSE)</f>
        <v>#N/A</v>
      </c>
      <c r="AU44" s="46" t="e">
        <f>VLOOKUP(A44,'Phase 1,2+robust'!$A$3:$ID$198,47,FALSE)</f>
        <v>#N/A</v>
      </c>
      <c r="AV44" s="47" t="e">
        <f>VLOOKUP(A44,'Phase 1,2+robust'!$A$3:$ID$198,48,FALSE)</f>
        <v>#N/A</v>
      </c>
      <c r="AW44" s="16" t="e">
        <f>VLOOKUP(A44,'Phase 1,2+robust'!$A$3:$ID$198,49,FALSE)</f>
        <v>#N/A</v>
      </c>
      <c r="AX44" s="16" t="e">
        <f>VLOOKUP(A44,'Phase 1,2+robust'!$A$3:$ID$198,50,FALSE)</f>
        <v>#N/A</v>
      </c>
      <c r="AY44" s="16" t="e">
        <f>VLOOKUP(A44,'Phase 1,2+robust'!$A$3:$ID$198,51,FALSE)</f>
        <v>#N/A</v>
      </c>
      <c r="AZ44" s="45" t="e">
        <f>VLOOKUP(A44,'Phase 1,2+robust'!$A$3:$ID$198,52,FALSE)</f>
        <v>#N/A</v>
      </c>
      <c r="BA44" s="46" t="e">
        <f>VLOOKUP(A44,'Phase 1,2+robust'!$A$3:$ID$198,53,FALSE)</f>
        <v>#N/A</v>
      </c>
      <c r="BB44" s="47" t="e">
        <f>VLOOKUP(A44,'Phase 1,2+robust'!$A$3:$ID$198,54,FALSE)</f>
        <v>#N/A</v>
      </c>
      <c r="BC44" s="16" t="e">
        <f>VLOOKUP(A44,'Phase 1,2+robust'!$A$3:$ID$198,55,FALSE)</f>
        <v>#N/A</v>
      </c>
      <c r="BD44" s="16" t="e">
        <f>VLOOKUP(A44,'Phase 1,2+robust'!$A$3:$ID$198,56,FALSE)</f>
        <v>#N/A</v>
      </c>
      <c r="BE44" s="16" t="e">
        <f>VLOOKUP(A44,'Phase 1,2+robust'!$A$3:$ID$198,57,FALSE)</f>
        <v>#N/A</v>
      </c>
      <c r="BF44" s="45" t="e">
        <f>VLOOKUP(A44,'Phase 1,2+robust'!$A$3:$ID$198,58,FALSE)</f>
        <v>#N/A</v>
      </c>
      <c r="BG44" s="46" t="e">
        <f>VLOOKUP(A44,'Phase 1,2+robust'!$A$3:$ID$198,59,FALSE)</f>
        <v>#N/A</v>
      </c>
      <c r="BH44" s="47" t="e">
        <f>VLOOKUP(A44,'Phase 1,2+robust'!$A$3:$ID$198,60,FALSE)</f>
        <v>#N/A</v>
      </c>
      <c r="BI44" s="16" t="e">
        <f>VLOOKUP(A44,'Phase 1,2+robust'!$A$3:$ID$198,61,FALSE)</f>
        <v>#N/A</v>
      </c>
      <c r="BJ44" s="16" t="e">
        <f>VLOOKUP(A44,'Phase 1,2+robust'!$A$3:$ID$198,62,FALSE)</f>
        <v>#N/A</v>
      </c>
      <c r="BK44" s="16" t="e">
        <f>VLOOKUP(A44,'Phase 1,2+robust'!$A$3:$ID$198,63,FALSE)</f>
        <v>#N/A</v>
      </c>
      <c r="BL44" s="45" t="e">
        <f>VLOOKUP(A44,'Phase 1,2+robust'!$A$3:$ID$198,64,FALSE)</f>
        <v>#N/A</v>
      </c>
      <c r="BM44" s="46" t="e">
        <f>VLOOKUP(A44,'Phase 1,2+robust'!$A$3:$ID$198,65,FALSE)</f>
        <v>#N/A</v>
      </c>
      <c r="BN44" s="47" t="e">
        <f>VLOOKUP(A44,'Phase 1,2+robust'!$A$3:$ID$198,66,FALSE)</f>
        <v>#N/A</v>
      </c>
      <c r="BO44" s="16" t="e">
        <f>VLOOKUP(A44,'Phase 1,2+robust'!$A$3:$ID$198,67,FALSE)</f>
        <v>#N/A</v>
      </c>
      <c r="BP44" s="16" t="e">
        <f>VLOOKUP(A44,'Phase 1,2+robust'!$A$3:$ID$198,68,FALSE)</f>
        <v>#N/A</v>
      </c>
      <c r="BQ44" s="16" t="e">
        <f>VLOOKUP(A44,'Phase 1,2+robust'!$A$3:$ID$198,69,FALSE)</f>
        <v>#N/A</v>
      </c>
      <c r="BR44" s="45" t="e">
        <f>VLOOKUP(A44,'Phase 1,2+robust'!$A$3:$ID$198,70,FALSE)</f>
        <v>#N/A</v>
      </c>
      <c r="BS44" s="46" t="e">
        <f>VLOOKUP(A44,'Phase 1,2+robust'!$A$3:$ID$198,71,FALSE)</f>
        <v>#N/A</v>
      </c>
      <c r="BT44" s="47" t="e">
        <f>VLOOKUP(A44,'Phase 1,2+robust'!$A$3:$ID$198,72,FALSE)</f>
        <v>#N/A</v>
      </c>
      <c r="BU44" s="16" t="e">
        <f>VLOOKUP(A44,'Phase 1,2+robust'!$A$3:$ID$198,73,FALSE)</f>
        <v>#N/A</v>
      </c>
      <c r="BV44" s="16" t="e">
        <f>VLOOKUP(A44,'Phase 1,2+robust'!$A$3:$ID$198,74,FALSE)</f>
        <v>#N/A</v>
      </c>
      <c r="BW44" s="16" t="e">
        <f>VLOOKUP(A44,'Phase 1,2+robust'!$A$3:$ID$198,75,FALSE)</f>
        <v>#N/A</v>
      </c>
      <c r="BX44" s="45" t="e">
        <f>VLOOKUP(A44,'Phase 1,2+robust'!$A$3:$ID$198,76,FALSE)</f>
        <v>#N/A</v>
      </c>
      <c r="BY44" s="46" t="e">
        <f>VLOOKUP(A44,'Phase 1,2+robust'!$A$3:$ID$198,77,FALSE)</f>
        <v>#N/A</v>
      </c>
      <c r="BZ44" s="47" t="e">
        <f>VLOOKUP(A44,'Phase 1,2+robust'!$A$3:$ID$198,78,FALSE)</f>
        <v>#N/A</v>
      </c>
      <c r="CA44" s="16" t="e">
        <f>VLOOKUP(A44,'Phase 1,2+robust'!$A$3:$ID$198,79,FALSE)</f>
        <v>#N/A</v>
      </c>
      <c r="CB44" s="16" t="e">
        <f>VLOOKUP(A44,'Phase 1,2+robust'!$A$3:$ID$198,80,FALSE)</f>
        <v>#N/A</v>
      </c>
      <c r="CC44" s="16" t="e">
        <f>VLOOKUP(A44,'Phase 1,2+robust'!$A$3:$ID$198,81,FALSE)</f>
        <v>#N/A</v>
      </c>
      <c r="CD44" s="45" t="e">
        <f>VLOOKUP(A44,'Phase 1,2+robust'!$A$3:$ID$198,82,FALSE)</f>
        <v>#N/A</v>
      </c>
      <c r="CE44" s="46" t="e">
        <f>VLOOKUP(A44,'Phase 1,2+robust'!$A$3:$ID$198,83,FALSE)</f>
        <v>#N/A</v>
      </c>
      <c r="CF44" s="47" t="e">
        <f>VLOOKUP(A44,'Phase 1,2+robust'!$A$3:$ID$198,84,FALSE)</f>
        <v>#N/A</v>
      </c>
      <c r="CG44" s="16" t="e">
        <f>VLOOKUP(A44,'Phase 1,2+robust'!$A$3:$ID$198,85,FALSE)</f>
        <v>#N/A</v>
      </c>
      <c r="CH44" s="16" t="e">
        <f>VLOOKUP(A44,'Phase 1,2+robust'!$A$3:$ID$198,86,FALSE)</f>
        <v>#N/A</v>
      </c>
      <c r="CI44" s="16" t="e">
        <f>VLOOKUP(A44,'Phase 1,2+robust'!$A$3:$ID$198,87,FALSE)</f>
        <v>#N/A</v>
      </c>
      <c r="CJ44" s="45" t="e">
        <f>VLOOKUP(A44,'Phase 1,2+robust'!$A$3:$ID$198,88,FALSE)</f>
        <v>#N/A</v>
      </c>
      <c r="CK44" s="46" t="e">
        <f>VLOOKUP(A44,'Phase 1,2+robust'!$A$3:$ID$198,89,FALSE)</f>
        <v>#N/A</v>
      </c>
      <c r="CL44" s="47" t="e">
        <f>VLOOKUP(A44,'Phase 1,2+robust'!$A$3:$ID$198,90,FALSE)</f>
        <v>#N/A</v>
      </c>
      <c r="CM44" s="16" t="e">
        <f>VLOOKUP(A44,'Phase 1,2+robust'!$A$3:$ID$198,91,FALSE)</f>
        <v>#N/A</v>
      </c>
      <c r="CN44" s="16" t="e">
        <f>VLOOKUP(A44,'Phase 1,2+robust'!$A$3:$ID$198,92,FALSE)</f>
        <v>#N/A</v>
      </c>
      <c r="CO44" s="16" t="e">
        <f>VLOOKUP(A44,'Phase 1,2+robust'!$A$3:$ID$198,93,FALSE)</f>
        <v>#N/A</v>
      </c>
      <c r="CP44" s="45" t="e">
        <f>VLOOKUP(A44,'Phase 1,2+robust'!$A$3:$ID$198,94,FALSE)</f>
        <v>#N/A</v>
      </c>
      <c r="CQ44" s="46" t="e">
        <f>VLOOKUP(A44,'Phase 1,2+robust'!$A$3:$ID$198,95,FALSE)</f>
        <v>#N/A</v>
      </c>
      <c r="CR44" s="47" t="e">
        <f>VLOOKUP(A44,'Phase 1,2+robust'!$A$3:$ID$198,96,FALSE)</f>
        <v>#N/A</v>
      </c>
      <c r="CS44" s="16" t="e">
        <f>VLOOKUP(A44,'Phase 1,2+robust'!$A$3:$ID$198,97,FALSE)</f>
        <v>#N/A</v>
      </c>
      <c r="CT44" s="16" t="e">
        <f>VLOOKUP(A44,'Phase 1,2+robust'!$A$3:$ID$198,98,FALSE)</f>
        <v>#N/A</v>
      </c>
      <c r="CU44" s="16" t="e">
        <f>VLOOKUP(A44,'Phase 1,2+robust'!$A$3:$ID$198,99,FALSE)</f>
        <v>#N/A</v>
      </c>
      <c r="CV44" s="45" t="e">
        <f>VLOOKUP(A44,'Phase 1,2+robust'!$A$3:$ID$198,100,FALSE)</f>
        <v>#N/A</v>
      </c>
      <c r="CW44" s="46" t="e">
        <f>VLOOKUP(A44,'Phase 1,2+robust'!$A$3:$ID$198,101,FALSE)</f>
        <v>#N/A</v>
      </c>
      <c r="CX44" s="47" t="e">
        <f>VLOOKUP(A44,'Phase 1,2+robust'!$A$3:$ID$198,102,FALSE)</f>
        <v>#N/A</v>
      </c>
      <c r="CY44" s="16" t="e">
        <f>VLOOKUP(A44,'Phase 1,2+robust'!$A$3:$ID$198,103,FALSE)</f>
        <v>#N/A</v>
      </c>
      <c r="CZ44" s="16" t="e">
        <f>VLOOKUP(A44,'Phase 1,2+robust'!$A$3:$ID$198,104,FALSE)</f>
        <v>#N/A</v>
      </c>
      <c r="DA44" s="16" t="e">
        <f>VLOOKUP(A44,'Phase 1,2+robust'!$A$3:$ID$198,105,FALSE)</f>
        <v>#N/A</v>
      </c>
      <c r="DB44" s="45" t="e">
        <f>VLOOKUP(A44,'Phase 1,2+robust'!$A$3:$ID$198,106,FALSE)</f>
        <v>#N/A</v>
      </c>
      <c r="DC44" s="46" t="e">
        <f>VLOOKUP(A44,'Phase 1,2+robust'!$A$3:$ID$198,107,FALSE)</f>
        <v>#N/A</v>
      </c>
      <c r="DD44" s="47" t="e">
        <f>VLOOKUP(A44,'Phase 1,2+robust'!$A$3:$ID$198,108,FALSE)</f>
        <v>#N/A</v>
      </c>
      <c r="DE44" s="16" t="e">
        <f>VLOOKUP(A44,'Phase 1,2+robust'!$A$3:$ID$198,109,FALSE)</f>
        <v>#N/A</v>
      </c>
      <c r="DF44" s="16" t="e">
        <f>VLOOKUP(A44,'Phase 1,2+robust'!$A$3:$ID$198,110,FALSE)</f>
        <v>#N/A</v>
      </c>
      <c r="DG44" s="16" t="e">
        <f>VLOOKUP(A44,'Phase 1,2+robust'!$A$3:$ID$198,111,FALSE)</f>
        <v>#N/A</v>
      </c>
      <c r="DH44" s="45" t="e">
        <f>VLOOKUP(A44,'Phase 1,2+robust'!$A$3:$ID$198,112,FALSE)</f>
        <v>#N/A</v>
      </c>
      <c r="DI44" s="46" t="e">
        <f>VLOOKUP(A44,'Phase 1,2+robust'!$A$3:$ID$198,113,FALSE)</f>
        <v>#N/A</v>
      </c>
      <c r="DJ44" s="47" t="e">
        <f>VLOOKUP(A44,'Phase 1,2+robust'!$A$3:$ID$198,114,FALSE)</f>
        <v>#N/A</v>
      </c>
      <c r="DK44" s="16" t="e">
        <f>VLOOKUP(A44,'Phase 1,2+robust'!$A$3:$ID$198,115,FALSE)</f>
        <v>#N/A</v>
      </c>
      <c r="DL44" s="16" t="e">
        <f>VLOOKUP(A44,'Phase 1,2+robust'!$A$3:$ID$198,116,FALSE)</f>
        <v>#N/A</v>
      </c>
      <c r="DM44" s="16" t="e">
        <f>VLOOKUP(A44,'Phase 1,2+robust'!$A$3:$ID$198,117,FALSE)</f>
        <v>#N/A</v>
      </c>
      <c r="DN44" s="45" t="e">
        <f>VLOOKUP(A44,'Phase 1,2+robust'!$A$3:$ID$198,118,FALSE)</f>
        <v>#N/A</v>
      </c>
      <c r="DO44" s="46" t="e">
        <f>VLOOKUP(A44,'Phase 1,2+robust'!$A$3:$ID$198,119,FALSE)</f>
        <v>#N/A</v>
      </c>
      <c r="DP44" s="47" t="e">
        <f>VLOOKUP(A44,'Phase 1,2+robust'!$A$3:$ID$198,120,FALSE)</f>
        <v>#N/A</v>
      </c>
      <c r="DQ44" s="16" t="e">
        <f>VLOOKUP(A44,'Phase 1,2+robust'!$A$3:$ID$198,121,FALSE)</f>
        <v>#N/A</v>
      </c>
      <c r="DR44" s="16" t="e">
        <f>VLOOKUP(A44,'Phase 1,2+robust'!$A$3:$ID$198,122,FALSE)</f>
        <v>#N/A</v>
      </c>
      <c r="DS44" s="16" t="e">
        <f>VLOOKUP(A44,'Phase 1,2+robust'!$A$3:$ID$198,123,FALSE)</f>
        <v>#N/A</v>
      </c>
      <c r="DT44" s="45" t="e">
        <f>VLOOKUP(A44,'Phase 1,2+robust'!$A$3:$ID$198,124,FALSE)</f>
        <v>#N/A</v>
      </c>
      <c r="DU44" s="46" t="e">
        <f>VLOOKUP(A44,'Phase 1,2+robust'!$A$3:$ID$198,125,FALSE)</f>
        <v>#N/A</v>
      </c>
      <c r="DV44" s="47" t="e">
        <f>VLOOKUP(A44,'Phase 1,2+robust'!$A$3:$ID$198,126,FALSE)</f>
        <v>#N/A</v>
      </c>
      <c r="DW44" s="16" t="e">
        <f>VLOOKUP(A44,'Phase 1,2+robust'!$A$3:$ID$198,127,FALSE)</f>
        <v>#N/A</v>
      </c>
      <c r="DX44" s="16" t="e">
        <f>VLOOKUP(A44,'Phase 1,2+robust'!$A$3:$ID$198,128,FALSE)</f>
        <v>#N/A</v>
      </c>
      <c r="DY44" s="16" t="e">
        <f>VLOOKUP(A44,'Phase 1,2+robust'!$A$3:$ID$198,129,FALSE)</f>
        <v>#N/A</v>
      </c>
      <c r="DZ44" s="45" t="e">
        <f>VLOOKUP(A44,'Phase 1,2+robust'!$A$3:$ID$198,130,FALSE)</f>
        <v>#N/A</v>
      </c>
      <c r="EA44" s="46" t="e">
        <f>VLOOKUP(A44,'Phase 1,2+robust'!$A$3:$ID$198,131,FALSE)</f>
        <v>#N/A</v>
      </c>
      <c r="EB44" s="47" t="e">
        <f>VLOOKUP(A44,'Phase 1,2+robust'!$A$3:$ID$198,132,FALSE)</f>
        <v>#N/A</v>
      </c>
      <c r="EC44" s="16" t="e">
        <f>VLOOKUP(A44,'Phase 1,2+robust'!$A$3:$ID$198,133,FALSE)</f>
        <v>#N/A</v>
      </c>
      <c r="ED44" s="16" t="e">
        <f>VLOOKUP(A44,'Phase 1,2+robust'!$A$3:$ID$198,134,FALSE)</f>
        <v>#N/A</v>
      </c>
      <c r="EE44" s="16" t="e">
        <f>VLOOKUP(A44,'Phase 1,2+robust'!$A$3:$ID$198,135,FALSE)</f>
        <v>#N/A</v>
      </c>
      <c r="EF44" s="45" t="e">
        <f>VLOOKUP(A44,'Phase 1,2+robust'!$A$3:$ID$198,136,FALSE)</f>
        <v>#N/A</v>
      </c>
      <c r="EG44" s="46" t="e">
        <f>VLOOKUP(A44,'Phase 1,2+robust'!$A$3:$ID$198,137,FALSE)</f>
        <v>#N/A</v>
      </c>
      <c r="EH44" s="47" t="e">
        <f>VLOOKUP(A44,'Phase 1,2+robust'!$A$3:$ID$198,138,FALSE)</f>
        <v>#N/A</v>
      </c>
      <c r="EI44" s="16" t="e">
        <f>VLOOKUP(A44,'Phase 1,2+robust'!$A$3:$ID$198,139,FALSE)</f>
        <v>#N/A</v>
      </c>
      <c r="EJ44" s="16" t="e">
        <f>VLOOKUP(A44,'Phase 1,2+robust'!$A$3:$ID$198,140,FALSE)</f>
        <v>#N/A</v>
      </c>
      <c r="EK44" s="16" t="e">
        <f>VLOOKUP(A44,'Phase 1,2+robust'!$A$3:$ID$198,141,FALSE)</f>
        <v>#N/A</v>
      </c>
      <c r="EL44" s="45" t="e">
        <f>VLOOKUP(A44,'Phase 1,2+robust'!$A$3:$ID$198,142,FALSE)</f>
        <v>#N/A</v>
      </c>
      <c r="EM44" s="46" t="e">
        <f>VLOOKUP(A44,'Phase 1,2+robust'!$A$3:$ID$198,143,FALSE)</f>
        <v>#N/A</v>
      </c>
      <c r="EN44" s="47" t="e">
        <f>VLOOKUP(A44,'Phase 1,2+robust'!$A$3:$ID$198,144,FALSE)</f>
        <v>#N/A</v>
      </c>
      <c r="EO44" s="16" t="e">
        <f>VLOOKUP(A44,'Phase 1,2+robust'!$A$3:$ID$198,145,FALSE)</f>
        <v>#N/A</v>
      </c>
      <c r="EP44" s="16" t="e">
        <f>VLOOKUP(A44,'Phase 1,2+robust'!$A$3:$ID$198,146,FALSE)</f>
        <v>#N/A</v>
      </c>
      <c r="EQ44" s="16" t="e">
        <f>VLOOKUP(A44,'Phase 1,2+robust'!$A$3:$ID$198,147,FALSE)</f>
        <v>#N/A</v>
      </c>
      <c r="ER44" s="45" t="e">
        <f>VLOOKUP(A44,'Phase 1,2+robust'!$A$3:$ID$198,148,FALSE)</f>
        <v>#N/A</v>
      </c>
      <c r="ES44" s="46" t="e">
        <f>VLOOKUP(A44,'Phase 1,2+robust'!$A$3:$ID$198,149,FALSE)</f>
        <v>#N/A</v>
      </c>
      <c r="ET44" s="47" t="e">
        <f>VLOOKUP(A44,'Phase 1,2+robust'!$A$3:$ID$198,150,FALSE)</f>
        <v>#N/A</v>
      </c>
      <c r="EU44" s="16" t="e">
        <f>VLOOKUP(A44,'Phase 1,2+robust'!$A$3:$ID$198,151,FALSE)</f>
        <v>#N/A</v>
      </c>
      <c r="EV44" s="16" t="e">
        <f>VLOOKUP(A44,'Phase 1,2+robust'!$A$3:$ID$198,152,FALSE)</f>
        <v>#N/A</v>
      </c>
      <c r="EW44" s="16" t="e">
        <f>VLOOKUP(A44,'Phase 1,2+robust'!$A$3:$ID$198,153,FALSE)</f>
        <v>#N/A</v>
      </c>
      <c r="EX44" s="16" t="e">
        <f>VLOOKUP(A44,'Phase 1,2+robust'!$A$3:$ID$198,154,FALSE)</f>
        <v>#N/A</v>
      </c>
      <c r="EY44" s="16" t="e">
        <f>VLOOKUP(A44,'Phase 1,2+robust'!$A$3:$ID$198,155,FALSE)</f>
        <v>#N/A</v>
      </c>
      <c r="EZ44" s="16" t="e">
        <f>VLOOKUP(A44,'Phase 1,2+robust'!$A$3:$ID$198,156,FALSE)</f>
        <v>#N/A</v>
      </c>
      <c r="FA44" s="16" t="e">
        <f>VLOOKUP(A44,'Phase 1,2+robust'!$A$3:$ID$198,157,FALSE)</f>
        <v>#N/A</v>
      </c>
      <c r="FB44" s="16" t="e">
        <f>VLOOKUP(A44,'Phase 1,2+robust'!$A$3:$ID$198,158,FALSE)</f>
        <v>#N/A</v>
      </c>
      <c r="FC44" s="16" t="e">
        <f>VLOOKUP(A44,'Phase 1,2+robust'!$A$3:$ID$198,159,FALSE)</f>
        <v>#N/A</v>
      </c>
      <c r="FD44" s="16" t="e">
        <f>VLOOKUP(A44,'Phase 1,2+robust'!$A$3:$ID$198,160,FALSE)</f>
        <v>#N/A</v>
      </c>
      <c r="FE44" s="16" t="e">
        <f>VLOOKUP(A44,'Phase 1,2+robust'!$A$3:$ID$198,161,FALSE)</f>
        <v>#N/A</v>
      </c>
      <c r="FF44" s="16" t="e">
        <f>VLOOKUP(A44,'Phase 1,2+robust'!$A$3:$ID$198,162,FALSE)</f>
        <v>#N/A</v>
      </c>
      <c r="FG44" s="16" t="e">
        <f>VLOOKUP(A44,'Phase 1,2+robust'!$A$3:$ID$198,163,FALSE)</f>
        <v>#N/A</v>
      </c>
      <c r="FH44" s="16" t="e">
        <f>VLOOKUP(A44,'Phase 1,2+robust'!$A$3:$ID$198,164,FALSE)</f>
        <v>#N/A</v>
      </c>
      <c r="FI44" s="16" t="e">
        <f>VLOOKUP(A44,'Phase 1,2+robust'!$A$3:$ID$198,165,FALSE)</f>
        <v>#N/A</v>
      </c>
      <c r="FJ44" s="16" t="e">
        <f>VLOOKUP(A44,'Phase 1,2+robust'!$A$3:$ID$198,166,FALSE)</f>
        <v>#N/A</v>
      </c>
      <c r="FK44" s="16" t="e">
        <f>VLOOKUP(A44,'Phase 1,2+robust'!$A$3:$ID$198,167,FALSE)</f>
        <v>#N/A</v>
      </c>
      <c r="FL44" s="16" t="e">
        <f>VLOOKUP(A44,'Phase 1,2+robust'!$A$3:$ID$198,168,FALSE)</f>
        <v>#N/A</v>
      </c>
      <c r="FM44" s="16" t="e">
        <f>VLOOKUP(A44,'Phase 1,2+robust'!$A$3:$ID$198,169,FALSE)</f>
        <v>#N/A</v>
      </c>
      <c r="FN44" s="16" t="e">
        <f>VLOOKUP(A44,'Phase 1,2+robust'!$A$3:$ID$198,170,FALSE)</f>
        <v>#N/A</v>
      </c>
      <c r="FO44" s="16" t="e">
        <f>VLOOKUP(A44,'Phase 1,2+robust'!$A$3:$ID$198,171,FALSE)</f>
        <v>#N/A</v>
      </c>
      <c r="FP44" s="16" t="e">
        <f>VLOOKUP(A44,'Phase 1,2+robust'!$A$3:$ID$198,172,FALSE)</f>
        <v>#N/A</v>
      </c>
      <c r="FQ44" s="16" t="e">
        <f>VLOOKUP(A44,'Phase 1,2+robust'!$A$3:$ID$198,173,FALSE)</f>
        <v>#N/A</v>
      </c>
      <c r="FR44" s="16" t="e">
        <f>VLOOKUP(A44,'Phase 1,2+robust'!$A$3:$ID$198,174,FALSE)</f>
        <v>#N/A</v>
      </c>
      <c r="FS44" s="16" t="e">
        <f>VLOOKUP(A44,'Phase 1,2+robust'!$A$3:$ID$198,175,FALSE)</f>
        <v>#N/A</v>
      </c>
      <c r="FT44" s="16" t="e">
        <f>VLOOKUP(A44,'Phase 1,2+robust'!$A$3:$ID$198,176,FALSE)</f>
        <v>#N/A</v>
      </c>
      <c r="FU44" s="16" t="e">
        <f>VLOOKUP(A44,'Phase 1,2+robust'!$A$3:$ID$198,177,FALSE)</f>
        <v>#N/A</v>
      </c>
      <c r="FV44" s="16" t="e">
        <f>VLOOKUP(A44,'Phase 1,2+robust'!$A$3:$ID$198,178,FALSE)</f>
        <v>#N/A</v>
      </c>
      <c r="FW44" s="16" t="e">
        <f>VLOOKUP(A44,'Phase 1,2+robust'!$A$3:$ID$198,179,FALSE)</f>
        <v>#N/A</v>
      </c>
      <c r="FX44" s="16" t="e">
        <f>VLOOKUP(A44,'Phase 1,2+robust'!$A$3:$ID$198,180,FALSE)</f>
        <v>#N/A</v>
      </c>
      <c r="FY44" s="16" t="e">
        <f>VLOOKUP(A44,'Phase 1,2+robust'!$A$3:$ID$198,181,FALSE)</f>
        <v>#N/A</v>
      </c>
      <c r="FZ44" s="16" t="e">
        <f>VLOOKUP(A44,'Phase 1,2+robust'!$A$3:$ID$198,182,FALSE)</f>
        <v>#N/A</v>
      </c>
      <c r="GA44" s="16" t="e">
        <f>VLOOKUP(A44,'Phase 1,2+robust'!$A$3:$ID$198,183,FALSE)</f>
        <v>#N/A</v>
      </c>
      <c r="GB44" s="16" t="e">
        <f>VLOOKUP(A44,'Phase 1,2+robust'!$A$3:$ID$198,184,FALSE)</f>
        <v>#N/A</v>
      </c>
      <c r="GC44" s="16" t="e">
        <f>VLOOKUP(A44,'Phase 1,2+robust'!$A$3:$ID$198,185,FALSE)</f>
        <v>#N/A</v>
      </c>
      <c r="GD44" s="16" t="e">
        <f>VLOOKUP(A44,'Phase 1,2+robust'!$A$3:$ID$198,186,FALSE)</f>
        <v>#N/A</v>
      </c>
      <c r="GE44" s="16" t="e">
        <f>VLOOKUP(A44,'Phase 1,2+robust'!$A$3:$ID$198,187,FALSE)</f>
        <v>#N/A</v>
      </c>
      <c r="GF44" s="16" t="e">
        <f>VLOOKUP(A44,'Phase 1,2+robust'!$A$3:$ID$198,188,FALSE)</f>
        <v>#N/A</v>
      </c>
      <c r="GG44" s="16" t="e">
        <f>VLOOKUP(A44,'Phase 1,2+robust'!$A$3:$ID$198,189,FALSE)</f>
        <v>#N/A</v>
      </c>
      <c r="GH44" s="16" t="e">
        <f>VLOOKUP(A44,'Phase 1,2+robust'!$A$3:$ID$198,190,FALSE)</f>
        <v>#N/A</v>
      </c>
      <c r="GI44" s="16" t="e">
        <f>VLOOKUP(A44,'Phase 1,2+robust'!$A$3:$ID$198,191,FALSE)</f>
        <v>#N/A</v>
      </c>
      <c r="GJ44" s="16" t="e">
        <f>VLOOKUP(A44,'Phase 1,2+robust'!$A$3:$ID$198,192,FALSE)</f>
        <v>#N/A</v>
      </c>
      <c r="GK44" s="16" t="e">
        <f>VLOOKUP(A44,'Phase 1,2+robust'!$A$3:$ID$198,193,FALSE)</f>
        <v>#N/A</v>
      </c>
      <c r="GL44" s="16" t="e">
        <f>VLOOKUP(A44,'Phase 1,2+robust'!$A$3:$ID$198,194,FALSE)</f>
        <v>#N/A</v>
      </c>
      <c r="GM44" s="16" t="e">
        <f>VLOOKUP(A44,'Phase 1,2+robust'!$A$3:$ID$198,195,FALSE)</f>
        <v>#N/A</v>
      </c>
      <c r="GN44" s="16" t="e">
        <f>VLOOKUP(A44,'Phase 1,2+robust'!$A$3:$ID$198,196,FALSE)</f>
        <v>#N/A</v>
      </c>
      <c r="GO44" s="16" t="e">
        <f>VLOOKUP(A44,'Phase 1,2+robust'!$A$3:$ID$198,197,FALSE)</f>
        <v>#N/A</v>
      </c>
      <c r="GP44" s="16" t="e">
        <f>VLOOKUP(A44,'Phase 1,2+robust'!$A$3:$ID$198,198,FALSE)</f>
        <v>#N/A</v>
      </c>
    </row>
    <row r="45" spans="1:198" s="16" customFormat="1" x14ac:dyDescent="0.25">
      <c r="B45" s="16" t="e">
        <f>VLOOKUP(A45,'Phase 1,2+robust'!$A$3:$ID$198,2,FALSE)</f>
        <v>#N/A</v>
      </c>
      <c r="C45" s="16" t="e">
        <f>VLOOKUP(A45,'Phase 1,2+robust'!$A$3:$ID$198,3,FALSE)</f>
        <v>#N/A</v>
      </c>
      <c r="D45" s="16" t="e">
        <f>VLOOKUP(A45,'Phase 1,2+robust'!$A$3:$ID$198,4,FALSE)</f>
        <v>#N/A</v>
      </c>
      <c r="E45" s="16" t="e">
        <f>VLOOKUP(A45,'Phase 1,2+robust'!$A$3:$ID$198,5,FALSE)</f>
        <v>#N/A</v>
      </c>
      <c r="F45" s="16" t="e">
        <f>VLOOKUP(A45,'Phase 1,2+robust'!$A$3:$ID$198,6,FALSE)</f>
        <v>#N/A</v>
      </c>
      <c r="G45" s="16" t="e">
        <f>VLOOKUP(A45,'Phase 1,2+robust'!$A$3:$ID$198,7,FALSE)</f>
        <v>#N/A</v>
      </c>
      <c r="H45" s="16" t="e">
        <f>VLOOKUP(A45,'Phase 1,2+robust'!$A$3:$ID$198,8,FALSE)</f>
        <v>#N/A</v>
      </c>
      <c r="I45" s="16" t="e">
        <f>VLOOKUP(A45,'Phase 1,2+robust'!$A$3:$ID$198,9,FALSE)</f>
        <v>#N/A</v>
      </c>
      <c r="J45" s="45" t="e">
        <f>VLOOKUP(A45,'Phase 1,2+robust'!$A$3:$ID$198,10,FALSE)</f>
        <v>#N/A</v>
      </c>
      <c r="K45" s="46" t="e">
        <f>VLOOKUP(A45,'Phase 1,2+robust'!$A$3:$ID$198,11,FALSE)</f>
        <v>#N/A</v>
      </c>
      <c r="L45" s="47" t="e">
        <f>VLOOKUP(A45,'Phase 1,2+robust'!$A$3:$ID$198,12,FALSE)</f>
        <v>#N/A</v>
      </c>
      <c r="M45" s="16" t="e">
        <f>VLOOKUP(A45,'Phase 1,2+robust'!$A$3:$ID$198,13,FALSE)</f>
        <v>#N/A</v>
      </c>
      <c r="N45" s="16" t="e">
        <f>VLOOKUP(A45,'Phase 1,2+robust'!$A$3:$ID$198,14,FALSE)</f>
        <v>#N/A</v>
      </c>
      <c r="O45" s="16" t="e">
        <f>VLOOKUP(A45,'Phase 1,2+robust'!$A$3:$ID$198,15,FALSE)</f>
        <v>#N/A</v>
      </c>
      <c r="P45" s="45" t="e">
        <f>VLOOKUP(A45,'Phase 1,2+robust'!$A$3:$ID$198,16,FALSE)</f>
        <v>#N/A</v>
      </c>
      <c r="Q45" s="46" t="e">
        <f>VLOOKUP(A45,'Phase 1,2+robust'!$A$3:$ID$198,17,FALSE)</f>
        <v>#N/A</v>
      </c>
      <c r="R45" s="47" t="e">
        <f>VLOOKUP(A45,'Phase 1,2+robust'!$A$3:$ID$198,18,FALSE)</f>
        <v>#N/A</v>
      </c>
      <c r="S45" s="16" t="e">
        <f>VLOOKUP(A45,'Phase 1,2+robust'!$A$3:$ID$198,19,FALSE)</f>
        <v>#N/A</v>
      </c>
      <c r="T45" s="16" t="e">
        <f>VLOOKUP(A45,'Phase 1,2+robust'!$A$3:$ID$198,20,FALSE)</f>
        <v>#N/A</v>
      </c>
      <c r="U45" s="16" t="e">
        <f>VLOOKUP(A45,'Phase 1,2+robust'!$A$3:$ID$198,21,FALSE)</f>
        <v>#N/A</v>
      </c>
      <c r="V45" s="45" t="e">
        <f>VLOOKUP(A45,'Phase 1,2+robust'!$A$3:$ID$198,22,FALSE)</f>
        <v>#N/A</v>
      </c>
      <c r="W45" s="46" t="e">
        <f>VLOOKUP(A45,'Phase 1,2+robust'!$A$3:$ID$198,23,FALSE)</f>
        <v>#N/A</v>
      </c>
      <c r="X45" s="47" t="e">
        <f>VLOOKUP(A45,'Phase 1,2+robust'!$A$3:$ID$198,24,FALSE)</f>
        <v>#N/A</v>
      </c>
      <c r="Y45" s="16" t="e">
        <f>VLOOKUP(A45,'Phase 1,2+robust'!$A$3:$ID$198,25,FALSE)</f>
        <v>#N/A</v>
      </c>
      <c r="Z45" s="16" t="e">
        <f>VLOOKUP(A45,'Phase 1,2+robust'!$A$3:$ID$198,26,FALSE)</f>
        <v>#N/A</v>
      </c>
      <c r="AA45" s="16" t="e">
        <f>VLOOKUP(A45,'Phase 1,2+robust'!$A$3:$ID$198,27,FALSE)</f>
        <v>#N/A</v>
      </c>
      <c r="AB45" s="45" t="e">
        <f>VLOOKUP(A45,'Phase 1,2+robust'!$A$3:$ID$198,28,FALSE)</f>
        <v>#N/A</v>
      </c>
      <c r="AC45" s="46" t="e">
        <f>VLOOKUP(A45,'Phase 1,2+robust'!$A$3:$ID$198,29,FALSE)</f>
        <v>#N/A</v>
      </c>
      <c r="AD45" s="47" t="e">
        <f>VLOOKUP(A45,'Phase 1,2+robust'!$A$3:$ID$198,30,FALSE)</f>
        <v>#N/A</v>
      </c>
      <c r="AE45" s="16" t="e">
        <f>VLOOKUP(A45,'Phase 1,2+robust'!$A$3:$ID$198,31,FALSE)</f>
        <v>#N/A</v>
      </c>
      <c r="AF45" s="16" t="e">
        <f>VLOOKUP(A45,'Phase 1,2+robust'!$A$3:$ID$198,32,FALSE)</f>
        <v>#N/A</v>
      </c>
      <c r="AG45" s="16" t="e">
        <f>VLOOKUP(A45,'Phase 1,2+robust'!$A$3:$ID$198,33,FALSE)</f>
        <v>#N/A</v>
      </c>
      <c r="AH45" s="45" t="e">
        <f>VLOOKUP(A45,'Phase 1,2+robust'!$A$3:$ID$198,34,FALSE)</f>
        <v>#N/A</v>
      </c>
      <c r="AI45" s="46" t="e">
        <f>VLOOKUP(A45,'Phase 1,2+robust'!$A$3:$ID$198,35,FALSE)</f>
        <v>#N/A</v>
      </c>
      <c r="AJ45" s="47" t="e">
        <f>VLOOKUP(A45,'Phase 1,2+robust'!$A$3:$ID$198,36,FALSE)</f>
        <v>#N/A</v>
      </c>
      <c r="AK45" s="16" t="e">
        <f>VLOOKUP(A45,'Phase 1,2+robust'!$A$3:$ID$198,37,FALSE)</f>
        <v>#N/A</v>
      </c>
      <c r="AL45" s="16" t="e">
        <f>VLOOKUP(A45,'Phase 1,2+robust'!$A$3:$ID$198,38,FALSE)</f>
        <v>#N/A</v>
      </c>
      <c r="AM45" s="16" t="e">
        <f>VLOOKUP(A45,'Phase 1,2+robust'!$A$3:$ID$198,39,FALSE)</f>
        <v>#N/A</v>
      </c>
      <c r="AN45" s="45" t="e">
        <f>VLOOKUP(A45,'Phase 1,2+robust'!$A$3:$ID$198,40,FALSE)</f>
        <v>#N/A</v>
      </c>
      <c r="AO45" s="46" t="e">
        <f>VLOOKUP(A45,'Phase 1,2+robust'!$A$3:$ID$198,41,FALSE)</f>
        <v>#N/A</v>
      </c>
      <c r="AP45" s="47" t="e">
        <f>VLOOKUP(A45,'Phase 1,2+robust'!$A$3:$ID$198,42,FALSE)</f>
        <v>#N/A</v>
      </c>
      <c r="AQ45" s="16" t="e">
        <f>VLOOKUP(A45,'Phase 1,2+robust'!$A$3:$ID$198,43,FALSE)</f>
        <v>#N/A</v>
      </c>
      <c r="AR45" s="16" t="e">
        <f>VLOOKUP(A45,'Phase 1,2+robust'!$A$3:$ID$198,44,FALSE)</f>
        <v>#N/A</v>
      </c>
      <c r="AS45" s="16" t="e">
        <f>VLOOKUP(A45,'Phase 1,2+robust'!$A$3:$ID$198,45,FALSE)</f>
        <v>#N/A</v>
      </c>
      <c r="AT45" s="45" t="e">
        <f>VLOOKUP(A45,'Phase 1,2+robust'!$A$3:$ID$198,46,FALSE)</f>
        <v>#N/A</v>
      </c>
      <c r="AU45" s="46" t="e">
        <f>VLOOKUP(A45,'Phase 1,2+robust'!$A$3:$ID$198,47,FALSE)</f>
        <v>#N/A</v>
      </c>
      <c r="AV45" s="47" t="e">
        <f>VLOOKUP(A45,'Phase 1,2+robust'!$A$3:$ID$198,48,FALSE)</f>
        <v>#N/A</v>
      </c>
      <c r="AW45" s="16" t="e">
        <f>VLOOKUP(A45,'Phase 1,2+robust'!$A$3:$ID$198,49,FALSE)</f>
        <v>#N/A</v>
      </c>
      <c r="AX45" s="16" t="e">
        <f>VLOOKUP(A45,'Phase 1,2+robust'!$A$3:$ID$198,50,FALSE)</f>
        <v>#N/A</v>
      </c>
      <c r="AY45" s="16" t="e">
        <f>VLOOKUP(A45,'Phase 1,2+robust'!$A$3:$ID$198,51,FALSE)</f>
        <v>#N/A</v>
      </c>
      <c r="AZ45" s="45" t="e">
        <f>VLOOKUP(A45,'Phase 1,2+robust'!$A$3:$ID$198,52,FALSE)</f>
        <v>#N/A</v>
      </c>
      <c r="BA45" s="46" t="e">
        <f>VLOOKUP(A45,'Phase 1,2+robust'!$A$3:$ID$198,53,FALSE)</f>
        <v>#N/A</v>
      </c>
      <c r="BB45" s="47" t="e">
        <f>VLOOKUP(A45,'Phase 1,2+robust'!$A$3:$ID$198,54,FALSE)</f>
        <v>#N/A</v>
      </c>
      <c r="BC45" s="16" t="e">
        <f>VLOOKUP(A45,'Phase 1,2+robust'!$A$3:$ID$198,55,FALSE)</f>
        <v>#N/A</v>
      </c>
      <c r="BD45" s="16" t="e">
        <f>VLOOKUP(A45,'Phase 1,2+robust'!$A$3:$ID$198,56,FALSE)</f>
        <v>#N/A</v>
      </c>
      <c r="BE45" s="16" t="e">
        <f>VLOOKUP(A45,'Phase 1,2+robust'!$A$3:$ID$198,57,FALSE)</f>
        <v>#N/A</v>
      </c>
      <c r="BF45" s="45" t="e">
        <f>VLOOKUP(A45,'Phase 1,2+robust'!$A$3:$ID$198,58,FALSE)</f>
        <v>#N/A</v>
      </c>
      <c r="BG45" s="46" t="e">
        <f>VLOOKUP(A45,'Phase 1,2+robust'!$A$3:$ID$198,59,FALSE)</f>
        <v>#N/A</v>
      </c>
      <c r="BH45" s="47" t="e">
        <f>VLOOKUP(A45,'Phase 1,2+robust'!$A$3:$ID$198,60,FALSE)</f>
        <v>#N/A</v>
      </c>
      <c r="BI45" s="16" t="e">
        <f>VLOOKUP(A45,'Phase 1,2+robust'!$A$3:$ID$198,61,FALSE)</f>
        <v>#N/A</v>
      </c>
      <c r="BJ45" s="16" t="e">
        <f>VLOOKUP(A45,'Phase 1,2+robust'!$A$3:$ID$198,62,FALSE)</f>
        <v>#N/A</v>
      </c>
      <c r="BK45" s="16" t="e">
        <f>VLOOKUP(A45,'Phase 1,2+robust'!$A$3:$ID$198,63,FALSE)</f>
        <v>#N/A</v>
      </c>
      <c r="BL45" s="45" t="e">
        <f>VLOOKUP(A45,'Phase 1,2+robust'!$A$3:$ID$198,64,FALSE)</f>
        <v>#N/A</v>
      </c>
      <c r="BM45" s="46" t="e">
        <f>VLOOKUP(A45,'Phase 1,2+robust'!$A$3:$ID$198,65,FALSE)</f>
        <v>#N/A</v>
      </c>
      <c r="BN45" s="47" t="e">
        <f>VLOOKUP(A45,'Phase 1,2+robust'!$A$3:$ID$198,66,FALSE)</f>
        <v>#N/A</v>
      </c>
      <c r="BO45" s="16" t="e">
        <f>VLOOKUP(A45,'Phase 1,2+robust'!$A$3:$ID$198,67,FALSE)</f>
        <v>#N/A</v>
      </c>
      <c r="BP45" s="16" t="e">
        <f>VLOOKUP(A45,'Phase 1,2+robust'!$A$3:$ID$198,68,FALSE)</f>
        <v>#N/A</v>
      </c>
      <c r="BQ45" s="16" t="e">
        <f>VLOOKUP(A45,'Phase 1,2+robust'!$A$3:$ID$198,69,FALSE)</f>
        <v>#N/A</v>
      </c>
      <c r="BR45" s="45" t="e">
        <f>VLOOKUP(A45,'Phase 1,2+robust'!$A$3:$ID$198,70,FALSE)</f>
        <v>#N/A</v>
      </c>
      <c r="BS45" s="46" t="e">
        <f>VLOOKUP(A45,'Phase 1,2+robust'!$A$3:$ID$198,71,FALSE)</f>
        <v>#N/A</v>
      </c>
      <c r="BT45" s="47" t="e">
        <f>VLOOKUP(A45,'Phase 1,2+robust'!$A$3:$ID$198,72,FALSE)</f>
        <v>#N/A</v>
      </c>
      <c r="BU45" s="16" t="e">
        <f>VLOOKUP(A45,'Phase 1,2+robust'!$A$3:$ID$198,73,FALSE)</f>
        <v>#N/A</v>
      </c>
      <c r="BV45" s="16" t="e">
        <f>VLOOKUP(A45,'Phase 1,2+robust'!$A$3:$ID$198,74,FALSE)</f>
        <v>#N/A</v>
      </c>
      <c r="BW45" s="16" t="e">
        <f>VLOOKUP(A45,'Phase 1,2+robust'!$A$3:$ID$198,75,FALSE)</f>
        <v>#N/A</v>
      </c>
      <c r="BX45" s="45" t="e">
        <f>VLOOKUP(A45,'Phase 1,2+robust'!$A$3:$ID$198,76,FALSE)</f>
        <v>#N/A</v>
      </c>
      <c r="BY45" s="46" t="e">
        <f>VLOOKUP(A45,'Phase 1,2+robust'!$A$3:$ID$198,77,FALSE)</f>
        <v>#N/A</v>
      </c>
      <c r="BZ45" s="47" t="e">
        <f>VLOOKUP(A45,'Phase 1,2+robust'!$A$3:$ID$198,78,FALSE)</f>
        <v>#N/A</v>
      </c>
      <c r="CA45" s="16" t="e">
        <f>VLOOKUP(A45,'Phase 1,2+robust'!$A$3:$ID$198,79,FALSE)</f>
        <v>#N/A</v>
      </c>
      <c r="CB45" s="16" t="e">
        <f>VLOOKUP(A45,'Phase 1,2+robust'!$A$3:$ID$198,80,FALSE)</f>
        <v>#N/A</v>
      </c>
      <c r="CC45" s="16" t="e">
        <f>VLOOKUP(A45,'Phase 1,2+robust'!$A$3:$ID$198,81,FALSE)</f>
        <v>#N/A</v>
      </c>
      <c r="CD45" s="45" t="e">
        <f>VLOOKUP(A45,'Phase 1,2+robust'!$A$3:$ID$198,82,FALSE)</f>
        <v>#N/A</v>
      </c>
      <c r="CE45" s="46" t="e">
        <f>VLOOKUP(A45,'Phase 1,2+robust'!$A$3:$ID$198,83,FALSE)</f>
        <v>#N/A</v>
      </c>
      <c r="CF45" s="47" t="e">
        <f>VLOOKUP(A45,'Phase 1,2+robust'!$A$3:$ID$198,84,FALSE)</f>
        <v>#N/A</v>
      </c>
      <c r="CG45" s="16" t="e">
        <f>VLOOKUP(A45,'Phase 1,2+robust'!$A$3:$ID$198,85,FALSE)</f>
        <v>#N/A</v>
      </c>
      <c r="CH45" s="16" t="e">
        <f>VLOOKUP(A45,'Phase 1,2+robust'!$A$3:$ID$198,86,FALSE)</f>
        <v>#N/A</v>
      </c>
      <c r="CI45" s="16" t="e">
        <f>VLOOKUP(A45,'Phase 1,2+robust'!$A$3:$ID$198,87,FALSE)</f>
        <v>#N/A</v>
      </c>
      <c r="CJ45" s="45" t="e">
        <f>VLOOKUP(A45,'Phase 1,2+robust'!$A$3:$ID$198,88,FALSE)</f>
        <v>#N/A</v>
      </c>
      <c r="CK45" s="46" t="e">
        <f>VLOOKUP(A45,'Phase 1,2+robust'!$A$3:$ID$198,89,FALSE)</f>
        <v>#N/A</v>
      </c>
      <c r="CL45" s="47" t="e">
        <f>VLOOKUP(A45,'Phase 1,2+robust'!$A$3:$ID$198,90,FALSE)</f>
        <v>#N/A</v>
      </c>
      <c r="CM45" s="16" t="e">
        <f>VLOOKUP(A45,'Phase 1,2+robust'!$A$3:$ID$198,91,FALSE)</f>
        <v>#N/A</v>
      </c>
      <c r="CN45" s="16" t="e">
        <f>VLOOKUP(A45,'Phase 1,2+robust'!$A$3:$ID$198,92,FALSE)</f>
        <v>#N/A</v>
      </c>
      <c r="CO45" s="16" t="e">
        <f>VLOOKUP(A45,'Phase 1,2+robust'!$A$3:$ID$198,93,FALSE)</f>
        <v>#N/A</v>
      </c>
      <c r="CP45" s="45" t="e">
        <f>VLOOKUP(A45,'Phase 1,2+robust'!$A$3:$ID$198,94,FALSE)</f>
        <v>#N/A</v>
      </c>
      <c r="CQ45" s="46" t="e">
        <f>VLOOKUP(A45,'Phase 1,2+robust'!$A$3:$ID$198,95,FALSE)</f>
        <v>#N/A</v>
      </c>
      <c r="CR45" s="47" t="e">
        <f>VLOOKUP(A45,'Phase 1,2+robust'!$A$3:$ID$198,96,FALSE)</f>
        <v>#N/A</v>
      </c>
      <c r="CS45" s="16" t="e">
        <f>VLOOKUP(A45,'Phase 1,2+robust'!$A$3:$ID$198,97,FALSE)</f>
        <v>#N/A</v>
      </c>
      <c r="CT45" s="16" t="e">
        <f>VLOOKUP(A45,'Phase 1,2+robust'!$A$3:$ID$198,98,FALSE)</f>
        <v>#N/A</v>
      </c>
      <c r="CU45" s="16" t="e">
        <f>VLOOKUP(A45,'Phase 1,2+robust'!$A$3:$ID$198,99,FALSE)</f>
        <v>#N/A</v>
      </c>
      <c r="CV45" s="45" t="e">
        <f>VLOOKUP(A45,'Phase 1,2+robust'!$A$3:$ID$198,100,FALSE)</f>
        <v>#N/A</v>
      </c>
      <c r="CW45" s="46" t="e">
        <f>VLOOKUP(A45,'Phase 1,2+robust'!$A$3:$ID$198,101,FALSE)</f>
        <v>#N/A</v>
      </c>
      <c r="CX45" s="47" t="e">
        <f>VLOOKUP(A45,'Phase 1,2+robust'!$A$3:$ID$198,102,FALSE)</f>
        <v>#N/A</v>
      </c>
      <c r="CY45" s="16" t="e">
        <f>VLOOKUP(A45,'Phase 1,2+robust'!$A$3:$ID$198,103,FALSE)</f>
        <v>#N/A</v>
      </c>
      <c r="CZ45" s="16" t="e">
        <f>VLOOKUP(A45,'Phase 1,2+robust'!$A$3:$ID$198,104,FALSE)</f>
        <v>#N/A</v>
      </c>
      <c r="DA45" s="16" t="e">
        <f>VLOOKUP(A45,'Phase 1,2+robust'!$A$3:$ID$198,105,FALSE)</f>
        <v>#N/A</v>
      </c>
      <c r="DB45" s="45" t="e">
        <f>VLOOKUP(A45,'Phase 1,2+robust'!$A$3:$ID$198,106,FALSE)</f>
        <v>#N/A</v>
      </c>
      <c r="DC45" s="46" t="e">
        <f>VLOOKUP(A45,'Phase 1,2+robust'!$A$3:$ID$198,107,FALSE)</f>
        <v>#N/A</v>
      </c>
      <c r="DD45" s="47" t="e">
        <f>VLOOKUP(A45,'Phase 1,2+robust'!$A$3:$ID$198,108,FALSE)</f>
        <v>#N/A</v>
      </c>
      <c r="DE45" s="16" t="e">
        <f>VLOOKUP(A45,'Phase 1,2+robust'!$A$3:$ID$198,109,FALSE)</f>
        <v>#N/A</v>
      </c>
      <c r="DF45" s="16" t="e">
        <f>VLOOKUP(A45,'Phase 1,2+robust'!$A$3:$ID$198,110,FALSE)</f>
        <v>#N/A</v>
      </c>
      <c r="DG45" s="16" t="e">
        <f>VLOOKUP(A45,'Phase 1,2+robust'!$A$3:$ID$198,111,FALSE)</f>
        <v>#N/A</v>
      </c>
      <c r="DH45" s="45" t="e">
        <f>VLOOKUP(A45,'Phase 1,2+robust'!$A$3:$ID$198,112,FALSE)</f>
        <v>#N/A</v>
      </c>
      <c r="DI45" s="46" t="e">
        <f>VLOOKUP(A45,'Phase 1,2+robust'!$A$3:$ID$198,113,FALSE)</f>
        <v>#N/A</v>
      </c>
      <c r="DJ45" s="47" t="e">
        <f>VLOOKUP(A45,'Phase 1,2+robust'!$A$3:$ID$198,114,FALSE)</f>
        <v>#N/A</v>
      </c>
      <c r="DK45" s="16" t="e">
        <f>VLOOKUP(A45,'Phase 1,2+robust'!$A$3:$ID$198,115,FALSE)</f>
        <v>#N/A</v>
      </c>
      <c r="DL45" s="16" t="e">
        <f>VLOOKUP(A45,'Phase 1,2+robust'!$A$3:$ID$198,116,FALSE)</f>
        <v>#N/A</v>
      </c>
      <c r="DM45" s="16" t="e">
        <f>VLOOKUP(A45,'Phase 1,2+robust'!$A$3:$ID$198,117,FALSE)</f>
        <v>#N/A</v>
      </c>
      <c r="DN45" s="45" t="e">
        <f>VLOOKUP(A45,'Phase 1,2+robust'!$A$3:$ID$198,118,FALSE)</f>
        <v>#N/A</v>
      </c>
      <c r="DO45" s="46" t="e">
        <f>VLOOKUP(A45,'Phase 1,2+robust'!$A$3:$ID$198,119,FALSE)</f>
        <v>#N/A</v>
      </c>
      <c r="DP45" s="47" t="e">
        <f>VLOOKUP(A45,'Phase 1,2+robust'!$A$3:$ID$198,120,FALSE)</f>
        <v>#N/A</v>
      </c>
      <c r="DQ45" s="16" t="e">
        <f>VLOOKUP(A45,'Phase 1,2+robust'!$A$3:$ID$198,121,FALSE)</f>
        <v>#N/A</v>
      </c>
      <c r="DR45" s="16" t="e">
        <f>VLOOKUP(A45,'Phase 1,2+robust'!$A$3:$ID$198,122,FALSE)</f>
        <v>#N/A</v>
      </c>
      <c r="DS45" s="16" t="e">
        <f>VLOOKUP(A45,'Phase 1,2+robust'!$A$3:$ID$198,123,FALSE)</f>
        <v>#N/A</v>
      </c>
      <c r="DT45" s="45" t="e">
        <f>VLOOKUP(A45,'Phase 1,2+robust'!$A$3:$ID$198,124,FALSE)</f>
        <v>#N/A</v>
      </c>
      <c r="DU45" s="46" t="e">
        <f>VLOOKUP(A45,'Phase 1,2+robust'!$A$3:$ID$198,125,FALSE)</f>
        <v>#N/A</v>
      </c>
      <c r="DV45" s="47" t="e">
        <f>VLOOKUP(A45,'Phase 1,2+robust'!$A$3:$ID$198,126,FALSE)</f>
        <v>#N/A</v>
      </c>
      <c r="DW45" s="16" t="e">
        <f>VLOOKUP(A45,'Phase 1,2+robust'!$A$3:$ID$198,127,FALSE)</f>
        <v>#N/A</v>
      </c>
      <c r="DX45" s="16" t="e">
        <f>VLOOKUP(A45,'Phase 1,2+robust'!$A$3:$ID$198,128,FALSE)</f>
        <v>#N/A</v>
      </c>
      <c r="DY45" s="16" t="e">
        <f>VLOOKUP(A45,'Phase 1,2+robust'!$A$3:$ID$198,129,FALSE)</f>
        <v>#N/A</v>
      </c>
      <c r="DZ45" s="45" t="e">
        <f>VLOOKUP(A45,'Phase 1,2+robust'!$A$3:$ID$198,130,FALSE)</f>
        <v>#N/A</v>
      </c>
      <c r="EA45" s="46" t="e">
        <f>VLOOKUP(A45,'Phase 1,2+robust'!$A$3:$ID$198,131,FALSE)</f>
        <v>#N/A</v>
      </c>
      <c r="EB45" s="47" t="e">
        <f>VLOOKUP(A45,'Phase 1,2+robust'!$A$3:$ID$198,132,FALSE)</f>
        <v>#N/A</v>
      </c>
      <c r="EC45" s="16" t="e">
        <f>VLOOKUP(A45,'Phase 1,2+robust'!$A$3:$ID$198,133,FALSE)</f>
        <v>#N/A</v>
      </c>
      <c r="ED45" s="16" t="e">
        <f>VLOOKUP(A45,'Phase 1,2+robust'!$A$3:$ID$198,134,FALSE)</f>
        <v>#N/A</v>
      </c>
      <c r="EE45" s="16" t="e">
        <f>VLOOKUP(A45,'Phase 1,2+robust'!$A$3:$ID$198,135,FALSE)</f>
        <v>#N/A</v>
      </c>
      <c r="EF45" s="45" t="e">
        <f>VLOOKUP(A45,'Phase 1,2+robust'!$A$3:$ID$198,136,FALSE)</f>
        <v>#N/A</v>
      </c>
      <c r="EG45" s="46" t="e">
        <f>VLOOKUP(A45,'Phase 1,2+robust'!$A$3:$ID$198,137,FALSE)</f>
        <v>#N/A</v>
      </c>
      <c r="EH45" s="47" t="e">
        <f>VLOOKUP(A45,'Phase 1,2+robust'!$A$3:$ID$198,138,FALSE)</f>
        <v>#N/A</v>
      </c>
      <c r="EI45" s="16" t="e">
        <f>VLOOKUP(A45,'Phase 1,2+robust'!$A$3:$ID$198,139,FALSE)</f>
        <v>#N/A</v>
      </c>
      <c r="EJ45" s="16" t="e">
        <f>VLOOKUP(A45,'Phase 1,2+robust'!$A$3:$ID$198,140,FALSE)</f>
        <v>#N/A</v>
      </c>
      <c r="EK45" s="16" t="e">
        <f>VLOOKUP(A45,'Phase 1,2+robust'!$A$3:$ID$198,141,FALSE)</f>
        <v>#N/A</v>
      </c>
      <c r="EL45" s="45" t="e">
        <f>VLOOKUP(A45,'Phase 1,2+robust'!$A$3:$ID$198,142,FALSE)</f>
        <v>#N/A</v>
      </c>
      <c r="EM45" s="46" t="e">
        <f>VLOOKUP(A45,'Phase 1,2+robust'!$A$3:$ID$198,143,FALSE)</f>
        <v>#N/A</v>
      </c>
      <c r="EN45" s="47" t="e">
        <f>VLOOKUP(A45,'Phase 1,2+robust'!$A$3:$ID$198,144,FALSE)</f>
        <v>#N/A</v>
      </c>
      <c r="EO45" s="16" t="e">
        <f>VLOOKUP(A45,'Phase 1,2+robust'!$A$3:$ID$198,145,FALSE)</f>
        <v>#N/A</v>
      </c>
      <c r="EP45" s="16" t="e">
        <f>VLOOKUP(A45,'Phase 1,2+robust'!$A$3:$ID$198,146,FALSE)</f>
        <v>#N/A</v>
      </c>
      <c r="EQ45" s="16" t="e">
        <f>VLOOKUP(A45,'Phase 1,2+robust'!$A$3:$ID$198,147,FALSE)</f>
        <v>#N/A</v>
      </c>
      <c r="ER45" s="45" t="e">
        <f>VLOOKUP(A45,'Phase 1,2+robust'!$A$3:$ID$198,148,FALSE)</f>
        <v>#N/A</v>
      </c>
      <c r="ES45" s="46" t="e">
        <f>VLOOKUP(A45,'Phase 1,2+robust'!$A$3:$ID$198,149,FALSE)</f>
        <v>#N/A</v>
      </c>
      <c r="ET45" s="47" t="e">
        <f>VLOOKUP(A45,'Phase 1,2+robust'!$A$3:$ID$198,150,FALSE)</f>
        <v>#N/A</v>
      </c>
      <c r="EU45" s="16" t="e">
        <f>VLOOKUP(A45,'Phase 1,2+robust'!$A$3:$ID$198,151,FALSE)</f>
        <v>#N/A</v>
      </c>
      <c r="EV45" s="16" t="e">
        <f>VLOOKUP(A45,'Phase 1,2+robust'!$A$3:$ID$198,152,FALSE)</f>
        <v>#N/A</v>
      </c>
      <c r="EW45" s="16" t="e">
        <f>VLOOKUP(A45,'Phase 1,2+robust'!$A$3:$ID$198,153,FALSE)</f>
        <v>#N/A</v>
      </c>
      <c r="EX45" s="16" t="e">
        <f>VLOOKUP(A45,'Phase 1,2+robust'!$A$3:$ID$198,154,FALSE)</f>
        <v>#N/A</v>
      </c>
      <c r="EY45" s="16" t="e">
        <f>VLOOKUP(A45,'Phase 1,2+robust'!$A$3:$ID$198,155,FALSE)</f>
        <v>#N/A</v>
      </c>
      <c r="EZ45" s="16" t="e">
        <f>VLOOKUP(A45,'Phase 1,2+robust'!$A$3:$ID$198,156,FALSE)</f>
        <v>#N/A</v>
      </c>
      <c r="FA45" s="16" t="e">
        <f>VLOOKUP(A45,'Phase 1,2+robust'!$A$3:$ID$198,157,FALSE)</f>
        <v>#N/A</v>
      </c>
      <c r="FB45" s="16" t="e">
        <f>VLOOKUP(A45,'Phase 1,2+robust'!$A$3:$ID$198,158,FALSE)</f>
        <v>#N/A</v>
      </c>
      <c r="FC45" s="16" t="e">
        <f>VLOOKUP(A45,'Phase 1,2+robust'!$A$3:$ID$198,159,FALSE)</f>
        <v>#N/A</v>
      </c>
      <c r="FD45" s="16" t="e">
        <f>VLOOKUP(A45,'Phase 1,2+robust'!$A$3:$ID$198,160,FALSE)</f>
        <v>#N/A</v>
      </c>
      <c r="FE45" s="16" t="e">
        <f>VLOOKUP(A45,'Phase 1,2+robust'!$A$3:$ID$198,161,FALSE)</f>
        <v>#N/A</v>
      </c>
      <c r="FF45" s="16" t="e">
        <f>VLOOKUP(A45,'Phase 1,2+robust'!$A$3:$ID$198,162,FALSE)</f>
        <v>#N/A</v>
      </c>
      <c r="FG45" s="16" t="e">
        <f>VLOOKUP(A45,'Phase 1,2+robust'!$A$3:$ID$198,163,FALSE)</f>
        <v>#N/A</v>
      </c>
      <c r="FH45" s="16" t="e">
        <f>VLOOKUP(A45,'Phase 1,2+robust'!$A$3:$ID$198,164,FALSE)</f>
        <v>#N/A</v>
      </c>
      <c r="FI45" s="16" t="e">
        <f>VLOOKUP(A45,'Phase 1,2+robust'!$A$3:$ID$198,165,FALSE)</f>
        <v>#N/A</v>
      </c>
      <c r="FJ45" s="16" t="e">
        <f>VLOOKUP(A45,'Phase 1,2+robust'!$A$3:$ID$198,166,FALSE)</f>
        <v>#N/A</v>
      </c>
      <c r="FK45" s="16" t="e">
        <f>VLOOKUP(A45,'Phase 1,2+robust'!$A$3:$ID$198,167,FALSE)</f>
        <v>#N/A</v>
      </c>
      <c r="FL45" s="16" t="e">
        <f>VLOOKUP(A45,'Phase 1,2+robust'!$A$3:$ID$198,168,FALSE)</f>
        <v>#N/A</v>
      </c>
      <c r="FM45" s="16" t="e">
        <f>VLOOKUP(A45,'Phase 1,2+robust'!$A$3:$ID$198,169,FALSE)</f>
        <v>#N/A</v>
      </c>
      <c r="FN45" s="16" t="e">
        <f>VLOOKUP(A45,'Phase 1,2+robust'!$A$3:$ID$198,170,FALSE)</f>
        <v>#N/A</v>
      </c>
      <c r="FO45" s="16" t="e">
        <f>VLOOKUP(A45,'Phase 1,2+robust'!$A$3:$ID$198,171,FALSE)</f>
        <v>#N/A</v>
      </c>
      <c r="FP45" s="16" t="e">
        <f>VLOOKUP(A45,'Phase 1,2+robust'!$A$3:$ID$198,172,FALSE)</f>
        <v>#N/A</v>
      </c>
      <c r="FQ45" s="16" t="e">
        <f>VLOOKUP(A45,'Phase 1,2+robust'!$A$3:$ID$198,173,FALSE)</f>
        <v>#N/A</v>
      </c>
      <c r="FR45" s="16" t="e">
        <f>VLOOKUP(A45,'Phase 1,2+robust'!$A$3:$ID$198,174,FALSE)</f>
        <v>#N/A</v>
      </c>
      <c r="FS45" s="16" t="e">
        <f>VLOOKUP(A45,'Phase 1,2+robust'!$A$3:$ID$198,175,FALSE)</f>
        <v>#N/A</v>
      </c>
      <c r="FT45" s="16" t="e">
        <f>VLOOKUP(A45,'Phase 1,2+robust'!$A$3:$ID$198,176,FALSE)</f>
        <v>#N/A</v>
      </c>
      <c r="FU45" s="16" t="e">
        <f>VLOOKUP(A45,'Phase 1,2+robust'!$A$3:$ID$198,177,FALSE)</f>
        <v>#N/A</v>
      </c>
      <c r="FV45" s="16" t="e">
        <f>VLOOKUP(A45,'Phase 1,2+robust'!$A$3:$ID$198,178,FALSE)</f>
        <v>#N/A</v>
      </c>
      <c r="FW45" s="16" t="e">
        <f>VLOOKUP(A45,'Phase 1,2+robust'!$A$3:$ID$198,179,FALSE)</f>
        <v>#N/A</v>
      </c>
      <c r="FX45" s="16" t="e">
        <f>VLOOKUP(A45,'Phase 1,2+robust'!$A$3:$ID$198,180,FALSE)</f>
        <v>#N/A</v>
      </c>
      <c r="FY45" s="16" t="e">
        <f>VLOOKUP(A45,'Phase 1,2+robust'!$A$3:$ID$198,181,FALSE)</f>
        <v>#N/A</v>
      </c>
      <c r="FZ45" s="16" t="e">
        <f>VLOOKUP(A45,'Phase 1,2+robust'!$A$3:$ID$198,182,FALSE)</f>
        <v>#N/A</v>
      </c>
      <c r="GA45" s="16" t="e">
        <f>VLOOKUP(A45,'Phase 1,2+robust'!$A$3:$ID$198,183,FALSE)</f>
        <v>#N/A</v>
      </c>
      <c r="GB45" s="16" t="e">
        <f>VLOOKUP(A45,'Phase 1,2+robust'!$A$3:$ID$198,184,FALSE)</f>
        <v>#N/A</v>
      </c>
      <c r="GC45" s="16" t="e">
        <f>VLOOKUP(A45,'Phase 1,2+robust'!$A$3:$ID$198,185,FALSE)</f>
        <v>#N/A</v>
      </c>
      <c r="GD45" s="16" t="e">
        <f>VLOOKUP(A45,'Phase 1,2+robust'!$A$3:$ID$198,186,FALSE)</f>
        <v>#N/A</v>
      </c>
      <c r="GE45" s="16" t="e">
        <f>VLOOKUP(A45,'Phase 1,2+robust'!$A$3:$ID$198,187,FALSE)</f>
        <v>#N/A</v>
      </c>
      <c r="GF45" s="16" t="e">
        <f>VLOOKUP(A45,'Phase 1,2+robust'!$A$3:$ID$198,188,FALSE)</f>
        <v>#N/A</v>
      </c>
      <c r="GG45" s="16" t="e">
        <f>VLOOKUP(A45,'Phase 1,2+robust'!$A$3:$ID$198,189,FALSE)</f>
        <v>#N/A</v>
      </c>
      <c r="GH45" s="16" t="e">
        <f>VLOOKUP(A45,'Phase 1,2+robust'!$A$3:$ID$198,190,FALSE)</f>
        <v>#N/A</v>
      </c>
      <c r="GI45" s="16" t="e">
        <f>VLOOKUP(A45,'Phase 1,2+robust'!$A$3:$ID$198,191,FALSE)</f>
        <v>#N/A</v>
      </c>
      <c r="GJ45" s="16" t="e">
        <f>VLOOKUP(A45,'Phase 1,2+robust'!$A$3:$ID$198,192,FALSE)</f>
        <v>#N/A</v>
      </c>
      <c r="GK45" s="16" t="e">
        <f>VLOOKUP(A45,'Phase 1,2+robust'!$A$3:$ID$198,193,FALSE)</f>
        <v>#N/A</v>
      </c>
      <c r="GL45" s="16" t="e">
        <f>VLOOKUP(A45,'Phase 1,2+robust'!$A$3:$ID$198,194,FALSE)</f>
        <v>#N/A</v>
      </c>
      <c r="GM45" s="16" t="e">
        <f>VLOOKUP(A45,'Phase 1,2+robust'!$A$3:$ID$198,195,FALSE)</f>
        <v>#N/A</v>
      </c>
      <c r="GN45" s="16" t="e">
        <f>VLOOKUP(A45,'Phase 1,2+robust'!$A$3:$ID$198,196,FALSE)</f>
        <v>#N/A</v>
      </c>
      <c r="GO45" s="16" t="e">
        <f>VLOOKUP(A45,'Phase 1,2+robust'!$A$3:$ID$198,197,FALSE)</f>
        <v>#N/A</v>
      </c>
      <c r="GP45" s="16" t="e">
        <f>VLOOKUP(A45,'Phase 1,2+robust'!$A$3:$ID$198,198,FALSE)</f>
        <v>#N/A</v>
      </c>
    </row>
    <row r="46" spans="1:198" s="16" customFormat="1" x14ac:dyDescent="0.25">
      <c r="B46" s="16" t="e">
        <f>VLOOKUP(A46,'Phase 1,2+robust'!$A$3:$ID$198,2,FALSE)</f>
        <v>#N/A</v>
      </c>
      <c r="C46" s="16" t="e">
        <f>VLOOKUP(A46,'Phase 1,2+robust'!$A$3:$ID$198,3,FALSE)</f>
        <v>#N/A</v>
      </c>
      <c r="D46" s="16" t="e">
        <f>VLOOKUP(A46,'Phase 1,2+robust'!$A$3:$ID$198,4,FALSE)</f>
        <v>#N/A</v>
      </c>
      <c r="E46" s="16" t="e">
        <f>VLOOKUP(A46,'Phase 1,2+robust'!$A$3:$ID$198,5,FALSE)</f>
        <v>#N/A</v>
      </c>
      <c r="F46" s="16" t="e">
        <f>VLOOKUP(A46,'Phase 1,2+robust'!$A$3:$ID$198,6,FALSE)</f>
        <v>#N/A</v>
      </c>
      <c r="G46" s="16" t="e">
        <f>VLOOKUP(A46,'Phase 1,2+robust'!$A$3:$ID$198,7,FALSE)</f>
        <v>#N/A</v>
      </c>
      <c r="H46" s="16" t="e">
        <f>VLOOKUP(A46,'Phase 1,2+robust'!$A$3:$ID$198,8,FALSE)</f>
        <v>#N/A</v>
      </c>
      <c r="I46" s="16" t="e">
        <f>VLOOKUP(A46,'Phase 1,2+robust'!$A$3:$ID$198,9,FALSE)</f>
        <v>#N/A</v>
      </c>
      <c r="J46" s="45" t="e">
        <f>VLOOKUP(A46,'Phase 1,2+robust'!$A$3:$ID$198,10,FALSE)</f>
        <v>#N/A</v>
      </c>
      <c r="K46" s="46" t="e">
        <f>VLOOKUP(A46,'Phase 1,2+robust'!$A$3:$ID$198,11,FALSE)</f>
        <v>#N/A</v>
      </c>
      <c r="L46" s="47" t="e">
        <f>VLOOKUP(A46,'Phase 1,2+robust'!$A$3:$ID$198,12,FALSE)</f>
        <v>#N/A</v>
      </c>
      <c r="M46" s="16" t="e">
        <f>VLOOKUP(A46,'Phase 1,2+robust'!$A$3:$ID$198,13,FALSE)</f>
        <v>#N/A</v>
      </c>
      <c r="N46" s="16" t="e">
        <f>VLOOKUP(A46,'Phase 1,2+robust'!$A$3:$ID$198,14,FALSE)</f>
        <v>#N/A</v>
      </c>
      <c r="O46" s="16" t="e">
        <f>VLOOKUP(A46,'Phase 1,2+robust'!$A$3:$ID$198,15,FALSE)</f>
        <v>#N/A</v>
      </c>
      <c r="P46" s="45" t="e">
        <f>VLOOKUP(A46,'Phase 1,2+robust'!$A$3:$ID$198,16,FALSE)</f>
        <v>#N/A</v>
      </c>
      <c r="Q46" s="46" t="e">
        <f>VLOOKUP(A46,'Phase 1,2+robust'!$A$3:$ID$198,17,FALSE)</f>
        <v>#N/A</v>
      </c>
      <c r="R46" s="47" t="e">
        <f>VLOOKUP(A46,'Phase 1,2+robust'!$A$3:$ID$198,18,FALSE)</f>
        <v>#N/A</v>
      </c>
      <c r="S46" s="16" t="e">
        <f>VLOOKUP(A46,'Phase 1,2+robust'!$A$3:$ID$198,19,FALSE)</f>
        <v>#N/A</v>
      </c>
      <c r="T46" s="16" t="e">
        <f>VLOOKUP(A46,'Phase 1,2+robust'!$A$3:$ID$198,20,FALSE)</f>
        <v>#N/A</v>
      </c>
      <c r="U46" s="16" t="e">
        <f>VLOOKUP(A46,'Phase 1,2+robust'!$A$3:$ID$198,21,FALSE)</f>
        <v>#N/A</v>
      </c>
      <c r="V46" s="45" t="e">
        <f>VLOOKUP(A46,'Phase 1,2+robust'!$A$3:$ID$198,22,FALSE)</f>
        <v>#N/A</v>
      </c>
      <c r="W46" s="46" t="e">
        <f>VLOOKUP(A46,'Phase 1,2+robust'!$A$3:$ID$198,23,FALSE)</f>
        <v>#N/A</v>
      </c>
      <c r="X46" s="47" t="e">
        <f>VLOOKUP(A46,'Phase 1,2+robust'!$A$3:$ID$198,24,FALSE)</f>
        <v>#N/A</v>
      </c>
      <c r="Y46" s="16" t="e">
        <f>VLOOKUP(A46,'Phase 1,2+robust'!$A$3:$ID$198,25,FALSE)</f>
        <v>#N/A</v>
      </c>
      <c r="Z46" s="16" t="e">
        <f>VLOOKUP(A46,'Phase 1,2+robust'!$A$3:$ID$198,26,FALSE)</f>
        <v>#N/A</v>
      </c>
      <c r="AA46" s="16" t="e">
        <f>VLOOKUP(A46,'Phase 1,2+robust'!$A$3:$ID$198,27,FALSE)</f>
        <v>#N/A</v>
      </c>
      <c r="AB46" s="45" t="e">
        <f>VLOOKUP(A46,'Phase 1,2+robust'!$A$3:$ID$198,28,FALSE)</f>
        <v>#N/A</v>
      </c>
      <c r="AC46" s="46" t="e">
        <f>VLOOKUP(A46,'Phase 1,2+robust'!$A$3:$ID$198,29,FALSE)</f>
        <v>#N/A</v>
      </c>
      <c r="AD46" s="47" t="e">
        <f>VLOOKUP(A46,'Phase 1,2+robust'!$A$3:$ID$198,30,FALSE)</f>
        <v>#N/A</v>
      </c>
      <c r="AE46" s="16" t="e">
        <f>VLOOKUP(A46,'Phase 1,2+robust'!$A$3:$ID$198,31,FALSE)</f>
        <v>#N/A</v>
      </c>
      <c r="AF46" s="16" t="e">
        <f>VLOOKUP(A46,'Phase 1,2+robust'!$A$3:$ID$198,32,FALSE)</f>
        <v>#N/A</v>
      </c>
      <c r="AG46" s="16" t="e">
        <f>VLOOKUP(A46,'Phase 1,2+robust'!$A$3:$ID$198,33,FALSE)</f>
        <v>#N/A</v>
      </c>
      <c r="AH46" s="45" t="e">
        <f>VLOOKUP(A46,'Phase 1,2+robust'!$A$3:$ID$198,34,FALSE)</f>
        <v>#N/A</v>
      </c>
      <c r="AI46" s="46" t="e">
        <f>VLOOKUP(A46,'Phase 1,2+robust'!$A$3:$ID$198,35,FALSE)</f>
        <v>#N/A</v>
      </c>
      <c r="AJ46" s="47" t="e">
        <f>VLOOKUP(A46,'Phase 1,2+robust'!$A$3:$ID$198,36,FALSE)</f>
        <v>#N/A</v>
      </c>
      <c r="AK46" s="16" t="e">
        <f>VLOOKUP(A46,'Phase 1,2+robust'!$A$3:$ID$198,37,FALSE)</f>
        <v>#N/A</v>
      </c>
      <c r="AL46" s="16" t="e">
        <f>VLOOKUP(A46,'Phase 1,2+robust'!$A$3:$ID$198,38,FALSE)</f>
        <v>#N/A</v>
      </c>
      <c r="AM46" s="16" t="e">
        <f>VLOOKUP(A46,'Phase 1,2+robust'!$A$3:$ID$198,39,FALSE)</f>
        <v>#N/A</v>
      </c>
      <c r="AN46" s="45" t="e">
        <f>VLOOKUP(A46,'Phase 1,2+robust'!$A$3:$ID$198,40,FALSE)</f>
        <v>#N/A</v>
      </c>
      <c r="AO46" s="46" t="e">
        <f>VLOOKUP(A46,'Phase 1,2+robust'!$A$3:$ID$198,41,FALSE)</f>
        <v>#N/A</v>
      </c>
      <c r="AP46" s="47" t="e">
        <f>VLOOKUP(A46,'Phase 1,2+robust'!$A$3:$ID$198,42,FALSE)</f>
        <v>#N/A</v>
      </c>
      <c r="AQ46" s="16" t="e">
        <f>VLOOKUP(A46,'Phase 1,2+robust'!$A$3:$ID$198,43,FALSE)</f>
        <v>#N/A</v>
      </c>
      <c r="AR46" s="16" t="e">
        <f>VLOOKUP(A46,'Phase 1,2+robust'!$A$3:$ID$198,44,FALSE)</f>
        <v>#N/A</v>
      </c>
      <c r="AS46" s="16" t="e">
        <f>VLOOKUP(A46,'Phase 1,2+robust'!$A$3:$ID$198,45,FALSE)</f>
        <v>#N/A</v>
      </c>
      <c r="AT46" s="45" t="e">
        <f>VLOOKUP(A46,'Phase 1,2+robust'!$A$3:$ID$198,46,FALSE)</f>
        <v>#N/A</v>
      </c>
      <c r="AU46" s="46" t="e">
        <f>VLOOKUP(A46,'Phase 1,2+robust'!$A$3:$ID$198,47,FALSE)</f>
        <v>#N/A</v>
      </c>
      <c r="AV46" s="47" t="e">
        <f>VLOOKUP(A46,'Phase 1,2+robust'!$A$3:$ID$198,48,FALSE)</f>
        <v>#N/A</v>
      </c>
      <c r="AW46" s="16" t="e">
        <f>VLOOKUP(A46,'Phase 1,2+robust'!$A$3:$ID$198,49,FALSE)</f>
        <v>#N/A</v>
      </c>
      <c r="AX46" s="16" t="e">
        <f>VLOOKUP(A46,'Phase 1,2+robust'!$A$3:$ID$198,50,FALSE)</f>
        <v>#N/A</v>
      </c>
      <c r="AY46" s="16" t="e">
        <f>VLOOKUP(A46,'Phase 1,2+robust'!$A$3:$ID$198,51,FALSE)</f>
        <v>#N/A</v>
      </c>
      <c r="AZ46" s="45" t="e">
        <f>VLOOKUP(A46,'Phase 1,2+robust'!$A$3:$ID$198,52,FALSE)</f>
        <v>#N/A</v>
      </c>
      <c r="BA46" s="46" t="e">
        <f>VLOOKUP(A46,'Phase 1,2+robust'!$A$3:$ID$198,53,FALSE)</f>
        <v>#N/A</v>
      </c>
      <c r="BB46" s="47" t="e">
        <f>VLOOKUP(A46,'Phase 1,2+robust'!$A$3:$ID$198,54,FALSE)</f>
        <v>#N/A</v>
      </c>
      <c r="BC46" s="16" t="e">
        <f>VLOOKUP(A46,'Phase 1,2+robust'!$A$3:$ID$198,55,FALSE)</f>
        <v>#N/A</v>
      </c>
      <c r="BD46" s="16" t="e">
        <f>VLOOKUP(A46,'Phase 1,2+robust'!$A$3:$ID$198,56,FALSE)</f>
        <v>#N/A</v>
      </c>
      <c r="BE46" s="16" t="e">
        <f>VLOOKUP(A46,'Phase 1,2+robust'!$A$3:$ID$198,57,FALSE)</f>
        <v>#N/A</v>
      </c>
      <c r="BF46" s="45" t="e">
        <f>VLOOKUP(A46,'Phase 1,2+robust'!$A$3:$ID$198,58,FALSE)</f>
        <v>#N/A</v>
      </c>
      <c r="BG46" s="46" t="e">
        <f>VLOOKUP(A46,'Phase 1,2+robust'!$A$3:$ID$198,59,FALSE)</f>
        <v>#N/A</v>
      </c>
      <c r="BH46" s="47" t="e">
        <f>VLOOKUP(A46,'Phase 1,2+robust'!$A$3:$ID$198,60,FALSE)</f>
        <v>#N/A</v>
      </c>
      <c r="BI46" s="16" t="e">
        <f>VLOOKUP(A46,'Phase 1,2+robust'!$A$3:$ID$198,61,FALSE)</f>
        <v>#N/A</v>
      </c>
      <c r="BJ46" s="16" t="e">
        <f>VLOOKUP(A46,'Phase 1,2+robust'!$A$3:$ID$198,62,FALSE)</f>
        <v>#N/A</v>
      </c>
      <c r="BK46" s="16" t="e">
        <f>VLOOKUP(A46,'Phase 1,2+robust'!$A$3:$ID$198,63,FALSE)</f>
        <v>#N/A</v>
      </c>
      <c r="BL46" s="45" t="e">
        <f>VLOOKUP(A46,'Phase 1,2+robust'!$A$3:$ID$198,64,FALSE)</f>
        <v>#N/A</v>
      </c>
      <c r="BM46" s="46" t="e">
        <f>VLOOKUP(A46,'Phase 1,2+robust'!$A$3:$ID$198,65,FALSE)</f>
        <v>#N/A</v>
      </c>
      <c r="BN46" s="47" t="e">
        <f>VLOOKUP(A46,'Phase 1,2+robust'!$A$3:$ID$198,66,FALSE)</f>
        <v>#N/A</v>
      </c>
      <c r="BO46" s="16" t="e">
        <f>VLOOKUP(A46,'Phase 1,2+robust'!$A$3:$ID$198,67,FALSE)</f>
        <v>#N/A</v>
      </c>
      <c r="BP46" s="16" t="e">
        <f>VLOOKUP(A46,'Phase 1,2+robust'!$A$3:$ID$198,68,FALSE)</f>
        <v>#N/A</v>
      </c>
      <c r="BQ46" s="16" t="e">
        <f>VLOOKUP(A46,'Phase 1,2+robust'!$A$3:$ID$198,69,FALSE)</f>
        <v>#N/A</v>
      </c>
      <c r="BR46" s="45" t="e">
        <f>VLOOKUP(A46,'Phase 1,2+robust'!$A$3:$ID$198,70,FALSE)</f>
        <v>#N/A</v>
      </c>
      <c r="BS46" s="46" t="e">
        <f>VLOOKUP(A46,'Phase 1,2+robust'!$A$3:$ID$198,71,FALSE)</f>
        <v>#N/A</v>
      </c>
      <c r="BT46" s="47" t="e">
        <f>VLOOKUP(A46,'Phase 1,2+robust'!$A$3:$ID$198,72,FALSE)</f>
        <v>#N/A</v>
      </c>
      <c r="BU46" s="16" t="e">
        <f>VLOOKUP(A46,'Phase 1,2+robust'!$A$3:$ID$198,73,FALSE)</f>
        <v>#N/A</v>
      </c>
      <c r="BV46" s="16" t="e">
        <f>VLOOKUP(A46,'Phase 1,2+robust'!$A$3:$ID$198,74,FALSE)</f>
        <v>#N/A</v>
      </c>
      <c r="BW46" s="16" t="e">
        <f>VLOOKUP(A46,'Phase 1,2+robust'!$A$3:$ID$198,75,FALSE)</f>
        <v>#N/A</v>
      </c>
      <c r="BX46" s="45" t="e">
        <f>VLOOKUP(A46,'Phase 1,2+robust'!$A$3:$ID$198,76,FALSE)</f>
        <v>#N/A</v>
      </c>
      <c r="BY46" s="46" t="e">
        <f>VLOOKUP(A46,'Phase 1,2+robust'!$A$3:$ID$198,77,FALSE)</f>
        <v>#N/A</v>
      </c>
      <c r="BZ46" s="47" t="e">
        <f>VLOOKUP(A46,'Phase 1,2+robust'!$A$3:$ID$198,78,FALSE)</f>
        <v>#N/A</v>
      </c>
      <c r="CA46" s="16" t="e">
        <f>VLOOKUP(A46,'Phase 1,2+robust'!$A$3:$ID$198,79,FALSE)</f>
        <v>#N/A</v>
      </c>
      <c r="CB46" s="16" t="e">
        <f>VLOOKUP(A46,'Phase 1,2+robust'!$A$3:$ID$198,80,FALSE)</f>
        <v>#N/A</v>
      </c>
      <c r="CC46" s="16" t="e">
        <f>VLOOKUP(A46,'Phase 1,2+robust'!$A$3:$ID$198,81,FALSE)</f>
        <v>#N/A</v>
      </c>
      <c r="CD46" s="45" t="e">
        <f>VLOOKUP(A46,'Phase 1,2+robust'!$A$3:$ID$198,82,FALSE)</f>
        <v>#N/A</v>
      </c>
      <c r="CE46" s="46" t="e">
        <f>VLOOKUP(A46,'Phase 1,2+robust'!$A$3:$ID$198,83,FALSE)</f>
        <v>#N/A</v>
      </c>
      <c r="CF46" s="47" t="e">
        <f>VLOOKUP(A46,'Phase 1,2+robust'!$A$3:$ID$198,84,FALSE)</f>
        <v>#N/A</v>
      </c>
      <c r="CG46" s="16" t="e">
        <f>VLOOKUP(A46,'Phase 1,2+robust'!$A$3:$ID$198,85,FALSE)</f>
        <v>#N/A</v>
      </c>
      <c r="CH46" s="16" t="e">
        <f>VLOOKUP(A46,'Phase 1,2+robust'!$A$3:$ID$198,86,FALSE)</f>
        <v>#N/A</v>
      </c>
      <c r="CI46" s="16" t="e">
        <f>VLOOKUP(A46,'Phase 1,2+robust'!$A$3:$ID$198,87,FALSE)</f>
        <v>#N/A</v>
      </c>
      <c r="CJ46" s="45" t="e">
        <f>VLOOKUP(A46,'Phase 1,2+robust'!$A$3:$ID$198,88,FALSE)</f>
        <v>#N/A</v>
      </c>
      <c r="CK46" s="46" t="e">
        <f>VLOOKUP(A46,'Phase 1,2+robust'!$A$3:$ID$198,89,FALSE)</f>
        <v>#N/A</v>
      </c>
      <c r="CL46" s="47" t="e">
        <f>VLOOKUP(A46,'Phase 1,2+robust'!$A$3:$ID$198,90,FALSE)</f>
        <v>#N/A</v>
      </c>
      <c r="CM46" s="16" t="e">
        <f>VLOOKUP(A46,'Phase 1,2+robust'!$A$3:$ID$198,91,FALSE)</f>
        <v>#N/A</v>
      </c>
      <c r="CN46" s="16" t="e">
        <f>VLOOKUP(A46,'Phase 1,2+robust'!$A$3:$ID$198,92,FALSE)</f>
        <v>#N/A</v>
      </c>
      <c r="CO46" s="16" t="e">
        <f>VLOOKUP(A46,'Phase 1,2+robust'!$A$3:$ID$198,93,FALSE)</f>
        <v>#N/A</v>
      </c>
      <c r="CP46" s="45" t="e">
        <f>VLOOKUP(A46,'Phase 1,2+robust'!$A$3:$ID$198,94,FALSE)</f>
        <v>#N/A</v>
      </c>
      <c r="CQ46" s="46" t="e">
        <f>VLOOKUP(A46,'Phase 1,2+robust'!$A$3:$ID$198,95,FALSE)</f>
        <v>#N/A</v>
      </c>
      <c r="CR46" s="47" t="e">
        <f>VLOOKUP(A46,'Phase 1,2+robust'!$A$3:$ID$198,96,FALSE)</f>
        <v>#N/A</v>
      </c>
      <c r="CS46" s="16" t="e">
        <f>VLOOKUP(A46,'Phase 1,2+robust'!$A$3:$ID$198,97,FALSE)</f>
        <v>#N/A</v>
      </c>
      <c r="CT46" s="16" t="e">
        <f>VLOOKUP(A46,'Phase 1,2+robust'!$A$3:$ID$198,98,FALSE)</f>
        <v>#N/A</v>
      </c>
      <c r="CU46" s="16" t="e">
        <f>VLOOKUP(A46,'Phase 1,2+robust'!$A$3:$ID$198,99,FALSE)</f>
        <v>#N/A</v>
      </c>
      <c r="CV46" s="45" t="e">
        <f>VLOOKUP(A46,'Phase 1,2+robust'!$A$3:$ID$198,100,FALSE)</f>
        <v>#N/A</v>
      </c>
      <c r="CW46" s="46" t="e">
        <f>VLOOKUP(A46,'Phase 1,2+robust'!$A$3:$ID$198,101,FALSE)</f>
        <v>#N/A</v>
      </c>
      <c r="CX46" s="47" t="e">
        <f>VLOOKUP(A46,'Phase 1,2+robust'!$A$3:$ID$198,102,FALSE)</f>
        <v>#N/A</v>
      </c>
      <c r="CY46" s="16" t="e">
        <f>VLOOKUP(A46,'Phase 1,2+robust'!$A$3:$ID$198,103,FALSE)</f>
        <v>#N/A</v>
      </c>
      <c r="CZ46" s="16" t="e">
        <f>VLOOKUP(A46,'Phase 1,2+robust'!$A$3:$ID$198,104,FALSE)</f>
        <v>#N/A</v>
      </c>
      <c r="DA46" s="16" t="e">
        <f>VLOOKUP(A46,'Phase 1,2+robust'!$A$3:$ID$198,105,FALSE)</f>
        <v>#N/A</v>
      </c>
      <c r="DB46" s="45" t="e">
        <f>VLOOKUP(A46,'Phase 1,2+robust'!$A$3:$ID$198,106,FALSE)</f>
        <v>#N/A</v>
      </c>
      <c r="DC46" s="46" t="e">
        <f>VLOOKUP(A46,'Phase 1,2+robust'!$A$3:$ID$198,107,FALSE)</f>
        <v>#N/A</v>
      </c>
      <c r="DD46" s="47" t="e">
        <f>VLOOKUP(A46,'Phase 1,2+robust'!$A$3:$ID$198,108,FALSE)</f>
        <v>#N/A</v>
      </c>
      <c r="DE46" s="16" t="e">
        <f>VLOOKUP(A46,'Phase 1,2+robust'!$A$3:$ID$198,109,FALSE)</f>
        <v>#N/A</v>
      </c>
      <c r="DF46" s="16" t="e">
        <f>VLOOKUP(A46,'Phase 1,2+robust'!$A$3:$ID$198,110,FALSE)</f>
        <v>#N/A</v>
      </c>
      <c r="DG46" s="16" t="e">
        <f>VLOOKUP(A46,'Phase 1,2+robust'!$A$3:$ID$198,111,FALSE)</f>
        <v>#N/A</v>
      </c>
      <c r="DH46" s="45" t="e">
        <f>VLOOKUP(A46,'Phase 1,2+robust'!$A$3:$ID$198,112,FALSE)</f>
        <v>#N/A</v>
      </c>
      <c r="DI46" s="46" t="e">
        <f>VLOOKUP(A46,'Phase 1,2+robust'!$A$3:$ID$198,113,FALSE)</f>
        <v>#N/A</v>
      </c>
      <c r="DJ46" s="47" t="e">
        <f>VLOOKUP(A46,'Phase 1,2+robust'!$A$3:$ID$198,114,FALSE)</f>
        <v>#N/A</v>
      </c>
      <c r="DK46" s="16" t="e">
        <f>VLOOKUP(A46,'Phase 1,2+robust'!$A$3:$ID$198,115,FALSE)</f>
        <v>#N/A</v>
      </c>
      <c r="DL46" s="16" t="e">
        <f>VLOOKUP(A46,'Phase 1,2+robust'!$A$3:$ID$198,116,FALSE)</f>
        <v>#N/A</v>
      </c>
      <c r="DM46" s="16" t="e">
        <f>VLOOKUP(A46,'Phase 1,2+robust'!$A$3:$ID$198,117,FALSE)</f>
        <v>#N/A</v>
      </c>
      <c r="DN46" s="45" t="e">
        <f>VLOOKUP(A46,'Phase 1,2+robust'!$A$3:$ID$198,118,FALSE)</f>
        <v>#N/A</v>
      </c>
      <c r="DO46" s="46" t="e">
        <f>VLOOKUP(A46,'Phase 1,2+robust'!$A$3:$ID$198,119,FALSE)</f>
        <v>#N/A</v>
      </c>
      <c r="DP46" s="47" t="e">
        <f>VLOOKUP(A46,'Phase 1,2+robust'!$A$3:$ID$198,120,FALSE)</f>
        <v>#N/A</v>
      </c>
      <c r="DQ46" s="16" t="e">
        <f>VLOOKUP(A46,'Phase 1,2+robust'!$A$3:$ID$198,121,FALSE)</f>
        <v>#N/A</v>
      </c>
      <c r="DR46" s="16" t="e">
        <f>VLOOKUP(A46,'Phase 1,2+robust'!$A$3:$ID$198,122,FALSE)</f>
        <v>#N/A</v>
      </c>
      <c r="DS46" s="16" t="e">
        <f>VLOOKUP(A46,'Phase 1,2+robust'!$A$3:$ID$198,123,FALSE)</f>
        <v>#N/A</v>
      </c>
      <c r="DT46" s="45" t="e">
        <f>VLOOKUP(A46,'Phase 1,2+robust'!$A$3:$ID$198,124,FALSE)</f>
        <v>#N/A</v>
      </c>
      <c r="DU46" s="46" t="e">
        <f>VLOOKUP(A46,'Phase 1,2+robust'!$A$3:$ID$198,125,FALSE)</f>
        <v>#N/A</v>
      </c>
      <c r="DV46" s="47" t="e">
        <f>VLOOKUP(A46,'Phase 1,2+robust'!$A$3:$ID$198,126,FALSE)</f>
        <v>#N/A</v>
      </c>
      <c r="DW46" s="16" t="e">
        <f>VLOOKUP(A46,'Phase 1,2+robust'!$A$3:$ID$198,127,FALSE)</f>
        <v>#N/A</v>
      </c>
      <c r="DX46" s="16" t="e">
        <f>VLOOKUP(A46,'Phase 1,2+robust'!$A$3:$ID$198,128,FALSE)</f>
        <v>#N/A</v>
      </c>
      <c r="DY46" s="16" t="e">
        <f>VLOOKUP(A46,'Phase 1,2+robust'!$A$3:$ID$198,129,FALSE)</f>
        <v>#N/A</v>
      </c>
      <c r="DZ46" s="45" t="e">
        <f>VLOOKUP(A46,'Phase 1,2+robust'!$A$3:$ID$198,130,FALSE)</f>
        <v>#N/A</v>
      </c>
      <c r="EA46" s="46" t="e">
        <f>VLOOKUP(A46,'Phase 1,2+robust'!$A$3:$ID$198,131,FALSE)</f>
        <v>#N/A</v>
      </c>
      <c r="EB46" s="47" t="e">
        <f>VLOOKUP(A46,'Phase 1,2+robust'!$A$3:$ID$198,132,FALSE)</f>
        <v>#N/A</v>
      </c>
      <c r="EC46" s="16" t="e">
        <f>VLOOKUP(A46,'Phase 1,2+robust'!$A$3:$ID$198,133,FALSE)</f>
        <v>#N/A</v>
      </c>
      <c r="ED46" s="16" t="e">
        <f>VLOOKUP(A46,'Phase 1,2+robust'!$A$3:$ID$198,134,FALSE)</f>
        <v>#N/A</v>
      </c>
      <c r="EE46" s="16" t="e">
        <f>VLOOKUP(A46,'Phase 1,2+robust'!$A$3:$ID$198,135,FALSE)</f>
        <v>#N/A</v>
      </c>
      <c r="EF46" s="45" t="e">
        <f>VLOOKUP(A46,'Phase 1,2+robust'!$A$3:$ID$198,136,FALSE)</f>
        <v>#N/A</v>
      </c>
      <c r="EG46" s="46" t="e">
        <f>VLOOKUP(A46,'Phase 1,2+robust'!$A$3:$ID$198,137,FALSE)</f>
        <v>#N/A</v>
      </c>
      <c r="EH46" s="47" t="e">
        <f>VLOOKUP(A46,'Phase 1,2+robust'!$A$3:$ID$198,138,FALSE)</f>
        <v>#N/A</v>
      </c>
      <c r="EI46" s="16" t="e">
        <f>VLOOKUP(A46,'Phase 1,2+robust'!$A$3:$ID$198,139,FALSE)</f>
        <v>#N/A</v>
      </c>
      <c r="EJ46" s="16" t="e">
        <f>VLOOKUP(A46,'Phase 1,2+robust'!$A$3:$ID$198,140,FALSE)</f>
        <v>#N/A</v>
      </c>
      <c r="EK46" s="16" t="e">
        <f>VLOOKUP(A46,'Phase 1,2+robust'!$A$3:$ID$198,141,FALSE)</f>
        <v>#N/A</v>
      </c>
      <c r="EL46" s="45" t="e">
        <f>VLOOKUP(A46,'Phase 1,2+robust'!$A$3:$ID$198,142,FALSE)</f>
        <v>#N/A</v>
      </c>
      <c r="EM46" s="46" t="e">
        <f>VLOOKUP(A46,'Phase 1,2+robust'!$A$3:$ID$198,143,FALSE)</f>
        <v>#N/A</v>
      </c>
      <c r="EN46" s="47" t="e">
        <f>VLOOKUP(A46,'Phase 1,2+robust'!$A$3:$ID$198,144,FALSE)</f>
        <v>#N/A</v>
      </c>
      <c r="EO46" s="16" t="e">
        <f>VLOOKUP(A46,'Phase 1,2+robust'!$A$3:$ID$198,145,FALSE)</f>
        <v>#N/A</v>
      </c>
      <c r="EP46" s="16" t="e">
        <f>VLOOKUP(A46,'Phase 1,2+robust'!$A$3:$ID$198,146,FALSE)</f>
        <v>#N/A</v>
      </c>
      <c r="EQ46" s="16" t="e">
        <f>VLOOKUP(A46,'Phase 1,2+robust'!$A$3:$ID$198,147,FALSE)</f>
        <v>#N/A</v>
      </c>
      <c r="ER46" s="45" t="e">
        <f>VLOOKUP(A46,'Phase 1,2+robust'!$A$3:$ID$198,148,FALSE)</f>
        <v>#N/A</v>
      </c>
      <c r="ES46" s="46" t="e">
        <f>VLOOKUP(A46,'Phase 1,2+robust'!$A$3:$ID$198,149,FALSE)</f>
        <v>#N/A</v>
      </c>
      <c r="ET46" s="47" t="e">
        <f>VLOOKUP(A46,'Phase 1,2+robust'!$A$3:$ID$198,150,FALSE)</f>
        <v>#N/A</v>
      </c>
      <c r="EU46" s="16" t="e">
        <f>VLOOKUP(A46,'Phase 1,2+robust'!$A$3:$ID$198,151,FALSE)</f>
        <v>#N/A</v>
      </c>
      <c r="EV46" s="16" t="e">
        <f>VLOOKUP(A46,'Phase 1,2+robust'!$A$3:$ID$198,152,FALSE)</f>
        <v>#N/A</v>
      </c>
      <c r="EW46" s="16" t="e">
        <f>VLOOKUP(A46,'Phase 1,2+robust'!$A$3:$ID$198,153,FALSE)</f>
        <v>#N/A</v>
      </c>
      <c r="EX46" s="16" t="e">
        <f>VLOOKUP(A46,'Phase 1,2+robust'!$A$3:$ID$198,154,FALSE)</f>
        <v>#N/A</v>
      </c>
      <c r="EY46" s="16" t="e">
        <f>VLOOKUP(A46,'Phase 1,2+robust'!$A$3:$ID$198,155,FALSE)</f>
        <v>#N/A</v>
      </c>
      <c r="EZ46" s="16" t="e">
        <f>VLOOKUP(A46,'Phase 1,2+robust'!$A$3:$ID$198,156,FALSE)</f>
        <v>#N/A</v>
      </c>
      <c r="FA46" s="16" t="e">
        <f>VLOOKUP(A46,'Phase 1,2+robust'!$A$3:$ID$198,157,FALSE)</f>
        <v>#N/A</v>
      </c>
      <c r="FB46" s="16" t="e">
        <f>VLOOKUP(A46,'Phase 1,2+robust'!$A$3:$ID$198,158,FALSE)</f>
        <v>#N/A</v>
      </c>
      <c r="FC46" s="16" t="e">
        <f>VLOOKUP(A46,'Phase 1,2+robust'!$A$3:$ID$198,159,FALSE)</f>
        <v>#N/A</v>
      </c>
      <c r="FD46" s="16" t="e">
        <f>VLOOKUP(A46,'Phase 1,2+robust'!$A$3:$ID$198,160,FALSE)</f>
        <v>#N/A</v>
      </c>
      <c r="FE46" s="16" t="e">
        <f>VLOOKUP(A46,'Phase 1,2+robust'!$A$3:$ID$198,161,FALSE)</f>
        <v>#N/A</v>
      </c>
      <c r="FF46" s="16" t="e">
        <f>VLOOKUP(A46,'Phase 1,2+robust'!$A$3:$ID$198,162,FALSE)</f>
        <v>#N/A</v>
      </c>
      <c r="FG46" s="16" t="e">
        <f>VLOOKUP(A46,'Phase 1,2+robust'!$A$3:$ID$198,163,FALSE)</f>
        <v>#N/A</v>
      </c>
      <c r="FH46" s="16" t="e">
        <f>VLOOKUP(A46,'Phase 1,2+robust'!$A$3:$ID$198,164,FALSE)</f>
        <v>#N/A</v>
      </c>
      <c r="FI46" s="16" t="e">
        <f>VLOOKUP(A46,'Phase 1,2+robust'!$A$3:$ID$198,165,FALSE)</f>
        <v>#N/A</v>
      </c>
      <c r="FJ46" s="16" t="e">
        <f>VLOOKUP(A46,'Phase 1,2+robust'!$A$3:$ID$198,166,FALSE)</f>
        <v>#N/A</v>
      </c>
      <c r="FK46" s="16" t="e">
        <f>VLOOKUP(A46,'Phase 1,2+robust'!$A$3:$ID$198,167,FALSE)</f>
        <v>#N/A</v>
      </c>
      <c r="FL46" s="16" t="e">
        <f>VLOOKUP(A46,'Phase 1,2+robust'!$A$3:$ID$198,168,FALSE)</f>
        <v>#N/A</v>
      </c>
      <c r="FM46" s="16" t="e">
        <f>VLOOKUP(A46,'Phase 1,2+robust'!$A$3:$ID$198,169,FALSE)</f>
        <v>#N/A</v>
      </c>
      <c r="FN46" s="16" t="e">
        <f>VLOOKUP(A46,'Phase 1,2+robust'!$A$3:$ID$198,170,FALSE)</f>
        <v>#N/A</v>
      </c>
      <c r="FO46" s="16" t="e">
        <f>VLOOKUP(A46,'Phase 1,2+robust'!$A$3:$ID$198,171,FALSE)</f>
        <v>#N/A</v>
      </c>
      <c r="FP46" s="16" t="e">
        <f>VLOOKUP(A46,'Phase 1,2+robust'!$A$3:$ID$198,172,FALSE)</f>
        <v>#N/A</v>
      </c>
      <c r="FQ46" s="16" t="e">
        <f>VLOOKUP(A46,'Phase 1,2+robust'!$A$3:$ID$198,173,FALSE)</f>
        <v>#N/A</v>
      </c>
      <c r="FR46" s="16" t="e">
        <f>VLOOKUP(A46,'Phase 1,2+robust'!$A$3:$ID$198,174,FALSE)</f>
        <v>#N/A</v>
      </c>
      <c r="FS46" s="16" t="e">
        <f>VLOOKUP(A46,'Phase 1,2+robust'!$A$3:$ID$198,175,FALSE)</f>
        <v>#N/A</v>
      </c>
      <c r="FT46" s="16" t="e">
        <f>VLOOKUP(A46,'Phase 1,2+robust'!$A$3:$ID$198,176,FALSE)</f>
        <v>#N/A</v>
      </c>
      <c r="FU46" s="16" t="e">
        <f>VLOOKUP(A46,'Phase 1,2+robust'!$A$3:$ID$198,177,FALSE)</f>
        <v>#N/A</v>
      </c>
      <c r="FV46" s="16" t="e">
        <f>VLOOKUP(A46,'Phase 1,2+robust'!$A$3:$ID$198,178,FALSE)</f>
        <v>#N/A</v>
      </c>
      <c r="FW46" s="16" t="e">
        <f>VLOOKUP(A46,'Phase 1,2+robust'!$A$3:$ID$198,179,FALSE)</f>
        <v>#N/A</v>
      </c>
      <c r="FX46" s="16" t="e">
        <f>VLOOKUP(A46,'Phase 1,2+robust'!$A$3:$ID$198,180,FALSE)</f>
        <v>#N/A</v>
      </c>
      <c r="FY46" s="16" t="e">
        <f>VLOOKUP(A46,'Phase 1,2+robust'!$A$3:$ID$198,181,FALSE)</f>
        <v>#N/A</v>
      </c>
      <c r="FZ46" s="16" t="e">
        <f>VLOOKUP(A46,'Phase 1,2+robust'!$A$3:$ID$198,182,FALSE)</f>
        <v>#N/A</v>
      </c>
      <c r="GA46" s="16" t="e">
        <f>VLOOKUP(A46,'Phase 1,2+robust'!$A$3:$ID$198,183,FALSE)</f>
        <v>#N/A</v>
      </c>
      <c r="GB46" s="16" t="e">
        <f>VLOOKUP(A46,'Phase 1,2+robust'!$A$3:$ID$198,184,FALSE)</f>
        <v>#N/A</v>
      </c>
      <c r="GC46" s="16" t="e">
        <f>VLOOKUP(A46,'Phase 1,2+robust'!$A$3:$ID$198,185,FALSE)</f>
        <v>#N/A</v>
      </c>
      <c r="GD46" s="16" t="e">
        <f>VLOOKUP(A46,'Phase 1,2+robust'!$A$3:$ID$198,186,FALSE)</f>
        <v>#N/A</v>
      </c>
      <c r="GE46" s="16" t="e">
        <f>VLOOKUP(A46,'Phase 1,2+robust'!$A$3:$ID$198,187,FALSE)</f>
        <v>#N/A</v>
      </c>
      <c r="GF46" s="16" t="e">
        <f>VLOOKUP(A46,'Phase 1,2+robust'!$A$3:$ID$198,188,FALSE)</f>
        <v>#N/A</v>
      </c>
      <c r="GG46" s="16" t="e">
        <f>VLOOKUP(A46,'Phase 1,2+robust'!$A$3:$ID$198,189,FALSE)</f>
        <v>#N/A</v>
      </c>
      <c r="GH46" s="16" t="e">
        <f>VLOOKUP(A46,'Phase 1,2+robust'!$A$3:$ID$198,190,FALSE)</f>
        <v>#N/A</v>
      </c>
      <c r="GI46" s="16" t="e">
        <f>VLOOKUP(A46,'Phase 1,2+robust'!$A$3:$ID$198,191,FALSE)</f>
        <v>#N/A</v>
      </c>
      <c r="GJ46" s="16" t="e">
        <f>VLOOKUP(A46,'Phase 1,2+robust'!$A$3:$ID$198,192,FALSE)</f>
        <v>#N/A</v>
      </c>
      <c r="GK46" s="16" t="e">
        <f>VLOOKUP(A46,'Phase 1,2+robust'!$A$3:$ID$198,193,FALSE)</f>
        <v>#N/A</v>
      </c>
      <c r="GL46" s="16" t="e">
        <f>VLOOKUP(A46,'Phase 1,2+robust'!$A$3:$ID$198,194,FALSE)</f>
        <v>#N/A</v>
      </c>
      <c r="GM46" s="16" t="e">
        <f>VLOOKUP(A46,'Phase 1,2+robust'!$A$3:$ID$198,195,FALSE)</f>
        <v>#N/A</v>
      </c>
      <c r="GN46" s="16" t="e">
        <f>VLOOKUP(A46,'Phase 1,2+robust'!$A$3:$ID$198,196,FALSE)</f>
        <v>#N/A</v>
      </c>
      <c r="GO46" s="16" t="e">
        <f>VLOOKUP(A46,'Phase 1,2+robust'!$A$3:$ID$198,197,FALSE)</f>
        <v>#N/A</v>
      </c>
      <c r="GP46" s="16" t="e">
        <f>VLOOKUP(A46,'Phase 1,2+robust'!$A$3:$ID$198,198,FALSE)</f>
        <v>#N/A</v>
      </c>
    </row>
    <row r="47" spans="1:198" s="16" customFormat="1" x14ac:dyDescent="0.25">
      <c r="B47" s="16" t="e">
        <f>VLOOKUP(A47,'Phase 1,2+robust'!$A$3:$ID$198,2,FALSE)</f>
        <v>#N/A</v>
      </c>
      <c r="C47" s="16" t="e">
        <f>VLOOKUP(A47,'Phase 1,2+robust'!$A$3:$ID$198,3,FALSE)</f>
        <v>#N/A</v>
      </c>
      <c r="D47" s="16" t="e">
        <f>VLOOKUP(A47,'Phase 1,2+robust'!$A$3:$ID$198,4,FALSE)</f>
        <v>#N/A</v>
      </c>
      <c r="E47" s="16" t="e">
        <f>VLOOKUP(A47,'Phase 1,2+robust'!$A$3:$ID$198,5,FALSE)</f>
        <v>#N/A</v>
      </c>
      <c r="F47" s="16" t="e">
        <f>VLOOKUP(A47,'Phase 1,2+robust'!$A$3:$ID$198,6,FALSE)</f>
        <v>#N/A</v>
      </c>
      <c r="G47" s="16" t="e">
        <f>VLOOKUP(A47,'Phase 1,2+robust'!$A$3:$ID$198,7,FALSE)</f>
        <v>#N/A</v>
      </c>
      <c r="H47" s="16" t="e">
        <f>VLOOKUP(A47,'Phase 1,2+robust'!$A$3:$ID$198,8,FALSE)</f>
        <v>#N/A</v>
      </c>
      <c r="I47" s="16" t="e">
        <f>VLOOKUP(A47,'Phase 1,2+robust'!$A$3:$ID$198,9,FALSE)</f>
        <v>#N/A</v>
      </c>
      <c r="J47" s="45" t="e">
        <f>VLOOKUP(A47,'Phase 1,2+robust'!$A$3:$ID$198,10,FALSE)</f>
        <v>#N/A</v>
      </c>
      <c r="K47" s="46" t="e">
        <f>VLOOKUP(A47,'Phase 1,2+robust'!$A$3:$ID$198,11,FALSE)</f>
        <v>#N/A</v>
      </c>
      <c r="L47" s="47" t="e">
        <f>VLOOKUP(A47,'Phase 1,2+robust'!$A$3:$ID$198,12,FALSE)</f>
        <v>#N/A</v>
      </c>
      <c r="M47" s="16" t="e">
        <f>VLOOKUP(A47,'Phase 1,2+robust'!$A$3:$ID$198,13,FALSE)</f>
        <v>#N/A</v>
      </c>
      <c r="N47" s="16" t="e">
        <f>VLOOKUP(A47,'Phase 1,2+robust'!$A$3:$ID$198,14,FALSE)</f>
        <v>#N/A</v>
      </c>
      <c r="O47" s="16" t="e">
        <f>VLOOKUP(A47,'Phase 1,2+robust'!$A$3:$ID$198,15,FALSE)</f>
        <v>#N/A</v>
      </c>
      <c r="P47" s="45" t="e">
        <f>VLOOKUP(A47,'Phase 1,2+robust'!$A$3:$ID$198,16,FALSE)</f>
        <v>#N/A</v>
      </c>
      <c r="Q47" s="46" t="e">
        <f>VLOOKUP(A47,'Phase 1,2+robust'!$A$3:$ID$198,17,FALSE)</f>
        <v>#N/A</v>
      </c>
      <c r="R47" s="47" t="e">
        <f>VLOOKUP(A47,'Phase 1,2+robust'!$A$3:$ID$198,18,FALSE)</f>
        <v>#N/A</v>
      </c>
      <c r="S47" s="16" t="e">
        <f>VLOOKUP(A47,'Phase 1,2+robust'!$A$3:$ID$198,19,FALSE)</f>
        <v>#N/A</v>
      </c>
      <c r="T47" s="16" t="e">
        <f>VLOOKUP(A47,'Phase 1,2+robust'!$A$3:$ID$198,20,FALSE)</f>
        <v>#N/A</v>
      </c>
      <c r="U47" s="16" t="e">
        <f>VLOOKUP(A47,'Phase 1,2+robust'!$A$3:$ID$198,21,FALSE)</f>
        <v>#N/A</v>
      </c>
      <c r="V47" s="45" t="e">
        <f>VLOOKUP(A47,'Phase 1,2+robust'!$A$3:$ID$198,22,FALSE)</f>
        <v>#N/A</v>
      </c>
      <c r="W47" s="46" t="e">
        <f>VLOOKUP(A47,'Phase 1,2+robust'!$A$3:$ID$198,23,FALSE)</f>
        <v>#N/A</v>
      </c>
      <c r="X47" s="47" t="e">
        <f>VLOOKUP(A47,'Phase 1,2+robust'!$A$3:$ID$198,24,FALSE)</f>
        <v>#N/A</v>
      </c>
      <c r="Y47" s="16" t="e">
        <f>VLOOKUP(A47,'Phase 1,2+robust'!$A$3:$ID$198,25,FALSE)</f>
        <v>#N/A</v>
      </c>
      <c r="Z47" s="16" t="e">
        <f>VLOOKUP(A47,'Phase 1,2+robust'!$A$3:$ID$198,26,FALSE)</f>
        <v>#N/A</v>
      </c>
      <c r="AA47" s="16" t="e">
        <f>VLOOKUP(A47,'Phase 1,2+robust'!$A$3:$ID$198,27,FALSE)</f>
        <v>#N/A</v>
      </c>
      <c r="AB47" s="45" t="e">
        <f>VLOOKUP(A47,'Phase 1,2+robust'!$A$3:$ID$198,28,FALSE)</f>
        <v>#N/A</v>
      </c>
      <c r="AC47" s="46" t="e">
        <f>VLOOKUP(A47,'Phase 1,2+robust'!$A$3:$ID$198,29,FALSE)</f>
        <v>#N/A</v>
      </c>
      <c r="AD47" s="47" t="e">
        <f>VLOOKUP(A47,'Phase 1,2+robust'!$A$3:$ID$198,30,FALSE)</f>
        <v>#N/A</v>
      </c>
      <c r="AE47" s="16" t="e">
        <f>VLOOKUP(A47,'Phase 1,2+robust'!$A$3:$ID$198,31,FALSE)</f>
        <v>#N/A</v>
      </c>
      <c r="AF47" s="16" t="e">
        <f>VLOOKUP(A47,'Phase 1,2+robust'!$A$3:$ID$198,32,FALSE)</f>
        <v>#N/A</v>
      </c>
      <c r="AG47" s="16" t="e">
        <f>VLOOKUP(A47,'Phase 1,2+robust'!$A$3:$ID$198,33,FALSE)</f>
        <v>#N/A</v>
      </c>
      <c r="AH47" s="45" t="e">
        <f>VLOOKUP(A47,'Phase 1,2+robust'!$A$3:$ID$198,34,FALSE)</f>
        <v>#N/A</v>
      </c>
      <c r="AI47" s="46" t="e">
        <f>VLOOKUP(A47,'Phase 1,2+robust'!$A$3:$ID$198,35,FALSE)</f>
        <v>#N/A</v>
      </c>
      <c r="AJ47" s="47" t="e">
        <f>VLOOKUP(A47,'Phase 1,2+robust'!$A$3:$ID$198,36,FALSE)</f>
        <v>#N/A</v>
      </c>
      <c r="AK47" s="16" t="e">
        <f>VLOOKUP(A47,'Phase 1,2+robust'!$A$3:$ID$198,37,FALSE)</f>
        <v>#N/A</v>
      </c>
      <c r="AL47" s="16" t="e">
        <f>VLOOKUP(A47,'Phase 1,2+robust'!$A$3:$ID$198,38,FALSE)</f>
        <v>#N/A</v>
      </c>
      <c r="AM47" s="16" t="e">
        <f>VLOOKUP(A47,'Phase 1,2+robust'!$A$3:$ID$198,39,FALSE)</f>
        <v>#N/A</v>
      </c>
      <c r="AN47" s="45" t="e">
        <f>VLOOKUP(A47,'Phase 1,2+robust'!$A$3:$ID$198,40,FALSE)</f>
        <v>#N/A</v>
      </c>
      <c r="AO47" s="46" t="e">
        <f>VLOOKUP(A47,'Phase 1,2+robust'!$A$3:$ID$198,41,FALSE)</f>
        <v>#N/A</v>
      </c>
      <c r="AP47" s="47" t="e">
        <f>VLOOKUP(A47,'Phase 1,2+robust'!$A$3:$ID$198,42,FALSE)</f>
        <v>#N/A</v>
      </c>
      <c r="AQ47" s="16" t="e">
        <f>VLOOKUP(A47,'Phase 1,2+robust'!$A$3:$ID$198,43,FALSE)</f>
        <v>#N/A</v>
      </c>
      <c r="AR47" s="16" t="e">
        <f>VLOOKUP(A47,'Phase 1,2+robust'!$A$3:$ID$198,44,FALSE)</f>
        <v>#N/A</v>
      </c>
      <c r="AS47" s="16" t="e">
        <f>VLOOKUP(A47,'Phase 1,2+robust'!$A$3:$ID$198,45,FALSE)</f>
        <v>#N/A</v>
      </c>
      <c r="AT47" s="45" t="e">
        <f>VLOOKUP(A47,'Phase 1,2+robust'!$A$3:$ID$198,46,FALSE)</f>
        <v>#N/A</v>
      </c>
      <c r="AU47" s="46" t="e">
        <f>VLOOKUP(A47,'Phase 1,2+robust'!$A$3:$ID$198,47,FALSE)</f>
        <v>#N/A</v>
      </c>
      <c r="AV47" s="47" t="e">
        <f>VLOOKUP(A47,'Phase 1,2+robust'!$A$3:$ID$198,48,FALSE)</f>
        <v>#N/A</v>
      </c>
      <c r="AW47" s="16" t="e">
        <f>VLOOKUP(A47,'Phase 1,2+robust'!$A$3:$ID$198,49,FALSE)</f>
        <v>#N/A</v>
      </c>
      <c r="AX47" s="16" t="e">
        <f>VLOOKUP(A47,'Phase 1,2+robust'!$A$3:$ID$198,50,FALSE)</f>
        <v>#N/A</v>
      </c>
      <c r="AY47" s="16" t="e">
        <f>VLOOKUP(A47,'Phase 1,2+robust'!$A$3:$ID$198,51,FALSE)</f>
        <v>#N/A</v>
      </c>
      <c r="AZ47" s="45" t="e">
        <f>VLOOKUP(A47,'Phase 1,2+robust'!$A$3:$ID$198,52,FALSE)</f>
        <v>#N/A</v>
      </c>
      <c r="BA47" s="46" t="e">
        <f>VLOOKUP(A47,'Phase 1,2+robust'!$A$3:$ID$198,53,FALSE)</f>
        <v>#N/A</v>
      </c>
      <c r="BB47" s="47" t="e">
        <f>VLOOKUP(A47,'Phase 1,2+robust'!$A$3:$ID$198,54,FALSE)</f>
        <v>#N/A</v>
      </c>
      <c r="BC47" s="16" t="e">
        <f>VLOOKUP(A47,'Phase 1,2+robust'!$A$3:$ID$198,55,FALSE)</f>
        <v>#N/A</v>
      </c>
      <c r="BD47" s="16" t="e">
        <f>VLOOKUP(A47,'Phase 1,2+robust'!$A$3:$ID$198,56,FALSE)</f>
        <v>#N/A</v>
      </c>
      <c r="BE47" s="16" t="e">
        <f>VLOOKUP(A47,'Phase 1,2+robust'!$A$3:$ID$198,57,FALSE)</f>
        <v>#N/A</v>
      </c>
      <c r="BF47" s="45" t="e">
        <f>VLOOKUP(A47,'Phase 1,2+robust'!$A$3:$ID$198,58,FALSE)</f>
        <v>#N/A</v>
      </c>
      <c r="BG47" s="46" t="e">
        <f>VLOOKUP(A47,'Phase 1,2+robust'!$A$3:$ID$198,59,FALSE)</f>
        <v>#N/A</v>
      </c>
      <c r="BH47" s="47" t="e">
        <f>VLOOKUP(A47,'Phase 1,2+robust'!$A$3:$ID$198,60,FALSE)</f>
        <v>#N/A</v>
      </c>
      <c r="BI47" s="16" t="e">
        <f>VLOOKUP(A47,'Phase 1,2+robust'!$A$3:$ID$198,61,FALSE)</f>
        <v>#N/A</v>
      </c>
      <c r="BJ47" s="16" t="e">
        <f>VLOOKUP(A47,'Phase 1,2+robust'!$A$3:$ID$198,62,FALSE)</f>
        <v>#N/A</v>
      </c>
      <c r="BK47" s="16" t="e">
        <f>VLOOKUP(A47,'Phase 1,2+robust'!$A$3:$ID$198,63,FALSE)</f>
        <v>#N/A</v>
      </c>
      <c r="BL47" s="45" t="e">
        <f>VLOOKUP(A47,'Phase 1,2+robust'!$A$3:$ID$198,64,FALSE)</f>
        <v>#N/A</v>
      </c>
      <c r="BM47" s="46" t="e">
        <f>VLOOKUP(A47,'Phase 1,2+robust'!$A$3:$ID$198,65,FALSE)</f>
        <v>#N/A</v>
      </c>
      <c r="BN47" s="47" t="e">
        <f>VLOOKUP(A47,'Phase 1,2+robust'!$A$3:$ID$198,66,FALSE)</f>
        <v>#N/A</v>
      </c>
      <c r="BO47" s="16" t="e">
        <f>VLOOKUP(A47,'Phase 1,2+robust'!$A$3:$ID$198,67,FALSE)</f>
        <v>#N/A</v>
      </c>
      <c r="BP47" s="16" t="e">
        <f>VLOOKUP(A47,'Phase 1,2+robust'!$A$3:$ID$198,68,FALSE)</f>
        <v>#N/A</v>
      </c>
      <c r="BQ47" s="16" t="e">
        <f>VLOOKUP(A47,'Phase 1,2+robust'!$A$3:$ID$198,69,FALSE)</f>
        <v>#N/A</v>
      </c>
      <c r="BR47" s="45" t="e">
        <f>VLOOKUP(A47,'Phase 1,2+robust'!$A$3:$ID$198,70,FALSE)</f>
        <v>#N/A</v>
      </c>
      <c r="BS47" s="46" t="e">
        <f>VLOOKUP(A47,'Phase 1,2+robust'!$A$3:$ID$198,71,FALSE)</f>
        <v>#N/A</v>
      </c>
      <c r="BT47" s="47" t="e">
        <f>VLOOKUP(A47,'Phase 1,2+robust'!$A$3:$ID$198,72,FALSE)</f>
        <v>#N/A</v>
      </c>
      <c r="BU47" s="16" t="e">
        <f>VLOOKUP(A47,'Phase 1,2+robust'!$A$3:$ID$198,73,FALSE)</f>
        <v>#N/A</v>
      </c>
      <c r="BV47" s="16" t="e">
        <f>VLOOKUP(A47,'Phase 1,2+robust'!$A$3:$ID$198,74,FALSE)</f>
        <v>#N/A</v>
      </c>
      <c r="BW47" s="16" t="e">
        <f>VLOOKUP(A47,'Phase 1,2+robust'!$A$3:$ID$198,75,FALSE)</f>
        <v>#N/A</v>
      </c>
      <c r="BX47" s="45" t="e">
        <f>VLOOKUP(A47,'Phase 1,2+robust'!$A$3:$ID$198,76,FALSE)</f>
        <v>#N/A</v>
      </c>
      <c r="BY47" s="46" t="e">
        <f>VLOOKUP(A47,'Phase 1,2+robust'!$A$3:$ID$198,77,FALSE)</f>
        <v>#N/A</v>
      </c>
      <c r="BZ47" s="47" t="e">
        <f>VLOOKUP(A47,'Phase 1,2+robust'!$A$3:$ID$198,78,FALSE)</f>
        <v>#N/A</v>
      </c>
      <c r="CA47" s="16" t="e">
        <f>VLOOKUP(A47,'Phase 1,2+robust'!$A$3:$ID$198,79,FALSE)</f>
        <v>#N/A</v>
      </c>
      <c r="CB47" s="16" t="e">
        <f>VLOOKUP(A47,'Phase 1,2+robust'!$A$3:$ID$198,80,FALSE)</f>
        <v>#N/A</v>
      </c>
      <c r="CC47" s="16" t="e">
        <f>VLOOKUP(A47,'Phase 1,2+robust'!$A$3:$ID$198,81,FALSE)</f>
        <v>#N/A</v>
      </c>
      <c r="CD47" s="45" t="e">
        <f>VLOOKUP(A47,'Phase 1,2+robust'!$A$3:$ID$198,82,FALSE)</f>
        <v>#N/A</v>
      </c>
      <c r="CE47" s="46" t="e">
        <f>VLOOKUP(A47,'Phase 1,2+robust'!$A$3:$ID$198,83,FALSE)</f>
        <v>#N/A</v>
      </c>
      <c r="CF47" s="47" t="e">
        <f>VLOOKUP(A47,'Phase 1,2+robust'!$A$3:$ID$198,84,FALSE)</f>
        <v>#N/A</v>
      </c>
      <c r="CG47" s="16" t="e">
        <f>VLOOKUP(A47,'Phase 1,2+robust'!$A$3:$ID$198,85,FALSE)</f>
        <v>#N/A</v>
      </c>
      <c r="CH47" s="16" t="e">
        <f>VLOOKUP(A47,'Phase 1,2+robust'!$A$3:$ID$198,86,FALSE)</f>
        <v>#N/A</v>
      </c>
      <c r="CI47" s="16" t="e">
        <f>VLOOKUP(A47,'Phase 1,2+robust'!$A$3:$ID$198,87,FALSE)</f>
        <v>#N/A</v>
      </c>
      <c r="CJ47" s="45" t="e">
        <f>VLOOKUP(A47,'Phase 1,2+robust'!$A$3:$ID$198,88,FALSE)</f>
        <v>#N/A</v>
      </c>
      <c r="CK47" s="46" t="e">
        <f>VLOOKUP(A47,'Phase 1,2+robust'!$A$3:$ID$198,89,FALSE)</f>
        <v>#N/A</v>
      </c>
      <c r="CL47" s="47" t="e">
        <f>VLOOKUP(A47,'Phase 1,2+robust'!$A$3:$ID$198,90,FALSE)</f>
        <v>#N/A</v>
      </c>
      <c r="CM47" s="16" t="e">
        <f>VLOOKUP(A47,'Phase 1,2+robust'!$A$3:$ID$198,91,FALSE)</f>
        <v>#N/A</v>
      </c>
      <c r="CN47" s="16" t="e">
        <f>VLOOKUP(A47,'Phase 1,2+robust'!$A$3:$ID$198,92,FALSE)</f>
        <v>#N/A</v>
      </c>
      <c r="CO47" s="16" t="e">
        <f>VLOOKUP(A47,'Phase 1,2+robust'!$A$3:$ID$198,93,FALSE)</f>
        <v>#N/A</v>
      </c>
      <c r="CP47" s="45" t="e">
        <f>VLOOKUP(A47,'Phase 1,2+robust'!$A$3:$ID$198,94,FALSE)</f>
        <v>#N/A</v>
      </c>
      <c r="CQ47" s="46" t="e">
        <f>VLOOKUP(A47,'Phase 1,2+robust'!$A$3:$ID$198,95,FALSE)</f>
        <v>#N/A</v>
      </c>
      <c r="CR47" s="47" t="e">
        <f>VLOOKUP(A47,'Phase 1,2+robust'!$A$3:$ID$198,96,FALSE)</f>
        <v>#N/A</v>
      </c>
      <c r="CS47" s="16" t="e">
        <f>VLOOKUP(A47,'Phase 1,2+robust'!$A$3:$ID$198,97,FALSE)</f>
        <v>#N/A</v>
      </c>
      <c r="CT47" s="16" t="e">
        <f>VLOOKUP(A47,'Phase 1,2+robust'!$A$3:$ID$198,98,FALSE)</f>
        <v>#N/A</v>
      </c>
      <c r="CU47" s="16" t="e">
        <f>VLOOKUP(A47,'Phase 1,2+robust'!$A$3:$ID$198,99,FALSE)</f>
        <v>#N/A</v>
      </c>
      <c r="CV47" s="45" t="e">
        <f>VLOOKUP(A47,'Phase 1,2+robust'!$A$3:$ID$198,100,FALSE)</f>
        <v>#N/A</v>
      </c>
      <c r="CW47" s="46" t="e">
        <f>VLOOKUP(A47,'Phase 1,2+robust'!$A$3:$ID$198,101,FALSE)</f>
        <v>#N/A</v>
      </c>
      <c r="CX47" s="47" t="e">
        <f>VLOOKUP(A47,'Phase 1,2+robust'!$A$3:$ID$198,102,FALSE)</f>
        <v>#N/A</v>
      </c>
      <c r="CY47" s="16" t="e">
        <f>VLOOKUP(A47,'Phase 1,2+robust'!$A$3:$ID$198,103,FALSE)</f>
        <v>#N/A</v>
      </c>
      <c r="CZ47" s="16" t="e">
        <f>VLOOKUP(A47,'Phase 1,2+robust'!$A$3:$ID$198,104,FALSE)</f>
        <v>#N/A</v>
      </c>
      <c r="DA47" s="16" t="e">
        <f>VLOOKUP(A47,'Phase 1,2+robust'!$A$3:$ID$198,105,FALSE)</f>
        <v>#N/A</v>
      </c>
      <c r="DB47" s="45" t="e">
        <f>VLOOKUP(A47,'Phase 1,2+robust'!$A$3:$ID$198,106,FALSE)</f>
        <v>#N/A</v>
      </c>
      <c r="DC47" s="46" t="e">
        <f>VLOOKUP(A47,'Phase 1,2+robust'!$A$3:$ID$198,107,FALSE)</f>
        <v>#N/A</v>
      </c>
      <c r="DD47" s="47" t="e">
        <f>VLOOKUP(A47,'Phase 1,2+robust'!$A$3:$ID$198,108,FALSE)</f>
        <v>#N/A</v>
      </c>
      <c r="DE47" s="16" t="e">
        <f>VLOOKUP(A47,'Phase 1,2+robust'!$A$3:$ID$198,109,FALSE)</f>
        <v>#N/A</v>
      </c>
      <c r="DF47" s="16" t="e">
        <f>VLOOKUP(A47,'Phase 1,2+robust'!$A$3:$ID$198,110,FALSE)</f>
        <v>#N/A</v>
      </c>
      <c r="DG47" s="16" t="e">
        <f>VLOOKUP(A47,'Phase 1,2+robust'!$A$3:$ID$198,111,FALSE)</f>
        <v>#N/A</v>
      </c>
      <c r="DH47" s="45" t="e">
        <f>VLOOKUP(A47,'Phase 1,2+robust'!$A$3:$ID$198,112,FALSE)</f>
        <v>#N/A</v>
      </c>
      <c r="DI47" s="46" t="e">
        <f>VLOOKUP(A47,'Phase 1,2+robust'!$A$3:$ID$198,113,FALSE)</f>
        <v>#N/A</v>
      </c>
      <c r="DJ47" s="47" t="e">
        <f>VLOOKUP(A47,'Phase 1,2+robust'!$A$3:$ID$198,114,FALSE)</f>
        <v>#N/A</v>
      </c>
      <c r="DK47" s="16" t="e">
        <f>VLOOKUP(A47,'Phase 1,2+robust'!$A$3:$ID$198,115,FALSE)</f>
        <v>#N/A</v>
      </c>
      <c r="DL47" s="16" t="e">
        <f>VLOOKUP(A47,'Phase 1,2+robust'!$A$3:$ID$198,116,FALSE)</f>
        <v>#N/A</v>
      </c>
      <c r="DM47" s="16" t="e">
        <f>VLOOKUP(A47,'Phase 1,2+robust'!$A$3:$ID$198,117,FALSE)</f>
        <v>#N/A</v>
      </c>
      <c r="DN47" s="45" t="e">
        <f>VLOOKUP(A47,'Phase 1,2+robust'!$A$3:$ID$198,118,FALSE)</f>
        <v>#N/A</v>
      </c>
      <c r="DO47" s="46" t="e">
        <f>VLOOKUP(A47,'Phase 1,2+robust'!$A$3:$ID$198,119,FALSE)</f>
        <v>#N/A</v>
      </c>
      <c r="DP47" s="47" t="e">
        <f>VLOOKUP(A47,'Phase 1,2+robust'!$A$3:$ID$198,120,FALSE)</f>
        <v>#N/A</v>
      </c>
      <c r="DQ47" s="16" t="e">
        <f>VLOOKUP(A47,'Phase 1,2+robust'!$A$3:$ID$198,121,FALSE)</f>
        <v>#N/A</v>
      </c>
      <c r="DR47" s="16" t="e">
        <f>VLOOKUP(A47,'Phase 1,2+robust'!$A$3:$ID$198,122,FALSE)</f>
        <v>#N/A</v>
      </c>
      <c r="DS47" s="16" t="e">
        <f>VLOOKUP(A47,'Phase 1,2+robust'!$A$3:$ID$198,123,FALSE)</f>
        <v>#N/A</v>
      </c>
      <c r="DT47" s="45" t="e">
        <f>VLOOKUP(A47,'Phase 1,2+robust'!$A$3:$ID$198,124,FALSE)</f>
        <v>#N/A</v>
      </c>
      <c r="DU47" s="46" t="e">
        <f>VLOOKUP(A47,'Phase 1,2+robust'!$A$3:$ID$198,125,FALSE)</f>
        <v>#N/A</v>
      </c>
      <c r="DV47" s="47" t="e">
        <f>VLOOKUP(A47,'Phase 1,2+robust'!$A$3:$ID$198,126,FALSE)</f>
        <v>#N/A</v>
      </c>
      <c r="DW47" s="16" t="e">
        <f>VLOOKUP(A47,'Phase 1,2+robust'!$A$3:$ID$198,127,FALSE)</f>
        <v>#N/A</v>
      </c>
      <c r="DX47" s="16" t="e">
        <f>VLOOKUP(A47,'Phase 1,2+robust'!$A$3:$ID$198,128,FALSE)</f>
        <v>#N/A</v>
      </c>
      <c r="DY47" s="16" t="e">
        <f>VLOOKUP(A47,'Phase 1,2+robust'!$A$3:$ID$198,129,FALSE)</f>
        <v>#N/A</v>
      </c>
      <c r="DZ47" s="45" t="e">
        <f>VLOOKUP(A47,'Phase 1,2+robust'!$A$3:$ID$198,130,FALSE)</f>
        <v>#N/A</v>
      </c>
      <c r="EA47" s="46" t="e">
        <f>VLOOKUP(A47,'Phase 1,2+robust'!$A$3:$ID$198,131,FALSE)</f>
        <v>#N/A</v>
      </c>
      <c r="EB47" s="47" t="e">
        <f>VLOOKUP(A47,'Phase 1,2+robust'!$A$3:$ID$198,132,FALSE)</f>
        <v>#N/A</v>
      </c>
      <c r="EC47" s="16" t="e">
        <f>VLOOKUP(A47,'Phase 1,2+robust'!$A$3:$ID$198,133,FALSE)</f>
        <v>#N/A</v>
      </c>
      <c r="ED47" s="16" t="e">
        <f>VLOOKUP(A47,'Phase 1,2+robust'!$A$3:$ID$198,134,FALSE)</f>
        <v>#N/A</v>
      </c>
      <c r="EE47" s="16" t="e">
        <f>VLOOKUP(A47,'Phase 1,2+robust'!$A$3:$ID$198,135,FALSE)</f>
        <v>#N/A</v>
      </c>
      <c r="EF47" s="45" t="e">
        <f>VLOOKUP(A47,'Phase 1,2+robust'!$A$3:$ID$198,136,FALSE)</f>
        <v>#N/A</v>
      </c>
      <c r="EG47" s="46" t="e">
        <f>VLOOKUP(A47,'Phase 1,2+robust'!$A$3:$ID$198,137,FALSE)</f>
        <v>#N/A</v>
      </c>
      <c r="EH47" s="47" t="e">
        <f>VLOOKUP(A47,'Phase 1,2+robust'!$A$3:$ID$198,138,FALSE)</f>
        <v>#N/A</v>
      </c>
      <c r="EI47" s="16" t="e">
        <f>VLOOKUP(A47,'Phase 1,2+robust'!$A$3:$ID$198,139,FALSE)</f>
        <v>#N/A</v>
      </c>
      <c r="EJ47" s="16" t="e">
        <f>VLOOKUP(A47,'Phase 1,2+robust'!$A$3:$ID$198,140,FALSE)</f>
        <v>#N/A</v>
      </c>
      <c r="EK47" s="16" t="e">
        <f>VLOOKUP(A47,'Phase 1,2+robust'!$A$3:$ID$198,141,FALSE)</f>
        <v>#N/A</v>
      </c>
      <c r="EL47" s="45" t="e">
        <f>VLOOKUP(A47,'Phase 1,2+robust'!$A$3:$ID$198,142,FALSE)</f>
        <v>#N/A</v>
      </c>
      <c r="EM47" s="46" t="e">
        <f>VLOOKUP(A47,'Phase 1,2+robust'!$A$3:$ID$198,143,FALSE)</f>
        <v>#N/A</v>
      </c>
      <c r="EN47" s="47" t="e">
        <f>VLOOKUP(A47,'Phase 1,2+robust'!$A$3:$ID$198,144,FALSE)</f>
        <v>#N/A</v>
      </c>
      <c r="EO47" s="16" t="e">
        <f>VLOOKUP(A47,'Phase 1,2+robust'!$A$3:$ID$198,145,FALSE)</f>
        <v>#N/A</v>
      </c>
      <c r="EP47" s="16" t="e">
        <f>VLOOKUP(A47,'Phase 1,2+robust'!$A$3:$ID$198,146,FALSE)</f>
        <v>#N/A</v>
      </c>
      <c r="EQ47" s="16" t="e">
        <f>VLOOKUP(A47,'Phase 1,2+robust'!$A$3:$ID$198,147,FALSE)</f>
        <v>#N/A</v>
      </c>
      <c r="ER47" s="45" t="e">
        <f>VLOOKUP(A47,'Phase 1,2+robust'!$A$3:$ID$198,148,FALSE)</f>
        <v>#N/A</v>
      </c>
      <c r="ES47" s="46" t="e">
        <f>VLOOKUP(A47,'Phase 1,2+robust'!$A$3:$ID$198,149,FALSE)</f>
        <v>#N/A</v>
      </c>
      <c r="ET47" s="47" t="e">
        <f>VLOOKUP(A47,'Phase 1,2+robust'!$A$3:$ID$198,150,FALSE)</f>
        <v>#N/A</v>
      </c>
      <c r="EU47" s="16" t="e">
        <f>VLOOKUP(A47,'Phase 1,2+robust'!$A$3:$ID$198,151,FALSE)</f>
        <v>#N/A</v>
      </c>
      <c r="EV47" s="16" t="e">
        <f>VLOOKUP(A47,'Phase 1,2+robust'!$A$3:$ID$198,152,FALSE)</f>
        <v>#N/A</v>
      </c>
      <c r="EW47" s="16" t="e">
        <f>VLOOKUP(A47,'Phase 1,2+robust'!$A$3:$ID$198,153,FALSE)</f>
        <v>#N/A</v>
      </c>
      <c r="EX47" s="16" t="e">
        <f>VLOOKUP(A47,'Phase 1,2+robust'!$A$3:$ID$198,154,FALSE)</f>
        <v>#N/A</v>
      </c>
      <c r="EY47" s="16" t="e">
        <f>VLOOKUP(A47,'Phase 1,2+robust'!$A$3:$ID$198,155,FALSE)</f>
        <v>#N/A</v>
      </c>
      <c r="EZ47" s="16" t="e">
        <f>VLOOKUP(A47,'Phase 1,2+robust'!$A$3:$ID$198,156,FALSE)</f>
        <v>#N/A</v>
      </c>
      <c r="FA47" s="16" t="e">
        <f>VLOOKUP(A47,'Phase 1,2+robust'!$A$3:$ID$198,157,FALSE)</f>
        <v>#N/A</v>
      </c>
      <c r="FB47" s="16" t="e">
        <f>VLOOKUP(A47,'Phase 1,2+robust'!$A$3:$ID$198,158,FALSE)</f>
        <v>#N/A</v>
      </c>
      <c r="FC47" s="16" t="e">
        <f>VLOOKUP(A47,'Phase 1,2+robust'!$A$3:$ID$198,159,FALSE)</f>
        <v>#N/A</v>
      </c>
      <c r="FD47" s="16" t="e">
        <f>VLOOKUP(A47,'Phase 1,2+robust'!$A$3:$ID$198,160,FALSE)</f>
        <v>#N/A</v>
      </c>
      <c r="FE47" s="16" t="e">
        <f>VLOOKUP(A47,'Phase 1,2+robust'!$A$3:$ID$198,161,FALSE)</f>
        <v>#N/A</v>
      </c>
      <c r="FF47" s="16" t="e">
        <f>VLOOKUP(A47,'Phase 1,2+robust'!$A$3:$ID$198,162,FALSE)</f>
        <v>#N/A</v>
      </c>
      <c r="FG47" s="16" t="e">
        <f>VLOOKUP(A47,'Phase 1,2+robust'!$A$3:$ID$198,163,FALSE)</f>
        <v>#N/A</v>
      </c>
      <c r="FH47" s="16" t="e">
        <f>VLOOKUP(A47,'Phase 1,2+robust'!$A$3:$ID$198,164,FALSE)</f>
        <v>#N/A</v>
      </c>
      <c r="FI47" s="16" t="e">
        <f>VLOOKUP(A47,'Phase 1,2+robust'!$A$3:$ID$198,165,FALSE)</f>
        <v>#N/A</v>
      </c>
      <c r="FJ47" s="16" t="e">
        <f>VLOOKUP(A47,'Phase 1,2+robust'!$A$3:$ID$198,166,FALSE)</f>
        <v>#N/A</v>
      </c>
      <c r="FK47" s="16" t="e">
        <f>VLOOKUP(A47,'Phase 1,2+robust'!$A$3:$ID$198,167,FALSE)</f>
        <v>#N/A</v>
      </c>
      <c r="FL47" s="16" t="e">
        <f>VLOOKUP(A47,'Phase 1,2+robust'!$A$3:$ID$198,168,FALSE)</f>
        <v>#N/A</v>
      </c>
      <c r="FM47" s="16" t="e">
        <f>VLOOKUP(A47,'Phase 1,2+robust'!$A$3:$ID$198,169,FALSE)</f>
        <v>#N/A</v>
      </c>
      <c r="FN47" s="16" t="e">
        <f>VLOOKUP(A47,'Phase 1,2+robust'!$A$3:$ID$198,170,FALSE)</f>
        <v>#N/A</v>
      </c>
      <c r="FO47" s="16" t="e">
        <f>VLOOKUP(A47,'Phase 1,2+robust'!$A$3:$ID$198,171,FALSE)</f>
        <v>#N/A</v>
      </c>
      <c r="FP47" s="16" t="e">
        <f>VLOOKUP(A47,'Phase 1,2+robust'!$A$3:$ID$198,172,FALSE)</f>
        <v>#N/A</v>
      </c>
      <c r="FQ47" s="16" t="e">
        <f>VLOOKUP(A47,'Phase 1,2+robust'!$A$3:$ID$198,173,FALSE)</f>
        <v>#N/A</v>
      </c>
      <c r="FR47" s="16" t="e">
        <f>VLOOKUP(A47,'Phase 1,2+robust'!$A$3:$ID$198,174,FALSE)</f>
        <v>#N/A</v>
      </c>
      <c r="FS47" s="16" t="e">
        <f>VLOOKUP(A47,'Phase 1,2+robust'!$A$3:$ID$198,175,FALSE)</f>
        <v>#N/A</v>
      </c>
      <c r="FT47" s="16" t="e">
        <f>VLOOKUP(A47,'Phase 1,2+robust'!$A$3:$ID$198,176,FALSE)</f>
        <v>#N/A</v>
      </c>
      <c r="FU47" s="16" t="e">
        <f>VLOOKUP(A47,'Phase 1,2+robust'!$A$3:$ID$198,177,FALSE)</f>
        <v>#N/A</v>
      </c>
      <c r="FV47" s="16" t="e">
        <f>VLOOKUP(A47,'Phase 1,2+robust'!$A$3:$ID$198,178,FALSE)</f>
        <v>#N/A</v>
      </c>
      <c r="FW47" s="16" t="e">
        <f>VLOOKUP(A47,'Phase 1,2+robust'!$A$3:$ID$198,179,FALSE)</f>
        <v>#N/A</v>
      </c>
      <c r="FX47" s="16" t="e">
        <f>VLOOKUP(A47,'Phase 1,2+robust'!$A$3:$ID$198,180,FALSE)</f>
        <v>#N/A</v>
      </c>
      <c r="FY47" s="16" t="e">
        <f>VLOOKUP(A47,'Phase 1,2+robust'!$A$3:$ID$198,181,FALSE)</f>
        <v>#N/A</v>
      </c>
      <c r="FZ47" s="16" t="e">
        <f>VLOOKUP(A47,'Phase 1,2+robust'!$A$3:$ID$198,182,FALSE)</f>
        <v>#N/A</v>
      </c>
      <c r="GA47" s="16" t="e">
        <f>VLOOKUP(A47,'Phase 1,2+robust'!$A$3:$ID$198,183,FALSE)</f>
        <v>#N/A</v>
      </c>
      <c r="GB47" s="16" t="e">
        <f>VLOOKUP(A47,'Phase 1,2+robust'!$A$3:$ID$198,184,FALSE)</f>
        <v>#N/A</v>
      </c>
      <c r="GC47" s="16" t="e">
        <f>VLOOKUP(A47,'Phase 1,2+robust'!$A$3:$ID$198,185,FALSE)</f>
        <v>#N/A</v>
      </c>
      <c r="GD47" s="16" t="e">
        <f>VLOOKUP(A47,'Phase 1,2+robust'!$A$3:$ID$198,186,FALSE)</f>
        <v>#N/A</v>
      </c>
      <c r="GE47" s="16" t="e">
        <f>VLOOKUP(A47,'Phase 1,2+robust'!$A$3:$ID$198,187,FALSE)</f>
        <v>#N/A</v>
      </c>
      <c r="GF47" s="16" t="e">
        <f>VLOOKUP(A47,'Phase 1,2+robust'!$A$3:$ID$198,188,FALSE)</f>
        <v>#N/A</v>
      </c>
      <c r="GG47" s="16" t="e">
        <f>VLOOKUP(A47,'Phase 1,2+robust'!$A$3:$ID$198,189,FALSE)</f>
        <v>#N/A</v>
      </c>
      <c r="GH47" s="16" t="e">
        <f>VLOOKUP(A47,'Phase 1,2+robust'!$A$3:$ID$198,190,FALSE)</f>
        <v>#N/A</v>
      </c>
      <c r="GI47" s="16" t="e">
        <f>VLOOKUP(A47,'Phase 1,2+robust'!$A$3:$ID$198,191,FALSE)</f>
        <v>#N/A</v>
      </c>
      <c r="GJ47" s="16" t="e">
        <f>VLOOKUP(A47,'Phase 1,2+robust'!$A$3:$ID$198,192,FALSE)</f>
        <v>#N/A</v>
      </c>
      <c r="GK47" s="16" t="e">
        <f>VLOOKUP(A47,'Phase 1,2+robust'!$A$3:$ID$198,193,FALSE)</f>
        <v>#N/A</v>
      </c>
      <c r="GL47" s="16" t="e">
        <f>VLOOKUP(A47,'Phase 1,2+robust'!$A$3:$ID$198,194,FALSE)</f>
        <v>#N/A</v>
      </c>
      <c r="GM47" s="16" t="e">
        <f>VLOOKUP(A47,'Phase 1,2+robust'!$A$3:$ID$198,195,FALSE)</f>
        <v>#N/A</v>
      </c>
      <c r="GN47" s="16" t="e">
        <f>VLOOKUP(A47,'Phase 1,2+robust'!$A$3:$ID$198,196,FALSE)</f>
        <v>#N/A</v>
      </c>
      <c r="GO47" s="16" t="e">
        <f>VLOOKUP(A47,'Phase 1,2+robust'!$A$3:$ID$198,197,FALSE)</f>
        <v>#N/A</v>
      </c>
      <c r="GP47" s="16" t="e">
        <f>VLOOKUP(A47,'Phase 1,2+robust'!$A$3:$ID$198,198,FALSE)</f>
        <v>#N/A</v>
      </c>
    </row>
    <row r="48" spans="1:198" s="16" customFormat="1" x14ac:dyDescent="0.25">
      <c r="B48" s="16" t="s">
        <v>518</v>
      </c>
      <c r="J48" s="45"/>
      <c r="K48" s="46" t="e">
        <f>0.95*$D$96</f>
        <v>#VALUE!</v>
      </c>
      <c r="L48" s="47" t="e">
        <f>0.95*$D$96</f>
        <v>#VALUE!</v>
      </c>
      <c r="N48" s="16" t="e">
        <f>1.07*$D$96</f>
        <v>#VALUE!</v>
      </c>
      <c r="O48" s="16" t="e">
        <f>1.07*$D$96</f>
        <v>#VALUE!</v>
      </c>
      <c r="P48" s="45"/>
      <c r="Q48" s="46"/>
      <c r="R48" s="47"/>
      <c r="V48" s="45"/>
      <c r="W48" s="46" t="e">
        <f>0.95*$D$96</f>
        <v>#VALUE!</v>
      </c>
      <c r="X48" s="47" t="e">
        <f>0.95*$D$96</f>
        <v>#VALUE!</v>
      </c>
      <c r="Z48" s="16" t="e">
        <f>1.07*$D$96</f>
        <v>#VALUE!</v>
      </c>
      <c r="AA48" s="16" t="e">
        <f>1.07*$D$96</f>
        <v>#VALUE!</v>
      </c>
      <c r="AB48" s="45"/>
      <c r="AC48" s="46"/>
      <c r="AD48" s="47"/>
      <c r="AH48" s="45"/>
      <c r="AI48" s="46" t="str">
        <f>$D$96</f>
        <v>-</v>
      </c>
      <c r="AJ48" s="47" t="str">
        <f>$D$96</f>
        <v>-</v>
      </c>
      <c r="AL48" s="16" t="e">
        <f>1.07*$D$96</f>
        <v>#VALUE!</v>
      </c>
      <c r="AM48" s="16" t="e">
        <f>1.07*$D$96</f>
        <v>#VALUE!</v>
      </c>
      <c r="AN48" s="45"/>
      <c r="AO48" s="46"/>
      <c r="AP48" s="47"/>
      <c r="AT48" s="45"/>
      <c r="AU48" s="46" t="str">
        <f>$D$96</f>
        <v>-</v>
      </c>
      <c r="AV48" s="47" t="str">
        <f>$D$96</f>
        <v>-</v>
      </c>
      <c r="AX48" s="16" t="e">
        <f>1.07*$D$96</f>
        <v>#VALUE!</v>
      </c>
      <c r="AY48" s="16" t="e">
        <f>1.07*$D$96</f>
        <v>#VALUE!</v>
      </c>
      <c r="AZ48" s="45"/>
      <c r="BA48" s="46"/>
      <c r="BB48" s="47"/>
      <c r="BF48" s="45"/>
      <c r="BG48" s="46" t="str">
        <f>$D$96</f>
        <v>-</v>
      </c>
      <c r="BH48" s="47" t="str">
        <f>$D$96</f>
        <v>-</v>
      </c>
      <c r="BJ48" s="16" t="e">
        <f>1.07*$D$96</f>
        <v>#VALUE!</v>
      </c>
      <c r="BK48" s="16" t="e">
        <f>1.07*$D$96</f>
        <v>#VALUE!</v>
      </c>
      <c r="BL48" s="45"/>
      <c r="BM48" s="46"/>
      <c r="BN48" s="47"/>
      <c r="BR48" s="45"/>
      <c r="BS48" s="46"/>
      <c r="BT48" s="47"/>
      <c r="BX48" s="45"/>
      <c r="BY48" s="46"/>
      <c r="BZ48" s="47"/>
      <c r="CD48" s="45"/>
      <c r="CE48" s="46"/>
      <c r="CF48" s="47"/>
      <c r="CJ48" s="45"/>
      <c r="CK48" s="46"/>
      <c r="CL48" s="47"/>
      <c r="CP48" s="45"/>
      <c r="CQ48" s="46"/>
      <c r="CR48" s="47"/>
      <c r="CV48" s="45"/>
      <c r="CW48" s="46"/>
      <c r="CX48" s="47"/>
      <c r="DB48" s="45"/>
      <c r="DC48" s="46"/>
      <c r="DD48" s="47"/>
      <c r="DH48" s="45"/>
      <c r="DI48" s="46"/>
      <c r="DJ48" s="47"/>
      <c r="DN48" s="45"/>
      <c r="DO48" s="46"/>
      <c r="DP48" s="47"/>
      <c r="DT48" s="45"/>
      <c r="DU48" s="46"/>
      <c r="DV48" s="47"/>
      <c r="DZ48" s="45"/>
      <c r="EA48" s="46"/>
      <c r="EB48" s="47"/>
      <c r="EF48" s="45"/>
      <c r="EG48" s="46"/>
      <c r="EH48" s="47"/>
      <c r="EL48" s="45"/>
      <c r="EM48" s="46"/>
      <c r="EN48" s="47"/>
      <c r="ER48" s="45"/>
      <c r="ES48" s="46"/>
      <c r="ET48" s="47"/>
      <c r="GI48" s="16">
        <f>1.07*J116</f>
        <v>0</v>
      </c>
      <c r="GJ48" s="16">
        <f>1.07*J116</f>
        <v>0</v>
      </c>
    </row>
    <row r="49" spans="1:198" s="16" customFormat="1" x14ac:dyDescent="0.25">
      <c r="B49" s="16" t="s">
        <v>519</v>
      </c>
      <c r="J49" s="45"/>
      <c r="K49" s="46" t="e">
        <f>AVERAGE(K43:K45)</f>
        <v>#N/A</v>
      </c>
      <c r="L49" s="47" t="e">
        <f>AVERAGE(L43:L45)</f>
        <v>#N/A</v>
      </c>
      <c r="N49" s="16" t="e">
        <f>AVERAGE(N43:N45)</f>
        <v>#N/A</v>
      </c>
      <c r="O49" s="16" t="e">
        <f>AVERAGE(O43:O45)</f>
        <v>#N/A</v>
      </c>
      <c r="P49" s="45"/>
      <c r="Q49" s="46" t="e">
        <f>AVERAGE(Q43:Q45)</f>
        <v>#N/A</v>
      </c>
      <c r="R49" s="47" t="e">
        <f>AVERAGE(R43:R45)</f>
        <v>#N/A</v>
      </c>
      <c r="T49" s="16" t="e">
        <f>AVERAGE(T43:T45)</f>
        <v>#N/A</v>
      </c>
      <c r="U49" s="16" t="e">
        <f>AVERAGE(U43:U45)</f>
        <v>#N/A</v>
      </c>
      <c r="V49" s="45"/>
      <c r="W49" s="46" t="e">
        <f>AVERAGE(W43:W45)</f>
        <v>#N/A</v>
      </c>
      <c r="X49" s="47" t="e">
        <f>AVERAGE(X43:X45)</f>
        <v>#N/A</v>
      </c>
      <c r="Z49" s="16" t="e">
        <f>AVERAGE(Z43:Z45)</f>
        <v>#N/A</v>
      </c>
      <c r="AA49" s="16" t="e">
        <f>AVERAGE(AA43:AA45)</f>
        <v>#N/A</v>
      </c>
      <c r="AB49" s="45"/>
      <c r="AC49" s="46" t="e">
        <f>AVERAGE(AC43:AC45)</f>
        <v>#N/A</v>
      </c>
      <c r="AD49" s="47" t="e">
        <f>AVERAGE(AD43:AD45)</f>
        <v>#N/A</v>
      </c>
      <c r="AF49" s="16" t="e">
        <f>AVERAGE(AF43:AF45)</f>
        <v>#N/A</v>
      </c>
      <c r="AG49" s="16" t="e">
        <f>AVERAGE(AG43:AG45)</f>
        <v>#N/A</v>
      </c>
      <c r="AH49" s="45"/>
      <c r="AI49" s="46" t="e">
        <f>AVERAGE(AI43:AI45)</f>
        <v>#N/A</v>
      </c>
      <c r="AJ49" s="47" t="e">
        <f>AVERAGE(AJ43:AJ45)</f>
        <v>#N/A</v>
      </c>
      <c r="AL49" s="16" t="e">
        <f>AVERAGE(AL43:AL45)</f>
        <v>#N/A</v>
      </c>
      <c r="AM49" s="16" t="e">
        <f>AVERAGE(AM43:AM45)</f>
        <v>#N/A</v>
      </c>
      <c r="AN49" s="45"/>
      <c r="AO49" s="46" t="e">
        <f>AVERAGE(AO43:AO45)</f>
        <v>#N/A</v>
      </c>
      <c r="AP49" s="47" t="e">
        <f>AVERAGE(AP43:AP45)</f>
        <v>#N/A</v>
      </c>
      <c r="AR49" s="16" t="e">
        <f>AVERAGE(AR43:AR45)</f>
        <v>#N/A</v>
      </c>
      <c r="AS49" s="16" t="e">
        <f>AVERAGE(AS43:AS45)</f>
        <v>#N/A</v>
      </c>
      <c r="AT49" s="45"/>
      <c r="AU49" s="46" t="e">
        <f>AVERAGE(AU43:AU45)</f>
        <v>#N/A</v>
      </c>
      <c r="AV49" s="47" t="e">
        <f>AVERAGE(AV43:AV45)</f>
        <v>#N/A</v>
      </c>
      <c r="AX49" s="16" t="e">
        <f>AVERAGE(AX43:AX45)</f>
        <v>#N/A</v>
      </c>
      <c r="AY49" s="16" t="e">
        <f>AVERAGE(AY43:AY45)</f>
        <v>#N/A</v>
      </c>
      <c r="AZ49" s="45"/>
      <c r="BA49" s="46" t="e">
        <f>AVERAGE(BA43:BA45)</f>
        <v>#N/A</v>
      </c>
      <c r="BB49" s="47" t="e">
        <f>AVERAGE(BB43:BB45)</f>
        <v>#N/A</v>
      </c>
      <c r="BD49" s="16" t="e">
        <f>AVERAGE(BD43:BD45)</f>
        <v>#N/A</v>
      </c>
      <c r="BE49" s="16" t="e">
        <f>AVERAGE(BE43:BE45)</f>
        <v>#N/A</v>
      </c>
      <c r="BF49" s="45"/>
      <c r="BG49" s="46" t="e">
        <f>AVERAGE(BG43:BG45)</f>
        <v>#N/A</v>
      </c>
      <c r="BH49" s="47" t="e">
        <f>AVERAGE(BH43:BH45)</f>
        <v>#N/A</v>
      </c>
      <c r="BJ49" s="16" t="e">
        <f>AVERAGE(BJ43:BJ45)</f>
        <v>#N/A</v>
      </c>
      <c r="BK49" s="16" t="e">
        <f>AVERAGE(BK43:BK45)</f>
        <v>#N/A</v>
      </c>
      <c r="BL49" s="45"/>
      <c r="BM49" s="46" t="e">
        <f>AVERAGE(BM43:BM45)</f>
        <v>#N/A</v>
      </c>
      <c r="BN49" s="47" t="e">
        <f>AVERAGE(BN43:BN45)</f>
        <v>#N/A</v>
      </c>
      <c r="BP49" s="16" t="e">
        <f>AVERAGE(BP43:BP45)</f>
        <v>#N/A</v>
      </c>
      <c r="BQ49" s="16" t="e">
        <f>AVERAGE(BQ43:BQ45)</f>
        <v>#N/A</v>
      </c>
      <c r="BR49" s="45"/>
      <c r="BS49" s="46" t="e">
        <f>AVERAGE(BS43:BS45)</f>
        <v>#N/A</v>
      </c>
      <c r="BT49" s="47" t="e">
        <f>AVERAGE(BT43:BT45)</f>
        <v>#N/A</v>
      </c>
      <c r="BV49" s="16" t="e">
        <f>AVERAGE(BV43:BV45)</f>
        <v>#N/A</v>
      </c>
      <c r="BW49" s="16" t="e">
        <f>AVERAGE(BW43:BW45)</f>
        <v>#N/A</v>
      </c>
      <c r="BX49" s="45"/>
      <c r="BY49" s="46" t="e">
        <f>AVERAGE(BY43:BY45)</f>
        <v>#N/A</v>
      </c>
      <c r="BZ49" s="47" t="e">
        <f>AVERAGE(BZ43:BZ45)</f>
        <v>#N/A</v>
      </c>
      <c r="CB49" s="16" t="e">
        <f>AVERAGE(CB43:CB45)</f>
        <v>#N/A</v>
      </c>
      <c r="CC49" s="16" t="e">
        <f>AVERAGE(CC43:CC45)</f>
        <v>#N/A</v>
      </c>
      <c r="CD49" s="45"/>
      <c r="CE49" s="46" t="e">
        <f>AVERAGE(CE43:CE45)</f>
        <v>#N/A</v>
      </c>
      <c r="CF49" s="47" t="e">
        <f>AVERAGE(CF43:CF45)</f>
        <v>#N/A</v>
      </c>
      <c r="CH49" s="16" t="e">
        <f>AVERAGE(CH43:CH45)</f>
        <v>#N/A</v>
      </c>
      <c r="CI49" s="16" t="e">
        <f>AVERAGE(CI43:CI45)</f>
        <v>#N/A</v>
      </c>
      <c r="CJ49" s="45"/>
      <c r="CK49" s="46" t="e">
        <f>AVERAGE(CK43:CK45)</f>
        <v>#N/A</v>
      </c>
      <c r="CL49" s="47" t="e">
        <f>AVERAGE(CL43:CL45)</f>
        <v>#N/A</v>
      </c>
      <c r="CN49" s="16" t="e">
        <f>AVERAGE(CN43:CN45)</f>
        <v>#N/A</v>
      </c>
      <c r="CO49" s="16" t="e">
        <f>AVERAGE(CO43:CO45)</f>
        <v>#N/A</v>
      </c>
      <c r="CP49" s="45"/>
      <c r="CQ49" s="46" t="e">
        <f>AVERAGE(CQ43:CQ45)</f>
        <v>#N/A</v>
      </c>
      <c r="CR49" s="47" t="e">
        <f>AVERAGE(CR43:CR45)</f>
        <v>#N/A</v>
      </c>
      <c r="CT49" s="16" t="e">
        <f>AVERAGE(CT43:CT45)</f>
        <v>#N/A</v>
      </c>
      <c r="CU49" s="16" t="e">
        <f>AVERAGE(CU43:CU45)</f>
        <v>#N/A</v>
      </c>
      <c r="CV49" s="45"/>
      <c r="CW49" s="46" t="e">
        <f>AVERAGE(CW43:CW45)</f>
        <v>#N/A</v>
      </c>
      <c r="CX49" s="47" t="e">
        <f>AVERAGE(CX43:CX45)</f>
        <v>#N/A</v>
      </c>
      <c r="CZ49" s="16" t="e">
        <f>AVERAGE(CZ43:CZ45)</f>
        <v>#N/A</v>
      </c>
      <c r="DA49" s="16" t="e">
        <f>AVERAGE(DA43:DA45)</f>
        <v>#N/A</v>
      </c>
      <c r="DB49" s="45"/>
      <c r="DC49" s="46" t="e">
        <f>AVERAGE(DC43:DC45)</f>
        <v>#N/A</v>
      </c>
      <c r="DD49" s="47" t="e">
        <f>AVERAGE(DD43:DD45)</f>
        <v>#N/A</v>
      </c>
      <c r="DF49" s="16" t="e">
        <f>AVERAGE(DF43:DF45)</f>
        <v>#N/A</v>
      </c>
      <c r="DG49" s="16" t="e">
        <f>AVERAGE(DG43:DG45)</f>
        <v>#N/A</v>
      </c>
      <c r="DH49" s="45"/>
      <c r="DI49" s="46" t="e">
        <f>AVERAGE(DI43:DI45)</f>
        <v>#N/A</v>
      </c>
      <c r="DJ49" s="47" t="e">
        <f>AVERAGE(DJ43:DJ45)</f>
        <v>#N/A</v>
      </c>
      <c r="DL49" s="16" t="e">
        <f>AVERAGE(DL43:DL45)</f>
        <v>#N/A</v>
      </c>
      <c r="DM49" s="16" t="e">
        <f>AVERAGE(DM43:DM45)</f>
        <v>#N/A</v>
      </c>
      <c r="DN49" s="45"/>
      <c r="DO49" s="46" t="e">
        <f>AVERAGE(DO43:DO45)</f>
        <v>#N/A</v>
      </c>
      <c r="DP49" s="47" t="e">
        <f>AVERAGE(DP43:DP45)</f>
        <v>#N/A</v>
      </c>
      <c r="DR49" s="16" t="e">
        <f>AVERAGE(DR43:DR45)</f>
        <v>#N/A</v>
      </c>
      <c r="DS49" s="16" t="e">
        <f>AVERAGE(DS43:DS45)</f>
        <v>#N/A</v>
      </c>
      <c r="DT49" s="45"/>
      <c r="DU49" s="46" t="e">
        <f>AVERAGE(DU43:DU45)</f>
        <v>#N/A</v>
      </c>
      <c r="DV49" s="47" t="e">
        <f>AVERAGE(DV43:DV45)</f>
        <v>#N/A</v>
      </c>
      <c r="DX49" s="16" t="e">
        <f>AVERAGE(DX43:DX45)</f>
        <v>#N/A</v>
      </c>
      <c r="DY49" s="16" t="e">
        <f>AVERAGE(DY43:DY45)</f>
        <v>#N/A</v>
      </c>
      <c r="DZ49" s="45"/>
      <c r="EA49" s="46" t="e">
        <f>AVERAGE(EA43:EA45)</f>
        <v>#N/A</v>
      </c>
      <c r="EB49" s="47" t="e">
        <f>AVERAGE(EB43:EB45)</f>
        <v>#N/A</v>
      </c>
      <c r="ED49" s="16" t="e">
        <f>AVERAGE(ED43:ED45)</f>
        <v>#N/A</v>
      </c>
      <c r="EE49" s="16" t="e">
        <f>AVERAGE(EE43:EE45)</f>
        <v>#N/A</v>
      </c>
      <c r="EF49" s="45"/>
      <c r="EG49" s="46" t="e">
        <f>AVERAGE(EG43:EG45)</f>
        <v>#N/A</v>
      </c>
      <c r="EH49" s="47" t="e">
        <f>AVERAGE(EH43:EH45)</f>
        <v>#N/A</v>
      </c>
      <c r="EJ49" s="16" t="e">
        <f>AVERAGE(EJ43:EJ45)</f>
        <v>#N/A</v>
      </c>
      <c r="EK49" s="16" t="e">
        <f>AVERAGE(EK43:EK45)</f>
        <v>#N/A</v>
      </c>
      <c r="EL49" s="45"/>
      <c r="EM49" s="46" t="e">
        <f>AVERAGE(EM43:EM45)</f>
        <v>#N/A</v>
      </c>
      <c r="EN49" s="47" t="e">
        <f>AVERAGE(EN43:EN45)</f>
        <v>#N/A</v>
      </c>
      <c r="EP49" s="16" t="e">
        <f t="shared" ref="EP49:GG49" si="2">AVERAGE(EP43:EP45)</f>
        <v>#N/A</v>
      </c>
      <c r="EQ49" s="16" t="e">
        <f t="shared" si="2"/>
        <v>#N/A</v>
      </c>
      <c r="ER49" s="45" t="e">
        <f t="shared" si="2"/>
        <v>#N/A</v>
      </c>
      <c r="ES49" s="46" t="e">
        <f t="shared" si="2"/>
        <v>#N/A</v>
      </c>
      <c r="ET49" s="47" t="e">
        <f t="shared" si="2"/>
        <v>#N/A</v>
      </c>
      <c r="EU49" s="16" t="e">
        <f t="shared" si="2"/>
        <v>#N/A</v>
      </c>
      <c r="EV49" s="16" t="e">
        <f t="shared" si="2"/>
        <v>#N/A</v>
      </c>
      <c r="EW49" s="16" t="e">
        <f t="shared" si="2"/>
        <v>#N/A</v>
      </c>
      <c r="EX49" s="16" t="e">
        <f t="shared" si="2"/>
        <v>#N/A</v>
      </c>
      <c r="EY49" s="16" t="e">
        <f t="shared" si="2"/>
        <v>#N/A</v>
      </c>
      <c r="EZ49" s="16" t="e">
        <f t="shared" si="2"/>
        <v>#N/A</v>
      </c>
      <c r="FA49" s="16" t="e">
        <f t="shared" si="2"/>
        <v>#N/A</v>
      </c>
      <c r="FB49" s="16" t="e">
        <f t="shared" si="2"/>
        <v>#N/A</v>
      </c>
      <c r="FC49" s="16" t="e">
        <f t="shared" si="2"/>
        <v>#N/A</v>
      </c>
      <c r="FD49" s="16" t="e">
        <f t="shared" si="2"/>
        <v>#N/A</v>
      </c>
      <c r="FE49" s="16" t="e">
        <f t="shared" si="2"/>
        <v>#N/A</v>
      </c>
      <c r="FF49" s="16" t="e">
        <f t="shared" si="2"/>
        <v>#N/A</v>
      </c>
      <c r="FG49" s="16" t="e">
        <f t="shared" si="2"/>
        <v>#N/A</v>
      </c>
      <c r="FH49" s="16" t="e">
        <f t="shared" si="2"/>
        <v>#N/A</v>
      </c>
      <c r="FI49" s="16" t="e">
        <f t="shared" si="2"/>
        <v>#N/A</v>
      </c>
      <c r="FJ49" s="16" t="e">
        <f t="shared" si="2"/>
        <v>#N/A</v>
      </c>
      <c r="FK49" s="16" t="e">
        <f t="shared" si="2"/>
        <v>#N/A</v>
      </c>
      <c r="FL49" s="16" t="e">
        <f t="shared" si="2"/>
        <v>#N/A</v>
      </c>
      <c r="FM49" s="16" t="e">
        <f t="shared" si="2"/>
        <v>#N/A</v>
      </c>
      <c r="FN49" s="16" t="e">
        <f t="shared" si="2"/>
        <v>#N/A</v>
      </c>
      <c r="FO49" s="16" t="e">
        <f t="shared" si="2"/>
        <v>#N/A</v>
      </c>
      <c r="FP49" s="16" t="e">
        <f t="shared" si="2"/>
        <v>#N/A</v>
      </c>
      <c r="FQ49" s="16" t="e">
        <f t="shared" si="2"/>
        <v>#N/A</v>
      </c>
      <c r="FR49" s="16" t="e">
        <f t="shared" si="2"/>
        <v>#N/A</v>
      </c>
      <c r="FS49" s="16" t="e">
        <f t="shared" si="2"/>
        <v>#N/A</v>
      </c>
      <c r="FT49" s="16" t="e">
        <f t="shared" si="2"/>
        <v>#N/A</v>
      </c>
      <c r="FU49" s="16" t="e">
        <f t="shared" si="2"/>
        <v>#N/A</v>
      </c>
      <c r="FV49" s="16" t="e">
        <f t="shared" si="2"/>
        <v>#N/A</v>
      </c>
      <c r="FW49" s="16" t="e">
        <f t="shared" si="2"/>
        <v>#N/A</v>
      </c>
      <c r="FX49" s="16" t="e">
        <f t="shared" si="2"/>
        <v>#N/A</v>
      </c>
      <c r="FY49" s="16" t="e">
        <f t="shared" si="2"/>
        <v>#N/A</v>
      </c>
      <c r="FZ49" s="16" t="e">
        <f t="shared" si="2"/>
        <v>#N/A</v>
      </c>
      <c r="GA49" s="16" t="e">
        <f t="shared" si="2"/>
        <v>#N/A</v>
      </c>
      <c r="GB49" s="16" t="e">
        <f t="shared" si="2"/>
        <v>#N/A</v>
      </c>
      <c r="GC49" s="16" t="e">
        <f t="shared" si="2"/>
        <v>#N/A</v>
      </c>
      <c r="GD49" s="16" t="e">
        <f t="shared" si="2"/>
        <v>#N/A</v>
      </c>
      <c r="GE49" s="16" t="e">
        <f t="shared" si="2"/>
        <v>#N/A</v>
      </c>
      <c r="GF49" s="16" t="e">
        <f t="shared" si="2"/>
        <v>#N/A</v>
      </c>
      <c r="GG49" s="16" t="e">
        <f t="shared" si="2"/>
        <v>#N/A</v>
      </c>
      <c r="GI49" s="16" t="e">
        <f>AVERAGE(GI43:GI45)</f>
        <v>#N/A</v>
      </c>
      <c r="GJ49" s="16" t="e">
        <f>AVERAGE(GJ43:GJ45)</f>
        <v>#N/A</v>
      </c>
    </row>
    <row r="50" spans="1:198" s="16" customFormat="1" x14ac:dyDescent="0.25">
      <c r="B50" s="16" t="s">
        <v>520</v>
      </c>
      <c r="J50" s="45"/>
      <c r="K50" s="46" t="e">
        <f>STDEV(K43:K45)</f>
        <v>#N/A</v>
      </c>
      <c r="L50" s="47" t="e">
        <f>STDEV(L43:L45)</f>
        <v>#N/A</v>
      </c>
      <c r="N50" s="16" t="e">
        <f>STDEV(N43:N45)</f>
        <v>#N/A</v>
      </c>
      <c r="O50" s="16" t="e">
        <f>STDEV(O43:O45)</f>
        <v>#N/A</v>
      </c>
      <c r="P50" s="45"/>
      <c r="Q50" s="46" t="e">
        <f>STDEV(Q43:Q45)</f>
        <v>#N/A</v>
      </c>
      <c r="R50" s="47" t="e">
        <f>STDEV(R43:R45)</f>
        <v>#N/A</v>
      </c>
      <c r="T50" s="16" t="e">
        <f>STDEV(T43:T45)</f>
        <v>#N/A</v>
      </c>
      <c r="U50" s="16" t="e">
        <f>STDEV(U43:U45)</f>
        <v>#N/A</v>
      </c>
      <c r="V50" s="45"/>
      <c r="W50" s="46" t="e">
        <f>STDEV(W43:W45)</f>
        <v>#N/A</v>
      </c>
      <c r="X50" s="47" t="e">
        <f>STDEV(X43:X45)</f>
        <v>#N/A</v>
      </c>
      <c r="Y50" s="16" t="s">
        <v>361</v>
      </c>
      <c r="AA50" s="16" t="e">
        <f>STDEV(Z43:Z45)</f>
        <v>#N/A</v>
      </c>
      <c r="AB50" s="45"/>
      <c r="AC50" s="46" t="e">
        <f>STDEV(AA43:AA45)</f>
        <v>#N/A</v>
      </c>
      <c r="AD50" s="47" t="e">
        <f>STDEV(AC43:AC45)</f>
        <v>#N/A</v>
      </c>
      <c r="AF50" s="16" t="e">
        <f>STDEV(AD43:AD45)</f>
        <v>#N/A</v>
      </c>
      <c r="AG50" s="16" t="e">
        <f>STDEV(AF43:AF45)</f>
        <v>#N/A</v>
      </c>
      <c r="AH50" s="45"/>
      <c r="AI50" s="46" t="e">
        <f>STDEV(AG43:AG45)</f>
        <v>#N/A</v>
      </c>
      <c r="AJ50" s="47" t="e">
        <f>STDEV(AI43:AI45)</f>
        <v>#N/A</v>
      </c>
      <c r="AL50" s="16" t="e">
        <f>STDEV(AJ43:AJ45)</f>
        <v>#N/A</v>
      </c>
      <c r="AM50" s="16" t="e">
        <f>STDEV(AL43:AL45)</f>
        <v>#N/A</v>
      </c>
      <c r="AN50" s="45"/>
      <c r="AO50" s="46" t="e">
        <f>STDEV(AM43:AM45)</f>
        <v>#N/A</v>
      </c>
      <c r="AP50" s="47" t="e">
        <f>STDEV(AO43:AO45)</f>
        <v>#N/A</v>
      </c>
      <c r="AR50" s="16" t="e">
        <f>STDEV(AP43:AP45)</f>
        <v>#N/A</v>
      </c>
      <c r="AS50" s="16" t="e">
        <f>STDEV(AR43:AR45)</f>
        <v>#N/A</v>
      </c>
      <c r="AT50" s="45"/>
      <c r="AU50" s="46" t="e">
        <f>STDEV(AS43:AS45)</f>
        <v>#N/A</v>
      </c>
      <c r="AV50" s="47" t="e">
        <f>STDEV(AU43:AU45)</f>
        <v>#N/A</v>
      </c>
      <c r="AX50" s="16" t="e">
        <f>STDEV(AV43:AV45)</f>
        <v>#N/A</v>
      </c>
      <c r="AY50" s="16" t="e">
        <f>STDEV(AX43:AX45)</f>
        <v>#N/A</v>
      </c>
      <c r="AZ50" s="45"/>
      <c r="BA50" s="46" t="e">
        <f>STDEV(AY43:AY45)</f>
        <v>#N/A</v>
      </c>
      <c r="BB50" s="47" t="e">
        <f>STDEV(BA43:BA45)</f>
        <v>#N/A</v>
      </c>
      <c r="BD50" s="16" t="e">
        <f>STDEV(BB43:BB45)</f>
        <v>#N/A</v>
      </c>
      <c r="BE50" s="16" t="e">
        <f>STDEV(BD43:BD45)</f>
        <v>#N/A</v>
      </c>
      <c r="BF50" s="45"/>
      <c r="BG50" s="46" t="e">
        <f>STDEV(BE43:BE45)</f>
        <v>#N/A</v>
      </c>
      <c r="BH50" s="47" t="e">
        <f>STDEV(BG43:BG45)</f>
        <v>#N/A</v>
      </c>
      <c r="BJ50" s="16" t="e">
        <f>STDEV(BH43:BH45)</f>
        <v>#N/A</v>
      </c>
      <c r="BK50" s="16" t="e">
        <f>STDEV(BJ43:BJ45)</f>
        <v>#N/A</v>
      </c>
      <c r="BL50" s="45"/>
      <c r="BM50" s="46" t="e">
        <f>STDEV(BK43:BK45)</f>
        <v>#N/A</v>
      </c>
      <c r="BN50" s="47" t="e">
        <f>STDEV(BM43:BM45)</f>
        <v>#N/A</v>
      </c>
      <c r="BP50" s="16" t="e">
        <f>STDEV(BN43:BN45)</f>
        <v>#N/A</v>
      </c>
      <c r="BQ50" s="16" t="e">
        <f>STDEV(BP43:BP45)</f>
        <v>#N/A</v>
      </c>
      <c r="BR50" s="45"/>
      <c r="BS50" s="46" t="e">
        <f>STDEV(BQ43:BQ45)</f>
        <v>#N/A</v>
      </c>
      <c r="BT50" s="47" t="e">
        <f>STDEV(BS43:BS45)</f>
        <v>#N/A</v>
      </c>
      <c r="BV50" s="16" t="e">
        <f>STDEV(BT43:BT45)</f>
        <v>#N/A</v>
      </c>
      <c r="BW50" s="16" t="e">
        <f>STDEV(BV43:BV45)</f>
        <v>#N/A</v>
      </c>
      <c r="BX50" s="45"/>
      <c r="BY50" s="46" t="e">
        <f>STDEV(BW43:BW45)</f>
        <v>#N/A</v>
      </c>
      <c r="BZ50" s="47" t="e">
        <f>STDEV(BY43:BY45)</f>
        <v>#N/A</v>
      </c>
      <c r="CB50" s="16" t="e">
        <f>STDEV(BZ43:BZ45)</f>
        <v>#N/A</v>
      </c>
      <c r="CC50" s="16" t="e">
        <f>STDEV(CB43:CB45)</f>
        <v>#N/A</v>
      </c>
      <c r="CD50" s="45"/>
      <c r="CE50" s="46" t="e">
        <f>STDEV(CC43:CC45)</f>
        <v>#N/A</v>
      </c>
      <c r="CF50" s="47" t="e">
        <f>STDEV(CE43:CE45)</f>
        <v>#N/A</v>
      </c>
      <c r="CH50" s="16" t="e">
        <f>STDEV(CF43:CF45)</f>
        <v>#N/A</v>
      </c>
      <c r="CI50" s="16" t="e">
        <f>STDEV(CH43:CH45)</f>
        <v>#N/A</v>
      </c>
      <c r="CJ50" s="45"/>
      <c r="CK50" s="46" t="e">
        <f>STDEV(CI43:CI45)</f>
        <v>#N/A</v>
      </c>
      <c r="CL50" s="47" t="e">
        <f>STDEV(CK43:CK45)</f>
        <v>#N/A</v>
      </c>
      <c r="CN50" s="16" t="e">
        <f>STDEV(CL43:CL45)</f>
        <v>#N/A</v>
      </c>
      <c r="CO50" s="16" t="e">
        <f>STDEV(CN43:CN45)</f>
        <v>#N/A</v>
      </c>
      <c r="CP50" s="45"/>
      <c r="CQ50" s="46" t="e">
        <f>STDEV(CO43:CO45)</f>
        <v>#N/A</v>
      </c>
      <c r="CR50" s="47" t="e">
        <f>STDEV(CQ43:CQ45)</f>
        <v>#N/A</v>
      </c>
      <c r="CT50" s="16" t="e">
        <f>STDEV(CR43:CR45)</f>
        <v>#N/A</v>
      </c>
      <c r="CU50" s="16" t="e">
        <f>STDEV(CT43:CT45)</f>
        <v>#N/A</v>
      </c>
      <c r="CV50" s="45"/>
      <c r="CW50" s="46" t="e">
        <f>STDEV(CU43:CU45)</f>
        <v>#N/A</v>
      </c>
      <c r="CX50" s="47" t="e">
        <f>STDEV(CW43:CW45)</f>
        <v>#N/A</v>
      </c>
      <c r="CZ50" s="16" t="e">
        <f>STDEV(CX43:CX45)</f>
        <v>#N/A</v>
      </c>
      <c r="DA50" s="16" t="e">
        <f>STDEV(CZ43:CZ45)</f>
        <v>#N/A</v>
      </c>
      <c r="DB50" s="45"/>
      <c r="DC50" s="46" t="e">
        <f>STDEV(DA43:DA45)</f>
        <v>#N/A</v>
      </c>
      <c r="DD50" s="47" t="e">
        <f>STDEV(DC43:DC45)</f>
        <v>#N/A</v>
      </c>
      <c r="DF50" s="16" t="e">
        <f>STDEV(DD43:DD45)</f>
        <v>#N/A</v>
      </c>
      <c r="DG50" s="16" t="e">
        <f>STDEV(DF43:DF45)</f>
        <v>#N/A</v>
      </c>
      <c r="DH50" s="45"/>
      <c r="DI50" s="46" t="e">
        <f>STDEV(DG43:DG45)</f>
        <v>#N/A</v>
      </c>
      <c r="DJ50" s="47" t="e">
        <f>STDEV(DI43:DI45)</f>
        <v>#N/A</v>
      </c>
      <c r="DL50" s="16" t="e">
        <f>STDEV(DJ43:DJ45)</f>
        <v>#N/A</v>
      </c>
      <c r="DM50" s="16" t="e">
        <f>STDEV(DL43:DL45)</f>
        <v>#N/A</v>
      </c>
      <c r="DN50" s="45"/>
      <c r="DO50" s="46" t="e">
        <f>STDEV(DM43:DM45)</f>
        <v>#N/A</v>
      </c>
      <c r="DP50" s="47" t="e">
        <f>STDEV(DO43:DO45)</f>
        <v>#N/A</v>
      </c>
      <c r="DR50" s="16" t="e">
        <f>STDEV(DP43:DP45)</f>
        <v>#N/A</v>
      </c>
      <c r="DS50" s="16" t="e">
        <f>STDEV(DR43:DR45)</f>
        <v>#N/A</v>
      </c>
      <c r="DT50" s="45"/>
      <c r="DU50" s="46" t="e">
        <f>STDEV(DS43:DS45)</f>
        <v>#N/A</v>
      </c>
      <c r="DV50" s="47" t="e">
        <f>STDEV(DU43:DU45)</f>
        <v>#N/A</v>
      </c>
      <c r="DX50" s="16" t="e">
        <f>STDEV(DV43:DV45)</f>
        <v>#N/A</v>
      </c>
      <c r="DY50" s="16" t="e">
        <f>STDEV(DX43:DX45)</f>
        <v>#N/A</v>
      </c>
      <c r="DZ50" s="45"/>
      <c r="EA50" s="46" t="e">
        <f>STDEV(DY43:DY45)</f>
        <v>#N/A</v>
      </c>
      <c r="EB50" s="47" t="e">
        <f>STDEV(EA43:EA45)</f>
        <v>#N/A</v>
      </c>
      <c r="ED50" s="16" t="e">
        <f>STDEV(EB43:EB45)</f>
        <v>#N/A</v>
      </c>
      <c r="EE50" s="16" t="e">
        <f>STDEV(ED43:ED45)</f>
        <v>#N/A</v>
      </c>
      <c r="EF50" s="45"/>
      <c r="EG50" s="46" t="e">
        <f>STDEV(EE43:EE45)</f>
        <v>#N/A</v>
      </c>
      <c r="EH50" s="47" t="e">
        <f>STDEV(EG43:EG45)</f>
        <v>#N/A</v>
      </c>
      <c r="EJ50" s="16" t="e">
        <f>STDEV(EH43:EH45)</f>
        <v>#N/A</v>
      </c>
      <c r="EK50" s="16" t="e">
        <f>STDEV(EJ43:EJ45)</f>
        <v>#N/A</v>
      </c>
      <c r="EL50" s="45"/>
      <c r="EM50" s="46" t="e">
        <f>STDEV(EK43:EK45)</f>
        <v>#N/A</v>
      </c>
      <c r="EN50" s="47" t="e">
        <f>STDEV(EM43:EM45)</f>
        <v>#N/A</v>
      </c>
      <c r="EP50" s="16" t="e">
        <f>STDEV(EN43:EN45)</f>
        <v>#N/A</v>
      </c>
      <c r="EQ50" s="16" t="e">
        <f t="shared" ref="EQ50:GG50" si="3">STDEV(EP43:EP45)</f>
        <v>#N/A</v>
      </c>
      <c r="ER50" s="45" t="e">
        <f t="shared" si="3"/>
        <v>#N/A</v>
      </c>
      <c r="ES50" s="46" t="e">
        <f t="shared" si="3"/>
        <v>#N/A</v>
      </c>
      <c r="ET50" s="47" t="e">
        <f t="shared" si="3"/>
        <v>#N/A</v>
      </c>
      <c r="EU50" s="16" t="e">
        <f t="shared" si="3"/>
        <v>#N/A</v>
      </c>
      <c r="EV50" s="16" t="e">
        <f t="shared" si="3"/>
        <v>#N/A</v>
      </c>
      <c r="EW50" s="16" t="e">
        <f t="shared" si="3"/>
        <v>#N/A</v>
      </c>
      <c r="EX50" s="16" t="e">
        <f t="shared" si="3"/>
        <v>#N/A</v>
      </c>
      <c r="EY50" s="16" t="e">
        <f t="shared" si="3"/>
        <v>#N/A</v>
      </c>
      <c r="EZ50" s="16" t="e">
        <f t="shared" si="3"/>
        <v>#N/A</v>
      </c>
      <c r="FA50" s="16" t="e">
        <f t="shared" si="3"/>
        <v>#N/A</v>
      </c>
      <c r="FB50" s="16" t="e">
        <f t="shared" si="3"/>
        <v>#N/A</v>
      </c>
      <c r="FC50" s="16" t="e">
        <f t="shared" si="3"/>
        <v>#N/A</v>
      </c>
      <c r="FD50" s="16" t="e">
        <f t="shared" si="3"/>
        <v>#N/A</v>
      </c>
      <c r="FE50" s="16" t="e">
        <f t="shared" si="3"/>
        <v>#N/A</v>
      </c>
      <c r="FF50" s="16" t="e">
        <f t="shared" si="3"/>
        <v>#N/A</v>
      </c>
      <c r="FG50" s="16" t="e">
        <f t="shared" si="3"/>
        <v>#N/A</v>
      </c>
      <c r="FH50" s="16" t="e">
        <f t="shared" si="3"/>
        <v>#N/A</v>
      </c>
      <c r="FI50" s="16" t="e">
        <f t="shared" si="3"/>
        <v>#N/A</v>
      </c>
      <c r="FJ50" s="16" t="e">
        <f t="shared" si="3"/>
        <v>#N/A</v>
      </c>
      <c r="FK50" s="16" t="e">
        <f t="shared" si="3"/>
        <v>#N/A</v>
      </c>
      <c r="FL50" s="16" t="e">
        <f t="shared" si="3"/>
        <v>#N/A</v>
      </c>
      <c r="FM50" s="16" t="e">
        <f t="shared" si="3"/>
        <v>#N/A</v>
      </c>
      <c r="FN50" s="16" t="e">
        <f t="shared" si="3"/>
        <v>#N/A</v>
      </c>
      <c r="FO50" s="16" t="e">
        <f t="shared" si="3"/>
        <v>#N/A</v>
      </c>
      <c r="FP50" s="16" t="e">
        <f t="shared" si="3"/>
        <v>#N/A</v>
      </c>
      <c r="FQ50" s="16" t="e">
        <f t="shared" si="3"/>
        <v>#N/A</v>
      </c>
      <c r="FR50" s="16" t="e">
        <f t="shared" si="3"/>
        <v>#N/A</v>
      </c>
      <c r="FS50" s="16" t="e">
        <f t="shared" si="3"/>
        <v>#N/A</v>
      </c>
      <c r="FT50" s="16" t="e">
        <f t="shared" si="3"/>
        <v>#N/A</v>
      </c>
      <c r="FU50" s="16" t="e">
        <f t="shared" si="3"/>
        <v>#N/A</v>
      </c>
      <c r="FV50" s="16" t="e">
        <f t="shared" si="3"/>
        <v>#N/A</v>
      </c>
      <c r="FW50" s="16" t="e">
        <f t="shared" si="3"/>
        <v>#N/A</v>
      </c>
      <c r="FX50" s="16" t="e">
        <f t="shared" si="3"/>
        <v>#N/A</v>
      </c>
      <c r="FY50" s="16" t="e">
        <f t="shared" si="3"/>
        <v>#N/A</v>
      </c>
      <c r="FZ50" s="16" t="e">
        <f t="shared" si="3"/>
        <v>#N/A</v>
      </c>
      <c r="GA50" s="16" t="e">
        <f t="shared" si="3"/>
        <v>#N/A</v>
      </c>
      <c r="GB50" s="16" t="e">
        <f t="shared" si="3"/>
        <v>#N/A</v>
      </c>
      <c r="GC50" s="16" t="e">
        <f t="shared" si="3"/>
        <v>#N/A</v>
      </c>
      <c r="GD50" s="16" t="e">
        <f t="shared" si="3"/>
        <v>#N/A</v>
      </c>
      <c r="GE50" s="16" t="e">
        <f t="shared" si="3"/>
        <v>#N/A</v>
      </c>
      <c r="GF50" s="16" t="e">
        <f t="shared" si="3"/>
        <v>#N/A</v>
      </c>
      <c r="GG50" s="16" t="e">
        <f t="shared" si="3"/>
        <v>#N/A</v>
      </c>
      <c r="GI50" s="16" t="e">
        <f>STDEV(GG43:GG45)</f>
        <v>#N/A</v>
      </c>
      <c r="GJ50" s="16" t="e">
        <f>STDEV(GI43:GI45)</f>
        <v>#N/A</v>
      </c>
      <c r="GK50" s="16" t="e">
        <f>STDEV(GJ43:GJ45)</f>
        <v>#N/A</v>
      </c>
    </row>
    <row r="51" spans="1:198" s="16" customFormat="1" ht="15.75" thickBot="1" x14ac:dyDescent="0.3">
      <c r="A51" s="49"/>
      <c r="B51" s="49"/>
      <c r="C51" s="49"/>
      <c r="D51" s="49"/>
      <c r="E51" s="49"/>
      <c r="F51" s="49"/>
      <c r="G51" s="49"/>
      <c r="H51" s="49"/>
      <c r="I51" s="49"/>
      <c r="J51" s="50"/>
      <c r="K51" s="49"/>
      <c r="L51" s="51"/>
      <c r="M51" s="49"/>
      <c r="N51" s="49"/>
      <c r="O51" s="49"/>
      <c r="P51" s="50"/>
      <c r="Q51" s="49"/>
      <c r="R51" s="51"/>
      <c r="S51" s="49"/>
      <c r="T51" s="49"/>
      <c r="U51" s="49"/>
      <c r="V51" s="50"/>
      <c r="W51" s="49"/>
      <c r="X51" s="51"/>
      <c r="Y51" s="49"/>
      <c r="Z51" s="49"/>
      <c r="AA51" s="49"/>
      <c r="AB51" s="50"/>
      <c r="AC51" s="49"/>
      <c r="AD51" s="51"/>
      <c r="AE51" s="49"/>
      <c r="AF51" s="49"/>
      <c r="AG51" s="49"/>
      <c r="AH51" s="50"/>
      <c r="AI51" s="49"/>
      <c r="AJ51" s="51"/>
      <c r="AK51" s="49"/>
      <c r="AL51" s="49"/>
      <c r="AM51" s="49"/>
      <c r="AN51" s="50"/>
      <c r="AO51" s="49"/>
      <c r="AP51" s="51"/>
      <c r="AQ51" s="49"/>
      <c r="AR51" s="49"/>
      <c r="AS51" s="49"/>
      <c r="AT51" s="50"/>
      <c r="AU51" s="49"/>
      <c r="AV51" s="51"/>
      <c r="AW51" s="49"/>
      <c r="AX51" s="49"/>
      <c r="AY51" s="49"/>
      <c r="AZ51" s="50"/>
      <c r="BA51" s="49"/>
      <c r="BB51" s="51"/>
      <c r="BC51" s="49"/>
      <c r="BD51" s="49"/>
      <c r="BE51" s="49"/>
      <c r="BF51" s="50"/>
      <c r="BG51" s="49"/>
      <c r="BH51" s="51"/>
      <c r="BI51" s="49"/>
      <c r="BJ51" s="49"/>
      <c r="BK51" s="49"/>
      <c r="BL51" s="50"/>
      <c r="BM51" s="49"/>
      <c r="BN51" s="51"/>
      <c r="BO51" s="49"/>
      <c r="BP51" s="49"/>
      <c r="BQ51" s="49"/>
      <c r="BR51" s="50"/>
      <c r="BS51" s="49"/>
      <c r="BT51" s="51"/>
      <c r="BU51" s="49"/>
      <c r="BV51" s="49"/>
      <c r="BW51" s="49"/>
      <c r="BX51" s="50"/>
      <c r="BY51" s="49"/>
      <c r="BZ51" s="51"/>
      <c r="CA51" s="49"/>
      <c r="CB51" s="49"/>
      <c r="CC51" s="49"/>
      <c r="CD51" s="50"/>
      <c r="CE51" s="49"/>
      <c r="CF51" s="51"/>
      <c r="CG51" s="49"/>
      <c r="CH51" s="49"/>
      <c r="CI51" s="49"/>
      <c r="CJ51" s="50"/>
      <c r="CK51" s="49"/>
      <c r="CL51" s="51"/>
      <c r="CM51" s="49"/>
      <c r="CN51" s="49"/>
      <c r="CO51" s="49"/>
      <c r="CP51" s="50"/>
      <c r="CQ51" s="49"/>
      <c r="CR51" s="51"/>
      <c r="CS51" s="49"/>
      <c r="CT51" s="49"/>
      <c r="CU51" s="49"/>
      <c r="CV51" s="50"/>
      <c r="CW51" s="49"/>
      <c r="CX51" s="51"/>
      <c r="CY51" s="49"/>
      <c r="CZ51" s="49"/>
      <c r="DA51" s="49"/>
      <c r="DB51" s="50"/>
      <c r="DC51" s="49"/>
      <c r="DD51" s="51"/>
      <c r="DE51" s="49"/>
      <c r="DF51" s="49"/>
      <c r="DG51" s="49"/>
      <c r="DH51" s="50"/>
      <c r="DI51" s="49"/>
      <c r="DJ51" s="51"/>
      <c r="DK51" s="49"/>
      <c r="DL51" s="49"/>
      <c r="DM51" s="49"/>
      <c r="DN51" s="50"/>
      <c r="DO51" s="49"/>
      <c r="DP51" s="51"/>
      <c r="DQ51" s="49"/>
      <c r="DR51" s="49"/>
      <c r="DS51" s="49"/>
      <c r="DT51" s="50"/>
      <c r="DU51" s="49"/>
      <c r="DV51" s="51"/>
      <c r="DW51" s="49"/>
      <c r="DX51" s="49"/>
      <c r="DY51" s="49"/>
      <c r="DZ51" s="50"/>
      <c r="EA51" s="49"/>
      <c r="EB51" s="51"/>
      <c r="EC51" s="49"/>
      <c r="ED51" s="49"/>
      <c r="EE51" s="49"/>
      <c r="EF51" s="50"/>
      <c r="EG51" s="49"/>
      <c r="EH51" s="51"/>
      <c r="EI51" s="49"/>
      <c r="EJ51" s="49"/>
      <c r="EK51" s="49"/>
      <c r="EL51" s="50"/>
      <c r="EM51" s="49"/>
      <c r="EN51" s="51"/>
      <c r="EO51" s="49"/>
      <c r="EP51" s="49"/>
      <c r="EQ51" s="49"/>
      <c r="ER51" s="50"/>
      <c r="ES51" s="49"/>
      <c r="ET51" s="51"/>
      <c r="EU51" s="49"/>
      <c r="EV51" s="49"/>
      <c r="EW51" s="49"/>
      <c r="EX51" s="49"/>
      <c r="EY51" s="49"/>
      <c r="EZ51" s="49"/>
      <c r="FA51" s="49"/>
      <c r="FB51" s="49"/>
      <c r="FC51" s="49"/>
      <c r="FD51" s="49"/>
      <c r="FE51" s="49"/>
      <c r="FF51" s="49"/>
      <c r="FG51" s="49"/>
      <c r="FH51" s="49"/>
      <c r="FI51" s="49"/>
      <c r="FJ51" s="49"/>
      <c r="FK51" s="49"/>
      <c r="FL51" s="49"/>
      <c r="FM51" s="49"/>
      <c r="FN51" s="49"/>
      <c r="FO51" s="49"/>
      <c r="FP51" s="49"/>
      <c r="FQ51" s="49"/>
      <c r="FR51" s="49"/>
      <c r="FS51" s="49"/>
      <c r="FT51" s="49"/>
      <c r="FU51" s="49"/>
      <c r="FV51" s="49"/>
      <c r="FW51" s="49"/>
      <c r="FX51" s="49"/>
      <c r="FY51" s="49"/>
      <c r="FZ51" s="49"/>
      <c r="GA51" s="49"/>
      <c r="GB51" s="49"/>
      <c r="GC51" s="49"/>
      <c r="GD51" s="49"/>
      <c r="GE51" s="49"/>
      <c r="GF51" s="49"/>
      <c r="GG51" s="49"/>
      <c r="GH51" s="49"/>
      <c r="GI51" s="49"/>
      <c r="GJ51" s="49"/>
      <c r="GK51" s="49"/>
      <c r="GL51" s="49"/>
      <c r="GM51" s="49"/>
      <c r="GN51" s="49"/>
      <c r="GO51" s="49"/>
      <c r="GP51" s="49"/>
    </row>
    <row r="52" spans="1:198" s="16" customFormat="1" x14ac:dyDescent="0.25">
      <c r="A52" s="37" t="s">
        <v>522</v>
      </c>
      <c r="J52" s="45"/>
      <c r="K52" s="46"/>
      <c r="L52" s="47"/>
      <c r="P52" s="45"/>
      <c r="Q52" s="46"/>
      <c r="R52" s="47"/>
      <c r="V52" s="45"/>
      <c r="W52" s="46"/>
      <c r="X52" s="47"/>
      <c r="AB52" s="45"/>
      <c r="AC52" s="46"/>
      <c r="AD52" s="47"/>
      <c r="AH52" s="45"/>
      <c r="AI52" s="46"/>
      <c r="AJ52" s="47"/>
      <c r="AN52" s="45"/>
      <c r="AO52" s="46"/>
      <c r="AP52" s="47"/>
      <c r="AT52" s="45"/>
      <c r="AU52" s="46"/>
      <c r="AV52" s="47"/>
      <c r="AZ52" s="45"/>
      <c r="BA52" s="46"/>
      <c r="BB52" s="47"/>
      <c r="BF52" s="45"/>
      <c r="BG52" s="46"/>
      <c r="BH52" s="47"/>
      <c r="BL52" s="45"/>
      <c r="BM52" s="46"/>
      <c r="BN52" s="47"/>
      <c r="BR52" s="45"/>
      <c r="BS52" s="46"/>
      <c r="BT52" s="47"/>
      <c r="BX52" s="45"/>
      <c r="BY52" s="46"/>
      <c r="BZ52" s="47"/>
      <c r="CD52" s="45"/>
      <c r="CE52" s="46"/>
      <c r="CF52" s="47"/>
      <c r="CJ52" s="45"/>
      <c r="CK52" s="46"/>
      <c r="CL52" s="47"/>
      <c r="CP52" s="45"/>
      <c r="CQ52" s="46"/>
      <c r="CR52" s="47"/>
      <c r="CV52" s="45"/>
      <c r="CW52" s="46"/>
      <c r="CX52" s="47"/>
      <c r="DB52" s="45"/>
      <c r="DC52" s="46"/>
      <c r="DD52" s="47"/>
      <c r="DH52" s="45"/>
      <c r="DI52" s="46"/>
      <c r="DJ52" s="47"/>
      <c r="DN52" s="45"/>
      <c r="DO52" s="46"/>
      <c r="DP52" s="47"/>
      <c r="DT52" s="45"/>
      <c r="DU52" s="46"/>
      <c r="DV52" s="47"/>
      <c r="DZ52" s="45"/>
      <c r="EA52" s="46"/>
      <c r="EB52" s="47"/>
      <c r="EF52" s="45"/>
      <c r="EG52" s="46"/>
      <c r="EH52" s="47"/>
      <c r="EL52" s="45"/>
      <c r="EM52" s="46"/>
      <c r="EN52" s="47"/>
      <c r="ER52" s="45"/>
      <c r="ES52" s="46"/>
      <c r="ET52" s="47"/>
    </row>
    <row r="53" spans="1:198" s="16" customFormat="1" x14ac:dyDescent="0.25">
      <c r="B53" s="16" t="e">
        <f>VLOOKUP($A53,'PlanSum+robust'!$A$2:$HN$197,2,FALSE)</f>
        <v>#N/A</v>
      </c>
      <c r="C53" s="16" t="e">
        <f>VLOOKUP($A53,'PlanSum+robust'!$A$2:$HN$197,3,FALSE)</f>
        <v>#N/A</v>
      </c>
      <c r="D53" s="16" t="e">
        <f>VLOOKUP($A53,'PlanSum+robust'!$A$2:$HN$197,4,FALSE)</f>
        <v>#N/A</v>
      </c>
      <c r="E53" s="16" t="e">
        <f>VLOOKUP($A53,'PlanSum+robust'!$A$2:$HN$197,5,FALSE)</f>
        <v>#N/A</v>
      </c>
      <c r="F53" s="16" t="e">
        <f>VLOOKUP($A53,'PlanSum+robust'!$A$2:$HN$197,6,FALSE)</f>
        <v>#N/A</v>
      </c>
      <c r="G53" s="16" t="e">
        <f>VLOOKUP($A53,'PlanSum+robust'!$A$2:$HN$197,7,FALSE)</f>
        <v>#N/A</v>
      </c>
      <c r="H53" s="16" t="e">
        <f>VLOOKUP($A53,'PlanSum+robust'!$A$2:$HN$197,8,FALSE)</f>
        <v>#N/A</v>
      </c>
      <c r="I53" s="16" t="e">
        <f>VLOOKUP($A53,'PlanSum+robust'!$A$2:$HN$197,9,FALSE)</f>
        <v>#N/A</v>
      </c>
      <c r="J53" s="45" t="e">
        <f>VLOOKUP($A53,'PlanSum+robust'!$A$2:$HN$197,11,FALSE)</f>
        <v>#N/A</v>
      </c>
      <c r="K53" s="46"/>
      <c r="L53" s="47"/>
      <c r="M53" s="16" t="e">
        <f>VLOOKUP($A53,'PlanSum+robust'!$A$2:$HN$197,12,FALSE)</f>
        <v>#N/A</v>
      </c>
      <c r="P53" s="45" t="e">
        <f>VLOOKUP($A53,'PlanSum+robust'!$A$2:$HN$197,15,FALSE)</f>
        <v>#N/A</v>
      </c>
      <c r="Q53" s="46"/>
      <c r="R53" s="47"/>
      <c r="S53" s="16" t="e">
        <f>VLOOKUP($A53,'PlanSum+robust'!$A$2:$HN$197,16,FALSE)</f>
        <v>#N/A</v>
      </c>
      <c r="V53" s="45" t="e">
        <f>VLOOKUP($A53,'PlanSum+robust'!$A$2:$HN$197,18,FALSE)</f>
        <v>#N/A</v>
      </c>
      <c r="W53" s="46"/>
      <c r="X53" s="47"/>
      <c r="Y53" s="16" t="e">
        <f>VLOOKUP($A53,'PlanSum+robust'!$A$2:$HN$197,19,FALSE)</f>
        <v>#N/A</v>
      </c>
      <c r="AB53" s="45" t="e">
        <f>VLOOKUP($A53,'PlanSum+robust'!$A$2:$HN$197,22,FALSE)</f>
        <v>#N/A</v>
      </c>
      <c r="AC53" s="46"/>
      <c r="AD53" s="47"/>
      <c r="AE53" s="16" t="e">
        <f>VLOOKUP($A53,'PlanSum+robust'!$A$2:$HN$197,23,FALSE)</f>
        <v>#N/A</v>
      </c>
      <c r="AH53" s="45" t="e">
        <f>VLOOKUP($A53,'PlanSum+robust'!$A$2:$HN$197,25,FALSE)</f>
        <v>#N/A</v>
      </c>
      <c r="AI53" s="46"/>
      <c r="AJ53" s="47"/>
      <c r="AK53" s="16" t="e">
        <f>VLOOKUP($A53,'PlanSum+robust'!$A$2:$HN$197,26,FALSE)</f>
        <v>#N/A</v>
      </c>
      <c r="AN53" s="45" t="e">
        <f>VLOOKUP($A53,'PlanSum+robust'!$A$2:$HN$197,29,FALSE)</f>
        <v>#N/A</v>
      </c>
      <c r="AO53" s="46"/>
      <c r="AP53" s="47"/>
      <c r="AQ53" s="16" t="e">
        <f>VLOOKUP($A53,'PlanSum+robust'!$A$2:$HN$197,30,FALSE)</f>
        <v>#N/A</v>
      </c>
      <c r="AT53" s="45" t="e">
        <f>VLOOKUP($A53,'PlanSum+robust'!$A$2:$HN$197,32,FALSE)</f>
        <v>#N/A</v>
      </c>
      <c r="AU53" s="46"/>
      <c r="AV53" s="47"/>
      <c r="AW53" s="16" t="e">
        <f>VLOOKUP($A53,'PlanSum+robust'!$A$2:$HN$197,33,FALSE)</f>
        <v>#N/A</v>
      </c>
      <c r="AZ53" s="45" t="e">
        <f>VLOOKUP($A53,'PlanSum+robust'!$A$2:$HN$197,36,FALSE)</f>
        <v>#N/A</v>
      </c>
      <c r="BA53" s="46"/>
      <c r="BB53" s="47"/>
      <c r="BC53" s="16" t="e">
        <f>VLOOKUP($A53,'PlanSum+robust'!$A$2:$HN$197,37,FALSE)</f>
        <v>#N/A</v>
      </c>
      <c r="BF53" s="45" t="e">
        <f>VLOOKUP($A53,'PlanSum+robust'!$A$2:$HN$197,39,FALSE)</f>
        <v>#N/A</v>
      </c>
      <c r="BG53" s="46"/>
      <c r="BH53" s="47"/>
      <c r="BI53" s="16" t="e">
        <f>VLOOKUP($A53,'PlanSum+robust'!$A$2:$HN$197,40,FALSE)</f>
        <v>#N/A</v>
      </c>
      <c r="BL53" s="45" t="e">
        <f>VLOOKUP($A53,'PlanSum+robust'!$A$2:$HN$197,43,FALSE)</f>
        <v>#N/A</v>
      </c>
      <c r="BM53" s="46"/>
      <c r="BN53" s="47"/>
      <c r="BO53" s="16" t="e">
        <f>VLOOKUP($A53,'PlanSum+robust'!$A$2:$HN$197,45,FALSE)</f>
        <v>#N/A</v>
      </c>
      <c r="BR53" s="45" t="e">
        <f>VLOOKUP($A53,'PlanSum+robust'!$A$2:$HN$197,47,FALSE)</f>
        <v>#N/A</v>
      </c>
      <c r="BS53" s="46"/>
      <c r="BT53" s="47"/>
      <c r="BU53" s="16" t="e">
        <f>VLOOKUP($A53,'PlanSum+robust'!$A$2:$HN$197,49,FALSE)</f>
        <v>#N/A</v>
      </c>
      <c r="BX53" s="45" t="e">
        <f>VLOOKUP($A53,'PlanSum+robust'!$A$2:$HN$197,51,FALSE)</f>
        <v>#N/A</v>
      </c>
      <c r="BY53" s="46"/>
      <c r="BZ53" s="47"/>
      <c r="CA53" s="16" t="e">
        <f>VLOOKUP($A53,'PlanSum+robust'!$A$2:$HN$197,53,FALSE)</f>
        <v>#N/A</v>
      </c>
      <c r="CD53" s="45" t="e">
        <f>VLOOKUP($A53,'PlanSum+robust'!$A$2:$HN$197,55,FALSE)</f>
        <v>#N/A</v>
      </c>
      <c r="CE53" s="46"/>
      <c r="CF53" s="47"/>
      <c r="CG53" s="16" t="e">
        <f>VLOOKUP($A53,'PlanSum+robust'!$A$2:$HN$197,57,FALSE)</f>
        <v>#N/A</v>
      </c>
      <c r="CJ53" s="45" t="e">
        <f>VLOOKUP($A53,'PlanSum+robust'!$A$2:$HN$197,59,FALSE)</f>
        <v>#N/A</v>
      </c>
      <c r="CK53" s="46"/>
      <c r="CL53" s="47"/>
      <c r="CM53" s="16" t="e">
        <f>VLOOKUP($A53,'PlanSum+robust'!$A$2:$HN$197,61,FALSE)</f>
        <v>#N/A</v>
      </c>
      <c r="CP53" s="45" t="e">
        <f>VLOOKUP($A53,'PlanSum+robust'!$A$2:$HN$197,63,FALSE)</f>
        <v>#N/A</v>
      </c>
      <c r="CQ53" s="46"/>
      <c r="CR53" s="47"/>
      <c r="CS53" s="16" t="e">
        <f>VLOOKUP($A53,'PlanSum+robust'!$A$2:$HN$197,65,FALSE)</f>
        <v>#N/A</v>
      </c>
      <c r="CV53" s="45" t="e">
        <f>VLOOKUP($A53,'PlanSum+robust'!$A$2:$HN$197,67,FALSE)</f>
        <v>#N/A</v>
      </c>
      <c r="CW53" s="46"/>
      <c r="CX53" s="47"/>
      <c r="CY53" s="16" t="e">
        <f>VLOOKUP($A53,'PlanSum+robust'!$A$2:$HN$197,69,FALSE)</f>
        <v>#N/A</v>
      </c>
      <c r="DB53" s="45" t="e">
        <f>VLOOKUP($A53,'PlanSum+robust'!$A$2:$HN$197,71,FALSE)</f>
        <v>#N/A</v>
      </c>
      <c r="DC53" s="46"/>
      <c r="DD53" s="47"/>
      <c r="DE53" s="16" t="e">
        <f>VLOOKUP($A53,'PlanSum+robust'!$A$2:$HN$197,73,FALSE)</f>
        <v>#N/A</v>
      </c>
      <c r="DH53" s="45" t="e">
        <f>VLOOKUP($A53,'PlanSum+robust'!$A$2:$HN$197,75,FALSE)</f>
        <v>#N/A</v>
      </c>
      <c r="DI53" s="46"/>
      <c r="DJ53" s="47"/>
      <c r="DK53" s="16" t="e">
        <f>VLOOKUP($A53,'PlanSum+robust'!$A$2:$HN$197,77,FALSE)</f>
        <v>#N/A</v>
      </c>
      <c r="DN53" s="45" t="e">
        <f>VLOOKUP($A53,'PlanSum+robust'!$A$2:$HN$197,79,FALSE)</f>
        <v>#N/A</v>
      </c>
      <c r="DO53" s="46"/>
      <c r="DP53" s="47"/>
      <c r="DQ53" s="16" t="e">
        <f>VLOOKUP($A53,'PlanSum+robust'!$A$2:$HN$197,81,FALSE)</f>
        <v>#N/A</v>
      </c>
      <c r="DT53" s="45" t="e">
        <f>VLOOKUP($A53,'PlanSum+robust'!$A$2:$HN$197,83,FALSE)</f>
        <v>#N/A</v>
      </c>
      <c r="DU53" s="46"/>
      <c r="DV53" s="47"/>
      <c r="DW53" s="16" t="e">
        <f>VLOOKUP($A53,'PlanSum+robust'!$A$2:$HN$197,85,FALSE)</f>
        <v>#N/A</v>
      </c>
      <c r="DZ53" s="45" t="e">
        <f>VLOOKUP($A53,'PlanSum+robust'!$A$2:$HN$197,87,FALSE)</f>
        <v>#N/A</v>
      </c>
      <c r="EA53" s="46"/>
      <c r="EB53" s="47"/>
      <c r="EC53" s="16" t="e">
        <f>VLOOKUP($A53,'PlanSum+robust'!$A$2:$HN$197,89,FALSE)</f>
        <v>#N/A</v>
      </c>
      <c r="EF53" s="45" t="e">
        <f>VLOOKUP($A53,'PlanSum+robust'!$A$2:$HN$197,91,FALSE)</f>
        <v>#N/A</v>
      </c>
      <c r="EG53" s="46"/>
      <c r="EH53" s="47"/>
      <c r="EI53" s="16" t="e">
        <f>VLOOKUP($A53,'PlanSum+robust'!$A$2:$HN$197,93,FALSE)</f>
        <v>#N/A</v>
      </c>
      <c r="EL53" s="45" t="e">
        <f>VLOOKUP($A53,'PlanSum+robust'!$A$2:$HN$197,95,FALSE)</f>
        <v>#N/A</v>
      </c>
      <c r="EM53" s="46"/>
      <c r="EN53" s="47"/>
      <c r="EO53" s="16" t="e">
        <f>VLOOKUP($A53,'PlanSum+robust'!$A$2:$HN$197,97,FALSE)</f>
        <v>#N/A</v>
      </c>
      <c r="ER53" s="45"/>
      <c r="ES53" s="46"/>
      <c r="ET53" s="47"/>
    </row>
    <row r="54" spans="1:198" s="16" customFormat="1" x14ac:dyDescent="0.25">
      <c r="B54" s="16" t="e">
        <f>VLOOKUP($A54,'PlanSum+robust'!$A$2:$HN$197,2,FALSE)</f>
        <v>#N/A</v>
      </c>
      <c r="C54" s="16" t="e">
        <f>VLOOKUP($A54,'PlanSum+robust'!$A$2:$HN$197,3,FALSE)</f>
        <v>#N/A</v>
      </c>
      <c r="D54" s="16" t="e">
        <f>VLOOKUP($A54,'PlanSum+robust'!$A$2:$HN$197,4,FALSE)</f>
        <v>#N/A</v>
      </c>
      <c r="E54" s="16" t="e">
        <f>VLOOKUP($A54,'PlanSum+robust'!$A$2:$HN$197,5,FALSE)</f>
        <v>#N/A</v>
      </c>
      <c r="F54" s="16" t="e">
        <f>VLOOKUP($A54,'PlanSum+robust'!$A$2:$HN$197,6,FALSE)</f>
        <v>#N/A</v>
      </c>
      <c r="G54" s="16" t="e">
        <f>VLOOKUP($A54,'PlanSum+robust'!$A$2:$HN$197,7,FALSE)</f>
        <v>#N/A</v>
      </c>
      <c r="H54" s="16" t="e">
        <f>VLOOKUP($A54,'PlanSum+robust'!$A$2:$HN$197,8,FALSE)</f>
        <v>#N/A</v>
      </c>
      <c r="I54" s="16" t="e">
        <f>VLOOKUP($A54,'PlanSum+robust'!$A$2:$HN$197,9,FALSE)</f>
        <v>#N/A</v>
      </c>
      <c r="J54" s="45" t="e">
        <f>VLOOKUP($A54,'PlanSum+robust'!$A$2:$HN$197,11,FALSE)</f>
        <v>#N/A</v>
      </c>
      <c r="K54" s="46"/>
      <c r="L54" s="47"/>
      <c r="M54" s="16" t="e">
        <f>VLOOKUP($A54,'PlanSum+robust'!$A$2:$HN$197,12,FALSE)</f>
        <v>#N/A</v>
      </c>
      <c r="P54" s="45" t="e">
        <f>VLOOKUP($A54,'PlanSum+robust'!$A$2:$HN$197,15,FALSE)</f>
        <v>#N/A</v>
      </c>
      <c r="Q54" s="46"/>
      <c r="R54" s="47"/>
      <c r="S54" s="16" t="e">
        <f>VLOOKUP($A54,'PlanSum+robust'!$A$2:$HN$197,16,FALSE)</f>
        <v>#N/A</v>
      </c>
      <c r="V54" s="45" t="e">
        <f>VLOOKUP($A54,'PlanSum+robust'!$A$2:$HN$197,18,FALSE)</f>
        <v>#N/A</v>
      </c>
      <c r="W54" s="46"/>
      <c r="X54" s="47"/>
      <c r="Y54" s="16" t="e">
        <f>VLOOKUP($A54,'PlanSum+robust'!$A$2:$HN$197,19,FALSE)</f>
        <v>#N/A</v>
      </c>
      <c r="AB54" s="45" t="e">
        <f>VLOOKUP($A54,'PlanSum+robust'!$A$2:$HN$197,22,FALSE)</f>
        <v>#N/A</v>
      </c>
      <c r="AC54" s="46"/>
      <c r="AD54" s="47"/>
      <c r="AE54" s="16" t="e">
        <f>VLOOKUP($A54,'PlanSum+robust'!$A$2:$HN$197,23,FALSE)</f>
        <v>#N/A</v>
      </c>
      <c r="AH54" s="45" t="e">
        <f>VLOOKUP($A54,'PlanSum+robust'!$A$2:$HN$197,25,FALSE)</f>
        <v>#N/A</v>
      </c>
      <c r="AI54" s="46"/>
      <c r="AJ54" s="47"/>
      <c r="AK54" s="16" t="e">
        <f>VLOOKUP($A54,'PlanSum+robust'!$A$2:$HN$197,26,FALSE)</f>
        <v>#N/A</v>
      </c>
      <c r="AN54" s="45" t="e">
        <f>VLOOKUP($A54,'PlanSum+robust'!$A$2:$HN$197,29,FALSE)</f>
        <v>#N/A</v>
      </c>
      <c r="AO54" s="46"/>
      <c r="AP54" s="47"/>
      <c r="AQ54" s="16" t="e">
        <f>VLOOKUP($A54,'PlanSum+robust'!$A$2:$HN$197,30,FALSE)</f>
        <v>#N/A</v>
      </c>
      <c r="AT54" s="45" t="e">
        <f>VLOOKUP($A54,'PlanSum+robust'!$A$2:$HN$197,32,FALSE)</f>
        <v>#N/A</v>
      </c>
      <c r="AU54" s="46"/>
      <c r="AV54" s="47"/>
      <c r="AW54" s="16" t="e">
        <f>VLOOKUP($A54,'PlanSum+robust'!$A$2:$HN$197,33,FALSE)</f>
        <v>#N/A</v>
      </c>
      <c r="AZ54" s="45" t="e">
        <f>VLOOKUP($A54,'PlanSum+robust'!$A$2:$HN$197,36,FALSE)</f>
        <v>#N/A</v>
      </c>
      <c r="BA54" s="46"/>
      <c r="BB54" s="47"/>
      <c r="BC54" s="16" t="e">
        <f>VLOOKUP($A54,'PlanSum+robust'!$A$2:$HN$197,37,FALSE)</f>
        <v>#N/A</v>
      </c>
      <c r="BF54" s="45" t="e">
        <f>VLOOKUP($A54,'PlanSum+robust'!$A$2:$HN$197,39,FALSE)</f>
        <v>#N/A</v>
      </c>
      <c r="BG54" s="46"/>
      <c r="BH54" s="47"/>
      <c r="BI54" s="16" t="e">
        <f>VLOOKUP($A54,'PlanSum+robust'!$A$2:$HN$197,40,FALSE)</f>
        <v>#N/A</v>
      </c>
      <c r="BL54" s="45" t="e">
        <f>VLOOKUP($A54,'PlanSum+robust'!$A$2:$HN$197,43,FALSE)</f>
        <v>#N/A</v>
      </c>
      <c r="BM54" s="46"/>
      <c r="BN54" s="47"/>
      <c r="BO54" s="16" t="e">
        <f>VLOOKUP($A54,'PlanSum+robust'!$A$2:$HN$197,45,FALSE)</f>
        <v>#N/A</v>
      </c>
      <c r="BR54" s="45" t="e">
        <f>VLOOKUP($A54,'PlanSum+robust'!$A$2:$HN$197,47,FALSE)</f>
        <v>#N/A</v>
      </c>
      <c r="BS54" s="46"/>
      <c r="BT54" s="47"/>
      <c r="BU54" s="16" t="e">
        <f>VLOOKUP($A54,'PlanSum+robust'!$A$2:$HN$197,49,FALSE)</f>
        <v>#N/A</v>
      </c>
      <c r="BX54" s="45" t="e">
        <f>VLOOKUP($A54,'PlanSum+robust'!$A$2:$HN$197,51,FALSE)</f>
        <v>#N/A</v>
      </c>
      <c r="BY54" s="46"/>
      <c r="BZ54" s="47"/>
      <c r="CA54" s="16" t="e">
        <f>VLOOKUP($A54,'PlanSum+robust'!$A$2:$HN$197,53,FALSE)</f>
        <v>#N/A</v>
      </c>
      <c r="CD54" s="45" t="e">
        <f>VLOOKUP($A54,'PlanSum+robust'!$A$2:$HN$197,55,FALSE)</f>
        <v>#N/A</v>
      </c>
      <c r="CE54" s="46"/>
      <c r="CF54" s="47"/>
      <c r="CG54" s="16" t="e">
        <f>VLOOKUP($A54,'PlanSum+robust'!$A$2:$HN$197,57,FALSE)</f>
        <v>#N/A</v>
      </c>
      <c r="CJ54" s="45" t="e">
        <f>VLOOKUP($A54,'PlanSum+robust'!$A$2:$HN$197,59,FALSE)</f>
        <v>#N/A</v>
      </c>
      <c r="CK54" s="46"/>
      <c r="CL54" s="47"/>
      <c r="CM54" s="16" t="e">
        <f>VLOOKUP($A54,'PlanSum+robust'!$A$2:$HN$197,61,FALSE)</f>
        <v>#N/A</v>
      </c>
      <c r="CP54" s="45" t="e">
        <f>VLOOKUP($A54,'PlanSum+robust'!$A$2:$HN$197,63,FALSE)</f>
        <v>#N/A</v>
      </c>
      <c r="CQ54" s="46"/>
      <c r="CR54" s="47"/>
      <c r="CS54" s="16" t="e">
        <f>VLOOKUP($A54,'PlanSum+robust'!$A$2:$HN$197,65,FALSE)</f>
        <v>#N/A</v>
      </c>
      <c r="CV54" s="45" t="e">
        <f>VLOOKUP($A54,'PlanSum+robust'!$A$2:$HN$197,67,FALSE)</f>
        <v>#N/A</v>
      </c>
      <c r="CW54" s="46"/>
      <c r="CX54" s="47"/>
      <c r="CY54" s="16" t="e">
        <f>VLOOKUP($A54,'PlanSum+robust'!$A$2:$HN$197,69,FALSE)</f>
        <v>#N/A</v>
      </c>
      <c r="DB54" s="45" t="e">
        <f>VLOOKUP($A54,'PlanSum+robust'!$A$2:$HN$197,71,FALSE)</f>
        <v>#N/A</v>
      </c>
      <c r="DC54" s="46"/>
      <c r="DD54" s="47"/>
      <c r="DE54" s="16" t="e">
        <f>VLOOKUP($A54,'PlanSum+robust'!$A$2:$HN$197,73,FALSE)</f>
        <v>#N/A</v>
      </c>
      <c r="DH54" s="45" t="e">
        <f>VLOOKUP($A54,'PlanSum+robust'!$A$2:$HN$197,75,FALSE)</f>
        <v>#N/A</v>
      </c>
      <c r="DI54" s="46"/>
      <c r="DJ54" s="47"/>
      <c r="DK54" s="16" t="e">
        <f>VLOOKUP($A54,'PlanSum+robust'!$A$2:$HN$197,77,FALSE)</f>
        <v>#N/A</v>
      </c>
      <c r="DN54" s="45" t="e">
        <f>VLOOKUP($A54,'PlanSum+robust'!$A$2:$HN$197,79,FALSE)</f>
        <v>#N/A</v>
      </c>
      <c r="DO54" s="46"/>
      <c r="DP54" s="47"/>
      <c r="DQ54" s="16" t="e">
        <f>VLOOKUP($A54,'PlanSum+robust'!$A$2:$HN$197,81,FALSE)</f>
        <v>#N/A</v>
      </c>
      <c r="DT54" s="45" t="e">
        <f>VLOOKUP($A54,'PlanSum+robust'!$A$2:$HN$197,83,FALSE)</f>
        <v>#N/A</v>
      </c>
      <c r="DU54" s="46"/>
      <c r="DV54" s="47"/>
      <c r="DW54" s="16" t="e">
        <f>VLOOKUP($A54,'PlanSum+robust'!$A$2:$HN$197,85,FALSE)</f>
        <v>#N/A</v>
      </c>
      <c r="DZ54" s="45" t="e">
        <f>VLOOKUP($A54,'PlanSum+robust'!$A$2:$HN$197,87,FALSE)</f>
        <v>#N/A</v>
      </c>
      <c r="EA54" s="46"/>
      <c r="EB54" s="47"/>
      <c r="EC54" s="16" t="e">
        <f>VLOOKUP($A54,'PlanSum+robust'!$A$2:$HN$197,89,FALSE)</f>
        <v>#N/A</v>
      </c>
      <c r="EF54" s="45" t="e">
        <f>VLOOKUP($A54,'PlanSum+robust'!$A$2:$HN$197,91,FALSE)</f>
        <v>#N/A</v>
      </c>
      <c r="EG54" s="46"/>
      <c r="EH54" s="47"/>
      <c r="EI54" s="16" t="e">
        <f>VLOOKUP($A54,'PlanSum+robust'!$A$2:$HN$197,93,FALSE)</f>
        <v>#N/A</v>
      </c>
      <c r="EL54" s="45" t="e">
        <f>VLOOKUP($A54,'PlanSum+robust'!$A$2:$HN$197,95,FALSE)</f>
        <v>#N/A</v>
      </c>
      <c r="EM54" s="46"/>
      <c r="EN54" s="47"/>
      <c r="EO54" s="16" t="e">
        <f>VLOOKUP($A54,'PlanSum+robust'!$A$2:$HN$197,97,FALSE)</f>
        <v>#N/A</v>
      </c>
      <c r="ER54" s="45"/>
      <c r="ES54" s="46"/>
      <c r="ET54" s="47"/>
    </row>
    <row r="55" spans="1:198" s="16" customFormat="1" x14ac:dyDescent="0.25">
      <c r="B55" s="16" t="e">
        <f>VLOOKUP($A55,'PlanSum+robust'!$A$2:$HN$197,2,FALSE)</f>
        <v>#N/A</v>
      </c>
      <c r="C55" s="16" t="e">
        <f>VLOOKUP($A55,'PlanSum+robust'!$A$2:$HN$197,3,FALSE)</f>
        <v>#N/A</v>
      </c>
      <c r="D55" s="16" t="e">
        <f>VLOOKUP($A55,'PlanSum+robust'!$A$2:$HN$197,4,FALSE)</f>
        <v>#N/A</v>
      </c>
      <c r="E55" s="16" t="e">
        <f>VLOOKUP($A55,'PlanSum+robust'!$A$2:$HN$197,5,FALSE)</f>
        <v>#N/A</v>
      </c>
      <c r="F55" s="16" t="e">
        <f>VLOOKUP($A55,'PlanSum+robust'!$A$2:$HN$197,6,FALSE)</f>
        <v>#N/A</v>
      </c>
      <c r="G55" s="16" t="e">
        <f>VLOOKUP($A55,'PlanSum+robust'!$A$2:$HN$197,7,FALSE)</f>
        <v>#N/A</v>
      </c>
      <c r="H55" s="16" t="e">
        <f>VLOOKUP($A55,'PlanSum+robust'!$A$2:$HN$197,8,FALSE)</f>
        <v>#N/A</v>
      </c>
      <c r="I55" s="16" t="e">
        <f>VLOOKUP($A55,'PlanSum+robust'!$A$2:$HN$197,9,FALSE)</f>
        <v>#N/A</v>
      </c>
      <c r="J55" s="45" t="e">
        <f>VLOOKUP($A55,'PlanSum+robust'!$A$2:$HN$197,11,FALSE)</f>
        <v>#N/A</v>
      </c>
      <c r="K55" s="46"/>
      <c r="L55" s="47"/>
      <c r="M55" s="16" t="e">
        <f>VLOOKUP($A55,'PlanSum+robust'!$A$2:$HN$197,12,FALSE)</f>
        <v>#N/A</v>
      </c>
      <c r="P55" s="45" t="e">
        <f>VLOOKUP($A55,'PlanSum+robust'!$A$2:$HN$197,15,FALSE)</f>
        <v>#N/A</v>
      </c>
      <c r="Q55" s="46"/>
      <c r="R55" s="47"/>
      <c r="S55" s="16" t="e">
        <f>VLOOKUP($A55,'PlanSum+robust'!$A$2:$HN$197,16,FALSE)</f>
        <v>#N/A</v>
      </c>
      <c r="V55" s="45" t="e">
        <f>VLOOKUP($A55,'PlanSum+robust'!$A$2:$HN$197,18,FALSE)</f>
        <v>#N/A</v>
      </c>
      <c r="W55" s="46"/>
      <c r="X55" s="47"/>
      <c r="Y55" s="16" t="e">
        <f>VLOOKUP($A55,'PlanSum+robust'!$A$2:$HN$197,19,FALSE)</f>
        <v>#N/A</v>
      </c>
      <c r="AB55" s="45" t="e">
        <f>VLOOKUP($A55,'PlanSum+robust'!$A$2:$HN$197,22,FALSE)</f>
        <v>#N/A</v>
      </c>
      <c r="AC55" s="46"/>
      <c r="AD55" s="47"/>
      <c r="AE55" s="16" t="e">
        <f>VLOOKUP($A55,'PlanSum+robust'!$A$2:$HN$197,23,FALSE)</f>
        <v>#N/A</v>
      </c>
      <c r="AH55" s="45" t="e">
        <f>VLOOKUP($A55,'PlanSum+robust'!$A$2:$HN$197,25,FALSE)</f>
        <v>#N/A</v>
      </c>
      <c r="AI55" s="46"/>
      <c r="AJ55" s="47"/>
      <c r="AK55" s="16" t="e">
        <f>VLOOKUP($A55,'PlanSum+robust'!$A$2:$HN$197,26,FALSE)</f>
        <v>#N/A</v>
      </c>
      <c r="AN55" s="45" t="e">
        <f>VLOOKUP($A55,'PlanSum+robust'!$A$2:$HN$197,29,FALSE)</f>
        <v>#N/A</v>
      </c>
      <c r="AO55" s="46"/>
      <c r="AP55" s="47"/>
      <c r="AQ55" s="16" t="e">
        <f>VLOOKUP($A55,'PlanSum+robust'!$A$2:$HN$197,30,FALSE)</f>
        <v>#N/A</v>
      </c>
      <c r="AT55" s="45" t="e">
        <f>VLOOKUP($A55,'PlanSum+robust'!$A$2:$HN$197,32,FALSE)</f>
        <v>#N/A</v>
      </c>
      <c r="AU55" s="46"/>
      <c r="AV55" s="47"/>
      <c r="AW55" s="16" t="e">
        <f>VLOOKUP($A55,'PlanSum+robust'!$A$2:$HN$197,33,FALSE)</f>
        <v>#N/A</v>
      </c>
      <c r="AZ55" s="45" t="e">
        <f>VLOOKUP($A55,'PlanSum+robust'!$A$2:$HN$197,36,FALSE)</f>
        <v>#N/A</v>
      </c>
      <c r="BA55" s="46"/>
      <c r="BB55" s="47"/>
      <c r="BC55" s="16" t="e">
        <f>VLOOKUP($A55,'PlanSum+robust'!$A$2:$HN$197,37,FALSE)</f>
        <v>#N/A</v>
      </c>
      <c r="BF55" s="45" t="e">
        <f>VLOOKUP($A55,'PlanSum+robust'!$A$2:$HN$197,39,FALSE)</f>
        <v>#N/A</v>
      </c>
      <c r="BG55" s="46"/>
      <c r="BH55" s="47"/>
      <c r="BI55" s="16" t="e">
        <f>VLOOKUP($A55,'PlanSum+robust'!$A$2:$HN$197,40,FALSE)</f>
        <v>#N/A</v>
      </c>
      <c r="BL55" s="45" t="e">
        <f>VLOOKUP($A55,'PlanSum+robust'!$A$2:$HN$197,43,FALSE)</f>
        <v>#N/A</v>
      </c>
      <c r="BM55" s="46"/>
      <c r="BN55" s="47"/>
      <c r="BO55" s="16" t="e">
        <f>VLOOKUP($A55,'PlanSum+robust'!$A$2:$HN$197,45,FALSE)</f>
        <v>#N/A</v>
      </c>
      <c r="BR55" s="45" t="e">
        <f>VLOOKUP($A55,'PlanSum+robust'!$A$2:$HN$197,47,FALSE)</f>
        <v>#N/A</v>
      </c>
      <c r="BS55" s="46"/>
      <c r="BT55" s="47"/>
      <c r="BU55" s="16" t="e">
        <f>VLOOKUP($A55,'PlanSum+robust'!$A$2:$HN$197,49,FALSE)</f>
        <v>#N/A</v>
      </c>
      <c r="BX55" s="45" t="e">
        <f>VLOOKUP($A55,'PlanSum+robust'!$A$2:$HN$197,51,FALSE)</f>
        <v>#N/A</v>
      </c>
      <c r="BY55" s="46"/>
      <c r="BZ55" s="47"/>
      <c r="CA55" s="16" t="e">
        <f>VLOOKUP($A55,'PlanSum+robust'!$A$2:$HN$197,53,FALSE)</f>
        <v>#N/A</v>
      </c>
      <c r="CD55" s="45" t="e">
        <f>VLOOKUP($A55,'PlanSum+robust'!$A$2:$HN$197,55,FALSE)</f>
        <v>#N/A</v>
      </c>
      <c r="CE55" s="46"/>
      <c r="CF55" s="47"/>
      <c r="CG55" s="16" t="e">
        <f>VLOOKUP($A55,'PlanSum+robust'!$A$2:$HN$197,57,FALSE)</f>
        <v>#N/A</v>
      </c>
      <c r="CJ55" s="45" t="e">
        <f>VLOOKUP($A55,'PlanSum+robust'!$A$2:$HN$197,59,FALSE)</f>
        <v>#N/A</v>
      </c>
      <c r="CK55" s="46"/>
      <c r="CL55" s="47"/>
      <c r="CM55" s="16" t="e">
        <f>VLOOKUP($A55,'PlanSum+robust'!$A$2:$HN$197,61,FALSE)</f>
        <v>#N/A</v>
      </c>
      <c r="CP55" s="45" t="e">
        <f>VLOOKUP($A55,'PlanSum+robust'!$A$2:$HN$197,63,FALSE)</f>
        <v>#N/A</v>
      </c>
      <c r="CQ55" s="46"/>
      <c r="CR55" s="47"/>
      <c r="CS55" s="16" t="e">
        <f>VLOOKUP($A55,'PlanSum+robust'!$A$2:$HN$197,65,FALSE)</f>
        <v>#N/A</v>
      </c>
      <c r="CV55" s="45" t="e">
        <f>VLOOKUP($A55,'PlanSum+robust'!$A$2:$HN$197,67,FALSE)</f>
        <v>#N/A</v>
      </c>
      <c r="CW55" s="46"/>
      <c r="CX55" s="47"/>
      <c r="CY55" s="16" t="e">
        <f>VLOOKUP($A55,'PlanSum+robust'!$A$2:$HN$197,69,FALSE)</f>
        <v>#N/A</v>
      </c>
      <c r="DB55" s="45" t="e">
        <f>VLOOKUP($A55,'PlanSum+robust'!$A$2:$HN$197,71,FALSE)</f>
        <v>#N/A</v>
      </c>
      <c r="DC55" s="46"/>
      <c r="DD55" s="47"/>
      <c r="DE55" s="16" t="e">
        <f>VLOOKUP($A55,'PlanSum+robust'!$A$2:$HN$197,73,FALSE)</f>
        <v>#N/A</v>
      </c>
      <c r="DH55" s="45" t="e">
        <f>VLOOKUP($A55,'PlanSum+robust'!$A$2:$HN$197,75,FALSE)</f>
        <v>#N/A</v>
      </c>
      <c r="DI55" s="46"/>
      <c r="DJ55" s="47"/>
      <c r="DK55" s="16" t="e">
        <f>VLOOKUP($A55,'PlanSum+robust'!$A$2:$HN$197,77,FALSE)</f>
        <v>#N/A</v>
      </c>
      <c r="DN55" s="45" t="e">
        <f>VLOOKUP($A55,'PlanSum+robust'!$A$2:$HN$197,79,FALSE)</f>
        <v>#N/A</v>
      </c>
      <c r="DO55" s="46"/>
      <c r="DP55" s="47"/>
      <c r="DQ55" s="16" t="e">
        <f>VLOOKUP($A55,'PlanSum+robust'!$A$2:$HN$197,81,FALSE)</f>
        <v>#N/A</v>
      </c>
      <c r="DT55" s="45" t="e">
        <f>VLOOKUP($A55,'PlanSum+robust'!$A$2:$HN$197,83,FALSE)</f>
        <v>#N/A</v>
      </c>
      <c r="DU55" s="46"/>
      <c r="DV55" s="47"/>
      <c r="DW55" s="16" t="e">
        <f>VLOOKUP($A55,'PlanSum+robust'!$A$2:$HN$197,85,FALSE)</f>
        <v>#N/A</v>
      </c>
      <c r="DZ55" s="45" t="e">
        <f>VLOOKUP($A55,'PlanSum+robust'!$A$2:$HN$197,87,FALSE)</f>
        <v>#N/A</v>
      </c>
      <c r="EA55" s="46"/>
      <c r="EB55" s="47"/>
      <c r="EC55" s="16" t="e">
        <f>VLOOKUP($A55,'PlanSum+robust'!$A$2:$HN$197,89,FALSE)</f>
        <v>#N/A</v>
      </c>
      <c r="EF55" s="45" t="e">
        <f>VLOOKUP($A55,'PlanSum+robust'!$A$2:$HN$197,91,FALSE)</f>
        <v>#N/A</v>
      </c>
      <c r="EG55" s="46"/>
      <c r="EH55" s="47"/>
      <c r="EI55" s="16" t="e">
        <f>VLOOKUP($A55,'PlanSum+robust'!$A$2:$HN$197,93,FALSE)</f>
        <v>#N/A</v>
      </c>
      <c r="EL55" s="45" t="e">
        <f>VLOOKUP($A55,'PlanSum+robust'!$A$2:$HN$197,95,FALSE)</f>
        <v>#N/A</v>
      </c>
      <c r="EM55" s="46"/>
      <c r="EN55" s="47"/>
      <c r="EO55" s="16" t="e">
        <f>VLOOKUP($A55,'PlanSum+robust'!$A$2:$HN$197,97,FALSE)</f>
        <v>#N/A</v>
      </c>
      <c r="ER55" s="45"/>
      <c r="ES55" s="46"/>
      <c r="ET55" s="47"/>
    </row>
    <row r="56" spans="1:198" s="16" customFormat="1" x14ac:dyDescent="0.25">
      <c r="B56" s="16" t="e">
        <f>VLOOKUP($A56,'PlanSum+robust'!$A$2:$HN$197,2,FALSE)</f>
        <v>#N/A</v>
      </c>
      <c r="C56" s="16" t="e">
        <f>VLOOKUP($A56,'PlanSum+robust'!$A$2:$HN$197,3,FALSE)</f>
        <v>#N/A</v>
      </c>
      <c r="D56" s="16" t="e">
        <f>VLOOKUP($A56,'PlanSum+robust'!$A$2:$HN$197,4,FALSE)</f>
        <v>#N/A</v>
      </c>
      <c r="E56" s="16" t="e">
        <f>VLOOKUP($A56,'PlanSum+robust'!$A$2:$HN$197,5,FALSE)</f>
        <v>#N/A</v>
      </c>
      <c r="F56" s="16" t="e">
        <f>VLOOKUP($A56,'PlanSum+robust'!$A$2:$HN$197,6,FALSE)</f>
        <v>#N/A</v>
      </c>
      <c r="G56" s="16" t="e">
        <f>VLOOKUP($A56,'PlanSum+robust'!$A$2:$HN$197,7,FALSE)</f>
        <v>#N/A</v>
      </c>
      <c r="H56" s="16" t="e">
        <f>VLOOKUP($A56,'PlanSum+robust'!$A$2:$HN$197,8,FALSE)</f>
        <v>#N/A</v>
      </c>
      <c r="I56" s="16" t="e">
        <f>VLOOKUP($A56,'PlanSum+robust'!$A$2:$HN$197,9,FALSE)</f>
        <v>#N/A</v>
      </c>
      <c r="J56" s="45" t="e">
        <f>VLOOKUP($A56,'PlanSum+robust'!$A$2:$HN$197,11,FALSE)</f>
        <v>#N/A</v>
      </c>
      <c r="K56" s="46"/>
      <c r="L56" s="47"/>
      <c r="M56" s="16" t="e">
        <f>VLOOKUP($A56,'PlanSum+robust'!$A$2:$HN$197,12,FALSE)</f>
        <v>#N/A</v>
      </c>
      <c r="P56" s="45" t="e">
        <f>VLOOKUP($A56,'PlanSum+robust'!$A$2:$HN$197,15,FALSE)</f>
        <v>#N/A</v>
      </c>
      <c r="Q56" s="46"/>
      <c r="R56" s="47"/>
      <c r="S56" s="16" t="e">
        <f>VLOOKUP($A56,'PlanSum+robust'!$A$2:$HN$197,16,FALSE)</f>
        <v>#N/A</v>
      </c>
      <c r="V56" s="45" t="e">
        <f>VLOOKUP($A56,'PlanSum+robust'!$A$2:$HN$197,18,FALSE)</f>
        <v>#N/A</v>
      </c>
      <c r="W56" s="46"/>
      <c r="X56" s="47"/>
      <c r="Y56" s="16" t="e">
        <f>VLOOKUP($A56,'PlanSum+robust'!$A$2:$HN$197,19,FALSE)</f>
        <v>#N/A</v>
      </c>
      <c r="AB56" s="45" t="e">
        <f>VLOOKUP($A56,'PlanSum+robust'!$A$2:$HN$197,22,FALSE)</f>
        <v>#N/A</v>
      </c>
      <c r="AC56" s="46"/>
      <c r="AD56" s="47"/>
      <c r="AE56" s="16" t="e">
        <f>VLOOKUP($A56,'PlanSum+robust'!$A$2:$HN$197,23,FALSE)</f>
        <v>#N/A</v>
      </c>
      <c r="AH56" s="45" t="e">
        <f>VLOOKUP($A56,'PlanSum+robust'!$A$2:$HN$197,25,FALSE)</f>
        <v>#N/A</v>
      </c>
      <c r="AI56" s="46"/>
      <c r="AJ56" s="47"/>
      <c r="AK56" s="16" t="e">
        <f>VLOOKUP($A56,'PlanSum+robust'!$A$2:$HN$197,26,FALSE)</f>
        <v>#N/A</v>
      </c>
      <c r="AN56" s="45" t="e">
        <f>VLOOKUP($A56,'PlanSum+robust'!$A$2:$HN$197,29,FALSE)</f>
        <v>#N/A</v>
      </c>
      <c r="AO56" s="46"/>
      <c r="AP56" s="47"/>
      <c r="AQ56" s="16" t="e">
        <f>VLOOKUP($A56,'PlanSum+robust'!$A$2:$HN$197,30,FALSE)</f>
        <v>#N/A</v>
      </c>
      <c r="AT56" s="45" t="e">
        <f>VLOOKUP($A56,'PlanSum+robust'!$A$2:$HN$197,32,FALSE)</f>
        <v>#N/A</v>
      </c>
      <c r="AU56" s="46"/>
      <c r="AV56" s="47"/>
      <c r="AW56" s="16" t="e">
        <f>VLOOKUP($A56,'PlanSum+robust'!$A$2:$HN$197,33,FALSE)</f>
        <v>#N/A</v>
      </c>
      <c r="AZ56" s="45" t="e">
        <f>VLOOKUP($A56,'PlanSum+robust'!$A$2:$HN$197,36,FALSE)</f>
        <v>#N/A</v>
      </c>
      <c r="BA56" s="46"/>
      <c r="BB56" s="47"/>
      <c r="BC56" s="16" t="e">
        <f>VLOOKUP($A56,'PlanSum+robust'!$A$2:$HN$197,37,FALSE)</f>
        <v>#N/A</v>
      </c>
      <c r="BF56" s="45" t="e">
        <f>VLOOKUP($A56,'PlanSum+robust'!$A$2:$HN$197,39,FALSE)</f>
        <v>#N/A</v>
      </c>
      <c r="BG56" s="46"/>
      <c r="BH56" s="47"/>
      <c r="BI56" s="16" t="e">
        <f>VLOOKUP($A56,'PlanSum+robust'!$A$2:$HN$197,40,FALSE)</f>
        <v>#N/A</v>
      </c>
      <c r="BL56" s="45" t="e">
        <f>VLOOKUP($A56,'PlanSum+robust'!$A$2:$HN$197,43,FALSE)</f>
        <v>#N/A</v>
      </c>
      <c r="BM56" s="46"/>
      <c r="BN56" s="47"/>
      <c r="BO56" s="16" t="e">
        <f>VLOOKUP($A56,'PlanSum+robust'!$A$2:$HN$197,45,FALSE)</f>
        <v>#N/A</v>
      </c>
      <c r="BR56" s="45" t="e">
        <f>VLOOKUP($A56,'PlanSum+robust'!$A$2:$HN$197,47,FALSE)</f>
        <v>#N/A</v>
      </c>
      <c r="BS56" s="46"/>
      <c r="BT56" s="47"/>
      <c r="BU56" s="16" t="e">
        <f>VLOOKUP($A56,'PlanSum+robust'!$A$2:$HN$197,49,FALSE)</f>
        <v>#N/A</v>
      </c>
      <c r="BX56" s="45" t="e">
        <f>VLOOKUP($A56,'PlanSum+robust'!$A$2:$HN$197,51,FALSE)</f>
        <v>#N/A</v>
      </c>
      <c r="BY56" s="46"/>
      <c r="BZ56" s="47"/>
      <c r="CA56" s="16" t="e">
        <f>VLOOKUP($A56,'PlanSum+robust'!$A$2:$HN$197,53,FALSE)</f>
        <v>#N/A</v>
      </c>
      <c r="CD56" s="45" t="e">
        <f>VLOOKUP($A56,'PlanSum+robust'!$A$2:$HN$197,55,FALSE)</f>
        <v>#N/A</v>
      </c>
      <c r="CE56" s="46"/>
      <c r="CF56" s="47"/>
      <c r="CG56" s="16" t="e">
        <f>VLOOKUP($A56,'PlanSum+robust'!$A$2:$HN$197,57,FALSE)</f>
        <v>#N/A</v>
      </c>
      <c r="CJ56" s="45" t="e">
        <f>VLOOKUP($A56,'PlanSum+robust'!$A$2:$HN$197,59,FALSE)</f>
        <v>#N/A</v>
      </c>
      <c r="CK56" s="46"/>
      <c r="CL56" s="47"/>
      <c r="CM56" s="16" t="e">
        <f>VLOOKUP($A56,'PlanSum+robust'!$A$2:$HN$197,61,FALSE)</f>
        <v>#N/A</v>
      </c>
      <c r="CP56" s="45" t="e">
        <f>VLOOKUP($A56,'PlanSum+robust'!$A$2:$HN$197,63,FALSE)</f>
        <v>#N/A</v>
      </c>
      <c r="CQ56" s="46"/>
      <c r="CR56" s="47"/>
      <c r="CS56" s="16" t="e">
        <f>VLOOKUP($A56,'PlanSum+robust'!$A$2:$HN$197,65,FALSE)</f>
        <v>#N/A</v>
      </c>
      <c r="CV56" s="45" t="e">
        <f>VLOOKUP($A56,'PlanSum+robust'!$A$2:$HN$197,67,FALSE)</f>
        <v>#N/A</v>
      </c>
      <c r="CW56" s="46"/>
      <c r="CX56" s="47"/>
      <c r="CY56" s="16" t="e">
        <f>VLOOKUP($A56,'PlanSum+robust'!$A$2:$HN$197,69,FALSE)</f>
        <v>#N/A</v>
      </c>
      <c r="DB56" s="45" t="e">
        <f>VLOOKUP($A56,'PlanSum+robust'!$A$2:$HN$197,71,FALSE)</f>
        <v>#N/A</v>
      </c>
      <c r="DC56" s="46"/>
      <c r="DD56" s="47"/>
      <c r="DE56" s="16" t="e">
        <f>VLOOKUP($A56,'PlanSum+robust'!$A$2:$HN$197,73,FALSE)</f>
        <v>#N/A</v>
      </c>
      <c r="DH56" s="45" t="e">
        <f>VLOOKUP($A56,'PlanSum+robust'!$A$2:$HN$197,75,FALSE)</f>
        <v>#N/A</v>
      </c>
      <c r="DI56" s="46"/>
      <c r="DJ56" s="47"/>
      <c r="DK56" s="16" t="e">
        <f>VLOOKUP($A56,'PlanSum+robust'!$A$2:$HN$197,77,FALSE)</f>
        <v>#N/A</v>
      </c>
      <c r="DN56" s="45" t="e">
        <f>VLOOKUP($A56,'PlanSum+robust'!$A$2:$HN$197,79,FALSE)</f>
        <v>#N/A</v>
      </c>
      <c r="DO56" s="46"/>
      <c r="DP56" s="47"/>
      <c r="DQ56" s="16" t="e">
        <f>VLOOKUP($A56,'PlanSum+robust'!$A$2:$HN$197,81,FALSE)</f>
        <v>#N/A</v>
      </c>
      <c r="DT56" s="45" t="e">
        <f>VLOOKUP($A56,'PlanSum+robust'!$A$2:$HN$197,83,FALSE)</f>
        <v>#N/A</v>
      </c>
      <c r="DU56" s="46"/>
      <c r="DV56" s="47"/>
      <c r="DW56" s="16" t="e">
        <f>VLOOKUP($A56,'PlanSum+robust'!$A$2:$HN$197,85,FALSE)</f>
        <v>#N/A</v>
      </c>
      <c r="DZ56" s="45" t="e">
        <f>VLOOKUP($A56,'PlanSum+robust'!$A$2:$HN$197,87,FALSE)</f>
        <v>#N/A</v>
      </c>
      <c r="EA56" s="46"/>
      <c r="EB56" s="47"/>
      <c r="EC56" s="16" t="e">
        <f>VLOOKUP($A56,'PlanSum+robust'!$A$2:$HN$197,89,FALSE)</f>
        <v>#N/A</v>
      </c>
      <c r="EF56" s="45" t="e">
        <f>VLOOKUP($A56,'PlanSum+robust'!$A$2:$HN$197,91,FALSE)</f>
        <v>#N/A</v>
      </c>
      <c r="EG56" s="46"/>
      <c r="EH56" s="47"/>
      <c r="EI56" s="16" t="e">
        <f>VLOOKUP($A56,'PlanSum+robust'!$A$2:$HN$197,93,FALSE)</f>
        <v>#N/A</v>
      </c>
      <c r="EL56" s="45" t="e">
        <f>VLOOKUP($A56,'PlanSum+robust'!$A$2:$HN$197,95,FALSE)</f>
        <v>#N/A</v>
      </c>
      <c r="EM56" s="46"/>
      <c r="EN56" s="47"/>
      <c r="EO56" s="16" t="e">
        <f>VLOOKUP($A56,'PlanSum+robust'!$A$2:$HN$197,97,FALSE)</f>
        <v>#N/A</v>
      </c>
      <c r="ER56" s="45"/>
      <c r="ES56" s="46"/>
      <c r="ET56" s="47"/>
    </row>
    <row r="57" spans="1:198" s="16" customFormat="1" x14ac:dyDescent="0.25">
      <c r="B57" s="16" t="e">
        <f>VLOOKUP($A57,'PlanSum+robust'!$A$2:$HN$197,2,FALSE)</f>
        <v>#N/A</v>
      </c>
      <c r="C57" s="16" t="e">
        <f>VLOOKUP($A57,'PlanSum+robust'!$A$2:$HN$197,3,FALSE)</f>
        <v>#N/A</v>
      </c>
      <c r="D57" s="16" t="e">
        <f>VLOOKUP($A57,'PlanSum+robust'!$A$2:$HN$197,4,FALSE)</f>
        <v>#N/A</v>
      </c>
      <c r="E57" s="16" t="e">
        <f>VLOOKUP($A57,'PlanSum+robust'!$A$2:$HN$197,5,FALSE)</f>
        <v>#N/A</v>
      </c>
      <c r="F57" s="16" t="e">
        <f>VLOOKUP($A57,'PlanSum+robust'!$A$2:$HN$197,6,FALSE)</f>
        <v>#N/A</v>
      </c>
      <c r="G57" s="16" t="e">
        <f>VLOOKUP($A57,'PlanSum+robust'!$A$2:$HN$197,7,FALSE)</f>
        <v>#N/A</v>
      </c>
      <c r="H57" s="16" t="e">
        <f>VLOOKUP($A57,'PlanSum+robust'!$A$2:$HN$197,8,FALSE)</f>
        <v>#N/A</v>
      </c>
      <c r="I57" s="16" t="e">
        <f>VLOOKUP($A57,'PlanSum+robust'!$A$2:$HN$197,9,FALSE)</f>
        <v>#N/A</v>
      </c>
      <c r="J57" s="45" t="e">
        <f>VLOOKUP($A57,'PlanSum+robust'!$A$2:$HN$197,11,FALSE)</f>
        <v>#N/A</v>
      </c>
      <c r="K57" s="46"/>
      <c r="L57" s="47"/>
      <c r="M57" s="16" t="e">
        <f>VLOOKUP($A57,'PlanSum+robust'!$A$2:$HN$197,12,FALSE)</f>
        <v>#N/A</v>
      </c>
      <c r="P57" s="45" t="e">
        <f>VLOOKUP($A57,'PlanSum+robust'!$A$2:$HN$197,15,FALSE)</f>
        <v>#N/A</v>
      </c>
      <c r="Q57" s="46"/>
      <c r="R57" s="47"/>
      <c r="S57" s="16" t="e">
        <f>VLOOKUP($A57,'PlanSum+robust'!$A$2:$HN$197,16,FALSE)</f>
        <v>#N/A</v>
      </c>
      <c r="V57" s="45" t="e">
        <f>VLOOKUP($A57,'PlanSum+robust'!$A$2:$HN$197,18,FALSE)</f>
        <v>#N/A</v>
      </c>
      <c r="W57" s="46"/>
      <c r="X57" s="47"/>
      <c r="Y57" s="16" t="e">
        <f>VLOOKUP($A57,'PlanSum+robust'!$A$2:$HN$197,19,FALSE)</f>
        <v>#N/A</v>
      </c>
      <c r="AB57" s="45" t="e">
        <f>VLOOKUP($A57,'PlanSum+robust'!$A$2:$HN$197,22,FALSE)</f>
        <v>#N/A</v>
      </c>
      <c r="AC57" s="46"/>
      <c r="AD57" s="47"/>
      <c r="AE57" s="16" t="e">
        <f>VLOOKUP($A57,'PlanSum+robust'!$A$2:$HN$197,23,FALSE)</f>
        <v>#N/A</v>
      </c>
      <c r="AH57" s="45" t="e">
        <f>VLOOKUP($A57,'PlanSum+robust'!$A$2:$HN$197,25,FALSE)</f>
        <v>#N/A</v>
      </c>
      <c r="AI57" s="46"/>
      <c r="AJ57" s="47"/>
      <c r="AK57" s="16" t="e">
        <f>VLOOKUP($A57,'PlanSum+robust'!$A$2:$HN$197,26,FALSE)</f>
        <v>#N/A</v>
      </c>
      <c r="AN57" s="45" t="e">
        <f>VLOOKUP($A57,'PlanSum+robust'!$A$2:$HN$197,29,FALSE)</f>
        <v>#N/A</v>
      </c>
      <c r="AO57" s="46"/>
      <c r="AP57" s="47"/>
      <c r="AQ57" s="16" t="e">
        <f>VLOOKUP($A57,'PlanSum+robust'!$A$2:$HN$197,30,FALSE)</f>
        <v>#N/A</v>
      </c>
      <c r="AT57" s="45" t="e">
        <f>VLOOKUP($A57,'PlanSum+robust'!$A$2:$HN$197,32,FALSE)</f>
        <v>#N/A</v>
      </c>
      <c r="AU57" s="46"/>
      <c r="AV57" s="47"/>
      <c r="AW57" s="16" t="e">
        <f>VLOOKUP($A57,'PlanSum+robust'!$A$2:$HN$197,33,FALSE)</f>
        <v>#N/A</v>
      </c>
      <c r="AZ57" s="45" t="e">
        <f>VLOOKUP($A57,'PlanSum+robust'!$A$2:$HN$197,36,FALSE)</f>
        <v>#N/A</v>
      </c>
      <c r="BA57" s="46"/>
      <c r="BB57" s="47"/>
      <c r="BC57" s="16" t="e">
        <f>VLOOKUP($A57,'PlanSum+robust'!$A$2:$HN$197,37,FALSE)</f>
        <v>#N/A</v>
      </c>
      <c r="BF57" s="45" t="e">
        <f>VLOOKUP($A57,'PlanSum+robust'!$A$2:$HN$197,39,FALSE)</f>
        <v>#N/A</v>
      </c>
      <c r="BG57" s="46"/>
      <c r="BH57" s="47"/>
      <c r="BI57" s="16" t="e">
        <f>VLOOKUP($A57,'PlanSum+robust'!$A$2:$HN$197,40,FALSE)</f>
        <v>#N/A</v>
      </c>
      <c r="BL57" s="45" t="e">
        <f>VLOOKUP($A57,'PlanSum+robust'!$A$2:$HN$197,43,FALSE)</f>
        <v>#N/A</v>
      </c>
      <c r="BM57" s="46"/>
      <c r="BN57" s="47"/>
      <c r="BO57" s="16" t="e">
        <f>VLOOKUP($A57,'PlanSum+robust'!$A$2:$HN$197,45,FALSE)</f>
        <v>#N/A</v>
      </c>
      <c r="BR57" s="45" t="e">
        <f>VLOOKUP($A57,'PlanSum+robust'!$A$2:$HN$197,47,FALSE)</f>
        <v>#N/A</v>
      </c>
      <c r="BS57" s="46"/>
      <c r="BT57" s="47"/>
      <c r="BU57" s="16" t="e">
        <f>VLOOKUP($A57,'PlanSum+robust'!$A$2:$HN$197,49,FALSE)</f>
        <v>#N/A</v>
      </c>
      <c r="BX57" s="45" t="e">
        <f>VLOOKUP($A57,'PlanSum+robust'!$A$2:$HN$197,51,FALSE)</f>
        <v>#N/A</v>
      </c>
      <c r="BY57" s="46"/>
      <c r="BZ57" s="47"/>
      <c r="CA57" s="16" t="e">
        <f>VLOOKUP($A57,'PlanSum+robust'!$A$2:$HN$197,53,FALSE)</f>
        <v>#N/A</v>
      </c>
      <c r="CD57" s="45" t="e">
        <f>VLOOKUP($A57,'PlanSum+robust'!$A$2:$HN$197,55,FALSE)</f>
        <v>#N/A</v>
      </c>
      <c r="CE57" s="46"/>
      <c r="CF57" s="47"/>
      <c r="CG57" s="16" t="e">
        <f>VLOOKUP($A57,'PlanSum+robust'!$A$2:$HN$197,57,FALSE)</f>
        <v>#N/A</v>
      </c>
      <c r="CJ57" s="45" t="e">
        <f>VLOOKUP($A57,'PlanSum+robust'!$A$2:$HN$197,59,FALSE)</f>
        <v>#N/A</v>
      </c>
      <c r="CK57" s="46"/>
      <c r="CL57" s="47"/>
      <c r="CM57" s="16" t="e">
        <f>VLOOKUP($A57,'PlanSum+robust'!$A$2:$HN$197,61,FALSE)</f>
        <v>#N/A</v>
      </c>
      <c r="CP57" s="45" t="e">
        <f>VLOOKUP($A57,'PlanSum+robust'!$A$2:$HN$197,63,FALSE)</f>
        <v>#N/A</v>
      </c>
      <c r="CQ57" s="46"/>
      <c r="CR57" s="47"/>
      <c r="CS57" s="16" t="e">
        <f>VLOOKUP($A57,'PlanSum+robust'!$A$2:$HN$197,65,FALSE)</f>
        <v>#N/A</v>
      </c>
      <c r="CV57" s="45" t="e">
        <f>VLOOKUP($A57,'PlanSum+robust'!$A$2:$HN$197,67,FALSE)</f>
        <v>#N/A</v>
      </c>
      <c r="CW57" s="46"/>
      <c r="CX57" s="47"/>
      <c r="CY57" s="16" t="e">
        <f>VLOOKUP($A57,'PlanSum+robust'!$A$2:$HN$197,69,FALSE)</f>
        <v>#N/A</v>
      </c>
      <c r="DB57" s="45" t="e">
        <f>VLOOKUP($A57,'PlanSum+robust'!$A$2:$HN$197,71,FALSE)</f>
        <v>#N/A</v>
      </c>
      <c r="DC57" s="46"/>
      <c r="DD57" s="47"/>
      <c r="DE57" s="16" t="e">
        <f>VLOOKUP($A57,'PlanSum+robust'!$A$2:$HN$197,73,FALSE)</f>
        <v>#N/A</v>
      </c>
      <c r="DH57" s="45" t="e">
        <f>VLOOKUP($A57,'PlanSum+robust'!$A$2:$HN$197,75,FALSE)</f>
        <v>#N/A</v>
      </c>
      <c r="DI57" s="46"/>
      <c r="DJ57" s="47"/>
      <c r="DK57" s="16" t="e">
        <f>VLOOKUP($A57,'PlanSum+robust'!$A$2:$HN$197,77,FALSE)</f>
        <v>#N/A</v>
      </c>
      <c r="DN57" s="45" t="e">
        <f>VLOOKUP($A57,'PlanSum+robust'!$A$2:$HN$197,79,FALSE)</f>
        <v>#N/A</v>
      </c>
      <c r="DO57" s="46"/>
      <c r="DP57" s="47"/>
      <c r="DQ57" s="16" t="e">
        <f>VLOOKUP($A57,'PlanSum+robust'!$A$2:$HN$197,81,FALSE)</f>
        <v>#N/A</v>
      </c>
      <c r="DT57" s="45" t="e">
        <f>VLOOKUP($A57,'PlanSum+robust'!$A$2:$HN$197,83,FALSE)</f>
        <v>#N/A</v>
      </c>
      <c r="DU57" s="46"/>
      <c r="DV57" s="47"/>
      <c r="DW57" s="16" t="e">
        <f>VLOOKUP($A57,'PlanSum+robust'!$A$2:$HN$197,85,FALSE)</f>
        <v>#N/A</v>
      </c>
      <c r="DZ57" s="45" t="e">
        <f>VLOOKUP($A57,'PlanSum+robust'!$A$2:$HN$197,87,FALSE)</f>
        <v>#N/A</v>
      </c>
      <c r="EA57" s="46"/>
      <c r="EB57" s="47"/>
      <c r="EC57" s="16" t="e">
        <f>VLOOKUP($A57,'PlanSum+robust'!$A$2:$HN$197,89,FALSE)</f>
        <v>#N/A</v>
      </c>
      <c r="EF57" s="45" t="e">
        <f>VLOOKUP($A57,'PlanSum+robust'!$A$2:$HN$197,91,FALSE)</f>
        <v>#N/A</v>
      </c>
      <c r="EG57" s="46"/>
      <c r="EH57" s="47"/>
      <c r="EI57" s="16" t="e">
        <f>VLOOKUP($A57,'PlanSum+robust'!$A$2:$HN$197,93,FALSE)</f>
        <v>#N/A</v>
      </c>
      <c r="EL57" s="45" t="e">
        <f>VLOOKUP($A57,'PlanSum+robust'!$A$2:$HN$197,95,FALSE)</f>
        <v>#N/A</v>
      </c>
      <c r="EM57" s="46"/>
      <c r="EN57" s="47"/>
      <c r="EO57" s="16" t="e">
        <f>VLOOKUP($A57,'PlanSum+robust'!$A$2:$HN$197,97,FALSE)</f>
        <v>#N/A</v>
      </c>
      <c r="ER57" s="45"/>
      <c r="ES57" s="46"/>
      <c r="ET57" s="47"/>
    </row>
    <row r="58" spans="1:198" s="16" customFormat="1" x14ac:dyDescent="0.25">
      <c r="B58" s="16" t="e">
        <f>VLOOKUP($A58,'PlanSum+robust'!$A$2:$HN$197,2,FALSE)</f>
        <v>#N/A</v>
      </c>
      <c r="C58" s="16" t="e">
        <f>VLOOKUP($A58,'PlanSum+robust'!$A$2:$HN$197,3,FALSE)</f>
        <v>#N/A</v>
      </c>
      <c r="D58" s="16" t="e">
        <f>VLOOKUP($A58,'PlanSum+robust'!$A$2:$HN$197,4,FALSE)</f>
        <v>#N/A</v>
      </c>
      <c r="E58" s="16" t="e">
        <f>VLOOKUP($A58,'PlanSum+robust'!$A$2:$HN$197,5,FALSE)</f>
        <v>#N/A</v>
      </c>
      <c r="F58" s="16" t="e">
        <f>VLOOKUP($A58,'PlanSum+robust'!$A$2:$HN$197,6,FALSE)</f>
        <v>#N/A</v>
      </c>
      <c r="G58" s="16" t="e">
        <f>VLOOKUP($A58,'PlanSum+robust'!$A$2:$HN$197,7,FALSE)</f>
        <v>#N/A</v>
      </c>
      <c r="H58" s="16" t="e">
        <f>VLOOKUP($A58,'PlanSum+robust'!$A$2:$HN$197,8,FALSE)</f>
        <v>#N/A</v>
      </c>
      <c r="I58" s="16" t="e">
        <f>VLOOKUP($A58,'PlanSum+robust'!$A$2:$HN$197,9,FALSE)</f>
        <v>#N/A</v>
      </c>
      <c r="J58" s="45" t="e">
        <f>VLOOKUP($A58,'PlanSum+robust'!$A$2:$HN$197,11,FALSE)</f>
        <v>#N/A</v>
      </c>
      <c r="K58" s="46"/>
      <c r="L58" s="47"/>
      <c r="M58" s="16" t="e">
        <f>VLOOKUP($A58,'PlanSum+robust'!$A$2:$HN$197,12,FALSE)</f>
        <v>#N/A</v>
      </c>
      <c r="P58" s="45" t="e">
        <f>VLOOKUP($A58,'PlanSum+robust'!$A$2:$HN$197,15,FALSE)</f>
        <v>#N/A</v>
      </c>
      <c r="Q58" s="46"/>
      <c r="R58" s="47"/>
      <c r="S58" s="16" t="e">
        <f>VLOOKUP($A58,'PlanSum+robust'!$A$2:$HN$197,16,FALSE)</f>
        <v>#N/A</v>
      </c>
      <c r="V58" s="45" t="e">
        <f>VLOOKUP($A58,'PlanSum+robust'!$A$2:$HN$197,18,FALSE)</f>
        <v>#N/A</v>
      </c>
      <c r="W58" s="46"/>
      <c r="X58" s="47"/>
      <c r="Y58" s="16" t="e">
        <f>VLOOKUP($A58,'PlanSum+robust'!$A$2:$HN$197,19,FALSE)</f>
        <v>#N/A</v>
      </c>
      <c r="AB58" s="45" t="e">
        <f>VLOOKUP($A58,'PlanSum+robust'!$A$2:$HN$197,22,FALSE)</f>
        <v>#N/A</v>
      </c>
      <c r="AC58" s="46"/>
      <c r="AD58" s="47"/>
      <c r="AE58" s="16" t="e">
        <f>VLOOKUP($A58,'PlanSum+robust'!$A$2:$HN$197,23,FALSE)</f>
        <v>#N/A</v>
      </c>
      <c r="AH58" s="45" t="e">
        <f>VLOOKUP($A58,'PlanSum+robust'!$A$2:$HN$197,25,FALSE)</f>
        <v>#N/A</v>
      </c>
      <c r="AI58" s="46"/>
      <c r="AJ58" s="47"/>
      <c r="AK58" s="16" t="e">
        <f>VLOOKUP($A58,'PlanSum+robust'!$A$2:$HN$197,26,FALSE)</f>
        <v>#N/A</v>
      </c>
      <c r="AN58" s="45" t="e">
        <f>VLOOKUP($A58,'PlanSum+robust'!$A$2:$HN$197,29,FALSE)</f>
        <v>#N/A</v>
      </c>
      <c r="AO58" s="46"/>
      <c r="AP58" s="47"/>
      <c r="AQ58" s="16" t="e">
        <f>VLOOKUP($A58,'PlanSum+robust'!$A$2:$HN$197,30,FALSE)</f>
        <v>#N/A</v>
      </c>
      <c r="AT58" s="45" t="e">
        <f>VLOOKUP($A58,'PlanSum+robust'!$A$2:$HN$197,32,FALSE)</f>
        <v>#N/A</v>
      </c>
      <c r="AU58" s="46"/>
      <c r="AV58" s="47"/>
      <c r="AW58" s="16" t="e">
        <f>VLOOKUP($A58,'PlanSum+robust'!$A$2:$HN$197,33,FALSE)</f>
        <v>#N/A</v>
      </c>
      <c r="AZ58" s="45" t="e">
        <f>VLOOKUP($A58,'PlanSum+robust'!$A$2:$HN$197,36,FALSE)</f>
        <v>#N/A</v>
      </c>
      <c r="BA58" s="46"/>
      <c r="BB58" s="47"/>
      <c r="BC58" s="16" t="e">
        <f>VLOOKUP($A58,'PlanSum+robust'!$A$2:$HN$197,37,FALSE)</f>
        <v>#N/A</v>
      </c>
      <c r="BF58" s="45" t="e">
        <f>VLOOKUP($A58,'PlanSum+robust'!$A$2:$HN$197,39,FALSE)</f>
        <v>#N/A</v>
      </c>
      <c r="BG58" s="46"/>
      <c r="BH58" s="47"/>
      <c r="BI58" s="16" t="e">
        <f>VLOOKUP($A58,'PlanSum+robust'!$A$2:$HN$197,40,FALSE)</f>
        <v>#N/A</v>
      </c>
      <c r="BL58" s="45" t="e">
        <f>VLOOKUP($A58,'PlanSum+robust'!$A$2:$HN$197,43,FALSE)</f>
        <v>#N/A</v>
      </c>
      <c r="BM58" s="46"/>
      <c r="BN58" s="47"/>
      <c r="BO58" s="16" t="e">
        <f>VLOOKUP($A58,'PlanSum+robust'!$A$2:$HN$197,45,FALSE)</f>
        <v>#N/A</v>
      </c>
      <c r="BR58" s="45" t="e">
        <f>VLOOKUP($A58,'PlanSum+robust'!$A$2:$HN$197,47,FALSE)</f>
        <v>#N/A</v>
      </c>
      <c r="BS58" s="46"/>
      <c r="BT58" s="47"/>
      <c r="BU58" s="16" t="e">
        <f>VLOOKUP($A58,'PlanSum+robust'!$A$2:$HN$197,49,FALSE)</f>
        <v>#N/A</v>
      </c>
      <c r="BX58" s="45" t="e">
        <f>VLOOKUP($A58,'PlanSum+robust'!$A$2:$HN$197,51,FALSE)</f>
        <v>#N/A</v>
      </c>
      <c r="BY58" s="46"/>
      <c r="BZ58" s="47"/>
      <c r="CA58" s="16" t="e">
        <f>VLOOKUP($A58,'PlanSum+robust'!$A$2:$HN$197,53,FALSE)</f>
        <v>#N/A</v>
      </c>
      <c r="CD58" s="45" t="e">
        <f>VLOOKUP($A58,'PlanSum+robust'!$A$2:$HN$197,55,FALSE)</f>
        <v>#N/A</v>
      </c>
      <c r="CE58" s="46"/>
      <c r="CF58" s="47"/>
      <c r="CG58" s="16" t="e">
        <f>VLOOKUP($A58,'PlanSum+robust'!$A$2:$HN$197,57,FALSE)</f>
        <v>#N/A</v>
      </c>
      <c r="CJ58" s="45" t="e">
        <f>VLOOKUP($A58,'PlanSum+robust'!$A$2:$HN$197,59,FALSE)</f>
        <v>#N/A</v>
      </c>
      <c r="CK58" s="46"/>
      <c r="CL58" s="47"/>
      <c r="CM58" s="16" t="e">
        <f>VLOOKUP($A58,'PlanSum+robust'!$A$2:$HN$197,61,FALSE)</f>
        <v>#N/A</v>
      </c>
      <c r="CP58" s="45" t="e">
        <f>VLOOKUP($A58,'PlanSum+robust'!$A$2:$HN$197,63,FALSE)</f>
        <v>#N/A</v>
      </c>
      <c r="CQ58" s="46"/>
      <c r="CR58" s="47"/>
      <c r="CS58" s="16" t="e">
        <f>VLOOKUP($A58,'PlanSum+robust'!$A$2:$HN$197,65,FALSE)</f>
        <v>#N/A</v>
      </c>
      <c r="CV58" s="45" t="e">
        <f>VLOOKUP($A58,'PlanSum+robust'!$A$2:$HN$197,67,FALSE)</f>
        <v>#N/A</v>
      </c>
      <c r="CW58" s="46"/>
      <c r="CX58" s="47"/>
      <c r="CY58" s="16" t="e">
        <f>VLOOKUP($A58,'PlanSum+robust'!$A$2:$HN$197,69,FALSE)</f>
        <v>#N/A</v>
      </c>
      <c r="DB58" s="45" t="e">
        <f>VLOOKUP($A58,'PlanSum+robust'!$A$2:$HN$197,71,FALSE)</f>
        <v>#N/A</v>
      </c>
      <c r="DC58" s="46"/>
      <c r="DD58" s="47"/>
      <c r="DE58" s="16" t="e">
        <f>VLOOKUP($A58,'PlanSum+robust'!$A$2:$HN$197,73,FALSE)</f>
        <v>#N/A</v>
      </c>
      <c r="DH58" s="45" t="e">
        <f>VLOOKUP($A58,'PlanSum+robust'!$A$2:$HN$197,75,FALSE)</f>
        <v>#N/A</v>
      </c>
      <c r="DI58" s="46"/>
      <c r="DJ58" s="47"/>
      <c r="DK58" s="16" t="e">
        <f>VLOOKUP($A58,'PlanSum+robust'!$A$2:$HN$197,77,FALSE)</f>
        <v>#N/A</v>
      </c>
      <c r="DN58" s="45" t="e">
        <f>VLOOKUP($A58,'PlanSum+robust'!$A$2:$HN$197,79,FALSE)</f>
        <v>#N/A</v>
      </c>
      <c r="DO58" s="46"/>
      <c r="DP58" s="47"/>
      <c r="DQ58" s="16" t="e">
        <f>VLOOKUP($A58,'PlanSum+robust'!$A$2:$HN$197,81,FALSE)</f>
        <v>#N/A</v>
      </c>
      <c r="DT58" s="45" t="e">
        <f>VLOOKUP($A58,'PlanSum+robust'!$A$2:$HN$197,83,FALSE)</f>
        <v>#N/A</v>
      </c>
      <c r="DU58" s="46"/>
      <c r="DV58" s="47"/>
      <c r="DW58" s="16" t="e">
        <f>VLOOKUP($A58,'PlanSum+robust'!$A$2:$HN$197,85,FALSE)</f>
        <v>#N/A</v>
      </c>
      <c r="DZ58" s="45" t="e">
        <f>VLOOKUP($A58,'PlanSum+robust'!$A$2:$HN$197,87,FALSE)</f>
        <v>#N/A</v>
      </c>
      <c r="EA58" s="46"/>
      <c r="EB58" s="47"/>
      <c r="EC58" s="16" t="e">
        <f>VLOOKUP($A58,'PlanSum+robust'!$A$2:$HN$197,89,FALSE)</f>
        <v>#N/A</v>
      </c>
      <c r="EF58" s="45" t="e">
        <f>VLOOKUP($A58,'PlanSum+robust'!$A$2:$HN$197,91,FALSE)</f>
        <v>#N/A</v>
      </c>
      <c r="EG58" s="46"/>
      <c r="EH58" s="47"/>
      <c r="EI58" s="16" t="e">
        <f>VLOOKUP($A58,'PlanSum+robust'!$A$2:$HN$197,93,FALSE)</f>
        <v>#N/A</v>
      </c>
      <c r="EL58" s="45" t="e">
        <f>VLOOKUP($A58,'PlanSum+robust'!$A$2:$HN$197,95,FALSE)</f>
        <v>#N/A</v>
      </c>
      <c r="EM58" s="46"/>
      <c r="EN58" s="47"/>
      <c r="EO58" s="16" t="e">
        <f>VLOOKUP($A58,'PlanSum+robust'!$A$2:$HN$197,97,FALSE)</f>
        <v>#N/A</v>
      </c>
      <c r="ER58" s="45"/>
      <c r="ES58" s="46"/>
      <c r="ET58" s="47"/>
    </row>
    <row r="59" spans="1:198" s="16" customFormat="1" x14ac:dyDescent="0.25">
      <c r="B59" s="16" t="s">
        <v>518</v>
      </c>
      <c r="J59" s="45"/>
      <c r="K59" s="46"/>
      <c r="L59" s="47"/>
      <c r="P59" s="45"/>
      <c r="Q59" s="46"/>
      <c r="R59" s="47"/>
      <c r="V59" s="45"/>
      <c r="W59" s="46"/>
      <c r="X59" s="47"/>
      <c r="AB59" s="45"/>
      <c r="AC59" s="46"/>
      <c r="AD59" s="47"/>
      <c r="AH59" s="45"/>
      <c r="AI59" s="46"/>
      <c r="AJ59" s="47"/>
      <c r="AN59" s="45"/>
      <c r="AO59" s="46"/>
      <c r="AP59" s="47"/>
      <c r="AT59" s="45"/>
      <c r="AU59" s="46"/>
      <c r="AV59" s="47"/>
      <c r="AZ59" s="45"/>
      <c r="BA59" s="46"/>
      <c r="BB59" s="47"/>
      <c r="BF59" s="45"/>
      <c r="BG59" s="46"/>
      <c r="BH59" s="47"/>
      <c r="BL59" s="45"/>
      <c r="BM59" s="46"/>
      <c r="BN59" s="47"/>
      <c r="BR59" s="45"/>
      <c r="BS59" s="46"/>
      <c r="BT59" s="47"/>
      <c r="BX59" s="45"/>
      <c r="BY59" s="46"/>
      <c r="BZ59" s="47"/>
      <c r="CD59" s="45"/>
      <c r="CE59" s="46"/>
      <c r="CF59" s="47"/>
      <c r="CJ59" s="45"/>
      <c r="CK59" s="46"/>
      <c r="CL59" s="47"/>
      <c r="CP59" s="45"/>
      <c r="CQ59" s="46"/>
      <c r="CR59" s="47"/>
      <c r="CV59" s="45"/>
      <c r="CW59" s="46"/>
      <c r="CX59" s="47"/>
      <c r="DB59" s="45"/>
      <c r="DC59" s="46"/>
      <c r="DD59" s="47"/>
      <c r="DH59" s="45"/>
      <c r="DI59" s="46"/>
      <c r="DJ59" s="47"/>
      <c r="DN59" s="45"/>
      <c r="DO59" s="46"/>
      <c r="DP59" s="47"/>
      <c r="DT59" s="45"/>
      <c r="DU59" s="46"/>
      <c r="DV59" s="47"/>
      <c r="DZ59" s="45"/>
      <c r="EA59" s="46"/>
      <c r="EB59" s="47"/>
      <c r="EF59" s="45"/>
      <c r="EG59" s="46"/>
      <c r="EH59" s="47"/>
      <c r="EL59" s="45"/>
      <c r="EM59" s="46"/>
      <c r="EN59" s="47"/>
      <c r="ER59" s="45"/>
      <c r="ES59" s="46"/>
      <c r="ET59" s="47"/>
    </row>
    <row r="60" spans="1:198" s="16" customFormat="1" x14ac:dyDescent="0.25">
      <c r="B60" s="16" t="s">
        <v>519</v>
      </c>
      <c r="J60" s="45" t="e">
        <f>AVERAGE(J53:J58)</f>
        <v>#N/A</v>
      </c>
      <c r="K60" s="46"/>
      <c r="L60" s="47"/>
      <c r="M60" s="16" t="e">
        <f>AVERAGE(M53:M58)</f>
        <v>#N/A</v>
      </c>
      <c r="P60" s="45" t="e">
        <f>AVERAGE(P53:P58)</f>
        <v>#N/A</v>
      </c>
      <c r="Q60" s="46"/>
      <c r="R60" s="47"/>
      <c r="S60" s="16" t="e">
        <f>AVERAGE(S53:S58)</f>
        <v>#N/A</v>
      </c>
      <c r="V60" s="45" t="e">
        <f>AVERAGE(V53:V58)</f>
        <v>#N/A</v>
      </c>
      <c r="W60" s="46"/>
      <c r="X60" s="47"/>
      <c r="Y60" s="16" t="e">
        <f>AVERAGE(Y53:Y58)</f>
        <v>#N/A</v>
      </c>
      <c r="AB60" s="45" t="e">
        <f>AVERAGE(AB53:AB58)</f>
        <v>#N/A</v>
      </c>
      <c r="AC60" s="46"/>
      <c r="AD60" s="47"/>
      <c r="AE60" s="16" t="e">
        <f>AVERAGE(AE53:AE58)</f>
        <v>#N/A</v>
      </c>
      <c r="AH60" s="45" t="e">
        <f>AVERAGE(AH53:AH58)</f>
        <v>#N/A</v>
      </c>
      <c r="AI60" s="46"/>
      <c r="AJ60" s="47"/>
      <c r="AK60" s="16" t="e">
        <f>AVERAGE(AK53:AK58)</f>
        <v>#N/A</v>
      </c>
      <c r="AN60" s="45" t="e">
        <f>AVERAGE(AN53:AN58)</f>
        <v>#N/A</v>
      </c>
      <c r="AO60" s="46"/>
      <c r="AP60" s="47"/>
      <c r="AQ60" s="16" t="e">
        <f>AVERAGE(AQ53:AQ58)</f>
        <v>#N/A</v>
      </c>
      <c r="AT60" s="45" t="e">
        <f>AVERAGE(AT53:AT58)</f>
        <v>#N/A</v>
      </c>
      <c r="AU60" s="46"/>
      <c r="AV60" s="47"/>
      <c r="AW60" s="16" t="e">
        <f>AVERAGE(AW53:AW58)</f>
        <v>#N/A</v>
      </c>
      <c r="AZ60" s="45" t="e">
        <f>AVERAGE(AZ53:AZ58)</f>
        <v>#N/A</v>
      </c>
      <c r="BA60" s="46"/>
      <c r="BB60" s="47"/>
      <c r="BC60" s="16" t="e">
        <f>AVERAGE(BC53:BC58)</f>
        <v>#N/A</v>
      </c>
      <c r="BF60" s="45" t="e">
        <f>AVERAGE(BF53:BF58)</f>
        <v>#N/A</v>
      </c>
      <c r="BG60" s="46"/>
      <c r="BH60" s="47"/>
      <c r="BI60" s="16" t="e">
        <f>AVERAGE(BI53:BI58)</f>
        <v>#N/A</v>
      </c>
      <c r="BL60" s="45" t="e">
        <f>AVERAGE(BL53:BL58)</f>
        <v>#N/A</v>
      </c>
      <c r="BM60" s="46"/>
      <c r="BN60" s="47"/>
      <c r="BO60" s="16" t="e">
        <f>AVERAGE(BO53:BO58)</f>
        <v>#N/A</v>
      </c>
      <c r="BR60" s="45" t="e">
        <f>AVERAGE(BR53:BR58)</f>
        <v>#N/A</v>
      </c>
      <c r="BS60" s="46"/>
      <c r="BT60" s="47"/>
      <c r="BU60" s="16" t="e">
        <f>AVERAGE(BU53:BU58)</f>
        <v>#N/A</v>
      </c>
      <c r="BX60" s="45" t="e">
        <f>AVERAGE(BX53:BX58)</f>
        <v>#N/A</v>
      </c>
      <c r="BY60" s="46"/>
      <c r="BZ60" s="47"/>
      <c r="CA60" s="16" t="e">
        <f>AVERAGE(CA53:CA58)</f>
        <v>#N/A</v>
      </c>
      <c r="CD60" s="45" t="e">
        <f>AVERAGE(CD53:CD58)</f>
        <v>#N/A</v>
      </c>
      <c r="CE60" s="46"/>
      <c r="CF60" s="47"/>
      <c r="CG60" s="16" t="e">
        <f>AVERAGE(CG53:CG58)</f>
        <v>#N/A</v>
      </c>
      <c r="CJ60" s="45" t="e">
        <f>AVERAGE(CJ53:CJ58)</f>
        <v>#N/A</v>
      </c>
      <c r="CK60" s="46"/>
      <c r="CL60" s="47"/>
      <c r="CM60" s="16" t="e">
        <f>AVERAGE(CM53:CM58)</f>
        <v>#N/A</v>
      </c>
      <c r="CP60" s="45" t="e">
        <f>AVERAGE(CP53:CP58)</f>
        <v>#N/A</v>
      </c>
      <c r="CQ60" s="46"/>
      <c r="CR60" s="47"/>
      <c r="CS60" s="16" t="e">
        <f>AVERAGE(CS53:CS58)</f>
        <v>#N/A</v>
      </c>
      <c r="CV60" s="45" t="e">
        <f>AVERAGE(CV53:CV58)</f>
        <v>#N/A</v>
      </c>
      <c r="CW60" s="46"/>
      <c r="CX60" s="47"/>
      <c r="CY60" s="16" t="e">
        <f>AVERAGE(CY53:CY58)</f>
        <v>#N/A</v>
      </c>
      <c r="DB60" s="45" t="e">
        <f>AVERAGE(DB53:DB58)</f>
        <v>#N/A</v>
      </c>
      <c r="DC60" s="46"/>
      <c r="DD60" s="47"/>
      <c r="DE60" s="16" t="e">
        <f>AVERAGE(DE53:DE58)</f>
        <v>#N/A</v>
      </c>
      <c r="DH60" s="45" t="e">
        <f>AVERAGE(DH53:DH58)</f>
        <v>#N/A</v>
      </c>
      <c r="DI60" s="46"/>
      <c r="DJ60" s="47"/>
      <c r="DK60" s="16" t="e">
        <f>AVERAGE(DK53:DK58)</f>
        <v>#N/A</v>
      </c>
      <c r="DN60" s="45" t="e">
        <f>AVERAGE(DN53:DN58)</f>
        <v>#N/A</v>
      </c>
      <c r="DO60" s="46"/>
      <c r="DP60" s="47"/>
      <c r="DQ60" s="16" t="e">
        <f>AVERAGE(DQ53:DQ58)</f>
        <v>#N/A</v>
      </c>
      <c r="DT60" s="45" t="e">
        <f>AVERAGE(DT53:DT58)</f>
        <v>#N/A</v>
      </c>
      <c r="DU60" s="46"/>
      <c r="DV60" s="47"/>
      <c r="DW60" s="16" t="e">
        <f>AVERAGE(DW53:DW58)</f>
        <v>#N/A</v>
      </c>
      <c r="DZ60" s="45" t="e">
        <f>AVERAGE(DZ53:DZ58)</f>
        <v>#N/A</v>
      </c>
      <c r="EA60" s="46"/>
      <c r="EB60" s="47"/>
      <c r="EC60" s="16" t="e">
        <f>AVERAGE(EC53:EC58)</f>
        <v>#N/A</v>
      </c>
      <c r="EF60" s="45" t="e">
        <f>AVERAGE(EF53:EF58)</f>
        <v>#N/A</v>
      </c>
      <c r="EG60" s="46"/>
      <c r="EH60" s="47"/>
      <c r="EI60" s="16" t="e">
        <f>AVERAGE(EI53:EI58)</f>
        <v>#N/A</v>
      </c>
      <c r="EL60" s="45" t="e">
        <f>AVERAGE(EL53:EL58)</f>
        <v>#N/A</v>
      </c>
      <c r="EM60" s="46"/>
      <c r="EN60" s="47"/>
      <c r="EO60" s="16" t="e">
        <f>AVERAGE(EO53:EO58)</f>
        <v>#N/A</v>
      </c>
      <c r="ER60" s="45"/>
      <c r="ES60" s="46"/>
      <c r="ET60" s="47"/>
    </row>
    <row r="61" spans="1:198" s="16" customFormat="1" x14ac:dyDescent="0.25">
      <c r="B61" s="16" t="s">
        <v>520</v>
      </c>
      <c r="J61" s="45" t="e">
        <f>STDEV(J53:J58)</f>
        <v>#N/A</v>
      </c>
      <c r="K61" s="46"/>
      <c r="L61" s="47"/>
      <c r="M61" s="16" t="e">
        <f>STDEV(M53:M58)</f>
        <v>#N/A</v>
      </c>
      <c r="P61" s="45" t="e">
        <f>STDEV(P53:P58)</f>
        <v>#N/A</v>
      </c>
      <c r="Q61" s="46"/>
      <c r="R61" s="47"/>
      <c r="S61" s="16" t="e">
        <f>STDEV(S53:S58)</f>
        <v>#N/A</v>
      </c>
      <c r="V61" s="45" t="e">
        <f>STDEV(V53:V58)</f>
        <v>#N/A</v>
      </c>
      <c r="W61" s="46"/>
      <c r="X61" s="47"/>
      <c r="Y61" s="16" t="e">
        <f>STDEV(Y53:Y58)</f>
        <v>#N/A</v>
      </c>
      <c r="AB61" s="45" t="e">
        <f>STDEV(AB53:AB58)</f>
        <v>#N/A</v>
      </c>
      <c r="AC61" s="46"/>
      <c r="AD61" s="47"/>
      <c r="AE61" s="16" t="e">
        <f>STDEV(AE53:AE58)</f>
        <v>#N/A</v>
      </c>
      <c r="AH61" s="45" t="e">
        <f>STDEV(AH53:AH58)</f>
        <v>#N/A</v>
      </c>
      <c r="AI61" s="46"/>
      <c r="AJ61" s="47"/>
      <c r="AK61" s="16" t="e">
        <f>STDEV(AK53:AK58)</f>
        <v>#N/A</v>
      </c>
      <c r="AN61" s="45" t="e">
        <f>STDEV(AN53:AN58)</f>
        <v>#N/A</v>
      </c>
      <c r="AO61" s="46"/>
      <c r="AP61" s="47"/>
      <c r="AQ61" s="16" t="e">
        <f>STDEV(AQ53:AQ58)</f>
        <v>#N/A</v>
      </c>
      <c r="AT61" s="45" t="e">
        <f>STDEV(AT53:AT58)</f>
        <v>#N/A</v>
      </c>
      <c r="AU61" s="46"/>
      <c r="AV61" s="47"/>
      <c r="AW61" s="16" t="e">
        <f>STDEV(AW53:AW58)</f>
        <v>#N/A</v>
      </c>
      <c r="AZ61" s="45" t="e">
        <f>STDEV(AZ53:AZ58)</f>
        <v>#N/A</v>
      </c>
      <c r="BA61" s="46"/>
      <c r="BB61" s="47"/>
      <c r="BC61" s="16" t="e">
        <f>STDEV(BC53:BC58)</f>
        <v>#N/A</v>
      </c>
      <c r="BF61" s="45" t="e">
        <f>STDEV(BF53:BF58)</f>
        <v>#N/A</v>
      </c>
      <c r="BG61" s="46"/>
      <c r="BH61" s="47"/>
      <c r="BI61" s="16" t="e">
        <f>STDEV(BI53:BI58)</f>
        <v>#N/A</v>
      </c>
      <c r="BL61" s="45" t="e">
        <f>STDEV(BL53:BL58)</f>
        <v>#N/A</v>
      </c>
      <c r="BM61" s="46"/>
      <c r="BN61" s="47"/>
      <c r="BO61" s="16" t="e">
        <f>STDEV(BO53:BO58)</f>
        <v>#N/A</v>
      </c>
      <c r="BR61" s="45" t="e">
        <f>STDEV(BR53:BR58)</f>
        <v>#N/A</v>
      </c>
      <c r="BS61" s="46"/>
      <c r="BT61" s="47"/>
      <c r="BU61" s="16" t="e">
        <f>STDEV(BU53:BU58)</f>
        <v>#N/A</v>
      </c>
      <c r="BX61" s="45" t="e">
        <f>STDEV(BX53:BX58)</f>
        <v>#N/A</v>
      </c>
      <c r="BY61" s="46"/>
      <c r="BZ61" s="47"/>
      <c r="CA61" s="16" t="e">
        <f>STDEV(CA53:CA58)</f>
        <v>#N/A</v>
      </c>
      <c r="CD61" s="45" t="e">
        <f>STDEV(CD53:CD58)</f>
        <v>#N/A</v>
      </c>
      <c r="CE61" s="46"/>
      <c r="CF61" s="47"/>
      <c r="CG61" s="16" t="e">
        <f>STDEV(CG53:CG58)</f>
        <v>#N/A</v>
      </c>
      <c r="CJ61" s="45" t="e">
        <f>STDEV(CJ53:CJ58)</f>
        <v>#N/A</v>
      </c>
      <c r="CK61" s="46"/>
      <c r="CL61" s="47"/>
      <c r="CM61" s="16" t="e">
        <f>STDEV(CM53:CM58)</f>
        <v>#N/A</v>
      </c>
      <c r="CP61" s="45" t="e">
        <f>STDEV(CP53:CP58)</f>
        <v>#N/A</v>
      </c>
      <c r="CQ61" s="46"/>
      <c r="CR61" s="47"/>
      <c r="CS61" s="16" t="e">
        <f>STDEV(CS53:CS58)</f>
        <v>#N/A</v>
      </c>
      <c r="CV61" s="45" t="e">
        <f>STDEV(CV53:CV58)</f>
        <v>#N/A</v>
      </c>
      <c r="CW61" s="46"/>
      <c r="CX61" s="47"/>
      <c r="CY61" s="16" t="e">
        <f>STDEV(CY53:CY58)</f>
        <v>#N/A</v>
      </c>
      <c r="DB61" s="45" t="e">
        <f>STDEV(DB53:DB58)</f>
        <v>#N/A</v>
      </c>
      <c r="DC61" s="46"/>
      <c r="DD61" s="47"/>
      <c r="DE61" s="16" t="e">
        <f>STDEV(DE53:DE58)</f>
        <v>#N/A</v>
      </c>
      <c r="DH61" s="45" t="e">
        <f>STDEV(DH53:DH58)</f>
        <v>#N/A</v>
      </c>
      <c r="DI61" s="46"/>
      <c r="DJ61" s="47"/>
      <c r="DK61" s="16" t="e">
        <f>STDEV(DK53:DK58)</f>
        <v>#N/A</v>
      </c>
      <c r="DN61" s="45" t="e">
        <f>STDEV(DN53:DN58)</f>
        <v>#N/A</v>
      </c>
      <c r="DO61" s="46"/>
      <c r="DP61" s="47"/>
      <c r="DQ61" s="16" t="e">
        <f>STDEV(DQ53:DQ58)</f>
        <v>#N/A</v>
      </c>
      <c r="DT61" s="45" t="e">
        <f>STDEV(DT53:DT58)</f>
        <v>#N/A</v>
      </c>
      <c r="DU61" s="46"/>
      <c r="DV61" s="47"/>
      <c r="DW61" s="16" t="e">
        <f>STDEV(DW53:DW58)</f>
        <v>#N/A</v>
      </c>
      <c r="DZ61" s="45" t="e">
        <f>STDEV(DZ53:DZ58)</f>
        <v>#N/A</v>
      </c>
      <c r="EA61" s="46"/>
      <c r="EB61" s="47"/>
      <c r="EC61" s="16" t="e">
        <f>STDEV(EC53:EC58)</f>
        <v>#N/A</v>
      </c>
      <c r="EF61" s="45" t="e">
        <f>STDEV(EF53:EF58)</f>
        <v>#N/A</v>
      </c>
      <c r="EG61" s="46"/>
      <c r="EH61" s="47"/>
      <c r="EI61" s="16" t="e">
        <f>STDEV(EI53:EI58)</f>
        <v>#N/A</v>
      </c>
      <c r="EL61" s="45" t="e">
        <f>STDEV(EL53:EL58)</f>
        <v>#N/A</v>
      </c>
      <c r="EM61" s="46"/>
      <c r="EN61" s="47"/>
      <c r="EO61" s="16" t="e">
        <f>STDEV(EO53:EO58)</f>
        <v>#N/A</v>
      </c>
      <c r="ER61" s="45"/>
      <c r="ES61" s="46"/>
      <c r="ET61" s="47"/>
    </row>
    <row r="62" spans="1:198" s="16" customFormat="1" x14ac:dyDescent="0.25">
      <c r="J62" s="45"/>
      <c r="K62" s="46"/>
      <c r="L62" s="47"/>
      <c r="P62" s="45"/>
      <c r="Q62" s="46"/>
      <c r="R62" s="47"/>
      <c r="V62" s="45"/>
      <c r="W62" s="46"/>
      <c r="X62" s="47"/>
      <c r="AB62" s="45"/>
      <c r="AC62" s="46"/>
      <c r="AD62" s="47"/>
      <c r="AH62" s="45"/>
      <c r="AI62" s="46"/>
      <c r="AJ62" s="47"/>
      <c r="AN62" s="45"/>
      <c r="AO62" s="46"/>
      <c r="AP62" s="47"/>
      <c r="AT62" s="45"/>
      <c r="AU62" s="46"/>
      <c r="AV62" s="47"/>
      <c r="AZ62" s="45"/>
      <c r="BA62" s="46"/>
      <c r="BB62" s="47"/>
      <c r="BF62" s="45"/>
      <c r="BG62" s="46"/>
      <c r="BH62" s="47"/>
      <c r="BL62" s="45"/>
      <c r="BM62" s="46"/>
      <c r="BN62" s="47"/>
      <c r="BR62" s="45"/>
      <c r="BS62" s="46"/>
      <c r="BT62" s="47"/>
      <c r="BX62" s="45"/>
      <c r="BY62" s="46"/>
      <c r="BZ62" s="47"/>
      <c r="CD62" s="45"/>
      <c r="CE62" s="46"/>
      <c r="CF62" s="47"/>
      <c r="CJ62" s="45"/>
      <c r="CK62" s="46"/>
      <c r="CL62" s="47"/>
      <c r="CP62" s="45"/>
      <c r="CQ62" s="46"/>
      <c r="CR62" s="47"/>
      <c r="CV62" s="45"/>
      <c r="CW62" s="46"/>
      <c r="CX62" s="47"/>
      <c r="DB62" s="45"/>
      <c r="DC62" s="46"/>
      <c r="DD62" s="47"/>
      <c r="DH62" s="45"/>
      <c r="DI62" s="46"/>
      <c r="DJ62" s="47"/>
      <c r="DN62" s="45"/>
      <c r="DO62" s="46"/>
      <c r="DP62" s="47"/>
      <c r="DT62" s="45"/>
      <c r="DU62" s="46"/>
      <c r="DV62" s="47"/>
      <c r="DZ62" s="45"/>
      <c r="EA62" s="46"/>
      <c r="EB62" s="47"/>
      <c r="EF62" s="45"/>
      <c r="EG62" s="46"/>
      <c r="EH62" s="47"/>
      <c r="EL62" s="45"/>
      <c r="EM62" s="46"/>
      <c r="EN62" s="47"/>
      <c r="ER62" s="45"/>
      <c r="ES62" s="46"/>
      <c r="ET62" s="47"/>
    </row>
    <row r="65" spans="1:24" s="52" customFormat="1" x14ac:dyDescent="0.25"/>
    <row r="66" spans="1:24" x14ac:dyDescent="0.25">
      <c r="A66" s="46" t="str">
        <f>Plan_Parameters!A2</f>
        <v>ID</v>
      </c>
      <c r="B66" s="46" t="str">
        <f>Plan_Parameters!B2</f>
        <v>CentreID</v>
      </c>
      <c r="C66" s="46" t="str">
        <f>Plan_Parameters!C2</f>
        <v>Initials</v>
      </c>
      <c r="D66" s="46" t="str">
        <f>Plan_Parameters!D2</f>
        <v>Date</v>
      </c>
      <c r="E66" s="46" t="str">
        <f>Plan_Parameters!E2</f>
        <v>LastUpdated</v>
      </c>
      <c r="F66" s="46" t="str">
        <f>Plan_Parameters!F2</f>
        <v>Plan name</v>
      </c>
      <c r="G66" s="46" t="str">
        <f>Plan_Parameters!G2</f>
        <v>Submitted</v>
      </c>
      <c r="H66" s="46" t="str">
        <f>Plan_Parameters!H2</f>
        <v>Indication</v>
      </c>
      <c r="I66" s="46" t="str">
        <f>Plan_Parameters!I2</f>
        <v>PatientNo</v>
      </c>
      <c r="J66" s="46" t="str">
        <f>Plan_Parameters!J2</f>
        <v>Gantry</v>
      </c>
      <c r="K66" s="46" t="str">
        <f>Plan_Parameters!K2</f>
        <v>Method</v>
      </c>
      <c r="L66" s="46" t="str">
        <f>Plan_Parameters!L2</f>
        <v>Number of Beams</v>
      </c>
      <c r="M66" s="46" t="str">
        <f>Plan_Parameters!M2</f>
        <v>Beam 1 (Gantry, Couch)</v>
      </c>
      <c r="N66" s="46" t="str">
        <f>Plan_Parameters!N2</f>
        <v>Beam 2 (Gantry, Couch)</v>
      </c>
      <c r="O66" s="46" t="str">
        <f>Plan_Parameters!O2</f>
        <v>Beam 3 (Gantry, Couch)</v>
      </c>
      <c r="P66" s="46" t="str">
        <f>Plan_Parameters!P2</f>
        <v>Beam 4 (Gantry, Couch)</v>
      </c>
      <c r="Q66" s="46" t="str">
        <f>Plan_Parameters!Q2</f>
        <v>Beam 5 (Gantry, Couch)</v>
      </c>
      <c r="R66" s="46" t="str">
        <f>Plan_Parameters!R2</f>
        <v>Beam 6 (Gantry, Couch)</v>
      </c>
      <c r="S66" s="46" t="str">
        <f>Plan_Parameters!S2</f>
        <v>Beam 7 (Gantry, Couch)</v>
      </c>
      <c r="T66" s="46" t="str">
        <f>Plan_Parameters!T2</f>
        <v>Beam 8 (Gantry, Couch)</v>
      </c>
      <c r="U66" s="46" t="str">
        <f>Plan_Parameters!U2</f>
        <v>Beam 9 (Gantry, Couch)</v>
      </c>
      <c r="V66" s="46" t="str">
        <f>Plan_Parameters!V2</f>
        <v>Beam 10 (Gantry, Couch)</v>
      </c>
      <c r="W66" s="46" t="str">
        <f>Plan_Parameters!W2</f>
        <v>Range Shifter</v>
      </c>
      <c r="X66" s="46" t="str">
        <f>Plan_Parameters!X2</f>
        <v>Comments</v>
      </c>
    </row>
    <row r="67" spans="1:24" x14ac:dyDescent="0.25">
      <c r="B67" s="46" t="e">
        <f>VLOOKUP(A67,Plan_Parameters!$A$3:$GP$198,2,FALSE)</f>
        <v>#N/A</v>
      </c>
      <c r="C67" s="46" t="e">
        <f>VLOOKUP(A67,Plan_Parameters!$A$3:$GP$198,3,FALSE)</f>
        <v>#N/A</v>
      </c>
      <c r="D67" s="46" t="e">
        <f>VLOOKUP(A67,Plan_Parameters!$A$3:$GP$198,4,FALSE)</f>
        <v>#N/A</v>
      </c>
      <c r="E67" s="46" t="e">
        <f>VLOOKUP(A67,Plan_Parameters!$A$3:$GP$198,5,FALSE)</f>
        <v>#N/A</v>
      </c>
      <c r="F67" s="46" t="e">
        <f>VLOOKUP(A67,Plan_Parameters!$A$3:$GP$198,6,FALSE)</f>
        <v>#N/A</v>
      </c>
      <c r="G67" s="46" t="e">
        <f>VLOOKUP(A67,Plan_Parameters!$A$3:$GP$198,7,FALSE)</f>
        <v>#N/A</v>
      </c>
      <c r="H67" s="46" t="e">
        <f>VLOOKUP(A67,Plan_Parameters!$A$3:$GP$198,8,FALSE)</f>
        <v>#N/A</v>
      </c>
      <c r="I67" s="46" t="e">
        <f>VLOOKUP(A67,Plan_Parameters!$A$3:$GP$198,9,FALSE)</f>
        <v>#N/A</v>
      </c>
      <c r="J67" s="46" t="e">
        <f>VLOOKUP(A67,Plan_Parameters!$A$3:$GP$198,10,FALSE)</f>
        <v>#N/A</v>
      </c>
      <c r="K67" s="46" t="e">
        <f>VLOOKUP(A67,Plan_Parameters!$A$3:$GP$198,11,FALSE)</f>
        <v>#N/A</v>
      </c>
      <c r="L67" s="46" t="e">
        <f>VLOOKUP(A67,Plan_Parameters!$A$3:$GP$198,12,FALSE)</f>
        <v>#N/A</v>
      </c>
      <c r="M67" s="46" t="e">
        <f>VLOOKUP(A67,Plan_Parameters!$A$3:$GP$198,13,FALSE)</f>
        <v>#N/A</v>
      </c>
      <c r="N67" s="46" t="e">
        <f>VLOOKUP(A67,Plan_Parameters!$A$3:$GP$198,14,FALSE)</f>
        <v>#N/A</v>
      </c>
      <c r="O67" s="46" t="e">
        <f>VLOOKUP(A67,Plan_Parameters!$A$3:$GP$198,15,FALSE)</f>
        <v>#N/A</v>
      </c>
      <c r="P67" s="46" t="e">
        <f>VLOOKUP(A67,Plan_Parameters!$A$3:$GP$198,16,FALSE)</f>
        <v>#N/A</v>
      </c>
      <c r="Q67" s="46" t="e">
        <f>VLOOKUP(A67,Plan_Parameters!$A$3:$GP$198,17,FALSE)</f>
        <v>#N/A</v>
      </c>
      <c r="R67" s="46" t="e">
        <f>VLOOKUP(A67,Plan_Parameters!$A$3:$GP$198,18,FALSE)</f>
        <v>#N/A</v>
      </c>
      <c r="S67" s="46" t="e">
        <f>VLOOKUP(A67,Plan_Parameters!$A$3:$GP$198,19,FALSE)</f>
        <v>#N/A</v>
      </c>
      <c r="T67" s="46" t="e">
        <f>VLOOKUP(A67,Plan_Parameters!$A$3:$GP$198,20,FALSE)</f>
        <v>#N/A</v>
      </c>
      <c r="U67" s="46" t="e">
        <f>VLOOKUP(A67,Plan_Parameters!$A$3:$GP$198,21,FALSE)</f>
        <v>#N/A</v>
      </c>
      <c r="V67" s="46" t="e">
        <f>VLOOKUP(A67,Plan_Parameters!$A$3:$GP$198,22,FALSE)</f>
        <v>#N/A</v>
      </c>
      <c r="W67" s="46" t="e">
        <f>VLOOKUP(A67,Plan_Parameters!$A$3:$GP$198,23,FALSE)</f>
        <v>#N/A</v>
      </c>
      <c r="X67" s="46" t="e">
        <f>VLOOKUP(A67,Plan_Parameters!$A$3:$GP$198,24,FALSE)</f>
        <v>#N/A</v>
      </c>
    </row>
    <row r="68" spans="1:24" x14ac:dyDescent="0.25">
      <c r="B68" s="46" t="e">
        <f>VLOOKUP(A68,Plan_Parameters!$A$3:$GP$198,2,FALSE)</f>
        <v>#N/A</v>
      </c>
      <c r="C68" s="46" t="e">
        <f>VLOOKUP(A68,Plan_Parameters!$A$3:$GP$198,3,FALSE)</f>
        <v>#N/A</v>
      </c>
      <c r="D68" s="46" t="e">
        <f>VLOOKUP(A68,Plan_Parameters!$A$3:$GP$198,4,FALSE)</f>
        <v>#N/A</v>
      </c>
      <c r="E68" s="46" t="e">
        <f>VLOOKUP(A68,Plan_Parameters!$A$3:$GP$198,5,FALSE)</f>
        <v>#N/A</v>
      </c>
      <c r="F68" s="46" t="e">
        <f>VLOOKUP(A68,Plan_Parameters!$A$3:$GP$198,6,FALSE)</f>
        <v>#N/A</v>
      </c>
      <c r="G68" s="46" t="e">
        <f>VLOOKUP(A68,Plan_Parameters!$A$3:$GP$198,7,FALSE)</f>
        <v>#N/A</v>
      </c>
      <c r="H68" s="46" t="e">
        <f>VLOOKUP(A68,Plan_Parameters!$A$3:$GP$198,8,FALSE)</f>
        <v>#N/A</v>
      </c>
      <c r="I68" s="46" t="e">
        <f>VLOOKUP(A68,Plan_Parameters!$A$3:$GP$198,9,FALSE)</f>
        <v>#N/A</v>
      </c>
      <c r="J68" s="46" t="e">
        <f>VLOOKUP(A68,Plan_Parameters!$A$3:$GP$198,10,FALSE)</f>
        <v>#N/A</v>
      </c>
      <c r="K68" s="46" t="e">
        <f>VLOOKUP(A68,Plan_Parameters!$A$3:$GP$198,11,FALSE)</f>
        <v>#N/A</v>
      </c>
      <c r="L68" s="46" t="e">
        <f>VLOOKUP(A68,Plan_Parameters!$A$3:$GP$198,12,FALSE)</f>
        <v>#N/A</v>
      </c>
      <c r="M68" s="46" t="e">
        <f>VLOOKUP(A68,Plan_Parameters!$A$3:$GP$198,13,FALSE)</f>
        <v>#N/A</v>
      </c>
      <c r="N68" s="46" t="e">
        <f>VLOOKUP(A68,Plan_Parameters!$A$3:$GP$198,14,FALSE)</f>
        <v>#N/A</v>
      </c>
      <c r="O68" s="46" t="e">
        <f>VLOOKUP(A68,Plan_Parameters!$A$3:$GP$198,15,FALSE)</f>
        <v>#N/A</v>
      </c>
      <c r="P68" s="46" t="e">
        <f>VLOOKUP(A68,Plan_Parameters!$A$3:$GP$198,16,FALSE)</f>
        <v>#N/A</v>
      </c>
      <c r="Q68" s="46" t="e">
        <f>VLOOKUP(A68,Plan_Parameters!$A$3:$GP$198,17,FALSE)</f>
        <v>#N/A</v>
      </c>
      <c r="R68" s="46" t="e">
        <f>VLOOKUP(A68,Plan_Parameters!$A$3:$GP$198,18,FALSE)</f>
        <v>#N/A</v>
      </c>
      <c r="S68" s="46" t="e">
        <f>VLOOKUP(A68,Plan_Parameters!$A$3:$GP$198,19,FALSE)</f>
        <v>#N/A</v>
      </c>
      <c r="T68" s="46" t="e">
        <f>VLOOKUP(A68,Plan_Parameters!$A$3:$GP$198,20,FALSE)</f>
        <v>#N/A</v>
      </c>
      <c r="U68" s="46" t="e">
        <f>VLOOKUP(A68,Plan_Parameters!$A$3:$GP$198,21,FALSE)</f>
        <v>#N/A</v>
      </c>
      <c r="V68" s="46" t="e">
        <f>VLOOKUP(A68,Plan_Parameters!$A$3:$GP$198,22,FALSE)</f>
        <v>#N/A</v>
      </c>
      <c r="W68" s="46" t="e">
        <f>VLOOKUP(A68,Plan_Parameters!$A$3:$GP$198,23,FALSE)</f>
        <v>#N/A</v>
      </c>
      <c r="X68" s="46" t="e">
        <f>VLOOKUP(A68,Plan_Parameters!$A$3:$GP$198,24,FALSE)</f>
        <v>#N/A</v>
      </c>
    </row>
    <row r="69" spans="1:24" x14ac:dyDescent="0.25">
      <c r="B69" s="46" t="e">
        <f>VLOOKUP(A69,Plan_Parameters!$A$3:$GP$198,2,FALSE)</f>
        <v>#N/A</v>
      </c>
      <c r="C69" s="46" t="e">
        <f>VLOOKUP(A69,Plan_Parameters!$A$3:$GP$198,3,FALSE)</f>
        <v>#N/A</v>
      </c>
      <c r="D69" s="46" t="e">
        <f>VLOOKUP(A69,Plan_Parameters!$A$3:$GP$198,4,FALSE)</f>
        <v>#N/A</v>
      </c>
      <c r="E69" s="46" t="e">
        <f>VLOOKUP(A69,Plan_Parameters!$A$3:$GP$198,5,FALSE)</f>
        <v>#N/A</v>
      </c>
      <c r="F69" s="46" t="e">
        <f>VLOOKUP(A69,Plan_Parameters!$A$3:$GP$198,6,FALSE)</f>
        <v>#N/A</v>
      </c>
      <c r="G69" s="46" t="e">
        <f>VLOOKUP(A69,Plan_Parameters!$A$3:$GP$198,7,FALSE)</f>
        <v>#N/A</v>
      </c>
      <c r="H69" s="46" t="e">
        <f>VLOOKUP(A69,Plan_Parameters!$A$3:$GP$198,8,FALSE)</f>
        <v>#N/A</v>
      </c>
      <c r="I69" s="46" t="e">
        <f>VLOOKUP(A69,Plan_Parameters!$A$3:$GP$198,9,FALSE)</f>
        <v>#N/A</v>
      </c>
      <c r="J69" s="46" t="e">
        <f>VLOOKUP(A69,Plan_Parameters!$A$3:$GP$198,10,FALSE)</f>
        <v>#N/A</v>
      </c>
      <c r="K69" s="46" t="e">
        <f>VLOOKUP(A69,Plan_Parameters!$A$3:$GP$198,11,FALSE)</f>
        <v>#N/A</v>
      </c>
      <c r="L69" s="46" t="e">
        <f>VLOOKUP(A69,Plan_Parameters!$A$3:$GP$198,12,FALSE)</f>
        <v>#N/A</v>
      </c>
      <c r="M69" s="46" t="e">
        <f>VLOOKUP(A69,Plan_Parameters!$A$3:$GP$198,13,FALSE)</f>
        <v>#N/A</v>
      </c>
      <c r="N69" s="46" t="e">
        <f>VLOOKUP(A69,Plan_Parameters!$A$3:$GP$198,14,FALSE)</f>
        <v>#N/A</v>
      </c>
      <c r="O69" s="46" t="e">
        <f>VLOOKUP(A69,Plan_Parameters!$A$3:$GP$198,15,FALSE)</f>
        <v>#N/A</v>
      </c>
      <c r="P69" s="46" t="e">
        <f>VLOOKUP(A69,Plan_Parameters!$A$3:$GP$198,16,FALSE)</f>
        <v>#N/A</v>
      </c>
      <c r="Q69" s="46" t="e">
        <f>VLOOKUP(A69,Plan_Parameters!$A$3:$GP$198,17,FALSE)</f>
        <v>#N/A</v>
      </c>
      <c r="R69" s="46" t="e">
        <f>VLOOKUP(A69,Plan_Parameters!$A$3:$GP$198,18,FALSE)</f>
        <v>#N/A</v>
      </c>
      <c r="S69" s="46" t="e">
        <f>VLOOKUP(A69,Plan_Parameters!$A$3:$GP$198,19,FALSE)</f>
        <v>#N/A</v>
      </c>
      <c r="T69" s="46" t="e">
        <f>VLOOKUP(A69,Plan_Parameters!$A$3:$GP$198,20,FALSE)</f>
        <v>#N/A</v>
      </c>
      <c r="U69" s="46" t="e">
        <f>VLOOKUP(A69,Plan_Parameters!$A$3:$GP$198,21,FALSE)</f>
        <v>#N/A</v>
      </c>
      <c r="V69" s="46" t="e">
        <f>VLOOKUP(A69,Plan_Parameters!$A$3:$GP$198,22,FALSE)</f>
        <v>#N/A</v>
      </c>
      <c r="W69" s="46" t="e">
        <f>VLOOKUP(A69,Plan_Parameters!$A$3:$GP$198,23,FALSE)</f>
        <v>#N/A</v>
      </c>
      <c r="X69" s="46" t="e">
        <f>VLOOKUP(A69,Plan_Parameters!$A$3:$GP$198,24,FALSE)</f>
        <v>#N/A</v>
      </c>
    </row>
    <row r="70" spans="1:24" x14ac:dyDescent="0.25">
      <c r="B70" s="46" t="e">
        <f>VLOOKUP(A70,Plan_Parameters!$A$3:$GP$198,2,FALSE)</f>
        <v>#N/A</v>
      </c>
      <c r="C70" s="46" t="e">
        <f>VLOOKUP(A70,Plan_Parameters!$A$3:$GP$198,3,FALSE)</f>
        <v>#N/A</v>
      </c>
      <c r="D70" s="46" t="e">
        <f>VLOOKUP(A70,Plan_Parameters!$A$3:$GP$198,4,FALSE)</f>
        <v>#N/A</v>
      </c>
      <c r="E70" s="46" t="e">
        <f>VLOOKUP(A70,Plan_Parameters!$A$3:$GP$198,5,FALSE)</f>
        <v>#N/A</v>
      </c>
      <c r="F70" s="46" t="e">
        <f>VLOOKUP(A70,Plan_Parameters!$A$3:$GP$198,6,FALSE)</f>
        <v>#N/A</v>
      </c>
      <c r="G70" s="46" t="e">
        <f>VLOOKUP(A70,Plan_Parameters!$A$3:$GP$198,7,FALSE)</f>
        <v>#N/A</v>
      </c>
      <c r="H70" s="46" t="e">
        <f>VLOOKUP(A70,Plan_Parameters!$A$3:$GP$198,8,FALSE)</f>
        <v>#N/A</v>
      </c>
      <c r="I70" s="46" t="e">
        <f>VLOOKUP(A70,Plan_Parameters!$A$3:$GP$198,9,FALSE)</f>
        <v>#N/A</v>
      </c>
      <c r="J70" s="46" t="e">
        <f>VLOOKUP(A70,Plan_Parameters!$A$3:$GP$198,10,FALSE)</f>
        <v>#N/A</v>
      </c>
      <c r="K70" s="46" t="e">
        <f>VLOOKUP(A70,Plan_Parameters!$A$3:$GP$198,11,FALSE)</f>
        <v>#N/A</v>
      </c>
      <c r="L70" s="46" t="e">
        <f>VLOOKUP(A70,Plan_Parameters!$A$3:$GP$198,12,FALSE)</f>
        <v>#N/A</v>
      </c>
      <c r="M70" s="46" t="e">
        <f>VLOOKUP(A70,Plan_Parameters!$A$3:$GP$198,13,FALSE)</f>
        <v>#N/A</v>
      </c>
      <c r="N70" s="46" t="e">
        <f>VLOOKUP(A70,Plan_Parameters!$A$3:$GP$198,14,FALSE)</f>
        <v>#N/A</v>
      </c>
      <c r="O70" s="46" t="e">
        <f>VLOOKUP(A70,Plan_Parameters!$A$3:$GP$198,15,FALSE)</f>
        <v>#N/A</v>
      </c>
      <c r="P70" s="46" t="e">
        <f>VLOOKUP(A70,Plan_Parameters!$A$3:$GP$198,16,FALSE)</f>
        <v>#N/A</v>
      </c>
      <c r="Q70" s="46" t="e">
        <f>VLOOKUP(A70,Plan_Parameters!$A$3:$GP$198,17,FALSE)</f>
        <v>#N/A</v>
      </c>
      <c r="R70" s="46" t="e">
        <f>VLOOKUP(A70,Plan_Parameters!$A$3:$GP$198,18,FALSE)</f>
        <v>#N/A</v>
      </c>
      <c r="S70" s="46" t="e">
        <f>VLOOKUP(A70,Plan_Parameters!$A$3:$GP$198,19,FALSE)</f>
        <v>#N/A</v>
      </c>
      <c r="T70" s="46" t="e">
        <f>VLOOKUP(A70,Plan_Parameters!$A$3:$GP$198,20,FALSE)</f>
        <v>#N/A</v>
      </c>
      <c r="U70" s="46" t="e">
        <f>VLOOKUP(A70,Plan_Parameters!$A$3:$GP$198,21,FALSE)</f>
        <v>#N/A</v>
      </c>
      <c r="V70" s="46" t="e">
        <f>VLOOKUP(A70,Plan_Parameters!$A$3:$GP$198,22,FALSE)</f>
        <v>#N/A</v>
      </c>
      <c r="W70" s="46" t="e">
        <f>VLOOKUP(A70,Plan_Parameters!$A$3:$GP$198,23,FALSE)</f>
        <v>#N/A</v>
      </c>
      <c r="X70" s="46" t="e">
        <f>VLOOKUP(A70,Plan_Parameters!$A$3:$GP$198,24,FALSE)</f>
        <v>#N/A</v>
      </c>
    </row>
    <row r="71" spans="1:24" x14ac:dyDescent="0.25">
      <c r="B71" s="46" t="e">
        <f>VLOOKUP(A71,Plan_Parameters!$A$3:$GP$198,2,FALSE)</f>
        <v>#N/A</v>
      </c>
      <c r="C71" s="46" t="e">
        <f>VLOOKUP(A71,Plan_Parameters!$A$3:$GP$198,3,FALSE)</f>
        <v>#N/A</v>
      </c>
      <c r="D71" s="46" t="e">
        <f>VLOOKUP(A71,Plan_Parameters!$A$3:$GP$198,4,FALSE)</f>
        <v>#N/A</v>
      </c>
      <c r="E71" s="46" t="e">
        <f>VLOOKUP(A71,Plan_Parameters!$A$3:$GP$198,5,FALSE)</f>
        <v>#N/A</v>
      </c>
      <c r="F71" s="46" t="e">
        <f>VLOOKUP(A71,Plan_Parameters!$A$3:$GP$198,6,FALSE)</f>
        <v>#N/A</v>
      </c>
      <c r="G71" s="46" t="e">
        <f>VLOOKUP(A71,Plan_Parameters!$A$3:$GP$198,7,FALSE)</f>
        <v>#N/A</v>
      </c>
      <c r="H71" s="46" t="e">
        <f>VLOOKUP(A71,Plan_Parameters!$A$3:$GP$198,8,FALSE)</f>
        <v>#N/A</v>
      </c>
      <c r="I71" s="46" t="e">
        <f>VLOOKUP(A71,Plan_Parameters!$A$3:$GP$198,9,FALSE)</f>
        <v>#N/A</v>
      </c>
      <c r="J71" s="46" t="e">
        <f>VLOOKUP(A71,Plan_Parameters!$A$3:$GP$198,10,FALSE)</f>
        <v>#N/A</v>
      </c>
      <c r="K71" s="46" t="e">
        <f>VLOOKUP(A71,Plan_Parameters!$A$3:$GP$198,11,FALSE)</f>
        <v>#N/A</v>
      </c>
      <c r="L71" s="46" t="e">
        <f>VLOOKUP(A71,Plan_Parameters!$A$3:$GP$198,12,FALSE)</f>
        <v>#N/A</v>
      </c>
      <c r="M71" s="46" t="e">
        <f>VLOOKUP(A71,Plan_Parameters!$A$3:$GP$198,13,FALSE)</f>
        <v>#N/A</v>
      </c>
      <c r="N71" s="46" t="e">
        <f>VLOOKUP(A71,Plan_Parameters!$A$3:$GP$198,14,FALSE)</f>
        <v>#N/A</v>
      </c>
      <c r="O71" s="46" t="e">
        <f>VLOOKUP(A71,Plan_Parameters!$A$3:$GP$198,15,FALSE)</f>
        <v>#N/A</v>
      </c>
      <c r="P71" s="46" t="e">
        <f>VLOOKUP(A71,Plan_Parameters!$A$3:$GP$198,16,FALSE)</f>
        <v>#N/A</v>
      </c>
      <c r="Q71" s="46" t="e">
        <f>VLOOKUP(A71,Plan_Parameters!$A$3:$GP$198,17,FALSE)</f>
        <v>#N/A</v>
      </c>
      <c r="R71" s="46" t="e">
        <f>VLOOKUP(A71,Plan_Parameters!$A$3:$GP$198,18,FALSE)</f>
        <v>#N/A</v>
      </c>
      <c r="S71" s="46" t="e">
        <f>VLOOKUP(A71,Plan_Parameters!$A$3:$GP$198,19,FALSE)</f>
        <v>#N/A</v>
      </c>
      <c r="T71" s="46" t="e">
        <f>VLOOKUP(A71,Plan_Parameters!$A$3:$GP$198,20,FALSE)</f>
        <v>#N/A</v>
      </c>
      <c r="U71" s="46" t="e">
        <f>VLOOKUP(A71,Plan_Parameters!$A$3:$GP$198,21,FALSE)</f>
        <v>#N/A</v>
      </c>
      <c r="V71" s="46" t="e">
        <f>VLOOKUP(A71,Plan_Parameters!$A$3:$GP$198,22,FALSE)</f>
        <v>#N/A</v>
      </c>
      <c r="W71" s="46" t="e">
        <f>VLOOKUP(A71,Plan_Parameters!$A$3:$GP$198,23,FALSE)</f>
        <v>#N/A</v>
      </c>
      <c r="X71" s="46" t="e">
        <f>VLOOKUP(A71,Plan_Parameters!$A$3:$GP$198,24,FALSE)</f>
        <v>#N/A</v>
      </c>
    </row>
    <row r="72" spans="1:24" x14ac:dyDescent="0.25">
      <c r="B72" s="46" t="e">
        <f>VLOOKUP(A72,Plan_Parameters!$A$3:$GP$198,2,FALSE)</f>
        <v>#N/A</v>
      </c>
      <c r="C72" s="46" t="e">
        <f>VLOOKUP(A72,Plan_Parameters!$A$3:$GP$198,3,FALSE)</f>
        <v>#N/A</v>
      </c>
      <c r="D72" s="46" t="e">
        <f>VLOOKUP(A72,Plan_Parameters!$A$3:$GP$198,4,FALSE)</f>
        <v>#N/A</v>
      </c>
      <c r="E72" s="46" t="e">
        <f>VLOOKUP(A72,Plan_Parameters!$A$3:$GP$198,5,FALSE)</f>
        <v>#N/A</v>
      </c>
      <c r="F72" s="46" t="e">
        <f>VLOOKUP(A72,Plan_Parameters!$A$3:$GP$198,6,FALSE)</f>
        <v>#N/A</v>
      </c>
      <c r="G72" s="46" t="e">
        <f>VLOOKUP(A72,Plan_Parameters!$A$3:$GP$198,7,FALSE)</f>
        <v>#N/A</v>
      </c>
      <c r="H72" s="46" t="e">
        <f>VLOOKUP(A72,Plan_Parameters!$A$3:$GP$198,8,FALSE)</f>
        <v>#N/A</v>
      </c>
      <c r="I72" s="46" t="e">
        <f>VLOOKUP(A72,Plan_Parameters!$A$3:$GP$198,9,FALSE)</f>
        <v>#N/A</v>
      </c>
      <c r="J72" s="46" t="e">
        <f>VLOOKUP(A72,Plan_Parameters!$A$3:$GP$198,10,FALSE)</f>
        <v>#N/A</v>
      </c>
      <c r="K72" s="46" t="e">
        <f>VLOOKUP(A72,Plan_Parameters!$A$3:$GP$198,11,FALSE)</f>
        <v>#N/A</v>
      </c>
      <c r="L72" s="46" t="e">
        <f>VLOOKUP(A72,Plan_Parameters!$A$3:$GP$198,12,FALSE)</f>
        <v>#N/A</v>
      </c>
      <c r="M72" s="46" t="e">
        <f>VLOOKUP(A72,Plan_Parameters!$A$3:$GP$198,13,FALSE)</f>
        <v>#N/A</v>
      </c>
      <c r="N72" s="46" t="e">
        <f>VLOOKUP(A72,Plan_Parameters!$A$3:$GP$198,14,FALSE)</f>
        <v>#N/A</v>
      </c>
      <c r="O72" s="46" t="e">
        <f>VLOOKUP(A72,Plan_Parameters!$A$3:$GP$198,15,FALSE)</f>
        <v>#N/A</v>
      </c>
      <c r="P72" s="46" t="e">
        <f>VLOOKUP(A72,Plan_Parameters!$A$3:$GP$198,16,FALSE)</f>
        <v>#N/A</v>
      </c>
      <c r="Q72" s="46" t="e">
        <f>VLOOKUP(A72,Plan_Parameters!$A$3:$GP$198,17,FALSE)</f>
        <v>#N/A</v>
      </c>
      <c r="R72" s="46" t="e">
        <f>VLOOKUP(A72,Plan_Parameters!$A$3:$GP$198,18,FALSE)</f>
        <v>#N/A</v>
      </c>
      <c r="S72" s="46" t="e">
        <f>VLOOKUP(A72,Plan_Parameters!$A$3:$GP$198,19,FALSE)</f>
        <v>#N/A</v>
      </c>
      <c r="T72" s="46" t="e">
        <f>VLOOKUP(A72,Plan_Parameters!$A$3:$GP$198,20,FALSE)</f>
        <v>#N/A</v>
      </c>
      <c r="U72" s="46" t="e">
        <f>VLOOKUP(A72,Plan_Parameters!$A$3:$GP$198,21,FALSE)</f>
        <v>#N/A</v>
      </c>
      <c r="V72" s="46" t="e">
        <f>VLOOKUP(A72,Plan_Parameters!$A$3:$GP$198,22,FALSE)</f>
        <v>#N/A</v>
      </c>
      <c r="W72" s="46" t="e">
        <f>VLOOKUP(A72,Plan_Parameters!$A$3:$GP$198,23,FALSE)</f>
        <v>#N/A</v>
      </c>
      <c r="X72" s="46" t="e">
        <f>VLOOKUP(A72,Plan_Parameters!$A$3:$GP$198,24,FALSE)</f>
        <v>#N/A</v>
      </c>
    </row>
    <row r="76" spans="1:24" x14ac:dyDescent="0.25">
      <c r="B76" s="48" t="s">
        <v>523</v>
      </c>
      <c r="D76" s="46" t="s">
        <v>18</v>
      </c>
      <c r="L76" s="48" t="s">
        <v>524</v>
      </c>
      <c r="U76" s="48" t="s">
        <v>525</v>
      </c>
    </row>
    <row r="77" spans="1:24" x14ac:dyDescent="0.25">
      <c r="B77" s="48" t="s">
        <v>526</v>
      </c>
      <c r="C77" s="46" t="s">
        <v>527</v>
      </c>
      <c r="D77" s="46">
        <v>30</v>
      </c>
      <c r="L77" s="48" t="s">
        <v>528</v>
      </c>
      <c r="U77" s="48" t="s">
        <v>529</v>
      </c>
    </row>
    <row r="78" spans="1:24" x14ac:dyDescent="0.25">
      <c r="B78" s="48" t="s">
        <v>530</v>
      </c>
      <c r="C78" s="46" t="s">
        <v>0</v>
      </c>
      <c r="D78" s="46">
        <v>54</v>
      </c>
      <c r="L78" s="48"/>
      <c r="U78" s="48" t="s">
        <v>531</v>
      </c>
    </row>
    <row r="79" spans="1:24" x14ac:dyDescent="0.25">
      <c r="B79" s="48" t="s">
        <v>67</v>
      </c>
      <c r="C79" s="46" t="s">
        <v>0</v>
      </c>
      <c r="D79" s="46">
        <v>54</v>
      </c>
      <c r="L79" s="48" t="s">
        <v>532</v>
      </c>
      <c r="U79" s="48" t="s">
        <v>533</v>
      </c>
    </row>
    <row r="80" spans="1:24" x14ac:dyDescent="0.25">
      <c r="B80" s="48" t="s">
        <v>211</v>
      </c>
      <c r="C80" s="46" t="s">
        <v>0</v>
      </c>
      <c r="D80" s="46">
        <v>50</v>
      </c>
      <c r="L80" s="48" t="s">
        <v>534</v>
      </c>
      <c r="U80" s="48" t="s">
        <v>535</v>
      </c>
    </row>
    <row r="81" spans="2:21" x14ac:dyDescent="0.25">
      <c r="B81" s="48" t="s">
        <v>536</v>
      </c>
      <c r="C81" s="46" t="s">
        <v>0</v>
      </c>
      <c r="D81" s="46">
        <v>45</v>
      </c>
      <c r="L81" s="48" t="s">
        <v>537</v>
      </c>
      <c r="U81" s="48" t="s">
        <v>538</v>
      </c>
    </row>
    <row r="82" spans="2:21" x14ac:dyDescent="0.25">
      <c r="B82" s="48" t="s">
        <v>539</v>
      </c>
      <c r="C82" s="46" t="s">
        <v>0</v>
      </c>
      <c r="D82" s="46">
        <v>64</v>
      </c>
      <c r="L82" s="48" t="s">
        <v>540</v>
      </c>
      <c r="U82" s="48" t="s">
        <v>541</v>
      </c>
    </row>
    <row r="83" spans="2:21" x14ac:dyDescent="0.25">
      <c r="B83" s="48" t="s">
        <v>542</v>
      </c>
      <c r="C83" s="46" t="s">
        <v>0</v>
      </c>
      <c r="D83" s="46">
        <v>54</v>
      </c>
      <c r="L83" s="48" t="s">
        <v>543</v>
      </c>
      <c r="U83" s="48" t="s">
        <v>544</v>
      </c>
    </row>
    <row r="84" spans="2:21" x14ac:dyDescent="0.25">
      <c r="B84" s="48" t="s">
        <v>545</v>
      </c>
      <c r="C84" s="46" t="s">
        <v>0</v>
      </c>
      <c r="D84" s="46">
        <v>70</v>
      </c>
      <c r="L84" s="48" t="s">
        <v>546</v>
      </c>
      <c r="U84" s="48" t="s">
        <v>547</v>
      </c>
    </row>
    <row r="85" spans="2:21" x14ac:dyDescent="0.25">
      <c r="B85" s="48" t="s">
        <v>548</v>
      </c>
      <c r="C85" s="46" t="s">
        <v>527</v>
      </c>
      <c r="D85" s="46">
        <v>7</v>
      </c>
      <c r="L85" s="48" t="s">
        <v>549</v>
      </c>
      <c r="U85" s="48" t="s">
        <v>550</v>
      </c>
    </row>
    <row r="86" spans="2:21" x14ac:dyDescent="0.25">
      <c r="B86" s="48" t="s">
        <v>551</v>
      </c>
      <c r="C86" s="46" t="s">
        <v>0</v>
      </c>
      <c r="D86" s="46">
        <v>50</v>
      </c>
      <c r="L86" s="48" t="s">
        <v>552</v>
      </c>
      <c r="U86" s="48" t="s">
        <v>553</v>
      </c>
    </row>
    <row r="87" spans="2:21" x14ac:dyDescent="0.25">
      <c r="B87" s="48" t="s">
        <v>554</v>
      </c>
      <c r="C87" s="46" t="s">
        <v>0</v>
      </c>
      <c r="D87" s="46">
        <v>45</v>
      </c>
      <c r="L87" s="48" t="s">
        <v>555</v>
      </c>
      <c r="U87" s="48" t="s">
        <v>556</v>
      </c>
    </row>
    <row r="88" spans="2:21" x14ac:dyDescent="0.25">
      <c r="B88" s="48" t="s">
        <v>557</v>
      </c>
      <c r="C88" s="46" t="s">
        <v>527</v>
      </c>
      <c r="D88" s="46">
        <v>40</v>
      </c>
      <c r="L88" s="48" t="s">
        <v>558</v>
      </c>
      <c r="U88" s="48" t="s">
        <v>559</v>
      </c>
    </row>
    <row r="89" spans="2:21" x14ac:dyDescent="0.25">
      <c r="B89" s="48" t="s">
        <v>560</v>
      </c>
      <c r="C89" s="46" t="s">
        <v>0</v>
      </c>
      <c r="D89" s="46">
        <v>5</v>
      </c>
      <c r="L89" s="48"/>
      <c r="U89" s="48" t="s">
        <v>561</v>
      </c>
    </row>
    <row r="90" spans="2:21" x14ac:dyDescent="0.25">
      <c r="B90" s="48" t="s">
        <v>562</v>
      </c>
      <c r="C90" s="46" t="s">
        <v>527</v>
      </c>
      <c r="D90" s="46" t="s">
        <v>563</v>
      </c>
      <c r="L90" s="48" t="s">
        <v>564</v>
      </c>
      <c r="U90" s="48" t="s">
        <v>565</v>
      </c>
    </row>
    <row r="91" spans="2:21" x14ac:dyDescent="0.25">
      <c r="B91" s="48" t="s">
        <v>566</v>
      </c>
      <c r="C91" s="46" t="s">
        <v>0</v>
      </c>
      <c r="D91" s="46" t="s">
        <v>567</v>
      </c>
      <c r="L91" s="48"/>
      <c r="U91" s="48" t="s">
        <v>568</v>
      </c>
    </row>
    <row r="92" spans="2:21" x14ac:dyDescent="0.25">
      <c r="L92" s="48" t="s">
        <v>569</v>
      </c>
      <c r="U92" s="48"/>
    </row>
    <row r="93" spans="2:21" x14ac:dyDescent="0.25">
      <c r="L93" s="48" t="s">
        <v>570</v>
      </c>
      <c r="U93" s="48" t="s">
        <v>571</v>
      </c>
    </row>
    <row r="94" spans="2:21" x14ac:dyDescent="0.25">
      <c r="B94" s="46" t="s">
        <v>3</v>
      </c>
      <c r="C94" s="46" t="s">
        <v>572</v>
      </c>
      <c r="D94" s="46" t="s">
        <v>19</v>
      </c>
      <c r="L94" s="48" t="s">
        <v>573</v>
      </c>
    </row>
    <row r="95" spans="2:21" x14ac:dyDescent="0.25">
      <c r="B95" s="46" t="s">
        <v>574</v>
      </c>
      <c r="C95" s="46">
        <f>37*2</f>
        <v>74</v>
      </c>
      <c r="D95" s="46" t="s">
        <v>20</v>
      </c>
      <c r="L95" s="48" t="s">
        <v>575</v>
      </c>
    </row>
    <row r="96" spans="2:21" x14ac:dyDescent="0.25">
      <c r="B96" s="46" t="s">
        <v>188</v>
      </c>
      <c r="C96" s="46">
        <f>37*2</f>
        <v>74</v>
      </c>
      <c r="D96" s="46" t="s">
        <v>20</v>
      </c>
      <c r="L96" s="48"/>
    </row>
    <row r="97" spans="12:12" x14ac:dyDescent="0.25">
      <c r="L97" s="48" t="s">
        <v>576</v>
      </c>
    </row>
    <row r="98" spans="12:12" x14ac:dyDescent="0.25">
      <c r="L98" s="48" t="s">
        <v>577</v>
      </c>
    </row>
  </sheetData>
  <conditionalFormatting sqref="A2:A29 A53:BM74">
    <cfRule type="notContainsBlanks" dxfId="6" priority="2">
      <formula>LEN(TRIM(A2))&gt;0</formula>
    </cfRule>
  </conditionalFormatting>
  <conditionalFormatting sqref="A37 A37:XFD39 A48:XFD50 A59:XFD61">
    <cfRule type="containsBlanks" dxfId="5" priority="1">
      <formula>LEN(TRIM(A37))=0</formula>
    </cfRule>
  </conditionalFormatting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9217" r:id="rId4">
          <objectPr locked="0" defaultSize="0" r:id="rId5">
            <anchor moveWithCells="1">
              <from>
                <xdr:col>1</xdr:col>
                <xdr:colOff>962025</xdr:colOff>
                <xdr:row>99</xdr:row>
                <xdr:rowOff>133350</xdr:rowOff>
              </from>
              <to>
                <xdr:col>9</xdr:col>
                <xdr:colOff>409575</xdr:colOff>
                <xdr:row>145</xdr:row>
                <xdr:rowOff>142875</xdr:rowOff>
              </to>
            </anchor>
          </objectPr>
        </oleObject>
      </mc:Choice>
      <mc:Fallback>
        <oleObject progId="Word.Document.12" shapeId="9217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10"/>
  <dimension ref="A1:GP98"/>
  <sheetViews>
    <sheetView zoomScale="70" zoomScaleNormal="70" workbookViewId="0">
      <selection activeCell="A37" sqref="A37"/>
    </sheetView>
  </sheetViews>
  <sheetFormatPr defaultRowHeight="15" x14ac:dyDescent="0.25"/>
  <cols>
    <col min="1" max="1" width="9.140625" style="46"/>
    <col min="2" max="2" width="20.85546875" style="46" bestFit="1" customWidth="1"/>
    <col min="3" max="4" width="9.140625" style="46"/>
    <col min="5" max="5" width="12.7109375" style="46" bestFit="1" customWidth="1"/>
    <col min="6" max="6" width="10.85546875" style="46" bestFit="1" customWidth="1"/>
    <col min="7" max="8" width="10.5703125" style="46" bestFit="1" customWidth="1"/>
    <col min="9" max="9" width="10.28515625" style="46" bestFit="1" customWidth="1"/>
    <col min="10" max="10" width="14.140625" style="46" customWidth="1"/>
    <col min="11" max="11" width="16.7109375" style="46" bestFit="1" customWidth="1"/>
    <col min="12" max="12" width="17.28515625" style="46" customWidth="1"/>
    <col min="13" max="20" width="22.42578125" style="46" bestFit="1" customWidth="1"/>
    <col min="21" max="21" width="19.28515625" style="46" customWidth="1"/>
    <col min="22" max="22" width="23.5703125" style="46" bestFit="1" customWidth="1"/>
    <col min="23" max="24" width="16.7109375" style="46" bestFit="1" customWidth="1"/>
    <col min="25" max="25" width="14.42578125" style="46" bestFit="1" customWidth="1"/>
    <col min="26" max="27" width="18" style="46" bestFit="1" customWidth="1"/>
    <col min="28" max="30" width="15.85546875" style="46" customWidth="1"/>
    <col min="31" max="31" width="9.28515625" style="46" bestFit="1" customWidth="1"/>
    <col min="32" max="32" width="13.85546875" style="46" bestFit="1" customWidth="1"/>
    <col min="33" max="33" width="14.140625" style="46" bestFit="1" customWidth="1"/>
    <col min="34" max="34" width="10.7109375" style="46" bestFit="1" customWidth="1"/>
    <col min="35" max="36" width="18" style="46" bestFit="1" customWidth="1"/>
    <col min="37" max="37" width="9.7109375" style="46" bestFit="1" customWidth="1"/>
    <col min="38" max="39" width="18" style="46" bestFit="1" customWidth="1"/>
    <col min="40" max="40" width="9.5703125" style="46" bestFit="1" customWidth="1"/>
    <col min="41" max="41" width="13.7109375" style="46" bestFit="1" customWidth="1"/>
    <col min="42" max="42" width="14" style="46" bestFit="1" customWidth="1"/>
    <col min="43" max="43" width="9.7109375" style="46" bestFit="1" customWidth="1"/>
    <col min="44" max="44" width="13.85546875" style="46" bestFit="1" customWidth="1"/>
    <col min="45" max="45" width="14.140625" style="46" bestFit="1" customWidth="1"/>
    <col min="46" max="46" width="11.28515625" style="46" bestFit="1" customWidth="1"/>
    <col min="47" max="48" width="18" style="46" bestFit="1" customWidth="1"/>
    <col min="49" max="49" width="10.28515625" style="46" bestFit="1" customWidth="1"/>
    <col min="50" max="51" width="18" style="46" bestFit="1" customWidth="1"/>
    <col min="52" max="52" width="9.5703125" style="46" bestFit="1" customWidth="1"/>
    <col min="53" max="53" width="13.7109375" style="46" bestFit="1" customWidth="1"/>
    <col min="54" max="54" width="14" style="46" bestFit="1" customWidth="1"/>
    <col min="55" max="55" width="9.7109375" style="46" bestFit="1" customWidth="1"/>
    <col min="56" max="56" width="13.85546875" style="46" bestFit="1" customWidth="1"/>
    <col min="57" max="57" width="14.140625" style="46" bestFit="1" customWidth="1"/>
    <col min="58" max="58" width="9.5703125" style="46" bestFit="1" customWidth="1"/>
    <col min="59" max="60" width="18" style="46" bestFit="1" customWidth="1"/>
    <col min="61" max="61" width="8.5703125" style="46" bestFit="1" customWidth="1"/>
    <col min="62" max="63" width="18" style="46" bestFit="1" customWidth="1"/>
    <col min="64" max="64" width="13.85546875" style="46" bestFit="1" customWidth="1"/>
    <col min="65" max="65" width="18" style="46" bestFit="1" customWidth="1"/>
    <col min="66" max="66" width="18.28515625" style="46" bestFit="1" customWidth="1"/>
    <col min="67" max="67" width="21" style="46" bestFit="1" customWidth="1"/>
    <col min="68" max="68" width="25.140625" style="46" bestFit="1" customWidth="1"/>
    <col min="69" max="69" width="25.5703125" style="46" bestFit="1" customWidth="1"/>
    <col min="70" max="70" width="22.5703125" style="46" bestFit="1" customWidth="1"/>
    <col min="71" max="71" width="26.7109375" style="46" bestFit="1" customWidth="1"/>
    <col min="72" max="72" width="27" style="46" bestFit="1" customWidth="1"/>
    <col min="73" max="73" width="12.140625" style="46" bestFit="1" customWidth="1"/>
    <col min="74" max="74" width="16.28515625" style="46" bestFit="1" customWidth="1"/>
    <col min="75" max="75" width="16.5703125" style="46" bestFit="1" customWidth="1"/>
    <col min="76" max="76" width="14.42578125" style="46" bestFit="1" customWidth="1"/>
    <col min="77" max="77" width="18.5703125" style="46" bestFit="1" customWidth="1"/>
    <col min="78" max="78" width="18.85546875" style="46" bestFit="1" customWidth="1"/>
    <col min="79" max="79" width="20.140625" style="46" bestFit="1" customWidth="1"/>
    <col min="80" max="80" width="24.28515625" style="46" bestFit="1" customWidth="1"/>
    <col min="81" max="81" width="24.5703125" style="46" bestFit="1" customWidth="1"/>
    <col min="82" max="82" width="21.42578125" style="46" bestFit="1" customWidth="1"/>
    <col min="83" max="83" width="25.5703125" style="46" bestFit="1" customWidth="1"/>
    <col min="84" max="84" width="25.85546875" style="46" bestFit="1" customWidth="1"/>
    <col min="85" max="85" width="24.140625" style="46" bestFit="1" customWidth="1"/>
    <col min="86" max="86" width="28.7109375" style="46" bestFit="1" customWidth="1"/>
    <col min="87" max="87" width="29" style="46" bestFit="1" customWidth="1"/>
    <col min="88" max="88" width="25.28515625" style="46" bestFit="1" customWidth="1"/>
    <col min="89" max="89" width="30" style="46" bestFit="1" customWidth="1"/>
    <col min="90" max="90" width="30.28515625" style="46" bestFit="1" customWidth="1"/>
    <col min="91" max="91" width="18" style="46" bestFit="1" customWidth="1"/>
    <col min="92" max="92" width="22.5703125" style="46" bestFit="1" customWidth="1"/>
    <col min="93" max="93" width="22.85546875" style="46" bestFit="1" customWidth="1"/>
    <col min="94" max="94" width="20.7109375" style="46" bestFit="1" customWidth="1"/>
    <col min="95" max="95" width="25.28515625" style="46" bestFit="1" customWidth="1"/>
    <col min="96" max="96" width="25.7109375" style="46" bestFit="1" customWidth="1"/>
    <col min="97" max="97" width="22" style="46" bestFit="1" customWidth="1"/>
    <col min="98" max="98" width="26.5703125" style="46" bestFit="1" customWidth="1"/>
    <col min="99" max="99" width="26.85546875" style="46" bestFit="1" customWidth="1"/>
    <col min="100" max="100" width="13.5703125" style="46" bestFit="1" customWidth="1"/>
    <col min="101" max="101" width="18.140625" style="46" bestFit="1" customWidth="1"/>
    <col min="102" max="102" width="18.42578125" style="46" bestFit="1" customWidth="1"/>
    <col min="103" max="103" width="14.7109375" style="46" bestFit="1" customWidth="1"/>
    <col min="104" max="104" width="19.28515625" style="46" bestFit="1" customWidth="1"/>
    <col min="105" max="105" width="19.5703125" style="46" bestFit="1" customWidth="1"/>
    <col min="106" max="106" width="21.140625" style="46" bestFit="1" customWidth="1"/>
    <col min="107" max="107" width="25.85546875" style="46" bestFit="1" customWidth="1"/>
    <col min="108" max="108" width="26.140625" style="46" bestFit="1" customWidth="1"/>
    <col min="109" max="109" width="22.42578125" style="46" bestFit="1" customWidth="1"/>
    <col min="110" max="110" width="27" style="46" bestFit="1" customWidth="1"/>
    <col min="111" max="111" width="27.28515625" style="46" bestFit="1" customWidth="1"/>
    <col min="112" max="112" width="19" style="46" bestFit="1" customWidth="1"/>
    <col min="113" max="113" width="23.5703125" style="46" bestFit="1" customWidth="1"/>
    <col min="114" max="114" width="23.85546875" style="46" bestFit="1" customWidth="1"/>
    <col min="115" max="115" width="20.140625" style="46" bestFit="1" customWidth="1"/>
    <col min="116" max="116" width="24.7109375" style="46" bestFit="1" customWidth="1"/>
    <col min="117" max="117" width="25" style="46" bestFit="1" customWidth="1"/>
    <col min="118" max="118" width="17.42578125" style="46" bestFit="1" customWidth="1"/>
    <col min="119" max="119" width="22" style="46" bestFit="1" customWidth="1"/>
    <col min="120" max="120" width="22.28515625" style="46" bestFit="1" customWidth="1"/>
    <col min="121" max="121" width="11.7109375" style="46" bestFit="1" customWidth="1"/>
    <col min="122" max="122" width="16.28515625" style="46" bestFit="1" customWidth="1"/>
    <col min="123" max="123" width="16.5703125" style="46" bestFit="1" customWidth="1"/>
    <col min="124" max="124" width="12.85546875" style="46" bestFit="1" customWidth="1"/>
    <col min="125" max="125" width="17.5703125" style="46" bestFit="1" customWidth="1"/>
    <col min="126" max="126" width="17.85546875" style="46" bestFit="1" customWidth="1"/>
    <col min="127" max="127" width="9.85546875" style="46" bestFit="1" customWidth="1"/>
    <col min="128" max="128" width="14.42578125" style="46" bestFit="1" customWidth="1"/>
    <col min="129" max="129" width="14.7109375" style="46" bestFit="1" customWidth="1"/>
    <col min="130" max="130" width="26.42578125" style="46" bestFit="1" customWidth="1"/>
    <col min="131" max="131" width="30.5703125" style="46" bestFit="1" customWidth="1"/>
    <col min="132" max="132" width="30.85546875" style="46" bestFit="1" customWidth="1"/>
    <col min="133" max="133" width="27.5703125" style="46" bestFit="1" customWidth="1"/>
    <col min="134" max="134" width="31.7109375" style="46" bestFit="1" customWidth="1"/>
    <col min="135" max="135" width="32" style="46" bestFit="1" customWidth="1"/>
    <col min="136" max="136" width="17.7109375" style="46" bestFit="1" customWidth="1"/>
    <col min="137" max="137" width="22.28515625" style="46" bestFit="1" customWidth="1"/>
    <col min="138" max="138" width="22.5703125" style="46" bestFit="1" customWidth="1"/>
    <col min="139" max="139" width="14.140625" style="46" bestFit="1" customWidth="1"/>
    <col min="140" max="140" width="18.7109375" style="46" bestFit="1" customWidth="1"/>
    <col min="141" max="141" width="19" style="46" bestFit="1" customWidth="1"/>
    <col min="142" max="142" width="15.42578125" style="46" bestFit="1" customWidth="1"/>
    <col min="143" max="143" width="20" style="46" bestFit="1" customWidth="1"/>
    <col min="144" max="144" width="20.28515625" style="46" bestFit="1" customWidth="1"/>
    <col min="145" max="145" width="12.85546875" style="46" bestFit="1" customWidth="1"/>
    <col min="146" max="146" width="17.5703125" style="46" bestFit="1" customWidth="1"/>
    <col min="147" max="147" width="17.85546875" style="46" bestFit="1" customWidth="1"/>
    <col min="148" max="16384" width="9.140625" style="46"/>
  </cols>
  <sheetData>
    <row r="1" spans="1:198" s="16" customFormat="1" x14ac:dyDescent="0.25">
      <c r="A1" s="16">
        <v>1</v>
      </c>
      <c r="B1" s="16">
        <v>2</v>
      </c>
      <c r="C1" s="16">
        <v>3</v>
      </c>
      <c r="D1" s="16">
        <v>4</v>
      </c>
      <c r="E1" s="16">
        <v>5</v>
      </c>
      <c r="F1" s="16">
        <v>6</v>
      </c>
      <c r="G1" s="16">
        <v>7</v>
      </c>
      <c r="H1" s="16">
        <v>8</v>
      </c>
      <c r="I1" s="16">
        <v>9</v>
      </c>
      <c r="J1" s="39">
        <v>10</v>
      </c>
      <c r="K1" s="40">
        <v>11</v>
      </c>
      <c r="L1" s="41">
        <v>12</v>
      </c>
      <c r="M1" s="16">
        <v>13</v>
      </c>
      <c r="N1" s="16">
        <v>14</v>
      </c>
      <c r="O1" s="16">
        <v>15</v>
      </c>
      <c r="P1" s="39">
        <v>16</v>
      </c>
      <c r="Q1" s="40">
        <v>17</v>
      </c>
      <c r="R1" s="41">
        <v>18</v>
      </c>
      <c r="S1" s="16">
        <v>19</v>
      </c>
      <c r="T1" s="16">
        <v>20</v>
      </c>
      <c r="U1" s="16">
        <v>21</v>
      </c>
      <c r="V1" s="39">
        <v>22</v>
      </c>
      <c r="W1" s="40">
        <v>23</v>
      </c>
      <c r="X1" s="41">
        <v>24</v>
      </c>
      <c r="Y1" s="16">
        <v>25</v>
      </c>
      <c r="Z1" s="16">
        <v>26</v>
      </c>
      <c r="AA1" s="16">
        <v>27</v>
      </c>
      <c r="AB1" s="39">
        <v>28</v>
      </c>
      <c r="AC1" s="40">
        <v>29</v>
      </c>
      <c r="AD1" s="41">
        <v>30</v>
      </c>
      <c r="AE1" s="16">
        <v>31</v>
      </c>
      <c r="AF1" s="16">
        <v>32</v>
      </c>
      <c r="AG1" s="16">
        <v>33</v>
      </c>
      <c r="AH1" s="39">
        <v>34</v>
      </c>
      <c r="AI1" s="40">
        <v>35</v>
      </c>
      <c r="AJ1" s="41">
        <v>36</v>
      </c>
      <c r="AK1" s="16">
        <v>37</v>
      </c>
      <c r="AL1" s="16">
        <v>38</v>
      </c>
      <c r="AM1" s="16">
        <v>39</v>
      </c>
      <c r="AN1" s="39">
        <v>40</v>
      </c>
      <c r="AO1" s="40">
        <v>41</v>
      </c>
      <c r="AP1" s="41">
        <v>42</v>
      </c>
      <c r="AQ1" s="16">
        <v>43</v>
      </c>
      <c r="AR1" s="16">
        <v>44</v>
      </c>
      <c r="AS1" s="16">
        <v>45</v>
      </c>
      <c r="AT1" s="39">
        <v>46</v>
      </c>
      <c r="AU1" s="40">
        <v>47</v>
      </c>
      <c r="AV1" s="41">
        <v>48</v>
      </c>
      <c r="AW1" s="16">
        <v>49</v>
      </c>
      <c r="AX1" s="16">
        <v>50</v>
      </c>
      <c r="AY1" s="16">
        <v>51</v>
      </c>
      <c r="AZ1" s="39">
        <v>52</v>
      </c>
      <c r="BA1" s="40">
        <v>53</v>
      </c>
      <c r="BB1" s="41">
        <v>54</v>
      </c>
      <c r="BC1" s="16">
        <v>55</v>
      </c>
      <c r="BD1" s="16">
        <v>56</v>
      </c>
      <c r="BE1" s="16">
        <v>57</v>
      </c>
      <c r="BF1" s="39">
        <v>58</v>
      </c>
      <c r="BG1" s="40">
        <v>59</v>
      </c>
      <c r="BH1" s="41">
        <v>60</v>
      </c>
      <c r="BI1" s="16">
        <v>61</v>
      </c>
      <c r="BJ1" s="16">
        <v>62</v>
      </c>
      <c r="BK1" s="16">
        <v>63</v>
      </c>
      <c r="BL1" s="39">
        <v>64</v>
      </c>
      <c r="BM1" s="40">
        <v>65</v>
      </c>
      <c r="BN1" s="41">
        <v>66</v>
      </c>
      <c r="BO1" s="16">
        <v>67</v>
      </c>
      <c r="BP1" s="16">
        <v>68</v>
      </c>
      <c r="BQ1" s="16">
        <v>69</v>
      </c>
      <c r="BR1" s="39">
        <v>70</v>
      </c>
      <c r="BS1" s="40">
        <v>71</v>
      </c>
      <c r="BT1" s="41">
        <v>72</v>
      </c>
      <c r="BU1" s="16">
        <v>73</v>
      </c>
      <c r="BV1" s="16">
        <v>74</v>
      </c>
      <c r="BW1" s="16">
        <v>75</v>
      </c>
      <c r="BX1" s="39">
        <v>76</v>
      </c>
      <c r="BY1" s="40">
        <v>77</v>
      </c>
      <c r="BZ1" s="41">
        <v>78</v>
      </c>
      <c r="CA1" s="16">
        <v>79</v>
      </c>
      <c r="CB1" s="16">
        <v>80</v>
      </c>
      <c r="CC1" s="16">
        <v>81</v>
      </c>
      <c r="CD1" s="39">
        <v>82</v>
      </c>
      <c r="CE1" s="40">
        <v>83</v>
      </c>
      <c r="CF1" s="41">
        <v>84</v>
      </c>
      <c r="CG1" s="16">
        <v>85</v>
      </c>
      <c r="CH1" s="16">
        <v>86</v>
      </c>
      <c r="CI1" s="16">
        <v>87</v>
      </c>
      <c r="CJ1" s="39">
        <v>88</v>
      </c>
      <c r="CK1" s="40">
        <v>89</v>
      </c>
      <c r="CL1" s="41">
        <v>90</v>
      </c>
      <c r="CM1" s="16">
        <v>91</v>
      </c>
      <c r="CN1" s="16">
        <v>92</v>
      </c>
      <c r="CO1" s="16">
        <v>93</v>
      </c>
      <c r="CP1" s="39">
        <v>94</v>
      </c>
      <c r="CQ1" s="40">
        <v>95</v>
      </c>
      <c r="CR1" s="41">
        <v>96</v>
      </c>
      <c r="CS1" s="16">
        <v>97</v>
      </c>
      <c r="CT1" s="16">
        <v>98</v>
      </c>
      <c r="CU1" s="16">
        <v>99</v>
      </c>
      <c r="CV1" s="39">
        <v>100</v>
      </c>
      <c r="CW1" s="40">
        <v>101</v>
      </c>
      <c r="CX1" s="41">
        <v>102</v>
      </c>
      <c r="CY1" s="16">
        <v>103</v>
      </c>
      <c r="CZ1" s="16">
        <v>104</v>
      </c>
      <c r="DA1" s="16">
        <v>105</v>
      </c>
      <c r="DB1" s="39">
        <v>106</v>
      </c>
      <c r="DC1" s="40">
        <v>107</v>
      </c>
      <c r="DD1" s="41">
        <v>108</v>
      </c>
      <c r="DE1" s="16">
        <v>109</v>
      </c>
      <c r="DF1" s="16">
        <v>110</v>
      </c>
      <c r="DG1" s="16">
        <v>111</v>
      </c>
      <c r="DH1" s="39">
        <v>112</v>
      </c>
      <c r="DI1" s="40">
        <v>113</v>
      </c>
      <c r="DJ1" s="41">
        <v>114</v>
      </c>
      <c r="DK1" s="16">
        <v>115</v>
      </c>
      <c r="DL1" s="16">
        <v>116</v>
      </c>
      <c r="DM1" s="16">
        <v>117</v>
      </c>
      <c r="DN1" s="39">
        <v>118</v>
      </c>
      <c r="DO1" s="40">
        <v>119</v>
      </c>
      <c r="DP1" s="41">
        <v>120</v>
      </c>
      <c r="DQ1" s="16">
        <v>121</v>
      </c>
      <c r="DR1" s="16">
        <v>122</v>
      </c>
      <c r="DS1" s="16">
        <v>123</v>
      </c>
      <c r="DT1" s="39">
        <v>124</v>
      </c>
      <c r="DU1" s="40">
        <v>125</v>
      </c>
      <c r="DV1" s="41">
        <v>126</v>
      </c>
      <c r="DW1" s="16">
        <v>127</v>
      </c>
      <c r="DX1" s="16">
        <v>128</v>
      </c>
      <c r="DY1" s="16">
        <v>129</v>
      </c>
      <c r="DZ1" s="39">
        <v>130</v>
      </c>
      <c r="EA1" s="40">
        <v>131</v>
      </c>
      <c r="EB1" s="41">
        <v>132</v>
      </c>
      <c r="EC1" s="16">
        <v>133</v>
      </c>
      <c r="ED1" s="16">
        <v>134</v>
      </c>
      <c r="EE1" s="16">
        <v>135</v>
      </c>
      <c r="EF1" s="39">
        <v>136</v>
      </c>
      <c r="EG1" s="40">
        <v>137</v>
      </c>
      <c r="EH1" s="41">
        <v>138</v>
      </c>
      <c r="EI1" s="16">
        <v>139</v>
      </c>
      <c r="EJ1" s="16">
        <v>140</v>
      </c>
      <c r="EK1" s="16">
        <v>141</v>
      </c>
      <c r="EL1" s="39">
        <v>142</v>
      </c>
      <c r="EM1" s="40">
        <v>143</v>
      </c>
      <c r="EN1" s="41">
        <v>144</v>
      </c>
      <c r="EO1" s="16">
        <v>145</v>
      </c>
      <c r="EP1" s="16">
        <v>146</v>
      </c>
      <c r="EQ1" s="16">
        <v>147</v>
      </c>
      <c r="ER1" s="39">
        <v>148</v>
      </c>
      <c r="ES1" s="40">
        <v>149</v>
      </c>
      <c r="ET1" s="41">
        <v>150</v>
      </c>
      <c r="EU1" s="16">
        <v>151</v>
      </c>
      <c r="EV1" s="16">
        <v>152</v>
      </c>
      <c r="EW1" s="16">
        <v>153</v>
      </c>
      <c r="EX1" s="16">
        <v>154</v>
      </c>
      <c r="EY1" s="16">
        <v>155</v>
      </c>
      <c r="EZ1" s="16">
        <v>156</v>
      </c>
      <c r="FA1" s="16">
        <v>157</v>
      </c>
      <c r="FB1" s="16">
        <v>158</v>
      </c>
      <c r="FC1" s="16">
        <v>159</v>
      </c>
      <c r="FD1" s="16">
        <v>160</v>
      </c>
      <c r="FE1" s="16">
        <v>161</v>
      </c>
      <c r="FF1" s="16">
        <v>162</v>
      </c>
      <c r="FG1" s="16">
        <v>163</v>
      </c>
      <c r="FH1" s="16">
        <v>164</v>
      </c>
      <c r="FI1" s="16">
        <v>165</v>
      </c>
      <c r="FJ1" s="16">
        <v>166</v>
      </c>
      <c r="FK1" s="16">
        <v>167</v>
      </c>
      <c r="FL1" s="16">
        <v>168</v>
      </c>
      <c r="FM1" s="16">
        <v>169</v>
      </c>
      <c r="FN1" s="16">
        <v>170</v>
      </c>
      <c r="FO1" s="16">
        <v>171</v>
      </c>
      <c r="FP1" s="16">
        <v>172</v>
      </c>
      <c r="FQ1" s="16">
        <v>173</v>
      </c>
      <c r="FR1" s="16">
        <v>174</v>
      </c>
      <c r="FS1" s="16">
        <v>175</v>
      </c>
      <c r="FT1" s="16">
        <v>176</v>
      </c>
      <c r="FU1" s="16">
        <v>177</v>
      </c>
      <c r="FV1" s="16">
        <v>178</v>
      </c>
      <c r="FW1" s="16">
        <v>179</v>
      </c>
      <c r="FX1" s="16">
        <v>180</v>
      </c>
      <c r="FY1" s="16">
        <v>181</v>
      </c>
      <c r="FZ1" s="16">
        <v>182</v>
      </c>
      <c r="GA1" s="16">
        <v>183</v>
      </c>
      <c r="GB1" s="16">
        <v>184</v>
      </c>
      <c r="GC1" s="16">
        <v>185</v>
      </c>
      <c r="GD1" s="16">
        <v>186</v>
      </c>
      <c r="GE1" s="16">
        <v>187</v>
      </c>
      <c r="GF1" s="16">
        <v>188</v>
      </c>
      <c r="GG1" s="16">
        <v>189</v>
      </c>
      <c r="GH1" s="16">
        <v>190</v>
      </c>
      <c r="GI1" s="16">
        <v>191</v>
      </c>
      <c r="GJ1" s="16">
        <v>192</v>
      </c>
      <c r="GK1" s="16">
        <v>193</v>
      </c>
      <c r="GL1" s="16">
        <v>194</v>
      </c>
      <c r="GM1" s="16">
        <v>195</v>
      </c>
      <c r="GN1" s="16">
        <v>196</v>
      </c>
      <c r="GO1" s="16">
        <v>197</v>
      </c>
      <c r="GP1" s="16">
        <v>198</v>
      </c>
    </row>
    <row r="2" spans="1:198" s="35" customFormat="1" x14ac:dyDescent="0.25">
      <c r="A2" s="35" t="str">
        <f>'Phase 1,2+robust'!A2</f>
        <v>ID</v>
      </c>
      <c r="B2" s="35" t="str">
        <f>'Phase 1,2+robust'!B2</f>
        <v>CentreID</v>
      </c>
      <c r="C2" s="35" t="str">
        <f>'Phase 1,2+robust'!C2</f>
        <v>Initials</v>
      </c>
      <c r="D2" s="35" t="str">
        <f>'Phase 1,2+robust'!D2</f>
        <v>Date</v>
      </c>
      <c r="E2" s="35" t="str">
        <f>'Phase 1,2+robust'!E2</f>
        <v>LastUpdated</v>
      </c>
      <c r="F2" s="35" t="str">
        <f>'Phase 1,2+robust'!F2</f>
        <v>Plan name</v>
      </c>
      <c r="G2" s="35" t="str">
        <f>'Phase 1,2+robust'!G2</f>
        <v>Submitted</v>
      </c>
      <c r="H2" s="35" t="str">
        <f>'Phase 1,2+robust'!H2</f>
        <v>Indication</v>
      </c>
      <c r="I2" s="35" t="str">
        <f>'Phase 1,2+robust'!I2</f>
        <v>PatientNo</v>
      </c>
      <c r="J2" s="42" t="str">
        <f>'Phase 1,2+robust'!J2</f>
        <v>PTV_1_D98</v>
      </c>
      <c r="K2" s="43" t="str">
        <f>'Phase 1,2+robust'!K2</f>
        <v>PTV_1_D98_min</v>
      </c>
      <c r="L2" s="44" t="str">
        <f>'Phase 1,2+robust'!L2</f>
        <v>PTV_1_D98_max</v>
      </c>
      <c r="M2" s="35" t="str">
        <f>'Phase 1,2+robust'!M2</f>
        <v>PTV_1_D2</v>
      </c>
      <c r="N2" s="35" t="str">
        <f>'Phase 1,2+robust'!N2</f>
        <v>PTV_1_D2_min</v>
      </c>
      <c r="O2" s="35" t="str">
        <f>'Phase 1,2+robust'!O2</f>
        <v>PTV_1_D2_max</v>
      </c>
      <c r="P2" s="42" t="str">
        <f>'Phase 1,2+robust'!Y2</f>
        <v>PTV_1_CI</v>
      </c>
      <c r="Q2" s="43" t="str">
        <f>'Phase 1,2+robust'!Z2</f>
        <v>PTV_1_CI_min</v>
      </c>
      <c r="R2" s="44" t="str">
        <f>'Phase 1,2+robust'!AA2</f>
        <v>PTV_1_CI_max</v>
      </c>
      <c r="S2" s="35" t="str">
        <f>'Phase 1,2+robust'!AB2</f>
        <v>PTV_1_HI</v>
      </c>
      <c r="T2" s="35" t="str">
        <f>'Phase 1,2+robust'!AC2</f>
        <v>PTV_1_HI_min</v>
      </c>
      <c r="U2" s="35" t="str">
        <f>'Phase 1,2+robust'!AD2</f>
        <v>PTV_1_HI_max</v>
      </c>
      <c r="V2" s="42" t="str">
        <f>'Phase 1,2+robust'!AE2</f>
        <v>PTV_2_D98</v>
      </c>
      <c r="W2" s="43" t="str">
        <f>'Phase 1,2+robust'!AF2</f>
        <v>PTV_2_D98_min</v>
      </c>
      <c r="X2" s="44" t="str">
        <f>'Phase 1,2+robust'!AG2</f>
        <v>PTV_2_D98_max</v>
      </c>
      <c r="Y2" s="35" t="str">
        <f>'Phase 1,2+robust'!AH2</f>
        <v>PTV_2_D2</v>
      </c>
      <c r="Z2" s="35" t="str">
        <f>'Phase 1,2+robust'!AI2</f>
        <v>PTV_2_D2_min</v>
      </c>
      <c r="AA2" s="35" t="str">
        <f>'Phase 1,2+robust'!AJ2</f>
        <v>PTV_2_D2_max</v>
      </c>
      <c r="AB2" s="42" t="str">
        <f>'Phase 1,2+robust'!AT2</f>
        <v>PTV_2_CI</v>
      </c>
      <c r="AC2" s="43" t="str">
        <f>'Phase 1,2+robust'!AU2</f>
        <v>PTV_2_CI_min</v>
      </c>
      <c r="AD2" s="44" t="str">
        <f>'Phase 1,2+robust'!AV2</f>
        <v>PTV_2_CI_max</v>
      </c>
      <c r="AE2" s="35" t="str">
        <f>'Phase 1,2+robust'!AW2</f>
        <v>PTV_2_HI</v>
      </c>
      <c r="AF2" s="35" t="str">
        <f>'Phase 1,2+robust'!AX2</f>
        <v>PTV_2_HI_min</v>
      </c>
      <c r="AG2" s="35" t="str">
        <f>'Phase 1,2+robust'!AY2</f>
        <v>PTV_2_HI_max</v>
      </c>
      <c r="AH2" s="42" t="str">
        <f>'Phase 1,2+robust'!AZ2</f>
        <v>CTV_1_D98</v>
      </c>
      <c r="AI2" s="43" t="str">
        <f>'Phase 1,2+robust'!BA2</f>
        <v>CTV_1_D98_min</v>
      </c>
      <c r="AJ2" s="44" t="str">
        <f>'Phase 1,2+robust'!BB2</f>
        <v>CTV_1_D98_max</v>
      </c>
      <c r="AK2" s="35" t="str">
        <f>'Phase 1,2+robust'!BC2</f>
        <v>CTV_1_D2</v>
      </c>
      <c r="AL2" s="35" t="str">
        <f>'Phase 1,2+robust'!BD2</f>
        <v>CTV_1_D2_min</v>
      </c>
      <c r="AM2" s="35" t="str">
        <f>'Phase 1,2+robust'!BE2</f>
        <v>CTV_1_D2_max</v>
      </c>
      <c r="AN2" s="42" t="str">
        <f>'Phase 1,2+robust'!BO2</f>
        <v xml:space="preserve">CTV_1_CI </v>
      </c>
      <c r="AO2" s="43" t="str">
        <f>'Phase 1,2+robust'!BP2</f>
        <v>CTV_1_CI_min</v>
      </c>
      <c r="AP2" s="44" t="str">
        <f>'Phase 1,2+robust'!BQ2</f>
        <v>CTV_1_CI_max</v>
      </c>
      <c r="AQ2" s="35" t="str">
        <f>'Phase 1,2+robust'!BR2</f>
        <v xml:space="preserve">CTV_1_HI </v>
      </c>
      <c r="AR2" s="35" t="str">
        <f>'Phase 1,2+robust'!BS2</f>
        <v>CTV_1_HI_min</v>
      </c>
      <c r="AS2" s="35" t="str">
        <f>'Phase 1,2+robust'!BT2</f>
        <v>CTV_1_HI_max</v>
      </c>
      <c r="AT2" s="42" t="str">
        <f>'Phase 1,2+robust'!BU2</f>
        <v xml:space="preserve">CTV_2_D98 </v>
      </c>
      <c r="AU2" s="43" t="str">
        <f>'Phase 1,2+robust'!BV2</f>
        <v>CTV_2_D98_min</v>
      </c>
      <c r="AV2" s="44" t="str">
        <f>'Phase 1,2+robust'!BW2</f>
        <v>CTV_2_D98_max</v>
      </c>
      <c r="AW2" s="35" t="str">
        <f>'Phase 1,2+robust'!BX2</f>
        <v xml:space="preserve">CTV_2_D2 </v>
      </c>
      <c r="AX2" s="35" t="str">
        <f>'Phase 1,2+robust'!BY2</f>
        <v>CTV_2_D2_min</v>
      </c>
      <c r="AY2" s="35" t="str">
        <f>'Phase 1,2+robust'!BZ2</f>
        <v>CTV_2_D2_max</v>
      </c>
      <c r="AZ2" s="42" t="str">
        <f>'Phase 1,2+robust'!CJ2</f>
        <v xml:space="preserve">CTV_2_CI </v>
      </c>
      <c r="BA2" s="43" t="str">
        <f>'Phase 1,2+robust'!CK2</f>
        <v>CTV_2_CI_min</v>
      </c>
      <c r="BB2" s="44" t="str">
        <f>'Phase 1,2+robust'!CL2</f>
        <v>CTV_2_CI_max</v>
      </c>
      <c r="BC2" s="35" t="str">
        <f>'Phase 1,2+robust'!CM2</f>
        <v xml:space="preserve">CTV_2_HI </v>
      </c>
      <c r="BD2" s="35" t="str">
        <f>'Phase 1,2+robust'!CN2</f>
        <v>CTV_2_HI_min</v>
      </c>
      <c r="BE2" s="35" t="str">
        <f>'Phase 1,2+robust'!CO2</f>
        <v>CTV_2_HI_max</v>
      </c>
      <c r="BF2" s="42" t="str">
        <f>'Phase 1,2+robust'!CP2</f>
        <v xml:space="preserve">GTV_D98 </v>
      </c>
      <c r="BG2" s="43" t="str">
        <f>'Phase 1,2+robust'!CQ2</f>
        <v xml:space="preserve">GTV_D98_min </v>
      </c>
      <c r="BH2" s="44" t="str">
        <f>'Phase 1,2+robust'!CR2</f>
        <v>GTV_D98_max</v>
      </c>
      <c r="BI2" s="35" t="str">
        <f>'Phase 1,2+robust'!CS2</f>
        <v xml:space="preserve">GTV_D2 </v>
      </c>
      <c r="BJ2" s="35" t="str">
        <f>'Phase 1,2+robust'!CT2</f>
        <v>GTV_D2_min</v>
      </c>
      <c r="BK2" s="35" t="str">
        <f>'Phase 1,2+robust'!CU2</f>
        <v>GTV_D2_max</v>
      </c>
      <c r="BL2" s="42" t="e">
        <f>'Phase 1,2+robust'!#REF!</f>
        <v>#REF!</v>
      </c>
      <c r="BM2" s="43" t="e">
        <f>'Phase 1,2+robust'!#REF!</f>
        <v>#REF!</v>
      </c>
      <c r="BN2" s="44" t="e">
        <f>'Phase 1,2+robust'!#REF!</f>
        <v>#REF!</v>
      </c>
      <c r="BO2" s="35" t="str">
        <f>'Phase 1,2+robust'!DE2</f>
        <v xml:space="preserve">Brainstem_Centre_D2 </v>
      </c>
      <c r="BP2" s="35" t="str">
        <f>'Phase 1,2+robust'!DF2</f>
        <v>Brainstem_Centre_D2_min</v>
      </c>
      <c r="BQ2" s="35" t="str">
        <f>'Phase 1,2+robust'!DG2</f>
        <v>Brainstem_Centre_D2_max</v>
      </c>
      <c r="BR2" s="42" t="str">
        <f>'Phase 1,2+robust'!DH2</f>
        <v xml:space="preserve">Brainstem_ Surface _D2 </v>
      </c>
      <c r="BS2" s="43" t="str">
        <f>'Phase 1,2+robust'!DI2</f>
        <v>Brainstem_ Surface _D2_min</v>
      </c>
      <c r="BT2" s="44" t="str">
        <f>'Phase 1,2+robust'!DJ2</f>
        <v>Brainstem_ Surface _D2_max</v>
      </c>
      <c r="BU2" s="35" t="str">
        <f>'Phase 1,2+robust'!DK2</f>
        <v xml:space="preserve">Chiasma_D2 </v>
      </c>
      <c r="BV2" s="35" t="str">
        <f>'Phase 1,2+robust'!DL2</f>
        <v>Chiasma_D2_min</v>
      </c>
      <c r="BW2" s="35" t="str">
        <f>'Phase 1,2+robust'!DM2</f>
        <v>Chiasma_D2_max</v>
      </c>
      <c r="BX2" s="42" t="str">
        <f>'Phase 1,2+robust'!DN2</f>
        <v xml:space="preserve">SpinalCord_D2 </v>
      </c>
      <c r="BY2" s="43" t="str">
        <f>'Phase 1,2+robust'!DO2</f>
        <v>SpinalCord_D2_min</v>
      </c>
      <c r="BZ2" s="44" t="str">
        <f>'Phase 1,2+robust'!DP2</f>
        <v>SpinalCord_D2_max</v>
      </c>
      <c r="CA2" s="35" t="str">
        <f>'Phase 1,2+robust'!DQ2</f>
        <v xml:space="preserve">OpticalNerveLeft_D2 </v>
      </c>
      <c r="CB2" s="35" t="str">
        <f>'Phase 1,2+robust'!DR2</f>
        <v>OpticalNerveLeft_D2_min</v>
      </c>
      <c r="CC2" s="35" t="str">
        <f>'Phase 1,2+robust'!DS2</f>
        <v>OpticalNerveLeft_D2_max</v>
      </c>
      <c r="CD2" s="42" t="str">
        <f>'Phase 1,2+robust'!DT2</f>
        <v xml:space="preserve">OpticalNerveRight_D2 </v>
      </c>
      <c r="CE2" s="43" t="str">
        <f>'Phase 1,2+robust'!DU2</f>
        <v>OpticalNerveRight_D2_min</v>
      </c>
      <c r="CF2" s="44" t="str">
        <f>'Phase 1,2+robust'!DV2</f>
        <v>OpticalNerveRight_D2_max</v>
      </c>
      <c r="CG2" s="35" t="str">
        <f>'Phase 1,2+robust'!DW2</f>
        <v>HippocampusLeft_Dmean</v>
      </c>
      <c r="CH2" s="35" t="str">
        <f>'Phase 1,2+robust'!DX2</f>
        <v>HippocampusLeft_Dmean_min</v>
      </c>
      <c r="CI2" s="35" t="str">
        <f>'Phase 1,2+robust'!DY2</f>
        <v>HippocampusLeft_Dmean_max</v>
      </c>
      <c r="CJ2" s="42" t="str">
        <f>'Phase 1,2+robust'!DZ2</f>
        <v>HippocampusRight_Dmean</v>
      </c>
      <c r="CK2" s="43" t="str">
        <f>'Phase 1,2+robust'!EA2</f>
        <v>HippocampusRight_Dmean_min</v>
      </c>
      <c r="CL2" s="44" t="str">
        <f>'Phase 1,2+robust'!EB2</f>
        <v>HippocampusRight_Dmean_max</v>
      </c>
      <c r="CM2" s="35" t="str">
        <f>'Phase 1,2+robust'!EC2</f>
        <v>Hippothalamus_D2</v>
      </c>
      <c r="CN2" s="35" t="str">
        <f>'Phase 1,2+robust'!ED2</f>
        <v>Hippothalamus_D2_min</v>
      </c>
      <c r="CO2" s="35" t="str">
        <f>'Phase 1,2+robust'!EE2</f>
        <v>Hippothalamus_D2_max</v>
      </c>
      <c r="CP2" s="42" t="str">
        <f>'Phase 1,2+robust'!EF2</f>
        <v>TemporalLobeLeft_D2</v>
      </c>
      <c r="CQ2" s="43" t="str">
        <f>'Phase 1,2+robust'!EG2</f>
        <v>TemporalLobeLeft_D2_min</v>
      </c>
      <c r="CR2" s="44" t="str">
        <f>'Phase 1,2+robust'!EH2</f>
        <v>TemporalLobeLeft_D2_max</v>
      </c>
      <c r="CS2" s="35" t="str">
        <f>'Phase 1,2+robust'!EI2</f>
        <v>TemporalLobeRight_D2</v>
      </c>
      <c r="CT2" s="35" t="str">
        <f>'Phase 1,2+robust'!EJ2</f>
        <v>TemporalLobeRight_D2_min</v>
      </c>
      <c r="CU2" s="35" t="str">
        <f>'Phase 1,2+robust'!EK2</f>
        <v>TemporalLobeRight_D2_max</v>
      </c>
      <c r="CV2" s="42" t="str">
        <f>'Phase 1,2+robust'!EL2</f>
        <v>RetinaLeft_D2</v>
      </c>
      <c r="CW2" s="43" t="str">
        <f>'Phase 1,2+robust'!EM2</f>
        <v>RetinaLeft_D2_min</v>
      </c>
      <c r="CX2" s="44" t="str">
        <f>'Phase 1,2+robust'!EN2</f>
        <v>RetinaLeft_D2_max</v>
      </c>
      <c r="CY2" s="35" t="str">
        <f>'Phase 1,2+robust'!EO2</f>
        <v>RetinaRight_D2</v>
      </c>
      <c r="CZ2" s="35" t="str">
        <f>'Phase 1,2+robust'!EP2</f>
        <v>RetinaRight_D2_min</v>
      </c>
      <c r="DA2" s="35" t="str">
        <f>'Phase 1,2+robust'!EQ2</f>
        <v>RetinaRight_D2_max</v>
      </c>
      <c r="DB2" s="42" t="str">
        <f>'Phase 1,2+robust'!ER2</f>
        <v>TearGlandLeft_Dmean</v>
      </c>
      <c r="DC2" s="43" t="str">
        <f>'Phase 1,2+robust'!ES2</f>
        <v>TearGlandLeft_Dmean_min</v>
      </c>
      <c r="DD2" s="44" t="str">
        <f>'Phase 1,2+robust'!ET2</f>
        <v>TearGlandLeft_Dmean_max</v>
      </c>
      <c r="DE2" s="35" t="str">
        <f>'Phase 1,2+robust'!EU2</f>
        <v>TearGlandRight_Dmean</v>
      </c>
      <c r="DF2" s="35" t="str">
        <f>'Phase 1,2+robust'!EV2</f>
        <v>TearGlandRight_Dmean_min</v>
      </c>
      <c r="DG2" s="35" t="str">
        <f>'Phase 1,2+robust'!EW2</f>
        <v>TearGlandRight_Dmean_max</v>
      </c>
      <c r="DH2" s="42" t="str">
        <f>'Phase 1,2+robust'!EX2</f>
        <v>CochleaLeft_Dmean</v>
      </c>
      <c r="DI2" s="43" t="str">
        <f>'Phase 1,2+robust'!EY2</f>
        <v>CochleaLeft_Dmean_min</v>
      </c>
      <c r="DJ2" s="44" t="str">
        <f>'Phase 1,2+robust'!EZ2</f>
        <v>CochleaLeft_Dmean_max</v>
      </c>
      <c r="DK2" s="35" t="str">
        <f>'Phase 1,2+robust'!FA2</f>
        <v>CochleaRight_Dmean</v>
      </c>
      <c r="DL2" s="35" t="str">
        <f>'Phase 1,2+robust'!FB2</f>
        <v>CochleaRight_Dmean_min</v>
      </c>
      <c r="DM2" s="35" t="str">
        <f>'Phase 1,2+robust'!FC2</f>
        <v>CochleaRight_Dmean_max</v>
      </c>
      <c r="DN2" s="42" t="str">
        <f>'Phase 1,2+robust'!FD2</f>
        <v>Pituitary gland_D2</v>
      </c>
      <c r="DO2" s="43" t="str">
        <f>'Phase 1,2+robust'!FE2</f>
        <v>Pituitary gland_D2_min</v>
      </c>
      <c r="DP2" s="44" t="str">
        <f>'Phase 1,2+robust'!FF2</f>
        <v>Pituitary gland_D2_max</v>
      </c>
      <c r="DQ2" s="35" t="str">
        <f>'Phase 1,2+robust'!FG2</f>
        <v>LensLeft_D2</v>
      </c>
      <c r="DR2" s="35" t="str">
        <f>'Phase 1,2+robust'!FH2</f>
        <v>LensLeft_D2_min</v>
      </c>
      <c r="DS2" s="35" t="str">
        <f>'Phase 1,2+robust'!FI2</f>
        <v>LensLeft_D2_max</v>
      </c>
      <c r="DT2" s="42" t="str">
        <f>'Phase 1,2+robust'!FJ2</f>
        <v>LensRight_D2</v>
      </c>
      <c r="DU2" s="43" t="str">
        <f>'Phase 1,2+robust'!FK2</f>
        <v>LensRight_D2_min</v>
      </c>
      <c r="DV2" s="44" t="str">
        <f>'Phase 1,2+robust'!FL2</f>
        <v>LensRight_D2_max</v>
      </c>
      <c r="DW2" s="35" t="str">
        <f>'Phase 1,2+robust'!FM2</f>
        <v>Brain_V15</v>
      </c>
      <c r="DX2" s="35" t="str">
        <f>'Phase 1,2+robust'!FN2</f>
        <v>Brain_V15_min</v>
      </c>
      <c r="DY2" s="35" t="str">
        <f>'Phase 1,2+robust'!FO2</f>
        <v>Brain_V15_max</v>
      </c>
      <c r="DZ2" s="42" t="str">
        <f>'Phase 1,2+robust'!FP2</f>
        <v xml:space="preserve">Parotid_Gland_Left_Dmean </v>
      </c>
      <c r="EA2" s="43" t="str">
        <f>'Phase 1,2+robust'!FQ2</f>
        <v>Parotid_Gland_Left_Dmean_min</v>
      </c>
      <c r="EB2" s="44" t="str">
        <f>'Phase 1,2+robust'!FR2</f>
        <v>Parotid_Gland_Left_Dmean_max</v>
      </c>
      <c r="EC2" s="35" t="str">
        <f>'Phase 1,2+robust'!FS2</f>
        <v xml:space="preserve">Parotid_Gland_Right_Dmean </v>
      </c>
      <c r="ED2" s="35" t="str">
        <f>'Phase 1,2+robust'!FT2</f>
        <v>Parotid_Gland_Right_Dmean_min</v>
      </c>
      <c r="EE2" s="35" t="str">
        <f>'Phase 1,2+robust'!FU2</f>
        <v>Parotid_Gland_Right_Dmean_max</v>
      </c>
      <c r="EF2" s="42" t="str">
        <f>'Phase 1,2+robust'!FV2</f>
        <v>OralCavity_Dmean</v>
      </c>
      <c r="EG2" s="43" t="str">
        <f>'Phase 1,2+robust'!FW2</f>
        <v>OralCavity_Dmean_min</v>
      </c>
      <c r="EH2" s="44" t="str">
        <f>'Phase 1,2+robust'!FX2</f>
        <v>OralCavity_Dmean_max</v>
      </c>
      <c r="EI2" s="35" t="str">
        <f>'Phase 1,2+robust'!FY2</f>
        <v>MaculaLEft_D2</v>
      </c>
      <c r="EJ2" s="35" t="str">
        <f>'Phase 1,2+robust'!FZ2</f>
        <v>MaculaLEft_D2_min</v>
      </c>
      <c r="EK2" s="35" t="str">
        <f>'Phase 1,2+robust'!GA2</f>
        <v>MaculaLEft_D2_max</v>
      </c>
      <c r="EL2" s="42" t="str">
        <f>'Phase 1,2+robust'!GB2</f>
        <v>MaculaRight_D2</v>
      </c>
      <c r="EM2" s="43" t="str">
        <f>'Phase 1,2+robust'!GC2</f>
        <v>MaculaRight_D2_min</v>
      </c>
      <c r="EN2" s="44" t="str">
        <f>'Phase 1,2+robust'!GD2</f>
        <v>MaculaRight_D2_max</v>
      </c>
      <c r="EO2" s="35" t="str">
        <f>'Phase 1,2+robust'!GE2</f>
        <v>Body-CTV_D2</v>
      </c>
      <c r="EP2" s="35" t="str">
        <f>'Phase 1,2+robust'!GF2</f>
        <v>Body-CTV_D2_min</v>
      </c>
      <c r="EQ2" s="35" t="str">
        <f>'Phase 1,2+robust'!GG2</f>
        <v>Body-CTV_D2_max</v>
      </c>
      <c r="ER2" s="42" t="str">
        <f>'Phase 1,2+robust'!GH2</f>
        <v>TemporomandibularJointLeft_Dmean</v>
      </c>
      <c r="ES2" s="43" t="str">
        <f>'Phase 1,2+robust'!GI2</f>
        <v>TemporomandibularJointLeft_Dmean_min</v>
      </c>
      <c r="ET2" s="44" t="str">
        <f>'Phase 1,2+robust'!GJ2</f>
        <v>TemporomandibularJointLeft_Dmean_max</v>
      </c>
      <c r="EU2" s="35" t="str">
        <f>'Phase 1,2+robust'!GK2</f>
        <v>TemporomandibularJointRight_Dmean</v>
      </c>
      <c r="EV2" s="35" t="str">
        <f>'Phase 1,2+robust'!GL2</f>
        <v>TemporomandibularJointRight_Dmean_min</v>
      </c>
      <c r="EW2" s="35" t="str">
        <f>'Phase 1,2+robust'!GM2</f>
        <v>TemporomandibularJointRight_Dmean_max</v>
      </c>
      <c r="EX2" s="35" t="str">
        <f>'Phase 1,2+robust'!GN2</f>
        <v>Thyroid_Dmean</v>
      </c>
      <c r="EY2" s="35" t="str">
        <f>'Phase 1,2+robust'!GO2</f>
        <v>Thyroid_Dmean_min</v>
      </c>
      <c r="EZ2" s="35" t="str">
        <f>'Phase 1,2+robust'!GP2</f>
        <v>Thyroid_Dmean_max</v>
      </c>
      <c r="FA2" s="35" t="str">
        <f>'Phase 1,2+robust'!GQ2</f>
        <v>Rectum_D2_min</v>
      </c>
      <c r="FB2" s="35" t="str">
        <f>'Phase 1,2+robust'!GR2</f>
        <v>Rectum_D2_max</v>
      </c>
      <c r="FC2" s="35" t="str">
        <f>'Phase 1,2+robust'!GS2</f>
        <v>Rectum_Dmean_min</v>
      </c>
      <c r="FD2" s="35" t="str">
        <f>'Phase 1,2+robust'!GT2</f>
        <v>Rectum_Dmean_max</v>
      </c>
      <c r="FE2" s="35" t="str">
        <f>'Phase 1,2+robust'!GU2</f>
        <v>RectumWall_D2_min</v>
      </c>
      <c r="FF2" s="35" t="str">
        <f>'Phase 1,2+robust'!GV2</f>
        <v>RectumWall_D2_max</v>
      </c>
      <c r="FG2" s="35" t="str">
        <f>'Phase 1,2+robust'!GW2</f>
        <v>RectumWall_Dmean_min</v>
      </c>
      <c r="FH2" s="35" t="str">
        <f>'Phase 1,2+robust'!GX2</f>
        <v>RectumWall_Dmean_max</v>
      </c>
      <c r="FI2" s="35" t="str">
        <f>'Phase 1,2+robust'!GY2</f>
        <v>Bladder_D2_min</v>
      </c>
      <c r="FJ2" s="35" t="str">
        <f>'Phase 1,2+robust'!GZ2</f>
        <v>Bladder_D2_max</v>
      </c>
      <c r="FK2" s="35" t="str">
        <f>'Phase 1,2+robust'!HA2</f>
        <v>Bladder_V59Gy(RBE)_min</v>
      </c>
      <c r="FL2" s="35" t="str">
        <f>'Phase 1,2+robust'!HB2</f>
        <v>Bladder_V59Gy(RBE)_max</v>
      </c>
      <c r="FM2" s="35" t="str">
        <f>'Phase 1,2+robust'!HC2</f>
        <v>BladderWall_D2_min</v>
      </c>
      <c r="FN2" s="35" t="str">
        <f>'Phase 1,2+robust'!HD2</f>
        <v>BladderWall_D2_max</v>
      </c>
      <c r="FO2" s="35" t="str">
        <f>'Phase 1,2+robust'!HE2</f>
        <v>BladderWall_V59Gy(RBE)_min</v>
      </c>
      <c r="FP2" s="35" t="str">
        <f>'Phase 1,2+robust'!HF2</f>
        <v>BladderWall_V59Gy(RBE)_max</v>
      </c>
      <c r="FQ2" s="35" t="str">
        <f>'Phase 1,2+robust'!HG2</f>
        <v>BulbusPenis_Dmean_min</v>
      </c>
      <c r="FR2" s="35" t="str">
        <f>'Phase 1,2+robust'!HH2</f>
        <v>BulbusPenis_Dmean_max</v>
      </c>
      <c r="FS2" s="35" t="str">
        <f>'Phase 1,2+robust'!HI2</f>
        <v>SmallIntestine_D150cc_min</v>
      </c>
      <c r="FT2" s="35" t="str">
        <f>'Phase 1,2+robust'!HJ2</f>
        <v>SmallIntestine_D150cc_max</v>
      </c>
      <c r="FU2" s="35" t="str">
        <f>'Phase 1,2+robust'!HK2</f>
        <v>BowelBag_D2_min</v>
      </c>
      <c r="FV2" s="35" t="str">
        <f>'Phase 1,2+robust'!HL2</f>
        <v>BowelBag_D2_max</v>
      </c>
      <c r="FW2" s="35" t="str">
        <f>'Phase 1,2+robust'!HM2</f>
        <v>BowelBag_V50Gy(RBE)_min</v>
      </c>
      <c r="FX2" s="35" t="str">
        <f>'Phase 1,2+robust'!HN2</f>
        <v>BowelBag_V50Gy(RBE)_max</v>
      </c>
      <c r="FY2" s="35" t="str">
        <f>'Phase 1,2+robust'!HO2</f>
        <v>FemoralHeadLeft_D2_min</v>
      </c>
      <c r="FZ2" s="35" t="str">
        <f>'Phase 1,2+robust'!HP2</f>
        <v>FemoralHeadLeft_D2_max</v>
      </c>
      <c r="GA2" s="35" t="str">
        <f>'Phase 1,2+robust'!HQ2</f>
        <v>FemoralHeadRight_D2_min</v>
      </c>
      <c r="GB2" s="35" t="str">
        <f>'Phase 1,2+robust'!HR2</f>
        <v>FemoralHeadRight_D2_max</v>
      </c>
      <c r="GC2" s="35" t="str">
        <f>'Phase 1,2+robust'!HS2</f>
        <v>Liver_Dmean_min</v>
      </c>
      <c r="GD2" s="35" t="str">
        <f>'Phase 1,2+robust'!HT2</f>
        <v>Liver_Dmean_max</v>
      </c>
      <c r="GE2" s="35" t="str">
        <f>'Phase 1,2+robust'!HU2</f>
        <v>KidneyLeft_Dmean_min</v>
      </c>
      <c r="GF2" s="35" t="str">
        <f>'Phase 1,2+robust'!HV2</f>
        <v>KidneyLeft_Dmean_max</v>
      </c>
      <c r="GG2" s="35" t="str">
        <f>'Phase 1,2+robust'!HW2</f>
        <v>KidneyRight_Dmean_min</v>
      </c>
      <c r="GH2" s="35" t="str">
        <f>'Phase 1,2+robust'!HX2</f>
        <v>KidneyRight_Dmean_max</v>
      </c>
      <c r="GI2" s="35" t="str">
        <f>'Phase 1,2+robust'!HY2</f>
        <v>Stomach_V45Gy(RBE)_min</v>
      </c>
      <c r="GJ2" s="35" t="str">
        <f>'Phase 1,2+robust'!HZ2</f>
        <v>Stomach_V45Gy(RBE)_max</v>
      </c>
      <c r="GK2" s="35" t="str">
        <f>'Phase 1,2+robust'!IA2</f>
        <v>LungLeft_Dmean_min</v>
      </c>
      <c r="GL2" s="35" t="str">
        <f>'Phase 1,2+robust'!IB2</f>
        <v>LungLeft_Dmean_max</v>
      </c>
      <c r="GM2" s="35" t="str">
        <f>'Phase 1,2+robust'!IC2</f>
        <v>LungRight_Dmean_min</v>
      </c>
      <c r="GN2" s="35" t="str">
        <f>'Phase 1,2+robust'!ID2</f>
        <v>LungRight_Dmean_max</v>
      </c>
      <c r="GO2" s="35" t="str">
        <f>'Phase 1,2+robust'!IE2</f>
        <v>Heart_Dmean_min</v>
      </c>
      <c r="GP2" s="35" t="str">
        <f>'Phase 1,2+robust'!IF2</f>
        <v>Heart_Dmean_max</v>
      </c>
    </row>
    <row r="3" spans="1:198" s="16" customFormat="1" x14ac:dyDescent="0.25">
      <c r="B3" s="16" t="e">
        <f>VLOOKUP(A3,'Phase 1,2+robust'!$A$3:$ID$198,2,FALSE)</f>
        <v>#N/A</v>
      </c>
      <c r="C3" s="16" t="e">
        <f>VLOOKUP(A3,'Phase 1,2+robust'!$A$3:$ID$198,3,FALSE)</f>
        <v>#N/A</v>
      </c>
      <c r="D3" s="16" t="e">
        <f>VLOOKUP(A3,'Phase 1,2+robust'!$A$3:$ID$198,4,FALSE)</f>
        <v>#N/A</v>
      </c>
      <c r="E3" s="16" t="e">
        <f>VLOOKUP(A3,'Phase 1,2+robust'!$A$3:$ID$198,5,FALSE)</f>
        <v>#N/A</v>
      </c>
      <c r="F3" s="16" t="e">
        <f>VLOOKUP(A3,'Phase 1,2+robust'!$A$3:$ID$198,6,FALSE)</f>
        <v>#N/A</v>
      </c>
      <c r="G3" s="16" t="e">
        <f>VLOOKUP(A3,'Phase 1,2+robust'!$A$3:$ID$198,7,FALSE)</f>
        <v>#N/A</v>
      </c>
      <c r="H3" s="16" t="e">
        <f>VLOOKUP(A3,'Phase 1,2+robust'!$A$3:$ID$198,8,FALSE)</f>
        <v>#N/A</v>
      </c>
      <c r="I3" s="16" t="e">
        <f>VLOOKUP(A3,'Phase 1,2+robust'!$A$3:$ID$198,9,FALSE)</f>
        <v>#N/A</v>
      </c>
      <c r="J3" s="45" t="e">
        <f>VLOOKUP(A3,'Phase 1,2+robust'!$A$3:$ID$198,10,FALSE)</f>
        <v>#N/A</v>
      </c>
      <c r="K3" s="46" t="e">
        <f>VLOOKUP(A3,'Phase 1,2+robust'!$A$3:$ID$198,11,FALSE)</f>
        <v>#N/A</v>
      </c>
      <c r="L3" s="47" t="e">
        <f>VLOOKUP(A3,'Phase 1,2+robust'!$A$3:$ID$198,12,FALSE)</f>
        <v>#N/A</v>
      </c>
      <c r="M3" s="16" t="e">
        <f>VLOOKUP(A3,'Phase 1,2+robust'!$A$3:$ID$198,13,FALSE)</f>
        <v>#N/A</v>
      </c>
      <c r="N3" s="16" t="e">
        <f>VLOOKUP(A3,'Phase 1,2+robust'!$A$3:$ID$198,14,FALSE)</f>
        <v>#N/A</v>
      </c>
      <c r="O3" s="16" t="e">
        <f>VLOOKUP(A3,'Phase 1,2+robust'!$A$3:$ID$198,15,FALSE)</f>
        <v>#N/A</v>
      </c>
      <c r="P3" s="45" t="e">
        <f>VLOOKUP(A3,'Phase 1,2+robust'!$A$3:$ID$198,16,FALSE)</f>
        <v>#N/A</v>
      </c>
      <c r="Q3" s="46" t="e">
        <f>VLOOKUP(A3,'Phase 1,2+robust'!$A$3:$ID$198,17,FALSE)</f>
        <v>#N/A</v>
      </c>
      <c r="R3" s="47" t="e">
        <f>VLOOKUP(A3,'Phase 1,2+robust'!$A$3:$ID$198,18,FALSE)</f>
        <v>#N/A</v>
      </c>
      <c r="S3" s="16" t="e">
        <f>VLOOKUP(A3,'Phase 1,2+robust'!$A$3:$ID$198,19,FALSE)</f>
        <v>#N/A</v>
      </c>
      <c r="T3" s="16" t="e">
        <f>VLOOKUP(A3,'Phase 1,2+robust'!$A$3:$ID$198,20,FALSE)</f>
        <v>#N/A</v>
      </c>
      <c r="U3" s="16" t="e">
        <f>VLOOKUP(A3,'Phase 1,2+robust'!$A$3:$ID$198,21,FALSE)</f>
        <v>#N/A</v>
      </c>
      <c r="V3" s="45" t="e">
        <f>VLOOKUP(A3,'Phase 1,2+robust'!$A$3:$ID$198,22,FALSE)</f>
        <v>#N/A</v>
      </c>
      <c r="W3" s="46" t="e">
        <f>VLOOKUP(A3,'Phase 1,2+robust'!$A$3:$ID$198,23,FALSE)</f>
        <v>#N/A</v>
      </c>
      <c r="X3" s="47" t="e">
        <f>VLOOKUP(A3,'Phase 1,2+robust'!$A$3:$ID$198,24,FALSE)</f>
        <v>#N/A</v>
      </c>
      <c r="Y3" s="16" t="e">
        <f>VLOOKUP(A3,'Phase 1,2+robust'!$A$3:$ID$198,25,FALSE)</f>
        <v>#N/A</v>
      </c>
      <c r="Z3" s="16" t="e">
        <f>VLOOKUP(A3,'Phase 1,2+robust'!$A$3:$ID$198,26,FALSE)</f>
        <v>#N/A</v>
      </c>
      <c r="AA3" s="16" t="e">
        <f>VLOOKUP(A3,'Phase 1,2+robust'!$A$3:$ID$198,27,FALSE)</f>
        <v>#N/A</v>
      </c>
      <c r="AB3" s="45" t="e">
        <f>VLOOKUP(A3,'Phase 1,2+robust'!$A$3:$ID$198,28,FALSE)</f>
        <v>#N/A</v>
      </c>
      <c r="AC3" s="46" t="e">
        <f>VLOOKUP(A3,'Phase 1,2+robust'!$A$3:$ID$198,29,FALSE)</f>
        <v>#N/A</v>
      </c>
      <c r="AD3" s="47" t="e">
        <f>VLOOKUP(A3,'Phase 1,2+robust'!$A$3:$ID$198,30,FALSE)</f>
        <v>#N/A</v>
      </c>
      <c r="AE3" s="16" t="e">
        <f>VLOOKUP(A3,'Phase 1,2+robust'!$A$3:$ID$198,31,FALSE)</f>
        <v>#N/A</v>
      </c>
      <c r="AF3" s="16" t="e">
        <f>VLOOKUP(A3,'Phase 1,2+robust'!$A$3:$ID$198,32,FALSE)</f>
        <v>#N/A</v>
      </c>
      <c r="AG3" s="16" t="e">
        <f>VLOOKUP(A3,'Phase 1,2+robust'!$A$3:$ID$198,33,FALSE)</f>
        <v>#N/A</v>
      </c>
      <c r="AH3" s="45" t="e">
        <f>VLOOKUP(A3,'Phase 1,2+robust'!$A$3:$ID$198,34,FALSE)</f>
        <v>#N/A</v>
      </c>
      <c r="AI3" s="46" t="e">
        <f>VLOOKUP(A3,'Phase 1,2+robust'!$A$3:$ID$198,35,FALSE)</f>
        <v>#N/A</v>
      </c>
      <c r="AJ3" s="47" t="e">
        <f>VLOOKUP(A3,'Phase 1,2+robust'!$A$3:$ID$198,36,FALSE)</f>
        <v>#N/A</v>
      </c>
      <c r="AK3" s="16" t="e">
        <f>VLOOKUP(A3,'Phase 1,2+robust'!$A$3:$ID$198,37,FALSE)</f>
        <v>#N/A</v>
      </c>
      <c r="AL3" s="16" t="e">
        <f>VLOOKUP(A3,'Phase 1,2+robust'!$A$3:$ID$198,38,FALSE)</f>
        <v>#N/A</v>
      </c>
      <c r="AM3" s="16" t="e">
        <f>VLOOKUP(A3,'Phase 1,2+robust'!$A$3:$ID$198,39,FALSE)</f>
        <v>#N/A</v>
      </c>
      <c r="AN3" s="45" t="e">
        <f>VLOOKUP(A3,'Phase 1,2+robust'!$A$3:$ID$198,40,FALSE)</f>
        <v>#N/A</v>
      </c>
      <c r="AO3" s="46" t="e">
        <f>VLOOKUP(A3,'Phase 1,2+robust'!$A$3:$ID$198,41,FALSE)</f>
        <v>#N/A</v>
      </c>
      <c r="AP3" s="47" t="e">
        <f>VLOOKUP(A3,'Phase 1,2+robust'!$A$3:$ID$198,42,FALSE)</f>
        <v>#N/A</v>
      </c>
      <c r="AQ3" s="16" t="e">
        <f>VLOOKUP(A3,'Phase 1,2+robust'!$A$3:$ID$198,43,FALSE)</f>
        <v>#N/A</v>
      </c>
      <c r="AR3" s="16" t="e">
        <f>VLOOKUP(A3,'Phase 1,2+robust'!$A$3:$ID$198,44,FALSE)</f>
        <v>#N/A</v>
      </c>
      <c r="AS3" s="16" t="e">
        <f>VLOOKUP(A3,'Phase 1,2+robust'!$A$3:$ID$198,45,FALSE)</f>
        <v>#N/A</v>
      </c>
      <c r="AT3" s="45" t="e">
        <f>VLOOKUP(A3,'Phase 1,2+robust'!$A$3:$ID$198,46,FALSE)</f>
        <v>#N/A</v>
      </c>
      <c r="AU3" s="46" t="e">
        <f>VLOOKUP(A3,'Phase 1,2+robust'!$A$3:$ID$198,47,FALSE)</f>
        <v>#N/A</v>
      </c>
      <c r="AV3" s="47" t="e">
        <f>VLOOKUP(A3,'Phase 1,2+robust'!$A$3:$ID$198,48,FALSE)</f>
        <v>#N/A</v>
      </c>
      <c r="AW3" s="16" t="e">
        <f>VLOOKUP(A3,'Phase 1,2+robust'!$A$3:$ID$198,49,FALSE)</f>
        <v>#N/A</v>
      </c>
      <c r="AX3" s="16" t="e">
        <f>VLOOKUP(A3,'Phase 1,2+robust'!$A$3:$ID$198,50,FALSE)</f>
        <v>#N/A</v>
      </c>
      <c r="AY3" s="16" t="e">
        <f>VLOOKUP(A3,'Phase 1,2+robust'!$A$3:$ID$198,51,FALSE)</f>
        <v>#N/A</v>
      </c>
      <c r="AZ3" s="45" t="e">
        <f>VLOOKUP(A3,'Phase 1,2+robust'!$A$3:$ID$198,52,FALSE)</f>
        <v>#N/A</v>
      </c>
      <c r="BA3" s="46" t="e">
        <f>VLOOKUP(A3,'Phase 1,2+robust'!$A$3:$ID$198,53,FALSE)</f>
        <v>#N/A</v>
      </c>
      <c r="BB3" s="47" t="e">
        <f>VLOOKUP(A3,'Phase 1,2+robust'!$A$3:$ID$198,54,FALSE)</f>
        <v>#N/A</v>
      </c>
      <c r="BC3" s="16" t="e">
        <f>VLOOKUP(A3,'Phase 1,2+robust'!$A$3:$ID$198,55,FALSE)</f>
        <v>#N/A</v>
      </c>
      <c r="BD3" s="16" t="e">
        <f>VLOOKUP(A3,'Phase 1,2+robust'!$A$3:$ID$198,56,FALSE)</f>
        <v>#N/A</v>
      </c>
      <c r="BE3" s="16" t="e">
        <f>VLOOKUP(A3,'Phase 1,2+robust'!$A$3:$ID$198,57,FALSE)</f>
        <v>#N/A</v>
      </c>
      <c r="BF3" s="45" t="e">
        <f>VLOOKUP(A3,'Phase 1,2+robust'!$A$3:$ID$198,58,FALSE)</f>
        <v>#N/A</v>
      </c>
      <c r="BG3" s="46" t="e">
        <f>VLOOKUP(A3,'Phase 1,2+robust'!$A$3:$ID$198,59,FALSE)</f>
        <v>#N/A</v>
      </c>
      <c r="BH3" s="47" t="e">
        <f>VLOOKUP(A3,'Phase 1,2+robust'!$A$3:$ID$198,60,FALSE)</f>
        <v>#N/A</v>
      </c>
      <c r="BI3" s="16" t="e">
        <f>VLOOKUP(A3,'Phase 1,2+robust'!$A$3:$ID$198,61,FALSE)</f>
        <v>#N/A</v>
      </c>
      <c r="BJ3" s="16" t="e">
        <f>VLOOKUP(A3,'Phase 1,2+robust'!$A$3:$ID$198,62,FALSE)</f>
        <v>#N/A</v>
      </c>
      <c r="BK3" s="16" t="e">
        <f>VLOOKUP(A3,'Phase 1,2+robust'!$A$3:$ID$198,63,FALSE)</f>
        <v>#N/A</v>
      </c>
      <c r="BL3" s="45" t="e">
        <f>VLOOKUP(A3,'Phase 1,2+robust'!$A$3:$ID$198,64,FALSE)</f>
        <v>#N/A</v>
      </c>
      <c r="BM3" s="46" t="e">
        <f>VLOOKUP(A3,'Phase 1,2+robust'!$A$3:$ID$198,65,FALSE)</f>
        <v>#N/A</v>
      </c>
      <c r="BN3" s="47" t="e">
        <f>VLOOKUP(A3,'Phase 1,2+robust'!$A$3:$ID$198,66,FALSE)</f>
        <v>#N/A</v>
      </c>
      <c r="BO3" s="16" t="e">
        <f>VLOOKUP(A3,'Phase 1,2+robust'!$A$3:$ID$198,67,FALSE)</f>
        <v>#N/A</v>
      </c>
      <c r="BP3" s="16" t="e">
        <f>VLOOKUP(A3,'Phase 1,2+robust'!$A$3:$ID$198,68,FALSE)</f>
        <v>#N/A</v>
      </c>
      <c r="BQ3" s="16" t="e">
        <f>VLOOKUP(A3,'Phase 1,2+robust'!$A$3:$ID$198,69,FALSE)</f>
        <v>#N/A</v>
      </c>
      <c r="BR3" s="45" t="e">
        <f>VLOOKUP(A3,'Phase 1,2+robust'!$A$3:$ID$198,70,FALSE)</f>
        <v>#N/A</v>
      </c>
      <c r="BS3" s="46" t="e">
        <f>VLOOKUP(A3,'Phase 1,2+robust'!$A$3:$ID$198,71,FALSE)</f>
        <v>#N/A</v>
      </c>
      <c r="BT3" s="47" t="e">
        <f>VLOOKUP(A3,'Phase 1,2+robust'!$A$3:$ID$198,72,FALSE)</f>
        <v>#N/A</v>
      </c>
      <c r="BU3" s="16" t="e">
        <f>VLOOKUP(A3,'Phase 1,2+robust'!$A$3:$ID$198,73,FALSE)</f>
        <v>#N/A</v>
      </c>
      <c r="BV3" s="16" t="e">
        <f>VLOOKUP(A3,'Phase 1,2+robust'!$A$3:$ID$198,74,FALSE)</f>
        <v>#N/A</v>
      </c>
      <c r="BW3" s="16" t="e">
        <f>VLOOKUP(A3,'Phase 1,2+robust'!$A$3:$ID$198,75,FALSE)</f>
        <v>#N/A</v>
      </c>
      <c r="BX3" s="45" t="e">
        <f>VLOOKUP(A3,'Phase 1,2+robust'!$A$3:$ID$198,76,FALSE)</f>
        <v>#N/A</v>
      </c>
      <c r="BY3" s="46" t="e">
        <f>VLOOKUP(A3,'Phase 1,2+robust'!$A$3:$ID$198,77,FALSE)</f>
        <v>#N/A</v>
      </c>
      <c r="BZ3" s="47" t="e">
        <f>VLOOKUP(A3,'Phase 1,2+robust'!$A$3:$ID$198,78,FALSE)</f>
        <v>#N/A</v>
      </c>
      <c r="CA3" s="16" t="e">
        <f>VLOOKUP(A3,'Phase 1,2+robust'!$A$3:$ID$198,79,FALSE)</f>
        <v>#N/A</v>
      </c>
      <c r="CB3" s="16" t="e">
        <f>VLOOKUP(A3,'Phase 1,2+robust'!$A$3:$ID$198,80,FALSE)</f>
        <v>#N/A</v>
      </c>
      <c r="CC3" s="16" t="e">
        <f>VLOOKUP(A3,'Phase 1,2+robust'!$A$3:$ID$198,81,FALSE)</f>
        <v>#N/A</v>
      </c>
      <c r="CD3" s="45" t="e">
        <f>VLOOKUP(A3,'Phase 1,2+robust'!$A$3:$ID$198,82,FALSE)</f>
        <v>#N/A</v>
      </c>
      <c r="CE3" s="46" t="e">
        <f>VLOOKUP(A3,'Phase 1,2+robust'!$A$3:$ID$198,83,FALSE)</f>
        <v>#N/A</v>
      </c>
      <c r="CF3" s="47" t="e">
        <f>VLOOKUP(A3,'Phase 1,2+robust'!$A$3:$ID$198,84,FALSE)</f>
        <v>#N/A</v>
      </c>
      <c r="CG3" s="16" t="e">
        <f>VLOOKUP(A3,'Phase 1,2+robust'!$A$3:$ID$198,85,FALSE)</f>
        <v>#N/A</v>
      </c>
      <c r="CH3" s="16" t="e">
        <f>VLOOKUP(A3,'Phase 1,2+robust'!$A$3:$ID$198,86,FALSE)</f>
        <v>#N/A</v>
      </c>
      <c r="CI3" s="16" t="e">
        <f>VLOOKUP(A3,'Phase 1,2+robust'!$A$3:$ID$198,87,FALSE)</f>
        <v>#N/A</v>
      </c>
      <c r="CJ3" s="45" t="e">
        <f>VLOOKUP(A3,'Phase 1,2+robust'!$A$3:$ID$198,88,FALSE)</f>
        <v>#N/A</v>
      </c>
      <c r="CK3" s="46" t="e">
        <f>VLOOKUP(A3,'Phase 1,2+robust'!$A$3:$ID$198,89,FALSE)</f>
        <v>#N/A</v>
      </c>
      <c r="CL3" s="47" t="e">
        <f>VLOOKUP(A3,'Phase 1,2+robust'!$A$3:$ID$198,90,FALSE)</f>
        <v>#N/A</v>
      </c>
      <c r="CM3" s="16" t="e">
        <f>VLOOKUP(A3,'Phase 1,2+robust'!$A$3:$ID$198,91,FALSE)</f>
        <v>#N/A</v>
      </c>
      <c r="CN3" s="16" t="e">
        <f>VLOOKUP(A3,'Phase 1,2+robust'!$A$3:$ID$198,92,FALSE)</f>
        <v>#N/A</v>
      </c>
      <c r="CO3" s="16" t="e">
        <f>VLOOKUP(A3,'Phase 1,2+robust'!$A$3:$ID$198,93,FALSE)</f>
        <v>#N/A</v>
      </c>
      <c r="CP3" s="45" t="e">
        <f>VLOOKUP(A3,'Phase 1,2+robust'!$A$3:$ID$198,94,FALSE)</f>
        <v>#N/A</v>
      </c>
      <c r="CQ3" s="46" t="e">
        <f>VLOOKUP(A3,'Phase 1,2+robust'!$A$3:$ID$198,95,FALSE)</f>
        <v>#N/A</v>
      </c>
      <c r="CR3" s="47" t="e">
        <f>VLOOKUP(A3,'Phase 1,2+robust'!$A$3:$ID$198,96,FALSE)</f>
        <v>#N/A</v>
      </c>
      <c r="CS3" s="16" t="e">
        <f>VLOOKUP(A3,'Phase 1,2+robust'!$A$3:$ID$198,97,FALSE)</f>
        <v>#N/A</v>
      </c>
      <c r="CT3" s="16" t="e">
        <f>VLOOKUP(A3,'Phase 1,2+robust'!$A$3:$ID$198,98,FALSE)</f>
        <v>#N/A</v>
      </c>
      <c r="CU3" s="16" t="e">
        <f>VLOOKUP(A3,'Phase 1,2+robust'!$A$3:$ID$198,99,FALSE)</f>
        <v>#N/A</v>
      </c>
      <c r="CV3" s="45" t="e">
        <f>VLOOKUP(A3,'Phase 1,2+robust'!$A$3:$ID$198,100,FALSE)</f>
        <v>#N/A</v>
      </c>
      <c r="CW3" s="46" t="e">
        <f>VLOOKUP(A3,'Phase 1,2+robust'!$A$3:$ID$198,101,FALSE)</f>
        <v>#N/A</v>
      </c>
      <c r="CX3" s="47" t="e">
        <f>VLOOKUP(A3,'Phase 1,2+robust'!$A$3:$ID$198,102,FALSE)</f>
        <v>#N/A</v>
      </c>
      <c r="CY3" s="16" t="e">
        <f>VLOOKUP(A3,'Phase 1,2+robust'!$A$3:$ID$198,103,FALSE)</f>
        <v>#N/A</v>
      </c>
      <c r="CZ3" s="16" t="e">
        <f>VLOOKUP(A3,'Phase 1,2+robust'!$A$3:$ID$198,104,FALSE)</f>
        <v>#N/A</v>
      </c>
      <c r="DA3" s="16" t="e">
        <f>VLOOKUP(A3,'Phase 1,2+robust'!$A$3:$ID$198,105,FALSE)</f>
        <v>#N/A</v>
      </c>
      <c r="DB3" s="45" t="e">
        <f>VLOOKUP(A3,'Phase 1,2+robust'!$A$3:$ID$198,106,FALSE)</f>
        <v>#N/A</v>
      </c>
      <c r="DC3" s="46" t="e">
        <f>VLOOKUP(A3,'Phase 1,2+robust'!$A$3:$ID$198,107,FALSE)</f>
        <v>#N/A</v>
      </c>
      <c r="DD3" s="47" t="e">
        <f>VLOOKUP(A3,'Phase 1,2+robust'!$A$3:$ID$198,108,FALSE)</f>
        <v>#N/A</v>
      </c>
      <c r="DE3" s="16" t="e">
        <f>VLOOKUP(A3,'Phase 1,2+robust'!$A$3:$ID$198,109,FALSE)</f>
        <v>#N/A</v>
      </c>
      <c r="DF3" s="16" t="e">
        <f>VLOOKUP(A3,'Phase 1,2+robust'!$A$3:$ID$198,110,FALSE)</f>
        <v>#N/A</v>
      </c>
      <c r="DG3" s="16" t="e">
        <f>VLOOKUP(A3,'Phase 1,2+robust'!$A$3:$ID$198,111,FALSE)</f>
        <v>#N/A</v>
      </c>
      <c r="DH3" s="45" t="e">
        <f>VLOOKUP(A3,'Phase 1,2+robust'!$A$3:$ID$198,112,FALSE)</f>
        <v>#N/A</v>
      </c>
      <c r="DI3" s="46" t="e">
        <f>VLOOKUP(A3,'Phase 1,2+robust'!$A$3:$ID$198,113,FALSE)</f>
        <v>#N/A</v>
      </c>
      <c r="DJ3" s="47" t="e">
        <f>VLOOKUP(A3,'Phase 1,2+robust'!$A$3:$ID$198,114,FALSE)</f>
        <v>#N/A</v>
      </c>
      <c r="DK3" s="16" t="e">
        <f>VLOOKUP(A3,'Phase 1,2+robust'!$A$3:$ID$198,115,FALSE)</f>
        <v>#N/A</v>
      </c>
      <c r="DL3" s="16" t="e">
        <f>VLOOKUP(A3,'Phase 1,2+robust'!$A$3:$ID$198,116,FALSE)</f>
        <v>#N/A</v>
      </c>
      <c r="DM3" s="16" t="e">
        <f>VLOOKUP(A3,'Phase 1,2+robust'!$A$3:$ID$198,117,FALSE)</f>
        <v>#N/A</v>
      </c>
      <c r="DN3" s="45" t="e">
        <f>VLOOKUP(A3,'Phase 1,2+robust'!$A$3:$ID$198,118,FALSE)</f>
        <v>#N/A</v>
      </c>
      <c r="DO3" s="46" t="e">
        <f>VLOOKUP(A3,'Phase 1,2+robust'!$A$3:$ID$198,119,FALSE)</f>
        <v>#N/A</v>
      </c>
      <c r="DP3" s="47" t="e">
        <f>VLOOKUP(A3,'Phase 1,2+robust'!$A$3:$ID$198,120,FALSE)</f>
        <v>#N/A</v>
      </c>
      <c r="DQ3" s="16" t="e">
        <f>VLOOKUP(A3,'Phase 1,2+robust'!$A$3:$ID$198,121,FALSE)</f>
        <v>#N/A</v>
      </c>
      <c r="DR3" s="16" t="e">
        <f>VLOOKUP(A3,'Phase 1,2+robust'!$A$3:$ID$198,122,FALSE)</f>
        <v>#N/A</v>
      </c>
      <c r="DS3" s="16" t="e">
        <f>VLOOKUP(A3,'Phase 1,2+robust'!$A$3:$ID$198,123,FALSE)</f>
        <v>#N/A</v>
      </c>
      <c r="DT3" s="45" t="e">
        <f>VLOOKUP(A3,'Phase 1,2+robust'!$A$3:$ID$198,124,FALSE)</f>
        <v>#N/A</v>
      </c>
      <c r="DU3" s="46" t="e">
        <f>VLOOKUP(A3,'Phase 1,2+robust'!$A$3:$ID$198,125,FALSE)</f>
        <v>#N/A</v>
      </c>
      <c r="DV3" s="47" t="e">
        <f>VLOOKUP(A3,'Phase 1,2+robust'!$A$3:$ID$198,126,FALSE)</f>
        <v>#N/A</v>
      </c>
      <c r="DW3" s="16" t="e">
        <f>VLOOKUP(A3,'Phase 1,2+robust'!$A$3:$ID$198,127,FALSE)</f>
        <v>#N/A</v>
      </c>
      <c r="DX3" s="16" t="e">
        <f>VLOOKUP(A3,'Phase 1,2+robust'!$A$3:$ID$198,128,FALSE)</f>
        <v>#N/A</v>
      </c>
      <c r="DY3" s="16" t="e">
        <f>VLOOKUP(A3,'Phase 1,2+robust'!$A$3:$ID$198,129,FALSE)</f>
        <v>#N/A</v>
      </c>
      <c r="DZ3" s="45" t="e">
        <f>VLOOKUP(A3,'Phase 1,2+robust'!$A$3:$ID$198,130,FALSE)</f>
        <v>#N/A</v>
      </c>
      <c r="EA3" s="46" t="e">
        <f>VLOOKUP(A3,'Phase 1,2+robust'!$A$3:$ID$198,131,FALSE)</f>
        <v>#N/A</v>
      </c>
      <c r="EB3" s="47" t="e">
        <f>VLOOKUP(A3,'Phase 1,2+robust'!$A$3:$ID$198,132,FALSE)</f>
        <v>#N/A</v>
      </c>
      <c r="EC3" s="16" t="e">
        <f>VLOOKUP(A3,'Phase 1,2+robust'!$A$3:$ID$198,133,FALSE)</f>
        <v>#N/A</v>
      </c>
      <c r="ED3" s="16" t="e">
        <f>VLOOKUP(A3,'Phase 1,2+robust'!$A$3:$ID$198,134,FALSE)</f>
        <v>#N/A</v>
      </c>
      <c r="EE3" s="16" t="e">
        <f>VLOOKUP(A3,'Phase 1,2+robust'!$A$3:$ID$198,135,FALSE)</f>
        <v>#N/A</v>
      </c>
      <c r="EF3" s="45" t="e">
        <f>VLOOKUP(A3,'Phase 1,2+robust'!$A$3:$ID$198,136,FALSE)</f>
        <v>#N/A</v>
      </c>
      <c r="EG3" s="46" t="e">
        <f>VLOOKUP(A3,'Phase 1,2+robust'!$A$3:$ID$198,137,FALSE)</f>
        <v>#N/A</v>
      </c>
      <c r="EH3" s="47" t="e">
        <f>VLOOKUP(A3,'Phase 1,2+robust'!$A$3:$ID$198,138,FALSE)</f>
        <v>#N/A</v>
      </c>
      <c r="EI3" s="16" t="e">
        <f>VLOOKUP(A3,'Phase 1,2+robust'!$A$3:$ID$198,139,FALSE)</f>
        <v>#N/A</v>
      </c>
      <c r="EJ3" s="16" t="e">
        <f>VLOOKUP(A3,'Phase 1,2+robust'!$A$3:$ID$198,140,FALSE)</f>
        <v>#N/A</v>
      </c>
      <c r="EK3" s="16" t="e">
        <f>VLOOKUP(A3,'Phase 1,2+robust'!$A$3:$ID$198,141,FALSE)</f>
        <v>#N/A</v>
      </c>
      <c r="EL3" s="45" t="e">
        <f>VLOOKUP(A3,'Phase 1,2+robust'!$A$3:$ID$198,142,FALSE)</f>
        <v>#N/A</v>
      </c>
      <c r="EM3" s="46" t="e">
        <f>VLOOKUP(A3,'Phase 1,2+robust'!$A$3:$ID$198,143,FALSE)</f>
        <v>#N/A</v>
      </c>
      <c r="EN3" s="47" t="e">
        <f>VLOOKUP(A3,'Phase 1,2+robust'!$A$3:$ID$198,144,FALSE)</f>
        <v>#N/A</v>
      </c>
      <c r="EO3" s="16" t="e">
        <f>VLOOKUP(A3,'Phase 1,2+robust'!$A$3:$ID$198,145,FALSE)</f>
        <v>#N/A</v>
      </c>
      <c r="EP3" s="16" t="e">
        <f>VLOOKUP(A3,'Phase 1,2+robust'!$A$3:$ID$198,146,FALSE)</f>
        <v>#N/A</v>
      </c>
      <c r="EQ3" s="16" t="e">
        <f>VLOOKUP(A3,'Phase 1,2+robust'!$A$3:$ID$198,147,FALSE)</f>
        <v>#N/A</v>
      </c>
      <c r="ER3" s="45" t="e">
        <f>VLOOKUP(A3,'Phase 1,2+robust'!$A$3:$ID$198,148,FALSE)</f>
        <v>#N/A</v>
      </c>
      <c r="ES3" s="46" t="e">
        <f>VLOOKUP(A3,'Phase 1,2+robust'!$A$3:$ID$198,149,FALSE)</f>
        <v>#N/A</v>
      </c>
      <c r="ET3" s="47" t="e">
        <f>VLOOKUP(A3,'Phase 1,2+robust'!$A$3:$ID$198,150,FALSE)</f>
        <v>#N/A</v>
      </c>
      <c r="EU3" s="16" t="e">
        <f>VLOOKUP(A3,'Phase 1,2+robust'!$A$3:$ID$198,151,FALSE)</f>
        <v>#N/A</v>
      </c>
      <c r="EV3" s="16" t="e">
        <f>VLOOKUP(A3,'Phase 1,2+robust'!$A$3:$ID$198,152,FALSE)</f>
        <v>#N/A</v>
      </c>
      <c r="EW3" s="16" t="e">
        <f>VLOOKUP(A3,'Phase 1,2+robust'!$A$3:$ID$198,153,FALSE)</f>
        <v>#N/A</v>
      </c>
      <c r="EX3" s="16" t="e">
        <f>VLOOKUP(A3,'Phase 1,2+robust'!$A$3:$ID$198,154,FALSE)</f>
        <v>#N/A</v>
      </c>
      <c r="EY3" s="16" t="e">
        <f>VLOOKUP(A3,'Phase 1,2+robust'!$A$3:$ID$198,155,FALSE)</f>
        <v>#N/A</v>
      </c>
      <c r="EZ3" s="16" t="e">
        <f>VLOOKUP(A3,'Phase 1,2+robust'!$A$3:$ID$198,156,FALSE)</f>
        <v>#N/A</v>
      </c>
      <c r="FA3" s="16" t="e">
        <f>VLOOKUP(A3,'Phase 1,2+robust'!$A$3:$ID$198,157,FALSE)</f>
        <v>#N/A</v>
      </c>
      <c r="FB3" s="16" t="e">
        <f>VLOOKUP(A3,'Phase 1,2+robust'!$A$3:$ID$198,158,FALSE)</f>
        <v>#N/A</v>
      </c>
      <c r="FC3" s="16" t="e">
        <f>VLOOKUP(A3,'Phase 1,2+robust'!$A$3:$ID$198,159,FALSE)</f>
        <v>#N/A</v>
      </c>
      <c r="FD3" s="16" t="e">
        <f>VLOOKUP(A3,'Phase 1,2+robust'!$A$3:$ID$198,160,FALSE)</f>
        <v>#N/A</v>
      </c>
      <c r="FE3" s="16" t="e">
        <f>VLOOKUP(A3,'Phase 1,2+robust'!$A$3:$ID$198,161,FALSE)</f>
        <v>#N/A</v>
      </c>
      <c r="FF3" s="16" t="e">
        <f>VLOOKUP(A3,'Phase 1,2+robust'!$A$3:$ID$198,162,FALSE)</f>
        <v>#N/A</v>
      </c>
      <c r="FG3" s="16" t="e">
        <f>VLOOKUP(A3,'Phase 1,2+robust'!$A$3:$ID$198,163,FALSE)</f>
        <v>#N/A</v>
      </c>
      <c r="FH3" s="16" t="e">
        <f>VLOOKUP(A3,'Phase 1,2+robust'!$A$3:$ID$198,164,FALSE)</f>
        <v>#N/A</v>
      </c>
      <c r="FI3" s="16" t="e">
        <f>VLOOKUP(A3,'Phase 1,2+robust'!$A$3:$ID$198,165,FALSE)</f>
        <v>#N/A</v>
      </c>
      <c r="FJ3" s="16" t="e">
        <f>VLOOKUP(A3,'Phase 1,2+robust'!$A$3:$ID$198,166,FALSE)</f>
        <v>#N/A</v>
      </c>
      <c r="FK3" s="16" t="e">
        <f>VLOOKUP(A3,'Phase 1,2+robust'!$A$3:$ID$198,167,FALSE)</f>
        <v>#N/A</v>
      </c>
      <c r="FL3" s="16" t="e">
        <f>VLOOKUP(A3,'Phase 1,2+robust'!$A$3:$ID$198,168,FALSE)</f>
        <v>#N/A</v>
      </c>
      <c r="FM3" s="16" t="e">
        <f>VLOOKUP(A3,'Phase 1,2+robust'!$A$3:$ID$198,169,FALSE)</f>
        <v>#N/A</v>
      </c>
      <c r="FN3" s="16" t="e">
        <f>VLOOKUP(A3,'Phase 1,2+robust'!$A$3:$ID$198,170,FALSE)</f>
        <v>#N/A</v>
      </c>
      <c r="FO3" s="16" t="e">
        <f>VLOOKUP(A3,'Phase 1,2+robust'!$A$3:$ID$198,171,FALSE)</f>
        <v>#N/A</v>
      </c>
      <c r="FP3" s="16" t="e">
        <f>VLOOKUP(A3,'Phase 1,2+robust'!$A$3:$ID$198,172,FALSE)</f>
        <v>#N/A</v>
      </c>
      <c r="FQ3" s="16" t="e">
        <f>VLOOKUP(A3,'Phase 1,2+robust'!$A$3:$ID$198,173,FALSE)</f>
        <v>#N/A</v>
      </c>
      <c r="FR3" s="16" t="e">
        <f>VLOOKUP(A3,'Phase 1,2+robust'!$A$3:$ID$198,174,FALSE)</f>
        <v>#N/A</v>
      </c>
      <c r="FS3" s="16" t="e">
        <f>VLOOKUP(A3,'Phase 1,2+robust'!$A$3:$ID$198,175,FALSE)</f>
        <v>#N/A</v>
      </c>
      <c r="FT3" s="16" t="e">
        <f>VLOOKUP(A3,'Phase 1,2+robust'!$A$3:$ID$198,176,FALSE)</f>
        <v>#N/A</v>
      </c>
      <c r="FU3" s="16" t="e">
        <f>VLOOKUP(A3,'Phase 1,2+robust'!$A$3:$ID$198,177,FALSE)</f>
        <v>#N/A</v>
      </c>
      <c r="FV3" s="16" t="e">
        <f>VLOOKUP(A3,'Phase 1,2+robust'!$A$3:$ID$198,178,FALSE)</f>
        <v>#N/A</v>
      </c>
      <c r="FW3" s="16" t="e">
        <f>VLOOKUP(A3,'Phase 1,2+robust'!$A$3:$ID$198,179,FALSE)</f>
        <v>#N/A</v>
      </c>
      <c r="FX3" s="16" t="e">
        <f>VLOOKUP(A3,'Phase 1,2+robust'!$A$3:$ID$198,180,FALSE)</f>
        <v>#N/A</v>
      </c>
      <c r="FY3" s="16" t="e">
        <f>VLOOKUP(A3,'Phase 1,2+robust'!$A$3:$ID$198,181,FALSE)</f>
        <v>#N/A</v>
      </c>
      <c r="FZ3" s="16" t="e">
        <f>VLOOKUP(A3,'Phase 1,2+robust'!$A$3:$ID$198,182,FALSE)</f>
        <v>#N/A</v>
      </c>
      <c r="GA3" s="16" t="e">
        <f>VLOOKUP(A3,'Phase 1,2+robust'!$A$3:$ID$198,183,FALSE)</f>
        <v>#N/A</v>
      </c>
      <c r="GB3" s="16" t="e">
        <f>VLOOKUP(A3,'Phase 1,2+robust'!$A$3:$ID$198,184,FALSE)</f>
        <v>#N/A</v>
      </c>
      <c r="GC3" s="16" t="e">
        <f>VLOOKUP(A3,'Phase 1,2+robust'!$A$3:$ID$198,185,FALSE)</f>
        <v>#N/A</v>
      </c>
      <c r="GD3" s="16" t="e">
        <f>VLOOKUP(A3,'Phase 1,2+robust'!$A$3:$ID$198,186,FALSE)</f>
        <v>#N/A</v>
      </c>
      <c r="GE3" s="16" t="e">
        <f>VLOOKUP(A3,'Phase 1,2+robust'!$A$3:$ID$198,187,FALSE)</f>
        <v>#N/A</v>
      </c>
      <c r="GF3" s="16" t="e">
        <f>VLOOKUP(A3,'Phase 1,2+robust'!$A$3:$ID$198,188,FALSE)</f>
        <v>#N/A</v>
      </c>
      <c r="GG3" s="16" t="e">
        <f>VLOOKUP(A3,'Phase 1,2+robust'!$A$3:$ID$198,189,FALSE)</f>
        <v>#N/A</v>
      </c>
      <c r="GH3" s="16" t="e">
        <f>VLOOKUP(A3,'Phase 1,2+robust'!$A$3:$ID$198,190,FALSE)</f>
        <v>#N/A</v>
      </c>
      <c r="GI3" s="16" t="e">
        <f>VLOOKUP(A3,'Phase 1,2+robust'!$A$3:$ID$198,191,FALSE)</f>
        <v>#N/A</v>
      </c>
      <c r="GJ3" s="16" t="e">
        <f>VLOOKUP(A3,'Phase 1,2+robust'!$A$3:$ID$198,192,FALSE)</f>
        <v>#N/A</v>
      </c>
      <c r="GK3" s="16" t="e">
        <f>VLOOKUP(A3,'Phase 1,2+robust'!$A$3:$ID$198,193,FALSE)</f>
        <v>#N/A</v>
      </c>
      <c r="GL3" s="16" t="e">
        <f>VLOOKUP(A3,'Phase 1,2+robust'!$A$3:$ID$198,194,FALSE)</f>
        <v>#N/A</v>
      </c>
      <c r="GM3" s="16" t="e">
        <f>VLOOKUP(A3,'Phase 1,2+robust'!$A$3:$ID$198,195,FALSE)</f>
        <v>#N/A</v>
      </c>
      <c r="GN3" s="16" t="e">
        <f>VLOOKUP(A3,'Phase 1,2+robust'!$A$3:$ID$198,196,FALSE)</f>
        <v>#N/A</v>
      </c>
      <c r="GO3" s="16" t="e">
        <f>VLOOKUP(A3,'Phase 1,2+robust'!$A$3:$ID$198,197,FALSE)</f>
        <v>#N/A</v>
      </c>
      <c r="GP3" s="16" t="e">
        <f>VLOOKUP(A3,'Phase 1,2+robust'!$A$3:$ID$198,198,FALSE)</f>
        <v>#N/A</v>
      </c>
    </row>
    <row r="4" spans="1:198" s="16" customFormat="1" x14ac:dyDescent="0.25">
      <c r="B4" s="16" t="e">
        <f>VLOOKUP(A4,'Phase 1,2+robust'!$A$3:$ID$198,2,FALSE)</f>
        <v>#N/A</v>
      </c>
      <c r="C4" s="16" t="e">
        <f>VLOOKUP(A4,'Phase 1,2+robust'!$A$3:$ID$198,3,FALSE)</f>
        <v>#N/A</v>
      </c>
      <c r="D4" s="16" t="e">
        <f>VLOOKUP(A4,'Phase 1,2+robust'!$A$3:$ID$198,4,FALSE)</f>
        <v>#N/A</v>
      </c>
      <c r="E4" s="16" t="e">
        <f>VLOOKUP(A4,'Phase 1,2+robust'!$A$3:$ID$198,5,FALSE)</f>
        <v>#N/A</v>
      </c>
      <c r="F4" s="16" t="e">
        <f>VLOOKUP(A4,'Phase 1,2+robust'!$A$3:$ID$198,6,FALSE)</f>
        <v>#N/A</v>
      </c>
      <c r="G4" s="16" t="e">
        <f>VLOOKUP(A4,'Phase 1,2+robust'!$A$3:$ID$198,7,FALSE)</f>
        <v>#N/A</v>
      </c>
      <c r="H4" s="16" t="e">
        <f>VLOOKUP(A4,'Phase 1,2+robust'!$A$3:$ID$198,8,FALSE)</f>
        <v>#N/A</v>
      </c>
      <c r="I4" s="16" t="e">
        <f>VLOOKUP(A4,'Phase 1,2+robust'!$A$3:$ID$198,9,FALSE)</f>
        <v>#N/A</v>
      </c>
      <c r="J4" s="45" t="e">
        <f>VLOOKUP(A4,'Phase 1,2+robust'!$A$3:$ID$198,10,FALSE)</f>
        <v>#N/A</v>
      </c>
      <c r="K4" s="46" t="e">
        <f>VLOOKUP(A4,'Phase 1,2+robust'!$A$3:$ID$198,11,FALSE)</f>
        <v>#N/A</v>
      </c>
      <c r="L4" s="47" t="e">
        <f>VLOOKUP(A4,'Phase 1,2+robust'!$A$3:$ID$198,12,FALSE)</f>
        <v>#N/A</v>
      </c>
      <c r="M4" s="16" t="e">
        <f>VLOOKUP(A4,'Phase 1,2+robust'!$A$3:$ID$198,13,FALSE)</f>
        <v>#N/A</v>
      </c>
      <c r="N4" s="16" t="e">
        <f>VLOOKUP(A4,'Phase 1,2+robust'!$A$3:$ID$198,14,FALSE)</f>
        <v>#N/A</v>
      </c>
      <c r="O4" s="16" t="e">
        <f>VLOOKUP(A4,'Phase 1,2+robust'!$A$3:$ID$198,15,FALSE)</f>
        <v>#N/A</v>
      </c>
      <c r="P4" s="45" t="e">
        <f>VLOOKUP(A4,'Phase 1,2+robust'!$A$3:$ID$198,16,FALSE)</f>
        <v>#N/A</v>
      </c>
      <c r="Q4" s="46" t="e">
        <f>VLOOKUP(A4,'Phase 1,2+robust'!$A$3:$ID$198,17,FALSE)</f>
        <v>#N/A</v>
      </c>
      <c r="R4" s="47" t="e">
        <f>VLOOKUP(A4,'Phase 1,2+robust'!$A$3:$ID$198,18,FALSE)</f>
        <v>#N/A</v>
      </c>
      <c r="S4" s="16" t="e">
        <f>VLOOKUP(A4,'Phase 1,2+robust'!$A$3:$ID$198,19,FALSE)</f>
        <v>#N/A</v>
      </c>
      <c r="T4" s="16" t="e">
        <f>VLOOKUP(A4,'Phase 1,2+robust'!$A$3:$ID$198,20,FALSE)</f>
        <v>#N/A</v>
      </c>
      <c r="U4" s="16" t="e">
        <f>VLOOKUP(A4,'Phase 1,2+robust'!$A$3:$ID$198,21,FALSE)</f>
        <v>#N/A</v>
      </c>
      <c r="V4" s="45" t="e">
        <f>VLOOKUP(A4,'Phase 1,2+robust'!$A$3:$ID$198,22,FALSE)</f>
        <v>#N/A</v>
      </c>
      <c r="W4" s="46" t="e">
        <f>VLOOKUP(A4,'Phase 1,2+robust'!$A$3:$ID$198,23,FALSE)</f>
        <v>#N/A</v>
      </c>
      <c r="X4" s="47" t="e">
        <f>VLOOKUP(A4,'Phase 1,2+robust'!$A$3:$ID$198,24,FALSE)</f>
        <v>#N/A</v>
      </c>
      <c r="Y4" s="16" t="e">
        <f>VLOOKUP(A4,'Phase 1,2+robust'!$A$3:$ID$198,25,FALSE)</f>
        <v>#N/A</v>
      </c>
      <c r="Z4" s="16" t="e">
        <f>VLOOKUP(A4,'Phase 1,2+robust'!$A$3:$ID$198,26,FALSE)</f>
        <v>#N/A</v>
      </c>
      <c r="AA4" s="16" t="e">
        <f>VLOOKUP(A4,'Phase 1,2+robust'!$A$3:$ID$198,27,FALSE)</f>
        <v>#N/A</v>
      </c>
      <c r="AB4" s="45" t="e">
        <f>VLOOKUP(A4,'Phase 1,2+robust'!$A$3:$ID$198,28,FALSE)</f>
        <v>#N/A</v>
      </c>
      <c r="AC4" s="46" t="e">
        <f>VLOOKUP(A4,'Phase 1,2+robust'!$A$3:$ID$198,29,FALSE)</f>
        <v>#N/A</v>
      </c>
      <c r="AD4" s="47" t="e">
        <f>VLOOKUP(A4,'Phase 1,2+robust'!$A$3:$ID$198,30,FALSE)</f>
        <v>#N/A</v>
      </c>
      <c r="AE4" s="16" t="e">
        <f>VLOOKUP(A4,'Phase 1,2+robust'!$A$3:$ID$198,31,FALSE)</f>
        <v>#N/A</v>
      </c>
      <c r="AF4" s="16" t="e">
        <f>VLOOKUP(A4,'Phase 1,2+robust'!$A$3:$ID$198,32,FALSE)</f>
        <v>#N/A</v>
      </c>
      <c r="AG4" s="16" t="e">
        <f>VLOOKUP(A4,'Phase 1,2+robust'!$A$3:$ID$198,33,FALSE)</f>
        <v>#N/A</v>
      </c>
      <c r="AH4" s="45" t="e">
        <f>VLOOKUP(A4,'Phase 1,2+robust'!$A$3:$ID$198,34,FALSE)</f>
        <v>#N/A</v>
      </c>
      <c r="AI4" s="46" t="e">
        <f>VLOOKUP(A4,'Phase 1,2+robust'!$A$3:$ID$198,35,FALSE)</f>
        <v>#N/A</v>
      </c>
      <c r="AJ4" s="47" t="e">
        <f>VLOOKUP(A4,'Phase 1,2+robust'!$A$3:$ID$198,36,FALSE)</f>
        <v>#N/A</v>
      </c>
      <c r="AK4" s="16" t="e">
        <f>VLOOKUP(A4,'Phase 1,2+robust'!$A$3:$ID$198,37,FALSE)</f>
        <v>#N/A</v>
      </c>
      <c r="AL4" s="16" t="e">
        <f>VLOOKUP(A4,'Phase 1,2+robust'!$A$3:$ID$198,38,FALSE)</f>
        <v>#N/A</v>
      </c>
      <c r="AM4" s="16" t="e">
        <f>VLOOKUP(A4,'Phase 1,2+robust'!$A$3:$ID$198,39,FALSE)</f>
        <v>#N/A</v>
      </c>
      <c r="AN4" s="45" t="e">
        <f>VLOOKUP(A4,'Phase 1,2+robust'!$A$3:$ID$198,40,FALSE)</f>
        <v>#N/A</v>
      </c>
      <c r="AO4" s="46" t="e">
        <f>VLOOKUP(A4,'Phase 1,2+robust'!$A$3:$ID$198,41,FALSE)</f>
        <v>#N/A</v>
      </c>
      <c r="AP4" s="47" t="e">
        <f>VLOOKUP(A4,'Phase 1,2+robust'!$A$3:$ID$198,42,FALSE)</f>
        <v>#N/A</v>
      </c>
      <c r="AQ4" s="16" t="e">
        <f>VLOOKUP(A4,'Phase 1,2+robust'!$A$3:$ID$198,43,FALSE)</f>
        <v>#N/A</v>
      </c>
      <c r="AR4" s="16" t="e">
        <f>VLOOKUP(A4,'Phase 1,2+robust'!$A$3:$ID$198,44,FALSE)</f>
        <v>#N/A</v>
      </c>
      <c r="AS4" s="16" t="e">
        <f>VLOOKUP(A4,'Phase 1,2+robust'!$A$3:$ID$198,45,FALSE)</f>
        <v>#N/A</v>
      </c>
      <c r="AT4" s="45" t="e">
        <f>VLOOKUP(A4,'Phase 1,2+robust'!$A$3:$ID$198,46,FALSE)</f>
        <v>#N/A</v>
      </c>
      <c r="AU4" s="46" t="e">
        <f>VLOOKUP(A4,'Phase 1,2+robust'!$A$3:$ID$198,47,FALSE)</f>
        <v>#N/A</v>
      </c>
      <c r="AV4" s="47" t="e">
        <f>VLOOKUP(A4,'Phase 1,2+robust'!$A$3:$ID$198,48,FALSE)</f>
        <v>#N/A</v>
      </c>
      <c r="AW4" s="16" t="e">
        <f>VLOOKUP(A4,'Phase 1,2+robust'!$A$3:$ID$198,49,FALSE)</f>
        <v>#N/A</v>
      </c>
      <c r="AX4" s="16" t="e">
        <f>VLOOKUP(A4,'Phase 1,2+robust'!$A$3:$ID$198,50,FALSE)</f>
        <v>#N/A</v>
      </c>
      <c r="AY4" s="16" t="e">
        <f>VLOOKUP(A4,'Phase 1,2+robust'!$A$3:$ID$198,51,FALSE)</f>
        <v>#N/A</v>
      </c>
      <c r="AZ4" s="45" t="e">
        <f>VLOOKUP(A4,'Phase 1,2+robust'!$A$3:$ID$198,52,FALSE)</f>
        <v>#N/A</v>
      </c>
      <c r="BA4" s="46" t="e">
        <f>VLOOKUP(A4,'Phase 1,2+robust'!$A$3:$ID$198,53,FALSE)</f>
        <v>#N/A</v>
      </c>
      <c r="BB4" s="47" t="e">
        <f>VLOOKUP(A4,'Phase 1,2+robust'!$A$3:$ID$198,54,FALSE)</f>
        <v>#N/A</v>
      </c>
      <c r="BC4" s="16" t="e">
        <f>VLOOKUP(A4,'Phase 1,2+robust'!$A$3:$ID$198,55,FALSE)</f>
        <v>#N/A</v>
      </c>
      <c r="BD4" s="16" t="e">
        <f>VLOOKUP(A4,'Phase 1,2+robust'!$A$3:$ID$198,56,FALSE)</f>
        <v>#N/A</v>
      </c>
      <c r="BE4" s="16" t="e">
        <f>VLOOKUP(A4,'Phase 1,2+robust'!$A$3:$ID$198,57,FALSE)</f>
        <v>#N/A</v>
      </c>
      <c r="BF4" s="45" t="e">
        <f>VLOOKUP(A4,'Phase 1,2+robust'!$A$3:$ID$198,58,FALSE)</f>
        <v>#N/A</v>
      </c>
      <c r="BG4" s="46" t="e">
        <f>VLOOKUP(A4,'Phase 1,2+robust'!$A$3:$ID$198,59,FALSE)</f>
        <v>#N/A</v>
      </c>
      <c r="BH4" s="47" t="e">
        <f>VLOOKUP(A4,'Phase 1,2+robust'!$A$3:$ID$198,60,FALSE)</f>
        <v>#N/A</v>
      </c>
      <c r="BI4" s="16" t="e">
        <f>VLOOKUP(A4,'Phase 1,2+robust'!$A$3:$ID$198,61,FALSE)</f>
        <v>#N/A</v>
      </c>
      <c r="BJ4" s="16" t="e">
        <f>VLOOKUP(A4,'Phase 1,2+robust'!$A$3:$ID$198,62,FALSE)</f>
        <v>#N/A</v>
      </c>
      <c r="BK4" s="16" t="e">
        <f>VLOOKUP(A4,'Phase 1,2+robust'!$A$3:$ID$198,63,FALSE)</f>
        <v>#N/A</v>
      </c>
      <c r="BL4" s="45" t="e">
        <f>VLOOKUP(A4,'Phase 1,2+robust'!$A$3:$ID$198,64,FALSE)</f>
        <v>#N/A</v>
      </c>
      <c r="BM4" s="46" t="e">
        <f>VLOOKUP(A4,'Phase 1,2+robust'!$A$3:$ID$198,65,FALSE)</f>
        <v>#N/A</v>
      </c>
      <c r="BN4" s="47" t="e">
        <f>VLOOKUP(A4,'Phase 1,2+robust'!$A$3:$ID$198,66,FALSE)</f>
        <v>#N/A</v>
      </c>
      <c r="BO4" s="16" t="e">
        <f>VLOOKUP(A4,'Phase 1,2+robust'!$A$3:$ID$198,67,FALSE)</f>
        <v>#N/A</v>
      </c>
      <c r="BP4" s="16" t="e">
        <f>VLOOKUP(A4,'Phase 1,2+robust'!$A$3:$ID$198,68,FALSE)</f>
        <v>#N/A</v>
      </c>
      <c r="BQ4" s="16" t="e">
        <f>VLOOKUP(A4,'Phase 1,2+robust'!$A$3:$ID$198,69,FALSE)</f>
        <v>#N/A</v>
      </c>
      <c r="BR4" s="45" t="e">
        <f>VLOOKUP(A4,'Phase 1,2+robust'!$A$3:$ID$198,70,FALSE)</f>
        <v>#N/A</v>
      </c>
      <c r="BS4" s="46" t="e">
        <f>VLOOKUP(A4,'Phase 1,2+robust'!$A$3:$ID$198,71,FALSE)</f>
        <v>#N/A</v>
      </c>
      <c r="BT4" s="47" t="e">
        <f>VLOOKUP(A4,'Phase 1,2+robust'!$A$3:$ID$198,72,FALSE)</f>
        <v>#N/A</v>
      </c>
      <c r="BU4" s="16" t="e">
        <f>VLOOKUP(A4,'Phase 1,2+robust'!$A$3:$ID$198,73,FALSE)</f>
        <v>#N/A</v>
      </c>
      <c r="BV4" s="16" t="e">
        <f>VLOOKUP(A4,'Phase 1,2+robust'!$A$3:$ID$198,74,FALSE)</f>
        <v>#N/A</v>
      </c>
      <c r="BW4" s="16" t="e">
        <f>VLOOKUP(A4,'Phase 1,2+robust'!$A$3:$ID$198,75,FALSE)</f>
        <v>#N/A</v>
      </c>
      <c r="BX4" s="45" t="e">
        <f>VLOOKUP(A4,'Phase 1,2+robust'!$A$3:$ID$198,76,FALSE)</f>
        <v>#N/A</v>
      </c>
      <c r="BY4" s="46" t="e">
        <f>VLOOKUP(A4,'Phase 1,2+robust'!$A$3:$ID$198,77,FALSE)</f>
        <v>#N/A</v>
      </c>
      <c r="BZ4" s="47" t="e">
        <f>VLOOKUP(A4,'Phase 1,2+robust'!$A$3:$ID$198,78,FALSE)</f>
        <v>#N/A</v>
      </c>
      <c r="CA4" s="16" t="e">
        <f>VLOOKUP(A4,'Phase 1,2+robust'!$A$3:$ID$198,79,FALSE)</f>
        <v>#N/A</v>
      </c>
      <c r="CB4" s="16" t="e">
        <f>VLOOKUP(A4,'Phase 1,2+robust'!$A$3:$ID$198,80,FALSE)</f>
        <v>#N/A</v>
      </c>
      <c r="CC4" s="16" t="e">
        <f>VLOOKUP(A4,'Phase 1,2+robust'!$A$3:$ID$198,81,FALSE)</f>
        <v>#N/A</v>
      </c>
      <c r="CD4" s="45" t="e">
        <f>VLOOKUP(A4,'Phase 1,2+robust'!$A$3:$ID$198,82,FALSE)</f>
        <v>#N/A</v>
      </c>
      <c r="CE4" s="46" t="e">
        <f>VLOOKUP(A4,'Phase 1,2+robust'!$A$3:$ID$198,83,FALSE)</f>
        <v>#N/A</v>
      </c>
      <c r="CF4" s="47" t="e">
        <f>VLOOKUP(A4,'Phase 1,2+robust'!$A$3:$ID$198,84,FALSE)</f>
        <v>#N/A</v>
      </c>
      <c r="CG4" s="16" t="e">
        <f>VLOOKUP(A4,'Phase 1,2+robust'!$A$3:$ID$198,85,FALSE)</f>
        <v>#N/A</v>
      </c>
      <c r="CH4" s="16" t="e">
        <f>VLOOKUP(A4,'Phase 1,2+robust'!$A$3:$ID$198,86,FALSE)</f>
        <v>#N/A</v>
      </c>
      <c r="CI4" s="16" t="e">
        <f>VLOOKUP(A4,'Phase 1,2+robust'!$A$3:$ID$198,87,FALSE)</f>
        <v>#N/A</v>
      </c>
      <c r="CJ4" s="45" t="e">
        <f>VLOOKUP(A4,'Phase 1,2+robust'!$A$3:$ID$198,88,FALSE)</f>
        <v>#N/A</v>
      </c>
      <c r="CK4" s="46" t="e">
        <f>VLOOKUP(A4,'Phase 1,2+robust'!$A$3:$ID$198,89,FALSE)</f>
        <v>#N/A</v>
      </c>
      <c r="CL4" s="47" t="e">
        <f>VLOOKUP(A4,'Phase 1,2+robust'!$A$3:$ID$198,90,FALSE)</f>
        <v>#N/A</v>
      </c>
      <c r="CM4" s="16" t="e">
        <f>VLOOKUP(A4,'Phase 1,2+robust'!$A$3:$ID$198,91,FALSE)</f>
        <v>#N/A</v>
      </c>
      <c r="CN4" s="16" t="e">
        <f>VLOOKUP(A4,'Phase 1,2+robust'!$A$3:$ID$198,92,FALSE)</f>
        <v>#N/A</v>
      </c>
      <c r="CO4" s="16" t="e">
        <f>VLOOKUP(A4,'Phase 1,2+robust'!$A$3:$ID$198,93,FALSE)</f>
        <v>#N/A</v>
      </c>
      <c r="CP4" s="45" t="e">
        <f>VLOOKUP(A4,'Phase 1,2+robust'!$A$3:$ID$198,94,FALSE)</f>
        <v>#N/A</v>
      </c>
      <c r="CQ4" s="46" t="e">
        <f>VLOOKUP(A4,'Phase 1,2+robust'!$A$3:$ID$198,95,FALSE)</f>
        <v>#N/A</v>
      </c>
      <c r="CR4" s="47" t="e">
        <f>VLOOKUP(A4,'Phase 1,2+robust'!$A$3:$ID$198,96,FALSE)</f>
        <v>#N/A</v>
      </c>
      <c r="CS4" s="16" t="e">
        <f>VLOOKUP(A4,'Phase 1,2+robust'!$A$3:$ID$198,97,FALSE)</f>
        <v>#N/A</v>
      </c>
      <c r="CT4" s="16" t="e">
        <f>VLOOKUP(A4,'Phase 1,2+robust'!$A$3:$ID$198,98,FALSE)</f>
        <v>#N/A</v>
      </c>
      <c r="CU4" s="16" t="e">
        <f>VLOOKUP(A4,'Phase 1,2+robust'!$A$3:$ID$198,99,FALSE)</f>
        <v>#N/A</v>
      </c>
      <c r="CV4" s="45" t="e">
        <f>VLOOKUP(A4,'Phase 1,2+robust'!$A$3:$ID$198,100,FALSE)</f>
        <v>#N/A</v>
      </c>
      <c r="CW4" s="46" t="e">
        <f>VLOOKUP(A4,'Phase 1,2+robust'!$A$3:$ID$198,101,FALSE)</f>
        <v>#N/A</v>
      </c>
      <c r="CX4" s="47" t="e">
        <f>VLOOKUP(A4,'Phase 1,2+robust'!$A$3:$ID$198,102,FALSE)</f>
        <v>#N/A</v>
      </c>
      <c r="CY4" s="16" t="e">
        <f>VLOOKUP(A4,'Phase 1,2+robust'!$A$3:$ID$198,103,FALSE)</f>
        <v>#N/A</v>
      </c>
      <c r="CZ4" s="16" t="e">
        <f>VLOOKUP(A4,'Phase 1,2+robust'!$A$3:$ID$198,104,FALSE)</f>
        <v>#N/A</v>
      </c>
      <c r="DA4" s="16" t="e">
        <f>VLOOKUP(A4,'Phase 1,2+robust'!$A$3:$ID$198,105,FALSE)</f>
        <v>#N/A</v>
      </c>
      <c r="DB4" s="45" t="e">
        <f>VLOOKUP(A4,'Phase 1,2+robust'!$A$3:$ID$198,106,FALSE)</f>
        <v>#N/A</v>
      </c>
      <c r="DC4" s="46" t="e">
        <f>VLOOKUP(A4,'Phase 1,2+robust'!$A$3:$ID$198,107,FALSE)</f>
        <v>#N/A</v>
      </c>
      <c r="DD4" s="47" t="e">
        <f>VLOOKUP(A4,'Phase 1,2+robust'!$A$3:$ID$198,108,FALSE)</f>
        <v>#N/A</v>
      </c>
      <c r="DE4" s="16" t="e">
        <f>VLOOKUP(A4,'Phase 1,2+robust'!$A$3:$ID$198,109,FALSE)</f>
        <v>#N/A</v>
      </c>
      <c r="DF4" s="16" t="e">
        <f>VLOOKUP(A4,'Phase 1,2+robust'!$A$3:$ID$198,110,FALSE)</f>
        <v>#N/A</v>
      </c>
      <c r="DG4" s="16" t="e">
        <f>VLOOKUP(A4,'Phase 1,2+robust'!$A$3:$ID$198,111,FALSE)</f>
        <v>#N/A</v>
      </c>
      <c r="DH4" s="45" t="e">
        <f>VLOOKUP(A4,'Phase 1,2+robust'!$A$3:$ID$198,112,FALSE)</f>
        <v>#N/A</v>
      </c>
      <c r="DI4" s="46" t="e">
        <f>VLOOKUP(A4,'Phase 1,2+robust'!$A$3:$ID$198,113,FALSE)</f>
        <v>#N/A</v>
      </c>
      <c r="DJ4" s="47" t="e">
        <f>VLOOKUP(A4,'Phase 1,2+robust'!$A$3:$ID$198,114,FALSE)</f>
        <v>#N/A</v>
      </c>
      <c r="DK4" s="16" t="e">
        <f>VLOOKUP(A4,'Phase 1,2+robust'!$A$3:$ID$198,115,FALSE)</f>
        <v>#N/A</v>
      </c>
      <c r="DL4" s="16" t="e">
        <f>VLOOKUP(A4,'Phase 1,2+robust'!$A$3:$ID$198,116,FALSE)</f>
        <v>#N/A</v>
      </c>
      <c r="DM4" s="16" t="e">
        <f>VLOOKUP(A4,'Phase 1,2+robust'!$A$3:$ID$198,117,FALSE)</f>
        <v>#N/A</v>
      </c>
      <c r="DN4" s="45" t="e">
        <f>VLOOKUP(A4,'Phase 1,2+robust'!$A$3:$ID$198,118,FALSE)</f>
        <v>#N/A</v>
      </c>
      <c r="DO4" s="46" t="e">
        <f>VLOOKUP(A4,'Phase 1,2+robust'!$A$3:$ID$198,119,FALSE)</f>
        <v>#N/A</v>
      </c>
      <c r="DP4" s="47" t="e">
        <f>VLOOKUP(A4,'Phase 1,2+robust'!$A$3:$ID$198,120,FALSE)</f>
        <v>#N/A</v>
      </c>
      <c r="DQ4" s="16" t="e">
        <f>VLOOKUP(A4,'Phase 1,2+robust'!$A$3:$ID$198,121,FALSE)</f>
        <v>#N/A</v>
      </c>
      <c r="DR4" s="16" t="e">
        <f>VLOOKUP(A4,'Phase 1,2+robust'!$A$3:$ID$198,122,FALSE)</f>
        <v>#N/A</v>
      </c>
      <c r="DS4" s="16" t="e">
        <f>VLOOKUP(A4,'Phase 1,2+robust'!$A$3:$ID$198,123,FALSE)</f>
        <v>#N/A</v>
      </c>
      <c r="DT4" s="45" t="e">
        <f>VLOOKUP(A4,'Phase 1,2+robust'!$A$3:$ID$198,124,FALSE)</f>
        <v>#N/A</v>
      </c>
      <c r="DU4" s="46" t="e">
        <f>VLOOKUP(A4,'Phase 1,2+robust'!$A$3:$ID$198,125,FALSE)</f>
        <v>#N/A</v>
      </c>
      <c r="DV4" s="47" t="e">
        <f>VLOOKUP(A4,'Phase 1,2+robust'!$A$3:$ID$198,126,FALSE)</f>
        <v>#N/A</v>
      </c>
      <c r="DW4" s="16" t="e">
        <f>VLOOKUP(A4,'Phase 1,2+robust'!$A$3:$ID$198,127,FALSE)</f>
        <v>#N/A</v>
      </c>
      <c r="DX4" s="16" t="e">
        <f>VLOOKUP(A4,'Phase 1,2+robust'!$A$3:$ID$198,128,FALSE)</f>
        <v>#N/A</v>
      </c>
      <c r="DY4" s="16" t="e">
        <f>VLOOKUP(A4,'Phase 1,2+robust'!$A$3:$ID$198,129,FALSE)</f>
        <v>#N/A</v>
      </c>
      <c r="DZ4" s="45" t="e">
        <f>VLOOKUP(A4,'Phase 1,2+robust'!$A$3:$ID$198,130,FALSE)</f>
        <v>#N/A</v>
      </c>
      <c r="EA4" s="46" t="e">
        <f>VLOOKUP(A4,'Phase 1,2+robust'!$A$3:$ID$198,131,FALSE)</f>
        <v>#N/A</v>
      </c>
      <c r="EB4" s="47" t="e">
        <f>VLOOKUP(A4,'Phase 1,2+robust'!$A$3:$ID$198,132,FALSE)</f>
        <v>#N/A</v>
      </c>
      <c r="EC4" s="16" t="e">
        <f>VLOOKUP(A4,'Phase 1,2+robust'!$A$3:$ID$198,133,FALSE)</f>
        <v>#N/A</v>
      </c>
      <c r="ED4" s="16" t="e">
        <f>VLOOKUP(A4,'Phase 1,2+robust'!$A$3:$ID$198,134,FALSE)</f>
        <v>#N/A</v>
      </c>
      <c r="EE4" s="16" t="e">
        <f>VLOOKUP(A4,'Phase 1,2+robust'!$A$3:$ID$198,135,FALSE)</f>
        <v>#N/A</v>
      </c>
      <c r="EF4" s="45" t="e">
        <f>VLOOKUP(A4,'Phase 1,2+robust'!$A$3:$ID$198,136,FALSE)</f>
        <v>#N/A</v>
      </c>
      <c r="EG4" s="46" t="e">
        <f>VLOOKUP(A4,'Phase 1,2+robust'!$A$3:$ID$198,137,FALSE)</f>
        <v>#N/A</v>
      </c>
      <c r="EH4" s="47" t="e">
        <f>VLOOKUP(A4,'Phase 1,2+robust'!$A$3:$ID$198,138,FALSE)</f>
        <v>#N/A</v>
      </c>
      <c r="EI4" s="16" t="e">
        <f>VLOOKUP(A4,'Phase 1,2+robust'!$A$3:$ID$198,139,FALSE)</f>
        <v>#N/A</v>
      </c>
      <c r="EJ4" s="16" t="e">
        <f>VLOOKUP(A4,'Phase 1,2+robust'!$A$3:$ID$198,140,FALSE)</f>
        <v>#N/A</v>
      </c>
      <c r="EK4" s="16" t="e">
        <f>VLOOKUP(A4,'Phase 1,2+robust'!$A$3:$ID$198,141,FALSE)</f>
        <v>#N/A</v>
      </c>
      <c r="EL4" s="45" t="e">
        <f>VLOOKUP(A4,'Phase 1,2+robust'!$A$3:$ID$198,142,FALSE)</f>
        <v>#N/A</v>
      </c>
      <c r="EM4" s="46" t="e">
        <f>VLOOKUP(A4,'Phase 1,2+robust'!$A$3:$ID$198,143,FALSE)</f>
        <v>#N/A</v>
      </c>
      <c r="EN4" s="47" t="e">
        <f>VLOOKUP(A4,'Phase 1,2+robust'!$A$3:$ID$198,144,FALSE)</f>
        <v>#N/A</v>
      </c>
      <c r="EO4" s="16" t="e">
        <f>VLOOKUP(A4,'Phase 1,2+robust'!$A$3:$ID$198,145,FALSE)</f>
        <v>#N/A</v>
      </c>
      <c r="EP4" s="16" t="e">
        <f>VLOOKUP(A4,'Phase 1,2+robust'!$A$3:$ID$198,146,FALSE)</f>
        <v>#N/A</v>
      </c>
      <c r="EQ4" s="16" t="e">
        <f>VLOOKUP(A4,'Phase 1,2+robust'!$A$3:$ID$198,147,FALSE)</f>
        <v>#N/A</v>
      </c>
      <c r="ER4" s="45" t="e">
        <f>VLOOKUP(A4,'Phase 1,2+robust'!$A$3:$ID$198,148,FALSE)</f>
        <v>#N/A</v>
      </c>
      <c r="ES4" s="46" t="e">
        <f>VLOOKUP(A4,'Phase 1,2+robust'!$A$3:$ID$198,149,FALSE)</f>
        <v>#N/A</v>
      </c>
      <c r="ET4" s="47" t="e">
        <f>VLOOKUP(A4,'Phase 1,2+robust'!$A$3:$ID$198,150,FALSE)</f>
        <v>#N/A</v>
      </c>
      <c r="EU4" s="16" t="e">
        <f>VLOOKUP(A4,'Phase 1,2+robust'!$A$3:$ID$198,151,FALSE)</f>
        <v>#N/A</v>
      </c>
      <c r="EV4" s="16" t="e">
        <f>VLOOKUP(A4,'Phase 1,2+robust'!$A$3:$ID$198,152,FALSE)</f>
        <v>#N/A</v>
      </c>
      <c r="EW4" s="16" t="e">
        <f>VLOOKUP(A4,'Phase 1,2+robust'!$A$3:$ID$198,153,FALSE)</f>
        <v>#N/A</v>
      </c>
      <c r="EX4" s="16" t="e">
        <f>VLOOKUP(A4,'Phase 1,2+robust'!$A$3:$ID$198,154,FALSE)</f>
        <v>#N/A</v>
      </c>
      <c r="EY4" s="16" t="e">
        <f>VLOOKUP(A4,'Phase 1,2+robust'!$A$3:$ID$198,155,FALSE)</f>
        <v>#N/A</v>
      </c>
      <c r="EZ4" s="16" t="e">
        <f>VLOOKUP(A4,'Phase 1,2+robust'!$A$3:$ID$198,156,FALSE)</f>
        <v>#N/A</v>
      </c>
      <c r="FA4" s="16" t="e">
        <f>VLOOKUP(A4,'Phase 1,2+robust'!$A$3:$ID$198,157,FALSE)</f>
        <v>#N/A</v>
      </c>
      <c r="FB4" s="16" t="e">
        <f>VLOOKUP(A4,'Phase 1,2+robust'!$A$3:$ID$198,158,FALSE)</f>
        <v>#N/A</v>
      </c>
      <c r="FC4" s="16" t="e">
        <f>VLOOKUP(A4,'Phase 1,2+robust'!$A$3:$ID$198,159,FALSE)</f>
        <v>#N/A</v>
      </c>
      <c r="FD4" s="16" t="e">
        <f>VLOOKUP(A4,'Phase 1,2+robust'!$A$3:$ID$198,160,FALSE)</f>
        <v>#N/A</v>
      </c>
      <c r="FE4" s="16" t="e">
        <f>VLOOKUP(A4,'Phase 1,2+robust'!$A$3:$ID$198,161,FALSE)</f>
        <v>#N/A</v>
      </c>
      <c r="FF4" s="16" t="e">
        <f>VLOOKUP(A4,'Phase 1,2+robust'!$A$3:$ID$198,162,FALSE)</f>
        <v>#N/A</v>
      </c>
      <c r="FG4" s="16" t="e">
        <f>VLOOKUP(A4,'Phase 1,2+robust'!$A$3:$ID$198,163,FALSE)</f>
        <v>#N/A</v>
      </c>
      <c r="FH4" s="16" t="e">
        <f>VLOOKUP(A4,'Phase 1,2+robust'!$A$3:$ID$198,164,FALSE)</f>
        <v>#N/A</v>
      </c>
      <c r="FI4" s="16" t="e">
        <f>VLOOKUP(A4,'Phase 1,2+robust'!$A$3:$ID$198,165,FALSE)</f>
        <v>#N/A</v>
      </c>
      <c r="FJ4" s="16" t="e">
        <f>VLOOKUP(A4,'Phase 1,2+robust'!$A$3:$ID$198,166,FALSE)</f>
        <v>#N/A</v>
      </c>
      <c r="FK4" s="16" t="e">
        <f>VLOOKUP(A4,'Phase 1,2+robust'!$A$3:$ID$198,167,FALSE)</f>
        <v>#N/A</v>
      </c>
      <c r="FL4" s="16" t="e">
        <f>VLOOKUP(A4,'Phase 1,2+robust'!$A$3:$ID$198,168,FALSE)</f>
        <v>#N/A</v>
      </c>
      <c r="FM4" s="16" t="e">
        <f>VLOOKUP(A4,'Phase 1,2+robust'!$A$3:$ID$198,169,FALSE)</f>
        <v>#N/A</v>
      </c>
      <c r="FN4" s="16" t="e">
        <f>VLOOKUP(A4,'Phase 1,2+robust'!$A$3:$ID$198,170,FALSE)</f>
        <v>#N/A</v>
      </c>
      <c r="FO4" s="16" t="e">
        <f>VLOOKUP(A4,'Phase 1,2+robust'!$A$3:$ID$198,171,FALSE)</f>
        <v>#N/A</v>
      </c>
      <c r="FP4" s="16" t="e">
        <f>VLOOKUP(A4,'Phase 1,2+robust'!$A$3:$ID$198,172,FALSE)</f>
        <v>#N/A</v>
      </c>
      <c r="FQ4" s="16" t="e">
        <f>VLOOKUP(A4,'Phase 1,2+robust'!$A$3:$ID$198,173,FALSE)</f>
        <v>#N/A</v>
      </c>
      <c r="FR4" s="16" t="e">
        <f>VLOOKUP(A4,'Phase 1,2+robust'!$A$3:$ID$198,174,FALSE)</f>
        <v>#N/A</v>
      </c>
      <c r="FS4" s="16" t="e">
        <f>VLOOKUP(A4,'Phase 1,2+robust'!$A$3:$ID$198,175,FALSE)</f>
        <v>#N/A</v>
      </c>
      <c r="FT4" s="16" t="e">
        <f>VLOOKUP(A4,'Phase 1,2+robust'!$A$3:$ID$198,176,FALSE)</f>
        <v>#N/A</v>
      </c>
      <c r="FU4" s="16" t="e">
        <f>VLOOKUP(A4,'Phase 1,2+robust'!$A$3:$ID$198,177,FALSE)</f>
        <v>#N/A</v>
      </c>
      <c r="FV4" s="16" t="e">
        <f>VLOOKUP(A4,'Phase 1,2+robust'!$A$3:$ID$198,178,FALSE)</f>
        <v>#N/A</v>
      </c>
      <c r="FW4" s="16" t="e">
        <f>VLOOKUP(A4,'Phase 1,2+robust'!$A$3:$ID$198,179,FALSE)</f>
        <v>#N/A</v>
      </c>
      <c r="FX4" s="16" t="e">
        <f>VLOOKUP(A4,'Phase 1,2+robust'!$A$3:$ID$198,180,FALSE)</f>
        <v>#N/A</v>
      </c>
      <c r="FY4" s="16" t="e">
        <f>VLOOKUP(A4,'Phase 1,2+robust'!$A$3:$ID$198,181,FALSE)</f>
        <v>#N/A</v>
      </c>
      <c r="FZ4" s="16" t="e">
        <f>VLOOKUP(A4,'Phase 1,2+robust'!$A$3:$ID$198,182,FALSE)</f>
        <v>#N/A</v>
      </c>
      <c r="GA4" s="16" t="e">
        <f>VLOOKUP(A4,'Phase 1,2+robust'!$A$3:$ID$198,183,FALSE)</f>
        <v>#N/A</v>
      </c>
      <c r="GB4" s="16" t="e">
        <f>VLOOKUP(A4,'Phase 1,2+robust'!$A$3:$ID$198,184,FALSE)</f>
        <v>#N/A</v>
      </c>
      <c r="GC4" s="16" t="e">
        <f>VLOOKUP(A4,'Phase 1,2+robust'!$A$3:$ID$198,185,FALSE)</f>
        <v>#N/A</v>
      </c>
      <c r="GD4" s="16" t="e">
        <f>VLOOKUP(A4,'Phase 1,2+robust'!$A$3:$ID$198,186,FALSE)</f>
        <v>#N/A</v>
      </c>
      <c r="GE4" s="16" t="e">
        <f>VLOOKUP(A4,'Phase 1,2+robust'!$A$3:$ID$198,187,FALSE)</f>
        <v>#N/A</v>
      </c>
      <c r="GF4" s="16" t="e">
        <f>VLOOKUP(A4,'Phase 1,2+robust'!$A$3:$ID$198,188,FALSE)</f>
        <v>#N/A</v>
      </c>
      <c r="GG4" s="16" t="e">
        <f>VLOOKUP(A4,'Phase 1,2+robust'!$A$3:$ID$198,189,FALSE)</f>
        <v>#N/A</v>
      </c>
      <c r="GH4" s="16" t="e">
        <f>VLOOKUP(A4,'Phase 1,2+robust'!$A$3:$ID$198,190,FALSE)</f>
        <v>#N/A</v>
      </c>
      <c r="GI4" s="16" t="e">
        <f>VLOOKUP(A4,'Phase 1,2+robust'!$A$3:$ID$198,191,FALSE)</f>
        <v>#N/A</v>
      </c>
      <c r="GJ4" s="16" t="e">
        <f>VLOOKUP(A4,'Phase 1,2+robust'!$A$3:$ID$198,192,FALSE)</f>
        <v>#N/A</v>
      </c>
      <c r="GK4" s="16" t="e">
        <f>VLOOKUP(A4,'Phase 1,2+robust'!$A$3:$ID$198,193,FALSE)</f>
        <v>#N/A</v>
      </c>
      <c r="GL4" s="16" t="e">
        <f>VLOOKUP(A4,'Phase 1,2+robust'!$A$3:$ID$198,194,FALSE)</f>
        <v>#N/A</v>
      </c>
      <c r="GM4" s="16" t="e">
        <f>VLOOKUP(A4,'Phase 1,2+robust'!$A$3:$ID$198,195,FALSE)</f>
        <v>#N/A</v>
      </c>
      <c r="GN4" s="16" t="e">
        <f>VLOOKUP(A4,'Phase 1,2+robust'!$A$3:$ID$198,196,FALSE)</f>
        <v>#N/A</v>
      </c>
      <c r="GO4" s="16" t="e">
        <f>VLOOKUP(A4,'Phase 1,2+robust'!$A$3:$ID$198,197,FALSE)</f>
        <v>#N/A</v>
      </c>
      <c r="GP4" s="16" t="e">
        <f>VLOOKUP(A4,'Phase 1,2+robust'!$A$3:$ID$198,198,FALSE)</f>
        <v>#N/A</v>
      </c>
    </row>
    <row r="5" spans="1:198" s="16" customFormat="1" x14ac:dyDescent="0.25">
      <c r="B5" s="16" t="e">
        <f>VLOOKUP(A5,'Phase 1,2+robust'!$A$3:$ID$198,2,FALSE)</f>
        <v>#N/A</v>
      </c>
      <c r="C5" s="16" t="e">
        <f>VLOOKUP(A5,'Phase 1,2+robust'!$A$3:$ID$198,3,FALSE)</f>
        <v>#N/A</v>
      </c>
      <c r="D5" s="16" t="e">
        <f>VLOOKUP(A5,'Phase 1,2+robust'!$A$3:$ID$198,4,FALSE)</f>
        <v>#N/A</v>
      </c>
      <c r="E5" s="16" t="e">
        <f>VLOOKUP(A5,'Phase 1,2+robust'!$A$3:$ID$198,5,FALSE)</f>
        <v>#N/A</v>
      </c>
      <c r="F5" s="16" t="e">
        <f>VLOOKUP(A5,'Phase 1,2+robust'!$A$3:$ID$198,6,FALSE)</f>
        <v>#N/A</v>
      </c>
      <c r="G5" s="16" t="e">
        <f>VLOOKUP(A5,'Phase 1,2+robust'!$A$3:$ID$198,7,FALSE)</f>
        <v>#N/A</v>
      </c>
      <c r="H5" s="16" t="e">
        <f>VLOOKUP(A5,'Phase 1,2+robust'!$A$3:$ID$198,8,FALSE)</f>
        <v>#N/A</v>
      </c>
      <c r="I5" s="16" t="e">
        <f>VLOOKUP(A5,'Phase 1,2+robust'!$A$3:$ID$198,9,FALSE)</f>
        <v>#N/A</v>
      </c>
      <c r="J5" s="45" t="e">
        <f>VLOOKUP(A5,'Phase 1,2+robust'!$A$3:$ID$198,10,FALSE)</f>
        <v>#N/A</v>
      </c>
      <c r="K5" s="46" t="e">
        <f>VLOOKUP(A5,'Phase 1,2+robust'!$A$3:$ID$198,11,FALSE)</f>
        <v>#N/A</v>
      </c>
      <c r="L5" s="47" t="e">
        <f>VLOOKUP(A5,'Phase 1,2+robust'!$A$3:$ID$198,12,FALSE)</f>
        <v>#N/A</v>
      </c>
      <c r="M5" s="16" t="e">
        <f>VLOOKUP(A5,'Phase 1,2+robust'!$A$3:$ID$198,13,FALSE)</f>
        <v>#N/A</v>
      </c>
      <c r="N5" s="16" t="e">
        <f>VLOOKUP(A5,'Phase 1,2+robust'!$A$3:$ID$198,14,FALSE)</f>
        <v>#N/A</v>
      </c>
      <c r="O5" s="16" t="e">
        <f>VLOOKUP(A5,'Phase 1,2+robust'!$A$3:$ID$198,15,FALSE)</f>
        <v>#N/A</v>
      </c>
      <c r="P5" s="45" t="e">
        <f>VLOOKUP(A5,'Phase 1,2+robust'!$A$3:$ID$198,16,FALSE)</f>
        <v>#N/A</v>
      </c>
      <c r="Q5" s="46" t="e">
        <f>VLOOKUP(A5,'Phase 1,2+robust'!$A$3:$ID$198,17,FALSE)</f>
        <v>#N/A</v>
      </c>
      <c r="R5" s="47" t="e">
        <f>VLOOKUP(A5,'Phase 1,2+robust'!$A$3:$ID$198,18,FALSE)</f>
        <v>#N/A</v>
      </c>
      <c r="S5" s="16" t="e">
        <f>VLOOKUP(A5,'Phase 1,2+robust'!$A$3:$ID$198,19,FALSE)</f>
        <v>#N/A</v>
      </c>
      <c r="T5" s="16" t="e">
        <f>VLOOKUP(A5,'Phase 1,2+robust'!$A$3:$ID$198,20,FALSE)</f>
        <v>#N/A</v>
      </c>
      <c r="U5" s="16" t="e">
        <f>VLOOKUP(A5,'Phase 1,2+robust'!$A$3:$ID$198,21,FALSE)</f>
        <v>#N/A</v>
      </c>
      <c r="V5" s="45" t="e">
        <f>VLOOKUP(A5,'Phase 1,2+robust'!$A$3:$ID$198,22,FALSE)</f>
        <v>#N/A</v>
      </c>
      <c r="W5" s="46" t="e">
        <f>VLOOKUP(A5,'Phase 1,2+robust'!$A$3:$ID$198,23,FALSE)</f>
        <v>#N/A</v>
      </c>
      <c r="X5" s="47" t="e">
        <f>VLOOKUP(A5,'Phase 1,2+robust'!$A$3:$ID$198,24,FALSE)</f>
        <v>#N/A</v>
      </c>
      <c r="Y5" s="16" t="e">
        <f>VLOOKUP(A5,'Phase 1,2+robust'!$A$3:$ID$198,25,FALSE)</f>
        <v>#N/A</v>
      </c>
      <c r="Z5" s="16" t="e">
        <f>VLOOKUP(A5,'Phase 1,2+robust'!$A$3:$ID$198,26,FALSE)</f>
        <v>#N/A</v>
      </c>
      <c r="AA5" s="16" t="e">
        <f>VLOOKUP(A5,'Phase 1,2+robust'!$A$3:$ID$198,27,FALSE)</f>
        <v>#N/A</v>
      </c>
      <c r="AB5" s="45" t="e">
        <f>VLOOKUP(A5,'Phase 1,2+robust'!$A$3:$ID$198,28,FALSE)</f>
        <v>#N/A</v>
      </c>
      <c r="AC5" s="46" t="e">
        <f>VLOOKUP(A5,'Phase 1,2+robust'!$A$3:$ID$198,29,FALSE)</f>
        <v>#N/A</v>
      </c>
      <c r="AD5" s="47" t="e">
        <f>VLOOKUP(A5,'Phase 1,2+robust'!$A$3:$ID$198,30,FALSE)</f>
        <v>#N/A</v>
      </c>
      <c r="AE5" s="16" t="e">
        <f>VLOOKUP(A5,'Phase 1,2+robust'!$A$3:$ID$198,31,FALSE)</f>
        <v>#N/A</v>
      </c>
      <c r="AF5" s="16" t="e">
        <f>VLOOKUP(A5,'Phase 1,2+robust'!$A$3:$ID$198,32,FALSE)</f>
        <v>#N/A</v>
      </c>
      <c r="AG5" s="16" t="e">
        <f>VLOOKUP(A5,'Phase 1,2+robust'!$A$3:$ID$198,33,FALSE)</f>
        <v>#N/A</v>
      </c>
      <c r="AH5" s="45" t="e">
        <f>VLOOKUP(A5,'Phase 1,2+robust'!$A$3:$ID$198,34,FALSE)</f>
        <v>#N/A</v>
      </c>
      <c r="AI5" s="46" t="e">
        <f>VLOOKUP(A5,'Phase 1,2+robust'!$A$3:$ID$198,35,FALSE)</f>
        <v>#N/A</v>
      </c>
      <c r="AJ5" s="47" t="e">
        <f>VLOOKUP(A5,'Phase 1,2+robust'!$A$3:$ID$198,36,FALSE)</f>
        <v>#N/A</v>
      </c>
      <c r="AK5" s="16" t="e">
        <f>VLOOKUP(A5,'Phase 1,2+robust'!$A$3:$ID$198,37,FALSE)</f>
        <v>#N/A</v>
      </c>
      <c r="AL5" s="16" t="e">
        <f>VLOOKUP(A5,'Phase 1,2+robust'!$A$3:$ID$198,38,FALSE)</f>
        <v>#N/A</v>
      </c>
      <c r="AM5" s="16" t="e">
        <f>VLOOKUP(A5,'Phase 1,2+robust'!$A$3:$ID$198,39,FALSE)</f>
        <v>#N/A</v>
      </c>
      <c r="AN5" s="45" t="e">
        <f>VLOOKUP(A5,'Phase 1,2+robust'!$A$3:$ID$198,40,FALSE)</f>
        <v>#N/A</v>
      </c>
      <c r="AO5" s="46" t="e">
        <f>VLOOKUP(A5,'Phase 1,2+robust'!$A$3:$ID$198,41,FALSE)</f>
        <v>#N/A</v>
      </c>
      <c r="AP5" s="47" t="e">
        <f>VLOOKUP(A5,'Phase 1,2+robust'!$A$3:$ID$198,42,FALSE)</f>
        <v>#N/A</v>
      </c>
      <c r="AQ5" s="16" t="e">
        <f>VLOOKUP(A5,'Phase 1,2+robust'!$A$3:$ID$198,43,FALSE)</f>
        <v>#N/A</v>
      </c>
      <c r="AR5" s="16" t="e">
        <f>VLOOKUP(A5,'Phase 1,2+robust'!$A$3:$ID$198,44,FALSE)</f>
        <v>#N/A</v>
      </c>
      <c r="AS5" s="16" t="e">
        <f>VLOOKUP(A5,'Phase 1,2+robust'!$A$3:$ID$198,45,FALSE)</f>
        <v>#N/A</v>
      </c>
      <c r="AT5" s="45" t="e">
        <f>VLOOKUP(A5,'Phase 1,2+robust'!$A$3:$ID$198,46,FALSE)</f>
        <v>#N/A</v>
      </c>
      <c r="AU5" s="46" t="e">
        <f>VLOOKUP(A5,'Phase 1,2+robust'!$A$3:$ID$198,47,FALSE)</f>
        <v>#N/A</v>
      </c>
      <c r="AV5" s="47" t="e">
        <f>VLOOKUP(A5,'Phase 1,2+robust'!$A$3:$ID$198,48,FALSE)</f>
        <v>#N/A</v>
      </c>
      <c r="AW5" s="16" t="e">
        <f>VLOOKUP(A5,'Phase 1,2+robust'!$A$3:$ID$198,49,FALSE)</f>
        <v>#N/A</v>
      </c>
      <c r="AX5" s="16" t="e">
        <f>VLOOKUP(A5,'Phase 1,2+robust'!$A$3:$ID$198,50,FALSE)</f>
        <v>#N/A</v>
      </c>
      <c r="AY5" s="16" t="e">
        <f>VLOOKUP(A5,'Phase 1,2+robust'!$A$3:$ID$198,51,FALSE)</f>
        <v>#N/A</v>
      </c>
      <c r="AZ5" s="45" t="e">
        <f>VLOOKUP(A5,'Phase 1,2+robust'!$A$3:$ID$198,52,FALSE)</f>
        <v>#N/A</v>
      </c>
      <c r="BA5" s="46" t="e">
        <f>VLOOKUP(A5,'Phase 1,2+robust'!$A$3:$ID$198,53,FALSE)</f>
        <v>#N/A</v>
      </c>
      <c r="BB5" s="47" t="e">
        <f>VLOOKUP(A5,'Phase 1,2+robust'!$A$3:$ID$198,54,FALSE)</f>
        <v>#N/A</v>
      </c>
      <c r="BC5" s="16" t="e">
        <f>VLOOKUP(A5,'Phase 1,2+robust'!$A$3:$ID$198,55,FALSE)</f>
        <v>#N/A</v>
      </c>
      <c r="BD5" s="16" t="e">
        <f>VLOOKUP(A5,'Phase 1,2+robust'!$A$3:$ID$198,56,FALSE)</f>
        <v>#N/A</v>
      </c>
      <c r="BE5" s="16" t="e">
        <f>VLOOKUP(A5,'Phase 1,2+robust'!$A$3:$ID$198,57,FALSE)</f>
        <v>#N/A</v>
      </c>
      <c r="BF5" s="45" t="e">
        <f>VLOOKUP(A5,'Phase 1,2+robust'!$A$3:$ID$198,58,FALSE)</f>
        <v>#N/A</v>
      </c>
      <c r="BG5" s="46" t="e">
        <f>VLOOKUP(A5,'Phase 1,2+robust'!$A$3:$ID$198,59,FALSE)</f>
        <v>#N/A</v>
      </c>
      <c r="BH5" s="47" t="e">
        <f>VLOOKUP(A5,'Phase 1,2+robust'!$A$3:$ID$198,60,FALSE)</f>
        <v>#N/A</v>
      </c>
      <c r="BI5" s="16" t="e">
        <f>VLOOKUP(A5,'Phase 1,2+robust'!$A$3:$ID$198,61,FALSE)</f>
        <v>#N/A</v>
      </c>
      <c r="BJ5" s="16" t="e">
        <f>VLOOKUP(A5,'Phase 1,2+robust'!$A$3:$ID$198,62,FALSE)</f>
        <v>#N/A</v>
      </c>
      <c r="BK5" s="16" t="e">
        <f>VLOOKUP(A5,'Phase 1,2+robust'!$A$3:$ID$198,63,FALSE)</f>
        <v>#N/A</v>
      </c>
      <c r="BL5" s="45" t="e">
        <f>VLOOKUP(A5,'Phase 1,2+robust'!$A$3:$ID$198,64,FALSE)</f>
        <v>#N/A</v>
      </c>
      <c r="BM5" s="46" t="e">
        <f>VLOOKUP(A5,'Phase 1,2+robust'!$A$3:$ID$198,65,FALSE)</f>
        <v>#N/A</v>
      </c>
      <c r="BN5" s="47" t="e">
        <f>VLOOKUP(A5,'Phase 1,2+robust'!$A$3:$ID$198,66,FALSE)</f>
        <v>#N/A</v>
      </c>
      <c r="BO5" s="16" t="e">
        <f>VLOOKUP(A5,'Phase 1,2+robust'!$A$3:$ID$198,67,FALSE)</f>
        <v>#N/A</v>
      </c>
      <c r="BP5" s="16" t="e">
        <f>VLOOKUP(A5,'Phase 1,2+robust'!$A$3:$ID$198,68,FALSE)</f>
        <v>#N/A</v>
      </c>
      <c r="BQ5" s="16" t="e">
        <f>VLOOKUP(A5,'Phase 1,2+robust'!$A$3:$ID$198,69,FALSE)</f>
        <v>#N/A</v>
      </c>
      <c r="BR5" s="45" t="e">
        <f>VLOOKUP(A5,'Phase 1,2+robust'!$A$3:$ID$198,70,FALSE)</f>
        <v>#N/A</v>
      </c>
      <c r="BS5" s="46" t="e">
        <f>VLOOKUP(A5,'Phase 1,2+robust'!$A$3:$ID$198,71,FALSE)</f>
        <v>#N/A</v>
      </c>
      <c r="BT5" s="47" t="e">
        <f>VLOOKUP(A5,'Phase 1,2+robust'!$A$3:$ID$198,72,FALSE)</f>
        <v>#N/A</v>
      </c>
      <c r="BU5" s="16" t="e">
        <f>VLOOKUP(A5,'Phase 1,2+robust'!$A$3:$ID$198,73,FALSE)</f>
        <v>#N/A</v>
      </c>
      <c r="BV5" s="16" t="e">
        <f>VLOOKUP(A5,'Phase 1,2+robust'!$A$3:$ID$198,74,FALSE)</f>
        <v>#N/A</v>
      </c>
      <c r="BW5" s="16" t="e">
        <f>VLOOKUP(A5,'Phase 1,2+robust'!$A$3:$ID$198,75,FALSE)</f>
        <v>#N/A</v>
      </c>
      <c r="BX5" s="45" t="e">
        <f>VLOOKUP(A5,'Phase 1,2+robust'!$A$3:$ID$198,76,FALSE)</f>
        <v>#N/A</v>
      </c>
      <c r="BY5" s="46" t="e">
        <f>VLOOKUP(A5,'Phase 1,2+robust'!$A$3:$ID$198,77,FALSE)</f>
        <v>#N/A</v>
      </c>
      <c r="BZ5" s="47" t="e">
        <f>VLOOKUP(A5,'Phase 1,2+robust'!$A$3:$ID$198,78,FALSE)</f>
        <v>#N/A</v>
      </c>
      <c r="CA5" s="16" t="e">
        <f>VLOOKUP(A5,'Phase 1,2+robust'!$A$3:$ID$198,79,FALSE)</f>
        <v>#N/A</v>
      </c>
      <c r="CB5" s="16" t="e">
        <f>VLOOKUP(A5,'Phase 1,2+robust'!$A$3:$ID$198,80,FALSE)</f>
        <v>#N/A</v>
      </c>
      <c r="CC5" s="16" t="e">
        <f>VLOOKUP(A5,'Phase 1,2+robust'!$A$3:$ID$198,81,FALSE)</f>
        <v>#N/A</v>
      </c>
      <c r="CD5" s="45" t="e">
        <f>VLOOKUP(A5,'Phase 1,2+robust'!$A$3:$ID$198,82,FALSE)</f>
        <v>#N/A</v>
      </c>
      <c r="CE5" s="46" t="e">
        <f>VLOOKUP(A5,'Phase 1,2+robust'!$A$3:$ID$198,83,FALSE)</f>
        <v>#N/A</v>
      </c>
      <c r="CF5" s="47" t="e">
        <f>VLOOKUP(A5,'Phase 1,2+robust'!$A$3:$ID$198,84,FALSE)</f>
        <v>#N/A</v>
      </c>
      <c r="CG5" s="16" t="e">
        <f>VLOOKUP(A5,'Phase 1,2+robust'!$A$3:$ID$198,85,FALSE)</f>
        <v>#N/A</v>
      </c>
      <c r="CH5" s="16" t="e">
        <f>VLOOKUP(A5,'Phase 1,2+robust'!$A$3:$ID$198,86,FALSE)</f>
        <v>#N/A</v>
      </c>
      <c r="CI5" s="16" t="e">
        <f>VLOOKUP(A5,'Phase 1,2+robust'!$A$3:$ID$198,87,FALSE)</f>
        <v>#N/A</v>
      </c>
      <c r="CJ5" s="45" t="e">
        <f>VLOOKUP(A5,'Phase 1,2+robust'!$A$3:$ID$198,88,FALSE)</f>
        <v>#N/A</v>
      </c>
      <c r="CK5" s="46" t="e">
        <f>VLOOKUP(A5,'Phase 1,2+robust'!$A$3:$ID$198,89,FALSE)</f>
        <v>#N/A</v>
      </c>
      <c r="CL5" s="47" t="e">
        <f>VLOOKUP(A5,'Phase 1,2+robust'!$A$3:$ID$198,90,FALSE)</f>
        <v>#N/A</v>
      </c>
      <c r="CM5" s="16" t="e">
        <f>VLOOKUP(A5,'Phase 1,2+robust'!$A$3:$ID$198,91,FALSE)</f>
        <v>#N/A</v>
      </c>
      <c r="CN5" s="16" t="e">
        <f>VLOOKUP(A5,'Phase 1,2+robust'!$A$3:$ID$198,92,FALSE)</f>
        <v>#N/A</v>
      </c>
      <c r="CO5" s="16" t="e">
        <f>VLOOKUP(A5,'Phase 1,2+robust'!$A$3:$ID$198,93,FALSE)</f>
        <v>#N/A</v>
      </c>
      <c r="CP5" s="45" t="e">
        <f>VLOOKUP(A5,'Phase 1,2+robust'!$A$3:$ID$198,94,FALSE)</f>
        <v>#N/A</v>
      </c>
      <c r="CQ5" s="46" t="e">
        <f>VLOOKUP(A5,'Phase 1,2+robust'!$A$3:$ID$198,95,FALSE)</f>
        <v>#N/A</v>
      </c>
      <c r="CR5" s="47" t="e">
        <f>VLOOKUP(A5,'Phase 1,2+robust'!$A$3:$ID$198,96,FALSE)</f>
        <v>#N/A</v>
      </c>
      <c r="CS5" s="16" t="e">
        <f>VLOOKUP(A5,'Phase 1,2+robust'!$A$3:$ID$198,97,FALSE)</f>
        <v>#N/A</v>
      </c>
      <c r="CT5" s="16" t="e">
        <f>VLOOKUP(A5,'Phase 1,2+robust'!$A$3:$ID$198,98,FALSE)</f>
        <v>#N/A</v>
      </c>
      <c r="CU5" s="16" t="e">
        <f>VLOOKUP(A5,'Phase 1,2+robust'!$A$3:$ID$198,99,FALSE)</f>
        <v>#N/A</v>
      </c>
      <c r="CV5" s="45" t="e">
        <f>VLOOKUP(A5,'Phase 1,2+robust'!$A$3:$ID$198,100,FALSE)</f>
        <v>#N/A</v>
      </c>
      <c r="CW5" s="46" t="e">
        <f>VLOOKUP(A5,'Phase 1,2+robust'!$A$3:$ID$198,101,FALSE)</f>
        <v>#N/A</v>
      </c>
      <c r="CX5" s="47" t="e">
        <f>VLOOKUP(A5,'Phase 1,2+robust'!$A$3:$ID$198,102,FALSE)</f>
        <v>#N/A</v>
      </c>
      <c r="CY5" s="16" t="e">
        <f>VLOOKUP(A5,'Phase 1,2+robust'!$A$3:$ID$198,103,FALSE)</f>
        <v>#N/A</v>
      </c>
      <c r="CZ5" s="16" t="e">
        <f>VLOOKUP(A5,'Phase 1,2+robust'!$A$3:$ID$198,104,FALSE)</f>
        <v>#N/A</v>
      </c>
      <c r="DA5" s="16" t="e">
        <f>VLOOKUP(A5,'Phase 1,2+robust'!$A$3:$ID$198,105,FALSE)</f>
        <v>#N/A</v>
      </c>
      <c r="DB5" s="45" t="e">
        <f>VLOOKUP(A5,'Phase 1,2+robust'!$A$3:$ID$198,106,FALSE)</f>
        <v>#N/A</v>
      </c>
      <c r="DC5" s="46" t="e">
        <f>VLOOKUP(A5,'Phase 1,2+robust'!$A$3:$ID$198,107,FALSE)</f>
        <v>#N/A</v>
      </c>
      <c r="DD5" s="47" t="e">
        <f>VLOOKUP(A5,'Phase 1,2+robust'!$A$3:$ID$198,108,FALSE)</f>
        <v>#N/A</v>
      </c>
      <c r="DE5" s="16" t="e">
        <f>VLOOKUP(A5,'Phase 1,2+robust'!$A$3:$ID$198,109,FALSE)</f>
        <v>#N/A</v>
      </c>
      <c r="DF5" s="16" t="e">
        <f>VLOOKUP(A5,'Phase 1,2+robust'!$A$3:$ID$198,110,FALSE)</f>
        <v>#N/A</v>
      </c>
      <c r="DG5" s="16" t="e">
        <f>VLOOKUP(A5,'Phase 1,2+robust'!$A$3:$ID$198,111,FALSE)</f>
        <v>#N/A</v>
      </c>
      <c r="DH5" s="45" t="e">
        <f>VLOOKUP(A5,'Phase 1,2+robust'!$A$3:$ID$198,112,FALSE)</f>
        <v>#N/A</v>
      </c>
      <c r="DI5" s="46" t="e">
        <f>VLOOKUP(A5,'Phase 1,2+robust'!$A$3:$ID$198,113,FALSE)</f>
        <v>#N/A</v>
      </c>
      <c r="DJ5" s="47" t="e">
        <f>VLOOKUP(A5,'Phase 1,2+robust'!$A$3:$ID$198,114,FALSE)</f>
        <v>#N/A</v>
      </c>
      <c r="DK5" s="16" t="e">
        <f>VLOOKUP(A5,'Phase 1,2+robust'!$A$3:$ID$198,115,FALSE)</f>
        <v>#N/A</v>
      </c>
      <c r="DL5" s="16" t="e">
        <f>VLOOKUP(A5,'Phase 1,2+robust'!$A$3:$ID$198,116,FALSE)</f>
        <v>#N/A</v>
      </c>
      <c r="DM5" s="16" t="e">
        <f>VLOOKUP(A5,'Phase 1,2+robust'!$A$3:$ID$198,117,FALSE)</f>
        <v>#N/A</v>
      </c>
      <c r="DN5" s="45" t="e">
        <f>VLOOKUP(A5,'Phase 1,2+robust'!$A$3:$ID$198,118,FALSE)</f>
        <v>#N/A</v>
      </c>
      <c r="DO5" s="46" t="e">
        <f>VLOOKUP(A5,'Phase 1,2+robust'!$A$3:$ID$198,119,FALSE)</f>
        <v>#N/A</v>
      </c>
      <c r="DP5" s="47" t="e">
        <f>VLOOKUP(A5,'Phase 1,2+robust'!$A$3:$ID$198,120,FALSE)</f>
        <v>#N/A</v>
      </c>
      <c r="DQ5" s="16" t="e">
        <f>VLOOKUP(A5,'Phase 1,2+robust'!$A$3:$ID$198,121,FALSE)</f>
        <v>#N/A</v>
      </c>
      <c r="DR5" s="16" t="e">
        <f>VLOOKUP(A5,'Phase 1,2+robust'!$A$3:$ID$198,122,FALSE)</f>
        <v>#N/A</v>
      </c>
      <c r="DS5" s="16" t="e">
        <f>VLOOKUP(A5,'Phase 1,2+robust'!$A$3:$ID$198,123,FALSE)</f>
        <v>#N/A</v>
      </c>
      <c r="DT5" s="45" t="e">
        <f>VLOOKUP(A5,'Phase 1,2+robust'!$A$3:$ID$198,124,FALSE)</f>
        <v>#N/A</v>
      </c>
      <c r="DU5" s="46" t="e">
        <f>VLOOKUP(A5,'Phase 1,2+robust'!$A$3:$ID$198,125,FALSE)</f>
        <v>#N/A</v>
      </c>
      <c r="DV5" s="47" t="e">
        <f>VLOOKUP(A5,'Phase 1,2+robust'!$A$3:$ID$198,126,FALSE)</f>
        <v>#N/A</v>
      </c>
      <c r="DW5" s="16" t="e">
        <f>VLOOKUP(A5,'Phase 1,2+robust'!$A$3:$ID$198,127,FALSE)</f>
        <v>#N/A</v>
      </c>
      <c r="DX5" s="16" t="e">
        <f>VLOOKUP(A5,'Phase 1,2+robust'!$A$3:$ID$198,128,FALSE)</f>
        <v>#N/A</v>
      </c>
      <c r="DY5" s="16" t="e">
        <f>VLOOKUP(A5,'Phase 1,2+robust'!$A$3:$ID$198,129,FALSE)</f>
        <v>#N/A</v>
      </c>
      <c r="DZ5" s="45" t="e">
        <f>VLOOKUP(A5,'Phase 1,2+robust'!$A$3:$ID$198,130,FALSE)</f>
        <v>#N/A</v>
      </c>
      <c r="EA5" s="46" t="e">
        <f>VLOOKUP(A5,'Phase 1,2+robust'!$A$3:$ID$198,131,FALSE)</f>
        <v>#N/A</v>
      </c>
      <c r="EB5" s="47" t="e">
        <f>VLOOKUP(A5,'Phase 1,2+robust'!$A$3:$ID$198,132,FALSE)</f>
        <v>#N/A</v>
      </c>
      <c r="EC5" s="16" t="e">
        <f>VLOOKUP(A5,'Phase 1,2+robust'!$A$3:$ID$198,133,FALSE)</f>
        <v>#N/A</v>
      </c>
      <c r="ED5" s="16" t="e">
        <f>VLOOKUP(A5,'Phase 1,2+robust'!$A$3:$ID$198,134,FALSE)</f>
        <v>#N/A</v>
      </c>
      <c r="EE5" s="16" t="e">
        <f>VLOOKUP(A5,'Phase 1,2+robust'!$A$3:$ID$198,135,FALSE)</f>
        <v>#N/A</v>
      </c>
      <c r="EF5" s="45" t="e">
        <f>VLOOKUP(A5,'Phase 1,2+robust'!$A$3:$ID$198,136,FALSE)</f>
        <v>#N/A</v>
      </c>
      <c r="EG5" s="46" t="e">
        <f>VLOOKUP(A5,'Phase 1,2+robust'!$A$3:$ID$198,137,FALSE)</f>
        <v>#N/A</v>
      </c>
      <c r="EH5" s="47" t="e">
        <f>VLOOKUP(A5,'Phase 1,2+robust'!$A$3:$ID$198,138,FALSE)</f>
        <v>#N/A</v>
      </c>
      <c r="EI5" s="16" t="e">
        <f>VLOOKUP(A5,'Phase 1,2+robust'!$A$3:$ID$198,139,FALSE)</f>
        <v>#N/A</v>
      </c>
      <c r="EJ5" s="16" t="e">
        <f>VLOOKUP(A5,'Phase 1,2+robust'!$A$3:$ID$198,140,FALSE)</f>
        <v>#N/A</v>
      </c>
      <c r="EK5" s="16" t="e">
        <f>VLOOKUP(A5,'Phase 1,2+robust'!$A$3:$ID$198,141,FALSE)</f>
        <v>#N/A</v>
      </c>
      <c r="EL5" s="45" t="e">
        <f>VLOOKUP(A5,'Phase 1,2+robust'!$A$3:$ID$198,142,FALSE)</f>
        <v>#N/A</v>
      </c>
      <c r="EM5" s="46" t="e">
        <f>VLOOKUP(A5,'Phase 1,2+robust'!$A$3:$ID$198,143,FALSE)</f>
        <v>#N/A</v>
      </c>
      <c r="EN5" s="47" t="e">
        <f>VLOOKUP(A5,'Phase 1,2+robust'!$A$3:$ID$198,144,FALSE)</f>
        <v>#N/A</v>
      </c>
      <c r="EO5" s="16" t="e">
        <f>VLOOKUP(A5,'Phase 1,2+robust'!$A$3:$ID$198,145,FALSE)</f>
        <v>#N/A</v>
      </c>
      <c r="EP5" s="16" t="e">
        <f>VLOOKUP(A5,'Phase 1,2+robust'!$A$3:$ID$198,146,FALSE)</f>
        <v>#N/A</v>
      </c>
      <c r="EQ5" s="16" t="e">
        <f>VLOOKUP(A5,'Phase 1,2+robust'!$A$3:$ID$198,147,FALSE)</f>
        <v>#N/A</v>
      </c>
      <c r="ER5" s="45" t="e">
        <f>VLOOKUP(A5,'Phase 1,2+robust'!$A$3:$ID$198,148,FALSE)</f>
        <v>#N/A</v>
      </c>
      <c r="ES5" s="46" t="e">
        <f>VLOOKUP(A5,'Phase 1,2+robust'!$A$3:$ID$198,149,FALSE)</f>
        <v>#N/A</v>
      </c>
      <c r="ET5" s="47" t="e">
        <f>VLOOKUP(A5,'Phase 1,2+robust'!$A$3:$ID$198,150,FALSE)</f>
        <v>#N/A</v>
      </c>
      <c r="EU5" s="16" t="e">
        <f>VLOOKUP(A5,'Phase 1,2+robust'!$A$3:$ID$198,151,FALSE)</f>
        <v>#N/A</v>
      </c>
      <c r="EV5" s="16" t="e">
        <f>VLOOKUP(A5,'Phase 1,2+robust'!$A$3:$ID$198,152,FALSE)</f>
        <v>#N/A</v>
      </c>
      <c r="EW5" s="16" t="e">
        <f>VLOOKUP(A5,'Phase 1,2+robust'!$A$3:$ID$198,153,FALSE)</f>
        <v>#N/A</v>
      </c>
      <c r="EX5" s="16" t="e">
        <f>VLOOKUP(A5,'Phase 1,2+robust'!$A$3:$ID$198,154,FALSE)</f>
        <v>#N/A</v>
      </c>
      <c r="EY5" s="16" t="e">
        <f>VLOOKUP(A5,'Phase 1,2+robust'!$A$3:$ID$198,155,FALSE)</f>
        <v>#N/A</v>
      </c>
      <c r="EZ5" s="16" t="e">
        <f>VLOOKUP(A5,'Phase 1,2+robust'!$A$3:$ID$198,156,FALSE)</f>
        <v>#N/A</v>
      </c>
      <c r="FA5" s="16" t="e">
        <f>VLOOKUP(A5,'Phase 1,2+robust'!$A$3:$ID$198,157,FALSE)</f>
        <v>#N/A</v>
      </c>
      <c r="FB5" s="16" t="e">
        <f>VLOOKUP(A5,'Phase 1,2+robust'!$A$3:$ID$198,158,FALSE)</f>
        <v>#N/A</v>
      </c>
      <c r="FC5" s="16" t="e">
        <f>VLOOKUP(A5,'Phase 1,2+robust'!$A$3:$ID$198,159,FALSE)</f>
        <v>#N/A</v>
      </c>
      <c r="FD5" s="16" t="e">
        <f>VLOOKUP(A5,'Phase 1,2+robust'!$A$3:$ID$198,160,FALSE)</f>
        <v>#N/A</v>
      </c>
      <c r="FE5" s="16" t="e">
        <f>VLOOKUP(A5,'Phase 1,2+robust'!$A$3:$ID$198,161,FALSE)</f>
        <v>#N/A</v>
      </c>
      <c r="FF5" s="16" t="e">
        <f>VLOOKUP(A5,'Phase 1,2+robust'!$A$3:$ID$198,162,FALSE)</f>
        <v>#N/A</v>
      </c>
      <c r="FG5" s="16" t="e">
        <f>VLOOKUP(A5,'Phase 1,2+robust'!$A$3:$ID$198,163,FALSE)</f>
        <v>#N/A</v>
      </c>
      <c r="FH5" s="16" t="e">
        <f>VLOOKUP(A5,'Phase 1,2+robust'!$A$3:$ID$198,164,FALSE)</f>
        <v>#N/A</v>
      </c>
      <c r="FI5" s="16" t="e">
        <f>VLOOKUP(A5,'Phase 1,2+robust'!$A$3:$ID$198,165,FALSE)</f>
        <v>#N/A</v>
      </c>
      <c r="FJ5" s="16" t="e">
        <f>VLOOKUP(A5,'Phase 1,2+robust'!$A$3:$ID$198,166,FALSE)</f>
        <v>#N/A</v>
      </c>
      <c r="FK5" s="16" t="e">
        <f>VLOOKUP(A5,'Phase 1,2+robust'!$A$3:$ID$198,167,FALSE)</f>
        <v>#N/A</v>
      </c>
      <c r="FL5" s="16" t="e">
        <f>VLOOKUP(A5,'Phase 1,2+robust'!$A$3:$ID$198,168,FALSE)</f>
        <v>#N/A</v>
      </c>
      <c r="FM5" s="16" t="e">
        <f>VLOOKUP(A5,'Phase 1,2+robust'!$A$3:$ID$198,169,FALSE)</f>
        <v>#N/A</v>
      </c>
      <c r="FN5" s="16" t="e">
        <f>VLOOKUP(A5,'Phase 1,2+robust'!$A$3:$ID$198,170,FALSE)</f>
        <v>#N/A</v>
      </c>
      <c r="FO5" s="16" t="e">
        <f>VLOOKUP(A5,'Phase 1,2+robust'!$A$3:$ID$198,171,FALSE)</f>
        <v>#N/A</v>
      </c>
      <c r="FP5" s="16" t="e">
        <f>VLOOKUP(A5,'Phase 1,2+robust'!$A$3:$ID$198,172,FALSE)</f>
        <v>#N/A</v>
      </c>
      <c r="FQ5" s="16" t="e">
        <f>VLOOKUP(A5,'Phase 1,2+robust'!$A$3:$ID$198,173,FALSE)</f>
        <v>#N/A</v>
      </c>
      <c r="FR5" s="16" t="e">
        <f>VLOOKUP(A5,'Phase 1,2+robust'!$A$3:$ID$198,174,FALSE)</f>
        <v>#N/A</v>
      </c>
      <c r="FS5" s="16" t="e">
        <f>VLOOKUP(A5,'Phase 1,2+robust'!$A$3:$ID$198,175,FALSE)</f>
        <v>#N/A</v>
      </c>
      <c r="FT5" s="16" t="e">
        <f>VLOOKUP(A5,'Phase 1,2+robust'!$A$3:$ID$198,176,FALSE)</f>
        <v>#N/A</v>
      </c>
      <c r="FU5" s="16" t="e">
        <f>VLOOKUP(A5,'Phase 1,2+robust'!$A$3:$ID$198,177,FALSE)</f>
        <v>#N/A</v>
      </c>
      <c r="FV5" s="16" t="e">
        <f>VLOOKUP(A5,'Phase 1,2+robust'!$A$3:$ID$198,178,FALSE)</f>
        <v>#N/A</v>
      </c>
      <c r="FW5" s="16" t="e">
        <f>VLOOKUP(A5,'Phase 1,2+robust'!$A$3:$ID$198,179,FALSE)</f>
        <v>#N/A</v>
      </c>
      <c r="FX5" s="16" t="e">
        <f>VLOOKUP(A5,'Phase 1,2+robust'!$A$3:$ID$198,180,FALSE)</f>
        <v>#N/A</v>
      </c>
      <c r="FY5" s="16" t="e">
        <f>VLOOKUP(A5,'Phase 1,2+robust'!$A$3:$ID$198,181,FALSE)</f>
        <v>#N/A</v>
      </c>
      <c r="FZ5" s="16" t="e">
        <f>VLOOKUP(A5,'Phase 1,2+robust'!$A$3:$ID$198,182,FALSE)</f>
        <v>#N/A</v>
      </c>
      <c r="GA5" s="16" t="e">
        <f>VLOOKUP(A5,'Phase 1,2+robust'!$A$3:$ID$198,183,FALSE)</f>
        <v>#N/A</v>
      </c>
      <c r="GB5" s="16" t="e">
        <f>VLOOKUP(A5,'Phase 1,2+robust'!$A$3:$ID$198,184,FALSE)</f>
        <v>#N/A</v>
      </c>
      <c r="GC5" s="16" t="e">
        <f>VLOOKUP(A5,'Phase 1,2+robust'!$A$3:$ID$198,185,FALSE)</f>
        <v>#N/A</v>
      </c>
      <c r="GD5" s="16" t="e">
        <f>VLOOKUP(A5,'Phase 1,2+robust'!$A$3:$ID$198,186,FALSE)</f>
        <v>#N/A</v>
      </c>
      <c r="GE5" s="16" t="e">
        <f>VLOOKUP(A5,'Phase 1,2+robust'!$A$3:$ID$198,187,FALSE)</f>
        <v>#N/A</v>
      </c>
      <c r="GF5" s="16" t="e">
        <f>VLOOKUP(A5,'Phase 1,2+robust'!$A$3:$ID$198,188,FALSE)</f>
        <v>#N/A</v>
      </c>
      <c r="GG5" s="16" t="e">
        <f>VLOOKUP(A5,'Phase 1,2+robust'!$A$3:$ID$198,189,FALSE)</f>
        <v>#N/A</v>
      </c>
      <c r="GH5" s="16" t="e">
        <f>VLOOKUP(A5,'Phase 1,2+robust'!$A$3:$ID$198,190,FALSE)</f>
        <v>#N/A</v>
      </c>
      <c r="GI5" s="16" t="e">
        <f>VLOOKUP(A5,'Phase 1,2+robust'!$A$3:$ID$198,191,FALSE)</f>
        <v>#N/A</v>
      </c>
      <c r="GJ5" s="16" t="e">
        <f>VLOOKUP(A5,'Phase 1,2+robust'!$A$3:$ID$198,192,FALSE)</f>
        <v>#N/A</v>
      </c>
      <c r="GK5" s="16" t="e">
        <f>VLOOKUP(A5,'Phase 1,2+robust'!$A$3:$ID$198,193,FALSE)</f>
        <v>#N/A</v>
      </c>
      <c r="GL5" s="16" t="e">
        <f>VLOOKUP(A5,'Phase 1,2+robust'!$A$3:$ID$198,194,FALSE)</f>
        <v>#N/A</v>
      </c>
      <c r="GM5" s="16" t="e">
        <f>VLOOKUP(A5,'Phase 1,2+robust'!$A$3:$ID$198,195,FALSE)</f>
        <v>#N/A</v>
      </c>
      <c r="GN5" s="16" t="e">
        <f>VLOOKUP(A5,'Phase 1,2+robust'!$A$3:$ID$198,196,FALSE)</f>
        <v>#N/A</v>
      </c>
      <c r="GO5" s="16" t="e">
        <f>VLOOKUP(A5,'Phase 1,2+robust'!$A$3:$ID$198,197,FALSE)</f>
        <v>#N/A</v>
      </c>
      <c r="GP5" s="16" t="e">
        <f>VLOOKUP(A5,'Phase 1,2+robust'!$A$3:$ID$198,198,FALSE)</f>
        <v>#N/A</v>
      </c>
    </row>
    <row r="6" spans="1:198" s="16" customFormat="1" x14ac:dyDescent="0.25">
      <c r="B6" s="16" t="e">
        <f>VLOOKUP(A6,'Phase 1,2+robust'!$A$3:$ID$198,2,FALSE)</f>
        <v>#N/A</v>
      </c>
      <c r="C6" s="16" t="e">
        <f>VLOOKUP(A6,'Phase 1,2+robust'!$A$3:$ID$198,3,FALSE)</f>
        <v>#N/A</v>
      </c>
      <c r="D6" s="16" t="e">
        <f>VLOOKUP(A6,'Phase 1,2+robust'!$A$3:$ID$198,4,FALSE)</f>
        <v>#N/A</v>
      </c>
      <c r="E6" s="16" t="e">
        <f>VLOOKUP(A6,'Phase 1,2+robust'!$A$3:$ID$198,5,FALSE)</f>
        <v>#N/A</v>
      </c>
      <c r="F6" s="16" t="e">
        <f>VLOOKUP(A6,'Phase 1,2+robust'!$A$3:$ID$198,6,FALSE)</f>
        <v>#N/A</v>
      </c>
      <c r="G6" s="16" t="e">
        <f>VLOOKUP(A6,'Phase 1,2+robust'!$A$3:$ID$198,7,FALSE)</f>
        <v>#N/A</v>
      </c>
      <c r="H6" s="16" t="e">
        <f>VLOOKUP(A6,'Phase 1,2+robust'!$A$3:$ID$198,8,FALSE)</f>
        <v>#N/A</v>
      </c>
      <c r="I6" s="16" t="e">
        <f>VLOOKUP(A6,'Phase 1,2+robust'!$A$3:$ID$198,9,FALSE)</f>
        <v>#N/A</v>
      </c>
      <c r="J6" s="45" t="e">
        <f>VLOOKUP(A6,'Phase 1,2+robust'!$A$3:$ID$198,10,FALSE)</f>
        <v>#N/A</v>
      </c>
      <c r="K6" s="46" t="e">
        <f>VLOOKUP(A6,'Phase 1,2+robust'!$A$3:$ID$198,11,FALSE)</f>
        <v>#N/A</v>
      </c>
      <c r="L6" s="47" t="e">
        <f>VLOOKUP(A6,'Phase 1,2+robust'!$A$3:$ID$198,12,FALSE)</f>
        <v>#N/A</v>
      </c>
      <c r="M6" s="16" t="e">
        <f>VLOOKUP(A6,'Phase 1,2+robust'!$A$3:$ID$198,13,FALSE)</f>
        <v>#N/A</v>
      </c>
      <c r="N6" s="16" t="e">
        <f>VLOOKUP(A6,'Phase 1,2+robust'!$A$3:$ID$198,14,FALSE)</f>
        <v>#N/A</v>
      </c>
      <c r="O6" s="16" t="e">
        <f>VLOOKUP(A6,'Phase 1,2+robust'!$A$3:$ID$198,15,FALSE)</f>
        <v>#N/A</v>
      </c>
      <c r="P6" s="45" t="e">
        <f>VLOOKUP(A6,'Phase 1,2+robust'!$A$3:$ID$198,16,FALSE)</f>
        <v>#N/A</v>
      </c>
      <c r="Q6" s="46" t="e">
        <f>VLOOKUP(A6,'Phase 1,2+robust'!$A$3:$ID$198,17,FALSE)</f>
        <v>#N/A</v>
      </c>
      <c r="R6" s="47" t="e">
        <f>VLOOKUP(A6,'Phase 1,2+robust'!$A$3:$ID$198,18,FALSE)</f>
        <v>#N/A</v>
      </c>
      <c r="S6" s="16" t="e">
        <f>VLOOKUP(A6,'Phase 1,2+robust'!$A$3:$ID$198,19,FALSE)</f>
        <v>#N/A</v>
      </c>
      <c r="T6" s="16" t="e">
        <f>VLOOKUP(A6,'Phase 1,2+robust'!$A$3:$ID$198,20,FALSE)</f>
        <v>#N/A</v>
      </c>
      <c r="U6" s="16" t="e">
        <f>VLOOKUP(A6,'Phase 1,2+robust'!$A$3:$ID$198,21,FALSE)</f>
        <v>#N/A</v>
      </c>
      <c r="V6" s="45" t="e">
        <f>VLOOKUP(A6,'Phase 1,2+robust'!$A$3:$ID$198,22,FALSE)</f>
        <v>#N/A</v>
      </c>
      <c r="W6" s="46" t="e">
        <f>VLOOKUP(A6,'Phase 1,2+robust'!$A$3:$ID$198,23,FALSE)</f>
        <v>#N/A</v>
      </c>
      <c r="X6" s="47" t="e">
        <f>VLOOKUP(A6,'Phase 1,2+robust'!$A$3:$ID$198,24,FALSE)</f>
        <v>#N/A</v>
      </c>
      <c r="Y6" s="16" t="e">
        <f>VLOOKUP(A6,'Phase 1,2+robust'!$A$3:$ID$198,25,FALSE)</f>
        <v>#N/A</v>
      </c>
      <c r="Z6" s="16" t="e">
        <f>VLOOKUP(A6,'Phase 1,2+robust'!$A$3:$ID$198,26,FALSE)</f>
        <v>#N/A</v>
      </c>
      <c r="AA6" s="16" t="e">
        <f>VLOOKUP(A6,'Phase 1,2+robust'!$A$3:$ID$198,27,FALSE)</f>
        <v>#N/A</v>
      </c>
      <c r="AB6" s="45" t="e">
        <f>VLOOKUP(A6,'Phase 1,2+robust'!$A$3:$ID$198,28,FALSE)</f>
        <v>#N/A</v>
      </c>
      <c r="AC6" s="46" t="e">
        <f>VLOOKUP(A6,'Phase 1,2+robust'!$A$3:$ID$198,29,FALSE)</f>
        <v>#N/A</v>
      </c>
      <c r="AD6" s="47" t="e">
        <f>VLOOKUP(A6,'Phase 1,2+robust'!$A$3:$ID$198,30,FALSE)</f>
        <v>#N/A</v>
      </c>
      <c r="AE6" s="16" t="e">
        <f>VLOOKUP(A6,'Phase 1,2+robust'!$A$3:$ID$198,31,FALSE)</f>
        <v>#N/A</v>
      </c>
      <c r="AF6" s="16" t="e">
        <f>VLOOKUP(A6,'Phase 1,2+robust'!$A$3:$ID$198,32,FALSE)</f>
        <v>#N/A</v>
      </c>
      <c r="AG6" s="16" t="e">
        <f>VLOOKUP(A6,'Phase 1,2+robust'!$A$3:$ID$198,33,FALSE)</f>
        <v>#N/A</v>
      </c>
      <c r="AH6" s="45" t="e">
        <f>VLOOKUP(A6,'Phase 1,2+robust'!$A$3:$ID$198,34,FALSE)</f>
        <v>#N/A</v>
      </c>
      <c r="AI6" s="46" t="e">
        <f>VLOOKUP(A6,'Phase 1,2+robust'!$A$3:$ID$198,35,FALSE)</f>
        <v>#N/A</v>
      </c>
      <c r="AJ6" s="47" t="e">
        <f>VLOOKUP(A6,'Phase 1,2+robust'!$A$3:$ID$198,36,FALSE)</f>
        <v>#N/A</v>
      </c>
      <c r="AK6" s="16" t="e">
        <f>VLOOKUP(A6,'Phase 1,2+robust'!$A$3:$ID$198,37,FALSE)</f>
        <v>#N/A</v>
      </c>
      <c r="AL6" s="16" t="e">
        <f>VLOOKUP(A6,'Phase 1,2+robust'!$A$3:$ID$198,38,FALSE)</f>
        <v>#N/A</v>
      </c>
      <c r="AM6" s="16" t="e">
        <f>VLOOKUP(A6,'Phase 1,2+robust'!$A$3:$ID$198,39,FALSE)</f>
        <v>#N/A</v>
      </c>
      <c r="AN6" s="45" t="e">
        <f>VLOOKUP(A6,'Phase 1,2+robust'!$A$3:$ID$198,40,FALSE)</f>
        <v>#N/A</v>
      </c>
      <c r="AO6" s="46" t="e">
        <f>VLOOKUP(A6,'Phase 1,2+robust'!$A$3:$ID$198,41,FALSE)</f>
        <v>#N/A</v>
      </c>
      <c r="AP6" s="47" t="e">
        <f>VLOOKUP(A6,'Phase 1,2+robust'!$A$3:$ID$198,42,FALSE)</f>
        <v>#N/A</v>
      </c>
      <c r="AQ6" s="16" t="e">
        <f>VLOOKUP(A6,'Phase 1,2+robust'!$A$3:$ID$198,43,FALSE)</f>
        <v>#N/A</v>
      </c>
      <c r="AR6" s="16" t="e">
        <f>VLOOKUP(A6,'Phase 1,2+robust'!$A$3:$ID$198,44,FALSE)</f>
        <v>#N/A</v>
      </c>
      <c r="AS6" s="16" t="e">
        <f>VLOOKUP(A6,'Phase 1,2+robust'!$A$3:$ID$198,45,FALSE)</f>
        <v>#N/A</v>
      </c>
      <c r="AT6" s="45" t="e">
        <f>VLOOKUP(A6,'Phase 1,2+robust'!$A$3:$ID$198,46,FALSE)</f>
        <v>#N/A</v>
      </c>
      <c r="AU6" s="46" t="e">
        <f>VLOOKUP(A6,'Phase 1,2+robust'!$A$3:$ID$198,47,FALSE)</f>
        <v>#N/A</v>
      </c>
      <c r="AV6" s="47" t="e">
        <f>VLOOKUP(A6,'Phase 1,2+robust'!$A$3:$ID$198,48,FALSE)</f>
        <v>#N/A</v>
      </c>
      <c r="AW6" s="16" t="e">
        <f>VLOOKUP(A6,'Phase 1,2+robust'!$A$3:$ID$198,49,FALSE)</f>
        <v>#N/A</v>
      </c>
      <c r="AX6" s="16" t="e">
        <f>VLOOKUP(A6,'Phase 1,2+robust'!$A$3:$ID$198,50,FALSE)</f>
        <v>#N/A</v>
      </c>
      <c r="AY6" s="16" t="e">
        <f>VLOOKUP(A6,'Phase 1,2+robust'!$A$3:$ID$198,51,FALSE)</f>
        <v>#N/A</v>
      </c>
      <c r="AZ6" s="45" t="e">
        <f>VLOOKUP(A6,'Phase 1,2+robust'!$A$3:$ID$198,52,FALSE)</f>
        <v>#N/A</v>
      </c>
      <c r="BA6" s="46" t="e">
        <f>VLOOKUP(A6,'Phase 1,2+robust'!$A$3:$ID$198,53,FALSE)</f>
        <v>#N/A</v>
      </c>
      <c r="BB6" s="47" t="e">
        <f>VLOOKUP(A6,'Phase 1,2+robust'!$A$3:$ID$198,54,FALSE)</f>
        <v>#N/A</v>
      </c>
      <c r="BC6" s="16" t="e">
        <f>VLOOKUP(A6,'Phase 1,2+robust'!$A$3:$ID$198,55,FALSE)</f>
        <v>#N/A</v>
      </c>
      <c r="BD6" s="16" t="e">
        <f>VLOOKUP(A6,'Phase 1,2+robust'!$A$3:$ID$198,56,FALSE)</f>
        <v>#N/A</v>
      </c>
      <c r="BE6" s="16" t="e">
        <f>VLOOKUP(A6,'Phase 1,2+robust'!$A$3:$ID$198,57,FALSE)</f>
        <v>#N/A</v>
      </c>
      <c r="BF6" s="45" t="e">
        <f>VLOOKUP(A6,'Phase 1,2+robust'!$A$3:$ID$198,58,FALSE)</f>
        <v>#N/A</v>
      </c>
      <c r="BG6" s="46" t="e">
        <f>VLOOKUP(A6,'Phase 1,2+robust'!$A$3:$ID$198,59,FALSE)</f>
        <v>#N/A</v>
      </c>
      <c r="BH6" s="47" t="e">
        <f>VLOOKUP(A6,'Phase 1,2+robust'!$A$3:$ID$198,60,FALSE)</f>
        <v>#N/A</v>
      </c>
      <c r="BI6" s="16" t="e">
        <f>VLOOKUP(A6,'Phase 1,2+robust'!$A$3:$ID$198,61,FALSE)</f>
        <v>#N/A</v>
      </c>
      <c r="BJ6" s="16" t="e">
        <f>VLOOKUP(A6,'Phase 1,2+robust'!$A$3:$ID$198,62,FALSE)</f>
        <v>#N/A</v>
      </c>
      <c r="BK6" s="16" t="e">
        <f>VLOOKUP(A6,'Phase 1,2+robust'!$A$3:$ID$198,63,FALSE)</f>
        <v>#N/A</v>
      </c>
      <c r="BL6" s="45" t="e">
        <f>VLOOKUP(A6,'Phase 1,2+robust'!$A$3:$ID$198,64,FALSE)</f>
        <v>#N/A</v>
      </c>
      <c r="BM6" s="46" t="e">
        <f>VLOOKUP(A6,'Phase 1,2+robust'!$A$3:$ID$198,65,FALSE)</f>
        <v>#N/A</v>
      </c>
      <c r="BN6" s="47" t="e">
        <f>VLOOKUP(A6,'Phase 1,2+robust'!$A$3:$ID$198,66,FALSE)</f>
        <v>#N/A</v>
      </c>
      <c r="BO6" s="16" t="e">
        <f>VLOOKUP(A6,'Phase 1,2+robust'!$A$3:$ID$198,67,FALSE)</f>
        <v>#N/A</v>
      </c>
      <c r="BP6" s="16" t="e">
        <f>VLOOKUP(A6,'Phase 1,2+robust'!$A$3:$ID$198,68,FALSE)</f>
        <v>#N/A</v>
      </c>
      <c r="BQ6" s="16" t="e">
        <f>VLOOKUP(A6,'Phase 1,2+robust'!$A$3:$ID$198,69,FALSE)</f>
        <v>#N/A</v>
      </c>
      <c r="BR6" s="45" t="e">
        <f>VLOOKUP(A6,'Phase 1,2+robust'!$A$3:$ID$198,70,FALSE)</f>
        <v>#N/A</v>
      </c>
      <c r="BS6" s="46" t="e">
        <f>VLOOKUP(A6,'Phase 1,2+robust'!$A$3:$ID$198,71,FALSE)</f>
        <v>#N/A</v>
      </c>
      <c r="BT6" s="47" t="e">
        <f>VLOOKUP(A6,'Phase 1,2+robust'!$A$3:$ID$198,72,FALSE)</f>
        <v>#N/A</v>
      </c>
      <c r="BU6" s="16" t="e">
        <f>VLOOKUP(A6,'Phase 1,2+robust'!$A$3:$ID$198,73,FALSE)</f>
        <v>#N/A</v>
      </c>
      <c r="BV6" s="16" t="e">
        <f>VLOOKUP(A6,'Phase 1,2+robust'!$A$3:$ID$198,74,FALSE)</f>
        <v>#N/A</v>
      </c>
      <c r="BW6" s="16" t="e">
        <f>VLOOKUP(A6,'Phase 1,2+robust'!$A$3:$ID$198,75,FALSE)</f>
        <v>#N/A</v>
      </c>
      <c r="BX6" s="45" t="e">
        <f>VLOOKUP(A6,'Phase 1,2+robust'!$A$3:$ID$198,76,FALSE)</f>
        <v>#N/A</v>
      </c>
      <c r="BY6" s="46" t="e">
        <f>VLOOKUP(A6,'Phase 1,2+robust'!$A$3:$ID$198,77,FALSE)</f>
        <v>#N/A</v>
      </c>
      <c r="BZ6" s="47" t="e">
        <f>VLOOKUP(A6,'Phase 1,2+robust'!$A$3:$ID$198,78,FALSE)</f>
        <v>#N/A</v>
      </c>
      <c r="CA6" s="16" t="e">
        <f>VLOOKUP(A6,'Phase 1,2+robust'!$A$3:$ID$198,79,FALSE)</f>
        <v>#N/A</v>
      </c>
      <c r="CB6" s="16" t="e">
        <f>VLOOKUP(A6,'Phase 1,2+robust'!$A$3:$ID$198,80,FALSE)</f>
        <v>#N/A</v>
      </c>
      <c r="CC6" s="16" t="e">
        <f>VLOOKUP(A6,'Phase 1,2+robust'!$A$3:$ID$198,81,FALSE)</f>
        <v>#N/A</v>
      </c>
      <c r="CD6" s="45" t="e">
        <f>VLOOKUP(A6,'Phase 1,2+robust'!$A$3:$ID$198,82,FALSE)</f>
        <v>#N/A</v>
      </c>
      <c r="CE6" s="46" t="e">
        <f>VLOOKUP(A6,'Phase 1,2+robust'!$A$3:$ID$198,83,FALSE)</f>
        <v>#N/A</v>
      </c>
      <c r="CF6" s="47" t="e">
        <f>VLOOKUP(A6,'Phase 1,2+robust'!$A$3:$ID$198,84,FALSE)</f>
        <v>#N/A</v>
      </c>
      <c r="CG6" s="16" t="e">
        <f>VLOOKUP(A6,'Phase 1,2+robust'!$A$3:$ID$198,85,FALSE)</f>
        <v>#N/A</v>
      </c>
      <c r="CH6" s="16" t="e">
        <f>VLOOKUP(A6,'Phase 1,2+robust'!$A$3:$ID$198,86,FALSE)</f>
        <v>#N/A</v>
      </c>
      <c r="CI6" s="16" t="e">
        <f>VLOOKUP(A6,'Phase 1,2+robust'!$A$3:$ID$198,87,FALSE)</f>
        <v>#N/A</v>
      </c>
      <c r="CJ6" s="45" t="e">
        <f>VLOOKUP(A6,'Phase 1,2+robust'!$A$3:$ID$198,88,FALSE)</f>
        <v>#N/A</v>
      </c>
      <c r="CK6" s="46" t="e">
        <f>VLOOKUP(A6,'Phase 1,2+robust'!$A$3:$ID$198,89,FALSE)</f>
        <v>#N/A</v>
      </c>
      <c r="CL6" s="47" t="e">
        <f>VLOOKUP(A6,'Phase 1,2+robust'!$A$3:$ID$198,90,FALSE)</f>
        <v>#N/A</v>
      </c>
      <c r="CM6" s="16" t="e">
        <f>VLOOKUP(A6,'Phase 1,2+robust'!$A$3:$ID$198,91,FALSE)</f>
        <v>#N/A</v>
      </c>
      <c r="CN6" s="16" t="e">
        <f>VLOOKUP(A6,'Phase 1,2+robust'!$A$3:$ID$198,92,FALSE)</f>
        <v>#N/A</v>
      </c>
      <c r="CO6" s="16" t="e">
        <f>VLOOKUP(A6,'Phase 1,2+robust'!$A$3:$ID$198,93,FALSE)</f>
        <v>#N/A</v>
      </c>
      <c r="CP6" s="45" t="e">
        <f>VLOOKUP(A6,'Phase 1,2+robust'!$A$3:$ID$198,94,FALSE)</f>
        <v>#N/A</v>
      </c>
      <c r="CQ6" s="46" t="e">
        <f>VLOOKUP(A6,'Phase 1,2+robust'!$A$3:$ID$198,95,FALSE)</f>
        <v>#N/A</v>
      </c>
      <c r="CR6" s="47" t="e">
        <f>VLOOKUP(A6,'Phase 1,2+robust'!$A$3:$ID$198,96,FALSE)</f>
        <v>#N/A</v>
      </c>
      <c r="CS6" s="16" t="e">
        <f>VLOOKUP(A6,'Phase 1,2+robust'!$A$3:$ID$198,97,FALSE)</f>
        <v>#N/A</v>
      </c>
      <c r="CT6" s="16" t="e">
        <f>VLOOKUP(A6,'Phase 1,2+robust'!$A$3:$ID$198,98,FALSE)</f>
        <v>#N/A</v>
      </c>
      <c r="CU6" s="16" t="e">
        <f>VLOOKUP(A6,'Phase 1,2+robust'!$A$3:$ID$198,99,FALSE)</f>
        <v>#N/A</v>
      </c>
      <c r="CV6" s="45" t="e">
        <f>VLOOKUP(A6,'Phase 1,2+robust'!$A$3:$ID$198,100,FALSE)</f>
        <v>#N/A</v>
      </c>
      <c r="CW6" s="46" t="e">
        <f>VLOOKUP(A6,'Phase 1,2+robust'!$A$3:$ID$198,101,FALSE)</f>
        <v>#N/A</v>
      </c>
      <c r="CX6" s="47" t="e">
        <f>VLOOKUP(A6,'Phase 1,2+robust'!$A$3:$ID$198,102,FALSE)</f>
        <v>#N/A</v>
      </c>
      <c r="CY6" s="16" t="e">
        <f>VLOOKUP(A6,'Phase 1,2+robust'!$A$3:$ID$198,103,FALSE)</f>
        <v>#N/A</v>
      </c>
      <c r="CZ6" s="16" t="e">
        <f>VLOOKUP(A6,'Phase 1,2+robust'!$A$3:$ID$198,104,FALSE)</f>
        <v>#N/A</v>
      </c>
      <c r="DA6" s="16" t="e">
        <f>VLOOKUP(A6,'Phase 1,2+robust'!$A$3:$ID$198,105,FALSE)</f>
        <v>#N/A</v>
      </c>
      <c r="DB6" s="45" t="e">
        <f>VLOOKUP(A6,'Phase 1,2+robust'!$A$3:$ID$198,106,FALSE)</f>
        <v>#N/A</v>
      </c>
      <c r="DC6" s="46" t="e">
        <f>VLOOKUP(A6,'Phase 1,2+robust'!$A$3:$ID$198,107,FALSE)</f>
        <v>#N/A</v>
      </c>
      <c r="DD6" s="47" t="e">
        <f>VLOOKUP(A6,'Phase 1,2+robust'!$A$3:$ID$198,108,FALSE)</f>
        <v>#N/A</v>
      </c>
      <c r="DE6" s="16" t="e">
        <f>VLOOKUP(A6,'Phase 1,2+robust'!$A$3:$ID$198,109,FALSE)</f>
        <v>#N/A</v>
      </c>
      <c r="DF6" s="16" t="e">
        <f>VLOOKUP(A6,'Phase 1,2+robust'!$A$3:$ID$198,110,FALSE)</f>
        <v>#N/A</v>
      </c>
      <c r="DG6" s="16" t="e">
        <f>VLOOKUP(A6,'Phase 1,2+robust'!$A$3:$ID$198,111,FALSE)</f>
        <v>#N/A</v>
      </c>
      <c r="DH6" s="45" t="e">
        <f>VLOOKUP(A6,'Phase 1,2+robust'!$A$3:$ID$198,112,FALSE)</f>
        <v>#N/A</v>
      </c>
      <c r="DI6" s="46" t="e">
        <f>VLOOKUP(A6,'Phase 1,2+robust'!$A$3:$ID$198,113,FALSE)</f>
        <v>#N/A</v>
      </c>
      <c r="DJ6" s="47" t="e">
        <f>VLOOKUP(A6,'Phase 1,2+robust'!$A$3:$ID$198,114,FALSE)</f>
        <v>#N/A</v>
      </c>
      <c r="DK6" s="16" t="e">
        <f>VLOOKUP(A6,'Phase 1,2+robust'!$A$3:$ID$198,115,FALSE)</f>
        <v>#N/A</v>
      </c>
      <c r="DL6" s="16" t="e">
        <f>VLOOKUP(A6,'Phase 1,2+robust'!$A$3:$ID$198,116,FALSE)</f>
        <v>#N/A</v>
      </c>
      <c r="DM6" s="16" t="e">
        <f>VLOOKUP(A6,'Phase 1,2+robust'!$A$3:$ID$198,117,FALSE)</f>
        <v>#N/A</v>
      </c>
      <c r="DN6" s="45" t="e">
        <f>VLOOKUP(A6,'Phase 1,2+robust'!$A$3:$ID$198,118,FALSE)</f>
        <v>#N/A</v>
      </c>
      <c r="DO6" s="46" t="e">
        <f>VLOOKUP(A6,'Phase 1,2+robust'!$A$3:$ID$198,119,FALSE)</f>
        <v>#N/A</v>
      </c>
      <c r="DP6" s="47" t="e">
        <f>VLOOKUP(A6,'Phase 1,2+robust'!$A$3:$ID$198,120,FALSE)</f>
        <v>#N/A</v>
      </c>
      <c r="DQ6" s="16" t="e">
        <f>VLOOKUP(A6,'Phase 1,2+robust'!$A$3:$ID$198,121,FALSE)</f>
        <v>#N/A</v>
      </c>
      <c r="DR6" s="16" t="e">
        <f>VLOOKUP(A6,'Phase 1,2+robust'!$A$3:$ID$198,122,FALSE)</f>
        <v>#N/A</v>
      </c>
      <c r="DS6" s="16" t="e">
        <f>VLOOKUP(A6,'Phase 1,2+robust'!$A$3:$ID$198,123,FALSE)</f>
        <v>#N/A</v>
      </c>
      <c r="DT6" s="45" t="e">
        <f>VLOOKUP(A6,'Phase 1,2+robust'!$A$3:$ID$198,124,FALSE)</f>
        <v>#N/A</v>
      </c>
      <c r="DU6" s="46" t="e">
        <f>VLOOKUP(A6,'Phase 1,2+robust'!$A$3:$ID$198,125,FALSE)</f>
        <v>#N/A</v>
      </c>
      <c r="DV6" s="47" t="e">
        <f>VLOOKUP(A6,'Phase 1,2+robust'!$A$3:$ID$198,126,FALSE)</f>
        <v>#N/A</v>
      </c>
      <c r="DW6" s="16" t="e">
        <f>VLOOKUP(A6,'Phase 1,2+robust'!$A$3:$ID$198,127,FALSE)</f>
        <v>#N/A</v>
      </c>
      <c r="DX6" s="16" t="e">
        <f>VLOOKUP(A6,'Phase 1,2+robust'!$A$3:$ID$198,128,FALSE)</f>
        <v>#N/A</v>
      </c>
      <c r="DY6" s="16" t="e">
        <f>VLOOKUP(A6,'Phase 1,2+robust'!$A$3:$ID$198,129,FALSE)</f>
        <v>#N/A</v>
      </c>
      <c r="DZ6" s="45" t="e">
        <f>VLOOKUP(A6,'Phase 1,2+robust'!$A$3:$ID$198,130,FALSE)</f>
        <v>#N/A</v>
      </c>
      <c r="EA6" s="46" t="e">
        <f>VLOOKUP(A6,'Phase 1,2+robust'!$A$3:$ID$198,131,FALSE)</f>
        <v>#N/A</v>
      </c>
      <c r="EB6" s="47" t="e">
        <f>VLOOKUP(A6,'Phase 1,2+robust'!$A$3:$ID$198,132,FALSE)</f>
        <v>#N/A</v>
      </c>
      <c r="EC6" s="16" t="e">
        <f>VLOOKUP(A6,'Phase 1,2+robust'!$A$3:$ID$198,133,FALSE)</f>
        <v>#N/A</v>
      </c>
      <c r="ED6" s="16" t="e">
        <f>VLOOKUP(A6,'Phase 1,2+robust'!$A$3:$ID$198,134,FALSE)</f>
        <v>#N/A</v>
      </c>
      <c r="EE6" s="16" t="e">
        <f>VLOOKUP(A6,'Phase 1,2+robust'!$A$3:$ID$198,135,FALSE)</f>
        <v>#N/A</v>
      </c>
      <c r="EF6" s="45" t="e">
        <f>VLOOKUP(A6,'Phase 1,2+robust'!$A$3:$ID$198,136,FALSE)</f>
        <v>#N/A</v>
      </c>
      <c r="EG6" s="46" t="e">
        <f>VLOOKUP(A6,'Phase 1,2+robust'!$A$3:$ID$198,137,FALSE)</f>
        <v>#N/A</v>
      </c>
      <c r="EH6" s="47" t="e">
        <f>VLOOKUP(A6,'Phase 1,2+robust'!$A$3:$ID$198,138,FALSE)</f>
        <v>#N/A</v>
      </c>
      <c r="EI6" s="16" t="e">
        <f>VLOOKUP(A6,'Phase 1,2+robust'!$A$3:$ID$198,139,FALSE)</f>
        <v>#N/A</v>
      </c>
      <c r="EJ6" s="16" t="e">
        <f>VLOOKUP(A6,'Phase 1,2+robust'!$A$3:$ID$198,140,FALSE)</f>
        <v>#N/A</v>
      </c>
      <c r="EK6" s="16" t="e">
        <f>VLOOKUP(A6,'Phase 1,2+robust'!$A$3:$ID$198,141,FALSE)</f>
        <v>#N/A</v>
      </c>
      <c r="EL6" s="45" t="e">
        <f>VLOOKUP(A6,'Phase 1,2+robust'!$A$3:$ID$198,142,FALSE)</f>
        <v>#N/A</v>
      </c>
      <c r="EM6" s="46" t="e">
        <f>VLOOKUP(A6,'Phase 1,2+robust'!$A$3:$ID$198,143,FALSE)</f>
        <v>#N/A</v>
      </c>
      <c r="EN6" s="47" t="e">
        <f>VLOOKUP(A6,'Phase 1,2+robust'!$A$3:$ID$198,144,FALSE)</f>
        <v>#N/A</v>
      </c>
      <c r="EO6" s="16" t="e">
        <f>VLOOKUP(A6,'Phase 1,2+robust'!$A$3:$ID$198,145,FALSE)</f>
        <v>#N/A</v>
      </c>
      <c r="EP6" s="16" t="e">
        <f>VLOOKUP(A6,'Phase 1,2+robust'!$A$3:$ID$198,146,FALSE)</f>
        <v>#N/A</v>
      </c>
      <c r="EQ6" s="16" t="e">
        <f>VLOOKUP(A6,'Phase 1,2+robust'!$A$3:$ID$198,147,FALSE)</f>
        <v>#N/A</v>
      </c>
      <c r="ER6" s="45" t="e">
        <f>VLOOKUP(A6,'Phase 1,2+robust'!$A$3:$ID$198,148,FALSE)</f>
        <v>#N/A</v>
      </c>
      <c r="ES6" s="46" t="e">
        <f>VLOOKUP(A6,'Phase 1,2+robust'!$A$3:$ID$198,149,FALSE)</f>
        <v>#N/A</v>
      </c>
      <c r="ET6" s="47" t="e">
        <f>VLOOKUP(A6,'Phase 1,2+robust'!$A$3:$ID$198,150,FALSE)</f>
        <v>#N/A</v>
      </c>
      <c r="EU6" s="16" t="e">
        <f>VLOOKUP(A6,'Phase 1,2+robust'!$A$3:$ID$198,151,FALSE)</f>
        <v>#N/A</v>
      </c>
      <c r="EV6" s="16" t="e">
        <f>VLOOKUP(A6,'Phase 1,2+robust'!$A$3:$ID$198,152,FALSE)</f>
        <v>#N/A</v>
      </c>
      <c r="EW6" s="16" t="e">
        <f>VLOOKUP(A6,'Phase 1,2+robust'!$A$3:$ID$198,153,FALSE)</f>
        <v>#N/A</v>
      </c>
      <c r="EX6" s="16" t="e">
        <f>VLOOKUP(A6,'Phase 1,2+robust'!$A$3:$ID$198,154,FALSE)</f>
        <v>#N/A</v>
      </c>
      <c r="EY6" s="16" t="e">
        <f>VLOOKUP(A6,'Phase 1,2+robust'!$A$3:$ID$198,155,FALSE)</f>
        <v>#N/A</v>
      </c>
      <c r="EZ6" s="16" t="e">
        <f>VLOOKUP(A6,'Phase 1,2+robust'!$A$3:$ID$198,156,FALSE)</f>
        <v>#N/A</v>
      </c>
      <c r="FA6" s="16" t="e">
        <f>VLOOKUP(A6,'Phase 1,2+robust'!$A$3:$ID$198,157,FALSE)</f>
        <v>#N/A</v>
      </c>
      <c r="FB6" s="16" t="e">
        <f>VLOOKUP(A6,'Phase 1,2+robust'!$A$3:$ID$198,158,FALSE)</f>
        <v>#N/A</v>
      </c>
      <c r="FC6" s="16" t="e">
        <f>VLOOKUP(A6,'Phase 1,2+robust'!$A$3:$ID$198,159,FALSE)</f>
        <v>#N/A</v>
      </c>
      <c r="FD6" s="16" t="e">
        <f>VLOOKUP(A6,'Phase 1,2+robust'!$A$3:$ID$198,160,FALSE)</f>
        <v>#N/A</v>
      </c>
      <c r="FE6" s="16" t="e">
        <f>VLOOKUP(A6,'Phase 1,2+robust'!$A$3:$ID$198,161,FALSE)</f>
        <v>#N/A</v>
      </c>
      <c r="FF6" s="16" t="e">
        <f>VLOOKUP(A6,'Phase 1,2+robust'!$A$3:$ID$198,162,FALSE)</f>
        <v>#N/A</v>
      </c>
      <c r="FG6" s="16" t="e">
        <f>VLOOKUP(A6,'Phase 1,2+robust'!$A$3:$ID$198,163,FALSE)</f>
        <v>#N/A</v>
      </c>
      <c r="FH6" s="16" t="e">
        <f>VLOOKUP(A6,'Phase 1,2+robust'!$A$3:$ID$198,164,FALSE)</f>
        <v>#N/A</v>
      </c>
      <c r="FI6" s="16" t="e">
        <f>VLOOKUP(A6,'Phase 1,2+robust'!$A$3:$ID$198,165,FALSE)</f>
        <v>#N/A</v>
      </c>
      <c r="FJ6" s="16" t="e">
        <f>VLOOKUP(A6,'Phase 1,2+robust'!$A$3:$ID$198,166,FALSE)</f>
        <v>#N/A</v>
      </c>
      <c r="FK6" s="16" t="e">
        <f>VLOOKUP(A6,'Phase 1,2+robust'!$A$3:$ID$198,167,FALSE)</f>
        <v>#N/A</v>
      </c>
      <c r="FL6" s="16" t="e">
        <f>VLOOKUP(A6,'Phase 1,2+robust'!$A$3:$ID$198,168,FALSE)</f>
        <v>#N/A</v>
      </c>
      <c r="FM6" s="16" t="e">
        <f>VLOOKUP(A6,'Phase 1,2+robust'!$A$3:$ID$198,169,FALSE)</f>
        <v>#N/A</v>
      </c>
      <c r="FN6" s="16" t="e">
        <f>VLOOKUP(A6,'Phase 1,2+robust'!$A$3:$ID$198,170,FALSE)</f>
        <v>#N/A</v>
      </c>
      <c r="FO6" s="16" t="e">
        <f>VLOOKUP(A6,'Phase 1,2+robust'!$A$3:$ID$198,171,FALSE)</f>
        <v>#N/A</v>
      </c>
      <c r="FP6" s="16" t="e">
        <f>VLOOKUP(A6,'Phase 1,2+robust'!$A$3:$ID$198,172,FALSE)</f>
        <v>#N/A</v>
      </c>
      <c r="FQ6" s="16" t="e">
        <f>VLOOKUP(A6,'Phase 1,2+robust'!$A$3:$ID$198,173,FALSE)</f>
        <v>#N/A</v>
      </c>
      <c r="FR6" s="16" t="e">
        <f>VLOOKUP(A6,'Phase 1,2+robust'!$A$3:$ID$198,174,FALSE)</f>
        <v>#N/A</v>
      </c>
      <c r="FS6" s="16" t="e">
        <f>VLOOKUP(A6,'Phase 1,2+robust'!$A$3:$ID$198,175,FALSE)</f>
        <v>#N/A</v>
      </c>
      <c r="FT6" s="16" t="e">
        <f>VLOOKUP(A6,'Phase 1,2+robust'!$A$3:$ID$198,176,FALSE)</f>
        <v>#N/A</v>
      </c>
      <c r="FU6" s="16" t="e">
        <f>VLOOKUP(A6,'Phase 1,2+robust'!$A$3:$ID$198,177,FALSE)</f>
        <v>#N/A</v>
      </c>
      <c r="FV6" s="16" t="e">
        <f>VLOOKUP(A6,'Phase 1,2+robust'!$A$3:$ID$198,178,FALSE)</f>
        <v>#N/A</v>
      </c>
      <c r="FW6" s="16" t="e">
        <f>VLOOKUP(A6,'Phase 1,2+robust'!$A$3:$ID$198,179,FALSE)</f>
        <v>#N/A</v>
      </c>
      <c r="FX6" s="16" t="e">
        <f>VLOOKUP(A6,'Phase 1,2+robust'!$A$3:$ID$198,180,FALSE)</f>
        <v>#N/A</v>
      </c>
      <c r="FY6" s="16" t="e">
        <f>VLOOKUP(A6,'Phase 1,2+robust'!$A$3:$ID$198,181,FALSE)</f>
        <v>#N/A</v>
      </c>
      <c r="FZ6" s="16" t="e">
        <f>VLOOKUP(A6,'Phase 1,2+robust'!$A$3:$ID$198,182,FALSE)</f>
        <v>#N/A</v>
      </c>
      <c r="GA6" s="16" t="e">
        <f>VLOOKUP(A6,'Phase 1,2+robust'!$A$3:$ID$198,183,FALSE)</f>
        <v>#N/A</v>
      </c>
      <c r="GB6" s="16" t="e">
        <f>VLOOKUP(A6,'Phase 1,2+robust'!$A$3:$ID$198,184,FALSE)</f>
        <v>#N/A</v>
      </c>
      <c r="GC6" s="16" t="e">
        <f>VLOOKUP(A6,'Phase 1,2+robust'!$A$3:$ID$198,185,FALSE)</f>
        <v>#N/A</v>
      </c>
      <c r="GD6" s="16" t="e">
        <f>VLOOKUP(A6,'Phase 1,2+robust'!$A$3:$ID$198,186,FALSE)</f>
        <v>#N/A</v>
      </c>
      <c r="GE6" s="16" t="e">
        <f>VLOOKUP(A6,'Phase 1,2+robust'!$A$3:$ID$198,187,FALSE)</f>
        <v>#N/A</v>
      </c>
      <c r="GF6" s="16" t="e">
        <f>VLOOKUP(A6,'Phase 1,2+robust'!$A$3:$ID$198,188,FALSE)</f>
        <v>#N/A</v>
      </c>
      <c r="GG6" s="16" t="e">
        <f>VLOOKUP(A6,'Phase 1,2+robust'!$A$3:$ID$198,189,FALSE)</f>
        <v>#N/A</v>
      </c>
      <c r="GH6" s="16" t="e">
        <f>VLOOKUP(A6,'Phase 1,2+robust'!$A$3:$ID$198,190,FALSE)</f>
        <v>#N/A</v>
      </c>
      <c r="GI6" s="16" t="e">
        <f>VLOOKUP(A6,'Phase 1,2+robust'!$A$3:$ID$198,191,FALSE)</f>
        <v>#N/A</v>
      </c>
      <c r="GJ6" s="16" t="e">
        <f>VLOOKUP(A6,'Phase 1,2+robust'!$A$3:$ID$198,192,FALSE)</f>
        <v>#N/A</v>
      </c>
      <c r="GK6" s="16" t="e">
        <f>VLOOKUP(A6,'Phase 1,2+robust'!$A$3:$ID$198,193,FALSE)</f>
        <v>#N/A</v>
      </c>
      <c r="GL6" s="16" t="e">
        <f>VLOOKUP(A6,'Phase 1,2+robust'!$A$3:$ID$198,194,FALSE)</f>
        <v>#N/A</v>
      </c>
      <c r="GM6" s="16" t="e">
        <f>VLOOKUP(A6,'Phase 1,2+robust'!$A$3:$ID$198,195,FALSE)</f>
        <v>#N/A</v>
      </c>
      <c r="GN6" s="16" t="e">
        <f>VLOOKUP(A6,'Phase 1,2+robust'!$A$3:$ID$198,196,FALSE)</f>
        <v>#N/A</v>
      </c>
      <c r="GO6" s="16" t="e">
        <f>VLOOKUP(A6,'Phase 1,2+robust'!$A$3:$ID$198,197,FALSE)</f>
        <v>#N/A</v>
      </c>
      <c r="GP6" s="16" t="e">
        <f>VLOOKUP(A6,'Phase 1,2+robust'!$A$3:$ID$198,198,FALSE)</f>
        <v>#N/A</v>
      </c>
    </row>
    <row r="7" spans="1:198" s="16" customFormat="1" x14ac:dyDescent="0.25">
      <c r="B7" s="16" t="e">
        <f>VLOOKUP(A7,'Phase 1,2+robust'!$A$3:$ID$198,2,FALSE)</f>
        <v>#N/A</v>
      </c>
      <c r="C7" s="16" t="e">
        <f>VLOOKUP(A7,'Phase 1,2+robust'!$A$3:$ID$198,3,FALSE)</f>
        <v>#N/A</v>
      </c>
      <c r="D7" s="16" t="e">
        <f>VLOOKUP(A7,'Phase 1,2+robust'!$A$3:$ID$198,4,FALSE)</f>
        <v>#N/A</v>
      </c>
      <c r="E7" s="16" t="e">
        <f>VLOOKUP(A7,'Phase 1,2+robust'!$A$3:$ID$198,5,FALSE)</f>
        <v>#N/A</v>
      </c>
      <c r="F7" s="16" t="e">
        <f>VLOOKUP(A7,'Phase 1,2+robust'!$A$3:$ID$198,6,FALSE)</f>
        <v>#N/A</v>
      </c>
      <c r="G7" s="16" t="e">
        <f>VLOOKUP(A7,'Phase 1,2+robust'!$A$3:$ID$198,7,FALSE)</f>
        <v>#N/A</v>
      </c>
      <c r="H7" s="16" t="e">
        <f>VLOOKUP(A7,'Phase 1,2+robust'!$A$3:$ID$198,8,FALSE)</f>
        <v>#N/A</v>
      </c>
      <c r="I7" s="16" t="e">
        <f>VLOOKUP(A7,'Phase 1,2+robust'!$A$3:$ID$198,9,FALSE)</f>
        <v>#N/A</v>
      </c>
      <c r="J7" s="45" t="e">
        <f>VLOOKUP(A7,'Phase 1,2+robust'!$A$3:$ID$198,10,FALSE)</f>
        <v>#N/A</v>
      </c>
      <c r="K7" s="46" t="e">
        <f>VLOOKUP(A7,'Phase 1,2+robust'!$A$3:$ID$198,11,FALSE)</f>
        <v>#N/A</v>
      </c>
      <c r="L7" s="47" t="e">
        <f>VLOOKUP(A7,'Phase 1,2+robust'!$A$3:$ID$198,12,FALSE)</f>
        <v>#N/A</v>
      </c>
      <c r="M7" s="16" t="e">
        <f>VLOOKUP(A7,'Phase 1,2+robust'!$A$3:$ID$198,13,FALSE)</f>
        <v>#N/A</v>
      </c>
      <c r="N7" s="16" t="e">
        <f>VLOOKUP(A7,'Phase 1,2+robust'!$A$3:$ID$198,14,FALSE)</f>
        <v>#N/A</v>
      </c>
      <c r="O7" s="16" t="e">
        <f>VLOOKUP(A7,'Phase 1,2+robust'!$A$3:$ID$198,15,FALSE)</f>
        <v>#N/A</v>
      </c>
      <c r="P7" s="45" t="e">
        <f>VLOOKUP(A7,'Phase 1,2+robust'!$A$3:$ID$198,16,FALSE)</f>
        <v>#N/A</v>
      </c>
      <c r="Q7" s="46" t="e">
        <f>VLOOKUP(A7,'Phase 1,2+robust'!$A$3:$ID$198,17,FALSE)</f>
        <v>#N/A</v>
      </c>
      <c r="R7" s="47" t="e">
        <f>VLOOKUP(A7,'Phase 1,2+robust'!$A$3:$ID$198,18,FALSE)</f>
        <v>#N/A</v>
      </c>
      <c r="S7" s="16" t="e">
        <f>VLOOKUP(A7,'Phase 1,2+robust'!$A$3:$ID$198,19,FALSE)</f>
        <v>#N/A</v>
      </c>
      <c r="T7" s="16" t="e">
        <f>VLOOKUP(A7,'Phase 1,2+robust'!$A$3:$ID$198,20,FALSE)</f>
        <v>#N/A</v>
      </c>
      <c r="U7" s="16" t="e">
        <f>VLOOKUP(A7,'Phase 1,2+robust'!$A$3:$ID$198,21,FALSE)</f>
        <v>#N/A</v>
      </c>
      <c r="V7" s="45" t="e">
        <f>VLOOKUP(A7,'Phase 1,2+robust'!$A$3:$ID$198,22,FALSE)</f>
        <v>#N/A</v>
      </c>
      <c r="W7" s="46" t="e">
        <f>VLOOKUP(A7,'Phase 1,2+robust'!$A$3:$ID$198,23,FALSE)</f>
        <v>#N/A</v>
      </c>
      <c r="X7" s="47" t="e">
        <f>VLOOKUP(A7,'Phase 1,2+robust'!$A$3:$ID$198,24,FALSE)</f>
        <v>#N/A</v>
      </c>
      <c r="Y7" s="16" t="e">
        <f>VLOOKUP(A7,'Phase 1,2+robust'!$A$3:$ID$198,25,FALSE)</f>
        <v>#N/A</v>
      </c>
      <c r="Z7" s="16" t="e">
        <f>VLOOKUP(A7,'Phase 1,2+robust'!$A$3:$ID$198,26,FALSE)</f>
        <v>#N/A</v>
      </c>
      <c r="AA7" s="16" t="e">
        <f>VLOOKUP(A7,'Phase 1,2+robust'!$A$3:$ID$198,27,FALSE)</f>
        <v>#N/A</v>
      </c>
      <c r="AB7" s="45" t="e">
        <f>VLOOKUP(A7,'Phase 1,2+robust'!$A$3:$ID$198,28,FALSE)</f>
        <v>#N/A</v>
      </c>
      <c r="AC7" s="46" t="e">
        <f>VLOOKUP(A7,'Phase 1,2+robust'!$A$3:$ID$198,29,FALSE)</f>
        <v>#N/A</v>
      </c>
      <c r="AD7" s="47" t="e">
        <f>VLOOKUP(A7,'Phase 1,2+robust'!$A$3:$ID$198,30,FALSE)</f>
        <v>#N/A</v>
      </c>
      <c r="AE7" s="16" t="e">
        <f>VLOOKUP(A7,'Phase 1,2+robust'!$A$3:$ID$198,31,FALSE)</f>
        <v>#N/A</v>
      </c>
      <c r="AF7" s="16" t="e">
        <f>VLOOKUP(A7,'Phase 1,2+robust'!$A$3:$ID$198,32,FALSE)</f>
        <v>#N/A</v>
      </c>
      <c r="AG7" s="16" t="e">
        <f>VLOOKUP(A7,'Phase 1,2+robust'!$A$3:$ID$198,33,FALSE)</f>
        <v>#N/A</v>
      </c>
      <c r="AH7" s="45" t="e">
        <f>VLOOKUP(A7,'Phase 1,2+robust'!$A$3:$ID$198,34,FALSE)</f>
        <v>#N/A</v>
      </c>
      <c r="AI7" s="46" t="e">
        <f>VLOOKUP(A7,'Phase 1,2+robust'!$A$3:$ID$198,35,FALSE)</f>
        <v>#N/A</v>
      </c>
      <c r="AJ7" s="47" t="e">
        <f>VLOOKUP(A7,'Phase 1,2+robust'!$A$3:$ID$198,36,FALSE)</f>
        <v>#N/A</v>
      </c>
      <c r="AK7" s="16" t="e">
        <f>VLOOKUP(A7,'Phase 1,2+robust'!$A$3:$ID$198,37,FALSE)</f>
        <v>#N/A</v>
      </c>
      <c r="AL7" s="16" t="e">
        <f>VLOOKUP(A7,'Phase 1,2+robust'!$A$3:$ID$198,38,FALSE)</f>
        <v>#N/A</v>
      </c>
      <c r="AM7" s="16" t="e">
        <f>VLOOKUP(A7,'Phase 1,2+robust'!$A$3:$ID$198,39,FALSE)</f>
        <v>#N/A</v>
      </c>
      <c r="AN7" s="45" t="e">
        <f>VLOOKUP(A7,'Phase 1,2+robust'!$A$3:$ID$198,40,FALSE)</f>
        <v>#N/A</v>
      </c>
      <c r="AO7" s="46" t="e">
        <f>VLOOKUP(A7,'Phase 1,2+robust'!$A$3:$ID$198,41,FALSE)</f>
        <v>#N/A</v>
      </c>
      <c r="AP7" s="47" t="e">
        <f>VLOOKUP(A7,'Phase 1,2+robust'!$A$3:$ID$198,42,FALSE)</f>
        <v>#N/A</v>
      </c>
      <c r="AQ7" s="16" t="e">
        <f>VLOOKUP(A7,'Phase 1,2+robust'!$A$3:$ID$198,43,FALSE)</f>
        <v>#N/A</v>
      </c>
      <c r="AR7" s="16" t="e">
        <f>VLOOKUP(A7,'Phase 1,2+robust'!$A$3:$ID$198,44,FALSE)</f>
        <v>#N/A</v>
      </c>
      <c r="AS7" s="16" t="e">
        <f>VLOOKUP(A7,'Phase 1,2+robust'!$A$3:$ID$198,45,FALSE)</f>
        <v>#N/A</v>
      </c>
      <c r="AT7" s="45" t="e">
        <f>VLOOKUP(A7,'Phase 1,2+robust'!$A$3:$ID$198,46,FALSE)</f>
        <v>#N/A</v>
      </c>
      <c r="AU7" s="46" t="e">
        <f>VLOOKUP(A7,'Phase 1,2+robust'!$A$3:$ID$198,47,FALSE)</f>
        <v>#N/A</v>
      </c>
      <c r="AV7" s="47" t="e">
        <f>VLOOKUP(A7,'Phase 1,2+robust'!$A$3:$ID$198,48,FALSE)</f>
        <v>#N/A</v>
      </c>
      <c r="AW7" s="16" t="e">
        <f>VLOOKUP(A7,'Phase 1,2+robust'!$A$3:$ID$198,49,FALSE)</f>
        <v>#N/A</v>
      </c>
      <c r="AX7" s="16" t="e">
        <f>VLOOKUP(A7,'Phase 1,2+robust'!$A$3:$ID$198,50,FALSE)</f>
        <v>#N/A</v>
      </c>
      <c r="AY7" s="16" t="e">
        <f>VLOOKUP(A7,'Phase 1,2+robust'!$A$3:$ID$198,51,FALSE)</f>
        <v>#N/A</v>
      </c>
      <c r="AZ7" s="45" t="e">
        <f>VLOOKUP(A7,'Phase 1,2+robust'!$A$3:$ID$198,52,FALSE)</f>
        <v>#N/A</v>
      </c>
      <c r="BA7" s="46" t="e">
        <f>VLOOKUP(A7,'Phase 1,2+robust'!$A$3:$ID$198,53,FALSE)</f>
        <v>#N/A</v>
      </c>
      <c r="BB7" s="47" t="e">
        <f>VLOOKUP(A7,'Phase 1,2+robust'!$A$3:$ID$198,54,FALSE)</f>
        <v>#N/A</v>
      </c>
      <c r="BC7" s="16" t="e">
        <f>VLOOKUP(A7,'Phase 1,2+robust'!$A$3:$ID$198,55,FALSE)</f>
        <v>#N/A</v>
      </c>
      <c r="BD7" s="16" t="e">
        <f>VLOOKUP(A7,'Phase 1,2+robust'!$A$3:$ID$198,56,FALSE)</f>
        <v>#N/A</v>
      </c>
      <c r="BE7" s="16" t="e">
        <f>VLOOKUP(A7,'Phase 1,2+robust'!$A$3:$ID$198,57,FALSE)</f>
        <v>#N/A</v>
      </c>
      <c r="BF7" s="45" t="e">
        <f>VLOOKUP(A7,'Phase 1,2+robust'!$A$3:$ID$198,58,FALSE)</f>
        <v>#N/A</v>
      </c>
      <c r="BG7" s="46" t="e">
        <f>VLOOKUP(A7,'Phase 1,2+robust'!$A$3:$ID$198,59,FALSE)</f>
        <v>#N/A</v>
      </c>
      <c r="BH7" s="47" t="e">
        <f>VLOOKUP(A7,'Phase 1,2+robust'!$A$3:$ID$198,60,FALSE)</f>
        <v>#N/A</v>
      </c>
      <c r="BI7" s="16" t="e">
        <f>VLOOKUP(A7,'Phase 1,2+robust'!$A$3:$ID$198,61,FALSE)</f>
        <v>#N/A</v>
      </c>
      <c r="BJ7" s="16" t="e">
        <f>VLOOKUP(A7,'Phase 1,2+robust'!$A$3:$ID$198,62,FALSE)</f>
        <v>#N/A</v>
      </c>
      <c r="BK7" s="16" t="e">
        <f>VLOOKUP(A7,'Phase 1,2+robust'!$A$3:$ID$198,63,FALSE)</f>
        <v>#N/A</v>
      </c>
      <c r="BL7" s="45" t="e">
        <f>VLOOKUP(A7,'Phase 1,2+robust'!$A$3:$ID$198,64,FALSE)</f>
        <v>#N/A</v>
      </c>
      <c r="BM7" s="46" t="e">
        <f>VLOOKUP(A7,'Phase 1,2+robust'!$A$3:$ID$198,65,FALSE)</f>
        <v>#N/A</v>
      </c>
      <c r="BN7" s="47" t="e">
        <f>VLOOKUP(A7,'Phase 1,2+robust'!$A$3:$ID$198,66,FALSE)</f>
        <v>#N/A</v>
      </c>
      <c r="BO7" s="16" t="e">
        <f>VLOOKUP(A7,'Phase 1,2+robust'!$A$3:$ID$198,67,FALSE)</f>
        <v>#N/A</v>
      </c>
      <c r="BP7" s="16" t="e">
        <f>VLOOKUP(A7,'Phase 1,2+robust'!$A$3:$ID$198,68,FALSE)</f>
        <v>#N/A</v>
      </c>
      <c r="BQ7" s="16" t="e">
        <f>VLOOKUP(A7,'Phase 1,2+robust'!$A$3:$ID$198,69,FALSE)</f>
        <v>#N/A</v>
      </c>
      <c r="BR7" s="45" t="e">
        <f>VLOOKUP(A7,'Phase 1,2+robust'!$A$3:$ID$198,70,FALSE)</f>
        <v>#N/A</v>
      </c>
      <c r="BS7" s="46" t="e">
        <f>VLOOKUP(A7,'Phase 1,2+robust'!$A$3:$ID$198,71,FALSE)</f>
        <v>#N/A</v>
      </c>
      <c r="BT7" s="47" t="e">
        <f>VLOOKUP(A7,'Phase 1,2+robust'!$A$3:$ID$198,72,FALSE)</f>
        <v>#N/A</v>
      </c>
      <c r="BU7" s="16" t="e">
        <f>VLOOKUP(A7,'Phase 1,2+robust'!$A$3:$ID$198,73,FALSE)</f>
        <v>#N/A</v>
      </c>
      <c r="BV7" s="16" t="e">
        <f>VLOOKUP(A7,'Phase 1,2+robust'!$A$3:$ID$198,74,FALSE)</f>
        <v>#N/A</v>
      </c>
      <c r="BW7" s="16" t="e">
        <f>VLOOKUP(A7,'Phase 1,2+robust'!$A$3:$ID$198,75,FALSE)</f>
        <v>#N/A</v>
      </c>
      <c r="BX7" s="45" t="e">
        <f>VLOOKUP(A7,'Phase 1,2+robust'!$A$3:$ID$198,76,FALSE)</f>
        <v>#N/A</v>
      </c>
      <c r="BY7" s="46" t="e">
        <f>VLOOKUP(A7,'Phase 1,2+robust'!$A$3:$ID$198,77,FALSE)</f>
        <v>#N/A</v>
      </c>
      <c r="BZ7" s="47" t="e">
        <f>VLOOKUP(A7,'Phase 1,2+robust'!$A$3:$ID$198,78,FALSE)</f>
        <v>#N/A</v>
      </c>
      <c r="CA7" s="16" t="e">
        <f>VLOOKUP(A7,'Phase 1,2+robust'!$A$3:$ID$198,79,FALSE)</f>
        <v>#N/A</v>
      </c>
      <c r="CB7" s="16" t="e">
        <f>VLOOKUP(A7,'Phase 1,2+robust'!$A$3:$ID$198,80,FALSE)</f>
        <v>#N/A</v>
      </c>
      <c r="CC7" s="16" t="e">
        <f>VLOOKUP(A7,'Phase 1,2+robust'!$A$3:$ID$198,81,FALSE)</f>
        <v>#N/A</v>
      </c>
      <c r="CD7" s="45" t="e">
        <f>VLOOKUP(A7,'Phase 1,2+robust'!$A$3:$ID$198,82,FALSE)</f>
        <v>#N/A</v>
      </c>
      <c r="CE7" s="46" t="e">
        <f>VLOOKUP(A7,'Phase 1,2+robust'!$A$3:$ID$198,83,FALSE)</f>
        <v>#N/A</v>
      </c>
      <c r="CF7" s="47" t="e">
        <f>VLOOKUP(A7,'Phase 1,2+robust'!$A$3:$ID$198,84,FALSE)</f>
        <v>#N/A</v>
      </c>
      <c r="CG7" s="16" t="e">
        <f>VLOOKUP(A7,'Phase 1,2+robust'!$A$3:$ID$198,85,FALSE)</f>
        <v>#N/A</v>
      </c>
      <c r="CH7" s="16" t="e">
        <f>VLOOKUP(A7,'Phase 1,2+robust'!$A$3:$ID$198,86,FALSE)</f>
        <v>#N/A</v>
      </c>
      <c r="CI7" s="16" t="e">
        <f>VLOOKUP(A7,'Phase 1,2+robust'!$A$3:$ID$198,87,FALSE)</f>
        <v>#N/A</v>
      </c>
      <c r="CJ7" s="45" t="e">
        <f>VLOOKUP(A7,'Phase 1,2+robust'!$A$3:$ID$198,88,FALSE)</f>
        <v>#N/A</v>
      </c>
      <c r="CK7" s="46" t="e">
        <f>VLOOKUP(A7,'Phase 1,2+robust'!$A$3:$ID$198,89,FALSE)</f>
        <v>#N/A</v>
      </c>
      <c r="CL7" s="47" t="e">
        <f>VLOOKUP(A7,'Phase 1,2+robust'!$A$3:$ID$198,90,FALSE)</f>
        <v>#N/A</v>
      </c>
      <c r="CM7" s="16" t="e">
        <f>VLOOKUP(A7,'Phase 1,2+robust'!$A$3:$ID$198,91,FALSE)</f>
        <v>#N/A</v>
      </c>
      <c r="CN7" s="16" t="e">
        <f>VLOOKUP(A7,'Phase 1,2+robust'!$A$3:$ID$198,92,FALSE)</f>
        <v>#N/A</v>
      </c>
      <c r="CO7" s="16" t="e">
        <f>VLOOKUP(A7,'Phase 1,2+robust'!$A$3:$ID$198,93,FALSE)</f>
        <v>#N/A</v>
      </c>
      <c r="CP7" s="45" t="e">
        <f>VLOOKUP(A7,'Phase 1,2+robust'!$A$3:$ID$198,94,FALSE)</f>
        <v>#N/A</v>
      </c>
      <c r="CQ7" s="46" t="e">
        <f>VLOOKUP(A7,'Phase 1,2+robust'!$A$3:$ID$198,95,FALSE)</f>
        <v>#N/A</v>
      </c>
      <c r="CR7" s="47" t="e">
        <f>VLOOKUP(A7,'Phase 1,2+robust'!$A$3:$ID$198,96,FALSE)</f>
        <v>#N/A</v>
      </c>
      <c r="CS7" s="16" t="e">
        <f>VLOOKUP(A7,'Phase 1,2+robust'!$A$3:$ID$198,97,FALSE)</f>
        <v>#N/A</v>
      </c>
      <c r="CT7" s="16" t="e">
        <f>VLOOKUP(A7,'Phase 1,2+robust'!$A$3:$ID$198,98,FALSE)</f>
        <v>#N/A</v>
      </c>
      <c r="CU7" s="16" t="e">
        <f>VLOOKUP(A7,'Phase 1,2+robust'!$A$3:$ID$198,99,FALSE)</f>
        <v>#N/A</v>
      </c>
      <c r="CV7" s="45" t="e">
        <f>VLOOKUP(A7,'Phase 1,2+robust'!$A$3:$ID$198,100,FALSE)</f>
        <v>#N/A</v>
      </c>
      <c r="CW7" s="46" t="e">
        <f>VLOOKUP(A7,'Phase 1,2+robust'!$A$3:$ID$198,101,FALSE)</f>
        <v>#N/A</v>
      </c>
      <c r="CX7" s="47" t="e">
        <f>VLOOKUP(A7,'Phase 1,2+robust'!$A$3:$ID$198,102,FALSE)</f>
        <v>#N/A</v>
      </c>
      <c r="CY7" s="16" t="e">
        <f>VLOOKUP(A7,'Phase 1,2+robust'!$A$3:$ID$198,103,FALSE)</f>
        <v>#N/A</v>
      </c>
      <c r="CZ7" s="16" t="e">
        <f>VLOOKUP(A7,'Phase 1,2+robust'!$A$3:$ID$198,104,FALSE)</f>
        <v>#N/A</v>
      </c>
      <c r="DA7" s="16" t="e">
        <f>VLOOKUP(A7,'Phase 1,2+robust'!$A$3:$ID$198,105,FALSE)</f>
        <v>#N/A</v>
      </c>
      <c r="DB7" s="45" t="e">
        <f>VLOOKUP(A7,'Phase 1,2+robust'!$A$3:$ID$198,106,FALSE)</f>
        <v>#N/A</v>
      </c>
      <c r="DC7" s="46" t="e">
        <f>VLOOKUP(A7,'Phase 1,2+robust'!$A$3:$ID$198,107,FALSE)</f>
        <v>#N/A</v>
      </c>
      <c r="DD7" s="47" t="e">
        <f>VLOOKUP(A7,'Phase 1,2+robust'!$A$3:$ID$198,108,FALSE)</f>
        <v>#N/A</v>
      </c>
      <c r="DE7" s="16" t="e">
        <f>VLOOKUP(A7,'Phase 1,2+robust'!$A$3:$ID$198,109,FALSE)</f>
        <v>#N/A</v>
      </c>
      <c r="DF7" s="16" t="e">
        <f>VLOOKUP(A7,'Phase 1,2+robust'!$A$3:$ID$198,110,FALSE)</f>
        <v>#N/A</v>
      </c>
      <c r="DG7" s="16" t="e">
        <f>VLOOKUP(A7,'Phase 1,2+robust'!$A$3:$ID$198,111,FALSE)</f>
        <v>#N/A</v>
      </c>
      <c r="DH7" s="45" t="e">
        <f>VLOOKUP(A7,'Phase 1,2+robust'!$A$3:$ID$198,112,FALSE)</f>
        <v>#N/A</v>
      </c>
      <c r="DI7" s="46" t="e">
        <f>VLOOKUP(A7,'Phase 1,2+robust'!$A$3:$ID$198,113,FALSE)</f>
        <v>#N/A</v>
      </c>
      <c r="DJ7" s="47" t="e">
        <f>VLOOKUP(A7,'Phase 1,2+robust'!$A$3:$ID$198,114,FALSE)</f>
        <v>#N/A</v>
      </c>
      <c r="DK7" s="16" t="e">
        <f>VLOOKUP(A7,'Phase 1,2+robust'!$A$3:$ID$198,115,FALSE)</f>
        <v>#N/A</v>
      </c>
      <c r="DL7" s="16" t="e">
        <f>VLOOKUP(A7,'Phase 1,2+robust'!$A$3:$ID$198,116,FALSE)</f>
        <v>#N/A</v>
      </c>
      <c r="DM7" s="16" t="e">
        <f>VLOOKUP(A7,'Phase 1,2+robust'!$A$3:$ID$198,117,FALSE)</f>
        <v>#N/A</v>
      </c>
      <c r="DN7" s="45" t="e">
        <f>VLOOKUP(A7,'Phase 1,2+robust'!$A$3:$ID$198,118,FALSE)</f>
        <v>#N/A</v>
      </c>
      <c r="DO7" s="46" t="e">
        <f>VLOOKUP(A7,'Phase 1,2+robust'!$A$3:$ID$198,119,FALSE)</f>
        <v>#N/A</v>
      </c>
      <c r="DP7" s="47" t="e">
        <f>VLOOKUP(A7,'Phase 1,2+robust'!$A$3:$ID$198,120,FALSE)</f>
        <v>#N/A</v>
      </c>
      <c r="DQ7" s="16" t="e">
        <f>VLOOKUP(A7,'Phase 1,2+robust'!$A$3:$ID$198,121,FALSE)</f>
        <v>#N/A</v>
      </c>
      <c r="DR7" s="16" t="e">
        <f>VLOOKUP(A7,'Phase 1,2+robust'!$A$3:$ID$198,122,FALSE)</f>
        <v>#N/A</v>
      </c>
      <c r="DS7" s="16" t="e">
        <f>VLOOKUP(A7,'Phase 1,2+robust'!$A$3:$ID$198,123,FALSE)</f>
        <v>#N/A</v>
      </c>
      <c r="DT7" s="45" t="e">
        <f>VLOOKUP(A7,'Phase 1,2+robust'!$A$3:$ID$198,124,FALSE)</f>
        <v>#N/A</v>
      </c>
      <c r="DU7" s="46" t="e">
        <f>VLOOKUP(A7,'Phase 1,2+robust'!$A$3:$ID$198,125,FALSE)</f>
        <v>#N/A</v>
      </c>
      <c r="DV7" s="47" t="e">
        <f>VLOOKUP(A7,'Phase 1,2+robust'!$A$3:$ID$198,126,FALSE)</f>
        <v>#N/A</v>
      </c>
      <c r="DW7" s="16" t="e">
        <f>VLOOKUP(A7,'Phase 1,2+robust'!$A$3:$ID$198,127,FALSE)</f>
        <v>#N/A</v>
      </c>
      <c r="DX7" s="16" t="e">
        <f>VLOOKUP(A7,'Phase 1,2+robust'!$A$3:$ID$198,128,FALSE)</f>
        <v>#N/A</v>
      </c>
      <c r="DY7" s="16" t="e">
        <f>VLOOKUP(A7,'Phase 1,2+robust'!$A$3:$ID$198,129,FALSE)</f>
        <v>#N/A</v>
      </c>
      <c r="DZ7" s="45" t="e">
        <f>VLOOKUP(A7,'Phase 1,2+robust'!$A$3:$ID$198,130,FALSE)</f>
        <v>#N/A</v>
      </c>
      <c r="EA7" s="46" t="e">
        <f>VLOOKUP(A7,'Phase 1,2+robust'!$A$3:$ID$198,131,FALSE)</f>
        <v>#N/A</v>
      </c>
      <c r="EB7" s="47" t="e">
        <f>VLOOKUP(A7,'Phase 1,2+robust'!$A$3:$ID$198,132,FALSE)</f>
        <v>#N/A</v>
      </c>
      <c r="EC7" s="16" t="e">
        <f>VLOOKUP(A7,'Phase 1,2+robust'!$A$3:$ID$198,133,FALSE)</f>
        <v>#N/A</v>
      </c>
      <c r="ED7" s="16" t="e">
        <f>VLOOKUP(A7,'Phase 1,2+robust'!$A$3:$ID$198,134,FALSE)</f>
        <v>#N/A</v>
      </c>
      <c r="EE7" s="16" t="e">
        <f>VLOOKUP(A7,'Phase 1,2+robust'!$A$3:$ID$198,135,FALSE)</f>
        <v>#N/A</v>
      </c>
      <c r="EF7" s="45" t="e">
        <f>VLOOKUP(A7,'Phase 1,2+robust'!$A$3:$ID$198,136,FALSE)</f>
        <v>#N/A</v>
      </c>
      <c r="EG7" s="46" t="e">
        <f>VLOOKUP(A7,'Phase 1,2+robust'!$A$3:$ID$198,137,FALSE)</f>
        <v>#N/A</v>
      </c>
      <c r="EH7" s="47" t="e">
        <f>VLOOKUP(A7,'Phase 1,2+robust'!$A$3:$ID$198,138,FALSE)</f>
        <v>#N/A</v>
      </c>
      <c r="EI7" s="16" t="e">
        <f>VLOOKUP(A7,'Phase 1,2+robust'!$A$3:$ID$198,139,FALSE)</f>
        <v>#N/A</v>
      </c>
      <c r="EJ7" s="16" t="e">
        <f>VLOOKUP(A7,'Phase 1,2+robust'!$A$3:$ID$198,140,FALSE)</f>
        <v>#N/A</v>
      </c>
      <c r="EK7" s="16" t="e">
        <f>VLOOKUP(A7,'Phase 1,2+robust'!$A$3:$ID$198,141,FALSE)</f>
        <v>#N/A</v>
      </c>
      <c r="EL7" s="45" t="e">
        <f>VLOOKUP(A7,'Phase 1,2+robust'!$A$3:$ID$198,142,FALSE)</f>
        <v>#N/A</v>
      </c>
      <c r="EM7" s="46" t="e">
        <f>VLOOKUP(A7,'Phase 1,2+robust'!$A$3:$ID$198,143,FALSE)</f>
        <v>#N/A</v>
      </c>
      <c r="EN7" s="47" t="e">
        <f>VLOOKUP(A7,'Phase 1,2+robust'!$A$3:$ID$198,144,FALSE)</f>
        <v>#N/A</v>
      </c>
      <c r="EO7" s="16" t="e">
        <f>VLOOKUP(A7,'Phase 1,2+robust'!$A$3:$ID$198,145,FALSE)</f>
        <v>#N/A</v>
      </c>
      <c r="EP7" s="16" t="e">
        <f>VLOOKUP(A7,'Phase 1,2+robust'!$A$3:$ID$198,146,FALSE)</f>
        <v>#N/A</v>
      </c>
      <c r="EQ7" s="16" t="e">
        <f>VLOOKUP(A7,'Phase 1,2+robust'!$A$3:$ID$198,147,FALSE)</f>
        <v>#N/A</v>
      </c>
      <c r="ER7" s="45" t="e">
        <f>VLOOKUP(A7,'Phase 1,2+robust'!$A$3:$ID$198,148,FALSE)</f>
        <v>#N/A</v>
      </c>
      <c r="ES7" s="46" t="e">
        <f>VLOOKUP(A7,'Phase 1,2+robust'!$A$3:$ID$198,149,FALSE)</f>
        <v>#N/A</v>
      </c>
      <c r="ET7" s="47" t="e">
        <f>VLOOKUP(A7,'Phase 1,2+robust'!$A$3:$ID$198,150,FALSE)</f>
        <v>#N/A</v>
      </c>
      <c r="EU7" s="16" t="e">
        <f>VLOOKUP(A7,'Phase 1,2+robust'!$A$3:$ID$198,151,FALSE)</f>
        <v>#N/A</v>
      </c>
      <c r="EV7" s="16" t="e">
        <f>VLOOKUP(A7,'Phase 1,2+robust'!$A$3:$ID$198,152,FALSE)</f>
        <v>#N/A</v>
      </c>
      <c r="EW7" s="16" t="e">
        <f>VLOOKUP(A7,'Phase 1,2+robust'!$A$3:$ID$198,153,FALSE)</f>
        <v>#N/A</v>
      </c>
      <c r="EX7" s="16" t="e">
        <f>VLOOKUP(A7,'Phase 1,2+robust'!$A$3:$ID$198,154,FALSE)</f>
        <v>#N/A</v>
      </c>
      <c r="EY7" s="16" t="e">
        <f>VLOOKUP(A7,'Phase 1,2+robust'!$A$3:$ID$198,155,FALSE)</f>
        <v>#N/A</v>
      </c>
      <c r="EZ7" s="16" t="e">
        <f>VLOOKUP(A7,'Phase 1,2+robust'!$A$3:$ID$198,156,FALSE)</f>
        <v>#N/A</v>
      </c>
      <c r="FA7" s="16" t="e">
        <f>VLOOKUP(A7,'Phase 1,2+robust'!$A$3:$ID$198,157,FALSE)</f>
        <v>#N/A</v>
      </c>
      <c r="FB7" s="16" t="e">
        <f>VLOOKUP(A7,'Phase 1,2+robust'!$A$3:$ID$198,158,FALSE)</f>
        <v>#N/A</v>
      </c>
      <c r="FC7" s="16" t="e">
        <f>VLOOKUP(A7,'Phase 1,2+robust'!$A$3:$ID$198,159,FALSE)</f>
        <v>#N/A</v>
      </c>
      <c r="FD7" s="16" t="e">
        <f>VLOOKUP(A7,'Phase 1,2+robust'!$A$3:$ID$198,160,FALSE)</f>
        <v>#N/A</v>
      </c>
      <c r="FE7" s="16" t="e">
        <f>VLOOKUP(A7,'Phase 1,2+robust'!$A$3:$ID$198,161,FALSE)</f>
        <v>#N/A</v>
      </c>
      <c r="FF7" s="16" t="e">
        <f>VLOOKUP(A7,'Phase 1,2+robust'!$A$3:$ID$198,162,FALSE)</f>
        <v>#N/A</v>
      </c>
      <c r="FG7" s="16" t="e">
        <f>VLOOKUP(A7,'Phase 1,2+robust'!$A$3:$ID$198,163,FALSE)</f>
        <v>#N/A</v>
      </c>
      <c r="FH7" s="16" t="e">
        <f>VLOOKUP(A7,'Phase 1,2+robust'!$A$3:$ID$198,164,FALSE)</f>
        <v>#N/A</v>
      </c>
      <c r="FI7" s="16" t="e">
        <f>VLOOKUP(A7,'Phase 1,2+robust'!$A$3:$ID$198,165,FALSE)</f>
        <v>#N/A</v>
      </c>
      <c r="FJ7" s="16" t="e">
        <f>VLOOKUP(A7,'Phase 1,2+robust'!$A$3:$ID$198,166,FALSE)</f>
        <v>#N/A</v>
      </c>
      <c r="FK7" s="16" t="e">
        <f>VLOOKUP(A7,'Phase 1,2+robust'!$A$3:$ID$198,167,FALSE)</f>
        <v>#N/A</v>
      </c>
      <c r="FL7" s="16" t="e">
        <f>VLOOKUP(A7,'Phase 1,2+robust'!$A$3:$ID$198,168,FALSE)</f>
        <v>#N/A</v>
      </c>
      <c r="FM7" s="16" t="e">
        <f>VLOOKUP(A7,'Phase 1,2+robust'!$A$3:$ID$198,169,FALSE)</f>
        <v>#N/A</v>
      </c>
      <c r="FN7" s="16" t="e">
        <f>VLOOKUP(A7,'Phase 1,2+robust'!$A$3:$ID$198,170,FALSE)</f>
        <v>#N/A</v>
      </c>
      <c r="FO7" s="16" t="e">
        <f>VLOOKUP(A7,'Phase 1,2+robust'!$A$3:$ID$198,171,FALSE)</f>
        <v>#N/A</v>
      </c>
      <c r="FP7" s="16" t="e">
        <f>VLOOKUP(A7,'Phase 1,2+robust'!$A$3:$ID$198,172,FALSE)</f>
        <v>#N/A</v>
      </c>
      <c r="FQ7" s="16" t="e">
        <f>VLOOKUP(A7,'Phase 1,2+robust'!$A$3:$ID$198,173,FALSE)</f>
        <v>#N/A</v>
      </c>
      <c r="FR7" s="16" t="e">
        <f>VLOOKUP(A7,'Phase 1,2+robust'!$A$3:$ID$198,174,FALSE)</f>
        <v>#N/A</v>
      </c>
      <c r="FS7" s="16" t="e">
        <f>VLOOKUP(A7,'Phase 1,2+robust'!$A$3:$ID$198,175,FALSE)</f>
        <v>#N/A</v>
      </c>
      <c r="FT7" s="16" t="e">
        <f>VLOOKUP(A7,'Phase 1,2+robust'!$A$3:$ID$198,176,FALSE)</f>
        <v>#N/A</v>
      </c>
      <c r="FU7" s="16" t="e">
        <f>VLOOKUP(A7,'Phase 1,2+robust'!$A$3:$ID$198,177,FALSE)</f>
        <v>#N/A</v>
      </c>
      <c r="FV7" s="16" t="e">
        <f>VLOOKUP(A7,'Phase 1,2+robust'!$A$3:$ID$198,178,FALSE)</f>
        <v>#N/A</v>
      </c>
      <c r="FW7" s="16" t="e">
        <f>VLOOKUP(A7,'Phase 1,2+robust'!$A$3:$ID$198,179,FALSE)</f>
        <v>#N/A</v>
      </c>
      <c r="FX7" s="16" t="e">
        <f>VLOOKUP(A7,'Phase 1,2+robust'!$A$3:$ID$198,180,FALSE)</f>
        <v>#N/A</v>
      </c>
      <c r="FY7" s="16" t="e">
        <f>VLOOKUP(A7,'Phase 1,2+robust'!$A$3:$ID$198,181,FALSE)</f>
        <v>#N/A</v>
      </c>
      <c r="FZ7" s="16" t="e">
        <f>VLOOKUP(A7,'Phase 1,2+robust'!$A$3:$ID$198,182,FALSE)</f>
        <v>#N/A</v>
      </c>
      <c r="GA7" s="16" t="e">
        <f>VLOOKUP(A7,'Phase 1,2+robust'!$A$3:$ID$198,183,FALSE)</f>
        <v>#N/A</v>
      </c>
      <c r="GB7" s="16" t="e">
        <f>VLOOKUP(A7,'Phase 1,2+robust'!$A$3:$ID$198,184,FALSE)</f>
        <v>#N/A</v>
      </c>
      <c r="GC7" s="16" t="e">
        <f>VLOOKUP(A7,'Phase 1,2+robust'!$A$3:$ID$198,185,FALSE)</f>
        <v>#N/A</v>
      </c>
      <c r="GD7" s="16" t="e">
        <f>VLOOKUP(A7,'Phase 1,2+robust'!$A$3:$ID$198,186,FALSE)</f>
        <v>#N/A</v>
      </c>
      <c r="GE7" s="16" t="e">
        <f>VLOOKUP(A7,'Phase 1,2+robust'!$A$3:$ID$198,187,FALSE)</f>
        <v>#N/A</v>
      </c>
      <c r="GF7" s="16" t="e">
        <f>VLOOKUP(A7,'Phase 1,2+robust'!$A$3:$ID$198,188,FALSE)</f>
        <v>#N/A</v>
      </c>
      <c r="GG7" s="16" t="e">
        <f>VLOOKUP(A7,'Phase 1,2+robust'!$A$3:$ID$198,189,FALSE)</f>
        <v>#N/A</v>
      </c>
      <c r="GH7" s="16" t="e">
        <f>VLOOKUP(A7,'Phase 1,2+robust'!$A$3:$ID$198,190,FALSE)</f>
        <v>#N/A</v>
      </c>
      <c r="GI7" s="16" t="e">
        <f>VLOOKUP(A7,'Phase 1,2+robust'!$A$3:$ID$198,191,FALSE)</f>
        <v>#N/A</v>
      </c>
      <c r="GJ7" s="16" t="e">
        <f>VLOOKUP(A7,'Phase 1,2+robust'!$A$3:$ID$198,192,FALSE)</f>
        <v>#N/A</v>
      </c>
      <c r="GK7" s="16" t="e">
        <f>VLOOKUP(A7,'Phase 1,2+robust'!$A$3:$ID$198,193,FALSE)</f>
        <v>#N/A</v>
      </c>
      <c r="GL7" s="16" t="e">
        <f>VLOOKUP(A7,'Phase 1,2+robust'!$A$3:$ID$198,194,FALSE)</f>
        <v>#N/A</v>
      </c>
      <c r="GM7" s="16" t="e">
        <f>VLOOKUP(A7,'Phase 1,2+robust'!$A$3:$ID$198,195,FALSE)</f>
        <v>#N/A</v>
      </c>
      <c r="GN7" s="16" t="e">
        <f>VLOOKUP(A7,'Phase 1,2+robust'!$A$3:$ID$198,196,FALSE)</f>
        <v>#N/A</v>
      </c>
      <c r="GO7" s="16" t="e">
        <f>VLOOKUP(A7,'Phase 1,2+robust'!$A$3:$ID$198,197,FALSE)</f>
        <v>#N/A</v>
      </c>
      <c r="GP7" s="16" t="e">
        <f>VLOOKUP(A7,'Phase 1,2+robust'!$A$3:$ID$198,198,FALSE)</f>
        <v>#N/A</v>
      </c>
    </row>
    <row r="8" spans="1:198" s="16" customFormat="1" x14ac:dyDescent="0.25">
      <c r="B8" s="16" t="e">
        <f>VLOOKUP(A8,'Phase 1,2+robust'!$A$3:$ID$198,2,FALSE)</f>
        <v>#N/A</v>
      </c>
      <c r="C8" s="16" t="e">
        <f>VLOOKUP(A8,'Phase 1,2+robust'!$A$3:$ID$198,3,FALSE)</f>
        <v>#N/A</v>
      </c>
      <c r="D8" s="16" t="e">
        <f>VLOOKUP(A8,'Phase 1,2+robust'!$A$3:$ID$198,4,FALSE)</f>
        <v>#N/A</v>
      </c>
      <c r="E8" s="16" t="e">
        <f>VLOOKUP(A8,'Phase 1,2+robust'!$A$3:$ID$198,5,FALSE)</f>
        <v>#N/A</v>
      </c>
      <c r="F8" s="16" t="e">
        <f>VLOOKUP(A8,'Phase 1,2+robust'!$A$3:$ID$198,6,FALSE)</f>
        <v>#N/A</v>
      </c>
      <c r="G8" s="16" t="e">
        <f>VLOOKUP(A8,'Phase 1,2+robust'!$A$3:$ID$198,7,FALSE)</f>
        <v>#N/A</v>
      </c>
      <c r="H8" s="16" t="e">
        <f>VLOOKUP(A8,'Phase 1,2+robust'!$A$3:$ID$198,8,FALSE)</f>
        <v>#N/A</v>
      </c>
      <c r="I8" s="16" t="e">
        <f>VLOOKUP(A8,'Phase 1,2+robust'!$A$3:$ID$198,9,FALSE)</f>
        <v>#N/A</v>
      </c>
      <c r="J8" s="45" t="e">
        <f>VLOOKUP(A8,'Phase 1,2+robust'!$A$3:$ID$198,10,FALSE)</f>
        <v>#N/A</v>
      </c>
      <c r="K8" s="46" t="e">
        <f>VLOOKUP(A8,'Phase 1,2+robust'!$A$3:$ID$198,11,FALSE)</f>
        <v>#N/A</v>
      </c>
      <c r="L8" s="47" t="e">
        <f>VLOOKUP(A8,'Phase 1,2+robust'!$A$3:$ID$198,12,FALSE)</f>
        <v>#N/A</v>
      </c>
      <c r="M8" s="16" t="e">
        <f>VLOOKUP(A8,'Phase 1,2+robust'!$A$3:$ID$198,13,FALSE)</f>
        <v>#N/A</v>
      </c>
      <c r="N8" s="16" t="e">
        <f>VLOOKUP(A8,'Phase 1,2+robust'!$A$3:$ID$198,14,FALSE)</f>
        <v>#N/A</v>
      </c>
      <c r="O8" s="16" t="e">
        <f>VLOOKUP(A8,'Phase 1,2+robust'!$A$3:$ID$198,15,FALSE)</f>
        <v>#N/A</v>
      </c>
      <c r="P8" s="45" t="e">
        <f>VLOOKUP(A8,'Phase 1,2+robust'!$A$3:$ID$198,16,FALSE)</f>
        <v>#N/A</v>
      </c>
      <c r="Q8" s="46" t="e">
        <f>VLOOKUP(A8,'Phase 1,2+robust'!$A$3:$ID$198,17,FALSE)</f>
        <v>#N/A</v>
      </c>
      <c r="R8" s="47" t="e">
        <f>VLOOKUP(A8,'Phase 1,2+robust'!$A$3:$ID$198,18,FALSE)</f>
        <v>#N/A</v>
      </c>
      <c r="S8" s="16" t="e">
        <f>VLOOKUP(A8,'Phase 1,2+robust'!$A$3:$ID$198,19,FALSE)</f>
        <v>#N/A</v>
      </c>
      <c r="T8" s="16" t="e">
        <f>VLOOKUP(A8,'Phase 1,2+robust'!$A$3:$ID$198,20,FALSE)</f>
        <v>#N/A</v>
      </c>
      <c r="U8" s="16" t="e">
        <f>VLOOKUP(A8,'Phase 1,2+robust'!$A$3:$ID$198,21,FALSE)</f>
        <v>#N/A</v>
      </c>
      <c r="V8" s="45" t="e">
        <f>VLOOKUP(A8,'Phase 1,2+robust'!$A$3:$ID$198,22,FALSE)</f>
        <v>#N/A</v>
      </c>
      <c r="W8" s="46" t="e">
        <f>VLOOKUP(A8,'Phase 1,2+robust'!$A$3:$ID$198,23,FALSE)</f>
        <v>#N/A</v>
      </c>
      <c r="X8" s="47" t="e">
        <f>VLOOKUP(A8,'Phase 1,2+robust'!$A$3:$ID$198,24,FALSE)</f>
        <v>#N/A</v>
      </c>
      <c r="Y8" s="16" t="e">
        <f>VLOOKUP(A8,'Phase 1,2+robust'!$A$3:$ID$198,25,FALSE)</f>
        <v>#N/A</v>
      </c>
      <c r="Z8" s="16" t="e">
        <f>VLOOKUP(A8,'Phase 1,2+robust'!$A$3:$ID$198,26,FALSE)</f>
        <v>#N/A</v>
      </c>
      <c r="AA8" s="16" t="e">
        <f>VLOOKUP(A8,'Phase 1,2+robust'!$A$3:$ID$198,27,FALSE)</f>
        <v>#N/A</v>
      </c>
      <c r="AB8" s="45" t="e">
        <f>VLOOKUP(A8,'Phase 1,2+robust'!$A$3:$ID$198,28,FALSE)</f>
        <v>#N/A</v>
      </c>
      <c r="AC8" s="46" t="e">
        <f>VLOOKUP(A8,'Phase 1,2+robust'!$A$3:$ID$198,29,FALSE)</f>
        <v>#N/A</v>
      </c>
      <c r="AD8" s="47" t="e">
        <f>VLOOKUP(A8,'Phase 1,2+robust'!$A$3:$ID$198,30,FALSE)</f>
        <v>#N/A</v>
      </c>
      <c r="AE8" s="16" t="e">
        <f>VLOOKUP(A8,'Phase 1,2+robust'!$A$3:$ID$198,31,FALSE)</f>
        <v>#N/A</v>
      </c>
      <c r="AF8" s="16" t="e">
        <f>VLOOKUP(A8,'Phase 1,2+robust'!$A$3:$ID$198,32,FALSE)</f>
        <v>#N/A</v>
      </c>
      <c r="AG8" s="16" t="e">
        <f>VLOOKUP(A8,'Phase 1,2+robust'!$A$3:$ID$198,33,FALSE)</f>
        <v>#N/A</v>
      </c>
      <c r="AH8" s="45" t="e">
        <f>VLOOKUP(A8,'Phase 1,2+robust'!$A$3:$ID$198,34,FALSE)</f>
        <v>#N/A</v>
      </c>
      <c r="AI8" s="46" t="e">
        <f>VLOOKUP(A8,'Phase 1,2+robust'!$A$3:$ID$198,35,FALSE)</f>
        <v>#N/A</v>
      </c>
      <c r="AJ8" s="47" t="e">
        <f>VLOOKUP(A8,'Phase 1,2+robust'!$A$3:$ID$198,36,FALSE)</f>
        <v>#N/A</v>
      </c>
      <c r="AK8" s="16" t="e">
        <f>VLOOKUP(A8,'Phase 1,2+robust'!$A$3:$ID$198,37,FALSE)</f>
        <v>#N/A</v>
      </c>
      <c r="AL8" s="16" t="e">
        <f>VLOOKUP(A8,'Phase 1,2+robust'!$A$3:$ID$198,38,FALSE)</f>
        <v>#N/A</v>
      </c>
      <c r="AM8" s="16" t="e">
        <f>VLOOKUP(A8,'Phase 1,2+robust'!$A$3:$ID$198,39,FALSE)</f>
        <v>#N/A</v>
      </c>
      <c r="AN8" s="45" t="e">
        <f>VLOOKUP(A8,'Phase 1,2+robust'!$A$3:$ID$198,40,FALSE)</f>
        <v>#N/A</v>
      </c>
      <c r="AO8" s="46" t="e">
        <f>VLOOKUP(A8,'Phase 1,2+robust'!$A$3:$ID$198,41,FALSE)</f>
        <v>#N/A</v>
      </c>
      <c r="AP8" s="47" t="e">
        <f>VLOOKUP(A8,'Phase 1,2+robust'!$A$3:$ID$198,42,FALSE)</f>
        <v>#N/A</v>
      </c>
      <c r="AQ8" s="16" t="e">
        <f>VLOOKUP(A8,'Phase 1,2+robust'!$A$3:$ID$198,43,FALSE)</f>
        <v>#N/A</v>
      </c>
      <c r="AR8" s="16" t="e">
        <f>VLOOKUP(A8,'Phase 1,2+robust'!$A$3:$ID$198,44,FALSE)</f>
        <v>#N/A</v>
      </c>
      <c r="AS8" s="16" t="e">
        <f>VLOOKUP(A8,'Phase 1,2+robust'!$A$3:$ID$198,45,FALSE)</f>
        <v>#N/A</v>
      </c>
      <c r="AT8" s="45" t="e">
        <f>VLOOKUP(A8,'Phase 1,2+robust'!$A$3:$ID$198,46,FALSE)</f>
        <v>#N/A</v>
      </c>
      <c r="AU8" s="46" t="e">
        <f>VLOOKUP(A8,'Phase 1,2+robust'!$A$3:$ID$198,47,FALSE)</f>
        <v>#N/A</v>
      </c>
      <c r="AV8" s="47" t="e">
        <f>VLOOKUP(A8,'Phase 1,2+robust'!$A$3:$ID$198,48,FALSE)</f>
        <v>#N/A</v>
      </c>
      <c r="AW8" s="16" t="e">
        <f>VLOOKUP(A8,'Phase 1,2+robust'!$A$3:$ID$198,49,FALSE)</f>
        <v>#N/A</v>
      </c>
      <c r="AX8" s="16" t="e">
        <f>VLOOKUP(A8,'Phase 1,2+robust'!$A$3:$ID$198,50,FALSE)</f>
        <v>#N/A</v>
      </c>
      <c r="AY8" s="16" t="e">
        <f>VLOOKUP(A8,'Phase 1,2+robust'!$A$3:$ID$198,51,FALSE)</f>
        <v>#N/A</v>
      </c>
      <c r="AZ8" s="45" t="e">
        <f>VLOOKUP(A8,'Phase 1,2+robust'!$A$3:$ID$198,52,FALSE)</f>
        <v>#N/A</v>
      </c>
      <c r="BA8" s="46" t="e">
        <f>VLOOKUP(A8,'Phase 1,2+robust'!$A$3:$ID$198,53,FALSE)</f>
        <v>#N/A</v>
      </c>
      <c r="BB8" s="47" t="e">
        <f>VLOOKUP(A8,'Phase 1,2+robust'!$A$3:$ID$198,54,FALSE)</f>
        <v>#N/A</v>
      </c>
      <c r="BC8" s="16" t="e">
        <f>VLOOKUP(A8,'Phase 1,2+robust'!$A$3:$ID$198,55,FALSE)</f>
        <v>#N/A</v>
      </c>
      <c r="BD8" s="16" t="e">
        <f>VLOOKUP(A8,'Phase 1,2+robust'!$A$3:$ID$198,56,FALSE)</f>
        <v>#N/A</v>
      </c>
      <c r="BE8" s="16" t="e">
        <f>VLOOKUP(A8,'Phase 1,2+robust'!$A$3:$ID$198,57,FALSE)</f>
        <v>#N/A</v>
      </c>
      <c r="BF8" s="45" t="e">
        <f>VLOOKUP(A8,'Phase 1,2+robust'!$A$3:$ID$198,58,FALSE)</f>
        <v>#N/A</v>
      </c>
      <c r="BG8" s="46" t="e">
        <f>VLOOKUP(A8,'Phase 1,2+robust'!$A$3:$ID$198,59,FALSE)</f>
        <v>#N/A</v>
      </c>
      <c r="BH8" s="47" t="e">
        <f>VLOOKUP(A8,'Phase 1,2+robust'!$A$3:$ID$198,60,FALSE)</f>
        <v>#N/A</v>
      </c>
      <c r="BI8" s="16" t="e">
        <f>VLOOKUP(A8,'Phase 1,2+robust'!$A$3:$ID$198,61,FALSE)</f>
        <v>#N/A</v>
      </c>
      <c r="BJ8" s="16" t="e">
        <f>VLOOKUP(A8,'Phase 1,2+robust'!$A$3:$ID$198,62,FALSE)</f>
        <v>#N/A</v>
      </c>
      <c r="BK8" s="16" t="e">
        <f>VLOOKUP(A8,'Phase 1,2+robust'!$A$3:$ID$198,63,FALSE)</f>
        <v>#N/A</v>
      </c>
      <c r="BL8" s="45" t="e">
        <f>VLOOKUP(A8,'Phase 1,2+robust'!$A$3:$ID$198,64,FALSE)</f>
        <v>#N/A</v>
      </c>
      <c r="BM8" s="46" t="e">
        <f>VLOOKUP(A8,'Phase 1,2+robust'!$A$3:$ID$198,65,FALSE)</f>
        <v>#N/A</v>
      </c>
      <c r="BN8" s="47" t="e">
        <f>VLOOKUP(A8,'Phase 1,2+robust'!$A$3:$ID$198,66,FALSE)</f>
        <v>#N/A</v>
      </c>
      <c r="BO8" s="16" t="e">
        <f>VLOOKUP(A8,'Phase 1,2+robust'!$A$3:$ID$198,67,FALSE)</f>
        <v>#N/A</v>
      </c>
      <c r="BP8" s="16" t="e">
        <f>VLOOKUP(A8,'Phase 1,2+robust'!$A$3:$ID$198,68,FALSE)</f>
        <v>#N/A</v>
      </c>
      <c r="BQ8" s="16" t="e">
        <f>VLOOKUP(A8,'Phase 1,2+robust'!$A$3:$ID$198,69,FALSE)</f>
        <v>#N/A</v>
      </c>
      <c r="BR8" s="45" t="e">
        <f>VLOOKUP(A8,'Phase 1,2+robust'!$A$3:$ID$198,70,FALSE)</f>
        <v>#N/A</v>
      </c>
      <c r="BS8" s="46" t="e">
        <f>VLOOKUP(A8,'Phase 1,2+robust'!$A$3:$ID$198,71,FALSE)</f>
        <v>#N/A</v>
      </c>
      <c r="BT8" s="47" t="e">
        <f>VLOOKUP(A8,'Phase 1,2+robust'!$A$3:$ID$198,72,FALSE)</f>
        <v>#N/A</v>
      </c>
      <c r="BU8" s="16" t="e">
        <f>VLOOKUP(A8,'Phase 1,2+robust'!$A$3:$ID$198,73,FALSE)</f>
        <v>#N/A</v>
      </c>
      <c r="BV8" s="16" t="e">
        <f>VLOOKUP(A8,'Phase 1,2+robust'!$A$3:$ID$198,74,FALSE)</f>
        <v>#N/A</v>
      </c>
      <c r="BW8" s="16" t="e">
        <f>VLOOKUP(A8,'Phase 1,2+robust'!$A$3:$ID$198,75,FALSE)</f>
        <v>#N/A</v>
      </c>
      <c r="BX8" s="45" t="e">
        <f>VLOOKUP(A8,'Phase 1,2+robust'!$A$3:$ID$198,76,FALSE)</f>
        <v>#N/A</v>
      </c>
      <c r="BY8" s="46" t="e">
        <f>VLOOKUP(A8,'Phase 1,2+robust'!$A$3:$ID$198,77,FALSE)</f>
        <v>#N/A</v>
      </c>
      <c r="BZ8" s="47" t="e">
        <f>VLOOKUP(A8,'Phase 1,2+robust'!$A$3:$ID$198,78,FALSE)</f>
        <v>#N/A</v>
      </c>
      <c r="CA8" s="16" t="e">
        <f>VLOOKUP(A8,'Phase 1,2+robust'!$A$3:$ID$198,79,FALSE)</f>
        <v>#N/A</v>
      </c>
      <c r="CB8" s="16" t="e">
        <f>VLOOKUP(A8,'Phase 1,2+robust'!$A$3:$ID$198,80,FALSE)</f>
        <v>#N/A</v>
      </c>
      <c r="CC8" s="16" t="e">
        <f>VLOOKUP(A8,'Phase 1,2+robust'!$A$3:$ID$198,81,FALSE)</f>
        <v>#N/A</v>
      </c>
      <c r="CD8" s="45" t="e">
        <f>VLOOKUP(A8,'Phase 1,2+robust'!$A$3:$ID$198,82,FALSE)</f>
        <v>#N/A</v>
      </c>
      <c r="CE8" s="46" t="e">
        <f>VLOOKUP(A8,'Phase 1,2+robust'!$A$3:$ID$198,83,FALSE)</f>
        <v>#N/A</v>
      </c>
      <c r="CF8" s="47" t="e">
        <f>VLOOKUP(A8,'Phase 1,2+robust'!$A$3:$ID$198,84,FALSE)</f>
        <v>#N/A</v>
      </c>
      <c r="CG8" s="16" t="e">
        <f>VLOOKUP(A8,'Phase 1,2+robust'!$A$3:$ID$198,85,FALSE)</f>
        <v>#N/A</v>
      </c>
      <c r="CH8" s="16" t="e">
        <f>VLOOKUP(A8,'Phase 1,2+robust'!$A$3:$ID$198,86,FALSE)</f>
        <v>#N/A</v>
      </c>
      <c r="CI8" s="16" t="e">
        <f>VLOOKUP(A8,'Phase 1,2+robust'!$A$3:$ID$198,87,FALSE)</f>
        <v>#N/A</v>
      </c>
      <c r="CJ8" s="45" t="e">
        <f>VLOOKUP(A8,'Phase 1,2+robust'!$A$3:$ID$198,88,FALSE)</f>
        <v>#N/A</v>
      </c>
      <c r="CK8" s="46" t="e">
        <f>VLOOKUP(A8,'Phase 1,2+robust'!$A$3:$ID$198,89,FALSE)</f>
        <v>#N/A</v>
      </c>
      <c r="CL8" s="47" t="e">
        <f>VLOOKUP(A8,'Phase 1,2+robust'!$A$3:$ID$198,90,FALSE)</f>
        <v>#N/A</v>
      </c>
      <c r="CM8" s="16" t="e">
        <f>VLOOKUP(A8,'Phase 1,2+robust'!$A$3:$ID$198,91,FALSE)</f>
        <v>#N/A</v>
      </c>
      <c r="CN8" s="16" t="e">
        <f>VLOOKUP(A8,'Phase 1,2+robust'!$A$3:$ID$198,92,FALSE)</f>
        <v>#N/A</v>
      </c>
      <c r="CO8" s="16" t="e">
        <f>VLOOKUP(A8,'Phase 1,2+robust'!$A$3:$ID$198,93,FALSE)</f>
        <v>#N/A</v>
      </c>
      <c r="CP8" s="45" t="e">
        <f>VLOOKUP(A8,'Phase 1,2+robust'!$A$3:$ID$198,94,FALSE)</f>
        <v>#N/A</v>
      </c>
      <c r="CQ8" s="46" t="e">
        <f>VLOOKUP(A8,'Phase 1,2+robust'!$A$3:$ID$198,95,FALSE)</f>
        <v>#N/A</v>
      </c>
      <c r="CR8" s="47" t="e">
        <f>VLOOKUP(A8,'Phase 1,2+robust'!$A$3:$ID$198,96,FALSE)</f>
        <v>#N/A</v>
      </c>
      <c r="CS8" s="16" t="e">
        <f>VLOOKUP(A8,'Phase 1,2+robust'!$A$3:$ID$198,97,FALSE)</f>
        <v>#N/A</v>
      </c>
      <c r="CT8" s="16" t="e">
        <f>VLOOKUP(A8,'Phase 1,2+robust'!$A$3:$ID$198,98,FALSE)</f>
        <v>#N/A</v>
      </c>
      <c r="CU8" s="16" t="e">
        <f>VLOOKUP(A8,'Phase 1,2+robust'!$A$3:$ID$198,99,FALSE)</f>
        <v>#N/A</v>
      </c>
      <c r="CV8" s="45" t="e">
        <f>VLOOKUP(A8,'Phase 1,2+robust'!$A$3:$ID$198,100,FALSE)</f>
        <v>#N/A</v>
      </c>
      <c r="CW8" s="46" t="e">
        <f>VLOOKUP(A8,'Phase 1,2+robust'!$A$3:$ID$198,101,FALSE)</f>
        <v>#N/A</v>
      </c>
      <c r="CX8" s="47" t="e">
        <f>VLOOKUP(A8,'Phase 1,2+robust'!$A$3:$ID$198,102,FALSE)</f>
        <v>#N/A</v>
      </c>
      <c r="CY8" s="16" t="e">
        <f>VLOOKUP(A8,'Phase 1,2+robust'!$A$3:$ID$198,103,FALSE)</f>
        <v>#N/A</v>
      </c>
      <c r="CZ8" s="16" t="e">
        <f>VLOOKUP(A8,'Phase 1,2+robust'!$A$3:$ID$198,104,FALSE)</f>
        <v>#N/A</v>
      </c>
      <c r="DA8" s="16" t="e">
        <f>VLOOKUP(A8,'Phase 1,2+robust'!$A$3:$ID$198,105,FALSE)</f>
        <v>#N/A</v>
      </c>
      <c r="DB8" s="45" t="e">
        <f>VLOOKUP(A8,'Phase 1,2+robust'!$A$3:$ID$198,106,FALSE)</f>
        <v>#N/A</v>
      </c>
      <c r="DC8" s="46" t="e">
        <f>VLOOKUP(A8,'Phase 1,2+robust'!$A$3:$ID$198,107,FALSE)</f>
        <v>#N/A</v>
      </c>
      <c r="DD8" s="47" t="e">
        <f>VLOOKUP(A8,'Phase 1,2+robust'!$A$3:$ID$198,108,FALSE)</f>
        <v>#N/A</v>
      </c>
      <c r="DE8" s="16" t="e">
        <f>VLOOKUP(A8,'Phase 1,2+robust'!$A$3:$ID$198,109,FALSE)</f>
        <v>#N/A</v>
      </c>
      <c r="DF8" s="16" t="e">
        <f>VLOOKUP(A8,'Phase 1,2+robust'!$A$3:$ID$198,110,FALSE)</f>
        <v>#N/A</v>
      </c>
      <c r="DG8" s="16" t="e">
        <f>VLOOKUP(A8,'Phase 1,2+robust'!$A$3:$ID$198,111,FALSE)</f>
        <v>#N/A</v>
      </c>
      <c r="DH8" s="45" t="e">
        <f>VLOOKUP(A8,'Phase 1,2+robust'!$A$3:$ID$198,112,FALSE)</f>
        <v>#N/A</v>
      </c>
      <c r="DI8" s="46" t="e">
        <f>VLOOKUP(A8,'Phase 1,2+robust'!$A$3:$ID$198,113,FALSE)</f>
        <v>#N/A</v>
      </c>
      <c r="DJ8" s="47" t="e">
        <f>VLOOKUP(A8,'Phase 1,2+robust'!$A$3:$ID$198,114,FALSE)</f>
        <v>#N/A</v>
      </c>
      <c r="DK8" s="16" t="e">
        <f>VLOOKUP(A8,'Phase 1,2+robust'!$A$3:$ID$198,115,FALSE)</f>
        <v>#N/A</v>
      </c>
      <c r="DL8" s="16" t="e">
        <f>VLOOKUP(A8,'Phase 1,2+robust'!$A$3:$ID$198,116,FALSE)</f>
        <v>#N/A</v>
      </c>
      <c r="DM8" s="16" t="e">
        <f>VLOOKUP(A8,'Phase 1,2+robust'!$A$3:$ID$198,117,FALSE)</f>
        <v>#N/A</v>
      </c>
      <c r="DN8" s="45" t="e">
        <f>VLOOKUP(A8,'Phase 1,2+robust'!$A$3:$ID$198,118,FALSE)</f>
        <v>#N/A</v>
      </c>
      <c r="DO8" s="46" t="e">
        <f>VLOOKUP(A8,'Phase 1,2+robust'!$A$3:$ID$198,119,FALSE)</f>
        <v>#N/A</v>
      </c>
      <c r="DP8" s="47" t="e">
        <f>VLOOKUP(A8,'Phase 1,2+robust'!$A$3:$ID$198,120,FALSE)</f>
        <v>#N/A</v>
      </c>
      <c r="DQ8" s="16" t="e">
        <f>VLOOKUP(A8,'Phase 1,2+robust'!$A$3:$ID$198,121,FALSE)</f>
        <v>#N/A</v>
      </c>
      <c r="DR8" s="16" t="e">
        <f>VLOOKUP(A8,'Phase 1,2+robust'!$A$3:$ID$198,122,FALSE)</f>
        <v>#N/A</v>
      </c>
      <c r="DS8" s="16" t="e">
        <f>VLOOKUP(A8,'Phase 1,2+robust'!$A$3:$ID$198,123,FALSE)</f>
        <v>#N/A</v>
      </c>
      <c r="DT8" s="45" t="e">
        <f>VLOOKUP(A8,'Phase 1,2+robust'!$A$3:$ID$198,124,FALSE)</f>
        <v>#N/A</v>
      </c>
      <c r="DU8" s="46" t="e">
        <f>VLOOKUP(A8,'Phase 1,2+robust'!$A$3:$ID$198,125,FALSE)</f>
        <v>#N/A</v>
      </c>
      <c r="DV8" s="47" t="e">
        <f>VLOOKUP(A8,'Phase 1,2+robust'!$A$3:$ID$198,126,FALSE)</f>
        <v>#N/A</v>
      </c>
      <c r="DW8" s="16" t="e">
        <f>VLOOKUP(A8,'Phase 1,2+robust'!$A$3:$ID$198,127,FALSE)</f>
        <v>#N/A</v>
      </c>
      <c r="DX8" s="16" t="e">
        <f>VLOOKUP(A8,'Phase 1,2+robust'!$A$3:$ID$198,128,FALSE)</f>
        <v>#N/A</v>
      </c>
      <c r="DY8" s="16" t="e">
        <f>VLOOKUP(A8,'Phase 1,2+robust'!$A$3:$ID$198,129,FALSE)</f>
        <v>#N/A</v>
      </c>
      <c r="DZ8" s="45" t="e">
        <f>VLOOKUP(A8,'Phase 1,2+robust'!$A$3:$ID$198,130,FALSE)</f>
        <v>#N/A</v>
      </c>
      <c r="EA8" s="46" t="e">
        <f>VLOOKUP(A8,'Phase 1,2+robust'!$A$3:$ID$198,131,FALSE)</f>
        <v>#N/A</v>
      </c>
      <c r="EB8" s="47" t="e">
        <f>VLOOKUP(A8,'Phase 1,2+robust'!$A$3:$ID$198,132,FALSE)</f>
        <v>#N/A</v>
      </c>
      <c r="EC8" s="16" t="e">
        <f>VLOOKUP(A8,'Phase 1,2+robust'!$A$3:$ID$198,133,FALSE)</f>
        <v>#N/A</v>
      </c>
      <c r="ED8" s="16" t="e">
        <f>VLOOKUP(A8,'Phase 1,2+robust'!$A$3:$ID$198,134,FALSE)</f>
        <v>#N/A</v>
      </c>
      <c r="EE8" s="16" t="e">
        <f>VLOOKUP(A8,'Phase 1,2+robust'!$A$3:$ID$198,135,FALSE)</f>
        <v>#N/A</v>
      </c>
      <c r="EF8" s="45" t="e">
        <f>VLOOKUP(A8,'Phase 1,2+robust'!$A$3:$ID$198,136,FALSE)</f>
        <v>#N/A</v>
      </c>
      <c r="EG8" s="46" t="e">
        <f>VLOOKUP(A8,'Phase 1,2+robust'!$A$3:$ID$198,137,FALSE)</f>
        <v>#N/A</v>
      </c>
      <c r="EH8" s="47" t="e">
        <f>VLOOKUP(A8,'Phase 1,2+robust'!$A$3:$ID$198,138,FALSE)</f>
        <v>#N/A</v>
      </c>
      <c r="EI8" s="16" t="e">
        <f>VLOOKUP(A8,'Phase 1,2+robust'!$A$3:$ID$198,139,FALSE)</f>
        <v>#N/A</v>
      </c>
      <c r="EJ8" s="16" t="e">
        <f>VLOOKUP(A8,'Phase 1,2+robust'!$A$3:$ID$198,140,FALSE)</f>
        <v>#N/A</v>
      </c>
      <c r="EK8" s="16" t="e">
        <f>VLOOKUP(A8,'Phase 1,2+robust'!$A$3:$ID$198,141,FALSE)</f>
        <v>#N/A</v>
      </c>
      <c r="EL8" s="45" t="e">
        <f>VLOOKUP(A8,'Phase 1,2+robust'!$A$3:$ID$198,142,FALSE)</f>
        <v>#N/A</v>
      </c>
      <c r="EM8" s="46" t="e">
        <f>VLOOKUP(A8,'Phase 1,2+robust'!$A$3:$ID$198,143,FALSE)</f>
        <v>#N/A</v>
      </c>
      <c r="EN8" s="47" t="e">
        <f>VLOOKUP(A8,'Phase 1,2+robust'!$A$3:$ID$198,144,FALSE)</f>
        <v>#N/A</v>
      </c>
      <c r="EO8" s="16" t="e">
        <f>VLOOKUP(A8,'Phase 1,2+robust'!$A$3:$ID$198,145,FALSE)</f>
        <v>#N/A</v>
      </c>
      <c r="EP8" s="16" t="e">
        <f>VLOOKUP(A8,'Phase 1,2+robust'!$A$3:$ID$198,146,FALSE)</f>
        <v>#N/A</v>
      </c>
      <c r="EQ8" s="16" t="e">
        <f>VLOOKUP(A8,'Phase 1,2+robust'!$A$3:$ID$198,147,FALSE)</f>
        <v>#N/A</v>
      </c>
      <c r="ER8" s="45" t="e">
        <f>VLOOKUP(A8,'Phase 1,2+robust'!$A$3:$ID$198,148,FALSE)</f>
        <v>#N/A</v>
      </c>
      <c r="ES8" s="46" t="e">
        <f>VLOOKUP(A8,'Phase 1,2+robust'!$A$3:$ID$198,149,FALSE)</f>
        <v>#N/A</v>
      </c>
      <c r="ET8" s="47" t="e">
        <f>VLOOKUP(A8,'Phase 1,2+robust'!$A$3:$ID$198,150,FALSE)</f>
        <v>#N/A</v>
      </c>
      <c r="EU8" s="16" t="e">
        <f>VLOOKUP(A8,'Phase 1,2+robust'!$A$3:$ID$198,151,FALSE)</f>
        <v>#N/A</v>
      </c>
      <c r="EV8" s="16" t="e">
        <f>VLOOKUP(A8,'Phase 1,2+robust'!$A$3:$ID$198,152,FALSE)</f>
        <v>#N/A</v>
      </c>
      <c r="EW8" s="16" t="e">
        <f>VLOOKUP(A8,'Phase 1,2+robust'!$A$3:$ID$198,153,FALSE)</f>
        <v>#N/A</v>
      </c>
      <c r="EX8" s="16" t="e">
        <f>VLOOKUP(A8,'Phase 1,2+robust'!$A$3:$ID$198,154,FALSE)</f>
        <v>#N/A</v>
      </c>
      <c r="EY8" s="16" t="e">
        <f>VLOOKUP(A8,'Phase 1,2+robust'!$A$3:$ID$198,155,FALSE)</f>
        <v>#N/A</v>
      </c>
      <c r="EZ8" s="16" t="e">
        <f>VLOOKUP(A8,'Phase 1,2+robust'!$A$3:$ID$198,156,FALSE)</f>
        <v>#N/A</v>
      </c>
      <c r="FA8" s="16" t="e">
        <f>VLOOKUP(A8,'Phase 1,2+robust'!$A$3:$ID$198,157,FALSE)</f>
        <v>#N/A</v>
      </c>
      <c r="FB8" s="16" t="e">
        <f>VLOOKUP(A8,'Phase 1,2+robust'!$A$3:$ID$198,158,FALSE)</f>
        <v>#N/A</v>
      </c>
      <c r="FC8" s="16" t="e">
        <f>VLOOKUP(A8,'Phase 1,2+robust'!$A$3:$ID$198,159,FALSE)</f>
        <v>#N/A</v>
      </c>
      <c r="FD8" s="16" t="e">
        <f>VLOOKUP(A8,'Phase 1,2+robust'!$A$3:$ID$198,160,FALSE)</f>
        <v>#N/A</v>
      </c>
      <c r="FE8" s="16" t="e">
        <f>VLOOKUP(A8,'Phase 1,2+robust'!$A$3:$ID$198,161,FALSE)</f>
        <v>#N/A</v>
      </c>
      <c r="FF8" s="16" t="e">
        <f>VLOOKUP(A8,'Phase 1,2+robust'!$A$3:$ID$198,162,FALSE)</f>
        <v>#N/A</v>
      </c>
      <c r="FG8" s="16" t="e">
        <f>VLOOKUP(A8,'Phase 1,2+robust'!$A$3:$ID$198,163,FALSE)</f>
        <v>#N/A</v>
      </c>
      <c r="FH8" s="16" t="e">
        <f>VLOOKUP(A8,'Phase 1,2+robust'!$A$3:$ID$198,164,FALSE)</f>
        <v>#N/A</v>
      </c>
      <c r="FI8" s="16" t="e">
        <f>VLOOKUP(A8,'Phase 1,2+robust'!$A$3:$ID$198,165,FALSE)</f>
        <v>#N/A</v>
      </c>
      <c r="FJ8" s="16" t="e">
        <f>VLOOKUP(A8,'Phase 1,2+robust'!$A$3:$ID$198,166,FALSE)</f>
        <v>#N/A</v>
      </c>
      <c r="FK8" s="16" t="e">
        <f>VLOOKUP(A8,'Phase 1,2+robust'!$A$3:$ID$198,167,FALSE)</f>
        <v>#N/A</v>
      </c>
      <c r="FL8" s="16" t="e">
        <f>VLOOKUP(A8,'Phase 1,2+robust'!$A$3:$ID$198,168,FALSE)</f>
        <v>#N/A</v>
      </c>
      <c r="FM8" s="16" t="e">
        <f>VLOOKUP(A8,'Phase 1,2+robust'!$A$3:$ID$198,169,FALSE)</f>
        <v>#N/A</v>
      </c>
      <c r="FN8" s="16" t="e">
        <f>VLOOKUP(A8,'Phase 1,2+robust'!$A$3:$ID$198,170,FALSE)</f>
        <v>#N/A</v>
      </c>
      <c r="FO8" s="16" t="e">
        <f>VLOOKUP(A8,'Phase 1,2+robust'!$A$3:$ID$198,171,FALSE)</f>
        <v>#N/A</v>
      </c>
      <c r="FP8" s="16" t="e">
        <f>VLOOKUP(A8,'Phase 1,2+robust'!$A$3:$ID$198,172,FALSE)</f>
        <v>#N/A</v>
      </c>
      <c r="FQ8" s="16" t="e">
        <f>VLOOKUP(A8,'Phase 1,2+robust'!$A$3:$ID$198,173,FALSE)</f>
        <v>#N/A</v>
      </c>
      <c r="FR8" s="16" t="e">
        <f>VLOOKUP(A8,'Phase 1,2+robust'!$A$3:$ID$198,174,FALSE)</f>
        <v>#N/A</v>
      </c>
      <c r="FS8" s="16" t="e">
        <f>VLOOKUP(A8,'Phase 1,2+robust'!$A$3:$ID$198,175,FALSE)</f>
        <v>#N/A</v>
      </c>
      <c r="FT8" s="16" t="e">
        <f>VLOOKUP(A8,'Phase 1,2+robust'!$A$3:$ID$198,176,FALSE)</f>
        <v>#N/A</v>
      </c>
      <c r="FU8" s="16" t="e">
        <f>VLOOKUP(A8,'Phase 1,2+robust'!$A$3:$ID$198,177,FALSE)</f>
        <v>#N/A</v>
      </c>
      <c r="FV8" s="16" t="e">
        <f>VLOOKUP(A8,'Phase 1,2+robust'!$A$3:$ID$198,178,FALSE)</f>
        <v>#N/A</v>
      </c>
      <c r="FW8" s="16" t="e">
        <f>VLOOKUP(A8,'Phase 1,2+robust'!$A$3:$ID$198,179,FALSE)</f>
        <v>#N/A</v>
      </c>
      <c r="FX8" s="16" t="e">
        <f>VLOOKUP(A8,'Phase 1,2+robust'!$A$3:$ID$198,180,FALSE)</f>
        <v>#N/A</v>
      </c>
      <c r="FY8" s="16" t="e">
        <f>VLOOKUP(A8,'Phase 1,2+robust'!$A$3:$ID$198,181,FALSE)</f>
        <v>#N/A</v>
      </c>
      <c r="FZ8" s="16" t="e">
        <f>VLOOKUP(A8,'Phase 1,2+robust'!$A$3:$ID$198,182,FALSE)</f>
        <v>#N/A</v>
      </c>
      <c r="GA8" s="16" t="e">
        <f>VLOOKUP(A8,'Phase 1,2+robust'!$A$3:$ID$198,183,FALSE)</f>
        <v>#N/A</v>
      </c>
      <c r="GB8" s="16" t="e">
        <f>VLOOKUP(A8,'Phase 1,2+robust'!$A$3:$ID$198,184,FALSE)</f>
        <v>#N/A</v>
      </c>
      <c r="GC8" s="16" t="e">
        <f>VLOOKUP(A8,'Phase 1,2+robust'!$A$3:$ID$198,185,FALSE)</f>
        <v>#N/A</v>
      </c>
      <c r="GD8" s="16" t="e">
        <f>VLOOKUP(A8,'Phase 1,2+robust'!$A$3:$ID$198,186,FALSE)</f>
        <v>#N/A</v>
      </c>
      <c r="GE8" s="16" t="e">
        <f>VLOOKUP(A8,'Phase 1,2+robust'!$A$3:$ID$198,187,FALSE)</f>
        <v>#N/A</v>
      </c>
      <c r="GF8" s="16" t="e">
        <f>VLOOKUP(A8,'Phase 1,2+robust'!$A$3:$ID$198,188,FALSE)</f>
        <v>#N/A</v>
      </c>
      <c r="GG8" s="16" t="e">
        <f>VLOOKUP(A8,'Phase 1,2+robust'!$A$3:$ID$198,189,FALSE)</f>
        <v>#N/A</v>
      </c>
      <c r="GH8" s="16" t="e">
        <f>VLOOKUP(A8,'Phase 1,2+robust'!$A$3:$ID$198,190,FALSE)</f>
        <v>#N/A</v>
      </c>
      <c r="GI8" s="16" t="e">
        <f>VLOOKUP(A8,'Phase 1,2+robust'!$A$3:$ID$198,191,FALSE)</f>
        <v>#N/A</v>
      </c>
      <c r="GJ8" s="16" t="e">
        <f>VLOOKUP(A8,'Phase 1,2+robust'!$A$3:$ID$198,192,FALSE)</f>
        <v>#N/A</v>
      </c>
      <c r="GK8" s="16" t="e">
        <f>VLOOKUP(A8,'Phase 1,2+robust'!$A$3:$ID$198,193,FALSE)</f>
        <v>#N/A</v>
      </c>
      <c r="GL8" s="16" t="e">
        <f>VLOOKUP(A8,'Phase 1,2+robust'!$A$3:$ID$198,194,FALSE)</f>
        <v>#N/A</v>
      </c>
      <c r="GM8" s="16" t="e">
        <f>VLOOKUP(A8,'Phase 1,2+robust'!$A$3:$ID$198,195,FALSE)</f>
        <v>#N/A</v>
      </c>
      <c r="GN8" s="16" t="e">
        <f>VLOOKUP(A8,'Phase 1,2+robust'!$A$3:$ID$198,196,FALSE)</f>
        <v>#N/A</v>
      </c>
      <c r="GO8" s="16" t="e">
        <f>VLOOKUP(A8,'Phase 1,2+robust'!$A$3:$ID$198,197,FALSE)</f>
        <v>#N/A</v>
      </c>
      <c r="GP8" s="16" t="e">
        <f>VLOOKUP(A8,'Phase 1,2+robust'!$A$3:$ID$198,198,FALSE)</f>
        <v>#N/A</v>
      </c>
    </row>
    <row r="9" spans="1:198" s="16" customFormat="1" x14ac:dyDescent="0.25">
      <c r="B9" s="16" t="e">
        <f>VLOOKUP(A9,'Phase 1,2+robust'!$A$3:$ID$198,2,FALSE)</f>
        <v>#N/A</v>
      </c>
      <c r="C9" s="16" t="e">
        <f>VLOOKUP(A9,'Phase 1,2+robust'!$A$3:$ID$198,3,FALSE)</f>
        <v>#N/A</v>
      </c>
      <c r="D9" s="16" t="e">
        <f>VLOOKUP(A9,'Phase 1,2+robust'!$A$3:$ID$198,4,FALSE)</f>
        <v>#N/A</v>
      </c>
      <c r="E9" s="16" t="e">
        <f>VLOOKUP(A9,'Phase 1,2+robust'!$A$3:$ID$198,5,FALSE)</f>
        <v>#N/A</v>
      </c>
      <c r="F9" s="16" t="e">
        <f>VLOOKUP(A9,'Phase 1,2+robust'!$A$3:$ID$198,6,FALSE)</f>
        <v>#N/A</v>
      </c>
      <c r="G9" s="16" t="e">
        <f>VLOOKUP(A9,'Phase 1,2+robust'!$A$3:$ID$198,7,FALSE)</f>
        <v>#N/A</v>
      </c>
      <c r="H9" s="16" t="e">
        <f>VLOOKUP(A9,'Phase 1,2+robust'!$A$3:$ID$198,8,FALSE)</f>
        <v>#N/A</v>
      </c>
      <c r="I9" s="16" t="e">
        <f>VLOOKUP(A9,'Phase 1,2+robust'!$A$3:$ID$198,9,FALSE)</f>
        <v>#N/A</v>
      </c>
      <c r="J9" s="45" t="e">
        <f>VLOOKUP(A9,'Phase 1,2+robust'!$A$3:$ID$198,10,FALSE)</f>
        <v>#N/A</v>
      </c>
      <c r="K9" s="46" t="e">
        <f>VLOOKUP(A9,'Phase 1,2+robust'!$A$3:$ID$198,11,FALSE)</f>
        <v>#N/A</v>
      </c>
      <c r="L9" s="47" t="e">
        <f>VLOOKUP(A9,'Phase 1,2+robust'!$A$3:$ID$198,12,FALSE)</f>
        <v>#N/A</v>
      </c>
      <c r="M9" s="16" t="e">
        <f>VLOOKUP(A9,'Phase 1,2+robust'!$A$3:$ID$198,13,FALSE)</f>
        <v>#N/A</v>
      </c>
      <c r="N9" s="16" t="e">
        <f>VLOOKUP(A9,'Phase 1,2+robust'!$A$3:$ID$198,14,FALSE)</f>
        <v>#N/A</v>
      </c>
      <c r="O9" s="16" t="e">
        <f>VLOOKUP(A9,'Phase 1,2+robust'!$A$3:$ID$198,15,FALSE)</f>
        <v>#N/A</v>
      </c>
      <c r="P9" s="45" t="e">
        <f>VLOOKUP(A9,'Phase 1,2+robust'!$A$3:$ID$198,16,FALSE)</f>
        <v>#N/A</v>
      </c>
      <c r="Q9" s="46" t="e">
        <f>VLOOKUP(A9,'Phase 1,2+robust'!$A$3:$ID$198,17,FALSE)</f>
        <v>#N/A</v>
      </c>
      <c r="R9" s="47" t="e">
        <f>VLOOKUP(A9,'Phase 1,2+robust'!$A$3:$ID$198,18,FALSE)</f>
        <v>#N/A</v>
      </c>
      <c r="S9" s="16" t="e">
        <f>VLOOKUP(A9,'Phase 1,2+robust'!$A$3:$ID$198,19,FALSE)</f>
        <v>#N/A</v>
      </c>
      <c r="T9" s="16" t="e">
        <f>VLOOKUP(A9,'Phase 1,2+robust'!$A$3:$ID$198,20,FALSE)</f>
        <v>#N/A</v>
      </c>
      <c r="U9" s="16" t="e">
        <f>VLOOKUP(A9,'Phase 1,2+robust'!$A$3:$ID$198,21,FALSE)</f>
        <v>#N/A</v>
      </c>
      <c r="V9" s="45" t="e">
        <f>VLOOKUP(A9,'Phase 1,2+robust'!$A$3:$ID$198,22,FALSE)</f>
        <v>#N/A</v>
      </c>
      <c r="W9" s="46" t="e">
        <f>VLOOKUP(A9,'Phase 1,2+robust'!$A$3:$ID$198,23,FALSE)</f>
        <v>#N/A</v>
      </c>
      <c r="X9" s="47" t="e">
        <f>VLOOKUP(A9,'Phase 1,2+robust'!$A$3:$ID$198,24,FALSE)</f>
        <v>#N/A</v>
      </c>
      <c r="Y9" s="16" t="e">
        <f>VLOOKUP(A9,'Phase 1,2+robust'!$A$3:$ID$198,25,FALSE)</f>
        <v>#N/A</v>
      </c>
      <c r="Z9" s="16" t="e">
        <f>VLOOKUP(A9,'Phase 1,2+robust'!$A$3:$ID$198,26,FALSE)</f>
        <v>#N/A</v>
      </c>
      <c r="AA9" s="16" t="e">
        <f>VLOOKUP(A9,'Phase 1,2+robust'!$A$3:$ID$198,27,FALSE)</f>
        <v>#N/A</v>
      </c>
      <c r="AB9" s="45" t="e">
        <f>VLOOKUP(A9,'Phase 1,2+robust'!$A$3:$ID$198,28,FALSE)</f>
        <v>#N/A</v>
      </c>
      <c r="AC9" s="46" t="e">
        <f>VLOOKUP(A9,'Phase 1,2+robust'!$A$3:$ID$198,29,FALSE)</f>
        <v>#N/A</v>
      </c>
      <c r="AD9" s="47" t="e">
        <f>VLOOKUP(A9,'Phase 1,2+robust'!$A$3:$ID$198,30,FALSE)</f>
        <v>#N/A</v>
      </c>
      <c r="AE9" s="16" t="e">
        <f>VLOOKUP(A9,'Phase 1,2+robust'!$A$3:$ID$198,31,FALSE)</f>
        <v>#N/A</v>
      </c>
      <c r="AF9" s="16" t="e">
        <f>VLOOKUP(A9,'Phase 1,2+robust'!$A$3:$ID$198,32,FALSE)</f>
        <v>#N/A</v>
      </c>
      <c r="AG9" s="16" t="e">
        <f>VLOOKUP(A9,'Phase 1,2+robust'!$A$3:$ID$198,33,FALSE)</f>
        <v>#N/A</v>
      </c>
      <c r="AH9" s="45" t="e">
        <f>VLOOKUP(A9,'Phase 1,2+robust'!$A$3:$ID$198,34,FALSE)</f>
        <v>#N/A</v>
      </c>
      <c r="AI9" s="46" t="e">
        <f>VLOOKUP(A9,'Phase 1,2+robust'!$A$3:$ID$198,35,FALSE)</f>
        <v>#N/A</v>
      </c>
      <c r="AJ9" s="47" t="e">
        <f>VLOOKUP(A9,'Phase 1,2+robust'!$A$3:$ID$198,36,FALSE)</f>
        <v>#N/A</v>
      </c>
      <c r="AK9" s="16" t="e">
        <f>VLOOKUP(A9,'Phase 1,2+robust'!$A$3:$ID$198,37,FALSE)</f>
        <v>#N/A</v>
      </c>
      <c r="AL9" s="16" t="e">
        <f>VLOOKUP(A9,'Phase 1,2+robust'!$A$3:$ID$198,38,FALSE)</f>
        <v>#N/A</v>
      </c>
      <c r="AM9" s="16" t="e">
        <f>VLOOKUP(A9,'Phase 1,2+robust'!$A$3:$ID$198,39,FALSE)</f>
        <v>#N/A</v>
      </c>
      <c r="AN9" s="45" t="e">
        <f>VLOOKUP(A9,'Phase 1,2+robust'!$A$3:$ID$198,40,FALSE)</f>
        <v>#N/A</v>
      </c>
      <c r="AO9" s="46" t="e">
        <f>VLOOKUP(A9,'Phase 1,2+robust'!$A$3:$ID$198,41,FALSE)</f>
        <v>#N/A</v>
      </c>
      <c r="AP9" s="47" t="e">
        <f>VLOOKUP(A9,'Phase 1,2+robust'!$A$3:$ID$198,42,FALSE)</f>
        <v>#N/A</v>
      </c>
      <c r="AQ9" s="16" t="e">
        <f>VLOOKUP(A9,'Phase 1,2+robust'!$A$3:$ID$198,43,FALSE)</f>
        <v>#N/A</v>
      </c>
      <c r="AR9" s="16" t="e">
        <f>VLOOKUP(A9,'Phase 1,2+robust'!$A$3:$ID$198,44,FALSE)</f>
        <v>#N/A</v>
      </c>
      <c r="AS9" s="16" t="e">
        <f>VLOOKUP(A9,'Phase 1,2+robust'!$A$3:$ID$198,45,FALSE)</f>
        <v>#N/A</v>
      </c>
      <c r="AT9" s="45" t="e">
        <f>VLOOKUP(A9,'Phase 1,2+robust'!$A$3:$ID$198,46,FALSE)</f>
        <v>#N/A</v>
      </c>
      <c r="AU9" s="46" t="e">
        <f>VLOOKUP(A9,'Phase 1,2+robust'!$A$3:$ID$198,47,FALSE)</f>
        <v>#N/A</v>
      </c>
      <c r="AV9" s="47" t="e">
        <f>VLOOKUP(A9,'Phase 1,2+robust'!$A$3:$ID$198,48,FALSE)</f>
        <v>#N/A</v>
      </c>
      <c r="AW9" s="16" t="e">
        <f>VLOOKUP(A9,'Phase 1,2+robust'!$A$3:$ID$198,49,FALSE)</f>
        <v>#N/A</v>
      </c>
      <c r="AX9" s="16" t="e">
        <f>VLOOKUP(A9,'Phase 1,2+robust'!$A$3:$ID$198,50,FALSE)</f>
        <v>#N/A</v>
      </c>
      <c r="AY9" s="16" t="e">
        <f>VLOOKUP(A9,'Phase 1,2+robust'!$A$3:$ID$198,51,FALSE)</f>
        <v>#N/A</v>
      </c>
      <c r="AZ9" s="45" t="e">
        <f>VLOOKUP(A9,'Phase 1,2+robust'!$A$3:$ID$198,52,FALSE)</f>
        <v>#N/A</v>
      </c>
      <c r="BA9" s="46" t="e">
        <f>VLOOKUP(A9,'Phase 1,2+robust'!$A$3:$ID$198,53,FALSE)</f>
        <v>#N/A</v>
      </c>
      <c r="BB9" s="47" t="e">
        <f>VLOOKUP(A9,'Phase 1,2+robust'!$A$3:$ID$198,54,FALSE)</f>
        <v>#N/A</v>
      </c>
      <c r="BC9" s="16" t="e">
        <f>VLOOKUP(A9,'Phase 1,2+robust'!$A$3:$ID$198,55,FALSE)</f>
        <v>#N/A</v>
      </c>
      <c r="BD9" s="16" t="e">
        <f>VLOOKUP(A9,'Phase 1,2+robust'!$A$3:$ID$198,56,FALSE)</f>
        <v>#N/A</v>
      </c>
      <c r="BE9" s="16" t="e">
        <f>VLOOKUP(A9,'Phase 1,2+robust'!$A$3:$ID$198,57,FALSE)</f>
        <v>#N/A</v>
      </c>
      <c r="BF9" s="45" t="e">
        <f>VLOOKUP(A9,'Phase 1,2+robust'!$A$3:$ID$198,58,FALSE)</f>
        <v>#N/A</v>
      </c>
      <c r="BG9" s="46" t="e">
        <f>VLOOKUP(A9,'Phase 1,2+robust'!$A$3:$ID$198,59,FALSE)</f>
        <v>#N/A</v>
      </c>
      <c r="BH9" s="47" t="e">
        <f>VLOOKUP(A9,'Phase 1,2+robust'!$A$3:$ID$198,60,FALSE)</f>
        <v>#N/A</v>
      </c>
      <c r="BI9" s="16" t="e">
        <f>VLOOKUP(A9,'Phase 1,2+robust'!$A$3:$ID$198,61,FALSE)</f>
        <v>#N/A</v>
      </c>
      <c r="BJ9" s="16" t="e">
        <f>VLOOKUP(A9,'Phase 1,2+robust'!$A$3:$ID$198,62,FALSE)</f>
        <v>#N/A</v>
      </c>
      <c r="BK9" s="16" t="e">
        <f>VLOOKUP(A9,'Phase 1,2+robust'!$A$3:$ID$198,63,FALSE)</f>
        <v>#N/A</v>
      </c>
      <c r="BL9" s="45" t="e">
        <f>VLOOKUP(A9,'Phase 1,2+robust'!$A$3:$ID$198,64,FALSE)</f>
        <v>#N/A</v>
      </c>
      <c r="BM9" s="46" t="e">
        <f>VLOOKUP(A9,'Phase 1,2+robust'!$A$3:$ID$198,65,FALSE)</f>
        <v>#N/A</v>
      </c>
      <c r="BN9" s="47" t="e">
        <f>VLOOKUP(A9,'Phase 1,2+robust'!$A$3:$ID$198,66,FALSE)</f>
        <v>#N/A</v>
      </c>
      <c r="BO9" s="16" t="e">
        <f>VLOOKUP(A9,'Phase 1,2+robust'!$A$3:$ID$198,67,FALSE)</f>
        <v>#N/A</v>
      </c>
      <c r="BP9" s="16" t="e">
        <f>VLOOKUP(A9,'Phase 1,2+robust'!$A$3:$ID$198,68,FALSE)</f>
        <v>#N/A</v>
      </c>
      <c r="BQ9" s="16" t="e">
        <f>VLOOKUP(A9,'Phase 1,2+robust'!$A$3:$ID$198,69,FALSE)</f>
        <v>#N/A</v>
      </c>
      <c r="BR9" s="45" t="e">
        <f>VLOOKUP(A9,'Phase 1,2+robust'!$A$3:$ID$198,70,FALSE)</f>
        <v>#N/A</v>
      </c>
      <c r="BS9" s="46" t="e">
        <f>VLOOKUP(A9,'Phase 1,2+robust'!$A$3:$ID$198,71,FALSE)</f>
        <v>#N/A</v>
      </c>
      <c r="BT9" s="47" t="e">
        <f>VLOOKUP(A9,'Phase 1,2+robust'!$A$3:$ID$198,72,FALSE)</f>
        <v>#N/A</v>
      </c>
      <c r="BU9" s="16" t="e">
        <f>VLOOKUP(A9,'Phase 1,2+robust'!$A$3:$ID$198,73,FALSE)</f>
        <v>#N/A</v>
      </c>
      <c r="BV9" s="16" t="e">
        <f>VLOOKUP(A9,'Phase 1,2+robust'!$A$3:$ID$198,74,FALSE)</f>
        <v>#N/A</v>
      </c>
      <c r="BW9" s="16" t="e">
        <f>VLOOKUP(A9,'Phase 1,2+robust'!$A$3:$ID$198,75,FALSE)</f>
        <v>#N/A</v>
      </c>
      <c r="BX9" s="45" t="e">
        <f>VLOOKUP(A9,'Phase 1,2+robust'!$A$3:$ID$198,76,FALSE)</f>
        <v>#N/A</v>
      </c>
      <c r="BY9" s="46" t="e">
        <f>VLOOKUP(A9,'Phase 1,2+robust'!$A$3:$ID$198,77,FALSE)</f>
        <v>#N/A</v>
      </c>
      <c r="BZ9" s="47" t="e">
        <f>VLOOKUP(A9,'Phase 1,2+robust'!$A$3:$ID$198,78,FALSE)</f>
        <v>#N/A</v>
      </c>
      <c r="CA9" s="16" t="e">
        <f>VLOOKUP(A9,'Phase 1,2+robust'!$A$3:$ID$198,79,FALSE)</f>
        <v>#N/A</v>
      </c>
      <c r="CB9" s="16" t="e">
        <f>VLOOKUP(A9,'Phase 1,2+robust'!$A$3:$ID$198,80,FALSE)</f>
        <v>#N/A</v>
      </c>
      <c r="CC9" s="16" t="e">
        <f>VLOOKUP(A9,'Phase 1,2+robust'!$A$3:$ID$198,81,FALSE)</f>
        <v>#N/A</v>
      </c>
      <c r="CD9" s="45" t="e">
        <f>VLOOKUP(A9,'Phase 1,2+robust'!$A$3:$ID$198,82,FALSE)</f>
        <v>#N/A</v>
      </c>
      <c r="CE9" s="46" t="e">
        <f>VLOOKUP(A9,'Phase 1,2+robust'!$A$3:$ID$198,83,FALSE)</f>
        <v>#N/A</v>
      </c>
      <c r="CF9" s="47" t="e">
        <f>VLOOKUP(A9,'Phase 1,2+robust'!$A$3:$ID$198,84,FALSE)</f>
        <v>#N/A</v>
      </c>
      <c r="CG9" s="16" t="e">
        <f>VLOOKUP(A9,'Phase 1,2+robust'!$A$3:$ID$198,85,FALSE)</f>
        <v>#N/A</v>
      </c>
      <c r="CH9" s="16" t="e">
        <f>VLOOKUP(A9,'Phase 1,2+robust'!$A$3:$ID$198,86,FALSE)</f>
        <v>#N/A</v>
      </c>
      <c r="CI9" s="16" t="e">
        <f>VLOOKUP(A9,'Phase 1,2+robust'!$A$3:$ID$198,87,FALSE)</f>
        <v>#N/A</v>
      </c>
      <c r="CJ9" s="45" t="e">
        <f>VLOOKUP(A9,'Phase 1,2+robust'!$A$3:$ID$198,88,FALSE)</f>
        <v>#N/A</v>
      </c>
      <c r="CK9" s="46" t="e">
        <f>VLOOKUP(A9,'Phase 1,2+robust'!$A$3:$ID$198,89,FALSE)</f>
        <v>#N/A</v>
      </c>
      <c r="CL9" s="47" t="e">
        <f>VLOOKUP(A9,'Phase 1,2+robust'!$A$3:$ID$198,90,FALSE)</f>
        <v>#N/A</v>
      </c>
      <c r="CM9" s="16" t="e">
        <f>VLOOKUP(A9,'Phase 1,2+robust'!$A$3:$ID$198,91,FALSE)</f>
        <v>#N/A</v>
      </c>
      <c r="CN9" s="16" t="e">
        <f>VLOOKUP(A9,'Phase 1,2+robust'!$A$3:$ID$198,92,FALSE)</f>
        <v>#N/A</v>
      </c>
      <c r="CO9" s="16" t="e">
        <f>VLOOKUP(A9,'Phase 1,2+robust'!$A$3:$ID$198,93,FALSE)</f>
        <v>#N/A</v>
      </c>
      <c r="CP9" s="45" t="e">
        <f>VLOOKUP(A9,'Phase 1,2+robust'!$A$3:$ID$198,94,FALSE)</f>
        <v>#N/A</v>
      </c>
      <c r="CQ9" s="46" t="e">
        <f>VLOOKUP(A9,'Phase 1,2+robust'!$A$3:$ID$198,95,FALSE)</f>
        <v>#N/A</v>
      </c>
      <c r="CR9" s="47" t="e">
        <f>VLOOKUP(A9,'Phase 1,2+robust'!$A$3:$ID$198,96,FALSE)</f>
        <v>#N/A</v>
      </c>
      <c r="CS9" s="16" t="e">
        <f>VLOOKUP(A9,'Phase 1,2+robust'!$A$3:$ID$198,97,FALSE)</f>
        <v>#N/A</v>
      </c>
      <c r="CT9" s="16" t="e">
        <f>VLOOKUP(A9,'Phase 1,2+robust'!$A$3:$ID$198,98,FALSE)</f>
        <v>#N/A</v>
      </c>
      <c r="CU9" s="16" t="e">
        <f>VLOOKUP(A9,'Phase 1,2+robust'!$A$3:$ID$198,99,FALSE)</f>
        <v>#N/A</v>
      </c>
      <c r="CV9" s="45" t="e">
        <f>VLOOKUP(A9,'Phase 1,2+robust'!$A$3:$ID$198,100,FALSE)</f>
        <v>#N/A</v>
      </c>
      <c r="CW9" s="46" t="e">
        <f>VLOOKUP(A9,'Phase 1,2+robust'!$A$3:$ID$198,101,FALSE)</f>
        <v>#N/A</v>
      </c>
      <c r="CX9" s="47" t="e">
        <f>VLOOKUP(A9,'Phase 1,2+robust'!$A$3:$ID$198,102,FALSE)</f>
        <v>#N/A</v>
      </c>
      <c r="CY9" s="16" t="e">
        <f>VLOOKUP(A9,'Phase 1,2+robust'!$A$3:$ID$198,103,FALSE)</f>
        <v>#N/A</v>
      </c>
      <c r="CZ9" s="16" t="e">
        <f>VLOOKUP(A9,'Phase 1,2+robust'!$A$3:$ID$198,104,FALSE)</f>
        <v>#N/A</v>
      </c>
      <c r="DA9" s="16" t="e">
        <f>VLOOKUP(A9,'Phase 1,2+robust'!$A$3:$ID$198,105,FALSE)</f>
        <v>#N/A</v>
      </c>
      <c r="DB9" s="45" t="e">
        <f>VLOOKUP(A9,'Phase 1,2+robust'!$A$3:$ID$198,106,FALSE)</f>
        <v>#N/A</v>
      </c>
      <c r="DC9" s="46" t="e">
        <f>VLOOKUP(A9,'Phase 1,2+robust'!$A$3:$ID$198,107,FALSE)</f>
        <v>#N/A</v>
      </c>
      <c r="DD9" s="47" t="e">
        <f>VLOOKUP(A9,'Phase 1,2+robust'!$A$3:$ID$198,108,FALSE)</f>
        <v>#N/A</v>
      </c>
      <c r="DE9" s="16" t="e">
        <f>VLOOKUP(A9,'Phase 1,2+robust'!$A$3:$ID$198,109,FALSE)</f>
        <v>#N/A</v>
      </c>
      <c r="DF9" s="16" t="e">
        <f>VLOOKUP(A9,'Phase 1,2+robust'!$A$3:$ID$198,110,FALSE)</f>
        <v>#N/A</v>
      </c>
      <c r="DG9" s="16" t="e">
        <f>VLOOKUP(A9,'Phase 1,2+robust'!$A$3:$ID$198,111,FALSE)</f>
        <v>#N/A</v>
      </c>
      <c r="DH9" s="45" t="e">
        <f>VLOOKUP(A9,'Phase 1,2+robust'!$A$3:$ID$198,112,FALSE)</f>
        <v>#N/A</v>
      </c>
      <c r="DI9" s="46" t="e">
        <f>VLOOKUP(A9,'Phase 1,2+robust'!$A$3:$ID$198,113,FALSE)</f>
        <v>#N/A</v>
      </c>
      <c r="DJ9" s="47" t="e">
        <f>VLOOKUP(A9,'Phase 1,2+robust'!$A$3:$ID$198,114,FALSE)</f>
        <v>#N/A</v>
      </c>
      <c r="DK9" s="16" t="e">
        <f>VLOOKUP(A9,'Phase 1,2+robust'!$A$3:$ID$198,115,FALSE)</f>
        <v>#N/A</v>
      </c>
      <c r="DL9" s="16" t="e">
        <f>VLOOKUP(A9,'Phase 1,2+robust'!$A$3:$ID$198,116,FALSE)</f>
        <v>#N/A</v>
      </c>
      <c r="DM9" s="16" t="e">
        <f>VLOOKUP(A9,'Phase 1,2+robust'!$A$3:$ID$198,117,FALSE)</f>
        <v>#N/A</v>
      </c>
      <c r="DN9" s="45" t="e">
        <f>VLOOKUP(A9,'Phase 1,2+robust'!$A$3:$ID$198,118,FALSE)</f>
        <v>#N/A</v>
      </c>
      <c r="DO9" s="46" t="e">
        <f>VLOOKUP(A9,'Phase 1,2+robust'!$A$3:$ID$198,119,FALSE)</f>
        <v>#N/A</v>
      </c>
      <c r="DP9" s="47" t="e">
        <f>VLOOKUP(A9,'Phase 1,2+robust'!$A$3:$ID$198,120,FALSE)</f>
        <v>#N/A</v>
      </c>
      <c r="DQ9" s="16" t="e">
        <f>VLOOKUP(A9,'Phase 1,2+robust'!$A$3:$ID$198,121,FALSE)</f>
        <v>#N/A</v>
      </c>
      <c r="DR9" s="16" t="e">
        <f>VLOOKUP(A9,'Phase 1,2+robust'!$A$3:$ID$198,122,FALSE)</f>
        <v>#N/A</v>
      </c>
      <c r="DS9" s="16" t="e">
        <f>VLOOKUP(A9,'Phase 1,2+robust'!$A$3:$ID$198,123,FALSE)</f>
        <v>#N/A</v>
      </c>
      <c r="DT9" s="45" t="e">
        <f>VLOOKUP(A9,'Phase 1,2+robust'!$A$3:$ID$198,124,FALSE)</f>
        <v>#N/A</v>
      </c>
      <c r="DU9" s="46" t="e">
        <f>VLOOKUP(A9,'Phase 1,2+robust'!$A$3:$ID$198,125,FALSE)</f>
        <v>#N/A</v>
      </c>
      <c r="DV9" s="47" t="e">
        <f>VLOOKUP(A9,'Phase 1,2+robust'!$A$3:$ID$198,126,FALSE)</f>
        <v>#N/A</v>
      </c>
      <c r="DW9" s="16" t="e">
        <f>VLOOKUP(A9,'Phase 1,2+robust'!$A$3:$ID$198,127,FALSE)</f>
        <v>#N/A</v>
      </c>
      <c r="DX9" s="16" t="e">
        <f>VLOOKUP(A9,'Phase 1,2+robust'!$A$3:$ID$198,128,FALSE)</f>
        <v>#N/A</v>
      </c>
      <c r="DY9" s="16" t="e">
        <f>VLOOKUP(A9,'Phase 1,2+robust'!$A$3:$ID$198,129,FALSE)</f>
        <v>#N/A</v>
      </c>
      <c r="DZ9" s="45" t="e">
        <f>VLOOKUP(A9,'Phase 1,2+robust'!$A$3:$ID$198,130,FALSE)</f>
        <v>#N/A</v>
      </c>
      <c r="EA9" s="46" t="e">
        <f>VLOOKUP(A9,'Phase 1,2+robust'!$A$3:$ID$198,131,FALSE)</f>
        <v>#N/A</v>
      </c>
      <c r="EB9" s="47" t="e">
        <f>VLOOKUP(A9,'Phase 1,2+robust'!$A$3:$ID$198,132,FALSE)</f>
        <v>#N/A</v>
      </c>
      <c r="EC9" s="16" t="e">
        <f>VLOOKUP(A9,'Phase 1,2+robust'!$A$3:$ID$198,133,FALSE)</f>
        <v>#N/A</v>
      </c>
      <c r="ED9" s="16" t="e">
        <f>VLOOKUP(A9,'Phase 1,2+robust'!$A$3:$ID$198,134,FALSE)</f>
        <v>#N/A</v>
      </c>
      <c r="EE9" s="16" t="e">
        <f>VLOOKUP(A9,'Phase 1,2+robust'!$A$3:$ID$198,135,FALSE)</f>
        <v>#N/A</v>
      </c>
      <c r="EF9" s="45" t="e">
        <f>VLOOKUP(A9,'Phase 1,2+robust'!$A$3:$ID$198,136,FALSE)</f>
        <v>#N/A</v>
      </c>
      <c r="EG9" s="46" t="e">
        <f>VLOOKUP(A9,'Phase 1,2+robust'!$A$3:$ID$198,137,FALSE)</f>
        <v>#N/A</v>
      </c>
      <c r="EH9" s="47" t="e">
        <f>VLOOKUP(A9,'Phase 1,2+robust'!$A$3:$ID$198,138,FALSE)</f>
        <v>#N/A</v>
      </c>
      <c r="EI9" s="16" t="e">
        <f>VLOOKUP(A9,'Phase 1,2+robust'!$A$3:$ID$198,139,FALSE)</f>
        <v>#N/A</v>
      </c>
      <c r="EJ9" s="16" t="e">
        <f>VLOOKUP(A9,'Phase 1,2+robust'!$A$3:$ID$198,140,FALSE)</f>
        <v>#N/A</v>
      </c>
      <c r="EK9" s="16" t="e">
        <f>VLOOKUP(A9,'Phase 1,2+robust'!$A$3:$ID$198,141,FALSE)</f>
        <v>#N/A</v>
      </c>
      <c r="EL9" s="45" t="e">
        <f>VLOOKUP(A9,'Phase 1,2+robust'!$A$3:$ID$198,142,FALSE)</f>
        <v>#N/A</v>
      </c>
      <c r="EM9" s="46" t="e">
        <f>VLOOKUP(A9,'Phase 1,2+robust'!$A$3:$ID$198,143,FALSE)</f>
        <v>#N/A</v>
      </c>
      <c r="EN9" s="47" t="e">
        <f>VLOOKUP(A9,'Phase 1,2+robust'!$A$3:$ID$198,144,FALSE)</f>
        <v>#N/A</v>
      </c>
      <c r="EO9" s="16" t="e">
        <f>VLOOKUP(A9,'Phase 1,2+robust'!$A$3:$ID$198,145,FALSE)</f>
        <v>#N/A</v>
      </c>
      <c r="EP9" s="16" t="e">
        <f>VLOOKUP(A9,'Phase 1,2+robust'!$A$3:$ID$198,146,FALSE)</f>
        <v>#N/A</v>
      </c>
      <c r="EQ9" s="16" t="e">
        <f>VLOOKUP(A9,'Phase 1,2+robust'!$A$3:$ID$198,147,FALSE)</f>
        <v>#N/A</v>
      </c>
      <c r="ER9" s="45" t="e">
        <f>VLOOKUP(A9,'Phase 1,2+robust'!$A$3:$ID$198,148,FALSE)</f>
        <v>#N/A</v>
      </c>
      <c r="ES9" s="46" t="e">
        <f>VLOOKUP(A9,'Phase 1,2+robust'!$A$3:$ID$198,149,FALSE)</f>
        <v>#N/A</v>
      </c>
      <c r="ET9" s="47" t="e">
        <f>VLOOKUP(A9,'Phase 1,2+robust'!$A$3:$ID$198,150,FALSE)</f>
        <v>#N/A</v>
      </c>
      <c r="EU9" s="16" t="e">
        <f>VLOOKUP(A9,'Phase 1,2+robust'!$A$3:$ID$198,151,FALSE)</f>
        <v>#N/A</v>
      </c>
      <c r="EV9" s="16" t="e">
        <f>VLOOKUP(A9,'Phase 1,2+robust'!$A$3:$ID$198,152,FALSE)</f>
        <v>#N/A</v>
      </c>
      <c r="EW9" s="16" t="e">
        <f>VLOOKUP(A9,'Phase 1,2+robust'!$A$3:$ID$198,153,FALSE)</f>
        <v>#N/A</v>
      </c>
      <c r="EX9" s="16" t="e">
        <f>VLOOKUP(A9,'Phase 1,2+robust'!$A$3:$ID$198,154,FALSE)</f>
        <v>#N/A</v>
      </c>
      <c r="EY9" s="16" t="e">
        <f>VLOOKUP(A9,'Phase 1,2+robust'!$A$3:$ID$198,155,FALSE)</f>
        <v>#N/A</v>
      </c>
      <c r="EZ9" s="16" t="e">
        <f>VLOOKUP(A9,'Phase 1,2+robust'!$A$3:$ID$198,156,FALSE)</f>
        <v>#N/A</v>
      </c>
      <c r="FA9" s="16" t="e">
        <f>VLOOKUP(A9,'Phase 1,2+robust'!$A$3:$ID$198,157,FALSE)</f>
        <v>#N/A</v>
      </c>
      <c r="FB9" s="16" t="e">
        <f>VLOOKUP(A9,'Phase 1,2+robust'!$A$3:$ID$198,158,FALSE)</f>
        <v>#N/A</v>
      </c>
      <c r="FC9" s="16" t="e">
        <f>VLOOKUP(A9,'Phase 1,2+robust'!$A$3:$ID$198,159,FALSE)</f>
        <v>#N/A</v>
      </c>
      <c r="FD9" s="16" t="e">
        <f>VLOOKUP(A9,'Phase 1,2+robust'!$A$3:$ID$198,160,FALSE)</f>
        <v>#N/A</v>
      </c>
      <c r="FE9" s="16" t="e">
        <f>VLOOKUP(A9,'Phase 1,2+robust'!$A$3:$ID$198,161,FALSE)</f>
        <v>#N/A</v>
      </c>
      <c r="FF9" s="16" t="e">
        <f>VLOOKUP(A9,'Phase 1,2+robust'!$A$3:$ID$198,162,FALSE)</f>
        <v>#N/A</v>
      </c>
      <c r="FG9" s="16" t="e">
        <f>VLOOKUP(A9,'Phase 1,2+robust'!$A$3:$ID$198,163,FALSE)</f>
        <v>#N/A</v>
      </c>
      <c r="FH9" s="16" t="e">
        <f>VLOOKUP(A9,'Phase 1,2+robust'!$A$3:$ID$198,164,FALSE)</f>
        <v>#N/A</v>
      </c>
      <c r="FI9" s="16" t="e">
        <f>VLOOKUP(A9,'Phase 1,2+robust'!$A$3:$ID$198,165,FALSE)</f>
        <v>#N/A</v>
      </c>
      <c r="FJ9" s="16" t="e">
        <f>VLOOKUP(A9,'Phase 1,2+robust'!$A$3:$ID$198,166,FALSE)</f>
        <v>#N/A</v>
      </c>
      <c r="FK9" s="16" t="e">
        <f>VLOOKUP(A9,'Phase 1,2+robust'!$A$3:$ID$198,167,FALSE)</f>
        <v>#N/A</v>
      </c>
      <c r="FL9" s="16" t="e">
        <f>VLOOKUP(A9,'Phase 1,2+robust'!$A$3:$ID$198,168,FALSE)</f>
        <v>#N/A</v>
      </c>
      <c r="FM9" s="16" t="e">
        <f>VLOOKUP(A9,'Phase 1,2+robust'!$A$3:$ID$198,169,FALSE)</f>
        <v>#N/A</v>
      </c>
      <c r="FN9" s="16" t="e">
        <f>VLOOKUP(A9,'Phase 1,2+robust'!$A$3:$ID$198,170,FALSE)</f>
        <v>#N/A</v>
      </c>
      <c r="FO9" s="16" t="e">
        <f>VLOOKUP(A9,'Phase 1,2+robust'!$A$3:$ID$198,171,FALSE)</f>
        <v>#N/A</v>
      </c>
      <c r="FP9" s="16" t="e">
        <f>VLOOKUP(A9,'Phase 1,2+robust'!$A$3:$ID$198,172,FALSE)</f>
        <v>#N/A</v>
      </c>
      <c r="FQ9" s="16" t="e">
        <f>VLOOKUP(A9,'Phase 1,2+robust'!$A$3:$ID$198,173,FALSE)</f>
        <v>#N/A</v>
      </c>
      <c r="FR9" s="16" t="e">
        <f>VLOOKUP(A9,'Phase 1,2+robust'!$A$3:$ID$198,174,FALSE)</f>
        <v>#N/A</v>
      </c>
      <c r="FS9" s="16" t="e">
        <f>VLOOKUP(A9,'Phase 1,2+robust'!$A$3:$ID$198,175,FALSE)</f>
        <v>#N/A</v>
      </c>
      <c r="FT9" s="16" t="e">
        <f>VLOOKUP(A9,'Phase 1,2+robust'!$A$3:$ID$198,176,FALSE)</f>
        <v>#N/A</v>
      </c>
      <c r="FU9" s="16" t="e">
        <f>VLOOKUP(A9,'Phase 1,2+robust'!$A$3:$ID$198,177,FALSE)</f>
        <v>#N/A</v>
      </c>
      <c r="FV9" s="16" t="e">
        <f>VLOOKUP(A9,'Phase 1,2+robust'!$A$3:$ID$198,178,FALSE)</f>
        <v>#N/A</v>
      </c>
      <c r="FW9" s="16" t="e">
        <f>VLOOKUP(A9,'Phase 1,2+robust'!$A$3:$ID$198,179,FALSE)</f>
        <v>#N/A</v>
      </c>
      <c r="FX9" s="16" t="e">
        <f>VLOOKUP(A9,'Phase 1,2+robust'!$A$3:$ID$198,180,FALSE)</f>
        <v>#N/A</v>
      </c>
      <c r="FY9" s="16" t="e">
        <f>VLOOKUP(A9,'Phase 1,2+robust'!$A$3:$ID$198,181,FALSE)</f>
        <v>#N/A</v>
      </c>
      <c r="FZ9" s="16" t="e">
        <f>VLOOKUP(A9,'Phase 1,2+robust'!$A$3:$ID$198,182,FALSE)</f>
        <v>#N/A</v>
      </c>
      <c r="GA9" s="16" t="e">
        <f>VLOOKUP(A9,'Phase 1,2+robust'!$A$3:$ID$198,183,FALSE)</f>
        <v>#N/A</v>
      </c>
      <c r="GB9" s="16" t="e">
        <f>VLOOKUP(A9,'Phase 1,2+robust'!$A$3:$ID$198,184,FALSE)</f>
        <v>#N/A</v>
      </c>
      <c r="GC9" s="16" t="e">
        <f>VLOOKUP(A9,'Phase 1,2+robust'!$A$3:$ID$198,185,FALSE)</f>
        <v>#N/A</v>
      </c>
      <c r="GD9" s="16" t="e">
        <f>VLOOKUP(A9,'Phase 1,2+robust'!$A$3:$ID$198,186,FALSE)</f>
        <v>#N/A</v>
      </c>
      <c r="GE9" s="16" t="e">
        <f>VLOOKUP(A9,'Phase 1,2+robust'!$A$3:$ID$198,187,FALSE)</f>
        <v>#N/A</v>
      </c>
      <c r="GF9" s="16" t="e">
        <f>VLOOKUP(A9,'Phase 1,2+robust'!$A$3:$ID$198,188,FALSE)</f>
        <v>#N/A</v>
      </c>
      <c r="GG9" s="16" t="e">
        <f>VLOOKUP(A9,'Phase 1,2+robust'!$A$3:$ID$198,189,FALSE)</f>
        <v>#N/A</v>
      </c>
      <c r="GH9" s="16" t="e">
        <f>VLOOKUP(A9,'Phase 1,2+robust'!$A$3:$ID$198,190,FALSE)</f>
        <v>#N/A</v>
      </c>
      <c r="GI9" s="16" t="e">
        <f>VLOOKUP(A9,'Phase 1,2+robust'!$A$3:$ID$198,191,FALSE)</f>
        <v>#N/A</v>
      </c>
      <c r="GJ9" s="16" t="e">
        <f>VLOOKUP(A9,'Phase 1,2+robust'!$A$3:$ID$198,192,FALSE)</f>
        <v>#N/A</v>
      </c>
      <c r="GK9" s="16" t="e">
        <f>VLOOKUP(A9,'Phase 1,2+robust'!$A$3:$ID$198,193,FALSE)</f>
        <v>#N/A</v>
      </c>
      <c r="GL9" s="16" t="e">
        <f>VLOOKUP(A9,'Phase 1,2+robust'!$A$3:$ID$198,194,FALSE)</f>
        <v>#N/A</v>
      </c>
      <c r="GM9" s="16" t="e">
        <f>VLOOKUP(A9,'Phase 1,2+robust'!$A$3:$ID$198,195,FALSE)</f>
        <v>#N/A</v>
      </c>
      <c r="GN9" s="16" t="e">
        <f>VLOOKUP(A9,'Phase 1,2+robust'!$A$3:$ID$198,196,FALSE)</f>
        <v>#N/A</v>
      </c>
      <c r="GO9" s="16" t="e">
        <f>VLOOKUP(A9,'Phase 1,2+robust'!$A$3:$ID$198,197,FALSE)</f>
        <v>#N/A</v>
      </c>
      <c r="GP9" s="16" t="e">
        <f>VLOOKUP(A9,'Phase 1,2+robust'!$A$3:$ID$198,198,FALSE)</f>
        <v>#N/A</v>
      </c>
    </row>
    <row r="10" spans="1:198" s="16" customFormat="1" x14ac:dyDescent="0.25">
      <c r="B10" s="16" t="e">
        <f>VLOOKUP(A10,'Phase 1,2+robust'!$A$3:$ID$198,2,FALSE)</f>
        <v>#N/A</v>
      </c>
      <c r="C10" s="16" t="e">
        <f>VLOOKUP(A10,'Phase 1,2+robust'!$A$3:$ID$198,3,FALSE)</f>
        <v>#N/A</v>
      </c>
      <c r="D10" s="16" t="e">
        <f>VLOOKUP(A10,'Phase 1,2+robust'!$A$3:$ID$198,4,FALSE)</f>
        <v>#N/A</v>
      </c>
      <c r="E10" s="16" t="e">
        <f>VLOOKUP(A10,'Phase 1,2+robust'!$A$3:$ID$198,5,FALSE)</f>
        <v>#N/A</v>
      </c>
      <c r="F10" s="16" t="e">
        <f>VLOOKUP(A10,'Phase 1,2+robust'!$A$3:$ID$198,6,FALSE)</f>
        <v>#N/A</v>
      </c>
      <c r="G10" s="16" t="e">
        <f>VLOOKUP(A10,'Phase 1,2+robust'!$A$3:$ID$198,7,FALSE)</f>
        <v>#N/A</v>
      </c>
      <c r="H10" s="16" t="e">
        <f>VLOOKUP(A10,'Phase 1,2+robust'!$A$3:$ID$198,8,FALSE)</f>
        <v>#N/A</v>
      </c>
      <c r="I10" s="16" t="e">
        <f>VLOOKUP(A10,'Phase 1,2+robust'!$A$3:$ID$198,9,FALSE)</f>
        <v>#N/A</v>
      </c>
      <c r="J10" s="45" t="e">
        <f>VLOOKUP(A10,'Phase 1,2+robust'!$A$3:$ID$198,10,FALSE)</f>
        <v>#N/A</v>
      </c>
      <c r="K10" s="46" t="e">
        <f>VLOOKUP(A10,'Phase 1,2+robust'!$A$3:$ID$198,11,FALSE)</f>
        <v>#N/A</v>
      </c>
      <c r="L10" s="47" t="e">
        <f>VLOOKUP(A10,'Phase 1,2+robust'!$A$3:$ID$198,12,FALSE)</f>
        <v>#N/A</v>
      </c>
      <c r="M10" s="16" t="e">
        <f>VLOOKUP(A10,'Phase 1,2+robust'!$A$3:$ID$198,13,FALSE)</f>
        <v>#N/A</v>
      </c>
      <c r="N10" s="16" t="e">
        <f>VLOOKUP(A10,'Phase 1,2+robust'!$A$3:$ID$198,14,FALSE)</f>
        <v>#N/A</v>
      </c>
      <c r="O10" s="16" t="e">
        <f>VLOOKUP(A10,'Phase 1,2+robust'!$A$3:$ID$198,15,FALSE)</f>
        <v>#N/A</v>
      </c>
      <c r="P10" s="45" t="e">
        <f>VLOOKUP(A10,'Phase 1,2+robust'!$A$3:$ID$198,16,FALSE)</f>
        <v>#N/A</v>
      </c>
      <c r="Q10" s="46" t="e">
        <f>VLOOKUP(A10,'Phase 1,2+robust'!$A$3:$ID$198,17,FALSE)</f>
        <v>#N/A</v>
      </c>
      <c r="R10" s="47" t="e">
        <f>VLOOKUP(A10,'Phase 1,2+robust'!$A$3:$ID$198,18,FALSE)</f>
        <v>#N/A</v>
      </c>
      <c r="S10" s="16" t="e">
        <f>VLOOKUP(A10,'Phase 1,2+robust'!$A$3:$ID$198,19,FALSE)</f>
        <v>#N/A</v>
      </c>
      <c r="T10" s="16" t="e">
        <f>VLOOKUP(A10,'Phase 1,2+robust'!$A$3:$ID$198,20,FALSE)</f>
        <v>#N/A</v>
      </c>
      <c r="U10" s="16" t="e">
        <f>VLOOKUP(A10,'Phase 1,2+robust'!$A$3:$ID$198,21,FALSE)</f>
        <v>#N/A</v>
      </c>
      <c r="V10" s="45" t="e">
        <f>VLOOKUP(A10,'Phase 1,2+robust'!$A$3:$ID$198,22,FALSE)</f>
        <v>#N/A</v>
      </c>
      <c r="W10" s="46" t="e">
        <f>VLOOKUP(A10,'Phase 1,2+robust'!$A$3:$ID$198,23,FALSE)</f>
        <v>#N/A</v>
      </c>
      <c r="X10" s="47" t="e">
        <f>VLOOKUP(A10,'Phase 1,2+robust'!$A$3:$ID$198,24,FALSE)</f>
        <v>#N/A</v>
      </c>
      <c r="Y10" s="16" t="e">
        <f>VLOOKUP(A10,'Phase 1,2+robust'!$A$3:$ID$198,25,FALSE)</f>
        <v>#N/A</v>
      </c>
      <c r="Z10" s="16" t="e">
        <f>VLOOKUP(A10,'Phase 1,2+robust'!$A$3:$ID$198,26,FALSE)</f>
        <v>#N/A</v>
      </c>
      <c r="AA10" s="16" t="e">
        <f>VLOOKUP(A10,'Phase 1,2+robust'!$A$3:$ID$198,27,FALSE)</f>
        <v>#N/A</v>
      </c>
      <c r="AB10" s="45" t="e">
        <f>VLOOKUP(A10,'Phase 1,2+robust'!$A$3:$ID$198,28,FALSE)</f>
        <v>#N/A</v>
      </c>
      <c r="AC10" s="46" t="e">
        <f>VLOOKUP(A10,'Phase 1,2+robust'!$A$3:$ID$198,29,FALSE)</f>
        <v>#N/A</v>
      </c>
      <c r="AD10" s="47" t="e">
        <f>VLOOKUP(A10,'Phase 1,2+robust'!$A$3:$ID$198,30,FALSE)</f>
        <v>#N/A</v>
      </c>
      <c r="AE10" s="16" t="e">
        <f>VLOOKUP(A10,'Phase 1,2+robust'!$A$3:$ID$198,31,FALSE)</f>
        <v>#N/A</v>
      </c>
      <c r="AF10" s="16" t="e">
        <f>VLOOKUP(A10,'Phase 1,2+robust'!$A$3:$ID$198,32,FALSE)</f>
        <v>#N/A</v>
      </c>
      <c r="AG10" s="16" t="e">
        <f>VLOOKUP(A10,'Phase 1,2+robust'!$A$3:$ID$198,33,FALSE)</f>
        <v>#N/A</v>
      </c>
      <c r="AH10" s="45" t="e">
        <f>VLOOKUP(A10,'Phase 1,2+robust'!$A$3:$ID$198,34,FALSE)</f>
        <v>#N/A</v>
      </c>
      <c r="AI10" s="46" t="e">
        <f>VLOOKUP(A10,'Phase 1,2+robust'!$A$3:$ID$198,35,FALSE)</f>
        <v>#N/A</v>
      </c>
      <c r="AJ10" s="47" t="e">
        <f>VLOOKUP(A10,'Phase 1,2+robust'!$A$3:$ID$198,36,FALSE)</f>
        <v>#N/A</v>
      </c>
      <c r="AK10" s="16" t="e">
        <f>VLOOKUP(A10,'Phase 1,2+robust'!$A$3:$ID$198,37,FALSE)</f>
        <v>#N/A</v>
      </c>
      <c r="AL10" s="16" t="e">
        <f>VLOOKUP(A10,'Phase 1,2+robust'!$A$3:$ID$198,38,FALSE)</f>
        <v>#N/A</v>
      </c>
      <c r="AM10" s="16" t="e">
        <f>VLOOKUP(A10,'Phase 1,2+robust'!$A$3:$ID$198,39,FALSE)</f>
        <v>#N/A</v>
      </c>
      <c r="AN10" s="45" t="e">
        <f>VLOOKUP(A10,'Phase 1,2+robust'!$A$3:$ID$198,40,FALSE)</f>
        <v>#N/A</v>
      </c>
      <c r="AO10" s="46" t="e">
        <f>VLOOKUP(A10,'Phase 1,2+robust'!$A$3:$ID$198,41,FALSE)</f>
        <v>#N/A</v>
      </c>
      <c r="AP10" s="47" t="e">
        <f>VLOOKUP(A10,'Phase 1,2+robust'!$A$3:$ID$198,42,FALSE)</f>
        <v>#N/A</v>
      </c>
      <c r="AQ10" s="16" t="e">
        <f>VLOOKUP(A10,'Phase 1,2+robust'!$A$3:$ID$198,43,FALSE)</f>
        <v>#N/A</v>
      </c>
      <c r="AR10" s="16" t="e">
        <f>VLOOKUP(A10,'Phase 1,2+robust'!$A$3:$ID$198,44,FALSE)</f>
        <v>#N/A</v>
      </c>
      <c r="AS10" s="16" t="e">
        <f>VLOOKUP(A10,'Phase 1,2+robust'!$A$3:$ID$198,45,FALSE)</f>
        <v>#N/A</v>
      </c>
      <c r="AT10" s="45" t="e">
        <f>VLOOKUP(A10,'Phase 1,2+robust'!$A$3:$ID$198,46,FALSE)</f>
        <v>#N/A</v>
      </c>
      <c r="AU10" s="46" t="e">
        <f>VLOOKUP(A10,'Phase 1,2+robust'!$A$3:$ID$198,47,FALSE)</f>
        <v>#N/A</v>
      </c>
      <c r="AV10" s="47" t="e">
        <f>VLOOKUP(A10,'Phase 1,2+robust'!$A$3:$ID$198,48,FALSE)</f>
        <v>#N/A</v>
      </c>
      <c r="AW10" s="16" t="e">
        <f>VLOOKUP(A10,'Phase 1,2+robust'!$A$3:$ID$198,49,FALSE)</f>
        <v>#N/A</v>
      </c>
      <c r="AX10" s="16" t="e">
        <f>VLOOKUP(A10,'Phase 1,2+robust'!$A$3:$ID$198,50,FALSE)</f>
        <v>#N/A</v>
      </c>
      <c r="AY10" s="16" t="e">
        <f>VLOOKUP(A10,'Phase 1,2+robust'!$A$3:$ID$198,51,FALSE)</f>
        <v>#N/A</v>
      </c>
      <c r="AZ10" s="45" t="e">
        <f>VLOOKUP(A10,'Phase 1,2+robust'!$A$3:$ID$198,52,FALSE)</f>
        <v>#N/A</v>
      </c>
      <c r="BA10" s="46" t="e">
        <f>VLOOKUP(A10,'Phase 1,2+robust'!$A$3:$ID$198,53,FALSE)</f>
        <v>#N/A</v>
      </c>
      <c r="BB10" s="47" t="e">
        <f>VLOOKUP(A10,'Phase 1,2+robust'!$A$3:$ID$198,54,FALSE)</f>
        <v>#N/A</v>
      </c>
      <c r="BC10" s="16" t="e">
        <f>VLOOKUP(A10,'Phase 1,2+robust'!$A$3:$ID$198,55,FALSE)</f>
        <v>#N/A</v>
      </c>
      <c r="BD10" s="16" t="e">
        <f>VLOOKUP(A10,'Phase 1,2+robust'!$A$3:$ID$198,56,FALSE)</f>
        <v>#N/A</v>
      </c>
      <c r="BE10" s="16" t="e">
        <f>VLOOKUP(A10,'Phase 1,2+robust'!$A$3:$ID$198,57,FALSE)</f>
        <v>#N/A</v>
      </c>
      <c r="BF10" s="45" t="e">
        <f>VLOOKUP(A10,'Phase 1,2+robust'!$A$3:$ID$198,58,FALSE)</f>
        <v>#N/A</v>
      </c>
      <c r="BG10" s="46" t="e">
        <f>VLOOKUP(A10,'Phase 1,2+robust'!$A$3:$ID$198,59,FALSE)</f>
        <v>#N/A</v>
      </c>
      <c r="BH10" s="47" t="e">
        <f>VLOOKUP(A10,'Phase 1,2+robust'!$A$3:$ID$198,60,FALSE)</f>
        <v>#N/A</v>
      </c>
      <c r="BI10" s="16" t="e">
        <f>VLOOKUP(A10,'Phase 1,2+robust'!$A$3:$ID$198,61,FALSE)</f>
        <v>#N/A</v>
      </c>
      <c r="BJ10" s="16" t="e">
        <f>VLOOKUP(A10,'Phase 1,2+robust'!$A$3:$ID$198,62,FALSE)</f>
        <v>#N/A</v>
      </c>
      <c r="BK10" s="16" t="e">
        <f>VLOOKUP(A10,'Phase 1,2+robust'!$A$3:$ID$198,63,FALSE)</f>
        <v>#N/A</v>
      </c>
      <c r="BL10" s="45" t="e">
        <f>VLOOKUP(A10,'Phase 1,2+robust'!$A$3:$ID$198,64,FALSE)</f>
        <v>#N/A</v>
      </c>
      <c r="BM10" s="46" t="e">
        <f>VLOOKUP(A10,'Phase 1,2+robust'!$A$3:$ID$198,65,FALSE)</f>
        <v>#N/A</v>
      </c>
      <c r="BN10" s="47" t="e">
        <f>VLOOKUP(A10,'Phase 1,2+robust'!$A$3:$ID$198,66,FALSE)</f>
        <v>#N/A</v>
      </c>
      <c r="BO10" s="16" t="e">
        <f>VLOOKUP(A10,'Phase 1,2+robust'!$A$3:$ID$198,67,FALSE)</f>
        <v>#N/A</v>
      </c>
      <c r="BP10" s="16" t="e">
        <f>VLOOKUP(A10,'Phase 1,2+robust'!$A$3:$ID$198,68,FALSE)</f>
        <v>#N/A</v>
      </c>
      <c r="BQ10" s="16" t="e">
        <f>VLOOKUP(A10,'Phase 1,2+robust'!$A$3:$ID$198,69,FALSE)</f>
        <v>#N/A</v>
      </c>
      <c r="BR10" s="45" t="e">
        <f>VLOOKUP(A10,'Phase 1,2+robust'!$A$3:$ID$198,70,FALSE)</f>
        <v>#N/A</v>
      </c>
      <c r="BS10" s="46" t="e">
        <f>VLOOKUP(A10,'Phase 1,2+robust'!$A$3:$ID$198,71,FALSE)</f>
        <v>#N/A</v>
      </c>
      <c r="BT10" s="47" t="e">
        <f>VLOOKUP(A10,'Phase 1,2+robust'!$A$3:$ID$198,72,FALSE)</f>
        <v>#N/A</v>
      </c>
      <c r="BU10" s="16" t="e">
        <f>VLOOKUP(A10,'Phase 1,2+robust'!$A$3:$ID$198,73,FALSE)</f>
        <v>#N/A</v>
      </c>
      <c r="BV10" s="16" t="e">
        <f>VLOOKUP(A10,'Phase 1,2+robust'!$A$3:$ID$198,74,FALSE)</f>
        <v>#N/A</v>
      </c>
      <c r="BW10" s="16" t="e">
        <f>VLOOKUP(A10,'Phase 1,2+robust'!$A$3:$ID$198,75,FALSE)</f>
        <v>#N/A</v>
      </c>
      <c r="BX10" s="45" t="e">
        <f>VLOOKUP(A10,'Phase 1,2+robust'!$A$3:$ID$198,76,FALSE)</f>
        <v>#N/A</v>
      </c>
      <c r="BY10" s="46" t="e">
        <f>VLOOKUP(A10,'Phase 1,2+robust'!$A$3:$ID$198,77,FALSE)</f>
        <v>#N/A</v>
      </c>
      <c r="BZ10" s="47" t="e">
        <f>VLOOKUP(A10,'Phase 1,2+robust'!$A$3:$ID$198,78,FALSE)</f>
        <v>#N/A</v>
      </c>
      <c r="CA10" s="16" t="e">
        <f>VLOOKUP(A10,'Phase 1,2+robust'!$A$3:$ID$198,79,FALSE)</f>
        <v>#N/A</v>
      </c>
      <c r="CB10" s="16" t="e">
        <f>VLOOKUP(A10,'Phase 1,2+robust'!$A$3:$ID$198,80,FALSE)</f>
        <v>#N/A</v>
      </c>
      <c r="CC10" s="16" t="e">
        <f>VLOOKUP(A10,'Phase 1,2+robust'!$A$3:$ID$198,81,FALSE)</f>
        <v>#N/A</v>
      </c>
      <c r="CD10" s="45" t="e">
        <f>VLOOKUP(A10,'Phase 1,2+robust'!$A$3:$ID$198,82,FALSE)</f>
        <v>#N/A</v>
      </c>
      <c r="CE10" s="46" t="e">
        <f>VLOOKUP(A10,'Phase 1,2+robust'!$A$3:$ID$198,83,FALSE)</f>
        <v>#N/A</v>
      </c>
      <c r="CF10" s="47" t="e">
        <f>VLOOKUP(A10,'Phase 1,2+robust'!$A$3:$ID$198,84,FALSE)</f>
        <v>#N/A</v>
      </c>
      <c r="CG10" s="16" t="e">
        <f>VLOOKUP(A10,'Phase 1,2+robust'!$A$3:$ID$198,85,FALSE)</f>
        <v>#N/A</v>
      </c>
      <c r="CH10" s="16" t="e">
        <f>VLOOKUP(A10,'Phase 1,2+robust'!$A$3:$ID$198,86,FALSE)</f>
        <v>#N/A</v>
      </c>
      <c r="CI10" s="16" t="e">
        <f>VLOOKUP(A10,'Phase 1,2+robust'!$A$3:$ID$198,87,FALSE)</f>
        <v>#N/A</v>
      </c>
      <c r="CJ10" s="45" t="e">
        <f>VLOOKUP(A10,'Phase 1,2+robust'!$A$3:$ID$198,88,FALSE)</f>
        <v>#N/A</v>
      </c>
      <c r="CK10" s="46" t="e">
        <f>VLOOKUP(A10,'Phase 1,2+robust'!$A$3:$ID$198,89,FALSE)</f>
        <v>#N/A</v>
      </c>
      <c r="CL10" s="47" t="e">
        <f>VLOOKUP(A10,'Phase 1,2+robust'!$A$3:$ID$198,90,FALSE)</f>
        <v>#N/A</v>
      </c>
      <c r="CM10" s="16" t="e">
        <f>VLOOKUP(A10,'Phase 1,2+robust'!$A$3:$ID$198,91,FALSE)</f>
        <v>#N/A</v>
      </c>
      <c r="CN10" s="16" t="e">
        <f>VLOOKUP(A10,'Phase 1,2+robust'!$A$3:$ID$198,92,FALSE)</f>
        <v>#N/A</v>
      </c>
      <c r="CO10" s="16" t="e">
        <f>VLOOKUP(A10,'Phase 1,2+robust'!$A$3:$ID$198,93,FALSE)</f>
        <v>#N/A</v>
      </c>
      <c r="CP10" s="45" t="e">
        <f>VLOOKUP(A10,'Phase 1,2+robust'!$A$3:$ID$198,94,FALSE)</f>
        <v>#N/A</v>
      </c>
      <c r="CQ10" s="46" t="e">
        <f>VLOOKUP(A10,'Phase 1,2+robust'!$A$3:$ID$198,95,FALSE)</f>
        <v>#N/A</v>
      </c>
      <c r="CR10" s="47" t="e">
        <f>VLOOKUP(A10,'Phase 1,2+robust'!$A$3:$ID$198,96,FALSE)</f>
        <v>#N/A</v>
      </c>
      <c r="CS10" s="16" t="e">
        <f>VLOOKUP(A10,'Phase 1,2+robust'!$A$3:$ID$198,97,FALSE)</f>
        <v>#N/A</v>
      </c>
      <c r="CT10" s="16" t="e">
        <f>VLOOKUP(A10,'Phase 1,2+robust'!$A$3:$ID$198,98,FALSE)</f>
        <v>#N/A</v>
      </c>
      <c r="CU10" s="16" t="e">
        <f>VLOOKUP(A10,'Phase 1,2+robust'!$A$3:$ID$198,99,FALSE)</f>
        <v>#N/A</v>
      </c>
      <c r="CV10" s="45" t="e">
        <f>VLOOKUP(A10,'Phase 1,2+robust'!$A$3:$ID$198,100,FALSE)</f>
        <v>#N/A</v>
      </c>
      <c r="CW10" s="46" t="e">
        <f>VLOOKUP(A10,'Phase 1,2+robust'!$A$3:$ID$198,101,FALSE)</f>
        <v>#N/A</v>
      </c>
      <c r="CX10" s="47" t="e">
        <f>VLOOKUP(A10,'Phase 1,2+robust'!$A$3:$ID$198,102,FALSE)</f>
        <v>#N/A</v>
      </c>
      <c r="CY10" s="16" t="e">
        <f>VLOOKUP(A10,'Phase 1,2+robust'!$A$3:$ID$198,103,FALSE)</f>
        <v>#N/A</v>
      </c>
      <c r="CZ10" s="16" t="e">
        <f>VLOOKUP(A10,'Phase 1,2+robust'!$A$3:$ID$198,104,FALSE)</f>
        <v>#N/A</v>
      </c>
      <c r="DA10" s="16" t="e">
        <f>VLOOKUP(A10,'Phase 1,2+robust'!$A$3:$ID$198,105,FALSE)</f>
        <v>#N/A</v>
      </c>
      <c r="DB10" s="45" t="e">
        <f>VLOOKUP(A10,'Phase 1,2+robust'!$A$3:$ID$198,106,FALSE)</f>
        <v>#N/A</v>
      </c>
      <c r="DC10" s="46" t="e">
        <f>VLOOKUP(A10,'Phase 1,2+robust'!$A$3:$ID$198,107,FALSE)</f>
        <v>#N/A</v>
      </c>
      <c r="DD10" s="47" t="e">
        <f>VLOOKUP(A10,'Phase 1,2+robust'!$A$3:$ID$198,108,FALSE)</f>
        <v>#N/A</v>
      </c>
      <c r="DE10" s="16" t="e">
        <f>VLOOKUP(A10,'Phase 1,2+robust'!$A$3:$ID$198,109,FALSE)</f>
        <v>#N/A</v>
      </c>
      <c r="DF10" s="16" t="e">
        <f>VLOOKUP(A10,'Phase 1,2+robust'!$A$3:$ID$198,110,FALSE)</f>
        <v>#N/A</v>
      </c>
      <c r="DG10" s="16" t="e">
        <f>VLOOKUP(A10,'Phase 1,2+robust'!$A$3:$ID$198,111,FALSE)</f>
        <v>#N/A</v>
      </c>
      <c r="DH10" s="45" t="e">
        <f>VLOOKUP(A10,'Phase 1,2+robust'!$A$3:$ID$198,112,FALSE)</f>
        <v>#N/A</v>
      </c>
      <c r="DI10" s="46" t="e">
        <f>VLOOKUP(A10,'Phase 1,2+robust'!$A$3:$ID$198,113,FALSE)</f>
        <v>#N/A</v>
      </c>
      <c r="DJ10" s="47" t="e">
        <f>VLOOKUP(A10,'Phase 1,2+robust'!$A$3:$ID$198,114,FALSE)</f>
        <v>#N/A</v>
      </c>
      <c r="DK10" s="16" t="e">
        <f>VLOOKUP(A10,'Phase 1,2+robust'!$A$3:$ID$198,115,FALSE)</f>
        <v>#N/A</v>
      </c>
      <c r="DL10" s="16" t="e">
        <f>VLOOKUP(A10,'Phase 1,2+robust'!$A$3:$ID$198,116,FALSE)</f>
        <v>#N/A</v>
      </c>
      <c r="DM10" s="16" t="e">
        <f>VLOOKUP(A10,'Phase 1,2+robust'!$A$3:$ID$198,117,FALSE)</f>
        <v>#N/A</v>
      </c>
      <c r="DN10" s="45" t="e">
        <f>VLOOKUP(A10,'Phase 1,2+robust'!$A$3:$ID$198,118,FALSE)</f>
        <v>#N/A</v>
      </c>
      <c r="DO10" s="46" t="e">
        <f>VLOOKUP(A10,'Phase 1,2+robust'!$A$3:$ID$198,119,FALSE)</f>
        <v>#N/A</v>
      </c>
      <c r="DP10" s="47" t="e">
        <f>VLOOKUP(A10,'Phase 1,2+robust'!$A$3:$ID$198,120,FALSE)</f>
        <v>#N/A</v>
      </c>
      <c r="DQ10" s="16" t="e">
        <f>VLOOKUP(A10,'Phase 1,2+robust'!$A$3:$ID$198,121,FALSE)</f>
        <v>#N/A</v>
      </c>
      <c r="DR10" s="16" t="e">
        <f>VLOOKUP(A10,'Phase 1,2+robust'!$A$3:$ID$198,122,FALSE)</f>
        <v>#N/A</v>
      </c>
      <c r="DS10" s="16" t="e">
        <f>VLOOKUP(A10,'Phase 1,2+robust'!$A$3:$ID$198,123,FALSE)</f>
        <v>#N/A</v>
      </c>
      <c r="DT10" s="45" t="e">
        <f>VLOOKUP(A10,'Phase 1,2+robust'!$A$3:$ID$198,124,FALSE)</f>
        <v>#N/A</v>
      </c>
      <c r="DU10" s="46" t="e">
        <f>VLOOKUP(A10,'Phase 1,2+robust'!$A$3:$ID$198,125,FALSE)</f>
        <v>#N/A</v>
      </c>
      <c r="DV10" s="47" t="e">
        <f>VLOOKUP(A10,'Phase 1,2+robust'!$A$3:$ID$198,126,FALSE)</f>
        <v>#N/A</v>
      </c>
      <c r="DW10" s="16" t="e">
        <f>VLOOKUP(A10,'Phase 1,2+robust'!$A$3:$ID$198,127,FALSE)</f>
        <v>#N/A</v>
      </c>
      <c r="DX10" s="16" t="e">
        <f>VLOOKUP(A10,'Phase 1,2+robust'!$A$3:$ID$198,128,FALSE)</f>
        <v>#N/A</v>
      </c>
      <c r="DY10" s="16" t="e">
        <f>VLOOKUP(A10,'Phase 1,2+robust'!$A$3:$ID$198,129,FALSE)</f>
        <v>#N/A</v>
      </c>
      <c r="DZ10" s="45" t="e">
        <f>VLOOKUP(A10,'Phase 1,2+robust'!$A$3:$ID$198,130,FALSE)</f>
        <v>#N/A</v>
      </c>
      <c r="EA10" s="46" t="e">
        <f>VLOOKUP(A10,'Phase 1,2+robust'!$A$3:$ID$198,131,FALSE)</f>
        <v>#N/A</v>
      </c>
      <c r="EB10" s="47" t="e">
        <f>VLOOKUP(A10,'Phase 1,2+robust'!$A$3:$ID$198,132,FALSE)</f>
        <v>#N/A</v>
      </c>
      <c r="EC10" s="16" t="e">
        <f>VLOOKUP(A10,'Phase 1,2+robust'!$A$3:$ID$198,133,FALSE)</f>
        <v>#N/A</v>
      </c>
      <c r="ED10" s="16" t="e">
        <f>VLOOKUP(A10,'Phase 1,2+robust'!$A$3:$ID$198,134,FALSE)</f>
        <v>#N/A</v>
      </c>
      <c r="EE10" s="16" t="e">
        <f>VLOOKUP(A10,'Phase 1,2+robust'!$A$3:$ID$198,135,FALSE)</f>
        <v>#N/A</v>
      </c>
      <c r="EF10" s="45" t="e">
        <f>VLOOKUP(A10,'Phase 1,2+robust'!$A$3:$ID$198,136,FALSE)</f>
        <v>#N/A</v>
      </c>
      <c r="EG10" s="46" t="e">
        <f>VLOOKUP(A10,'Phase 1,2+robust'!$A$3:$ID$198,137,FALSE)</f>
        <v>#N/A</v>
      </c>
      <c r="EH10" s="47" t="e">
        <f>VLOOKUP(A10,'Phase 1,2+robust'!$A$3:$ID$198,138,FALSE)</f>
        <v>#N/A</v>
      </c>
      <c r="EI10" s="16" t="e">
        <f>VLOOKUP(A10,'Phase 1,2+robust'!$A$3:$ID$198,139,FALSE)</f>
        <v>#N/A</v>
      </c>
      <c r="EJ10" s="16" t="e">
        <f>VLOOKUP(A10,'Phase 1,2+robust'!$A$3:$ID$198,140,FALSE)</f>
        <v>#N/A</v>
      </c>
      <c r="EK10" s="16" t="e">
        <f>VLOOKUP(A10,'Phase 1,2+robust'!$A$3:$ID$198,141,FALSE)</f>
        <v>#N/A</v>
      </c>
      <c r="EL10" s="45" t="e">
        <f>VLOOKUP(A10,'Phase 1,2+robust'!$A$3:$ID$198,142,FALSE)</f>
        <v>#N/A</v>
      </c>
      <c r="EM10" s="46" t="e">
        <f>VLOOKUP(A10,'Phase 1,2+robust'!$A$3:$ID$198,143,FALSE)</f>
        <v>#N/A</v>
      </c>
      <c r="EN10" s="47" t="e">
        <f>VLOOKUP(A10,'Phase 1,2+robust'!$A$3:$ID$198,144,FALSE)</f>
        <v>#N/A</v>
      </c>
      <c r="EO10" s="16" t="e">
        <f>VLOOKUP(A10,'Phase 1,2+robust'!$A$3:$ID$198,145,FALSE)</f>
        <v>#N/A</v>
      </c>
      <c r="EP10" s="16" t="e">
        <f>VLOOKUP(A10,'Phase 1,2+robust'!$A$3:$ID$198,146,FALSE)</f>
        <v>#N/A</v>
      </c>
      <c r="EQ10" s="16" t="e">
        <f>VLOOKUP(A10,'Phase 1,2+robust'!$A$3:$ID$198,147,FALSE)</f>
        <v>#N/A</v>
      </c>
      <c r="ER10" s="45" t="e">
        <f>VLOOKUP(A10,'Phase 1,2+robust'!$A$3:$ID$198,148,FALSE)</f>
        <v>#N/A</v>
      </c>
      <c r="ES10" s="46" t="e">
        <f>VLOOKUP(A10,'Phase 1,2+robust'!$A$3:$ID$198,149,FALSE)</f>
        <v>#N/A</v>
      </c>
      <c r="ET10" s="47" t="e">
        <f>VLOOKUP(A10,'Phase 1,2+robust'!$A$3:$ID$198,150,FALSE)</f>
        <v>#N/A</v>
      </c>
      <c r="EU10" s="16" t="e">
        <f>VLOOKUP(A10,'Phase 1,2+robust'!$A$3:$ID$198,151,FALSE)</f>
        <v>#N/A</v>
      </c>
      <c r="EV10" s="16" t="e">
        <f>VLOOKUP(A10,'Phase 1,2+robust'!$A$3:$ID$198,152,FALSE)</f>
        <v>#N/A</v>
      </c>
      <c r="EW10" s="16" t="e">
        <f>VLOOKUP(A10,'Phase 1,2+robust'!$A$3:$ID$198,153,FALSE)</f>
        <v>#N/A</v>
      </c>
      <c r="EX10" s="16" t="e">
        <f>VLOOKUP(A10,'Phase 1,2+robust'!$A$3:$ID$198,154,FALSE)</f>
        <v>#N/A</v>
      </c>
      <c r="EY10" s="16" t="e">
        <f>VLOOKUP(A10,'Phase 1,2+robust'!$A$3:$ID$198,155,FALSE)</f>
        <v>#N/A</v>
      </c>
      <c r="EZ10" s="16" t="e">
        <f>VLOOKUP(A10,'Phase 1,2+robust'!$A$3:$ID$198,156,FALSE)</f>
        <v>#N/A</v>
      </c>
      <c r="FA10" s="16" t="e">
        <f>VLOOKUP(A10,'Phase 1,2+robust'!$A$3:$ID$198,157,FALSE)</f>
        <v>#N/A</v>
      </c>
      <c r="FB10" s="16" t="e">
        <f>VLOOKUP(A10,'Phase 1,2+robust'!$A$3:$ID$198,158,FALSE)</f>
        <v>#N/A</v>
      </c>
      <c r="FC10" s="16" t="e">
        <f>VLOOKUP(A10,'Phase 1,2+robust'!$A$3:$ID$198,159,FALSE)</f>
        <v>#N/A</v>
      </c>
      <c r="FD10" s="16" t="e">
        <f>VLOOKUP(A10,'Phase 1,2+robust'!$A$3:$ID$198,160,FALSE)</f>
        <v>#N/A</v>
      </c>
      <c r="FE10" s="16" t="e">
        <f>VLOOKUP(A10,'Phase 1,2+robust'!$A$3:$ID$198,161,FALSE)</f>
        <v>#N/A</v>
      </c>
      <c r="FF10" s="16" t="e">
        <f>VLOOKUP(A10,'Phase 1,2+robust'!$A$3:$ID$198,162,FALSE)</f>
        <v>#N/A</v>
      </c>
      <c r="FG10" s="16" t="e">
        <f>VLOOKUP(A10,'Phase 1,2+robust'!$A$3:$ID$198,163,FALSE)</f>
        <v>#N/A</v>
      </c>
      <c r="FH10" s="16" t="e">
        <f>VLOOKUP(A10,'Phase 1,2+robust'!$A$3:$ID$198,164,FALSE)</f>
        <v>#N/A</v>
      </c>
      <c r="FI10" s="16" t="e">
        <f>VLOOKUP(A10,'Phase 1,2+robust'!$A$3:$ID$198,165,FALSE)</f>
        <v>#N/A</v>
      </c>
      <c r="FJ10" s="16" t="e">
        <f>VLOOKUP(A10,'Phase 1,2+robust'!$A$3:$ID$198,166,FALSE)</f>
        <v>#N/A</v>
      </c>
      <c r="FK10" s="16" t="e">
        <f>VLOOKUP(A10,'Phase 1,2+robust'!$A$3:$ID$198,167,FALSE)</f>
        <v>#N/A</v>
      </c>
      <c r="FL10" s="16" t="e">
        <f>VLOOKUP(A10,'Phase 1,2+robust'!$A$3:$ID$198,168,FALSE)</f>
        <v>#N/A</v>
      </c>
      <c r="FM10" s="16" t="e">
        <f>VLOOKUP(A10,'Phase 1,2+robust'!$A$3:$ID$198,169,FALSE)</f>
        <v>#N/A</v>
      </c>
      <c r="FN10" s="16" t="e">
        <f>VLOOKUP(A10,'Phase 1,2+robust'!$A$3:$ID$198,170,FALSE)</f>
        <v>#N/A</v>
      </c>
      <c r="FO10" s="16" t="e">
        <f>VLOOKUP(A10,'Phase 1,2+robust'!$A$3:$ID$198,171,FALSE)</f>
        <v>#N/A</v>
      </c>
      <c r="FP10" s="16" t="e">
        <f>VLOOKUP(A10,'Phase 1,2+robust'!$A$3:$ID$198,172,FALSE)</f>
        <v>#N/A</v>
      </c>
      <c r="FQ10" s="16" t="e">
        <f>VLOOKUP(A10,'Phase 1,2+robust'!$A$3:$ID$198,173,FALSE)</f>
        <v>#N/A</v>
      </c>
      <c r="FR10" s="16" t="e">
        <f>VLOOKUP(A10,'Phase 1,2+robust'!$A$3:$ID$198,174,FALSE)</f>
        <v>#N/A</v>
      </c>
      <c r="FS10" s="16" t="e">
        <f>VLOOKUP(A10,'Phase 1,2+robust'!$A$3:$ID$198,175,FALSE)</f>
        <v>#N/A</v>
      </c>
      <c r="FT10" s="16" t="e">
        <f>VLOOKUP(A10,'Phase 1,2+robust'!$A$3:$ID$198,176,FALSE)</f>
        <v>#N/A</v>
      </c>
      <c r="FU10" s="16" t="e">
        <f>VLOOKUP(A10,'Phase 1,2+robust'!$A$3:$ID$198,177,FALSE)</f>
        <v>#N/A</v>
      </c>
      <c r="FV10" s="16" t="e">
        <f>VLOOKUP(A10,'Phase 1,2+robust'!$A$3:$ID$198,178,FALSE)</f>
        <v>#N/A</v>
      </c>
      <c r="FW10" s="16" t="e">
        <f>VLOOKUP(A10,'Phase 1,2+robust'!$A$3:$ID$198,179,FALSE)</f>
        <v>#N/A</v>
      </c>
      <c r="FX10" s="16" t="e">
        <f>VLOOKUP(A10,'Phase 1,2+robust'!$A$3:$ID$198,180,FALSE)</f>
        <v>#N/A</v>
      </c>
      <c r="FY10" s="16" t="e">
        <f>VLOOKUP(A10,'Phase 1,2+robust'!$A$3:$ID$198,181,FALSE)</f>
        <v>#N/A</v>
      </c>
      <c r="FZ10" s="16" t="e">
        <f>VLOOKUP(A10,'Phase 1,2+robust'!$A$3:$ID$198,182,FALSE)</f>
        <v>#N/A</v>
      </c>
      <c r="GA10" s="16" t="e">
        <f>VLOOKUP(A10,'Phase 1,2+robust'!$A$3:$ID$198,183,FALSE)</f>
        <v>#N/A</v>
      </c>
      <c r="GB10" s="16" t="e">
        <f>VLOOKUP(A10,'Phase 1,2+robust'!$A$3:$ID$198,184,FALSE)</f>
        <v>#N/A</v>
      </c>
      <c r="GC10" s="16" t="e">
        <f>VLOOKUP(A10,'Phase 1,2+robust'!$A$3:$ID$198,185,FALSE)</f>
        <v>#N/A</v>
      </c>
      <c r="GD10" s="16" t="e">
        <f>VLOOKUP(A10,'Phase 1,2+robust'!$A$3:$ID$198,186,FALSE)</f>
        <v>#N/A</v>
      </c>
      <c r="GE10" s="16" t="e">
        <f>VLOOKUP(A10,'Phase 1,2+robust'!$A$3:$ID$198,187,FALSE)</f>
        <v>#N/A</v>
      </c>
      <c r="GF10" s="16" t="e">
        <f>VLOOKUP(A10,'Phase 1,2+robust'!$A$3:$ID$198,188,FALSE)</f>
        <v>#N/A</v>
      </c>
      <c r="GG10" s="16" t="e">
        <f>VLOOKUP(A10,'Phase 1,2+robust'!$A$3:$ID$198,189,FALSE)</f>
        <v>#N/A</v>
      </c>
      <c r="GH10" s="16" t="e">
        <f>VLOOKUP(A10,'Phase 1,2+robust'!$A$3:$ID$198,190,FALSE)</f>
        <v>#N/A</v>
      </c>
      <c r="GI10" s="16" t="e">
        <f>VLOOKUP(A10,'Phase 1,2+robust'!$A$3:$ID$198,191,FALSE)</f>
        <v>#N/A</v>
      </c>
      <c r="GJ10" s="16" t="e">
        <f>VLOOKUP(A10,'Phase 1,2+robust'!$A$3:$ID$198,192,FALSE)</f>
        <v>#N/A</v>
      </c>
      <c r="GK10" s="16" t="e">
        <f>VLOOKUP(A10,'Phase 1,2+robust'!$A$3:$ID$198,193,FALSE)</f>
        <v>#N/A</v>
      </c>
      <c r="GL10" s="16" t="e">
        <f>VLOOKUP(A10,'Phase 1,2+robust'!$A$3:$ID$198,194,FALSE)</f>
        <v>#N/A</v>
      </c>
      <c r="GM10" s="16" t="e">
        <f>VLOOKUP(A10,'Phase 1,2+robust'!$A$3:$ID$198,195,FALSE)</f>
        <v>#N/A</v>
      </c>
      <c r="GN10" s="16" t="e">
        <f>VLOOKUP(A10,'Phase 1,2+robust'!$A$3:$ID$198,196,FALSE)</f>
        <v>#N/A</v>
      </c>
      <c r="GO10" s="16" t="e">
        <f>VLOOKUP(A10,'Phase 1,2+robust'!$A$3:$ID$198,197,FALSE)</f>
        <v>#N/A</v>
      </c>
      <c r="GP10" s="16" t="e">
        <f>VLOOKUP(A10,'Phase 1,2+robust'!$A$3:$ID$198,198,FALSE)</f>
        <v>#N/A</v>
      </c>
    </row>
    <row r="11" spans="1:198" s="16" customFormat="1" x14ac:dyDescent="0.25">
      <c r="B11" s="16" t="e">
        <f>VLOOKUP(A11,'Phase 1,2+robust'!$A$3:$ID$198,2,FALSE)</f>
        <v>#N/A</v>
      </c>
      <c r="C11" s="16" t="e">
        <f>VLOOKUP(A11,'Phase 1,2+robust'!$A$3:$ID$198,3,FALSE)</f>
        <v>#N/A</v>
      </c>
      <c r="D11" s="16" t="e">
        <f>VLOOKUP(A11,'Phase 1,2+robust'!$A$3:$ID$198,4,FALSE)</f>
        <v>#N/A</v>
      </c>
      <c r="E11" s="16" t="e">
        <f>VLOOKUP(A11,'Phase 1,2+robust'!$A$3:$ID$198,5,FALSE)</f>
        <v>#N/A</v>
      </c>
      <c r="F11" s="16" t="e">
        <f>VLOOKUP(A11,'Phase 1,2+robust'!$A$3:$ID$198,6,FALSE)</f>
        <v>#N/A</v>
      </c>
      <c r="G11" s="16" t="e">
        <f>VLOOKUP(A11,'Phase 1,2+robust'!$A$3:$ID$198,7,FALSE)</f>
        <v>#N/A</v>
      </c>
      <c r="H11" s="16" t="e">
        <f>VLOOKUP(A11,'Phase 1,2+robust'!$A$3:$ID$198,8,FALSE)</f>
        <v>#N/A</v>
      </c>
      <c r="I11" s="16" t="e">
        <f>VLOOKUP(A11,'Phase 1,2+robust'!$A$3:$ID$198,9,FALSE)</f>
        <v>#N/A</v>
      </c>
      <c r="J11" s="45" t="e">
        <f>VLOOKUP(A11,'Phase 1,2+robust'!$A$3:$ID$198,10,FALSE)</f>
        <v>#N/A</v>
      </c>
      <c r="K11" s="46" t="e">
        <f>VLOOKUP(A11,'Phase 1,2+robust'!$A$3:$ID$198,11,FALSE)</f>
        <v>#N/A</v>
      </c>
      <c r="L11" s="47" t="e">
        <f>VLOOKUP(A11,'Phase 1,2+robust'!$A$3:$ID$198,12,FALSE)</f>
        <v>#N/A</v>
      </c>
      <c r="M11" s="16" t="e">
        <f>VLOOKUP(A11,'Phase 1,2+robust'!$A$3:$ID$198,13,FALSE)</f>
        <v>#N/A</v>
      </c>
      <c r="N11" s="16" t="e">
        <f>VLOOKUP(A11,'Phase 1,2+robust'!$A$3:$ID$198,14,FALSE)</f>
        <v>#N/A</v>
      </c>
      <c r="O11" s="16" t="e">
        <f>VLOOKUP(A11,'Phase 1,2+robust'!$A$3:$ID$198,15,FALSE)</f>
        <v>#N/A</v>
      </c>
      <c r="P11" s="45" t="e">
        <f>VLOOKUP(A11,'Phase 1,2+robust'!$A$3:$ID$198,16,FALSE)</f>
        <v>#N/A</v>
      </c>
      <c r="Q11" s="46" t="e">
        <f>VLOOKUP(A11,'Phase 1,2+robust'!$A$3:$ID$198,17,FALSE)</f>
        <v>#N/A</v>
      </c>
      <c r="R11" s="47" t="e">
        <f>VLOOKUP(A11,'Phase 1,2+robust'!$A$3:$ID$198,18,FALSE)</f>
        <v>#N/A</v>
      </c>
      <c r="S11" s="16" t="e">
        <f>VLOOKUP(A11,'Phase 1,2+robust'!$A$3:$ID$198,19,FALSE)</f>
        <v>#N/A</v>
      </c>
      <c r="T11" s="16" t="e">
        <f>VLOOKUP(A11,'Phase 1,2+robust'!$A$3:$ID$198,20,FALSE)</f>
        <v>#N/A</v>
      </c>
      <c r="U11" s="16" t="e">
        <f>VLOOKUP(A11,'Phase 1,2+robust'!$A$3:$ID$198,21,FALSE)</f>
        <v>#N/A</v>
      </c>
      <c r="V11" s="45" t="e">
        <f>VLOOKUP(A11,'Phase 1,2+robust'!$A$3:$ID$198,22,FALSE)</f>
        <v>#N/A</v>
      </c>
      <c r="W11" s="46" t="e">
        <f>VLOOKUP(A11,'Phase 1,2+robust'!$A$3:$ID$198,23,FALSE)</f>
        <v>#N/A</v>
      </c>
      <c r="X11" s="47" t="e">
        <f>VLOOKUP(A11,'Phase 1,2+robust'!$A$3:$ID$198,24,FALSE)</f>
        <v>#N/A</v>
      </c>
      <c r="Y11" s="16" t="e">
        <f>VLOOKUP(A11,'Phase 1,2+robust'!$A$3:$ID$198,25,FALSE)</f>
        <v>#N/A</v>
      </c>
      <c r="Z11" s="16" t="e">
        <f>VLOOKUP(A11,'Phase 1,2+robust'!$A$3:$ID$198,26,FALSE)</f>
        <v>#N/A</v>
      </c>
      <c r="AA11" s="16" t="e">
        <f>VLOOKUP(A11,'Phase 1,2+robust'!$A$3:$ID$198,27,FALSE)</f>
        <v>#N/A</v>
      </c>
      <c r="AB11" s="45" t="e">
        <f>VLOOKUP(A11,'Phase 1,2+robust'!$A$3:$ID$198,28,FALSE)</f>
        <v>#N/A</v>
      </c>
      <c r="AC11" s="46" t="e">
        <f>VLOOKUP(A11,'Phase 1,2+robust'!$A$3:$ID$198,29,FALSE)</f>
        <v>#N/A</v>
      </c>
      <c r="AD11" s="47" t="e">
        <f>VLOOKUP(A11,'Phase 1,2+robust'!$A$3:$ID$198,30,FALSE)</f>
        <v>#N/A</v>
      </c>
      <c r="AE11" s="16" t="e">
        <f>VLOOKUP(A11,'Phase 1,2+robust'!$A$3:$ID$198,31,FALSE)</f>
        <v>#N/A</v>
      </c>
      <c r="AF11" s="16" t="e">
        <f>VLOOKUP(A11,'Phase 1,2+robust'!$A$3:$ID$198,32,FALSE)</f>
        <v>#N/A</v>
      </c>
      <c r="AG11" s="16" t="e">
        <f>VLOOKUP(A11,'Phase 1,2+robust'!$A$3:$ID$198,33,FALSE)</f>
        <v>#N/A</v>
      </c>
      <c r="AH11" s="45" t="e">
        <f>VLOOKUP(A11,'Phase 1,2+robust'!$A$3:$ID$198,34,FALSE)</f>
        <v>#N/A</v>
      </c>
      <c r="AI11" s="46" t="e">
        <f>VLOOKUP(A11,'Phase 1,2+robust'!$A$3:$ID$198,35,FALSE)</f>
        <v>#N/A</v>
      </c>
      <c r="AJ11" s="47" t="e">
        <f>VLOOKUP(A11,'Phase 1,2+robust'!$A$3:$ID$198,36,FALSE)</f>
        <v>#N/A</v>
      </c>
      <c r="AK11" s="16" t="e">
        <f>VLOOKUP(A11,'Phase 1,2+robust'!$A$3:$ID$198,37,FALSE)</f>
        <v>#N/A</v>
      </c>
      <c r="AL11" s="16" t="e">
        <f>VLOOKUP(A11,'Phase 1,2+robust'!$A$3:$ID$198,38,FALSE)</f>
        <v>#N/A</v>
      </c>
      <c r="AM11" s="16" t="e">
        <f>VLOOKUP(A11,'Phase 1,2+robust'!$A$3:$ID$198,39,FALSE)</f>
        <v>#N/A</v>
      </c>
      <c r="AN11" s="45" t="e">
        <f>VLOOKUP(A11,'Phase 1,2+robust'!$A$3:$ID$198,40,FALSE)</f>
        <v>#N/A</v>
      </c>
      <c r="AO11" s="46" t="e">
        <f>VLOOKUP(A11,'Phase 1,2+robust'!$A$3:$ID$198,41,FALSE)</f>
        <v>#N/A</v>
      </c>
      <c r="AP11" s="47" t="e">
        <f>VLOOKUP(A11,'Phase 1,2+robust'!$A$3:$ID$198,42,FALSE)</f>
        <v>#N/A</v>
      </c>
      <c r="AQ11" s="16" t="e">
        <f>VLOOKUP(A11,'Phase 1,2+robust'!$A$3:$ID$198,43,FALSE)</f>
        <v>#N/A</v>
      </c>
      <c r="AR11" s="16" t="e">
        <f>VLOOKUP(A11,'Phase 1,2+robust'!$A$3:$ID$198,44,FALSE)</f>
        <v>#N/A</v>
      </c>
      <c r="AS11" s="16" t="e">
        <f>VLOOKUP(A11,'Phase 1,2+robust'!$A$3:$ID$198,45,FALSE)</f>
        <v>#N/A</v>
      </c>
      <c r="AT11" s="45" t="e">
        <f>VLOOKUP(A11,'Phase 1,2+robust'!$A$3:$ID$198,46,FALSE)</f>
        <v>#N/A</v>
      </c>
      <c r="AU11" s="46" t="e">
        <f>VLOOKUP(A11,'Phase 1,2+robust'!$A$3:$ID$198,47,FALSE)</f>
        <v>#N/A</v>
      </c>
      <c r="AV11" s="47" t="e">
        <f>VLOOKUP(A11,'Phase 1,2+robust'!$A$3:$ID$198,48,FALSE)</f>
        <v>#N/A</v>
      </c>
      <c r="AW11" s="16" t="e">
        <f>VLOOKUP(A11,'Phase 1,2+robust'!$A$3:$ID$198,49,FALSE)</f>
        <v>#N/A</v>
      </c>
      <c r="AX11" s="16" t="e">
        <f>VLOOKUP(A11,'Phase 1,2+robust'!$A$3:$ID$198,50,FALSE)</f>
        <v>#N/A</v>
      </c>
      <c r="AY11" s="16" t="e">
        <f>VLOOKUP(A11,'Phase 1,2+robust'!$A$3:$ID$198,51,FALSE)</f>
        <v>#N/A</v>
      </c>
      <c r="AZ11" s="45" t="e">
        <f>VLOOKUP(A11,'Phase 1,2+robust'!$A$3:$ID$198,52,FALSE)</f>
        <v>#N/A</v>
      </c>
      <c r="BA11" s="46" t="e">
        <f>VLOOKUP(A11,'Phase 1,2+robust'!$A$3:$ID$198,53,FALSE)</f>
        <v>#N/A</v>
      </c>
      <c r="BB11" s="47" t="e">
        <f>VLOOKUP(A11,'Phase 1,2+robust'!$A$3:$ID$198,54,FALSE)</f>
        <v>#N/A</v>
      </c>
      <c r="BC11" s="16" t="e">
        <f>VLOOKUP(A11,'Phase 1,2+robust'!$A$3:$ID$198,55,FALSE)</f>
        <v>#N/A</v>
      </c>
      <c r="BD11" s="16" t="e">
        <f>VLOOKUP(A11,'Phase 1,2+robust'!$A$3:$ID$198,56,FALSE)</f>
        <v>#N/A</v>
      </c>
      <c r="BE11" s="16" t="e">
        <f>VLOOKUP(A11,'Phase 1,2+robust'!$A$3:$ID$198,57,FALSE)</f>
        <v>#N/A</v>
      </c>
      <c r="BF11" s="45" t="e">
        <f>VLOOKUP(A11,'Phase 1,2+robust'!$A$3:$ID$198,58,FALSE)</f>
        <v>#N/A</v>
      </c>
      <c r="BG11" s="46" t="e">
        <f>VLOOKUP(A11,'Phase 1,2+robust'!$A$3:$ID$198,59,FALSE)</f>
        <v>#N/A</v>
      </c>
      <c r="BH11" s="47" t="e">
        <f>VLOOKUP(A11,'Phase 1,2+robust'!$A$3:$ID$198,60,FALSE)</f>
        <v>#N/A</v>
      </c>
      <c r="BI11" s="16" t="e">
        <f>VLOOKUP(A11,'Phase 1,2+robust'!$A$3:$ID$198,61,FALSE)</f>
        <v>#N/A</v>
      </c>
      <c r="BJ11" s="16" t="e">
        <f>VLOOKUP(A11,'Phase 1,2+robust'!$A$3:$ID$198,62,FALSE)</f>
        <v>#N/A</v>
      </c>
      <c r="BK11" s="16" t="e">
        <f>VLOOKUP(A11,'Phase 1,2+robust'!$A$3:$ID$198,63,FALSE)</f>
        <v>#N/A</v>
      </c>
      <c r="BL11" s="45" t="e">
        <f>VLOOKUP(A11,'Phase 1,2+robust'!$A$3:$ID$198,64,FALSE)</f>
        <v>#N/A</v>
      </c>
      <c r="BM11" s="46" t="e">
        <f>VLOOKUP(A11,'Phase 1,2+robust'!$A$3:$ID$198,65,FALSE)</f>
        <v>#N/A</v>
      </c>
      <c r="BN11" s="47" t="e">
        <f>VLOOKUP(A11,'Phase 1,2+robust'!$A$3:$ID$198,66,FALSE)</f>
        <v>#N/A</v>
      </c>
      <c r="BO11" s="16" t="e">
        <f>VLOOKUP(A11,'Phase 1,2+robust'!$A$3:$ID$198,67,FALSE)</f>
        <v>#N/A</v>
      </c>
      <c r="BP11" s="16" t="e">
        <f>VLOOKUP(A11,'Phase 1,2+robust'!$A$3:$ID$198,68,FALSE)</f>
        <v>#N/A</v>
      </c>
      <c r="BQ11" s="16" t="e">
        <f>VLOOKUP(A11,'Phase 1,2+robust'!$A$3:$ID$198,69,FALSE)</f>
        <v>#N/A</v>
      </c>
      <c r="BR11" s="45" t="e">
        <f>VLOOKUP(A11,'Phase 1,2+robust'!$A$3:$ID$198,70,FALSE)</f>
        <v>#N/A</v>
      </c>
      <c r="BS11" s="46" t="e">
        <f>VLOOKUP(A11,'Phase 1,2+robust'!$A$3:$ID$198,71,FALSE)</f>
        <v>#N/A</v>
      </c>
      <c r="BT11" s="47" t="e">
        <f>VLOOKUP(A11,'Phase 1,2+robust'!$A$3:$ID$198,72,FALSE)</f>
        <v>#N/A</v>
      </c>
      <c r="BU11" s="16" t="e">
        <f>VLOOKUP(A11,'Phase 1,2+robust'!$A$3:$ID$198,73,FALSE)</f>
        <v>#N/A</v>
      </c>
      <c r="BV11" s="16" t="e">
        <f>VLOOKUP(A11,'Phase 1,2+robust'!$A$3:$ID$198,74,FALSE)</f>
        <v>#N/A</v>
      </c>
      <c r="BW11" s="16" t="e">
        <f>VLOOKUP(A11,'Phase 1,2+robust'!$A$3:$ID$198,75,FALSE)</f>
        <v>#N/A</v>
      </c>
      <c r="BX11" s="45" t="e">
        <f>VLOOKUP(A11,'Phase 1,2+robust'!$A$3:$ID$198,76,FALSE)</f>
        <v>#N/A</v>
      </c>
      <c r="BY11" s="46" t="e">
        <f>VLOOKUP(A11,'Phase 1,2+robust'!$A$3:$ID$198,77,FALSE)</f>
        <v>#N/A</v>
      </c>
      <c r="BZ11" s="47" t="e">
        <f>VLOOKUP(A11,'Phase 1,2+robust'!$A$3:$ID$198,78,FALSE)</f>
        <v>#N/A</v>
      </c>
      <c r="CA11" s="16" t="e">
        <f>VLOOKUP(A11,'Phase 1,2+robust'!$A$3:$ID$198,79,FALSE)</f>
        <v>#N/A</v>
      </c>
      <c r="CB11" s="16" t="e">
        <f>VLOOKUP(A11,'Phase 1,2+robust'!$A$3:$ID$198,80,FALSE)</f>
        <v>#N/A</v>
      </c>
      <c r="CC11" s="16" t="e">
        <f>VLOOKUP(A11,'Phase 1,2+robust'!$A$3:$ID$198,81,FALSE)</f>
        <v>#N/A</v>
      </c>
      <c r="CD11" s="45" t="e">
        <f>VLOOKUP(A11,'Phase 1,2+robust'!$A$3:$ID$198,82,FALSE)</f>
        <v>#N/A</v>
      </c>
      <c r="CE11" s="46" t="e">
        <f>VLOOKUP(A11,'Phase 1,2+robust'!$A$3:$ID$198,83,FALSE)</f>
        <v>#N/A</v>
      </c>
      <c r="CF11" s="47" t="e">
        <f>VLOOKUP(A11,'Phase 1,2+robust'!$A$3:$ID$198,84,FALSE)</f>
        <v>#N/A</v>
      </c>
      <c r="CG11" s="16" t="e">
        <f>VLOOKUP(A11,'Phase 1,2+robust'!$A$3:$ID$198,85,FALSE)</f>
        <v>#N/A</v>
      </c>
      <c r="CH11" s="16" t="e">
        <f>VLOOKUP(A11,'Phase 1,2+robust'!$A$3:$ID$198,86,FALSE)</f>
        <v>#N/A</v>
      </c>
      <c r="CI11" s="16" t="e">
        <f>VLOOKUP(A11,'Phase 1,2+robust'!$A$3:$ID$198,87,FALSE)</f>
        <v>#N/A</v>
      </c>
      <c r="CJ11" s="45" t="e">
        <f>VLOOKUP(A11,'Phase 1,2+robust'!$A$3:$ID$198,88,FALSE)</f>
        <v>#N/A</v>
      </c>
      <c r="CK11" s="46" t="e">
        <f>VLOOKUP(A11,'Phase 1,2+robust'!$A$3:$ID$198,89,FALSE)</f>
        <v>#N/A</v>
      </c>
      <c r="CL11" s="47" t="e">
        <f>VLOOKUP(A11,'Phase 1,2+robust'!$A$3:$ID$198,90,FALSE)</f>
        <v>#N/A</v>
      </c>
      <c r="CM11" s="16" t="e">
        <f>VLOOKUP(A11,'Phase 1,2+robust'!$A$3:$ID$198,91,FALSE)</f>
        <v>#N/A</v>
      </c>
      <c r="CN11" s="16" t="e">
        <f>VLOOKUP(A11,'Phase 1,2+robust'!$A$3:$ID$198,92,FALSE)</f>
        <v>#N/A</v>
      </c>
      <c r="CO11" s="16" t="e">
        <f>VLOOKUP(A11,'Phase 1,2+robust'!$A$3:$ID$198,93,FALSE)</f>
        <v>#N/A</v>
      </c>
      <c r="CP11" s="45" t="e">
        <f>VLOOKUP(A11,'Phase 1,2+robust'!$A$3:$ID$198,94,FALSE)</f>
        <v>#N/A</v>
      </c>
      <c r="CQ11" s="46" t="e">
        <f>VLOOKUP(A11,'Phase 1,2+robust'!$A$3:$ID$198,95,FALSE)</f>
        <v>#N/A</v>
      </c>
      <c r="CR11" s="47" t="e">
        <f>VLOOKUP(A11,'Phase 1,2+robust'!$A$3:$ID$198,96,FALSE)</f>
        <v>#N/A</v>
      </c>
      <c r="CS11" s="16" t="e">
        <f>VLOOKUP(A11,'Phase 1,2+robust'!$A$3:$ID$198,97,FALSE)</f>
        <v>#N/A</v>
      </c>
      <c r="CT11" s="16" t="e">
        <f>VLOOKUP(A11,'Phase 1,2+robust'!$A$3:$ID$198,98,FALSE)</f>
        <v>#N/A</v>
      </c>
      <c r="CU11" s="16" t="e">
        <f>VLOOKUP(A11,'Phase 1,2+robust'!$A$3:$ID$198,99,FALSE)</f>
        <v>#N/A</v>
      </c>
      <c r="CV11" s="45" t="e">
        <f>VLOOKUP(A11,'Phase 1,2+robust'!$A$3:$ID$198,100,FALSE)</f>
        <v>#N/A</v>
      </c>
      <c r="CW11" s="46" t="e">
        <f>VLOOKUP(A11,'Phase 1,2+robust'!$A$3:$ID$198,101,FALSE)</f>
        <v>#N/A</v>
      </c>
      <c r="CX11" s="47" t="e">
        <f>VLOOKUP(A11,'Phase 1,2+robust'!$A$3:$ID$198,102,FALSE)</f>
        <v>#N/A</v>
      </c>
      <c r="CY11" s="16" t="e">
        <f>VLOOKUP(A11,'Phase 1,2+robust'!$A$3:$ID$198,103,FALSE)</f>
        <v>#N/A</v>
      </c>
      <c r="CZ11" s="16" t="e">
        <f>VLOOKUP(A11,'Phase 1,2+robust'!$A$3:$ID$198,104,FALSE)</f>
        <v>#N/A</v>
      </c>
      <c r="DA11" s="16" t="e">
        <f>VLOOKUP(A11,'Phase 1,2+robust'!$A$3:$ID$198,105,FALSE)</f>
        <v>#N/A</v>
      </c>
      <c r="DB11" s="45" t="e">
        <f>VLOOKUP(A11,'Phase 1,2+robust'!$A$3:$ID$198,106,FALSE)</f>
        <v>#N/A</v>
      </c>
      <c r="DC11" s="46" t="e">
        <f>VLOOKUP(A11,'Phase 1,2+robust'!$A$3:$ID$198,107,FALSE)</f>
        <v>#N/A</v>
      </c>
      <c r="DD11" s="47" t="e">
        <f>VLOOKUP(A11,'Phase 1,2+robust'!$A$3:$ID$198,108,FALSE)</f>
        <v>#N/A</v>
      </c>
      <c r="DE11" s="16" t="e">
        <f>VLOOKUP(A11,'Phase 1,2+robust'!$A$3:$ID$198,109,FALSE)</f>
        <v>#N/A</v>
      </c>
      <c r="DF11" s="16" t="e">
        <f>VLOOKUP(A11,'Phase 1,2+robust'!$A$3:$ID$198,110,FALSE)</f>
        <v>#N/A</v>
      </c>
      <c r="DG11" s="16" t="e">
        <f>VLOOKUP(A11,'Phase 1,2+robust'!$A$3:$ID$198,111,FALSE)</f>
        <v>#N/A</v>
      </c>
      <c r="DH11" s="45" t="e">
        <f>VLOOKUP(A11,'Phase 1,2+robust'!$A$3:$ID$198,112,FALSE)</f>
        <v>#N/A</v>
      </c>
      <c r="DI11" s="46" t="e">
        <f>VLOOKUP(A11,'Phase 1,2+robust'!$A$3:$ID$198,113,FALSE)</f>
        <v>#N/A</v>
      </c>
      <c r="DJ11" s="47" t="e">
        <f>VLOOKUP(A11,'Phase 1,2+robust'!$A$3:$ID$198,114,FALSE)</f>
        <v>#N/A</v>
      </c>
      <c r="DK11" s="16" t="e">
        <f>VLOOKUP(A11,'Phase 1,2+robust'!$A$3:$ID$198,115,FALSE)</f>
        <v>#N/A</v>
      </c>
      <c r="DL11" s="16" t="e">
        <f>VLOOKUP(A11,'Phase 1,2+robust'!$A$3:$ID$198,116,FALSE)</f>
        <v>#N/A</v>
      </c>
      <c r="DM11" s="16" t="e">
        <f>VLOOKUP(A11,'Phase 1,2+robust'!$A$3:$ID$198,117,FALSE)</f>
        <v>#N/A</v>
      </c>
      <c r="DN11" s="45" t="e">
        <f>VLOOKUP(A11,'Phase 1,2+robust'!$A$3:$ID$198,118,FALSE)</f>
        <v>#N/A</v>
      </c>
      <c r="DO11" s="46" t="e">
        <f>VLOOKUP(A11,'Phase 1,2+robust'!$A$3:$ID$198,119,FALSE)</f>
        <v>#N/A</v>
      </c>
      <c r="DP11" s="47" t="e">
        <f>VLOOKUP(A11,'Phase 1,2+robust'!$A$3:$ID$198,120,FALSE)</f>
        <v>#N/A</v>
      </c>
      <c r="DQ11" s="16" t="e">
        <f>VLOOKUP(A11,'Phase 1,2+robust'!$A$3:$ID$198,121,FALSE)</f>
        <v>#N/A</v>
      </c>
      <c r="DR11" s="16" t="e">
        <f>VLOOKUP(A11,'Phase 1,2+robust'!$A$3:$ID$198,122,FALSE)</f>
        <v>#N/A</v>
      </c>
      <c r="DS11" s="16" t="e">
        <f>VLOOKUP(A11,'Phase 1,2+robust'!$A$3:$ID$198,123,FALSE)</f>
        <v>#N/A</v>
      </c>
      <c r="DT11" s="45" t="e">
        <f>VLOOKUP(A11,'Phase 1,2+robust'!$A$3:$ID$198,124,FALSE)</f>
        <v>#N/A</v>
      </c>
      <c r="DU11" s="46" t="e">
        <f>VLOOKUP(A11,'Phase 1,2+robust'!$A$3:$ID$198,125,FALSE)</f>
        <v>#N/A</v>
      </c>
      <c r="DV11" s="47" t="e">
        <f>VLOOKUP(A11,'Phase 1,2+robust'!$A$3:$ID$198,126,FALSE)</f>
        <v>#N/A</v>
      </c>
      <c r="DW11" s="16" t="e">
        <f>VLOOKUP(A11,'Phase 1,2+robust'!$A$3:$ID$198,127,FALSE)</f>
        <v>#N/A</v>
      </c>
      <c r="DX11" s="16" t="e">
        <f>VLOOKUP(A11,'Phase 1,2+robust'!$A$3:$ID$198,128,FALSE)</f>
        <v>#N/A</v>
      </c>
      <c r="DY11" s="16" t="e">
        <f>VLOOKUP(A11,'Phase 1,2+robust'!$A$3:$ID$198,129,FALSE)</f>
        <v>#N/A</v>
      </c>
      <c r="DZ11" s="45" t="e">
        <f>VLOOKUP(A11,'Phase 1,2+robust'!$A$3:$ID$198,130,FALSE)</f>
        <v>#N/A</v>
      </c>
      <c r="EA11" s="46" t="e">
        <f>VLOOKUP(A11,'Phase 1,2+robust'!$A$3:$ID$198,131,FALSE)</f>
        <v>#N/A</v>
      </c>
      <c r="EB11" s="47" t="e">
        <f>VLOOKUP(A11,'Phase 1,2+robust'!$A$3:$ID$198,132,FALSE)</f>
        <v>#N/A</v>
      </c>
      <c r="EC11" s="16" t="e">
        <f>VLOOKUP(A11,'Phase 1,2+robust'!$A$3:$ID$198,133,FALSE)</f>
        <v>#N/A</v>
      </c>
      <c r="ED11" s="16" t="e">
        <f>VLOOKUP(A11,'Phase 1,2+robust'!$A$3:$ID$198,134,FALSE)</f>
        <v>#N/A</v>
      </c>
      <c r="EE11" s="16" t="e">
        <f>VLOOKUP(A11,'Phase 1,2+robust'!$A$3:$ID$198,135,FALSE)</f>
        <v>#N/A</v>
      </c>
      <c r="EF11" s="45" t="e">
        <f>VLOOKUP(A11,'Phase 1,2+robust'!$A$3:$ID$198,136,FALSE)</f>
        <v>#N/A</v>
      </c>
      <c r="EG11" s="46" t="e">
        <f>VLOOKUP(A11,'Phase 1,2+robust'!$A$3:$ID$198,137,FALSE)</f>
        <v>#N/A</v>
      </c>
      <c r="EH11" s="47" t="e">
        <f>VLOOKUP(A11,'Phase 1,2+robust'!$A$3:$ID$198,138,FALSE)</f>
        <v>#N/A</v>
      </c>
      <c r="EI11" s="16" t="e">
        <f>VLOOKUP(A11,'Phase 1,2+robust'!$A$3:$ID$198,139,FALSE)</f>
        <v>#N/A</v>
      </c>
      <c r="EJ11" s="16" t="e">
        <f>VLOOKUP(A11,'Phase 1,2+robust'!$A$3:$ID$198,140,FALSE)</f>
        <v>#N/A</v>
      </c>
      <c r="EK11" s="16" t="e">
        <f>VLOOKUP(A11,'Phase 1,2+robust'!$A$3:$ID$198,141,FALSE)</f>
        <v>#N/A</v>
      </c>
      <c r="EL11" s="45" t="e">
        <f>VLOOKUP(A11,'Phase 1,2+robust'!$A$3:$ID$198,142,FALSE)</f>
        <v>#N/A</v>
      </c>
      <c r="EM11" s="46" t="e">
        <f>VLOOKUP(A11,'Phase 1,2+robust'!$A$3:$ID$198,143,FALSE)</f>
        <v>#N/A</v>
      </c>
      <c r="EN11" s="47" t="e">
        <f>VLOOKUP(A11,'Phase 1,2+robust'!$A$3:$ID$198,144,FALSE)</f>
        <v>#N/A</v>
      </c>
      <c r="EO11" s="16" t="e">
        <f>VLOOKUP(A11,'Phase 1,2+robust'!$A$3:$ID$198,145,FALSE)</f>
        <v>#N/A</v>
      </c>
      <c r="EP11" s="16" t="e">
        <f>VLOOKUP(A11,'Phase 1,2+robust'!$A$3:$ID$198,146,FALSE)</f>
        <v>#N/A</v>
      </c>
      <c r="EQ11" s="16" t="e">
        <f>VLOOKUP(A11,'Phase 1,2+robust'!$A$3:$ID$198,147,FALSE)</f>
        <v>#N/A</v>
      </c>
      <c r="ER11" s="45" t="e">
        <f>VLOOKUP(A11,'Phase 1,2+robust'!$A$3:$ID$198,148,FALSE)</f>
        <v>#N/A</v>
      </c>
      <c r="ES11" s="46" t="e">
        <f>VLOOKUP(A11,'Phase 1,2+robust'!$A$3:$ID$198,149,FALSE)</f>
        <v>#N/A</v>
      </c>
      <c r="ET11" s="47" t="e">
        <f>VLOOKUP(A11,'Phase 1,2+robust'!$A$3:$ID$198,150,FALSE)</f>
        <v>#N/A</v>
      </c>
      <c r="EU11" s="16" t="e">
        <f>VLOOKUP(A11,'Phase 1,2+robust'!$A$3:$ID$198,151,FALSE)</f>
        <v>#N/A</v>
      </c>
      <c r="EV11" s="16" t="e">
        <f>VLOOKUP(A11,'Phase 1,2+robust'!$A$3:$ID$198,152,FALSE)</f>
        <v>#N/A</v>
      </c>
      <c r="EW11" s="16" t="e">
        <f>VLOOKUP(A11,'Phase 1,2+robust'!$A$3:$ID$198,153,FALSE)</f>
        <v>#N/A</v>
      </c>
      <c r="EX11" s="16" t="e">
        <f>VLOOKUP(A11,'Phase 1,2+robust'!$A$3:$ID$198,154,FALSE)</f>
        <v>#N/A</v>
      </c>
      <c r="EY11" s="16" t="e">
        <f>VLOOKUP(A11,'Phase 1,2+robust'!$A$3:$ID$198,155,FALSE)</f>
        <v>#N/A</v>
      </c>
      <c r="EZ11" s="16" t="e">
        <f>VLOOKUP(A11,'Phase 1,2+robust'!$A$3:$ID$198,156,FALSE)</f>
        <v>#N/A</v>
      </c>
      <c r="FA11" s="16" t="e">
        <f>VLOOKUP(A11,'Phase 1,2+robust'!$A$3:$ID$198,157,FALSE)</f>
        <v>#N/A</v>
      </c>
      <c r="FB11" s="16" t="e">
        <f>VLOOKUP(A11,'Phase 1,2+robust'!$A$3:$ID$198,158,FALSE)</f>
        <v>#N/A</v>
      </c>
      <c r="FC11" s="16" t="e">
        <f>VLOOKUP(A11,'Phase 1,2+robust'!$A$3:$ID$198,159,FALSE)</f>
        <v>#N/A</v>
      </c>
      <c r="FD11" s="16" t="e">
        <f>VLOOKUP(A11,'Phase 1,2+robust'!$A$3:$ID$198,160,FALSE)</f>
        <v>#N/A</v>
      </c>
      <c r="FE11" s="16" t="e">
        <f>VLOOKUP(A11,'Phase 1,2+robust'!$A$3:$ID$198,161,FALSE)</f>
        <v>#N/A</v>
      </c>
      <c r="FF11" s="16" t="e">
        <f>VLOOKUP(A11,'Phase 1,2+robust'!$A$3:$ID$198,162,FALSE)</f>
        <v>#N/A</v>
      </c>
      <c r="FG11" s="16" t="e">
        <f>VLOOKUP(A11,'Phase 1,2+robust'!$A$3:$ID$198,163,FALSE)</f>
        <v>#N/A</v>
      </c>
      <c r="FH11" s="16" t="e">
        <f>VLOOKUP(A11,'Phase 1,2+robust'!$A$3:$ID$198,164,FALSE)</f>
        <v>#N/A</v>
      </c>
      <c r="FI11" s="16" t="e">
        <f>VLOOKUP(A11,'Phase 1,2+robust'!$A$3:$ID$198,165,FALSE)</f>
        <v>#N/A</v>
      </c>
      <c r="FJ11" s="16" t="e">
        <f>VLOOKUP(A11,'Phase 1,2+robust'!$A$3:$ID$198,166,FALSE)</f>
        <v>#N/A</v>
      </c>
      <c r="FK11" s="16" t="e">
        <f>VLOOKUP(A11,'Phase 1,2+robust'!$A$3:$ID$198,167,FALSE)</f>
        <v>#N/A</v>
      </c>
      <c r="FL11" s="16" t="e">
        <f>VLOOKUP(A11,'Phase 1,2+robust'!$A$3:$ID$198,168,FALSE)</f>
        <v>#N/A</v>
      </c>
      <c r="FM11" s="16" t="e">
        <f>VLOOKUP(A11,'Phase 1,2+robust'!$A$3:$ID$198,169,FALSE)</f>
        <v>#N/A</v>
      </c>
      <c r="FN11" s="16" t="e">
        <f>VLOOKUP(A11,'Phase 1,2+robust'!$A$3:$ID$198,170,FALSE)</f>
        <v>#N/A</v>
      </c>
      <c r="FO11" s="16" t="e">
        <f>VLOOKUP(A11,'Phase 1,2+robust'!$A$3:$ID$198,171,FALSE)</f>
        <v>#N/A</v>
      </c>
      <c r="FP11" s="16" t="e">
        <f>VLOOKUP(A11,'Phase 1,2+robust'!$A$3:$ID$198,172,FALSE)</f>
        <v>#N/A</v>
      </c>
      <c r="FQ11" s="16" t="e">
        <f>VLOOKUP(A11,'Phase 1,2+robust'!$A$3:$ID$198,173,FALSE)</f>
        <v>#N/A</v>
      </c>
      <c r="FR11" s="16" t="e">
        <f>VLOOKUP(A11,'Phase 1,2+robust'!$A$3:$ID$198,174,FALSE)</f>
        <v>#N/A</v>
      </c>
      <c r="FS11" s="16" t="e">
        <f>VLOOKUP(A11,'Phase 1,2+robust'!$A$3:$ID$198,175,FALSE)</f>
        <v>#N/A</v>
      </c>
      <c r="FT11" s="16" t="e">
        <f>VLOOKUP(A11,'Phase 1,2+robust'!$A$3:$ID$198,176,FALSE)</f>
        <v>#N/A</v>
      </c>
      <c r="FU11" s="16" t="e">
        <f>VLOOKUP(A11,'Phase 1,2+robust'!$A$3:$ID$198,177,FALSE)</f>
        <v>#N/A</v>
      </c>
      <c r="FV11" s="16" t="e">
        <f>VLOOKUP(A11,'Phase 1,2+robust'!$A$3:$ID$198,178,FALSE)</f>
        <v>#N/A</v>
      </c>
      <c r="FW11" s="16" t="e">
        <f>VLOOKUP(A11,'Phase 1,2+robust'!$A$3:$ID$198,179,FALSE)</f>
        <v>#N/A</v>
      </c>
      <c r="FX11" s="16" t="e">
        <f>VLOOKUP(A11,'Phase 1,2+robust'!$A$3:$ID$198,180,FALSE)</f>
        <v>#N/A</v>
      </c>
      <c r="FY11" s="16" t="e">
        <f>VLOOKUP(A11,'Phase 1,2+robust'!$A$3:$ID$198,181,FALSE)</f>
        <v>#N/A</v>
      </c>
      <c r="FZ11" s="16" t="e">
        <f>VLOOKUP(A11,'Phase 1,2+robust'!$A$3:$ID$198,182,FALSE)</f>
        <v>#N/A</v>
      </c>
      <c r="GA11" s="16" t="e">
        <f>VLOOKUP(A11,'Phase 1,2+robust'!$A$3:$ID$198,183,FALSE)</f>
        <v>#N/A</v>
      </c>
      <c r="GB11" s="16" t="e">
        <f>VLOOKUP(A11,'Phase 1,2+robust'!$A$3:$ID$198,184,FALSE)</f>
        <v>#N/A</v>
      </c>
      <c r="GC11" s="16" t="e">
        <f>VLOOKUP(A11,'Phase 1,2+robust'!$A$3:$ID$198,185,FALSE)</f>
        <v>#N/A</v>
      </c>
      <c r="GD11" s="16" t="e">
        <f>VLOOKUP(A11,'Phase 1,2+robust'!$A$3:$ID$198,186,FALSE)</f>
        <v>#N/A</v>
      </c>
      <c r="GE11" s="16" t="e">
        <f>VLOOKUP(A11,'Phase 1,2+robust'!$A$3:$ID$198,187,FALSE)</f>
        <v>#N/A</v>
      </c>
      <c r="GF11" s="16" t="e">
        <f>VLOOKUP(A11,'Phase 1,2+robust'!$A$3:$ID$198,188,FALSE)</f>
        <v>#N/A</v>
      </c>
      <c r="GG11" s="16" t="e">
        <f>VLOOKUP(A11,'Phase 1,2+robust'!$A$3:$ID$198,189,FALSE)</f>
        <v>#N/A</v>
      </c>
      <c r="GH11" s="16" t="e">
        <f>VLOOKUP(A11,'Phase 1,2+robust'!$A$3:$ID$198,190,FALSE)</f>
        <v>#N/A</v>
      </c>
      <c r="GI11" s="16" t="e">
        <f>VLOOKUP(A11,'Phase 1,2+robust'!$A$3:$ID$198,191,FALSE)</f>
        <v>#N/A</v>
      </c>
      <c r="GJ11" s="16" t="e">
        <f>VLOOKUP(A11,'Phase 1,2+robust'!$A$3:$ID$198,192,FALSE)</f>
        <v>#N/A</v>
      </c>
      <c r="GK11" s="16" t="e">
        <f>VLOOKUP(A11,'Phase 1,2+robust'!$A$3:$ID$198,193,FALSE)</f>
        <v>#N/A</v>
      </c>
      <c r="GL11" s="16" t="e">
        <f>VLOOKUP(A11,'Phase 1,2+robust'!$A$3:$ID$198,194,FALSE)</f>
        <v>#N/A</v>
      </c>
      <c r="GM11" s="16" t="e">
        <f>VLOOKUP(A11,'Phase 1,2+robust'!$A$3:$ID$198,195,FALSE)</f>
        <v>#N/A</v>
      </c>
      <c r="GN11" s="16" t="e">
        <f>VLOOKUP(A11,'Phase 1,2+robust'!$A$3:$ID$198,196,FALSE)</f>
        <v>#N/A</v>
      </c>
      <c r="GO11" s="16" t="e">
        <f>VLOOKUP(A11,'Phase 1,2+robust'!$A$3:$ID$198,197,FALSE)</f>
        <v>#N/A</v>
      </c>
      <c r="GP11" s="16" t="e">
        <f>VLOOKUP(A11,'Phase 1,2+robust'!$A$3:$ID$198,198,FALSE)</f>
        <v>#N/A</v>
      </c>
    </row>
    <row r="12" spans="1:198" s="16" customFormat="1" x14ac:dyDescent="0.25">
      <c r="B12" s="16" t="e">
        <f>VLOOKUP(A12,'Phase 1,2+robust'!$A$3:$ID$198,2,FALSE)</f>
        <v>#N/A</v>
      </c>
      <c r="C12" s="16" t="e">
        <f>VLOOKUP(A12,'Phase 1,2+robust'!$A$3:$ID$198,3,FALSE)</f>
        <v>#N/A</v>
      </c>
      <c r="D12" s="16" t="e">
        <f>VLOOKUP(A12,'Phase 1,2+robust'!$A$3:$ID$198,4,FALSE)</f>
        <v>#N/A</v>
      </c>
      <c r="E12" s="16" t="e">
        <f>VLOOKUP(A12,'Phase 1,2+robust'!$A$3:$ID$198,5,FALSE)</f>
        <v>#N/A</v>
      </c>
      <c r="F12" s="16" t="e">
        <f>VLOOKUP(A12,'Phase 1,2+robust'!$A$3:$ID$198,6,FALSE)</f>
        <v>#N/A</v>
      </c>
      <c r="G12" s="16" t="e">
        <f>VLOOKUP(A12,'Phase 1,2+robust'!$A$3:$ID$198,7,FALSE)</f>
        <v>#N/A</v>
      </c>
      <c r="H12" s="16" t="e">
        <f>VLOOKUP(A12,'Phase 1,2+robust'!$A$3:$ID$198,8,FALSE)</f>
        <v>#N/A</v>
      </c>
      <c r="I12" s="16" t="e">
        <f>VLOOKUP(A12,'Phase 1,2+robust'!$A$3:$ID$198,9,FALSE)</f>
        <v>#N/A</v>
      </c>
      <c r="J12" s="45" t="e">
        <f>VLOOKUP(A12,'Phase 1,2+robust'!$A$3:$ID$198,10,FALSE)</f>
        <v>#N/A</v>
      </c>
      <c r="K12" s="46" t="e">
        <f>VLOOKUP(A12,'Phase 1,2+robust'!$A$3:$ID$198,11,FALSE)</f>
        <v>#N/A</v>
      </c>
      <c r="L12" s="47" t="e">
        <f>VLOOKUP(A12,'Phase 1,2+robust'!$A$3:$ID$198,12,FALSE)</f>
        <v>#N/A</v>
      </c>
      <c r="M12" s="16" t="e">
        <f>VLOOKUP(A12,'Phase 1,2+robust'!$A$3:$ID$198,13,FALSE)</f>
        <v>#N/A</v>
      </c>
      <c r="N12" s="16" t="e">
        <f>VLOOKUP(A12,'Phase 1,2+robust'!$A$3:$ID$198,14,FALSE)</f>
        <v>#N/A</v>
      </c>
      <c r="O12" s="16" t="e">
        <f>VLOOKUP(A12,'Phase 1,2+robust'!$A$3:$ID$198,15,FALSE)</f>
        <v>#N/A</v>
      </c>
      <c r="P12" s="45" t="e">
        <f>VLOOKUP(A12,'Phase 1,2+robust'!$A$3:$ID$198,16,FALSE)</f>
        <v>#N/A</v>
      </c>
      <c r="Q12" s="46" t="e">
        <f>VLOOKUP(A12,'Phase 1,2+robust'!$A$3:$ID$198,17,FALSE)</f>
        <v>#N/A</v>
      </c>
      <c r="R12" s="47" t="e">
        <f>VLOOKUP(A12,'Phase 1,2+robust'!$A$3:$ID$198,18,FALSE)</f>
        <v>#N/A</v>
      </c>
      <c r="S12" s="16" t="e">
        <f>VLOOKUP(A12,'Phase 1,2+robust'!$A$3:$ID$198,19,FALSE)</f>
        <v>#N/A</v>
      </c>
      <c r="T12" s="16" t="e">
        <f>VLOOKUP(A12,'Phase 1,2+robust'!$A$3:$ID$198,20,FALSE)</f>
        <v>#N/A</v>
      </c>
      <c r="U12" s="16" t="e">
        <f>VLOOKUP(A12,'Phase 1,2+robust'!$A$3:$ID$198,21,FALSE)</f>
        <v>#N/A</v>
      </c>
      <c r="V12" s="45" t="e">
        <f>VLOOKUP(A12,'Phase 1,2+robust'!$A$3:$ID$198,22,FALSE)</f>
        <v>#N/A</v>
      </c>
      <c r="W12" s="46" t="e">
        <f>VLOOKUP(A12,'Phase 1,2+robust'!$A$3:$ID$198,23,FALSE)</f>
        <v>#N/A</v>
      </c>
      <c r="X12" s="47" t="e">
        <f>VLOOKUP(A12,'Phase 1,2+robust'!$A$3:$ID$198,24,FALSE)</f>
        <v>#N/A</v>
      </c>
      <c r="Y12" s="16" t="e">
        <f>VLOOKUP(A12,'Phase 1,2+robust'!$A$3:$ID$198,25,FALSE)</f>
        <v>#N/A</v>
      </c>
      <c r="Z12" s="16" t="e">
        <f>VLOOKUP(A12,'Phase 1,2+robust'!$A$3:$ID$198,26,FALSE)</f>
        <v>#N/A</v>
      </c>
      <c r="AA12" s="16" t="e">
        <f>VLOOKUP(A12,'Phase 1,2+robust'!$A$3:$ID$198,27,FALSE)</f>
        <v>#N/A</v>
      </c>
      <c r="AB12" s="45" t="e">
        <f>VLOOKUP(A12,'Phase 1,2+robust'!$A$3:$ID$198,28,FALSE)</f>
        <v>#N/A</v>
      </c>
      <c r="AC12" s="46" t="e">
        <f>VLOOKUP(A12,'Phase 1,2+robust'!$A$3:$ID$198,29,FALSE)</f>
        <v>#N/A</v>
      </c>
      <c r="AD12" s="47" t="e">
        <f>VLOOKUP(A12,'Phase 1,2+robust'!$A$3:$ID$198,30,FALSE)</f>
        <v>#N/A</v>
      </c>
      <c r="AE12" s="16" t="e">
        <f>VLOOKUP(A12,'Phase 1,2+robust'!$A$3:$ID$198,31,FALSE)</f>
        <v>#N/A</v>
      </c>
      <c r="AF12" s="16" t="e">
        <f>VLOOKUP(A12,'Phase 1,2+robust'!$A$3:$ID$198,32,FALSE)</f>
        <v>#N/A</v>
      </c>
      <c r="AG12" s="16" t="e">
        <f>VLOOKUP(A12,'Phase 1,2+robust'!$A$3:$ID$198,33,FALSE)</f>
        <v>#N/A</v>
      </c>
      <c r="AH12" s="45" t="e">
        <f>VLOOKUP(A12,'Phase 1,2+robust'!$A$3:$ID$198,34,FALSE)</f>
        <v>#N/A</v>
      </c>
      <c r="AI12" s="46" t="e">
        <f>VLOOKUP(A12,'Phase 1,2+robust'!$A$3:$ID$198,35,FALSE)</f>
        <v>#N/A</v>
      </c>
      <c r="AJ12" s="47" t="e">
        <f>VLOOKUP(A12,'Phase 1,2+robust'!$A$3:$ID$198,36,FALSE)</f>
        <v>#N/A</v>
      </c>
      <c r="AK12" s="16" t="e">
        <f>VLOOKUP(A12,'Phase 1,2+robust'!$A$3:$ID$198,37,FALSE)</f>
        <v>#N/A</v>
      </c>
      <c r="AL12" s="16" t="e">
        <f>VLOOKUP(A12,'Phase 1,2+robust'!$A$3:$ID$198,38,FALSE)</f>
        <v>#N/A</v>
      </c>
      <c r="AM12" s="16" t="e">
        <f>VLOOKUP(A12,'Phase 1,2+robust'!$A$3:$ID$198,39,FALSE)</f>
        <v>#N/A</v>
      </c>
      <c r="AN12" s="45" t="e">
        <f>VLOOKUP(A12,'Phase 1,2+robust'!$A$3:$ID$198,40,FALSE)</f>
        <v>#N/A</v>
      </c>
      <c r="AO12" s="46" t="e">
        <f>VLOOKUP(A12,'Phase 1,2+robust'!$A$3:$ID$198,41,FALSE)</f>
        <v>#N/A</v>
      </c>
      <c r="AP12" s="47" t="e">
        <f>VLOOKUP(A12,'Phase 1,2+robust'!$A$3:$ID$198,42,FALSE)</f>
        <v>#N/A</v>
      </c>
      <c r="AQ12" s="16" t="e">
        <f>VLOOKUP(A12,'Phase 1,2+robust'!$A$3:$ID$198,43,FALSE)</f>
        <v>#N/A</v>
      </c>
      <c r="AR12" s="16" t="e">
        <f>VLOOKUP(A12,'Phase 1,2+robust'!$A$3:$ID$198,44,FALSE)</f>
        <v>#N/A</v>
      </c>
      <c r="AS12" s="16" t="e">
        <f>VLOOKUP(A12,'Phase 1,2+robust'!$A$3:$ID$198,45,FALSE)</f>
        <v>#N/A</v>
      </c>
      <c r="AT12" s="45" t="e">
        <f>VLOOKUP(A12,'Phase 1,2+robust'!$A$3:$ID$198,46,FALSE)</f>
        <v>#N/A</v>
      </c>
      <c r="AU12" s="46" t="e">
        <f>VLOOKUP(A12,'Phase 1,2+robust'!$A$3:$ID$198,47,FALSE)</f>
        <v>#N/A</v>
      </c>
      <c r="AV12" s="47" t="e">
        <f>VLOOKUP(A12,'Phase 1,2+robust'!$A$3:$ID$198,48,FALSE)</f>
        <v>#N/A</v>
      </c>
      <c r="AW12" s="16" t="e">
        <f>VLOOKUP(A12,'Phase 1,2+robust'!$A$3:$ID$198,49,FALSE)</f>
        <v>#N/A</v>
      </c>
      <c r="AX12" s="16" t="e">
        <f>VLOOKUP(A12,'Phase 1,2+robust'!$A$3:$ID$198,50,FALSE)</f>
        <v>#N/A</v>
      </c>
      <c r="AY12" s="16" t="e">
        <f>VLOOKUP(A12,'Phase 1,2+robust'!$A$3:$ID$198,51,FALSE)</f>
        <v>#N/A</v>
      </c>
      <c r="AZ12" s="45" t="e">
        <f>VLOOKUP(A12,'Phase 1,2+robust'!$A$3:$ID$198,52,FALSE)</f>
        <v>#N/A</v>
      </c>
      <c r="BA12" s="46" t="e">
        <f>VLOOKUP(A12,'Phase 1,2+robust'!$A$3:$ID$198,53,FALSE)</f>
        <v>#N/A</v>
      </c>
      <c r="BB12" s="47" t="e">
        <f>VLOOKUP(A12,'Phase 1,2+robust'!$A$3:$ID$198,54,FALSE)</f>
        <v>#N/A</v>
      </c>
      <c r="BC12" s="16" t="e">
        <f>VLOOKUP(A12,'Phase 1,2+robust'!$A$3:$ID$198,55,FALSE)</f>
        <v>#N/A</v>
      </c>
      <c r="BD12" s="16" t="e">
        <f>VLOOKUP(A12,'Phase 1,2+robust'!$A$3:$ID$198,56,FALSE)</f>
        <v>#N/A</v>
      </c>
      <c r="BE12" s="16" t="e">
        <f>VLOOKUP(A12,'Phase 1,2+robust'!$A$3:$ID$198,57,FALSE)</f>
        <v>#N/A</v>
      </c>
      <c r="BF12" s="45" t="e">
        <f>VLOOKUP(A12,'Phase 1,2+robust'!$A$3:$ID$198,58,FALSE)</f>
        <v>#N/A</v>
      </c>
      <c r="BG12" s="46" t="e">
        <f>VLOOKUP(A12,'Phase 1,2+robust'!$A$3:$ID$198,59,FALSE)</f>
        <v>#N/A</v>
      </c>
      <c r="BH12" s="47" t="e">
        <f>VLOOKUP(A12,'Phase 1,2+robust'!$A$3:$ID$198,60,FALSE)</f>
        <v>#N/A</v>
      </c>
      <c r="BI12" s="16" t="e">
        <f>VLOOKUP(A12,'Phase 1,2+robust'!$A$3:$ID$198,61,FALSE)</f>
        <v>#N/A</v>
      </c>
      <c r="BJ12" s="16" t="e">
        <f>VLOOKUP(A12,'Phase 1,2+robust'!$A$3:$ID$198,62,FALSE)</f>
        <v>#N/A</v>
      </c>
      <c r="BK12" s="16" t="e">
        <f>VLOOKUP(A12,'Phase 1,2+robust'!$A$3:$ID$198,63,FALSE)</f>
        <v>#N/A</v>
      </c>
      <c r="BL12" s="45" t="e">
        <f>VLOOKUP(A12,'Phase 1,2+robust'!$A$3:$ID$198,64,FALSE)</f>
        <v>#N/A</v>
      </c>
      <c r="BM12" s="46" t="e">
        <f>VLOOKUP(A12,'Phase 1,2+robust'!$A$3:$ID$198,65,FALSE)</f>
        <v>#N/A</v>
      </c>
      <c r="BN12" s="47" t="e">
        <f>VLOOKUP(A12,'Phase 1,2+robust'!$A$3:$ID$198,66,FALSE)</f>
        <v>#N/A</v>
      </c>
      <c r="BO12" s="16" t="e">
        <f>VLOOKUP(A12,'Phase 1,2+robust'!$A$3:$ID$198,67,FALSE)</f>
        <v>#N/A</v>
      </c>
      <c r="BP12" s="16" t="e">
        <f>VLOOKUP(A12,'Phase 1,2+robust'!$A$3:$ID$198,68,FALSE)</f>
        <v>#N/A</v>
      </c>
      <c r="BQ12" s="16" t="e">
        <f>VLOOKUP(A12,'Phase 1,2+robust'!$A$3:$ID$198,69,FALSE)</f>
        <v>#N/A</v>
      </c>
      <c r="BR12" s="45" t="e">
        <f>VLOOKUP(A12,'Phase 1,2+robust'!$A$3:$ID$198,70,FALSE)</f>
        <v>#N/A</v>
      </c>
      <c r="BS12" s="46" t="e">
        <f>VLOOKUP(A12,'Phase 1,2+robust'!$A$3:$ID$198,71,FALSE)</f>
        <v>#N/A</v>
      </c>
      <c r="BT12" s="47" t="e">
        <f>VLOOKUP(A12,'Phase 1,2+robust'!$A$3:$ID$198,72,FALSE)</f>
        <v>#N/A</v>
      </c>
      <c r="BU12" s="16" t="e">
        <f>VLOOKUP(A12,'Phase 1,2+robust'!$A$3:$ID$198,73,FALSE)</f>
        <v>#N/A</v>
      </c>
      <c r="BV12" s="16" t="e">
        <f>VLOOKUP(A12,'Phase 1,2+robust'!$A$3:$ID$198,74,FALSE)</f>
        <v>#N/A</v>
      </c>
      <c r="BW12" s="16" t="e">
        <f>VLOOKUP(A12,'Phase 1,2+robust'!$A$3:$ID$198,75,FALSE)</f>
        <v>#N/A</v>
      </c>
      <c r="BX12" s="45" t="e">
        <f>VLOOKUP(A12,'Phase 1,2+robust'!$A$3:$ID$198,76,FALSE)</f>
        <v>#N/A</v>
      </c>
      <c r="BY12" s="46" t="e">
        <f>VLOOKUP(A12,'Phase 1,2+robust'!$A$3:$ID$198,77,FALSE)</f>
        <v>#N/A</v>
      </c>
      <c r="BZ12" s="47" t="e">
        <f>VLOOKUP(A12,'Phase 1,2+robust'!$A$3:$ID$198,78,FALSE)</f>
        <v>#N/A</v>
      </c>
      <c r="CA12" s="16" t="e">
        <f>VLOOKUP(A12,'Phase 1,2+robust'!$A$3:$ID$198,79,FALSE)</f>
        <v>#N/A</v>
      </c>
      <c r="CB12" s="16" t="e">
        <f>VLOOKUP(A12,'Phase 1,2+robust'!$A$3:$ID$198,80,FALSE)</f>
        <v>#N/A</v>
      </c>
      <c r="CC12" s="16" t="e">
        <f>VLOOKUP(A12,'Phase 1,2+robust'!$A$3:$ID$198,81,FALSE)</f>
        <v>#N/A</v>
      </c>
      <c r="CD12" s="45" t="e">
        <f>VLOOKUP(A12,'Phase 1,2+robust'!$A$3:$ID$198,82,FALSE)</f>
        <v>#N/A</v>
      </c>
      <c r="CE12" s="46" t="e">
        <f>VLOOKUP(A12,'Phase 1,2+robust'!$A$3:$ID$198,83,FALSE)</f>
        <v>#N/A</v>
      </c>
      <c r="CF12" s="47" t="e">
        <f>VLOOKUP(A12,'Phase 1,2+robust'!$A$3:$ID$198,84,FALSE)</f>
        <v>#N/A</v>
      </c>
      <c r="CG12" s="16" t="e">
        <f>VLOOKUP(A12,'Phase 1,2+robust'!$A$3:$ID$198,85,FALSE)</f>
        <v>#N/A</v>
      </c>
      <c r="CH12" s="16" t="e">
        <f>VLOOKUP(A12,'Phase 1,2+robust'!$A$3:$ID$198,86,FALSE)</f>
        <v>#N/A</v>
      </c>
      <c r="CI12" s="16" t="e">
        <f>VLOOKUP(A12,'Phase 1,2+robust'!$A$3:$ID$198,87,FALSE)</f>
        <v>#N/A</v>
      </c>
      <c r="CJ12" s="45" t="e">
        <f>VLOOKUP(A12,'Phase 1,2+robust'!$A$3:$ID$198,88,FALSE)</f>
        <v>#N/A</v>
      </c>
      <c r="CK12" s="46" t="e">
        <f>VLOOKUP(A12,'Phase 1,2+robust'!$A$3:$ID$198,89,FALSE)</f>
        <v>#N/A</v>
      </c>
      <c r="CL12" s="47" t="e">
        <f>VLOOKUP(A12,'Phase 1,2+robust'!$A$3:$ID$198,90,FALSE)</f>
        <v>#N/A</v>
      </c>
      <c r="CM12" s="16" t="e">
        <f>VLOOKUP(A12,'Phase 1,2+robust'!$A$3:$ID$198,91,FALSE)</f>
        <v>#N/A</v>
      </c>
      <c r="CN12" s="16" t="e">
        <f>VLOOKUP(A12,'Phase 1,2+robust'!$A$3:$ID$198,92,FALSE)</f>
        <v>#N/A</v>
      </c>
      <c r="CO12" s="16" t="e">
        <f>VLOOKUP(A12,'Phase 1,2+robust'!$A$3:$ID$198,93,FALSE)</f>
        <v>#N/A</v>
      </c>
      <c r="CP12" s="45" t="e">
        <f>VLOOKUP(A12,'Phase 1,2+robust'!$A$3:$ID$198,94,FALSE)</f>
        <v>#N/A</v>
      </c>
      <c r="CQ12" s="46" t="e">
        <f>VLOOKUP(A12,'Phase 1,2+robust'!$A$3:$ID$198,95,FALSE)</f>
        <v>#N/A</v>
      </c>
      <c r="CR12" s="47" t="e">
        <f>VLOOKUP(A12,'Phase 1,2+robust'!$A$3:$ID$198,96,FALSE)</f>
        <v>#N/A</v>
      </c>
      <c r="CS12" s="16" t="e">
        <f>VLOOKUP(A12,'Phase 1,2+robust'!$A$3:$ID$198,97,FALSE)</f>
        <v>#N/A</v>
      </c>
      <c r="CT12" s="16" t="e">
        <f>VLOOKUP(A12,'Phase 1,2+robust'!$A$3:$ID$198,98,FALSE)</f>
        <v>#N/A</v>
      </c>
      <c r="CU12" s="16" t="e">
        <f>VLOOKUP(A12,'Phase 1,2+robust'!$A$3:$ID$198,99,FALSE)</f>
        <v>#N/A</v>
      </c>
      <c r="CV12" s="45" t="e">
        <f>VLOOKUP(A12,'Phase 1,2+robust'!$A$3:$ID$198,100,FALSE)</f>
        <v>#N/A</v>
      </c>
      <c r="CW12" s="46" t="e">
        <f>VLOOKUP(A12,'Phase 1,2+robust'!$A$3:$ID$198,101,FALSE)</f>
        <v>#N/A</v>
      </c>
      <c r="CX12" s="47" t="e">
        <f>VLOOKUP(A12,'Phase 1,2+robust'!$A$3:$ID$198,102,FALSE)</f>
        <v>#N/A</v>
      </c>
      <c r="CY12" s="16" t="e">
        <f>VLOOKUP(A12,'Phase 1,2+robust'!$A$3:$ID$198,103,FALSE)</f>
        <v>#N/A</v>
      </c>
      <c r="CZ12" s="16" t="e">
        <f>VLOOKUP(A12,'Phase 1,2+robust'!$A$3:$ID$198,104,FALSE)</f>
        <v>#N/A</v>
      </c>
      <c r="DA12" s="16" t="e">
        <f>VLOOKUP(A12,'Phase 1,2+robust'!$A$3:$ID$198,105,FALSE)</f>
        <v>#N/A</v>
      </c>
      <c r="DB12" s="45" t="e">
        <f>VLOOKUP(A12,'Phase 1,2+robust'!$A$3:$ID$198,106,FALSE)</f>
        <v>#N/A</v>
      </c>
      <c r="DC12" s="46" t="e">
        <f>VLOOKUP(A12,'Phase 1,2+robust'!$A$3:$ID$198,107,FALSE)</f>
        <v>#N/A</v>
      </c>
      <c r="DD12" s="47" t="e">
        <f>VLOOKUP(A12,'Phase 1,2+robust'!$A$3:$ID$198,108,FALSE)</f>
        <v>#N/A</v>
      </c>
      <c r="DE12" s="16" t="e">
        <f>VLOOKUP(A12,'Phase 1,2+robust'!$A$3:$ID$198,109,FALSE)</f>
        <v>#N/A</v>
      </c>
      <c r="DF12" s="16" t="e">
        <f>VLOOKUP(A12,'Phase 1,2+robust'!$A$3:$ID$198,110,FALSE)</f>
        <v>#N/A</v>
      </c>
      <c r="DG12" s="16" t="e">
        <f>VLOOKUP(A12,'Phase 1,2+robust'!$A$3:$ID$198,111,FALSE)</f>
        <v>#N/A</v>
      </c>
      <c r="DH12" s="45" t="e">
        <f>VLOOKUP(A12,'Phase 1,2+robust'!$A$3:$ID$198,112,FALSE)</f>
        <v>#N/A</v>
      </c>
      <c r="DI12" s="46" t="e">
        <f>VLOOKUP(A12,'Phase 1,2+robust'!$A$3:$ID$198,113,FALSE)</f>
        <v>#N/A</v>
      </c>
      <c r="DJ12" s="47" t="e">
        <f>VLOOKUP(A12,'Phase 1,2+robust'!$A$3:$ID$198,114,FALSE)</f>
        <v>#N/A</v>
      </c>
      <c r="DK12" s="16" t="e">
        <f>VLOOKUP(A12,'Phase 1,2+robust'!$A$3:$ID$198,115,FALSE)</f>
        <v>#N/A</v>
      </c>
      <c r="DL12" s="16" t="e">
        <f>VLOOKUP(A12,'Phase 1,2+robust'!$A$3:$ID$198,116,FALSE)</f>
        <v>#N/A</v>
      </c>
      <c r="DM12" s="16" t="e">
        <f>VLOOKUP(A12,'Phase 1,2+robust'!$A$3:$ID$198,117,FALSE)</f>
        <v>#N/A</v>
      </c>
      <c r="DN12" s="45" t="e">
        <f>VLOOKUP(A12,'Phase 1,2+robust'!$A$3:$ID$198,118,FALSE)</f>
        <v>#N/A</v>
      </c>
      <c r="DO12" s="46" t="e">
        <f>VLOOKUP(A12,'Phase 1,2+robust'!$A$3:$ID$198,119,FALSE)</f>
        <v>#N/A</v>
      </c>
      <c r="DP12" s="47" t="e">
        <f>VLOOKUP(A12,'Phase 1,2+robust'!$A$3:$ID$198,120,FALSE)</f>
        <v>#N/A</v>
      </c>
      <c r="DQ12" s="16" t="e">
        <f>VLOOKUP(A12,'Phase 1,2+robust'!$A$3:$ID$198,121,FALSE)</f>
        <v>#N/A</v>
      </c>
      <c r="DR12" s="16" t="e">
        <f>VLOOKUP(A12,'Phase 1,2+robust'!$A$3:$ID$198,122,FALSE)</f>
        <v>#N/A</v>
      </c>
      <c r="DS12" s="16" t="e">
        <f>VLOOKUP(A12,'Phase 1,2+robust'!$A$3:$ID$198,123,FALSE)</f>
        <v>#N/A</v>
      </c>
      <c r="DT12" s="45" t="e">
        <f>VLOOKUP(A12,'Phase 1,2+robust'!$A$3:$ID$198,124,FALSE)</f>
        <v>#N/A</v>
      </c>
      <c r="DU12" s="46" t="e">
        <f>VLOOKUP(A12,'Phase 1,2+robust'!$A$3:$ID$198,125,FALSE)</f>
        <v>#N/A</v>
      </c>
      <c r="DV12" s="47" t="e">
        <f>VLOOKUP(A12,'Phase 1,2+robust'!$A$3:$ID$198,126,FALSE)</f>
        <v>#N/A</v>
      </c>
      <c r="DW12" s="16" t="e">
        <f>VLOOKUP(A12,'Phase 1,2+robust'!$A$3:$ID$198,127,FALSE)</f>
        <v>#N/A</v>
      </c>
      <c r="DX12" s="16" t="e">
        <f>VLOOKUP(A12,'Phase 1,2+robust'!$A$3:$ID$198,128,FALSE)</f>
        <v>#N/A</v>
      </c>
      <c r="DY12" s="16" t="e">
        <f>VLOOKUP(A12,'Phase 1,2+robust'!$A$3:$ID$198,129,FALSE)</f>
        <v>#N/A</v>
      </c>
      <c r="DZ12" s="45" t="e">
        <f>VLOOKUP(A12,'Phase 1,2+robust'!$A$3:$ID$198,130,FALSE)</f>
        <v>#N/A</v>
      </c>
      <c r="EA12" s="46" t="e">
        <f>VLOOKUP(A12,'Phase 1,2+robust'!$A$3:$ID$198,131,FALSE)</f>
        <v>#N/A</v>
      </c>
      <c r="EB12" s="47" t="e">
        <f>VLOOKUP(A12,'Phase 1,2+robust'!$A$3:$ID$198,132,FALSE)</f>
        <v>#N/A</v>
      </c>
      <c r="EC12" s="16" t="e">
        <f>VLOOKUP(A12,'Phase 1,2+robust'!$A$3:$ID$198,133,FALSE)</f>
        <v>#N/A</v>
      </c>
      <c r="ED12" s="16" t="e">
        <f>VLOOKUP(A12,'Phase 1,2+robust'!$A$3:$ID$198,134,FALSE)</f>
        <v>#N/A</v>
      </c>
      <c r="EE12" s="16" t="e">
        <f>VLOOKUP(A12,'Phase 1,2+robust'!$A$3:$ID$198,135,FALSE)</f>
        <v>#N/A</v>
      </c>
      <c r="EF12" s="45" t="e">
        <f>VLOOKUP(A12,'Phase 1,2+robust'!$A$3:$ID$198,136,FALSE)</f>
        <v>#N/A</v>
      </c>
      <c r="EG12" s="46" t="e">
        <f>VLOOKUP(A12,'Phase 1,2+robust'!$A$3:$ID$198,137,FALSE)</f>
        <v>#N/A</v>
      </c>
      <c r="EH12" s="47" t="e">
        <f>VLOOKUP(A12,'Phase 1,2+robust'!$A$3:$ID$198,138,FALSE)</f>
        <v>#N/A</v>
      </c>
      <c r="EI12" s="16" t="e">
        <f>VLOOKUP(A12,'Phase 1,2+robust'!$A$3:$ID$198,139,FALSE)</f>
        <v>#N/A</v>
      </c>
      <c r="EJ12" s="16" t="e">
        <f>VLOOKUP(A12,'Phase 1,2+robust'!$A$3:$ID$198,140,FALSE)</f>
        <v>#N/A</v>
      </c>
      <c r="EK12" s="16" t="e">
        <f>VLOOKUP(A12,'Phase 1,2+robust'!$A$3:$ID$198,141,FALSE)</f>
        <v>#N/A</v>
      </c>
      <c r="EL12" s="45" t="e">
        <f>VLOOKUP(A12,'Phase 1,2+robust'!$A$3:$ID$198,142,FALSE)</f>
        <v>#N/A</v>
      </c>
      <c r="EM12" s="46" t="e">
        <f>VLOOKUP(A12,'Phase 1,2+robust'!$A$3:$ID$198,143,FALSE)</f>
        <v>#N/A</v>
      </c>
      <c r="EN12" s="47" t="e">
        <f>VLOOKUP(A12,'Phase 1,2+robust'!$A$3:$ID$198,144,FALSE)</f>
        <v>#N/A</v>
      </c>
      <c r="EO12" s="16" t="e">
        <f>VLOOKUP(A12,'Phase 1,2+robust'!$A$3:$ID$198,145,FALSE)</f>
        <v>#N/A</v>
      </c>
      <c r="EP12" s="16" t="e">
        <f>VLOOKUP(A12,'Phase 1,2+robust'!$A$3:$ID$198,146,FALSE)</f>
        <v>#N/A</v>
      </c>
      <c r="EQ12" s="16" t="e">
        <f>VLOOKUP(A12,'Phase 1,2+robust'!$A$3:$ID$198,147,FALSE)</f>
        <v>#N/A</v>
      </c>
      <c r="ER12" s="45" t="e">
        <f>VLOOKUP(A12,'Phase 1,2+robust'!$A$3:$ID$198,148,FALSE)</f>
        <v>#N/A</v>
      </c>
      <c r="ES12" s="46" t="e">
        <f>VLOOKUP(A12,'Phase 1,2+robust'!$A$3:$ID$198,149,FALSE)</f>
        <v>#N/A</v>
      </c>
      <c r="ET12" s="47" t="e">
        <f>VLOOKUP(A12,'Phase 1,2+robust'!$A$3:$ID$198,150,FALSE)</f>
        <v>#N/A</v>
      </c>
      <c r="EU12" s="16" t="e">
        <f>VLOOKUP(A12,'Phase 1,2+robust'!$A$3:$ID$198,151,FALSE)</f>
        <v>#N/A</v>
      </c>
      <c r="EV12" s="16" t="e">
        <f>VLOOKUP(A12,'Phase 1,2+robust'!$A$3:$ID$198,152,FALSE)</f>
        <v>#N/A</v>
      </c>
      <c r="EW12" s="16" t="e">
        <f>VLOOKUP(A12,'Phase 1,2+robust'!$A$3:$ID$198,153,FALSE)</f>
        <v>#N/A</v>
      </c>
      <c r="EX12" s="16" t="e">
        <f>VLOOKUP(A12,'Phase 1,2+robust'!$A$3:$ID$198,154,FALSE)</f>
        <v>#N/A</v>
      </c>
      <c r="EY12" s="16" t="e">
        <f>VLOOKUP(A12,'Phase 1,2+robust'!$A$3:$ID$198,155,FALSE)</f>
        <v>#N/A</v>
      </c>
      <c r="EZ12" s="16" t="e">
        <f>VLOOKUP(A12,'Phase 1,2+robust'!$A$3:$ID$198,156,FALSE)</f>
        <v>#N/A</v>
      </c>
      <c r="FA12" s="16" t="e">
        <f>VLOOKUP(A12,'Phase 1,2+robust'!$A$3:$ID$198,157,FALSE)</f>
        <v>#N/A</v>
      </c>
      <c r="FB12" s="16" t="e">
        <f>VLOOKUP(A12,'Phase 1,2+robust'!$A$3:$ID$198,158,FALSE)</f>
        <v>#N/A</v>
      </c>
      <c r="FC12" s="16" t="e">
        <f>VLOOKUP(A12,'Phase 1,2+robust'!$A$3:$ID$198,159,FALSE)</f>
        <v>#N/A</v>
      </c>
      <c r="FD12" s="16" t="e">
        <f>VLOOKUP(A12,'Phase 1,2+robust'!$A$3:$ID$198,160,FALSE)</f>
        <v>#N/A</v>
      </c>
      <c r="FE12" s="16" t="e">
        <f>VLOOKUP(A12,'Phase 1,2+robust'!$A$3:$ID$198,161,FALSE)</f>
        <v>#N/A</v>
      </c>
      <c r="FF12" s="16" t="e">
        <f>VLOOKUP(A12,'Phase 1,2+robust'!$A$3:$ID$198,162,FALSE)</f>
        <v>#N/A</v>
      </c>
      <c r="FG12" s="16" t="e">
        <f>VLOOKUP(A12,'Phase 1,2+robust'!$A$3:$ID$198,163,FALSE)</f>
        <v>#N/A</v>
      </c>
      <c r="FH12" s="16" t="e">
        <f>VLOOKUP(A12,'Phase 1,2+robust'!$A$3:$ID$198,164,FALSE)</f>
        <v>#N/A</v>
      </c>
      <c r="FI12" s="16" t="e">
        <f>VLOOKUP(A12,'Phase 1,2+robust'!$A$3:$ID$198,165,FALSE)</f>
        <v>#N/A</v>
      </c>
      <c r="FJ12" s="16" t="e">
        <f>VLOOKUP(A12,'Phase 1,2+robust'!$A$3:$ID$198,166,FALSE)</f>
        <v>#N/A</v>
      </c>
      <c r="FK12" s="16" t="e">
        <f>VLOOKUP(A12,'Phase 1,2+robust'!$A$3:$ID$198,167,FALSE)</f>
        <v>#N/A</v>
      </c>
      <c r="FL12" s="16" t="e">
        <f>VLOOKUP(A12,'Phase 1,2+robust'!$A$3:$ID$198,168,FALSE)</f>
        <v>#N/A</v>
      </c>
      <c r="FM12" s="16" t="e">
        <f>VLOOKUP(A12,'Phase 1,2+robust'!$A$3:$ID$198,169,FALSE)</f>
        <v>#N/A</v>
      </c>
      <c r="FN12" s="16" t="e">
        <f>VLOOKUP(A12,'Phase 1,2+robust'!$A$3:$ID$198,170,FALSE)</f>
        <v>#N/A</v>
      </c>
      <c r="FO12" s="16" t="e">
        <f>VLOOKUP(A12,'Phase 1,2+robust'!$A$3:$ID$198,171,FALSE)</f>
        <v>#N/A</v>
      </c>
      <c r="FP12" s="16" t="e">
        <f>VLOOKUP(A12,'Phase 1,2+robust'!$A$3:$ID$198,172,FALSE)</f>
        <v>#N/A</v>
      </c>
      <c r="FQ12" s="16" t="e">
        <f>VLOOKUP(A12,'Phase 1,2+robust'!$A$3:$ID$198,173,FALSE)</f>
        <v>#N/A</v>
      </c>
      <c r="FR12" s="16" t="e">
        <f>VLOOKUP(A12,'Phase 1,2+robust'!$A$3:$ID$198,174,FALSE)</f>
        <v>#N/A</v>
      </c>
      <c r="FS12" s="16" t="e">
        <f>VLOOKUP(A12,'Phase 1,2+robust'!$A$3:$ID$198,175,FALSE)</f>
        <v>#N/A</v>
      </c>
      <c r="FT12" s="16" t="e">
        <f>VLOOKUP(A12,'Phase 1,2+robust'!$A$3:$ID$198,176,FALSE)</f>
        <v>#N/A</v>
      </c>
      <c r="FU12" s="16" t="e">
        <f>VLOOKUP(A12,'Phase 1,2+robust'!$A$3:$ID$198,177,FALSE)</f>
        <v>#N/A</v>
      </c>
      <c r="FV12" s="16" t="e">
        <f>VLOOKUP(A12,'Phase 1,2+robust'!$A$3:$ID$198,178,FALSE)</f>
        <v>#N/A</v>
      </c>
      <c r="FW12" s="16" t="e">
        <f>VLOOKUP(A12,'Phase 1,2+robust'!$A$3:$ID$198,179,FALSE)</f>
        <v>#N/A</v>
      </c>
      <c r="FX12" s="16" t="e">
        <f>VLOOKUP(A12,'Phase 1,2+robust'!$A$3:$ID$198,180,FALSE)</f>
        <v>#N/A</v>
      </c>
      <c r="FY12" s="16" t="e">
        <f>VLOOKUP(A12,'Phase 1,2+robust'!$A$3:$ID$198,181,FALSE)</f>
        <v>#N/A</v>
      </c>
      <c r="FZ12" s="16" t="e">
        <f>VLOOKUP(A12,'Phase 1,2+robust'!$A$3:$ID$198,182,FALSE)</f>
        <v>#N/A</v>
      </c>
      <c r="GA12" s="16" t="e">
        <f>VLOOKUP(A12,'Phase 1,2+robust'!$A$3:$ID$198,183,FALSE)</f>
        <v>#N/A</v>
      </c>
      <c r="GB12" s="16" t="e">
        <f>VLOOKUP(A12,'Phase 1,2+robust'!$A$3:$ID$198,184,FALSE)</f>
        <v>#N/A</v>
      </c>
      <c r="GC12" s="16" t="e">
        <f>VLOOKUP(A12,'Phase 1,2+robust'!$A$3:$ID$198,185,FALSE)</f>
        <v>#N/A</v>
      </c>
      <c r="GD12" s="16" t="e">
        <f>VLOOKUP(A12,'Phase 1,2+robust'!$A$3:$ID$198,186,FALSE)</f>
        <v>#N/A</v>
      </c>
      <c r="GE12" s="16" t="e">
        <f>VLOOKUP(A12,'Phase 1,2+robust'!$A$3:$ID$198,187,FALSE)</f>
        <v>#N/A</v>
      </c>
      <c r="GF12" s="16" t="e">
        <f>VLOOKUP(A12,'Phase 1,2+robust'!$A$3:$ID$198,188,FALSE)</f>
        <v>#N/A</v>
      </c>
      <c r="GG12" s="16" t="e">
        <f>VLOOKUP(A12,'Phase 1,2+robust'!$A$3:$ID$198,189,FALSE)</f>
        <v>#N/A</v>
      </c>
      <c r="GH12" s="16" t="e">
        <f>VLOOKUP(A12,'Phase 1,2+robust'!$A$3:$ID$198,190,FALSE)</f>
        <v>#N/A</v>
      </c>
      <c r="GI12" s="16" t="e">
        <f>VLOOKUP(A12,'Phase 1,2+robust'!$A$3:$ID$198,191,FALSE)</f>
        <v>#N/A</v>
      </c>
      <c r="GJ12" s="16" t="e">
        <f>VLOOKUP(A12,'Phase 1,2+robust'!$A$3:$ID$198,192,FALSE)</f>
        <v>#N/A</v>
      </c>
      <c r="GK12" s="16" t="e">
        <f>VLOOKUP(A12,'Phase 1,2+robust'!$A$3:$ID$198,193,FALSE)</f>
        <v>#N/A</v>
      </c>
      <c r="GL12" s="16" t="e">
        <f>VLOOKUP(A12,'Phase 1,2+robust'!$A$3:$ID$198,194,FALSE)</f>
        <v>#N/A</v>
      </c>
      <c r="GM12" s="16" t="e">
        <f>VLOOKUP(A12,'Phase 1,2+robust'!$A$3:$ID$198,195,FALSE)</f>
        <v>#N/A</v>
      </c>
      <c r="GN12" s="16" t="e">
        <f>VLOOKUP(A12,'Phase 1,2+robust'!$A$3:$ID$198,196,FALSE)</f>
        <v>#N/A</v>
      </c>
      <c r="GO12" s="16" t="e">
        <f>VLOOKUP(A12,'Phase 1,2+robust'!$A$3:$ID$198,197,FALSE)</f>
        <v>#N/A</v>
      </c>
      <c r="GP12" s="16" t="e">
        <f>VLOOKUP(A12,'Phase 1,2+robust'!$A$3:$ID$198,198,FALSE)</f>
        <v>#N/A</v>
      </c>
    </row>
    <row r="13" spans="1:198" s="16" customFormat="1" x14ac:dyDescent="0.25">
      <c r="B13" s="16" t="e">
        <f>VLOOKUP(A13,'Phase 1,2+robust'!$A$3:$ID$198,2,FALSE)</f>
        <v>#N/A</v>
      </c>
      <c r="C13" s="16" t="e">
        <f>VLOOKUP(A13,'Phase 1,2+robust'!$A$3:$ID$198,3,FALSE)</f>
        <v>#N/A</v>
      </c>
      <c r="D13" s="16" t="e">
        <f>VLOOKUP(A13,'Phase 1,2+robust'!$A$3:$ID$198,4,FALSE)</f>
        <v>#N/A</v>
      </c>
      <c r="E13" s="16" t="e">
        <f>VLOOKUP(A13,'Phase 1,2+robust'!$A$3:$ID$198,5,FALSE)</f>
        <v>#N/A</v>
      </c>
      <c r="F13" s="16" t="e">
        <f>VLOOKUP(A13,'Phase 1,2+robust'!$A$3:$ID$198,6,FALSE)</f>
        <v>#N/A</v>
      </c>
      <c r="G13" s="16" t="e">
        <f>VLOOKUP(A13,'Phase 1,2+robust'!$A$3:$ID$198,7,FALSE)</f>
        <v>#N/A</v>
      </c>
      <c r="H13" s="16" t="e">
        <f>VLOOKUP(A13,'Phase 1,2+robust'!$A$3:$ID$198,8,FALSE)</f>
        <v>#N/A</v>
      </c>
      <c r="I13" s="16" t="e">
        <f>VLOOKUP(A13,'Phase 1,2+robust'!$A$3:$ID$198,9,FALSE)</f>
        <v>#N/A</v>
      </c>
      <c r="J13" s="45" t="e">
        <f>VLOOKUP(A13,'Phase 1,2+robust'!$A$3:$ID$198,10,FALSE)</f>
        <v>#N/A</v>
      </c>
      <c r="K13" s="46" t="e">
        <f>VLOOKUP(A13,'Phase 1,2+robust'!$A$3:$ID$198,11,FALSE)</f>
        <v>#N/A</v>
      </c>
      <c r="L13" s="47" t="e">
        <f>VLOOKUP(A13,'Phase 1,2+robust'!$A$3:$ID$198,12,FALSE)</f>
        <v>#N/A</v>
      </c>
      <c r="M13" s="16" t="e">
        <f>VLOOKUP(A13,'Phase 1,2+robust'!$A$3:$ID$198,13,FALSE)</f>
        <v>#N/A</v>
      </c>
      <c r="N13" s="16" t="e">
        <f>VLOOKUP(A13,'Phase 1,2+robust'!$A$3:$ID$198,14,FALSE)</f>
        <v>#N/A</v>
      </c>
      <c r="O13" s="16" t="e">
        <f>VLOOKUP(A13,'Phase 1,2+robust'!$A$3:$ID$198,15,FALSE)</f>
        <v>#N/A</v>
      </c>
      <c r="P13" s="45" t="e">
        <f>VLOOKUP(A13,'Phase 1,2+robust'!$A$3:$ID$198,16,FALSE)</f>
        <v>#N/A</v>
      </c>
      <c r="Q13" s="46" t="e">
        <f>VLOOKUP(A13,'Phase 1,2+robust'!$A$3:$ID$198,17,FALSE)</f>
        <v>#N/A</v>
      </c>
      <c r="R13" s="47" t="e">
        <f>VLOOKUP(A13,'Phase 1,2+robust'!$A$3:$ID$198,18,FALSE)</f>
        <v>#N/A</v>
      </c>
      <c r="S13" s="16" t="e">
        <f>VLOOKUP(A13,'Phase 1,2+robust'!$A$3:$ID$198,19,FALSE)</f>
        <v>#N/A</v>
      </c>
      <c r="T13" s="16" t="e">
        <f>VLOOKUP(A13,'Phase 1,2+robust'!$A$3:$ID$198,20,FALSE)</f>
        <v>#N/A</v>
      </c>
      <c r="U13" s="16" t="e">
        <f>VLOOKUP(A13,'Phase 1,2+robust'!$A$3:$ID$198,21,FALSE)</f>
        <v>#N/A</v>
      </c>
      <c r="V13" s="45" t="e">
        <f>VLOOKUP(A13,'Phase 1,2+robust'!$A$3:$ID$198,22,FALSE)</f>
        <v>#N/A</v>
      </c>
      <c r="W13" s="46" t="e">
        <f>VLOOKUP(A13,'Phase 1,2+robust'!$A$3:$ID$198,23,FALSE)</f>
        <v>#N/A</v>
      </c>
      <c r="X13" s="47" t="e">
        <f>VLOOKUP(A13,'Phase 1,2+robust'!$A$3:$ID$198,24,FALSE)</f>
        <v>#N/A</v>
      </c>
      <c r="Y13" s="16" t="e">
        <f>VLOOKUP(A13,'Phase 1,2+robust'!$A$3:$ID$198,25,FALSE)</f>
        <v>#N/A</v>
      </c>
      <c r="Z13" s="16" t="e">
        <f>VLOOKUP(A13,'Phase 1,2+robust'!$A$3:$ID$198,26,FALSE)</f>
        <v>#N/A</v>
      </c>
      <c r="AA13" s="16" t="e">
        <f>VLOOKUP(A13,'Phase 1,2+robust'!$A$3:$ID$198,27,FALSE)</f>
        <v>#N/A</v>
      </c>
      <c r="AB13" s="45" t="e">
        <f>VLOOKUP(A13,'Phase 1,2+robust'!$A$3:$ID$198,28,FALSE)</f>
        <v>#N/A</v>
      </c>
      <c r="AC13" s="46" t="e">
        <f>VLOOKUP(A13,'Phase 1,2+robust'!$A$3:$ID$198,29,FALSE)</f>
        <v>#N/A</v>
      </c>
      <c r="AD13" s="47" t="e">
        <f>VLOOKUP(A13,'Phase 1,2+robust'!$A$3:$ID$198,30,FALSE)</f>
        <v>#N/A</v>
      </c>
      <c r="AE13" s="16" t="e">
        <f>VLOOKUP(A13,'Phase 1,2+robust'!$A$3:$ID$198,31,FALSE)</f>
        <v>#N/A</v>
      </c>
      <c r="AF13" s="16" t="e">
        <f>VLOOKUP(A13,'Phase 1,2+robust'!$A$3:$ID$198,32,FALSE)</f>
        <v>#N/A</v>
      </c>
      <c r="AG13" s="16" t="e">
        <f>VLOOKUP(A13,'Phase 1,2+robust'!$A$3:$ID$198,33,FALSE)</f>
        <v>#N/A</v>
      </c>
      <c r="AH13" s="45" t="e">
        <f>VLOOKUP(A13,'Phase 1,2+robust'!$A$3:$ID$198,34,FALSE)</f>
        <v>#N/A</v>
      </c>
      <c r="AI13" s="46" t="e">
        <f>VLOOKUP(A13,'Phase 1,2+robust'!$A$3:$ID$198,35,FALSE)</f>
        <v>#N/A</v>
      </c>
      <c r="AJ13" s="47" t="e">
        <f>VLOOKUP(A13,'Phase 1,2+robust'!$A$3:$ID$198,36,FALSE)</f>
        <v>#N/A</v>
      </c>
      <c r="AK13" s="16" t="e">
        <f>VLOOKUP(A13,'Phase 1,2+robust'!$A$3:$ID$198,37,FALSE)</f>
        <v>#N/A</v>
      </c>
      <c r="AL13" s="16" t="e">
        <f>VLOOKUP(A13,'Phase 1,2+robust'!$A$3:$ID$198,38,FALSE)</f>
        <v>#N/A</v>
      </c>
      <c r="AM13" s="16" t="e">
        <f>VLOOKUP(A13,'Phase 1,2+robust'!$A$3:$ID$198,39,FALSE)</f>
        <v>#N/A</v>
      </c>
      <c r="AN13" s="45" t="e">
        <f>VLOOKUP(A13,'Phase 1,2+robust'!$A$3:$ID$198,40,FALSE)</f>
        <v>#N/A</v>
      </c>
      <c r="AO13" s="46" t="e">
        <f>VLOOKUP(A13,'Phase 1,2+robust'!$A$3:$ID$198,41,FALSE)</f>
        <v>#N/A</v>
      </c>
      <c r="AP13" s="47" t="e">
        <f>VLOOKUP(A13,'Phase 1,2+robust'!$A$3:$ID$198,42,FALSE)</f>
        <v>#N/A</v>
      </c>
      <c r="AQ13" s="16" t="e">
        <f>VLOOKUP(A13,'Phase 1,2+robust'!$A$3:$ID$198,43,FALSE)</f>
        <v>#N/A</v>
      </c>
      <c r="AR13" s="16" t="e">
        <f>VLOOKUP(A13,'Phase 1,2+robust'!$A$3:$ID$198,44,FALSE)</f>
        <v>#N/A</v>
      </c>
      <c r="AS13" s="16" t="e">
        <f>VLOOKUP(A13,'Phase 1,2+robust'!$A$3:$ID$198,45,FALSE)</f>
        <v>#N/A</v>
      </c>
      <c r="AT13" s="45" t="e">
        <f>VLOOKUP(A13,'Phase 1,2+robust'!$A$3:$ID$198,46,FALSE)</f>
        <v>#N/A</v>
      </c>
      <c r="AU13" s="46" t="e">
        <f>VLOOKUP(A13,'Phase 1,2+robust'!$A$3:$ID$198,47,FALSE)</f>
        <v>#N/A</v>
      </c>
      <c r="AV13" s="47" t="e">
        <f>VLOOKUP(A13,'Phase 1,2+robust'!$A$3:$ID$198,48,FALSE)</f>
        <v>#N/A</v>
      </c>
      <c r="AW13" s="16" t="e">
        <f>VLOOKUP(A13,'Phase 1,2+robust'!$A$3:$ID$198,49,FALSE)</f>
        <v>#N/A</v>
      </c>
      <c r="AX13" s="16" t="e">
        <f>VLOOKUP(A13,'Phase 1,2+robust'!$A$3:$ID$198,50,FALSE)</f>
        <v>#N/A</v>
      </c>
      <c r="AY13" s="16" t="e">
        <f>VLOOKUP(A13,'Phase 1,2+robust'!$A$3:$ID$198,51,FALSE)</f>
        <v>#N/A</v>
      </c>
      <c r="AZ13" s="45" t="e">
        <f>VLOOKUP(A13,'Phase 1,2+robust'!$A$3:$ID$198,52,FALSE)</f>
        <v>#N/A</v>
      </c>
      <c r="BA13" s="46" t="e">
        <f>VLOOKUP(A13,'Phase 1,2+robust'!$A$3:$ID$198,53,FALSE)</f>
        <v>#N/A</v>
      </c>
      <c r="BB13" s="47" t="e">
        <f>VLOOKUP(A13,'Phase 1,2+robust'!$A$3:$ID$198,54,FALSE)</f>
        <v>#N/A</v>
      </c>
      <c r="BC13" s="16" t="e">
        <f>VLOOKUP(A13,'Phase 1,2+robust'!$A$3:$ID$198,55,FALSE)</f>
        <v>#N/A</v>
      </c>
      <c r="BD13" s="16" t="e">
        <f>VLOOKUP(A13,'Phase 1,2+robust'!$A$3:$ID$198,56,FALSE)</f>
        <v>#N/A</v>
      </c>
      <c r="BE13" s="16" t="e">
        <f>VLOOKUP(A13,'Phase 1,2+robust'!$A$3:$ID$198,57,FALSE)</f>
        <v>#N/A</v>
      </c>
      <c r="BF13" s="45" t="e">
        <f>VLOOKUP(A13,'Phase 1,2+robust'!$A$3:$ID$198,58,FALSE)</f>
        <v>#N/A</v>
      </c>
      <c r="BG13" s="46" t="e">
        <f>VLOOKUP(A13,'Phase 1,2+robust'!$A$3:$ID$198,59,FALSE)</f>
        <v>#N/A</v>
      </c>
      <c r="BH13" s="47" t="e">
        <f>VLOOKUP(A13,'Phase 1,2+robust'!$A$3:$ID$198,60,FALSE)</f>
        <v>#N/A</v>
      </c>
      <c r="BI13" s="16" t="e">
        <f>VLOOKUP(A13,'Phase 1,2+robust'!$A$3:$ID$198,61,FALSE)</f>
        <v>#N/A</v>
      </c>
      <c r="BJ13" s="16" t="e">
        <f>VLOOKUP(A13,'Phase 1,2+robust'!$A$3:$ID$198,62,FALSE)</f>
        <v>#N/A</v>
      </c>
      <c r="BK13" s="16" t="e">
        <f>VLOOKUP(A13,'Phase 1,2+robust'!$A$3:$ID$198,63,FALSE)</f>
        <v>#N/A</v>
      </c>
      <c r="BL13" s="45" t="e">
        <f>VLOOKUP(A13,'Phase 1,2+robust'!$A$3:$ID$198,64,FALSE)</f>
        <v>#N/A</v>
      </c>
      <c r="BM13" s="46" t="e">
        <f>VLOOKUP(A13,'Phase 1,2+robust'!$A$3:$ID$198,65,FALSE)</f>
        <v>#N/A</v>
      </c>
      <c r="BN13" s="47" t="e">
        <f>VLOOKUP(A13,'Phase 1,2+robust'!$A$3:$ID$198,66,FALSE)</f>
        <v>#N/A</v>
      </c>
      <c r="BO13" s="16" t="e">
        <f>VLOOKUP(A13,'Phase 1,2+robust'!$A$3:$ID$198,67,FALSE)</f>
        <v>#N/A</v>
      </c>
      <c r="BP13" s="16" t="e">
        <f>VLOOKUP(A13,'Phase 1,2+robust'!$A$3:$ID$198,68,FALSE)</f>
        <v>#N/A</v>
      </c>
      <c r="BQ13" s="16" t="e">
        <f>VLOOKUP(A13,'Phase 1,2+robust'!$A$3:$ID$198,69,FALSE)</f>
        <v>#N/A</v>
      </c>
      <c r="BR13" s="45" t="e">
        <f>VLOOKUP(A13,'Phase 1,2+robust'!$A$3:$ID$198,70,FALSE)</f>
        <v>#N/A</v>
      </c>
      <c r="BS13" s="46" t="e">
        <f>VLOOKUP(A13,'Phase 1,2+robust'!$A$3:$ID$198,71,FALSE)</f>
        <v>#N/A</v>
      </c>
      <c r="BT13" s="47" t="e">
        <f>VLOOKUP(A13,'Phase 1,2+robust'!$A$3:$ID$198,72,FALSE)</f>
        <v>#N/A</v>
      </c>
      <c r="BU13" s="16" t="e">
        <f>VLOOKUP(A13,'Phase 1,2+robust'!$A$3:$ID$198,73,FALSE)</f>
        <v>#N/A</v>
      </c>
      <c r="BV13" s="16" t="e">
        <f>VLOOKUP(A13,'Phase 1,2+robust'!$A$3:$ID$198,74,FALSE)</f>
        <v>#N/A</v>
      </c>
      <c r="BW13" s="16" t="e">
        <f>VLOOKUP(A13,'Phase 1,2+robust'!$A$3:$ID$198,75,FALSE)</f>
        <v>#N/A</v>
      </c>
      <c r="BX13" s="45" t="e">
        <f>VLOOKUP(A13,'Phase 1,2+robust'!$A$3:$ID$198,76,FALSE)</f>
        <v>#N/A</v>
      </c>
      <c r="BY13" s="46" t="e">
        <f>VLOOKUP(A13,'Phase 1,2+robust'!$A$3:$ID$198,77,FALSE)</f>
        <v>#N/A</v>
      </c>
      <c r="BZ13" s="47" t="e">
        <f>VLOOKUP(A13,'Phase 1,2+robust'!$A$3:$ID$198,78,FALSE)</f>
        <v>#N/A</v>
      </c>
      <c r="CA13" s="16" t="e">
        <f>VLOOKUP(A13,'Phase 1,2+robust'!$A$3:$ID$198,79,FALSE)</f>
        <v>#N/A</v>
      </c>
      <c r="CB13" s="16" t="e">
        <f>VLOOKUP(A13,'Phase 1,2+robust'!$A$3:$ID$198,80,FALSE)</f>
        <v>#N/A</v>
      </c>
      <c r="CC13" s="16" t="e">
        <f>VLOOKUP(A13,'Phase 1,2+robust'!$A$3:$ID$198,81,FALSE)</f>
        <v>#N/A</v>
      </c>
      <c r="CD13" s="45" t="e">
        <f>VLOOKUP(A13,'Phase 1,2+robust'!$A$3:$ID$198,82,FALSE)</f>
        <v>#N/A</v>
      </c>
      <c r="CE13" s="46" t="e">
        <f>VLOOKUP(A13,'Phase 1,2+robust'!$A$3:$ID$198,83,FALSE)</f>
        <v>#N/A</v>
      </c>
      <c r="CF13" s="47" t="e">
        <f>VLOOKUP(A13,'Phase 1,2+robust'!$A$3:$ID$198,84,FALSE)</f>
        <v>#N/A</v>
      </c>
      <c r="CG13" s="16" t="e">
        <f>VLOOKUP(A13,'Phase 1,2+robust'!$A$3:$ID$198,85,FALSE)</f>
        <v>#N/A</v>
      </c>
      <c r="CH13" s="16" t="e">
        <f>VLOOKUP(A13,'Phase 1,2+robust'!$A$3:$ID$198,86,FALSE)</f>
        <v>#N/A</v>
      </c>
      <c r="CI13" s="16" t="e">
        <f>VLOOKUP(A13,'Phase 1,2+robust'!$A$3:$ID$198,87,FALSE)</f>
        <v>#N/A</v>
      </c>
      <c r="CJ13" s="45" t="e">
        <f>VLOOKUP(A13,'Phase 1,2+robust'!$A$3:$ID$198,88,FALSE)</f>
        <v>#N/A</v>
      </c>
      <c r="CK13" s="46" t="e">
        <f>VLOOKUP(A13,'Phase 1,2+robust'!$A$3:$ID$198,89,FALSE)</f>
        <v>#N/A</v>
      </c>
      <c r="CL13" s="47" t="e">
        <f>VLOOKUP(A13,'Phase 1,2+robust'!$A$3:$ID$198,90,FALSE)</f>
        <v>#N/A</v>
      </c>
      <c r="CM13" s="16" t="e">
        <f>VLOOKUP(A13,'Phase 1,2+robust'!$A$3:$ID$198,91,FALSE)</f>
        <v>#N/A</v>
      </c>
      <c r="CN13" s="16" t="e">
        <f>VLOOKUP(A13,'Phase 1,2+robust'!$A$3:$ID$198,92,FALSE)</f>
        <v>#N/A</v>
      </c>
      <c r="CO13" s="16" t="e">
        <f>VLOOKUP(A13,'Phase 1,2+robust'!$A$3:$ID$198,93,FALSE)</f>
        <v>#N/A</v>
      </c>
      <c r="CP13" s="45" t="e">
        <f>VLOOKUP(A13,'Phase 1,2+robust'!$A$3:$ID$198,94,FALSE)</f>
        <v>#N/A</v>
      </c>
      <c r="CQ13" s="46" t="e">
        <f>VLOOKUP(A13,'Phase 1,2+robust'!$A$3:$ID$198,95,FALSE)</f>
        <v>#N/A</v>
      </c>
      <c r="CR13" s="47" t="e">
        <f>VLOOKUP(A13,'Phase 1,2+robust'!$A$3:$ID$198,96,FALSE)</f>
        <v>#N/A</v>
      </c>
      <c r="CS13" s="16" t="e">
        <f>VLOOKUP(A13,'Phase 1,2+robust'!$A$3:$ID$198,97,FALSE)</f>
        <v>#N/A</v>
      </c>
      <c r="CT13" s="16" t="e">
        <f>VLOOKUP(A13,'Phase 1,2+robust'!$A$3:$ID$198,98,FALSE)</f>
        <v>#N/A</v>
      </c>
      <c r="CU13" s="16" t="e">
        <f>VLOOKUP(A13,'Phase 1,2+robust'!$A$3:$ID$198,99,FALSE)</f>
        <v>#N/A</v>
      </c>
      <c r="CV13" s="45" t="e">
        <f>VLOOKUP(A13,'Phase 1,2+robust'!$A$3:$ID$198,100,FALSE)</f>
        <v>#N/A</v>
      </c>
      <c r="CW13" s="46" t="e">
        <f>VLOOKUP(A13,'Phase 1,2+robust'!$A$3:$ID$198,101,FALSE)</f>
        <v>#N/A</v>
      </c>
      <c r="CX13" s="47" t="e">
        <f>VLOOKUP(A13,'Phase 1,2+robust'!$A$3:$ID$198,102,FALSE)</f>
        <v>#N/A</v>
      </c>
      <c r="CY13" s="16" t="e">
        <f>VLOOKUP(A13,'Phase 1,2+robust'!$A$3:$ID$198,103,FALSE)</f>
        <v>#N/A</v>
      </c>
      <c r="CZ13" s="16" t="e">
        <f>VLOOKUP(A13,'Phase 1,2+robust'!$A$3:$ID$198,104,FALSE)</f>
        <v>#N/A</v>
      </c>
      <c r="DA13" s="16" t="e">
        <f>VLOOKUP(A13,'Phase 1,2+robust'!$A$3:$ID$198,105,FALSE)</f>
        <v>#N/A</v>
      </c>
      <c r="DB13" s="45" t="e">
        <f>VLOOKUP(A13,'Phase 1,2+robust'!$A$3:$ID$198,106,FALSE)</f>
        <v>#N/A</v>
      </c>
      <c r="DC13" s="46" t="e">
        <f>VLOOKUP(A13,'Phase 1,2+robust'!$A$3:$ID$198,107,FALSE)</f>
        <v>#N/A</v>
      </c>
      <c r="DD13" s="47" t="e">
        <f>VLOOKUP(A13,'Phase 1,2+robust'!$A$3:$ID$198,108,FALSE)</f>
        <v>#N/A</v>
      </c>
      <c r="DE13" s="16" t="e">
        <f>VLOOKUP(A13,'Phase 1,2+robust'!$A$3:$ID$198,109,FALSE)</f>
        <v>#N/A</v>
      </c>
      <c r="DF13" s="16" t="e">
        <f>VLOOKUP(A13,'Phase 1,2+robust'!$A$3:$ID$198,110,FALSE)</f>
        <v>#N/A</v>
      </c>
      <c r="DG13" s="16" t="e">
        <f>VLOOKUP(A13,'Phase 1,2+robust'!$A$3:$ID$198,111,FALSE)</f>
        <v>#N/A</v>
      </c>
      <c r="DH13" s="45" t="e">
        <f>VLOOKUP(A13,'Phase 1,2+robust'!$A$3:$ID$198,112,FALSE)</f>
        <v>#N/A</v>
      </c>
      <c r="DI13" s="46" t="e">
        <f>VLOOKUP(A13,'Phase 1,2+robust'!$A$3:$ID$198,113,FALSE)</f>
        <v>#N/A</v>
      </c>
      <c r="DJ13" s="47" t="e">
        <f>VLOOKUP(A13,'Phase 1,2+robust'!$A$3:$ID$198,114,FALSE)</f>
        <v>#N/A</v>
      </c>
      <c r="DK13" s="16" t="e">
        <f>VLOOKUP(A13,'Phase 1,2+robust'!$A$3:$ID$198,115,FALSE)</f>
        <v>#N/A</v>
      </c>
      <c r="DL13" s="16" t="e">
        <f>VLOOKUP(A13,'Phase 1,2+robust'!$A$3:$ID$198,116,FALSE)</f>
        <v>#N/A</v>
      </c>
      <c r="DM13" s="16" t="e">
        <f>VLOOKUP(A13,'Phase 1,2+robust'!$A$3:$ID$198,117,FALSE)</f>
        <v>#N/A</v>
      </c>
      <c r="DN13" s="45" t="e">
        <f>VLOOKUP(A13,'Phase 1,2+robust'!$A$3:$ID$198,118,FALSE)</f>
        <v>#N/A</v>
      </c>
      <c r="DO13" s="46" t="e">
        <f>VLOOKUP(A13,'Phase 1,2+robust'!$A$3:$ID$198,119,FALSE)</f>
        <v>#N/A</v>
      </c>
      <c r="DP13" s="47" t="e">
        <f>VLOOKUP(A13,'Phase 1,2+robust'!$A$3:$ID$198,120,FALSE)</f>
        <v>#N/A</v>
      </c>
      <c r="DQ13" s="16" t="e">
        <f>VLOOKUP(A13,'Phase 1,2+robust'!$A$3:$ID$198,121,FALSE)</f>
        <v>#N/A</v>
      </c>
      <c r="DR13" s="16" t="e">
        <f>VLOOKUP(A13,'Phase 1,2+robust'!$A$3:$ID$198,122,FALSE)</f>
        <v>#N/A</v>
      </c>
      <c r="DS13" s="16" t="e">
        <f>VLOOKUP(A13,'Phase 1,2+robust'!$A$3:$ID$198,123,FALSE)</f>
        <v>#N/A</v>
      </c>
      <c r="DT13" s="45" t="e">
        <f>VLOOKUP(A13,'Phase 1,2+robust'!$A$3:$ID$198,124,FALSE)</f>
        <v>#N/A</v>
      </c>
      <c r="DU13" s="46" t="e">
        <f>VLOOKUP(A13,'Phase 1,2+robust'!$A$3:$ID$198,125,FALSE)</f>
        <v>#N/A</v>
      </c>
      <c r="DV13" s="47" t="e">
        <f>VLOOKUP(A13,'Phase 1,2+robust'!$A$3:$ID$198,126,FALSE)</f>
        <v>#N/A</v>
      </c>
      <c r="DW13" s="16" t="e">
        <f>VLOOKUP(A13,'Phase 1,2+robust'!$A$3:$ID$198,127,FALSE)</f>
        <v>#N/A</v>
      </c>
      <c r="DX13" s="16" t="e">
        <f>VLOOKUP(A13,'Phase 1,2+robust'!$A$3:$ID$198,128,FALSE)</f>
        <v>#N/A</v>
      </c>
      <c r="DY13" s="16" t="e">
        <f>VLOOKUP(A13,'Phase 1,2+robust'!$A$3:$ID$198,129,FALSE)</f>
        <v>#N/A</v>
      </c>
      <c r="DZ13" s="45" t="e">
        <f>VLOOKUP(A13,'Phase 1,2+robust'!$A$3:$ID$198,130,FALSE)</f>
        <v>#N/A</v>
      </c>
      <c r="EA13" s="46" t="e">
        <f>VLOOKUP(A13,'Phase 1,2+robust'!$A$3:$ID$198,131,FALSE)</f>
        <v>#N/A</v>
      </c>
      <c r="EB13" s="47" t="e">
        <f>VLOOKUP(A13,'Phase 1,2+robust'!$A$3:$ID$198,132,FALSE)</f>
        <v>#N/A</v>
      </c>
      <c r="EC13" s="16" t="e">
        <f>VLOOKUP(A13,'Phase 1,2+robust'!$A$3:$ID$198,133,FALSE)</f>
        <v>#N/A</v>
      </c>
      <c r="ED13" s="16" t="e">
        <f>VLOOKUP(A13,'Phase 1,2+robust'!$A$3:$ID$198,134,FALSE)</f>
        <v>#N/A</v>
      </c>
      <c r="EE13" s="16" t="e">
        <f>VLOOKUP(A13,'Phase 1,2+robust'!$A$3:$ID$198,135,FALSE)</f>
        <v>#N/A</v>
      </c>
      <c r="EF13" s="45" t="e">
        <f>VLOOKUP(A13,'Phase 1,2+robust'!$A$3:$ID$198,136,FALSE)</f>
        <v>#N/A</v>
      </c>
      <c r="EG13" s="46" t="e">
        <f>VLOOKUP(A13,'Phase 1,2+robust'!$A$3:$ID$198,137,FALSE)</f>
        <v>#N/A</v>
      </c>
      <c r="EH13" s="47" t="e">
        <f>VLOOKUP(A13,'Phase 1,2+robust'!$A$3:$ID$198,138,FALSE)</f>
        <v>#N/A</v>
      </c>
      <c r="EI13" s="16" t="e">
        <f>VLOOKUP(A13,'Phase 1,2+robust'!$A$3:$ID$198,139,FALSE)</f>
        <v>#N/A</v>
      </c>
      <c r="EJ13" s="16" t="e">
        <f>VLOOKUP(A13,'Phase 1,2+robust'!$A$3:$ID$198,140,FALSE)</f>
        <v>#N/A</v>
      </c>
      <c r="EK13" s="16" t="e">
        <f>VLOOKUP(A13,'Phase 1,2+robust'!$A$3:$ID$198,141,FALSE)</f>
        <v>#N/A</v>
      </c>
      <c r="EL13" s="45" t="e">
        <f>VLOOKUP(A13,'Phase 1,2+robust'!$A$3:$ID$198,142,FALSE)</f>
        <v>#N/A</v>
      </c>
      <c r="EM13" s="46" t="e">
        <f>VLOOKUP(A13,'Phase 1,2+robust'!$A$3:$ID$198,143,FALSE)</f>
        <v>#N/A</v>
      </c>
      <c r="EN13" s="47" t="e">
        <f>VLOOKUP(A13,'Phase 1,2+robust'!$A$3:$ID$198,144,FALSE)</f>
        <v>#N/A</v>
      </c>
      <c r="EO13" s="16" t="e">
        <f>VLOOKUP(A13,'Phase 1,2+robust'!$A$3:$ID$198,145,FALSE)</f>
        <v>#N/A</v>
      </c>
      <c r="EP13" s="16" t="e">
        <f>VLOOKUP(A13,'Phase 1,2+robust'!$A$3:$ID$198,146,FALSE)</f>
        <v>#N/A</v>
      </c>
      <c r="EQ13" s="16" t="e">
        <f>VLOOKUP(A13,'Phase 1,2+robust'!$A$3:$ID$198,147,FALSE)</f>
        <v>#N/A</v>
      </c>
      <c r="ER13" s="45" t="e">
        <f>VLOOKUP(A13,'Phase 1,2+robust'!$A$3:$ID$198,148,FALSE)</f>
        <v>#N/A</v>
      </c>
      <c r="ES13" s="46" t="e">
        <f>VLOOKUP(A13,'Phase 1,2+robust'!$A$3:$ID$198,149,FALSE)</f>
        <v>#N/A</v>
      </c>
      <c r="ET13" s="47" t="e">
        <f>VLOOKUP(A13,'Phase 1,2+robust'!$A$3:$ID$198,150,FALSE)</f>
        <v>#N/A</v>
      </c>
      <c r="EU13" s="16" t="e">
        <f>VLOOKUP(A13,'Phase 1,2+robust'!$A$3:$ID$198,151,FALSE)</f>
        <v>#N/A</v>
      </c>
      <c r="EV13" s="16" t="e">
        <f>VLOOKUP(A13,'Phase 1,2+robust'!$A$3:$ID$198,152,FALSE)</f>
        <v>#N/A</v>
      </c>
      <c r="EW13" s="16" t="e">
        <f>VLOOKUP(A13,'Phase 1,2+robust'!$A$3:$ID$198,153,FALSE)</f>
        <v>#N/A</v>
      </c>
      <c r="EX13" s="16" t="e">
        <f>VLOOKUP(A13,'Phase 1,2+robust'!$A$3:$ID$198,154,FALSE)</f>
        <v>#N/A</v>
      </c>
      <c r="EY13" s="16" t="e">
        <f>VLOOKUP(A13,'Phase 1,2+robust'!$A$3:$ID$198,155,FALSE)</f>
        <v>#N/A</v>
      </c>
      <c r="EZ13" s="16" t="e">
        <f>VLOOKUP(A13,'Phase 1,2+robust'!$A$3:$ID$198,156,FALSE)</f>
        <v>#N/A</v>
      </c>
      <c r="FA13" s="16" t="e">
        <f>VLOOKUP(A13,'Phase 1,2+robust'!$A$3:$ID$198,157,FALSE)</f>
        <v>#N/A</v>
      </c>
      <c r="FB13" s="16" t="e">
        <f>VLOOKUP(A13,'Phase 1,2+robust'!$A$3:$ID$198,158,FALSE)</f>
        <v>#N/A</v>
      </c>
      <c r="FC13" s="16" t="e">
        <f>VLOOKUP(A13,'Phase 1,2+robust'!$A$3:$ID$198,159,FALSE)</f>
        <v>#N/A</v>
      </c>
      <c r="FD13" s="16" t="e">
        <f>VLOOKUP(A13,'Phase 1,2+robust'!$A$3:$ID$198,160,FALSE)</f>
        <v>#N/A</v>
      </c>
      <c r="FE13" s="16" t="e">
        <f>VLOOKUP(A13,'Phase 1,2+robust'!$A$3:$ID$198,161,FALSE)</f>
        <v>#N/A</v>
      </c>
      <c r="FF13" s="16" t="e">
        <f>VLOOKUP(A13,'Phase 1,2+robust'!$A$3:$ID$198,162,FALSE)</f>
        <v>#N/A</v>
      </c>
      <c r="FG13" s="16" t="e">
        <f>VLOOKUP(A13,'Phase 1,2+robust'!$A$3:$ID$198,163,FALSE)</f>
        <v>#N/A</v>
      </c>
      <c r="FH13" s="16" t="e">
        <f>VLOOKUP(A13,'Phase 1,2+robust'!$A$3:$ID$198,164,FALSE)</f>
        <v>#N/A</v>
      </c>
      <c r="FI13" s="16" t="e">
        <f>VLOOKUP(A13,'Phase 1,2+robust'!$A$3:$ID$198,165,FALSE)</f>
        <v>#N/A</v>
      </c>
      <c r="FJ13" s="16" t="e">
        <f>VLOOKUP(A13,'Phase 1,2+robust'!$A$3:$ID$198,166,FALSE)</f>
        <v>#N/A</v>
      </c>
      <c r="FK13" s="16" t="e">
        <f>VLOOKUP(A13,'Phase 1,2+robust'!$A$3:$ID$198,167,FALSE)</f>
        <v>#N/A</v>
      </c>
      <c r="FL13" s="16" t="e">
        <f>VLOOKUP(A13,'Phase 1,2+robust'!$A$3:$ID$198,168,FALSE)</f>
        <v>#N/A</v>
      </c>
      <c r="FM13" s="16" t="e">
        <f>VLOOKUP(A13,'Phase 1,2+robust'!$A$3:$ID$198,169,FALSE)</f>
        <v>#N/A</v>
      </c>
      <c r="FN13" s="16" t="e">
        <f>VLOOKUP(A13,'Phase 1,2+robust'!$A$3:$ID$198,170,FALSE)</f>
        <v>#N/A</v>
      </c>
      <c r="FO13" s="16" t="e">
        <f>VLOOKUP(A13,'Phase 1,2+robust'!$A$3:$ID$198,171,FALSE)</f>
        <v>#N/A</v>
      </c>
      <c r="FP13" s="16" t="e">
        <f>VLOOKUP(A13,'Phase 1,2+robust'!$A$3:$ID$198,172,FALSE)</f>
        <v>#N/A</v>
      </c>
      <c r="FQ13" s="16" t="e">
        <f>VLOOKUP(A13,'Phase 1,2+robust'!$A$3:$ID$198,173,FALSE)</f>
        <v>#N/A</v>
      </c>
      <c r="FR13" s="16" t="e">
        <f>VLOOKUP(A13,'Phase 1,2+robust'!$A$3:$ID$198,174,FALSE)</f>
        <v>#N/A</v>
      </c>
      <c r="FS13" s="16" t="e">
        <f>VLOOKUP(A13,'Phase 1,2+robust'!$A$3:$ID$198,175,FALSE)</f>
        <v>#N/A</v>
      </c>
      <c r="FT13" s="16" t="e">
        <f>VLOOKUP(A13,'Phase 1,2+robust'!$A$3:$ID$198,176,FALSE)</f>
        <v>#N/A</v>
      </c>
      <c r="FU13" s="16" t="e">
        <f>VLOOKUP(A13,'Phase 1,2+robust'!$A$3:$ID$198,177,FALSE)</f>
        <v>#N/A</v>
      </c>
      <c r="FV13" s="16" t="e">
        <f>VLOOKUP(A13,'Phase 1,2+robust'!$A$3:$ID$198,178,FALSE)</f>
        <v>#N/A</v>
      </c>
      <c r="FW13" s="16" t="e">
        <f>VLOOKUP(A13,'Phase 1,2+robust'!$A$3:$ID$198,179,FALSE)</f>
        <v>#N/A</v>
      </c>
      <c r="FX13" s="16" t="e">
        <f>VLOOKUP(A13,'Phase 1,2+robust'!$A$3:$ID$198,180,FALSE)</f>
        <v>#N/A</v>
      </c>
      <c r="FY13" s="16" t="e">
        <f>VLOOKUP(A13,'Phase 1,2+robust'!$A$3:$ID$198,181,FALSE)</f>
        <v>#N/A</v>
      </c>
      <c r="FZ13" s="16" t="e">
        <f>VLOOKUP(A13,'Phase 1,2+robust'!$A$3:$ID$198,182,FALSE)</f>
        <v>#N/A</v>
      </c>
      <c r="GA13" s="16" t="e">
        <f>VLOOKUP(A13,'Phase 1,2+robust'!$A$3:$ID$198,183,FALSE)</f>
        <v>#N/A</v>
      </c>
      <c r="GB13" s="16" t="e">
        <f>VLOOKUP(A13,'Phase 1,2+robust'!$A$3:$ID$198,184,FALSE)</f>
        <v>#N/A</v>
      </c>
      <c r="GC13" s="16" t="e">
        <f>VLOOKUP(A13,'Phase 1,2+robust'!$A$3:$ID$198,185,FALSE)</f>
        <v>#N/A</v>
      </c>
      <c r="GD13" s="16" t="e">
        <f>VLOOKUP(A13,'Phase 1,2+robust'!$A$3:$ID$198,186,FALSE)</f>
        <v>#N/A</v>
      </c>
      <c r="GE13" s="16" t="e">
        <f>VLOOKUP(A13,'Phase 1,2+robust'!$A$3:$ID$198,187,FALSE)</f>
        <v>#N/A</v>
      </c>
      <c r="GF13" s="16" t="e">
        <f>VLOOKUP(A13,'Phase 1,2+robust'!$A$3:$ID$198,188,FALSE)</f>
        <v>#N/A</v>
      </c>
      <c r="GG13" s="16" t="e">
        <f>VLOOKUP(A13,'Phase 1,2+robust'!$A$3:$ID$198,189,FALSE)</f>
        <v>#N/A</v>
      </c>
      <c r="GH13" s="16" t="e">
        <f>VLOOKUP(A13,'Phase 1,2+robust'!$A$3:$ID$198,190,FALSE)</f>
        <v>#N/A</v>
      </c>
      <c r="GI13" s="16" t="e">
        <f>VLOOKUP(A13,'Phase 1,2+robust'!$A$3:$ID$198,191,FALSE)</f>
        <v>#N/A</v>
      </c>
      <c r="GJ13" s="16" t="e">
        <f>VLOOKUP(A13,'Phase 1,2+robust'!$A$3:$ID$198,192,FALSE)</f>
        <v>#N/A</v>
      </c>
      <c r="GK13" s="16" t="e">
        <f>VLOOKUP(A13,'Phase 1,2+robust'!$A$3:$ID$198,193,FALSE)</f>
        <v>#N/A</v>
      </c>
      <c r="GL13" s="16" t="e">
        <f>VLOOKUP(A13,'Phase 1,2+robust'!$A$3:$ID$198,194,FALSE)</f>
        <v>#N/A</v>
      </c>
      <c r="GM13" s="16" t="e">
        <f>VLOOKUP(A13,'Phase 1,2+robust'!$A$3:$ID$198,195,FALSE)</f>
        <v>#N/A</v>
      </c>
      <c r="GN13" s="16" t="e">
        <f>VLOOKUP(A13,'Phase 1,2+robust'!$A$3:$ID$198,196,FALSE)</f>
        <v>#N/A</v>
      </c>
      <c r="GO13" s="16" t="e">
        <f>VLOOKUP(A13,'Phase 1,2+robust'!$A$3:$ID$198,197,FALSE)</f>
        <v>#N/A</v>
      </c>
      <c r="GP13" s="16" t="e">
        <f>VLOOKUP(A13,'Phase 1,2+robust'!$A$3:$ID$198,198,FALSE)</f>
        <v>#N/A</v>
      </c>
    </row>
    <row r="14" spans="1:198" s="16" customFormat="1" x14ac:dyDescent="0.25">
      <c r="B14" s="16" t="e">
        <f>VLOOKUP(A14,'Phase 1,2+robust'!$A$3:$ID$198,2,FALSE)</f>
        <v>#N/A</v>
      </c>
      <c r="C14" s="16" t="e">
        <f>VLOOKUP(A14,'Phase 1,2+robust'!$A$3:$ID$198,3,FALSE)</f>
        <v>#N/A</v>
      </c>
      <c r="D14" s="16" t="e">
        <f>VLOOKUP(A14,'Phase 1,2+robust'!$A$3:$ID$198,4,FALSE)</f>
        <v>#N/A</v>
      </c>
      <c r="E14" s="16" t="e">
        <f>VLOOKUP(A14,'Phase 1,2+robust'!$A$3:$ID$198,5,FALSE)</f>
        <v>#N/A</v>
      </c>
      <c r="F14" s="16" t="e">
        <f>VLOOKUP(A14,'Phase 1,2+robust'!$A$3:$ID$198,6,FALSE)</f>
        <v>#N/A</v>
      </c>
      <c r="G14" s="16" t="e">
        <f>VLOOKUP(A14,'Phase 1,2+robust'!$A$3:$ID$198,7,FALSE)</f>
        <v>#N/A</v>
      </c>
      <c r="H14" s="16" t="e">
        <f>VLOOKUP(A14,'Phase 1,2+robust'!$A$3:$ID$198,8,FALSE)</f>
        <v>#N/A</v>
      </c>
      <c r="I14" s="16" t="e">
        <f>VLOOKUP(A14,'Phase 1,2+robust'!$A$3:$ID$198,9,FALSE)</f>
        <v>#N/A</v>
      </c>
      <c r="J14" s="45" t="e">
        <f>VLOOKUP(A14,'Phase 1,2+robust'!$A$3:$ID$198,10,FALSE)</f>
        <v>#N/A</v>
      </c>
      <c r="K14" s="46" t="e">
        <f>VLOOKUP(A14,'Phase 1,2+robust'!$A$3:$ID$198,11,FALSE)</f>
        <v>#N/A</v>
      </c>
      <c r="L14" s="47" t="e">
        <f>VLOOKUP(A14,'Phase 1,2+robust'!$A$3:$ID$198,12,FALSE)</f>
        <v>#N/A</v>
      </c>
      <c r="M14" s="16" t="e">
        <f>VLOOKUP(A14,'Phase 1,2+robust'!$A$3:$ID$198,13,FALSE)</f>
        <v>#N/A</v>
      </c>
      <c r="N14" s="16" t="e">
        <f>VLOOKUP(A14,'Phase 1,2+robust'!$A$3:$ID$198,14,FALSE)</f>
        <v>#N/A</v>
      </c>
      <c r="O14" s="16" t="e">
        <f>VLOOKUP(A14,'Phase 1,2+robust'!$A$3:$ID$198,15,FALSE)</f>
        <v>#N/A</v>
      </c>
      <c r="P14" s="45" t="e">
        <f>VLOOKUP(A14,'Phase 1,2+robust'!$A$3:$ID$198,16,FALSE)</f>
        <v>#N/A</v>
      </c>
      <c r="Q14" s="46" t="e">
        <f>VLOOKUP(A14,'Phase 1,2+robust'!$A$3:$ID$198,17,FALSE)</f>
        <v>#N/A</v>
      </c>
      <c r="R14" s="47" t="e">
        <f>VLOOKUP(A14,'Phase 1,2+robust'!$A$3:$ID$198,18,FALSE)</f>
        <v>#N/A</v>
      </c>
      <c r="S14" s="16" t="e">
        <f>VLOOKUP(A14,'Phase 1,2+robust'!$A$3:$ID$198,19,FALSE)</f>
        <v>#N/A</v>
      </c>
      <c r="T14" s="16" t="e">
        <f>VLOOKUP(A14,'Phase 1,2+robust'!$A$3:$ID$198,20,FALSE)</f>
        <v>#N/A</v>
      </c>
      <c r="U14" s="16" t="e">
        <f>VLOOKUP(A14,'Phase 1,2+robust'!$A$3:$ID$198,21,FALSE)</f>
        <v>#N/A</v>
      </c>
      <c r="V14" s="45" t="e">
        <f>VLOOKUP(A14,'Phase 1,2+robust'!$A$3:$ID$198,22,FALSE)</f>
        <v>#N/A</v>
      </c>
      <c r="W14" s="46" t="e">
        <f>VLOOKUP(A14,'Phase 1,2+robust'!$A$3:$ID$198,23,FALSE)</f>
        <v>#N/A</v>
      </c>
      <c r="X14" s="47" t="e">
        <f>VLOOKUP(A14,'Phase 1,2+robust'!$A$3:$ID$198,24,FALSE)</f>
        <v>#N/A</v>
      </c>
      <c r="Y14" s="16" t="e">
        <f>VLOOKUP(A14,'Phase 1,2+robust'!$A$3:$ID$198,25,FALSE)</f>
        <v>#N/A</v>
      </c>
      <c r="Z14" s="16" t="e">
        <f>VLOOKUP(A14,'Phase 1,2+robust'!$A$3:$ID$198,26,FALSE)</f>
        <v>#N/A</v>
      </c>
      <c r="AA14" s="16" t="e">
        <f>VLOOKUP(A14,'Phase 1,2+robust'!$A$3:$ID$198,27,FALSE)</f>
        <v>#N/A</v>
      </c>
      <c r="AB14" s="45" t="e">
        <f>VLOOKUP(A14,'Phase 1,2+robust'!$A$3:$ID$198,28,FALSE)</f>
        <v>#N/A</v>
      </c>
      <c r="AC14" s="46" t="e">
        <f>VLOOKUP(A14,'Phase 1,2+robust'!$A$3:$ID$198,29,FALSE)</f>
        <v>#N/A</v>
      </c>
      <c r="AD14" s="47" t="e">
        <f>VLOOKUP(A14,'Phase 1,2+robust'!$A$3:$ID$198,30,FALSE)</f>
        <v>#N/A</v>
      </c>
      <c r="AE14" s="16" t="e">
        <f>VLOOKUP(A14,'Phase 1,2+robust'!$A$3:$ID$198,31,FALSE)</f>
        <v>#N/A</v>
      </c>
      <c r="AF14" s="16" t="e">
        <f>VLOOKUP(A14,'Phase 1,2+robust'!$A$3:$ID$198,32,FALSE)</f>
        <v>#N/A</v>
      </c>
      <c r="AG14" s="16" t="e">
        <f>VLOOKUP(A14,'Phase 1,2+robust'!$A$3:$ID$198,33,FALSE)</f>
        <v>#N/A</v>
      </c>
      <c r="AH14" s="45" t="e">
        <f>VLOOKUP(A14,'Phase 1,2+robust'!$A$3:$ID$198,34,FALSE)</f>
        <v>#N/A</v>
      </c>
      <c r="AI14" s="46" t="e">
        <f>VLOOKUP(A14,'Phase 1,2+robust'!$A$3:$ID$198,35,FALSE)</f>
        <v>#N/A</v>
      </c>
      <c r="AJ14" s="47" t="e">
        <f>VLOOKUP(A14,'Phase 1,2+robust'!$A$3:$ID$198,36,FALSE)</f>
        <v>#N/A</v>
      </c>
      <c r="AK14" s="16" t="e">
        <f>VLOOKUP(A14,'Phase 1,2+robust'!$A$3:$ID$198,37,FALSE)</f>
        <v>#N/A</v>
      </c>
      <c r="AL14" s="16" t="e">
        <f>VLOOKUP(A14,'Phase 1,2+robust'!$A$3:$ID$198,38,FALSE)</f>
        <v>#N/A</v>
      </c>
      <c r="AM14" s="16" t="e">
        <f>VLOOKUP(A14,'Phase 1,2+robust'!$A$3:$ID$198,39,FALSE)</f>
        <v>#N/A</v>
      </c>
      <c r="AN14" s="45" t="e">
        <f>VLOOKUP(A14,'Phase 1,2+robust'!$A$3:$ID$198,40,FALSE)</f>
        <v>#N/A</v>
      </c>
      <c r="AO14" s="46" t="e">
        <f>VLOOKUP(A14,'Phase 1,2+robust'!$A$3:$ID$198,41,FALSE)</f>
        <v>#N/A</v>
      </c>
      <c r="AP14" s="47" t="e">
        <f>VLOOKUP(A14,'Phase 1,2+robust'!$A$3:$ID$198,42,FALSE)</f>
        <v>#N/A</v>
      </c>
      <c r="AQ14" s="16" t="e">
        <f>VLOOKUP(A14,'Phase 1,2+robust'!$A$3:$ID$198,43,FALSE)</f>
        <v>#N/A</v>
      </c>
      <c r="AR14" s="16" t="e">
        <f>VLOOKUP(A14,'Phase 1,2+robust'!$A$3:$ID$198,44,FALSE)</f>
        <v>#N/A</v>
      </c>
      <c r="AS14" s="16" t="e">
        <f>VLOOKUP(A14,'Phase 1,2+robust'!$A$3:$ID$198,45,FALSE)</f>
        <v>#N/A</v>
      </c>
      <c r="AT14" s="45" t="e">
        <f>VLOOKUP(A14,'Phase 1,2+robust'!$A$3:$ID$198,46,FALSE)</f>
        <v>#N/A</v>
      </c>
      <c r="AU14" s="46" t="e">
        <f>VLOOKUP(A14,'Phase 1,2+robust'!$A$3:$ID$198,47,FALSE)</f>
        <v>#N/A</v>
      </c>
      <c r="AV14" s="47" t="e">
        <f>VLOOKUP(A14,'Phase 1,2+robust'!$A$3:$ID$198,48,FALSE)</f>
        <v>#N/A</v>
      </c>
      <c r="AW14" s="16" t="e">
        <f>VLOOKUP(A14,'Phase 1,2+robust'!$A$3:$ID$198,49,FALSE)</f>
        <v>#N/A</v>
      </c>
      <c r="AX14" s="16" t="e">
        <f>VLOOKUP(A14,'Phase 1,2+robust'!$A$3:$ID$198,50,FALSE)</f>
        <v>#N/A</v>
      </c>
      <c r="AY14" s="16" t="e">
        <f>VLOOKUP(A14,'Phase 1,2+robust'!$A$3:$ID$198,51,FALSE)</f>
        <v>#N/A</v>
      </c>
      <c r="AZ14" s="45" t="e">
        <f>VLOOKUP(A14,'Phase 1,2+robust'!$A$3:$ID$198,52,FALSE)</f>
        <v>#N/A</v>
      </c>
      <c r="BA14" s="46" t="e">
        <f>VLOOKUP(A14,'Phase 1,2+robust'!$A$3:$ID$198,53,FALSE)</f>
        <v>#N/A</v>
      </c>
      <c r="BB14" s="47" t="e">
        <f>VLOOKUP(A14,'Phase 1,2+robust'!$A$3:$ID$198,54,FALSE)</f>
        <v>#N/A</v>
      </c>
      <c r="BC14" s="16" t="e">
        <f>VLOOKUP(A14,'Phase 1,2+robust'!$A$3:$ID$198,55,FALSE)</f>
        <v>#N/A</v>
      </c>
      <c r="BD14" s="16" t="e">
        <f>VLOOKUP(A14,'Phase 1,2+robust'!$A$3:$ID$198,56,FALSE)</f>
        <v>#N/A</v>
      </c>
      <c r="BE14" s="16" t="e">
        <f>VLOOKUP(A14,'Phase 1,2+robust'!$A$3:$ID$198,57,FALSE)</f>
        <v>#N/A</v>
      </c>
      <c r="BF14" s="45" t="e">
        <f>VLOOKUP(A14,'Phase 1,2+robust'!$A$3:$ID$198,58,FALSE)</f>
        <v>#N/A</v>
      </c>
      <c r="BG14" s="46" t="e">
        <f>VLOOKUP(A14,'Phase 1,2+robust'!$A$3:$ID$198,59,FALSE)</f>
        <v>#N/A</v>
      </c>
      <c r="BH14" s="47" t="e">
        <f>VLOOKUP(A14,'Phase 1,2+robust'!$A$3:$ID$198,60,FALSE)</f>
        <v>#N/A</v>
      </c>
      <c r="BI14" s="16" t="e">
        <f>VLOOKUP(A14,'Phase 1,2+robust'!$A$3:$ID$198,61,FALSE)</f>
        <v>#N/A</v>
      </c>
      <c r="BJ14" s="16" t="e">
        <f>VLOOKUP(A14,'Phase 1,2+robust'!$A$3:$ID$198,62,FALSE)</f>
        <v>#N/A</v>
      </c>
      <c r="BK14" s="16" t="e">
        <f>VLOOKUP(A14,'Phase 1,2+robust'!$A$3:$ID$198,63,FALSE)</f>
        <v>#N/A</v>
      </c>
      <c r="BL14" s="45" t="e">
        <f>VLOOKUP(A14,'Phase 1,2+robust'!$A$3:$ID$198,64,FALSE)</f>
        <v>#N/A</v>
      </c>
      <c r="BM14" s="46" t="e">
        <f>VLOOKUP(A14,'Phase 1,2+robust'!$A$3:$ID$198,65,FALSE)</f>
        <v>#N/A</v>
      </c>
      <c r="BN14" s="47" t="e">
        <f>VLOOKUP(A14,'Phase 1,2+robust'!$A$3:$ID$198,66,FALSE)</f>
        <v>#N/A</v>
      </c>
      <c r="BO14" s="16" t="e">
        <f>VLOOKUP(A14,'Phase 1,2+robust'!$A$3:$ID$198,67,FALSE)</f>
        <v>#N/A</v>
      </c>
      <c r="BP14" s="16" t="e">
        <f>VLOOKUP(A14,'Phase 1,2+robust'!$A$3:$ID$198,68,FALSE)</f>
        <v>#N/A</v>
      </c>
      <c r="BQ14" s="16" t="e">
        <f>VLOOKUP(A14,'Phase 1,2+robust'!$A$3:$ID$198,69,FALSE)</f>
        <v>#N/A</v>
      </c>
      <c r="BR14" s="45" t="e">
        <f>VLOOKUP(A14,'Phase 1,2+robust'!$A$3:$ID$198,70,FALSE)</f>
        <v>#N/A</v>
      </c>
      <c r="BS14" s="46" t="e">
        <f>VLOOKUP(A14,'Phase 1,2+robust'!$A$3:$ID$198,71,FALSE)</f>
        <v>#N/A</v>
      </c>
      <c r="BT14" s="47" t="e">
        <f>VLOOKUP(A14,'Phase 1,2+robust'!$A$3:$ID$198,72,FALSE)</f>
        <v>#N/A</v>
      </c>
      <c r="BU14" s="16" t="e">
        <f>VLOOKUP(A14,'Phase 1,2+robust'!$A$3:$ID$198,73,FALSE)</f>
        <v>#N/A</v>
      </c>
      <c r="BV14" s="16" t="e">
        <f>VLOOKUP(A14,'Phase 1,2+robust'!$A$3:$ID$198,74,FALSE)</f>
        <v>#N/A</v>
      </c>
      <c r="BW14" s="16" t="e">
        <f>VLOOKUP(A14,'Phase 1,2+robust'!$A$3:$ID$198,75,FALSE)</f>
        <v>#N/A</v>
      </c>
      <c r="BX14" s="45" t="e">
        <f>VLOOKUP(A14,'Phase 1,2+robust'!$A$3:$ID$198,76,FALSE)</f>
        <v>#N/A</v>
      </c>
      <c r="BY14" s="46" t="e">
        <f>VLOOKUP(A14,'Phase 1,2+robust'!$A$3:$ID$198,77,FALSE)</f>
        <v>#N/A</v>
      </c>
      <c r="BZ14" s="47" t="e">
        <f>VLOOKUP(A14,'Phase 1,2+robust'!$A$3:$ID$198,78,FALSE)</f>
        <v>#N/A</v>
      </c>
      <c r="CA14" s="16" t="e">
        <f>VLOOKUP(A14,'Phase 1,2+robust'!$A$3:$ID$198,79,FALSE)</f>
        <v>#N/A</v>
      </c>
      <c r="CB14" s="16" t="e">
        <f>VLOOKUP(A14,'Phase 1,2+robust'!$A$3:$ID$198,80,FALSE)</f>
        <v>#N/A</v>
      </c>
      <c r="CC14" s="16" t="e">
        <f>VLOOKUP(A14,'Phase 1,2+robust'!$A$3:$ID$198,81,FALSE)</f>
        <v>#N/A</v>
      </c>
      <c r="CD14" s="45" t="e">
        <f>VLOOKUP(A14,'Phase 1,2+robust'!$A$3:$ID$198,82,FALSE)</f>
        <v>#N/A</v>
      </c>
      <c r="CE14" s="46" t="e">
        <f>VLOOKUP(A14,'Phase 1,2+robust'!$A$3:$ID$198,83,FALSE)</f>
        <v>#N/A</v>
      </c>
      <c r="CF14" s="47" t="e">
        <f>VLOOKUP(A14,'Phase 1,2+robust'!$A$3:$ID$198,84,FALSE)</f>
        <v>#N/A</v>
      </c>
      <c r="CG14" s="16" t="e">
        <f>VLOOKUP(A14,'Phase 1,2+robust'!$A$3:$ID$198,85,FALSE)</f>
        <v>#N/A</v>
      </c>
      <c r="CH14" s="16" t="e">
        <f>VLOOKUP(A14,'Phase 1,2+robust'!$A$3:$ID$198,86,FALSE)</f>
        <v>#N/A</v>
      </c>
      <c r="CI14" s="16" t="e">
        <f>VLOOKUP(A14,'Phase 1,2+robust'!$A$3:$ID$198,87,FALSE)</f>
        <v>#N/A</v>
      </c>
      <c r="CJ14" s="45" t="e">
        <f>VLOOKUP(A14,'Phase 1,2+robust'!$A$3:$ID$198,88,FALSE)</f>
        <v>#N/A</v>
      </c>
      <c r="CK14" s="46" t="e">
        <f>VLOOKUP(A14,'Phase 1,2+robust'!$A$3:$ID$198,89,FALSE)</f>
        <v>#N/A</v>
      </c>
      <c r="CL14" s="47" t="e">
        <f>VLOOKUP(A14,'Phase 1,2+robust'!$A$3:$ID$198,90,FALSE)</f>
        <v>#N/A</v>
      </c>
      <c r="CM14" s="16" t="e">
        <f>VLOOKUP(A14,'Phase 1,2+robust'!$A$3:$ID$198,91,FALSE)</f>
        <v>#N/A</v>
      </c>
      <c r="CN14" s="16" t="e">
        <f>VLOOKUP(A14,'Phase 1,2+robust'!$A$3:$ID$198,92,FALSE)</f>
        <v>#N/A</v>
      </c>
      <c r="CO14" s="16" t="e">
        <f>VLOOKUP(A14,'Phase 1,2+robust'!$A$3:$ID$198,93,FALSE)</f>
        <v>#N/A</v>
      </c>
      <c r="CP14" s="45" t="e">
        <f>VLOOKUP(A14,'Phase 1,2+robust'!$A$3:$ID$198,94,FALSE)</f>
        <v>#N/A</v>
      </c>
      <c r="CQ14" s="46" t="e">
        <f>VLOOKUP(A14,'Phase 1,2+robust'!$A$3:$ID$198,95,FALSE)</f>
        <v>#N/A</v>
      </c>
      <c r="CR14" s="47" t="e">
        <f>VLOOKUP(A14,'Phase 1,2+robust'!$A$3:$ID$198,96,FALSE)</f>
        <v>#N/A</v>
      </c>
      <c r="CS14" s="16" t="e">
        <f>VLOOKUP(A14,'Phase 1,2+robust'!$A$3:$ID$198,97,FALSE)</f>
        <v>#N/A</v>
      </c>
      <c r="CT14" s="16" t="e">
        <f>VLOOKUP(A14,'Phase 1,2+robust'!$A$3:$ID$198,98,FALSE)</f>
        <v>#N/A</v>
      </c>
      <c r="CU14" s="16" t="e">
        <f>VLOOKUP(A14,'Phase 1,2+robust'!$A$3:$ID$198,99,FALSE)</f>
        <v>#N/A</v>
      </c>
      <c r="CV14" s="45" t="e">
        <f>VLOOKUP(A14,'Phase 1,2+robust'!$A$3:$ID$198,100,FALSE)</f>
        <v>#N/A</v>
      </c>
      <c r="CW14" s="46" t="e">
        <f>VLOOKUP(A14,'Phase 1,2+robust'!$A$3:$ID$198,101,FALSE)</f>
        <v>#N/A</v>
      </c>
      <c r="CX14" s="47" t="e">
        <f>VLOOKUP(A14,'Phase 1,2+robust'!$A$3:$ID$198,102,FALSE)</f>
        <v>#N/A</v>
      </c>
      <c r="CY14" s="16" t="e">
        <f>VLOOKUP(A14,'Phase 1,2+robust'!$A$3:$ID$198,103,FALSE)</f>
        <v>#N/A</v>
      </c>
      <c r="CZ14" s="16" t="e">
        <f>VLOOKUP(A14,'Phase 1,2+robust'!$A$3:$ID$198,104,FALSE)</f>
        <v>#N/A</v>
      </c>
      <c r="DA14" s="16" t="e">
        <f>VLOOKUP(A14,'Phase 1,2+robust'!$A$3:$ID$198,105,FALSE)</f>
        <v>#N/A</v>
      </c>
      <c r="DB14" s="45" t="e">
        <f>VLOOKUP(A14,'Phase 1,2+robust'!$A$3:$ID$198,106,FALSE)</f>
        <v>#N/A</v>
      </c>
      <c r="DC14" s="46" t="e">
        <f>VLOOKUP(A14,'Phase 1,2+robust'!$A$3:$ID$198,107,FALSE)</f>
        <v>#N/A</v>
      </c>
      <c r="DD14" s="47" t="e">
        <f>VLOOKUP(A14,'Phase 1,2+robust'!$A$3:$ID$198,108,FALSE)</f>
        <v>#N/A</v>
      </c>
      <c r="DE14" s="16" t="e">
        <f>VLOOKUP(A14,'Phase 1,2+robust'!$A$3:$ID$198,109,FALSE)</f>
        <v>#N/A</v>
      </c>
      <c r="DF14" s="16" t="e">
        <f>VLOOKUP(A14,'Phase 1,2+robust'!$A$3:$ID$198,110,FALSE)</f>
        <v>#N/A</v>
      </c>
      <c r="DG14" s="16" t="e">
        <f>VLOOKUP(A14,'Phase 1,2+robust'!$A$3:$ID$198,111,FALSE)</f>
        <v>#N/A</v>
      </c>
      <c r="DH14" s="45" t="e">
        <f>VLOOKUP(A14,'Phase 1,2+robust'!$A$3:$ID$198,112,FALSE)</f>
        <v>#N/A</v>
      </c>
      <c r="DI14" s="46" t="e">
        <f>VLOOKUP(A14,'Phase 1,2+robust'!$A$3:$ID$198,113,FALSE)</f>
        <v>#N/A</v>
      </c>
      <c r="DJ14" s="47" t="e">
        <f>VLOOKUP(A14,'Phase 1,2+robust'!$A$3:$ID$198,114,FALSE)</f>
        <v>#N/A</v>
      </c>
      <c r="DK14" s="16" t="e">
        <f>VLOOKUP(A14,'Phase 1,2+robust'!$A$3:$ID$198,115,FALSE)</f>
        <v>#N/A</v>
      </c>
      <c r="DL14" s="16" t="e">
        <f>VLOOKUP(A14,'Phase 1,2+robust'!$A$3:$ID$198,116,FALSE)</f>
        <v>#N/A</v>
      </c>
      <c r="DM14" s="16" t="e">
        <f>VLOOKUP(A14,'Phase 1,2+robust'!$A$3:$ID$198,117,FALSE)</f>
        <v>#N/A</v>
      </c>
      <c r="DN14" s="45" t="e">
        <f>VLOOKUP(A14,'Phase 1,2+robust'!$A$3:$ID$198,118,FALSE)</f>
        <v>#N/A</v>
      </c>
      <c r="DO14" s="46" t="e">
        <f>VLOOKUP(A14,'Phase 1,2+robust'!$A$3:$ID$198,119,FALSE)</f>
        <v>#N/A</v>
      </c>
      <c r="DP14" s="47" t="e">
        <f>VLOOKUP(A14,'Phase 1,2+robust'!$A$3:$ID$198,120,FALSE)</f>
        <v>#N/A</v>
      </c>
      <c r="DQ14" s="16" t="e">
        <f>VLOOKUP(A14,'Phase 1,2+robust'!$A$3:$ID$198,121,FALSE)</f>
        <v>#N/A</v>
      </c>
      <c r="DR14" s="16" t="e">
        <f>VLOOKUP(A14,'Phase 1,2+robust'!$A$3:$ID$198,122,FALSE)</f>
        <v>#N/A</v>
      </c>
      <c r="DS14" s="16" t="e">
        <f>VLOOKUP(A14,'Phase 1,2+robust'!$A$3:$ID$198,123,FALSE)</f>
        <v>#N/A</v>
      </c>
      <c r="DT14" s="45" t="e">
        <f>VLOOKUP(A14,'Phase 1,2+robust'!$A$3:$ID$198,124,FALSE)</f>
        <v>#N/A</v>
      </c>
      <c r="DU14" s="46" t="e">
        <f>VLOOKUP(A14,'Phase 1,2+robust'!$A$3:$ID$198,125,FALSE)</f>
        <v>#N/A</v>
      </c>
      <c r="DV14" s="47" t="e">
        <f>VLOOKUP(A14,'Phase 1,2+robust'!$A$3:$ID$198,126,FALSE)</f>
        <v>#N/A</v>
      </c>
      <c r="DW14" s="16" t="e">
        <f>VLOOKUP(A14,'Phase 1,2+robust'!$A$3:$ID$198,127,FALSE)</f>
        <v>#N/A</v>
      </c>
      <c r="DX14" s="16" t="e">
        <f>VLOOKUP(A14,'Phase 1,2+robust'!$A$3:$ID$198,128,FALSE)</f>
        <v>#N/A</v>
      </c>
      <c r="DY14" s="16" t="e">
        <f>VLOOKUP(A14,'Phase 1,2+robust'!$A$3:$ID$198,129,FALSE)</f>
        <v>#N/A</v>
      </c>
      <c r="DZ14" s="45" t="e">
        <f>VLOOKUP(A14,'Phase 1,2+robust'!$A$3:$ID$198,130,FALSE)</f>
        <v>#N/A</v>
      </c>
      <c r="EA14" s="46" t="e">
        <f>VLOOKUP(A14,'Phase 1,2+robust'!$A$3:$ID$198,131,FALSE)</f>
        <v>#N/A</v>
      </c>
      <c r="EB14" s="47" t="e">
        <f>VLOOKUP(A14,'Phase 1,2+robust'!$A$3:$ID$198,132,FALSE)</f>
        <v>#N/A</v>
      </c>
      <c r="EC14" s="16" t="e">
        <f>VLOOKUP(A14,'Phase 1,2+robust'!$A$3:$ID$198,133,FALSE)</f>
        <v>#N/A</v>
      </c>
      <c r="ED14" s="16" t="e">
        <f>VLOOKUP(A14,'Phase 1,2+robust'!$A$3:$ID$198,134,FALSE)</f>
        <v>#N/A</v>
      </c>
      <c r="EE14" s="16" t="e">
        <f>VLOOKUP(A14,'Phase 1,2+robust'!$A$3:$ID$198,135,FALSE)</f>
        <v>#N/A</v>
      </c>
      <c r="EF14" s="45" t="e">
        <f>VLOOKUP(A14,'Phase 1,2+robust'!$A$3:$ID$198,136,FALSE)</f>
        <v>#N/A</v>
      </c>
      <c r="EG14" s="46" t="e">
        <f>VLOOKUP(A14,'Phase 1,2+robust'!$A$3:$ID$198,137,FALSE)</f>
        <v>#N/A</v>
      </c>
      <c r="EH14" s="47" t="e">
        <f>VLOOKUP(A14,'Phase 1,2+robust'!$A$3:$ID$198,138,FALSE)</f>
        <v>#N/A</v>
      </c>
      <c r="EI14" s="16" t="e">
        <f>VLOOKUP(A14,'Phase 1,2+robust'!$A$3:$ID$198,139,FALSE)</f>
        <v>#N/A</v>
      </c>
      <c r="EJ14" s="16" t="e">
        <f>VLOOKUP(A14,'Phase 1,2+robust'!$A$3:$ID$198,140,FALSE)</f>
        <v>#N/A</v>
      </c>
      <c r="EK14" s="16" t="e">
        <f>VLOOKUP(A14,'Phase 1,2+robust'!$A$3:$ID$198,141,FALSE)</f>
        <v>#N/A</v>
      </c>
      <c r="EL14" s="45" t="e">
        <f>VLOOKUP(A14,'Phase 1,2+robust'!$A$3:$ID$198,142,FALSE)</f>
        <v>#N/A</v>
      </c>
      <c r="EM14" s="46" t="e">
        <f>VLOOKUP(A14,'Phase 1,2+robust'!$A$3:$ID$198,143,FALSE)</f>
        <v>#N/A</v>
      </c>
      <c r="EN14" s="47" t="e">
        <f>VLOOKUP(A14,'Phase 1,2+robust'!$A$3:$ID$198,144,FALSE)</f>
        <v>#N/A</v>
      </c>
      <c r="EO14" s="16" t="e">
        <f>VLOOKUP(A14,'Phase 1,2+robust'!$A$3:$ID$198,145,FALSE)</f>
        <v>#N/A</v>
      </c>
      <c r="EP14" s="16" t="e">
        <f>VLOOKUP(A14,'Phase 1,2+robust'!$A$3:$ID$198,146,FALSE)</f>
        <v>#N/A</v>
      </c>
      <c r="EQ14" s="16" t="e">
        <f>VLOOKUP(A14,'Phase 1,2+robust'!$A$3:$ID$198,147,FALSE)</f>
        <v>#N/A</v>
      </c>
      <c r="ER14" s="45" t="e">
        <f>VLOOKUP(A14,'Phase 1,2+robust'!$A$3:$ID$198,148,FALSE)</f>
        <v>#N/A</v>
      </c>
      <c r="ES14" s="46" t="e">
        <f>VLOOKUP(A14,'Phase 1,2+robust'!$A$3:$ID$198,149,FALSE)</f>
        <v>#N/A</v>
      </c>
      <c r="ET14" s="47" t="e">
        <f>VLOOKUP(A14,'Phase 1,2+robust'!$A$3:$ID$198,150,FALSE)</f>
        <v>#N/A</v>
      </c>
      <c r="EU14" s="16" t="e">
        <f>VLOOKUP(A14,'Phase 1,2+robust'!$A$3:$ID$198,151,FALSE)</f>
        <v>#N/A</v>
      </c>
      <c r="EV14" s="16" t="e">
        <f>VLOOKUP(A14,'Phase 1,2+robust'!$A$3:$ID$198,152,FALSE)</f>
        <v>#N/A</v>
      </c>
      <c r="EW14" s="16" t="e">
        <f>VLOOKUP(A14,'Phase 1,2+robust'!$A$3:$ID$198,153,FALSE)</f>
        <v>#N/A</v>
      </c>
      <c r="EX14" s="16" t="e">
        <f>VLOOKUP(A14,'Phase 1,2+robust'!$A$3:$ID$198,154,FALSE)</f>
        <v>#N/A</v>
      </c>
      <c r="EY14" s="16" t="e">
        <f>VLOOKUP(A14,'Phase 1,2+robust'!$A$3:$ID$198,155,FALSE)</f>
        <v>#N/A</v>
      </c>
      <c r="EZ14" s="16" t="e">
        <f>VLOOKUP(A14,'Phase 1,2+robust'!$A$3:$ID$198,156,FALSE)</f>
        <v>#N/A</v>
      </c>
      <c r="FA14" s="16" t="e">
        <f>VLOOKUP(A14,'Phase 1,2+robust'!$A$3:$ID$198,157,FALSE)</f>
        <v>#N/A</v>
      </c>
      <c r="FB14" s="16" t="e">
        <f>VLOOKUP(A14,'Phase 1,2+robust'!$A$3:$ID$198,158,FALSE)</f>
        <v>#N/A</v>
      </c>
      <c r="FC14" s="16" t="e">
        <f>VLOOKUP(A14,'Phase 1,2+robust'!$A$3:$ID$198,159,FALSE)</f>
        <v>#N/A</v>
      </c>
      <c r="FD14" s="16" t="e">
        <f>VLOOKUP(A14,'Phase 1,2+robust'!$A$3:$ID$198,160,FALSE)</f>
        <v>#N/A</v>
      </c>
      <c r="FE14" s="16" t="e">
        <f>VLOOKUP(A14,'Phase 1,2+robust'!$A$3:$ID$198,161,FALSE)</f>
        <v>#N/A</v>
      </c>
      <c r="FF14" s="16" t="e">
        <f>VLOOKUP(A14,'Phase 1,2+robust'!$A$3:$ID$198,162,FALSE)</f>
        <v>#N/A</v>
      </c>
      <c r="FG14" s="16" t="e">
        <f>VLOOKUP(A14,'Phase 1,2+robust'!$A$3:$ID$198,163,FALSE)</f>
        <v>#N/A</v>
      </c>
      <c r="FH14" s="16" t="e">
        <f>VLOOKUP(A14,'Phase 1,2+robust'!$A$3:$ID$198,164,FALSE)</f>
        <v>#N/A</v>
      </c>
      <c r="FI14" s="16" t="e">
        <f>VLOOKUP(A14,'Phase 1,2+robust'!$A$3:$ID$198,165,FALSE)</f>
        <v>#N/A</v>
      </c>
      <c r="FJ14" s="16" t="e">
        <f>VLOOKUP(A14,'Phase 1,2+robust'!$A$3:$ID$198,166,FALSE)</f>
        <v>#N/A</v>
      </c>
      <c r="FK14" s="16" t="e">
        <f>VLOOKUP(A14,'Phase 1,2+robust'!$A$3:$ID$198,167,FALSE)</f>
        <v>#N/A</v>
      </c>
      <c r="FL14" s="16" t="e">
        <f>VLOOKUP(A14,'Phase 1,2+robust'!$A$3:$ID$198,168,FALSE)</f>
        <v>#N/A</v>
      </c>
      <c r="FM14" s="16" t="e">
        <f>VLOOKUP(A14,'Phase 1,2+robust'!$A$3:$ID$198,169,FALSE)</f>
        <v>#N/A</v>
      </c>
      <c r="FN14" s="16" t="e">
        <f>VLOOKUP(A14,'Phase 1,2+robust'!$A$3:$ID$198,170,FALSE)</f>
        <v>#N/A</v>
      </c>
      <c r="FO14" s="16" t="e">
        <f>VLOOKUP(A14,'Phase 1,2+robust'!$A$3:$ID$198,171,FALSE)</f>
        <v>#N/A</v>
      </c>
      <c r="FP14" s="16" t="e">
        <f>VLOOKUP(A14,'Phase 1,2+robust'!$A$3:$ID$198,172,FALSE)</f>
        <v>#N/A</v>
      </c>
      <c r="FQ14" s="16" t="e">
        <f>VLOOKUP(A14,'Phase 1,2+robust'!$A$3:$ID$198,173,FALSE)</f>
        <v>#N/A</v>
      </c>
      <c r="FR14" s="16" t="e">
        <f>VLOOKUP(A14,'Phase 1,2+robust'!$A$3:$ID$198,174,FALSE)</f>
        <v>#N/A</v>
      </c>
      <c r="FS14" s="16" t="e">
        <f>VLOOKUP(A14,'Phase 1,2+robust'!$A$3:$ID$198,175,FALSE)</f>
        <v>#N/A</v>
      </c>
      <c r="FT14" s="16" t="e">
        <f>VLOOKUP(A14,'Phase 1,2+robust'!$A$3:$ID$198,176,FALSE)</f>
        <v>#N/A</v>
      </c>
      <c r="FU14" s="16" t="e">
        <f>VLOOKUP(A14,'Phase 1,2+robust'!$A$3:$ID$198,177,FALSE)</f>
        <v>#N/A</v>
      </c>
      <c r="FV14" s="16" t="e">
        <f>VLOOKUP(A14,'Phase 1,2+robust'!$A$3:$ID$198,178,FALSE)</f>
        <v>#N/A</v>
      </c>
      <c r="FW14" s="16" t="e">
        <f>VLOOKUP(A14,'Phase 1,2+robust'!$A$3:$ID$198,179,FALSE)</f>
        <v>#N/A</v>
      </c>
      <c r="FX14" s="16" t="e">
        <f>VLOOKUP(A14,'Phase 1,2+robust'!$A$3:$ID$198,180,FALSE)</f>
        <v>#N/A</v>
      </c>
      <c r="FY14" s="16" t="e">
        <f>VLOOKUP(A14,'Phase 1,2+robust'!$A$3:$ID$198,181,FALSE)</f>
        <v>#N/A</v>
      </c>
      <c r="FZ14" s="16" t="e">
        <f>VLOOKUP(A14,'Phase 1,2+robust'!$A$3:$ID$198,182,FALSE)</f>
        <v>#N/A</v>
      </c>
      <c r="GA14" s="16" t="e">
        <f>VLOOKUP(A14,'Phase 1,2+robust'!$A$3:$ID$198,183,FALSE)</f>
        <v>#N/A</v>
      </c>
      <c r="GB14" s="16" t="e">
        <f>VLOOKUP(A14,'Phase 1,2+robust'!$A$3:$ID$198,184,FALSE)</f>
        <v>#N/A</v>
      </c>
      <c r="GC14" s="16" t="e">
        <f>VLOOKUP(A14,'Phase 1,2+robust'!$A$3:$ID$198,185,FALSE)</f>
        <v>#N/A</v>
      </c>
      <c r="GD14" s="16" t="e">
        <f>VLOOKUP(A14,'Phase 1,2+robust'!$A$3:$ID$198,186,FALSE)</f>
        <v>#N/A</v>
      </c>
      <c r="GE14" s="16" t="e">
        <f>VLOOKUP(A14,'Phase 1,2+robust'!$A$3:$ID$198,187,FALSE)</f>
        <v>#N/A</v>
      </c>
      <c r="GF14" s="16" t="e">
        <f>VLOOKUP(A14,'Phase 1,2+robust'!$A$3:$ID$198,188,FALSE)</f>
        <v>#N/A</v>
      </c>
      <c r="GG14" s="16" t="e">
        <f>VLOOKUP(A14,'Phase 1,2+robust'!$A$3:$ID$198,189,FALSE)</f>
        <v>#N/A</v>
      </c>
      <c r="GH14" s="16" t="e">
        <f>VLOOKUP(A14,'Phase 1,2+robust'!$A$3:$ID$198,190,FALSE)</f>
        <v>#N/A</v>
      </c>
      <c r="GI14" s="16" t="e">
        <f>VLOOKUP(A14,'Phase 1,2+robust'!$A$3:$ID$198,191,FALSE)</f>
        <v>#N/A</v>
      </c>
      <c r="GJ14" s="16" t="e">
        <f>VLOOKUP(A14,'Phase 1,2+robust'!$A$3:$ID$198,192,FALSE)</f>
        <v>#N/A</v>
      </c>
      <c r="GK14" s="16" t="e">
        <f>VLOOKUP(A14,'Phase 1,2+robust'!$A$3:$ID$198,193,FALSE)</f>
        <v>#N/A</v>
      </c>
      <c r="GL14" s="16" t="e">
        <f>VLOOKUP(A14,'Phase 1,2+robust'!$A$3:$ID$198,194,FALSE)</f>
        <v>#N/A</v>
      </c>
      <c r="GM14" s="16" t="e">
        <f>VLOOKUP(A14,'Phase 1,2+robust'!$A$3:$ID$198,195,FALSE)</f>
        <v>#N/A</v>
      </c>
      <c r="GN14" s="16" t="e">
        <f>VLOOKUP(A14,'Phase 1,2+robust'!$A$3:$ID$198,196,FALSE)</f>
        <v>#N/A</v>
      </c>
      <c r="GO14" s="16" t="e">
        <f>VLOOKUP(A14,'Phase 1,2+robust'!$A$3:$ID$198,197,FALSE)</f>
        <v>#N/A</v>
      </c>
      <c r="GP14" s="16" t="e">
        <f>VLOOKUP(A14,'Phase 1,2+robust'!$A$3:$ID$198,198,FALSE)</f>
        <v>#N/A</v>
      </c>
    </row>
    <row r="15" spans="1:198" s="16" customFormat="1" x14ac:dyDescent="0.25">
      <c r="J15" s="45"/>
      <c r="K15" s="46"/>
      <c r="L15" s="47"/>
      <c r="P15" s="45"/>
      <c r="Q15" s="46"/>
      <c r="R15" s="47"/>
      <c r="V15" s="45"/>
      <c r="W15" s="46"/>
      <c r="X15" s="47"/>
      <c r="AB15" s="45"/>
      <c r="AC15" s="46"/>
      <c r="AD15" s="47"/>
      <c r="AH15" s="45"/>
      <c r="AI15" s="46"/>
      <c r="AJ15" s="47"/>
      <c r="AN15" s="45"/>
      <c r="AO15" s="46"/>
      <c r="AP15" s="47"/>
      <c r="AT15" s="45"/>
      <c r="AU15" s="46"/>
      <c r="AV15" s="47"/>
      <c r="AZ15" s="45"/>
      <c r="BA15" s="46"/>
      <c r="BB15" s="47"/>
      <c r="BF15" s="45"/>
      <c r="BG15" s="46"/>
      <c r="BH15" s="47"/>
      <c r="BL15" s="45"/>
      <c r="BM15" s="46"/>
      <c r="BN15" s="47"/>
      <c r="BR15" s="45"/>
      <c r="BS15" s="46"/>
      <c r="BT15" s="47"/>
      <c r="BX15" s="45"/>
      <c r="BY15" s="46"/>
      <c r="BZ15" s="47"/>
      <c r="CD15" s="45"/>
      <c r="CE15" s="46"/>
      <c r="CF15" s="47"/>
      <c r="CJ15" s="45"/>
      <c r="CK15" s="46"/>
      <c r="CL15" s="47"/>
      <c r="CP15" s="45"/>
      <c r="CQ15" s="46"/>
      <c r="CR15" s="47"/>
      <c r="CV15" s="45"/>
      <c r="CW15" s="46"/>
      <c r="CX15" s="47"/>
      <c r="DB15" s="45"/>
      <c r="DC15" s="46"/>
      <c r="DD15" s="47"/>
      <c r="DH15" s="45"/>
      <c r="DI15" s="46"/>
      <c r="DJ15" s="47"/>
      <c r="DN15" s="45"/>
      <c r="DO15" s="46"/>
      <c r="DP15" s="47"/>
      <c r="DT15" s="45"/>
      <c r="DU15" s="46"/>
      <c r="DV15" s="47"/>
      <c r="DZ15" s="45"/>
      <c r="EA15" s="46"/>
      <c r="EB15" s="47"/>
      <c r="EF15" s="45"/>
      <c r="EG15" s="46"/>
      <c r="EH15" s="47"/>
      <c r="EL15" s="45"/>
      <c r="EM15" s="46"/>
      <c r="EN15" s="47"/>
      <c r="ER15" s="45"/>
      <c r="ES15" s="46"/>
      <c r="ET15" s="47"/>
    </row>
    <row r="16" spans="1:198" s="16" customFormat="1" x14ac:dyDescent="0.25">
      <c r="J16" s="45"/>
      <c r="K16" s="46"/>
      <c r="L16" s="47"/>
      <c r="P16" s="45"/>
      <c r="Q16" s="46"/>
      <c r="R16" s="47"/>
      <c r="V16" s="45"/>
      <c r="W16" s="46"/>
      <c r="X16" s="47"/>
      <c r="AB16" s="45"/>
      <c r="AC16" s="46"/>
      <c r="AD16" s="47"/>
      <c r="AH16" s="45"/>
      <c r="AI16" s="46"/>
      <c r="AJ16" s="47"/>
      <c r="AN16" s="45"/>
      <c r="AO16" s="46"/>
      <c r="AP16" s="47"/>
      <c r="AT16" s="45"/>
      <c r="AU16" s="46"/>
      <c r="AV16" s="47"/>
      <c r="AZ16" s="45"/>
      <c r="BA16" s="46"/>
      <c r="BB16" s="47"/>
      <c r="BF16" s="45"/>
      <c r="BG16" s="46"/>
      <c r="BH16" s="47"/>
      <c r="BL16" s="45"/>
      <c r="BM16" s="46"/>
      <c r="BN16" s="47"/>
      <c r="BR16" s="45"/>
      <c r="BS16" s="46"/>
      <c r="BT16" s="47"/>
      <c r="BX16" s="45"/>
      <c r="BY16" s="46"/>
      <c r="BZ16" s="47"/>
      <c r="CD16" s="45"/>
      <c r="CE16" s="46"/>
      <c r="CF16" s="47"/>
      <c r="CJ16" s="45"/>
      <c r="CK16" s="46"/>
      <c r="CL16" s="47"/>
      <c r="CP16" s="45"/>
      <c r="CQ16" s="46"/>
      <c r="CR16" s="47"/>
      <c r="CV16" s="45"/>
      <c r="CW16" s="46"/>
      <c r="CX16" s="47"/>
      <c r="DB16" s="45"/>
      <c r="DC16" s="46"/>
      <c r="DD16" s="47"/>
      <c r="DH16" s="45"/>
      <c r="DI16" s="46"/>
      <c r="DJ16" s="47"/>
      <c r="DN16" s="45"/>
      <c r="DO16" s="46"/>
      <c r="DP16" s="47"/>
      <c r="DT16" s="45"/>
      <c r="DU16" s="46"/>
      <c r="DV16" s="47"/>
      <c r="DZ16" s="45"/>
      <c r="EA16" s="46"/>
      <c r="EB16" s="47"/>
      <c r="EF16" s="45"/>
      <c r="EG16" s="46"/>
      <c r="EH16" s="47"/>
      <c r="EL16" s="45"/>
      <c r="EM16" s="46"/>
      <c r="EN16" s="47"/>
      <c r="ER16" s="45"/>
      <c r="ES16" s="46"/>
      <c r="ET16" s="47"/>
    </row>
    <row r="17" spans="1:198" s="16" customFormat="1" hidden="1" x14ac:dyDescent="0.25">
      <c r="J17" s="45"/>
      <c r="K17" s="46"/>
      <c r="L17" s="47"/>
      <c r="P17" s="45"/>
      <c r="Q17" s="46"/>
      <c r="R17" s="47"/>
      <c r="V17" s="45"/>
      <c r="W17" s="46"/>
      <c r="X17" s="47"/>
      <c r="AB17" s="45"/>
      <c r="AC17" s="46"/>
      <c r="AD17" s="47"/>
      <c r="AH17" s="45"/>
      <c r="AI17" s="46"/>
      <c r="AJ17" s="47"/>
      <c r="AN17" s="45"/>
      <c r="AO17" s="46"/>
      <c r="AP17" s="47"/>
      <c r="AT17" s="45"/>
      <c r="AU17" s="46"/>
      <c r="AV17" s="47"/>
      <c r="AZ17" s="45"/>
      <c r="BA17" s="46"/>
      <c r="BB17" s="47"/>
      <c r="BF17" s="45"/>
      <c r="BG17" s="46"/>
      <c r="BH17" s="47"/>
      <c r="BL17" s="45"/>
      <c r="BM17" s="46"/>
      <c r="BN17" s="47"/>
      <c r="BR17" s="45"/>
      <c r="BS17" s="46"/>
      <c r="BT17" s="47"/>
      <c r="BX17" s="45"/>
      <c r="BY17" s="46"/>
      <c r="BZ17" s="47"/>
      <c r="CD17" s="45"/>
      <c r="CE17" s="46"/>
      <c r="CF17" s="47"/>
      <c r="CJ17" s="45"/>
      <c r="CK17" s="46"/>
      <c r="CL17" s="47"/>
      <c r="CP17" s="45"/>
      <c r="CQ17" s="46"/>
      <c r="CR17" s="47"/>
      <c r="CV17" s="45"/>
      <c r="CW17" s="46"/>
      <c r="CX17" s="47"/>
      <c r="DB17" s="45"/>
      <c r="DC17" s="46"/>
      <c r="DD17" s="47"/>
      <c r="DH17" s="45"/>
      <c r="DI17" s="46"/>
      <c r="DJ17" s="47"/>
      <c r="DN17" s="45"/>
      <c r="DO17" s="46"/>
      <c r="DP17" s="47"/>
      <c r="DT17" s="45"/>
      <c r="DU17" s="46"/>
      <c r="DV17" s="47"/>
      <c r="DZ17" s="45"/>
      <c r="EA17" s="46"/>
      <c r="EB17" s="47"/>
      <c r="EF17" s="45"/>
      <c r="EG17" s="46"/>
      <c r="EH17" s="47"/>
      <c r="EL17" s="45"/>
      <c r="EM17" s="46"/>
      <c r="EN17" s="47"/>
      <c r="ER17" s="45"/>
      <c r="ES17" s="46"/>
      <c r="ET17" s="47"/>
    </row>
    <row r="18" spans="1:198" s="16" customFormat="1" hidden="1" x14ac:dyDescent="0.25">
      <c r="J18" s="45"/>
      <c r="K18" s="46"/>
      <c r="L18" s="47"/>
      <c r="P18" s="45"/>
      <c r="Q18" s="46"/>
      <c r="R18" s="47"/>
      <c r="V18" s="45"/>
      <c r="W18" s="46"/>
      <c r="X18" s="47"/>
      <c r="AB18" s="45"/>
      <c r="AC18" s="46"/>
      <c r="AD18" s="47"/>
      <c r="AH18" s="45"/>
      <c r="AI18" s="46"/>
      <c r="AJ18" s="47"/>
      <c r="AN18" s="45"/>
      <c r="AO18" s="46"/>
      <c r="AP18" s="47"/>
      <c r="AT18" s="45"/>
      <c r="AU18" s="46"/>
      <c r="AV18" s="47"/>
      <c r="AZ18" s="45"/>
      <c r="BA18" s="46"/>
      <c r="BB18" s="47"/>
      <c r="BF18" s="45"/>
      <c r="BG18" s="46"/>
      <c r="BH18" s="47"/>
      <c r="BL18" s="45"/>
      <c r="BM18" s="46"/>
      <c r="BN18" s="47"/>
      <c r="BR18" s="45"/>
      <c r="BS18" s="46"/>
      <c r="BT18" s="47"/>
      <c r="BX18" s="45"/>
      <c r="BY18" s="46"/>
      <c r="BZ18" s="47"/>
      <c r="CD18" s="45"/>
      <c r="CE18" s="46"/>
      <c r="CF18" s="47"/>
      <c r="CJ18" s="45"/>
      <c r="CK18" s="46"/>
      <c r="CL18" s="47"/>
      <c r="CP18" s="45"/>
      <c r="CQ18" s="46"/>
      <c r="CR18" s="47"/>
      <c r="CV18" s="45"/>
      <c r="CW18" s="46"/>
      <c r="CX18" s="47"/>
      <c r="DB18" s="45"/>
      <c r="DC18" s="46"/>
      <c r="DD18" s="47"/>
      <c r="DH18" s="45"/>
      <c r="DI18" s="46"/>
      <c r="DJ18" s="47"/>
      <c r="DN18" s="45"/>
      <c r="DO18" s="46"/>
      <c r="DP18" s="47"/>
      <c r="DT18" s="45"/>
      <c r="DU18" s="46"/>
      <c r="DV18" s="47"/>
      <c r="DZ18" s="45"/>
      <c r="EA18" s="46"/>
      <c r="EB18" s="47"/>
      <c r="EF18" s="45"/>
      <c r="EG18" s="46"/>
      <c r="EH18" s="47"/>
      <c r="EL18" s="45"/>
      <c r="EM18" s="46"/>
      <c r="EN18" s="47"/>
      <c r="ER18" s="45"/>
      <c r="ES18" s="46"/>
      <c r="ET18" s="47"/>
    </row>
    <row r="19" spans="1:198" s="16" customFormat="1" hidden="1" x14ac:dyDescent="0.25">
      <c r="J19" s="45"/>
      <c r="K19" s="46"/>
      <c r="L19" s="47"/>
      <c r="P19" s="45"/>
      <c r="Q19" s="46"/>
      <c r="R19" s="47"/>
      <c r="V19" s="45"/>
      <c r="W19" s="46"/>
      <c r="X19" s="47"/>
      <c r="AB19" s="45"/>
      <c r="AC19" s="46"/>
      <c r="AD19" s="47"/>
      <c r="AH19" s="45"/>
      <c r="AI19" s="46"/>
      <c r="AJ19" s="47"/>
      <c r="AN19" s="45"/>
      <c r="AO19" s="46"/>
      <c r="AP19" s="47"/>
      <c r="AT19" s="45"/>
      <c r="AU19" s="46"/>
      <c r="AV19" s="47"/>
      <c r="AZ19" s="45"/>
      <c r="BA19" s="46"/>
      <c r="BB19" s="47"/>
      <c r="BF19" s="45"/>
      <c r="BG19" s="46"/>
      <c r="BH19" s="47"/>
      <c r="BL19" s="45"/>
      <c r="BM19" s="46"/>
      <c r="BN19" s="47"/>
      <c r="BR19" s="45"/>
      <c r="BS19" s="46"/>
      <c r="BT19" s="47"/>
      <c r="BX19" s="45"/>
      <c r="BY19" s="46"/>
      <c r="BZ19" s="47"/>
      <c r="CD19" s="45"/>
      <c r="CE19" s="46"/>
      <c r="CF19" s="47"/>
      <c r="CJ19" s="45"/>
      <c r="CK19" s="46"/>
      <c r="CL19" s="47"/>
      <c r="CP19" s="45"/>
      <c r="CQ19" s="46"/>
      <c r="CR19" s="47"/>
      <c r="CV19" s="45"/>
      <c r="CW19" s="46"/>
      <c r="CX19" s="47"/>
      <c r="DB19" s="45"/>
      <c r="DC19" s="46"/>
      <c r="DD19" s="47"/>
      <c r="DH19" s="45"/>
      <c r="DI19" s="46"/>
      <c r="DJ19" s="47"/>
      <c r="DN19" s="45"/>
      <c r="DO19" s="46"/>
      <c r="DP19" s="47"/>
      <c r="DT19" s="45"/>
      <c r="DU19" s="46"/>
      <c r="DV19" s="47"/>
      <c r="DZ19" s="45"/>
      <c r="EA19" s="46"/>
      <c r="EB19" s="47"/>
      <c r="EF19" s="45"/>
      <c r="EG19" s="46"/>
      <c r="EH19" s="47"/>
      <c r="EL19" s="45"/>
      <c r="EM19" s="46"/>
      <c r="EN19" s="47"/>
      <c r="ER19" s="45"/>
      <c r="ES19" s="46"/>
      <c r="ET19" s="47"/>
    </row>
    <row r="20" spans="1:198" s="16" customFormat="1" hidden="1" x14ac:dyDescent="0.25">
      <c r="J20" s="45"/>
      <c r="K20" s="46"/>
      <c r="L20" s="47"/>
      <c r="P20" s="45"/>
      <c r="Q20" s="46"/>
      <c r="R20" s="47"/>
      <c r="V20" s="45"/>
      <c r="W20" s="46"/>
      <c r="X20" s="47"/>
      <c r="AB20" s="45"/>
      <c r="AC20" s="46"/>
      <c r="AD20" s="47"/>
      <c r="AH20" s="45"/>
      <c r="AI20" s="46"/>
      <c r="AJ20" s="47"/>
      <c r="AN20" s="45"/>
      <c r="AO20" s="46"/>
      <c r="AP20" s="47"/>
      <c r="AT20" s="45"/>
      <c r="AU20" s="46"/>
      <c r="AV20" s="47"/>
      <c r="AZ20" s="45"/>
      <c r="BA20" s="46"/>
      <c r="BB20" s="47"/>
      <c r="BF20" s="45"/>
      <c r="BG20" s="46"/>
      <c r="BH20" s="47"/>
      <c r="BL20" s="45"/>
      <c r="BM20" s="46"/>
      <c r="BN20" s="47"/>
      <c r="BR20" s="45"/>
      <c r="BS20" s="46"/>
      <c r="BT20" s="47"/>
      <c r="BX20" s="45"/>
      <c r="BY20" s="46"/>
      <c r="BZ20" s="47"/>
      <c r="CD20" s="45"/>
      <c r="CE20" s="46"/>
      <c r="CF20" s="47"/>
      <c r="CJ20" s="45"/>
      <c r="CK20" s="46"/>
      <c r="CL20" s="47"/>
      <c r="CP20" s="45"/>
      <c r="CQ20" s="46"/>
      <c r="CR20" s="47"/>
      <c r="CV20" s="45"/>
      <c r="CW20" s="46"/>
      <c r="CX20" s="47"/>
      <c r="DB20" s="45"/>
      <c r="DC20" s="46"/>
      <c r="DD20" s="47"/>
      <c r="DH20" s="45"/>
      <c r="DI20" s="46"/>
      <c r="DJ20" s="47"/>
      <c r="DN20" s="45"/>
      <c r="DO20" s="46"/>
      <c r="DP20" s="47"/>
      <c r="DT20" s="45"/>
      <c r="DU20" s="46"/>
      <c r="DV20" s="47"/>
      <c r="DZ20" s="45"/>
      <c r="EA20" s="46"/>
      <c r="EB20" s="47"/>
      <c r="EF20" s="45"/>
      <c r="EG20" s="46"/>
      <c r="EH20" s="47"/>
      <c r="EL20" s="45"/>
      <c r="EM20" s="46"/>
      <c r="EN20" s="47"/>
      <c r="ER20" s="45"/>
      <c r="ES20" s="46"/>
      <c r="ET20" s="47"/>
    </row>
    <row r="21" spans="1:198" s="16" customFormat="1" hidden="1" x14ac:dyDescent="0.25">
      <c r="J21" s="45"/>
      <c r="K21" s="46"/>
      <c r="L21" s="47"/>
      <c r="P21" s="45"/>
      <c r="Q21" s="46"/>
      <c r="R21" s="47"/>
      <c r="V21" s="45"/>
      <c r="W21" s="46"/>
      <c r="X21" s="47"/>
      <c r="AB21" s="45"/>
      <c r="AC21" s="46"/>
      <c r="AD21" s="47"/>
      <c r="AH21" s="45"/>
      <c r="AI21" s="46"/>
      <c r="AJ21" s="47"/>
      <c r="AN21" s="45"/>
      <c r="AO21" s="46"/>
      <c r="AP21" s="47"/>
      <c r="AT21" s="45"/>
      <c r="AU21" s="46"/>
      <c r="AV21" s="47"/>
      <c r="AZ21" s="45"/>
      <c r="BA21" s="46"/>
      <c r="BB21" s="47"/>
      <c r="BF21" s="45"/>
      <c r="BG21" s="46"/>
      <c r="BH21" s="47"/>
      <c r="BL21" s="45"/>
      <c r="BM21" s="46"/>
      <c r="BN21" s="47"/>
      <c r="BR21" s="45"/>
      <c r="BS21" s="46"/>
      <c r="BT21" s="47"/>
      <c r="BX21" s="45"/>
      <c r="BY21" s="46"/>
      <c r="BZ21" s="47"/>
      <c r="CD21" s="45"/>
      <c r="CE21" s="46"/>
      <c r="CF21" s="47"/>
      <c r="CJ21" s="45"/>
      <c r="CK21" s="46"/>
      <c r="CL21" s="47"/>
      <c r="CP21" s="45"/>
      <c r="CQ21" s="46"/>
      <c r="CR21" s="47"/>
      <c r="CV21" s="45"/>
      <c r="CW21" s="46"/>
      <c r="CX21" s="47"/>
      <c r="DB21" s="45"/>
      <c r="DC21" s="46"/>
      <c r="DD21" s="47"/>
      <c r="DH21" s="45"/>
      <c r="DI21" s="46"/>
      <c r="DJ21" s="47"/>
      <c r="DN21" s="45"/>
      <c r="DO21" s="46"/>
      <c r="DP21" s="47"/>
      <c r="DT21" s="45"/>
      <c r="DU21" s="46"/>
      <c r="DV21" s="47"/>
      <c r="DZ21" s="45"/>
      <c r="EA21" s="46"/>
      <c r="EB21" s="47"/>
      <c r="EF21" s="45"/>
      <c r="EG21" s="46"/>
      <c r="EH21" s="47"/>
      <c r="EL21" s="45"/>
      <c r="EM21" s="46"/>
      <c r="EN21" s="47"/>
      <c r="ER21" s="45"/>
      <c r="ES21" s="46"/>
      <c r="ET21" s="47"/>
    </row>
    <row r="22" spans="1:198" s="16" customFormat="1" hidden="1" x14ac:dyDescent="0.25">
      <c r="J22" s="45"/>
      <c r="K22" s="46"/>
      <c r="L22" s="47"/>
      <c r="P22" s="45"/>
      <c r="Q22" s="46"/>
      <c r="R22" s="47"/>
      <c r="V22" s="45"/>
      <c r="W22" s="46"/>
      <c r="X22" s="47"/>
      <c r="AB22" s="45"/>
      <c r="AC22" s="46"/>
      <c r="AD22" s="47"/>
      <c r="AH22" s="45"/>
      <c r="AI22" s="46"/>
      <c r="AJ22" s="47"/>
      <c r="AN22" s="45"/>
      <c r="AO22" s="46"/>
      <c r="AP22" s="47"/>
      <c r="AT22" s="45"/>
      <c r="AU22" s="46"/>
      <c r="AV22" s="47"/>
      <c r="AZ22" s="45"/>
      <c r="BA22" s="46"/>
      <c r="BB22" s="47"/>
      <c r="BF22" s="45"/>
      <c r="BG22" s="46"/>
      <c r="BH22" s="47"/>
      <c r="BL22" s="45"/>
      <c r="BM22" s="46"/>
      <c r="BN22" s="47"/>
      <c r="BR22" s="45"/>
      <c r="BS22" s="46"/>
      <c r="BT22" s="47"/>
      <c r="BX22" s="45"/>
      <c r="BY22" s="46"/>
      <c r="BZ22" s="47"/>
      <c r="CD22" s="45"/>
      <c r="CE22" s="46"/>
      <c r="CF22" s="47"/>
      <c r="CJ22" s="45"/>
      <c r="CK22" s="46"/>
      <c r="CL22" s="47"/>
      <c r="CP22" s="45"/>
      <c r="CQ22" s="46"/>
      <c r="CR22" s="47"/>
      <c r="CV22" s="45"/>
      <c r="CW22" s="46"/>
      <c r="CX22" s="47"/>
      <c r="DB22" s="45"/>
      <c r="DC22" s="46"/>
      <c r="DD22" s="47"/>
      <c r="DH22" s="45"/>
      <c r="DI22" s="46"/>
      <c r="DJ22" s="47"/>
      <c r="DN22" s="45"/>
      <c r="DO22" s="46"/>
      <c r="DP22" s="47"/>
      <c r="DT22" s="45"/>
      <c r="DU22" s="46"/>
      <c r="DV22" s="47"/>
      <c r="DZ22" s="45"/>
      <c r="EA22" s="46"/>
      <c r="EB22" s="47"/>
      <c r="EF22" s="45"/>
      <c r="EG22" s="46"/>
      <c r="EH22" s="47"/>
      <c r="EL22" s="45"/>
      <c r="EM22" s="46"/>
      <c r="EN22" s="47"/>
      <c r="ER22" s="45"/>
      <c r="ES22" s="46"/>
      <c r="ET22" s="47"/>
    </row>
    <row r="23" spans="1:198" s="16" customFormat="1" hidden="1" x14ac:dyDescent="0.25">
      <c r="J23" s="45"/>
      <c r="K23" s="46"/>
      <c r="L23" s="47"/>
      <c r="P23" s="45"/>
      <c r="Q23" s="46"/>
      <c r="R23" s="47"/>
      <c r="V23" s="45"/>
      <c r="W23" s="46"/>
      <c r="X23" s="47"/>
      <c r="AB23" s="45"/>
      <c r="AC23" s="46"/>
      <c r="AD23" s="47"/>
      <c r="AH23" s="45"/>
      <c r="AI23" s="46"/>
      <c r="AJ23" s="47"/>
      <c r="AN23" s="45"/>
      <c r="AO23" s="46"/>
      <c r="AP23" s="47"/>
      <c r="AT23" s="45"/>
      <c r="AU23" s="46"/>
      <c r="AV23" s="47"/>
      <c r="AZ23" s="45"/>
      <c r="BA23" s="46"/>
      <c r="BB23" s="47"/>
      <c r="BF23" s="45"/>
      <c r="BG23" s="46"/>
      <c r="BH23" s="47"/>
      <c r="BL23" s="45"/>
      <c r="BM23" s="46"/>
      <c r="BN23" s="47"/>
      <c r="BR23" s="45"/>
      <c r="BS23" s="46"/>
      <c r="BT23" s="47"/>
      <c r="BX23" s="45"/>
      <c r="BY23" s="46"/>
      <c r="BZ23" s="47"/>
      <c r="CD23" s="45"/>
      <c r="CE23" s="46"/>
      <c r="CF23" s="47"/>
      <c r="CJ23" s="45"/>
      <c r="CK23" s="46"/>
      <c r="CL23" s="47"/>
      <c r="CP23" s="45"/>
      <c r="CQ23" s="46"/>
      <c r="CR23" s="47"/>
      <c r="CV23" s="45"/>
      <c r="CW23" s="46"/>
      <c r="CX23" s="47"/>
      <c r="DB23" s="45"/>
      <c r="DC23" s="46"/>
      <c r="DD23" s="47"/>
      <c r="DH23" s="45"/>
      <c r="DI23" s="46"/>
      <c r="DJ23" s="47"/>
      <c r="DN23" s="45"/>
      <c r="DO23" s="46"/>
      <c r="DP23" s="47"/>
      <c r="DT23" s="45"/>
      <c r="DU23" s="46"/>
      <c r="DV23" s="47"/>
      <c r="DZ23" s="45"/>
      <c r="EA23" s="46"/>
      <c r="EB23" s="47"/>
      <c r="EF23" s="45"/>
      <c r="EG23" s="46"/>
      <c r="EH23" s="47"/>
      <c r="EL23" s="45"/>
      <c r="EM23" s="46"/>
      <c r="EN23" s="47"/>
      <c r="ER23" s="45"/>
      <c r="ES23" s="46"/>
      <c r="ET23" s="47"/>
    </row>
    <row r="24" spans="1:198" s="16" customFormat="1" hidden="1" x14ac:dyDescent="0.25">
      <c r="J24" s="45"/>
      <c r="K24" s="46"/>
      <c r="L24" s="47"/>
      <c r="P24" s="45"/>
      <c r="Q24" s="46"/>
      <c r="R24" s="47"/>
      <c r="V24" s="45"/>
      <c r="W24" s="46"/>
      <c r="X24" s="47"/>
      <c r="AB24" s="45"/>
      <c r="AC24" s="46"/>
      <c r="AD24" s="47"/>
      <c r="AH24" s="45"/>
      <c r="AI24" s="46"/>
      <c r="AJ24" s="47"/>
      <c r="AN24" s="45"/>
      <c r="AO24" s="46"/>
      <c r="AP24" s="47"/>
      <c r="AT24" s="45"/>
      <c r="AU24" s="46"/>
      <c r="AV24" s="47"/>
      <c r="AZ24" s="45"/>
      <c r="BA24" s="46"/>
      <c r="BB24" s="47"/>
      <c r="BF24" s="45"/>
      <c r="BG24" s="46"/>
      <c r="BH24" s="47"/>
      <c r="BL24" s="45"/>
      <c r="BM24" s="46"/>
      <c r="BN24" s="47"/>
      <c r="BR24" s="45"/>
      <c r="BS24" s="46"/>
      <c r="BT24" s="47"/>
      <c r="BX24" s="45"/>
      <c r="BY24" s="46"/>
      <c r="BZ24" s="47"/>
      <c r="CD24" s="45"/>
      <c r="CE24" s="46"/>
      <c r="CF24" s="47"/>
      <c r="CJ24" s="45"/>
      <c r="CK24" s="46"/>
      <c r="CL24" s="47"/>
      <c r="CP24" s="45"/>
      <c r="CQ24" s="46"/>
      <c r="CR24" s="47"/>
      <c r="CV24" s="45"/>
      <c r="CW24" s="46"/>
      <c r="CX24" s="47"/>
      <c r="DB24" s="45"/>
      <c r="DC24" s="46"/>
      <c r="DD24" s="47"/>
      <c r="DH24" s="45"/>
      <c r="DI24" s="46"/>
      <c r="DJ24" s="47"/>
      <c r="DN24" s="45"/>
      <c r="DO24" s="46"/>
      <c r="DP24" s="47"/>
      <c r="DT24" s="45"/>
      <c r="DU24" s="46"/>
      <c r="DV24" s="47"/>
      <c r="DZ24" s="45"/>
      <c r="EA24" s="46"/>
      <c r="EB24" s="47"/>
      <c r="EF24" s="45"/>
      <c r="EG24" s="46"/>
      <c r="EH24" s="47"/>
      <c r="EL24" s="45"/>
      <c r="EM24" s="46"/>
      <c r="EN24" s="47"/>
      <c r="ER24" s="45"/>
      <c r="ES24" s="46"/>
      <c r="ET24" s="47"/>
    </row>
    <row r="25" spans="1:198" s="16" customFormat="1" hidden="1" x14ac:dyDescent="0.25">
      <c r="J25" s="45"/>
      <c r="K25" s="46"/>
      <c r="L25" s="47"/>
      <c r="P25" s="45"/>
      <c r="Q25" s="46"/>
      <c r="R25" s="47"/>
      <c r="V25" s="45"/>
      <c r="W25" s="46"/>
      <c r="X25" s="47"/>
      <c r="AB25" s="45"/>
      <c r="AC25" s="46"/>
      <c r="AD25" s="47"/>
      <c r="AH25" s="45"/>
      <c r="AI25" s="46"/>
      <c r="AJ25" s="47"/>
      <c r="AN25" s="45"/>
      <c r="AO25" s="46"/>
      <c r="AP25" s="47"/>
      <c r="AT25" s="45"/>
      <c r="AU25" s="46"/>
      <c r="AV25" s="47"/>
      <c r="AZ25" s="45"/>
      <c r="BA25" s="46"/>
      <c r="BB25" s="47"/>
      <c r="BF25" s="45"/>
      <c r="BG25" s="46"/>
      <c r="BH25" s="47"/>
      <c r="BL25" s="45"/>
      <c r="BM25" s="46"/>
      <c r="BN25" s="47"/>
      <c r="BR25" s="45"/>
      <c r="BS25" s="46"/>
      <c r="BT25" s="47"/>
      <c r="BX25" s="45"/>
      <c r="BY25" s="46"/>
      <c r="BZ25" s="47"/>
      <c r="CD25" s="45"/>
      <c r="CE25" s="46"/>
      <c r="CF25" s="47"/>
      <c r="CJ25" s="45"/>
      <c r="CK25" s="46"/>
      <c r="CL25" s="47"/>
      <c r="CP25" s="45"/>
      <c r="CQ25" s="46"/>
      <c r="CR25" s="47"/>
      <c r="CV25" s="45"/>
      <c r="CW25" s="46"/>
      <c r="CX25" s="47"/>
      <c r="DB25" s="45"/>
      <c r="DC25" s="46"/>
      <c r="DD25" s="47"/>
      <c r="DH25" s="45"/>
      <c r="DI25" s="46"/>
      <c r="DJ25" s="47"/>
      <c r="DN25" s="45"/>
      <c r="DO25" s="46"/>
      <c r="DP25" s="47"/>
      <c r="DT25" s="45"/>
      <c r="DU25" s="46"/>
      <c r="DV25" s="47"/>
      <c r="DZ25" s="45"/>
      <c r="EA25" s="46"/>
      <c r="EB25" s="47"/>
      <c r="EF25" s="45"/>
      <c r="EG25" s="46"/>
      <c r="EH25" s="47"/>
      <c r="EL25" s="45"/>
      <c r="EM25" s="46"/>
      <c r="EN25" s="47"/>
      <c r="ER25" s="45"/>
      <c r="ES25" s="46"/>
      <c r="ET25" s="47"/>
    </row>
    <row r="26" spans="1:198" s="16" customFormat="1" hidden="1" x14ac:dyDescent="0.25">
      <c r="J26" s="45"/>
      <c r="K26" s="46"/>
      <c r="L26" s="47"/>
      <c r="P26" s="45"/>
      <c r="Q26" s="46"/>
      <c r="R26" s="47"/>
      <c r="V26" s="45"/>
      <c r="W26" s="46"/>
      <c r="X26" s="47"/>
      <c r="AB26" s="45"/>
      <c r="AC26" s="46"/>
      <c r="AD26" s="47"/>
      <c r="AH26" s="45"/>
      <c r="AI26" s="46"/>
      <c r="AJ26" s="47"/>
      <c r="AN26" s="45"/>
      <c r="AO26" s="46"/>
      <c r="AP26" s="47"/>
      <c r="AT26" s="45"/>
      <c r="AU26" s="46"/>
      <c r="AV26" s="47"/>
      <c r="AZ26" s="45"/>
      <c r="BA26" s="46"/>
      <c r="BB26" s="47"/>
      <c r="BF26" s="45"/>
      <c r="BG26" s="46"/>
      <c r="BH26" s="47"/>
      <c r="BL26" s="45"/>
      <c r="BM26" s="46"/>
      <c r="BN26" s="47"/>
      <c r="BR26" s="45"/>
      <c r="BS26" s="46"/>
      <c r="BT26" s="47"/>
      <c r="BX26" s="45"/>
      <c r="BY26" s="46"/>
      <c r="BZ26" s="47"/>
      <c r="CD26" s="45"/>
      <c r="CE26" s="46"/>
      <c r="CF26" s="47"/>
      <c r="CJ26" s="45"/>
      <c r="CK26" s="46"/>
      <c r="CL26" s="47"/>
      <c r="CP26" s="45"/>
      <c r="CQ26" s="46"/>
      <c r="CR26" s="47"/>
      <c r="CV26" s="45"/>
      <c r="CW26" s="46"/>
      <c r="CX26" s="47"/>
      <c r="DB26" s="45"/>
      <c r="DC26" s="46"/>
      <c r="DD26" s="47"/>
      <c r="DH26" s="45"/>
      <c r="DI26" s="46"/>
      <c r="DJ26" s="47"/>
      <c r="DN26" s="45"/>
      <c r="DO26" s="46"/>
      <c r="DP26" s="47"/>
      <c r="DT26" s="45"/>
      <c r="DU26" s="46"/>
      <c r="DV26" s="47"/>
      <c r="DZ26" s="45"/>
      <c r="EA26" s="46"/>
      <c r="EB26" s="47"/>
      <c r="EF26" s="45"/>
      <c r="EG26" s="46"/>
      <c r="EH26" s="47"/>
      <c r="EL26" s="45"/>
      <c r="EM26" s="46"/>
      <c r="EN26" s="47"/>
      <c r="ER26" s="45"/>
      <c r="ES26" s="46"/>
      <c r="ET26" s="47"/>
    </row>
    <row r="27" spans="1:198" s="16" customFormat="1" hidden="1" x14ac:dyDescent="0.25">
      <c r="J27" s="45"/>
      <c r="K27" s="46"/>
      <c r="L27" s="47"/>
      <c r="P27" s="45"/>
      <c r="Q27" s="46"/>
      <c r="R27" s="47"/>
      <c r="V27" s="45"/>
      <c r="W27" s="46"/>
      <c r="X27" s="47"/>
      <c r="AB27" s="45"/>
      <c r="AC27" s="46"/>
      <c r="AD27" s="47"/>
      <c r="AH27" s="45"/>
      <c r="AI27" s="46"/>
      <c r="AJ27" s="47"/>
      <c r="AN27" s="45"/>
      <c r="AO27" s="46"/>
      <c r="AP27" s="47"/>
      <c r="AT27" s="45"/>
      <c r="AU27" s="46"/>
      <c r="AV27" s="47"/>
      <c r="AZ27" s="45"/>
      <c r="BA27" s="46"/>
      <c r="BB27" s="47"/>
      <c r="BF27" s="45"/>
      <c r="BG27" s="46"/>
      <c r="BH27" s="47"/>
      <c r="BL27" s="45"/>
      <c r="BM27" s="46"/>
      <c r="BN27" s="47"/>
      <c r="BR27" s="45"/>
      <c r="BS27" s="46"/>
      <c r="BT27" s="47"/>
      <c r="BX27" s="45"/>
      <c r="BY27" s="46"/>
      <c r="BZ27" s="47"/>
      <c r="CD27" s="45"/>
      <c r="CE27" s="46"/>
      <c r="CF27" s="47"/>
      <c r="CJ27" s="45"/>
      <c r="CK27" s="46"/>
      <c r="CL27" s="47"/>
      <c r="CP27" s="45"/>
      <c r="CQ27" s="46"/>
      <c r="CR27" s="47"/>
      <c r="CV27" s="45"/>
      <c r="CW27" s="46"/>
      <c r="CX27" s="47"/>
      <c r="DB27" s="45"/>
      <c r="DC27" s="46"/>
      <c r="DD27" s="47"/>
      <c r="DH27" s="45"/>
      <c r="DI27" s="46"/>
      <c r="DJ27" s="47"/>
      <c r="DN27" s="45"/>
      <c r="DO27" s="46"/>
      <c r="DP27" s="47"/>
      <c r="DT27" s="45"/>
      <c r="DU27" s="46"/>
      <c r="DV27" s="47"/>
      <c r="DZ27" s="45"/>
      <c r="EA27" s="46"/>
      <c r="EB27" s="47"/>
      <c r="EF27" s="45"/>
      <c r="EG27" s="46"/>
      <c r="EH27" s="47"/>
      <c r="EL27" s="45"/>
      <c r="EM27" s="46"/>
      <c r="EN27" s="47"/>
      <c r="ER27" s="45"/>
      <c r="ES27" s="46"/>
      <c r="ET27" s="47"/>
    </row>
    <row r="28" spans="1:198" s="16" customFormat="1" x14ac:dyDescent="0.25">
      <c r="J28" s="45"/>
      <c r="K28" s="46"/>
      <c r="L28" s="47"/>
      <c r="P28" s="45"/>
      <c r="Q28" s="46"/>
      <c r="R28" s="47"/>
      <c r="V28" s="45"/>
      <c r="W28" s="46"/>
      <c r="X28" s="47"/>
      <c r="AB28" s="45"/>
      <c r="AC28" s="46"/>
      <c r="AD28" s="47"/>
      <c r="AH28" s="45"/>
      <c r="AI28" s="46"/>
      <c r="AJ28" s="47"/>
      <c r="AN28" s="45"/>
      <c r="AO28" s="46"/>
      <c r="AP28" s="47"/>
      <c r="AT28" s="45"/>
      <c r="AU28" s="46"/>
      <c r="AV28" s="47"/>
      <c r="AZ28" s="45"/>
      <c r="BA28" s="46"/>
      <c r="BB28" s="47"/>
      <c r="BF28" s="45"/>
      <c r="BG28" s="46"/>
      <c r="BH28" s="47"/>
      <c r="BL28" s="45"/>
      <c r="BM28" s="46"/>
      <c r="BN28" s="47"/>
      <c r="BR28" s="45"/>
      <c r="BS28" s="46"/>
      <c r="BT28" s="47"/>
      <c r="BX28" s="45"/>
      <c r="BY28" s="46"/>
      <c r="BZ28" s="47"/>
      <c r="CD28" s="45"/>
      <c r="CE28" s="46"/>
      <c r="CF28" s="47"/>
      <c r="CJ28" s="45"/>
      <c r="CK28" s="46"/>
      <c r="CL28" s="47"/>
      <c r="CP28" s="45"/>
      <c r="CQ28" s="46"/>
      <c r="CR28" s="47"/>
      <c r="CV28" s="45"/>
      <c r="CW28" s="46"/>
      <c r="CX28" s="47"/>
      <c r="DB28" s="45"/>
      <c r="DC28" s="46"/>
      <c r="DD28" s="47"/>
      <c r="DH28" s="45"/>
      <c r="DI28" s="46"/>
      <c r="DJ28" s="47"/>
      <c r="DN28" s="45"/>
      <c r="DO28" s="46"/>
      <c r="DP28" s="47"/>
      <c r="DT28" s="45"/>
      <c r="DU28" s="46"/>
      <c r="DV28" s="47"/>
      <c r="DZ28" s="45"/>
      <c r="EA28" s="46"/>
      <c r="EB28" s="47"/>
      <c r="EF28" s="45"/>
      <c r="EG28" s="46"/>
      <c r="EH28" s="47"/>
      <c r="EL28" s="45"/>
      <c r="EM28" s="46"/>
      <c r="EN28" s="47"/>
      <c r="ER28" s="45"/>
      <c r="ES28" s="46"/>
      <c r="ET28" s="47"/>
    </row>
    <row r="29" spans="1:198" s="16" customFormat="1" x14ac:dyDescent="0.25">
      <c r="J29" s="45"/>
      <c r="K29" s="46"/>
      <c r="L29" s="47"/>
      <c r="P29" s="45"/>
      <c r="Q29" s="46"/>
      <c r="R29" s="47"/>
      <c r="V29" s="45"/>
      <c r="W29" s="46"/>
      <c r="X29" s="47"/>
      <c r="AB29" s="45"/>
      <c r="AC29" s="46"/>
      <c r="AD29" s="47"/>
      <c r="AH29" s="45"/>
      <c r="AI29" s="46"/>
      <c r="AJ29" s="47"/>
      <c r="AN29" s="45"/>
      <c r="AO29" s="46"/>
      <c r="AP29" s="47"/>
      <c r="AT29" s="45"/>
      <c r="AU29" s="46"/>
      <c r="AV29" s="47"/>
      <c r="AZ29" s="45"/>
      <c r="BA29" s="46"/>
      <c r="BB29" s="47"/>
      <c r="BF29" s="45"/>
      <c r="BG29" s="46"/>
      <c r="BH29" s="47"/>
      <c r="BL29" s="45"/>
      <c r="BM29" s="46"/>
      <c r="BN29" s="47"/>
      <c r="BR29" s="45"/>
      <c r="BS29" s="46"/>
      <c r="BT29" s="47"/>
      <c r="BX29" s="45"/>
      <c r="BY29" s="46"/>
      <c r="BZ29" s="47"/>
      <c r="CD29" s="45"/>
      <c r="CE29" s="46"/>
      <c r="CF29" s="47"/>
      <c r="CJ29" s="45"/>
      <c r="CK29" s="46"/>
      <c r="CL29" s="47"/>
      <c r="CP29" s="45"/>
      <c r="CQ29" s="46"/>
      <c r="CR29" s="47"/>
      <c r="CV29" s="45"/>
      <c r="CW29" s="46"/>
      <c r="CX29" s="47"/>
      <c r="DB29" s="45"/>
      <c r="DC29" s="46"/>
      <c r="DD29" s="47"/>
      <c r="DH29" s="45"/>
      <c r="DI29" s="46"/>
      <c r="DJ29" s="47"/>
      <c r="DN29" s="45"/>
      <c r="DO29" s="46"/>
      <c r="DP29" s="47"/>
      <c r="DT29" s="45"/>
      <c r="DU29" s="46"/>
      <c r="DV29" s="47"/>
      <c r="DZ29" s="45"/>
      <c r="EA29" s="46"/>
      <c r="EB29" s="47"/>
      <c r="EF29" s="45"/>
      <c r="EG29" s="46"/>
      <c r="EH29" s="47"/>
      <c r="EL29" s="45"/>
      <c r="EM29" s="46"/>
      <c r="EN29" s="47"/>
      <c r="ER29" s="45"/>
      <c r="ES29" s="46"/>
      <c r="ET29" s="47"/>
    </row>
    <row r="30" spans="1:198" s="16" customFormat="1" x14ac:dyDescent="0.25">
      <c r="A30" s="37" t="s">
        <v>512</v>
      </c>
      <c r="J30" s="45"/>
      <c r="K30" s="46" t="s">
        <v>513</v>
      </c>
      <c r="L30" s="47" t="s">
        <v>513</v>
      </c>
      <c r="N30" s="16" t="s">
        <v>514</v>
      </c>
      <c r="O30" s="16" t="s">
        <v>514</v>
      </c>
      <c r="P30" s="45"/>
      <c r="Q30" s="46"/>
      <c r="R30" s="47"/>
      <c r="V30" s="45"/>
      <c r="W30" s="46" t="s">
        <v>513</v>
      </c>
      <c r="X30" s="47" t="s">
        <v>513</v>
      </c>
      <c r="Z30" s="16" t="s">
        <v>514</v>
      </c>
      <c r="AA30" s="16" t="s">
        <v>514</v>
      </c>
      <c r="AB30" s="45"/>
      <c r="AC30" s="46"/>
      <c r="AD30" s="47"/>
      <c r="AH30" s="45"/>
      <c r="AI30" s="46" t="s">
        <v>515</v>
      </c>
      <c r="AJ30" s="47" t="s">
        <v>515</v>
      </c>
      <c r="AL30" s="16" t="s">
        <v>514</v>
      </c>
      <c r="AM30" s="16" t="s">
        <v>514</v>
      </c>
      <c r="AN30" s="45"/>
      <c r="AO30" s="46"/>
      <c r="AP30" s="47"/>
      <c r="AT30" s="45"/>
      <c r="AU30" s="46" t="s">
        <v>515</v>
      </c>
      <c r="AV30" s="47" t="s">
        <v>515</v>
      </c>
      <c r="AX30" s="16" t="s">
        <v>514</v>
      </c>
      <c r="AY30" s="16" t="s">
        <v>514</v>
      </c>
      <c r="AZ30" s="45"/>
      <c r="BA30" s="46"/>
      <c r="BB30" s="47"/>
      <c r="BF30" s="45"/>
      <c r="BG30" s="46" t="s">
        <v>515</v>
      </c>
      <c r="BH30" s="47" t="s">
        <v>515</v>
      </c>
      <c r="BJ30" s="16" t="s">
        <v>514</v>
      </c>
      <c r="BK30" s="16" t="s">
        <v>514</v>
      </c>
      <c r="BL30" s="45"/>
      <c r="BM30" s="46" t="s">
        <v>516</v>
      </c>
      <c r="BN30" s="47" t="s">
        <v>516</v>
      </c>
      <c r="BP30" s="16" t="s">
        <v>516</v>
      </c>
      <c r="BQ30" s="16" t="s">
        <v>516</v>
      </c>
      <c r="BR30" s="45"/>
      <c r="BS30" s="46" t="s">
        <v>516</v>
      </c>
      <c r="BT30" s="47" t="s">
        <v>516</v>
      </c>
      <c r="BV30" s="16" t="s">
        <v>516</v>
      </c>
      <c r="BW30" s="16" t="s">
        <v>516</v>
      </c>
      <c r="BX30" s="45"/>
      <c r="BY30" s="46" t="s">
        <v>516</v>
      </c>
      <c r="BZ30" s="47" t="s">
        <v>516</v>
      </c>
      <c r="CB30" s="16" t="s">
        <v>517</v>
      </c>
      <c r="CC30" s="16" t="s">
        <v>517</v>
      </c>
      <c r="CD30" s="45"/>
      <c r="CE30" s="46" t="s">
        <v>517</v>
      </c>
      <c r="CF30" s="47" t="s">
        <v>517</v>
      </c>
      <c r="CH30" s="16" t="s">
        <v>517</v>
      </c>
      <c r="CI30" s="16" t="s">
        <v>517</v>
      </c>
      <c r="CJ30" s="45"/>
      <c r="CK30" s="46" t="s">
        <v>517</v>
      </c>
      <c r="CL30" s="47" t="s">
        <v>517</v>
      </c>
      <c r="CN30" s="16" t="s">
        <v>517</v>
      </c>
      <c r="CO30" s="16" t="s">
        <v>517</v>
      </c>
      <c r="CP30" s="45"/>
      <c r="CQ30" s="46" t="s">
        <v>517</v>
      </c>
      <c r="CR30" s="47" t="s">
        <v>517</v>
      </c>
      <c r="CT30" s="16" t="s">
        <v>517</v>
      </c>
      <c r="CU30" s="16" t="s">
        <v>517</v>
      </c>
      <c r="CV30" s="45"/>
      <c r="CW30" s="46" t="s">
        <v>517</v>
      </c>
      <c r="CX30" s="47" t="s">
        <v>517</v>
      </c>
      <c r="CZ30" s="16" t="s">
        <v>517</v>
      </c>
      <c r="DA30" s="16" t="s">
        <v>517</v>
      </c>
      <c r="DB30" s="45"/>
      <c r="DC30" s="46" t="s">
        <v>517</v>
      </c>
      <c r="DD30" s="47" t="s">
        <v>517</v>
      </c>
      <c r="DF30" s="16" t="s">
        <v>517</v>
      </c>
      <c r="DG30" s="16" t="s">
        <v>517</v>
      </c>
      <c r="DH30" s="45"/>
      <c r="DI30" s="46" t="s">
        <v>517</v>
      </c>
      <c r="DJ30" s="47" t="s">
        <v>517</v>
      </c>
      <c r="DL30" s="16" t="s">
        <v>517</v>
      </c>
      <c r="DM30" s="16" t="s">
        <v>517</v>
      </c>
      <c r="DN30" s="45"/>
      <c r="DO30" s="46"/>
      <c r="DP30" s="47"/>
      <c r="DT30" s="45"/>
      <c r="DU30" s="46"/>
      <c r="DV30" s="47"/>
      <c r="DZ30" s="45"/>
      <c r="EA30" s="46"/>
      <c r="EB30" s="47"/>
      <c r="EF30" s="45"/>
      <c r="EG30" s="46"/>
      <c r="EH30" s="47"/>
      <c r="EL30" s="45"/>
      <c r="EM30" s="46"/>
      <c r="EN30" s="47"/>
      <c r="ER30" s="45"/>
      <c r="ES30" s="46"/>
      <c r="ET30" s="47"/>
      <c r="GI30" s="16" t="s">
        <v>514</v>
      </c>
      <c r="GJ30" s="16" t="s">
        <v>514</v>
      </c>
    </row>
    <row r="31" spans="1:198" s="16" customFormat="1" x14ac:dyDescent="0.25">
      <c r="B31" s="16" t="e">
        <f>VLOOKUP(A31,'Phase 1,2+robust'!$A$3:$ID$198,2,FALSE)</f>
        <v>#N/A</v>
      </c>
      <c r="C31" s="16" t="e">
        <f>VLOOKUP(A31,'Phase 1,2+robust'!$A$3:$ID$198,3,FALSE)</f>
        <v>#N/A</v>
      </c>
      <c r="D31" s="16" t="e">
        <f>VLOOKUP(A31,'Phase 1,2+robust'!$A$3:$ID$198,4,FALSE)</f>
        <v>#N/A</v>
      </c>
      <c r="E31" s="16" t="e">
        <f>VLOOKUP(A31,'Phase 1,2+robust'!$A$3:$ID$198,5,FALSE)</f>
        <v>#N/A</v>
      </c>
      <c r="F31" s="16" t="e">
        <f>VLOOKUP(A31,'Phase 1,2+robust'!$A$3:$ID$198,6,FALSE)</f>
        <v>#N/A</v>
      </c>
      <c r="G31" s="16" t="e">
        <f>VLOOKUP(A31,'Phase 1,2+robust'!$A$3:$ID$198,7,FALSE)</f>
        <v>#N/A</v>
      </c>
      <c r="H31" s="16" t="e">
        <f>VLOOKUP(A31,'Phase 1,2+robust'!$A$3:$ID$198,8,FALSE)</f>
        <v>#N/A</v>
      </c>
      <c r="I31" s="16" t="e">
        <f>VLOOKUP(A31,'Phase 1,2+robust'!$A$3:$ID$198,9,FALSE)</f>
        <v>#N/A</v>
      </c>
      <c r="J31" s="45" t="e">
        <f>VLOOKUP(A31,'Phase 1,2+robust'!$A$3:$ID$198,10,FALSE)</f>
        <v>#N/A</v>
      </c>
      <c r="K31" s="46" t="e">
        <f>VLOOKUP(A31,'Phase 1,2+robust'!$A$3:$ID$198,11,FALSE)</f>
        <v>#N/A</v>
      </c>
      <c r="L31" s="47" t="e">
        <f>VLOOKUP(A31,'Phase 1,2+robust'!$A$3:$ID$198,12,FALSE)</f>
        <v>#N/A</v>
      </c>
      <c r="M31" s="16" t="e">
        <f>VLOOKUP(A31,'Phase 1,2+robust'!$A$3:$ID$198,13,FALSE)</f>
        <v>#N/A</v>
      </c>
      <c r="N31" s="16" t="e">
        <f>VLOOKUP(A31,'Phase 1,2+robust'!$A$3:$ID$198,14,FALSE)</f>
        <v>#N/A</v>
      </c>
      <c r="O31" s="16" t="e">
        <f>VLOOKUP(A31,'Phase 1,2+robust'!$A$3:$ID$198,15,FALSE)</f>
        <v>#N/A</v>
      </c>
      <c r="P31" s="45" t="e">
        <f>VLOOKUP(A31,'Phase 1,2+robust'!$A$3:$ID$198,16,FALSE)</f>
        <v>#N/A</v>
      </c>
      <c r="Q31" s="46" t="e">
        <f>VLOOKUP(A31,'Phase 1,2+robust'!$A$3:$ID$198,17,FALSE)</f>
        <v>#N/A</v>
      </c>
      <c r="R31" s="47" t="e">
        <f>VLOOKUP(A31,'Phase 1,2+robust'!$A$3:$ID$198,18,FALSE)</f>
        <v>#N/A</v>
      </c>
      <c r="S31" s="16" t="e">
        <f>VLOOKUP(A31,'Phase 1,2+robust'!$A$3:$ID$198,19,FALSE)</f>
        <v>#N/A</v>
      </c>
      <c r="T31" s="16" t="e">
        <f>VLOOKUP(A31,'Phase 1,2+robust'!$A$3:$ID$198,20,FALSE)</f>
        <v>#N/A</v>
      </c>
      <c r="U31" s="16" t="e">
        <f>VLOOKUP(A31,'Phase 1,2+robust'!$A$3:$ID$198,21,FALSE)</f>
        <v>#N/A</v>
      </c>
      <c r="V31" s="45" t="e">
        <f>VLOOKUP(A31,'Phase 1,2+robust'!$A$3:$ID$198,22,FALSE)</f>
        <v>#N/A</v>
      </c>
      <c r="W31" s="46" t="e">
        <f>VLOOKUP(A31,'Phase 1,2+robust'!$A$3:$ID$198,23,FALSE)</f>
        <v>#N/A</v>
      </c>
      <c r="X31" s="47" t="e">
        <f>VLOOKUP(A31,'Phase 1,2+robust'!$A$3:$ID$198,24,FALSE)</f>
        <v>#N/A</v>
      </c>
      <c r="Y31" s="16" t="e">
        <f>VLOOKUP(A31,'Phase 1,2+robust'!$A$3:$ID$198,25,FALSE)</f>
        <v>#N/A</v>
      </c>
      <c r="Z31" s="16" t="e">
        <f>VLOOKUP(A31,'Phase 1,2+robust'!$A$3:$ID$198,26,FALSE)</f>
        <v>#N/A</v>
      </c>
      <c r="AA31" s="16" t="e">
        <f>VLOOKUP(A31,'Phase 1,2+robust'!$A$3:$ID$198,27,FALSE)</f>
        <v>#N/A</v>
      </c>
      <c r="AB31" s="45" t="e">
        <f>VLOOKUP(A31,'Phase 1,2+robust'!$A$3:$ID$198,28,FALSE)</f>
        <v>#N/A</v>
      </c>
      <c r="AC31" s="46" t="e">
        <f>VLOOKUP(A31,'Phase 1,2+robust'!$A$3:$ID$198,29,FALSE)</f>
        <v>#N/A</v>
      </c>
      <c r="AD31" s="47" t="e">
        <f>VLOOKUP(A31,'Phase 1,2+robust'!$A$3:$ID$198,30,FALSE)</f>
        <v>#N/A</v>
      </c>
      <c r="AE31" s="16" t="e">
        <f>VLOOKUP(A31,'Phase 1,2+robust'!$A$3:$ID$198,31,FALSE)</f>
        <v>#N/A</v>
      </c>
      <c r="AF31" s="16" t="e">
        <f>VLOOKUP(A31,'Phase 1,2+robust'!$A$3:$ID$198,32,FALSE)</f>
        <v>#N/A</v>
      </c>
      <c r="AG31" s="16" t="e">
        <f>VLOOKUP(A31,'Phase 1,2+robust'!$A$3:$ID$198,33,FALSE)</f>
        <v>#N/A</v>
      </c>
      <c r="AH31" s="45" t="e">
        <f>VLOOKUP(A31,'Phase 1,2+robust'!$A$3:$ID$198,34,FALSE)</f>
        <v>#N/A</v>
      </c>
      <c r="AI31" s="46" t="e">
        <f>VLOOKUP(A31,'Phase 1,2+robust'!$A$3:$ID$198,35,FALSE)</f>
        <v>#N/A</v>
      </c>
      <c r="AJ31" s="47" t="e">
        <f>VLOOKUP(A31,'Phase 1,2+robust'!$A$3:$ID$198,36,FALSE)</f>
        <v>#N/A</v>
      </c>
      <c r="AK31" s="16" t="e">
        <f>VLOOKUP(A31,'Phase 1,2+robust'!$A$3:$ID$198,37,FALSE)</f>
        <v>#N/A</v>
      </c>
      <c r="AL31" s="16" t="e">
        <f>VLOOKUP(A31,'Phase 1,2+robust'!$A$3:$ID$198,38,FALSE)</f>
        <v>#N/A</v>
      </c>
      <c r="AM31" s="16" t="e">
        <f>VLOOKUP(A31,'Phase 1,2+robust'!$A$3:$ID$198,39,FALSE)</f>
        <v>#N/A</v>
      </c>
      <c r="AN31" s="45" t="e">
        <f>VLOOKUP(A31,'Phase 1,2+robust'!$A$3:$ID$198,40,FALSE)</f>
        <v>#N/A</v>
      </c>
      <c r="AO31" s="46" t="e">
        <f>VLOOKUP(A31,'Phase 1,2+robust'!$A$3:$ID$198,41,FALSE)</f>
        <v>#N/A</v>
      </c>
      <c r="AP31" s="47" t="e">
        <f>VLOOKUP(A31,'Phase 1,2+robust'!$A$3:$ID$198,42,FALSE)</f>
        <v>#N/A</v>
      </c>
      <c r="AQ31" s="16" t="e">
        <f>VLOOKUP(A31,'Phase 1,2+robust'!$A$3:$ID$198,43,FALSE)</f>
        <v>#N/A</v>
      </c>
      <c r="AR31" s="16" t="e">
        <f>VLOOKUP(A31,'Phase 1,2+robust'!$A$3:$ID$198,44,FALSE)</f>
        <v>#N/A</v>
      </c>
      <c r="AS31" s="16" t="e">
        <f>VLOOKUP(A31,'Phase 1,2+robust'!$A$3:$ID$198,45,FALSE)</f>
        <v>#N/A</v>
      </c>
      <c r="AT31" s="45" t="e">
        <f>VLOOKUP(A31,'Phase 1,2+robust'!$A$3:$ID$198,46,FALSE)</f>
        <v>#N/A</v>
      </c>
      <c r="AU31" s="46" t="e">
        <f>VLOOKUP(A31,'Phase 1,2+robust'!$A$3:$ID$198,47,FALSE)</f>
        <v>#N/A</v>
      </c>
      <c r="AV31" s="47" t="e">
        <f>VLOOKUP(A31,'Phase 1,2+robust'!$A$3:$ID$198,48,FALSE)</f>
        <v>#N/A</v>
      </c>
      <c r="AW31" s="16" t="e">
        <f>VLOOKUP(A31,'Phase 1,2+robust'!$A$3:$ID$198,49,FALSE)</f>
        <v>#N/A</v>
      </c>
      <c r="AX31" s="16" t="e">
        <f>VLOOKUP(A31,'Phase 1,2+robust'!$A$3:$ID$198,50,FALSE)</f>
        <v>#N/A</v>
      </c>
      <c r="AY31" s="16" t="e">
        <f>VLOOKUP(A31,'Phase 1,2+robust'!$A$3:$ID$198,51,FALSE)</f>
        <v>#N/A</v>
      </c>
      <c r="AZ31" s="45" t="e">
        <f>VLOOKUP(A31,'Phase 1,2+robust'!$A$3:$ID$198,52,FALSE)</f>
        <v>#N/A</v>
      </c>
      <c r="BA31" s="46" t="e">
        <f>VLOOKUP(A31,'Phase 1,2+robust'!$A$3:$ID$198,53,FALSE)</f>
        <v>#N/A</v>
      </c>
      <c r="BB31" s="47" t="e">
        <f>VLOOKUP(A31,'Phase 1,2+robust'!$A$3:$ID$198,54,FALSE)</f>
        <v>#N/A</v>
      </c>
      <c r="BC31" s="16" t="e">
        <f>VLOOKUP(A31,'Phase 1,2+robust'!$A$3:$ID$198,55,FALSE)</f>
        <v>#N/A</v>
      </c>
      <c r="BD31" s="16" t="e">
        <f>VLOOKUP(A31,'Phase 1,2+robust'!$A$3:$ID$198,56,FALSE)</f>
        <v>#N/A</v>
      </c>
      <c r="BE31" s="16" t="e">
        <f>VLOOKUP(A31,'Phase 1,2+robust'!$A$3:$ID$198,57,FALSE)</f>
        <v>#N/A</v>
      </c>
      <c r="BF31" s="45" t="e">
        <f>VLOOKUP(A31,'Phase 1,2+robust'!$A$3:$ID$198,58,FALSE)</f>
        <v>#N/A</v>
      </c>
      <c r="BG31" s="46" t="e">
        <f>VLOOKUP(A31,'Phase 1,2+robust'!$A$3:$ID$198,59,FALSE)</f>
        <v>#N/A</v>
      </c>
      <c r="BH31" s="47" t="e">
        <f>VLOOKUP(A31,'Phase 1,2+robust'!$A$3:$ID$198,60,FALSE)</f>
        <v>#N/A</v>
      </c>
      <c r="BI31" s="16" t="e">
        <f>VLOOKUP(A31,'Phase 1,2+robust'!$A$3:$ID$198,61,FALSE)</f>
        <v>#N/A</v>
      </c>
      <c r="BJ31" s="16" t="e">
        <f>VLOOKUP(A31,'Phase 1,2+robust'!$A$3:$ID$198,62,FALSE)</f>
        <v>#N/A</v>
      </c>
      <c r="BK31" s="16" t="e">
        <f>VLOOKUP(A31,'Phase 1,2+robust'!$A$3:$ID$198,63,FALSE)</f>
        <v>#N/A</v>
      </c>
      <c r="BL31" s="45" t="e">
        <f>VLOOKUP(A31,'Phase 1,2+robust'!$A$3:$ID$198,64,FALSE)</f>
        <v>#N/A</v>
      </c>
      <c r="BM31" s="46" t="e">
        <f>VLOOKUP(A31,'Phase 1,2+robust'!$A$3:$ID$198,65,FALSE)</f>
        <v>#N/A</v>
      </c>
      <c r="BN31" s="47" t="e">
        <f>VLOOKUP(A31,'Phase 1,2+robust'!$A$3:$ID$198,66,FALSE)</f>
        <v>#N/A</v>
      </c>
      <c r="BO31" s="16" t="e">
        <f>VLOOKUP(A31,'Phase 1,2+robust'!$A$3:$ID$198,67,FALSE)</f>
        <v>#N/A</v>
      </c>
      <c r="BP31" s="16" t="e">
        <f>VLOOKUP(A31,'Phase 1,2+robust'!$A$3:$ID$198,68,FALSE)</f>
        <v>#N/A</v>
      </c>
      <c r="BQ31" s="16" t="e">
        <f>VLOOKUP(A31,'Phase 1,2+robust'!$A$3:$ID$198,69,FALSE)</f>
        <v>#N/A</v>
      </c>
      <c r="BR31" s="45" t="e">
        <f>VLOOKUP(A31,'Phase 1,2+robust'!$A$3:$ID$198,70,FALSE)</f>
        <v>#N/A</v>
      </c>
      <c r="BS31" s="46" t="e">
        <f>VLOOKUP(A31,'Phase 1,2+robust'!$A$3:$ID$198,71,FALSE)</f>
        <v>#N/A</v>
      </c>
      <c r="BT31" s="47" t="e">
        <f>VLOOKUP(A31,'Phase 1,2+robust'!$A$3:$ID$198,72,FALSE)</f>
        <v>#N/A</v>
      </c>
      <c r="BU31" s="16" t="e">
        <f>VLOOKUP(A31,'Phase 1,2+robust'!$A$3:$ID$198,73,FALSE)</f>
        <v>#N/A</v>
      </c>
      <c r="BV31" s="16" t="e">
        <f>VLOOKUP(A31,'Phase 1,2+robust'!$A$3:$ID$198,74,FALSE)</f>
        <v>#N/A</v>
      </c>
      <c r="BW31" s="16" t="e">
        <f>VLOOKUP(A31,'Phase 1,2+robust'!$A$3:$ID$198,75,FALSE)</f>
        <v>#N/A</v>
      </c>
      <c r="BX31" s="45" t="e">
        <f>VLOOKUP(A31,'Phase 1,2+robust'!$A$3:$ID$198,76,FALSE)</f>
        <v>#N/A</v>
      </c>
      <c r="BY31" s="46" t="e">
        <f>VLOOKUP(A31,'Phase 1,2+robust'!$A$3:$ID$198,77,FALSE)</f>
        <v>#N/A</v>
      </c>
      <c r="BZ31" s="47" t="e">
        <f>VLOOKUP(A31,'Phase 1,2+robust'!$A$3:$ID$198,78,FALSE)</f>
        <v>#N/A</v>
      </c>
      <c r="CA31" s="16" t="e">
        <f>VLOOKUP(A31,'Phase 1,2+robust'!$A$3:$ID$198,79,FALSE)</f>
        <v>#N/A</v>
      </c>
      <c r="CB31" s="16" t="e">
        <f>VLOOKUP(A31,'Phase 1,2+robust'!$A$3:$ID$198,80,FALSE)</f>
        <v>#N/A</v>
      </c>
      <c r="CC31" s="16" t="e">
        <f>VLOOKUP(A31,'Phase 1,2+robust'!$A$3:$ID$198,81,FALSE)</f>
        <v>#N/A</v>
      </c>
      <c r="CD31" s="45" t="e">
        <f>VLOOKUP(A31,'Phase 1,2+robust'!$A$3:$ID$198,82,FALSE)</f>
        <v>#N/A</v>
      </c>
      <c r="CE31" s="46" t="e">
        <f>VLOOKUP(A31,'Phase 1,2+robust'!$A$3:$ID$198,83,FALSE)</f>
        <v>#N/A</v>
      </c>
      <c r="CF31" s="47" t="e">
        <f>VLOOKUP(A31,'Phase 1,2+robust'!$A$3:$ID$198,84,FALSE)</f>
        <v>#N/A</v>
      </c>
      <c r="CG31" s="16" t="e">
        <f>VLOOKUP(A31,'Phase 1,2+robust'!$A$3:$ID$198,85,FALSE)</f>
        <v>#N/A</v>
      </c>
      <c r="CH31" s="16" t="e">
        <f>VLOOKUP(A31,'Phase 1,2+robust'!$A$3:$ID$198,86,FALSE)</f>
        <v>#N/A</v>
      </c>
      <c r="CI31" s="16" t="e">
        <f>VLOOKUP(A31,'Phase 1,2+robust'!$A$3:$ID$198,87,FALSE)</f>
        <v>#N/A</v>
      </c>
      <c r="CJ31" s="45" t="e">
        <f>VLOOKUP(A31,'Phase 1,2+robust'!$A$3:$ID$198,88,FALSE)</f>
        <v>#N/A</v>
      </c>
      <c r="CK31" s="46" t="e">
        <f>VLOOKUP(A31,'Phase 1,2+robust'!$A$3:$ID$198,89,FALSE)</f>
        <v>#N/A</v>
      </c>
      <c r="CL31" s="47" t="e">
        <f>VLOOKUP(A31,'Phase 1,2+robust'!$A$3:$ID$198,90,FALSE)</f>
        <v>#N/A</v>
      </c>
      <c r="CM31" s="16" t="e">
        <f>VLOOKUP(A31,'Phase 1,2+robust'!$A$3:$ID$198,91,FALSE)</f>
        <v>#N/A</v>
      </c>
      <c r="CN31" s="16" t="e">
        <f>VLOOKUP(A31,'Phase 1,2+robust'!$A$3:$ID$198,92,FALSE)</f>
        <v>#N/A</v>
      </c>
      <c r="CO31" s="16" t="e">
        <f>VLOOKUP(A31,'Phase 1,2+robust'!$A$3:$ID$198,93,FALSE)</f>
        <v>#N/A</v>
      </c>
      <c r="CP31" s="45" t="e">
        <f>VLOOKUP(A31,'Phase 1,2+robust'!$A$3:$ID$198,94,FALSE)</f>
        <v>#N/A</v>
      </c>
      <c r="CQ31" s="46" t="e">
        <f>VLOOKUP(A31,'Phase 1,2+robust'!$A$3:$ID$198,95,FALSE)</f>
        <v>#N/A</v>
      </c>
      <c r="CR31" s="47" t="e">
        <f>VLOOKUP(A31,'Phase 1,2+robust'!$A$3:$ID$198,96,FALSE)</f>
        <v>#N/A</v>
      </c>
      <c r="CS31" s="16" t="e">
        <f>VLOOKUP(A31,'Phase 1,2+robust'!$A$3:$ID$198,97,FALSE)</f>
        <v>#N/A</v>
      </c>
      <c r="CT31" s="16" t="e">
        <f>VLOOKUP(A31,'Phase 1,2+robust'!$A$3:$ID$198,98,FALSE)</f>
        <v>#N/A</v>
      </c>
      <c r="CU31" s="16" t="e">
        <f>VLOOKUP(A31,'Phase 1,2+robust'!$A$3:$ID$198,99,FALSE)</f>
        <v>#N/A</v>
      </c>
      <c r="CV31" s="45" t="e">
        <f>VLOOKUP(A31,'Phase 1,2+robust'!$A$3:$ID$198,100,FALSE)</f>
        <v>#N/A</v>
      </c>
      <c r="CW31" s="46" t="e">
        <f>VLOOKUP(A31,'Phase 1,2+robust'!$A$3:$ID$198,101,FALSE)</f>
        <v>#N/A</v>
      </c>
      <c r="CX31" s="47" t="e">
        <f>VLOOKUP(A31,'Phase 1,2+robust'!$A$3:$ID$198,102,FALSE)</f>
        <v>#N/A</v>
      </c>
      <c r="CY31" s="16" t="e">
        <f>VLOOKUP(A31,'Phase 1,2+robust'!$A$3:$ID$198,103,FALSE)</f>
        <v>#N/A</v>
      </c>
      <c r="CZ31" s="16" t="e">
        <f>VLOOKUP(A31,'Phase 1,2+robust'!$A$3:$ID$198,104,FALSE)</f>
        <v>#N/A</v>
      </c>
      <c r="DA31" s="16" t="e">
        <f>VLOOKUP(A31,'Phase 1,2+robust'!$A$3:$ID$198,105,FALSE)</f>
        <v>#N/A</v>
      </c>
      <c r="DB31" s="45" t="e">
        <f>VLOOKUP(A31,'Phase 1,2+robust'!$A$3:$ID$198,106,FALSE)</f>
        <v>#N/A</v>
      </c>
      <c r="DC31" s="46" t="e">
        <f>VLOOKUP(A31,'Phase 1,2+robust'!$A$3:$ID$198,107,FALSE)</f>
        <v>#N/A</v>
      </c>
      <c r="DD31" s="47" t="e">
        <f>VLOOKUP(A31,'Phase 1,2+robust'!$A$3:$ID$198,108,FALSE)</f>
        <v>#N/A</v>
      </c>
      <c r="DE31" s="16" t="e">
        <f>VLOOKUP(A31,'Phase 1,2+robust'!$A$3:$ID$198,109,FALSE)</f>
        <v>#N/A</v>
      </c>
      <c r="DF31" s="16" t="e">
        <f>VLOOKUP(A31,'Phase 1,2+robust'!$A$3:$ID$198,110,FALSE)</f>
        <v>#N/A</v>
      </c>
      <c r="DG31" s="16" t="e">
        <f>VLOOKUP(A31,'Phase 1,2+robust'!$A$3:$ID$198,111,FALSE)</f>
        <v>#N/A</v>
      </c>
      <c r="DH31" s="45" t="e">
        <f>VLOOKUP(A31,'Phase 1,2+robust'!$A$3:$ID$198,112,FALSE)</f>
        <v>#N/A</v>
      </c>
      <c r="DI31" s="46" t="e">
        <f>VLOOKUP(A31,'Phase 1,2+robust'!$A$3:$ID$198,113,FALSE)</f>
        <v>#N/A</v>
      </c>
      <c r="DJ31" s="47" t="e">
        <f>VLOOKUP(A31,'Phase 1,2+robust'!$A$3:$ID$198,114,FALSE)</f>
        <v>#N/A</v>
      </c>
      <c r="DK31" s="16" t="e">
        <f>VLOOKUP(A31,'Phase 1,2+robust'!$A$3:$ID$198,115,FALSE)</f>
        <v>#N/A</v>
      </c>
      <c r="DL31" s="16" t="e">
        <f>VLOOKUP(A31,'Phase 1,2+robust'!$A$3:$ID$198,116,FALSE)</f>
        <v>#N/A</v>
      </c>
      <c r="DM31" s="16" t="e">
        <f>VLOOKUP(A31,'Phase 1,2+robust'!$A$3:$ID$198,117,FALSE)</f>
        <v>#N/A</v>
      </c>
      <c r="DN31" s="45" t="e">
        <f>VLOOKUP(A31,'Phase 1,2+robust'!$A$3:$ID$198,118,FALSE)</f>
        <v>#N/A</v>
      </c>
      <c r="DO31" s="46" t="e">
        <f>VLOOKUP(A31,'Phase 1,2+robust'!$A$3:$ID$198,119,FALSE)</f>
        <v>#N/A</v>
      </c>
      <c r="DP31" s="47" t="e">
        <f>VLOOKUP(A31,'Phase 1,2+robust'!$A$3:$ID$198,120,FALSE)</f>
        <v>#N/A</v>
      </c>
      <c r="DQ31" s="16" t="e">
        <f>VLOOKUP(A31,'Phase 1,2+robust'!$A$3:$ID$198,121,FALSE)</f>
        <v>#N/A</v>
      </c>
      <c r="DR31" s="16" t="e">
        <f>VLOOKUP(A31,'Phase 1,2+robust'!$A$3:$ID$198,122,FALSE)</f>
        <v>#N/A</v>
      </c>
      <c r="DS31" s="16" t="e">
        <f>VLOOKUP(A31,'Phase 1,2+robust'!$A$3:$ID$198,123,FALSE)</f>
        <v>#N/A</v>
      </c>
      <c r="DT31" s="45" t="e">
        <f>VLOOKUP(A31,'Phase 1,2+robust'!$A$3:$ID$198,124,FALSE)</f>
        <v>#N/A</v>
      </c>
      <c r="DU31" s="46" t="e">
        <f>VLOOKUP(A31,'Phase 1,2+robust'!$A$3:$ID$198,125,FALSE)</f>
        <v>#N/A</v>
      </c>
      <c r="DV31" s="47" t="e">
        <f>VLOOKUP(A31,'Phase 1,2+robust'!$A$3:$ID$198,126,FALSE)</f>
        <v>#N/A</v>
      </c>
      <c r="DW31" s="16" t="e">
        <f>VLOOKUP(A31,'Phase 1,2+robust'!$A$3:$ID$198,127,FALSE)</f>
        <v>#N/A</v>
      </c>
      <c r="DX31" s="16" t="e">
        <f>VLOOKUP(A31,'Phase 1,2+robust'!$A$3:$ID$198,128,FALSE)</f>
        <v>#N/A</v>
      </c>
      <c r="DY31" s="16" t="e">
        <f>VLOOKUP(A31,'Phase 1,2+robust'!$A$3:$ID$198,129,FALSE)</f>
        <v>#N/A</v>
      </c>
      <c r="DZ31" s="45" t="e">
        <f>VLOOKUP(A31,'Phase 1,2+robust'!$A$3:$ID$198,130,FALSE)</f>
        <v>#N/A</v>
      </c>
      <c r="EA31" s="46" t="e">
        <f>VLOOKUP(A31,'Phase 1,2+robust'!$A$3:$ID$198,131,FALSE)</f>
        <v>#N/A</v>
      </c>
      <c r="EB31" s="47" t="e">
        <f>VLOOKUP(A31,'Phase 1,2+robust'!$A$3:$ID$198,132,FALSE)</f>
        <v>#N/A</v>
      </c>
      <c r="EC31" s="16" t="e">
        <f>VLOOKUP(A31,'Phase 1,2+robust'!$A$3:$ID$198,133,FALSE)</f>
        <v>#N/A</v>
      </c>
      <c r="ED31" s="16" t="e">
        <f>VLOOKUP(A31,'Phase 1,2+robust'!$A$3:$ID$198,134,FALSE)</f>
        <v>#N/A</v>
      </c>
      <c r="EE31" s="16" t="e">
        <f>VLOOKUP(A31,'Phase 1,2+robust'!$A$3:$ID$198,135,FALSE)</f>
        <v>#N/A</v>
      </c>
      <c r="EF31" s="45" t="e">
        <f>VLOOKUP(A31,'Phase 1,2+robust'!$A$3:$ID$198,136,FALSE)</f>
        <v>#N/A</v>
      </c>
      <c r="EG31" s="46" t="e">
        <f>VLOOKUP(A31,'Phase 1,2+robust'!$A$3:$ID$198,137,FALSE)</f>
        <v>#N/A</v>
      </c>
      <c r="EH31" s="47" t="e">
        <f>VLOOKUP(A31,'Phase 1,2+robust'!$A$3:$ID$198,138,FALSE)</f>
        <v>#N/A</v>
      </c>
      <c r="EI31" s="16" t="e">
        <f>VLOOKUP(A31,'Phase 1,2+robust'!$A$3:$ID$198,139,FALSE)</f>
        <v>#N/A</v>
      </c>
      <c r="EJ31" s="16" t="e">
        <f>VLOOKUP(A31,'Phase 1,2+robust'!$A$3:$ID$198,140,FALSE)</f>
        <v>#N/A</v>
      </c>
      <c r="EK31" s="16" t="e">
        <f>VLOOKUP(A31,'Phase 1,2+robust'!$A$3:$ID$198,141,FALSE)</f>
        <v>#N/A</v>
      </c>
      <c r="EL31" s="45" t="e">
        <f>VLOOKUP(A31,'Phase 1,2+robust'!$A$3:$ID$198,142,FALSE)</f>
        <v>#N/A</v>
      </c>
      <c r="EM31" s="46" t="e">
        <f>VLOOKUP(A31,'Phase 1,2+robust'!$A$3:$ID$198,143,FALSE)</f>
        <v>#N/A</v>
      </c>
      <c r="EN31" s="47" t="e">
        <f>VLOOKUP(A31,'Phase 1,2+robust'!$A$3:$ID$198,144,FALSE)</f>
        <v>#N/A</v>
      </c>
      <c r="EO31" s="16" t="e">
        <f>VLOOKUP(A31,'Phase 1,2+robust'!$A$3:$ID$198,145,FALSE)</f>
        <v>#N/A</v>
      </c>
      <c r="EP31" s="16" t="e">
        <f>VLOOKUP(A31,'Phase 1,2+robust'!$A$3:$ID$198,146,FALSE)</f>
        <v>#N/A</v>
      </c>
      <c r="EQ31" s="16" t="e">
        <f>VLOOKUP(A31,'Phase 1,2+robust'!$A$3:$ID$198,147,FALSE)</f>
        <v>#N/A</v>
      </c>
      <c r="ER31" s="45" t="e">
        <f>VLOOKUP(A31,'Phase 1,2+robust'!$A$3:$ID$198,148,FALSE)</f>
        <v>#N/A</v>
      </c>
      <c r="ES31" s="46" t="e">
        <f>VLOOKUP(A31,'Phase 1,2+robust'!$A$3:$ID$198,149,FALSE)</f>
        <v>#N/A</v>
      </c>
      <c r="ET31" s="47" t="e">
        <f>VLOOKUP(A31,'Phase 1,2+robust'!$A$3:$ID$198,150,FALSE)</f>
        <v>#N/A</v>
      </c>
      <c r="EU31" s="16" t="e">
        <f>VLOOKUP(A31,'Phase 1,2+robust'!$A$3:$ID$198,151,FALSE)</f>
        <v>#N/A</v>
      </c>
      <c r="EV31" s="16" t="e">
        <f>VLOOKUP(A31,'Phase 1,2+robust'!$A$3:$ID$198,152,FALSE)</f>
        <v>#N/A</v>
      </c>
      <c r="EW31" s="16" t="e">
        <f>VLOOKUP(A31,'Phase 1,2+robust'!$A$3:$ID$198,153,FALSE)</f>
        <v>#N/A</v>
      </c>
      <c r="EX31" s="16" t="e">
        <f>VLOOKUP(A31,'Phase 1,2+robust'!$A$3:$ID$198,154,FALSE)</f>
        <v>#N/A</v>
      </c>
      <c r="EY31" s="16" t="e">
        <f>VLOOKUP(A31,'Phase 1,2+robust'!$A$3:$ID$198,155,FALSE)</f>
        <v>#N/A</v>
      </c>
      <c r="EZ31" s="16" t="e">
        <f>VLOOKUP(A31,'Phase 1,2+robust'!$A$3:$ID$198,156,FALSE)</f>
        <v>#N/A</v>
      </c>
      <c r="FA31" s="16" t="e">
        <f>VLOOKUP(A31,'Phase 1,2+robust'!$A$3:$ID$198,157,FALSE)</f>
        <v>#N/A</v>
      </c>
      <c r="FB31" s="16" t="e">
        <f>VLOOKUP(A31,'Phase 1,2+robust'!$A$3:$ID$198,158,FALSE)</f>
        <v>#N/A</v>
      </c>
      <c r="FC31" s="16" t="e">
        <f>VLOOKUP(A31,'Phase 1,2+robust'!$A$3:$ID$198,159,FALSE)</f>
        <v>#N/A</v>
      </c>
      <c r="FD31" s="16" t="e">
        <f>VLOOKUP(A31,'Phase 1,2+robust'!$A$3:$ID$198,160,FALSE)</f>
        <v>#N/A</v>
      </c>
      <c r="FE31" s="16" t="e">
        <f>VLOOKUP(A31,'Phase 1,2+robust'!$A$3:$ID$198,161,FALSE)</f>
        <v>#N/A</v>
      </c>
      <c r="FF31" s="16" t="e">
        <f>VLOOKUP(A31,'Phase 1,2+robust'!$A$3:$ID$198,162,FALSE)</f>
        <v>#N/A</v>
      </c>
      <c r="FG31" s="16" t="e">
        <f>VLOOKUP(A31,'Phase 1,2+robust'!$A$3:$ID$198,163,FALSE)</f>
        <v>#N/A</v>
      </c>
      <c r="FH31" s="16" t="e">
        <f>VLOOKUP(A31,'Phase 1,2+robust'!$A$3:$ID$198,164,FALSE)</f>
        <v>#N/A</v>
      </c>
      <c r="FI31" s="16" t="e">
        <f>VLOOKUP(A31,'Phase 1,2+robust'!$A$3:$ID$198,165,FALSE)</f>
        <v>#N/A</v>
      </c>
      <c r="FJ31" s="16" t="e">
        <f>VLOOKUP(A31,'Phase 1,2+robust'!$A$3:$ID$198,166,FALSE)</f>
        <v>#N/A</v>
      </c>
      <c r="FK31" s="16" t="e">
        <f>VLOOKUP(A31,'Phase 1,2+robust'!$A$3:$ID$198,167,FALSE)</f>
        <v>#N/A</v>
      </c>
      <c r="FL31" s="16" t="e">
        <f>VLOOKUP(A31,'Phase 1,2+robust'!$A$3:$ID$198,168,FALSE)</f>
        <v>#N/A</v>
      </c>
      <c r="FM31" s="16" t="e">
        <f>VLOOKUP(A31,'Phase 1,2+robust'!$A$3:$ID$198,169,FALSE)</f>
        <v>#N/A</v>
      </c>
      <c r="FN31" s="16" t="e">
        <f>VLOOKUP(A31,'Phase 1,2+robust'!$A$3:$ID$198,170,FALSE)</f>
        <v>#N/A</v>
      </c>
      <c r="FO31" s="16" t="e">
        <f>VLOOKUP(A31,'Phase 1,2+robust'!$A$3:$ID$198,171,FALSE)</f>
        <v>#N/A</v>
      </c>
      <c r="FP31" s="16" t="e">
        <f>VLOOKUP(A31,'Phase 1,2+robust'!$A$3:$ID$198,172,FALSE)</f>
        <v>#N/A</v>
      </c>
      <c r="FQ31" s="16" t="e">
        <f>VLOOKUP(A31,'Phase 1,2+robust'!$A$3:$ID$198,173,FALSE)</f>
        <v>#N/A</v>
      </c>
      <c r="FR31" s="16" t="e">
        <f>VLOOKUP(A31,'Phase 1,2+robust'!$A$3:$ID$198,174,FALSE)</f>
        <v>#N/A</v>
      </c>
      <c r="FS31" s="16" t="e">
        <f>VLOOKUP(A31,'Phase 1,2+robust'!$A$3:$ID$198,175,FALSE)</f>
        <v>#N/A</v>
      </c>
      <c r="FT31" s="16" t="e">
        <f>VLOOKUP(A31,'Phase 1,2+robust'!$A$3:$ID$198,176,FALSE)</f>
        <v>#N/A</v>
      </c>
      <c r="FU31" s="16" t="e">
        <f>VLOOKUP(A31,'Phase 1,2+robust'!$A$3:$ID$198,177,FALSE)</f>
        <v>#N/A</v>
      </c>
      <c r="FV31" s="16" t="e">
        <f>VLOOKUP(A31,'Phase 1,2+robust'!$A$3:$ID$198,178,FALSE)</f>
        <v>#N/A</v>
      </c>
      <c r="FW31" s="16" t="e">
        <f>VLOOKUP(A31,'Phase 1,2+robust'!$A$3:$ID$198,179,FALSE)</f>
        <v>#N/A</v>
      </c>
      <c r="FX31" s="16" t="e">
        <f>VLOOKUP(A31,'Phase 1,2+robust'!$A$3:$ID$198,180,FALSE)</f>
        <v>#N/A</v>
      </c>
      <c r="FY31" s="16" t="e">
        <f>VLOOKUP(A31,'Phase 1,2+robust'!$A$3:$ID$198,181,FALSE)</f>
        <v>#N/A</v>
      </c>
      <c r="FZ31" s="16" t="e">
        <f>VLOOKUP(A31,'Phase 1,2+robust'!$A$3:$ID$198,182,FALSE)</f>
        <v>#N/A</v>
      </c>
      <c r="GA31" s="16" t="e">
        <f>VLOOKUP(A31,'Phase 1,2+robust'!$A$3:$ID$198,183,FALSE)</f>
        <v>#N/A</v>
      </c>
      <c r="GB31" s="16" t="e">
        <f>VLOOKUP(A31,'Phase 1,2+robust'!$A$3:$ID$198,184,FALSE)</f>
        <v>#N/A</v>
      </c>
      <c r="GC31" s="16" t="e">
        <f>VLOOKUP(A31,'Phase 1,2+robust'!$A$3:$ID$198,185,FALSE)</f>
        <v>#N/A</v>
      </c>
      <c r="GD31" s="16" t="e">
        <f>VLOOKUP(A31,'Phase 1,2+robust'!$A$3:$ID$198,186,FALSE)</f>
        <v>#N/A</v>
      </c>
      <c r="GE31" s="16" t="e">
        <f>VLOOKUP(A31,'Phase 1,2+robust'!$A$3:$ID$198,187,FALSE)</f>
        <v>#N/A</v>
      </c>
      <c r="GF31" s="16" t="e">
        <f>VLOOKUP(A31,'Phase 1,2+robust'!$A$3:$ID$198,188,FALSE)</f>
        <v>#N/A</v>
      </c>
      <c r="GG31" s="16" t="e">
        <f>VLOOKUP(A31,'Phase 1,2+robust'!$A$3:$ID$198,189,FALSE)</f>
        <v>#N/A</v>
      </c>
      <c r="GH31" s="16" t="e">
        <f>VLOOKUP(A31,'Phase 1,2+robust'!$A$3:$ID$198,190,FALSE)</f>
        <v>#N/A</v>
      </c>
      <c r="GI31" s="16" t="e">
        <f>VLOOKUP(A31,'Phase 1,2+robust'!$A$3:$ID$198,191,FALSE)</f>
        <v>#N/A</v>
      </c>
      <c r="GJ31" s="16" t="e">
        <f>VLOOKUP(A31,'Phase 1,2+robust'!$A$3:$ID$198,192,FALSE)</f>
        <v>#N/A</v>
      </c>
      <c r="GK31" s="16" t="e">
        <f>VLOOKUP(A31,'Phase 1,2+robust'!$A$3:$ID$198,193,FALSE)</f>
        <v>#N/A</v>
      </c>
      <c r="GL31" s="16" t="e">
        <f>VLOOKUP(A31,'Phase 1,2+robust'!$A$3:$ID$198,194,FALSE)</f>
        <v>#N/A</v>
      </c>
      <c r="GM31" s="16" t="e">
        <f>VLOOKUP(A31,'Phase 1,2+robust'!$A$3:$ID$198,195,FALSE)</f>
        <v>#N/A</v>
      </c>
      <c r="GN31" s="16" t="e">
        <f>VLOOKUP(A31,'Phase 1,2+robust'!$A$3:$ID$198,196,FALSE)</f>
        <v>#N/A</v>
      </c>
      <c r="GO31" s="16" t="e">
        <f>VLOOKUP(A31,'Phase 1,2+robust'!$A$3:$ID$198,197,FALSE)</f>
        <v>#N/A</v>
      </c>
      <c r="GP31" s="16" t="e">
        <f>VLOOKUP(A31,'Phase 1,2+robust'!$A$3:$ID$198,198,FALSE)</f>
        <v>#N/A</v>
      </c>
    </row>
    <row r="32" spans="1:198" s="16" customFormat="1" x14ac:dyDescent="0.25">
      <c r="B32" s="16" t="e">
        <f>VLOOKUP(A32,'Phase 1,2+robust'!$A$3:$ID$198,2,FALSE)</f>
        <v>#N/A</v>
      </c>
      <c r="C32" s="16" t="e">
        <f>VLOOKUP(A32,'Phase 1,2+robust'!$A$3:$ID$198,3,FALSE)</f>
        <v>#N/A</v>
      </c>
      <c r="D32" s="16" t="e">
        <f>VLOOKUP(A32,'Phase 1,2+robust'!$A$3:$ID$198,4,FALSE)</f>
        <v>#N/A</v>
      </c>
      <c r="E32" s="16" t="e">
        <f>VLOOKUP(A32,'Phase 1,2+robust'!$A$3:$ID$198,5,FALSE)</f>
        <v>#N/A</v>
      </c>
      <c r="F32" s="16" t="e">
        <f>VLOOKUP(A32,'Phase 1,2+robust'!$A$3:$ID$198,6,FALSE)</f>
        <v>#N/A</v>
      </c>
      <c r="G32" s="16" t="e">
        <f>VLOOKUP(A32,'Phase 1,2+robust'!$A$3:$ID$198,7,FALSE)</f>
        <v>#N/A</v>
      </c>
      <c r="H32" s="16" t="e">
        <f>VLOOKUP(A32,'Phase 1,2+robust'!$A$3:$ID$198,8,FALSE)</f>
        <v>#N/A</v>
      </c>
      <c r="I32" s="16" t="e">
        <f>VLOOKUP(A32,'Phase 1,2+robust'!$A$3:$ID$198,9,FALSE)</f>
        <v>#N/A</v>
      </c>
      <c r="J32" s="45" t="e">
        <f>VLOOKUP(A32,'Phase 1,2+robust'!$A$3:$ID$198,10,FALSE)</f>
        <v>#N/A</v>
      </c>
      <c r="K32" s="46" t="e">
        <f>VLOOKUP(A32,'Phase 1,2+robust'!$A$3:$ID$198,11,FALSE)</f>
        <v>#N/A</v>
      </c>
      <c r="L32" s="47" t="e">
        <f>VLOOKUP(A32,'Phase 1,2+robust'!$A$3:$ID$198,12,FALSE)</f>
        <v>#N/A</v>
      </c>
      <c r="M32" s="16" t="e">
        <f>VLOOKUP(A32,'Phase 1,2+robust'!$A$3:$ID$198,13,FALSE)</f>
        <v>#N/A</v>
      </c>
      <c r="N32" s="16" t="e">
        <f>VLOOKUP(A32,'Phase 1,2+robust'!$A$3:$ID$198,14,FALSE)</f>
        <v>#N/A</v>
      </c>
      <c r="O32" s="16" t="e">
        <f>VLOOKUP(A32,'Phase 1,2+robust'!$A$3:$ID$198,15,FALSE)</f>
        <v>#N/A</v>
      </c>
      <c r="P32" s="45" t="e">
        <f>VLOOKUP(A32,'Phase 1,2+robust'!$A$3:$ID$198,16,FALSE)</f>
        <v>#N/A</v>
      </c>
      <c r="Q32" s="46" t="e">
        <f>VLOOKUP(A32,'Phase 1,2+robust'!$A$3:$ID$198,17,FALSE)</f>
        <v>#N/A</v>
      </c>
      <c r="R32" s="47" t="e">
        <f>VLOOKUP(A32,'Phase 1,2+robust'!$A$3:$ID$198,18,FALSE)</f>
        <v>#N/A</v>
      </c>
      <c r="S32" s="16" t="e">
        <f>VLOOKUP(A32,'Phase 1,2+robust'!$A$3:$ID$198,19,FALSE)</f>
        <v>#N/A</v>
      </c>
      <c r="T32" s="16" t="e">
        <f>VLOOKUP(A32,'Phase 1,2+robust'!$A$3:$ID$198,20,FALSE)</f>
        <v>#N/A</v>
      </c>
      <c r="U32" s="16" t="e">
        <f>VLOOKUP(A32,'Phase 1,2+robust'!$A$3:$ID$198,21,FALSE)</f>
        <v>#N/A</v>
      </c>
      <c r="V32" s="45" t="e">
        <f>VLOOKUP(A32,'Phase 1,2+robust'!$A$3:$ID$198,22,FALSE)</f>
        <v>#N/A</v>
      </c>
      <c r="W32" s="46" t="e">
        <f>VLOOKUP(A32,'Phase 1,2+robust'!$A$3:$ID$198,23,FALSE)</f>
        <v>#N/A</v>
      </c>
      <c r="X32" s="47" t="e">
        <f>VLOOKUP(A32,'Phase 1,2+robust'!$A$3:$ID$198,24,FALSE)</f>
        <v>#N/A</v>
      </c>
      <c r="Y32" s="16" t="e">
        <f>VLOOKUP(A32,'Phase 1,2+robust'!$A$3:$ID$198,25,FALSE)</f>
        <v>#N/A</v>
      </c>
      <c r="Z32" s="16" t="e">
        <f>VLOOKUP(A32,'Phase 1,2+robust'!$A$3:$ID$198,26,FALSE)</f>
        <v>#N/A</v>
      </c>
      <c r="AA32" s="16" t="e">
        <f>VLOOKUP(A32,'Phase 1,2+robust'!$A$3:$ID$198,27,FALSE)</f>
        <v>#N/A</v>
      </c>
      <c r="AB32" s="45" t="e">
        <f>VLOOKUP(A32,'Phase 1,2+robust'!$A$3:$ID$198,28,FALSE)</f>
        <v>#N/A</v>
      </c>
      <c r="AC32" s="46" t="e">
        <f>VLOOKUP(A32,'Phase 1,2+robust'!$A$3:$ID$198,29,FALSE)</f>
        <v>#N/A</v>
      </c>
      <c r="AD32" s="47" t="e">
        <f>VLOOKUP(A32,'Phase 1,2+robust'!$A$3:$ID$198,30,FALSE)</f>
        <v>#N/A</v>
      </c>
      <c r="AE32" s="16" t="e">
        <f>VLOOKUP(A32,'Phase 1,2+robust'!$A$3:$ID$198,31,FALSE)</f>
        <v>#N/A</v>
      </c>
      <c r="AF32" s="16" t="e">
        <f>VLOOKUP(A32,'Phase 1,2+robust'!$A$3:$ID$198,32,FALSE)</f>
        <v>#N/A</v>
      </c>
      <c r="AG32" s="16" t="e">
        <f>VLOOKUP(A32,'Phase 1,2+robust'!$A$3:$ID$198,33,FALSE)</f>
        <v>#N/A</v>
      </c>
      <c r="AH32" s="45" t="e">
        <f>VLOOKUP(A32,'Phase 1,2+robust'!$A$3:$ID$198,34,FALSE)</f>
        <v>#N/A</v>
      </c>
      <c r="AI32" s="46" t="e">
        <f>VLOOKUP(A32,'Phase 1,2+robust'!$A$3:$ID$198,35,FALSE)</f>
        <v>#N/A</v>
      </c>
      <c r="AJ32" s="47" t="e">
        <f>VLOOKUP(A32,'Phase 1,2+robust'!$A$3:$ID$198,36,FALSE)</f>
        <v>#N/A</v>
      </c>
      <c r="AK32" s="16" t="e">
        <f>VLOOKUP(A32,'Phase 1,2+robust'!$A$3:$ID$198,37,FALSE)</f>
        <v>#N/A</v>
      </c>
      <c r="AL32" s="16" t="e">
        <f>VLOOKUP(A32,'Phase 1,2+robust'!$A$3:$ID$198,38,FALSE)</f>
        <v>#N/A</v>
      </c>
      <c r="AM32" s="16" t="e">
        <f>VLOOKUP(A32,'Phase 1,2+robust'!$A$3:$ID$198,39,FALSE)</f>
        <v>#N/A</v>
      </c>
      <c r="AN32" s="45" t="e">
        <f>VLOOKUP(A32,'Phase 1,2+robust'!$A$3:$ID$198,40,FALSE)</f>
        <v>#N/A</v>
      </c>
      <c r="AO32" s="46" t="e">
        <f>VLOOKUP(A32,'Phase 1,2+robust'!$A$3:$ID$198,41,FALSE)</f>
        <v>#N/A</v>
      </c>
      <c r="AP32" s="47" t="e">
        <f>VLOOKUP(A32,'Phase 1,2+robust'!$A$3:$ID$198,42,FALSE)</f>
        <v>#N/A</v>
      </c>
      <c r="AQ32" s="16" t="e">
        <f>VLOOKUP(A32,'Phase 1,2+robust'!$A$3:$ID$198,43,FALSE)</f>
        <v>#N/A</v>
      </c>
      <c r="AR32" s="16" t="e">
        <f>VLOOKUP(A32,'Phase 1,2+robust'!$A$3:$ID$198,44,FALSE)</f>
        <v>#N/A</v>
      </c>
      <c r="AS32" s="16" t="e">
        <f>VLOOKUP(A32,'Phase 1,2+robust'!$A$3:$ID$198,45,FALSE)</f>
        <v>#N/A</v>
      </c>
      <c r="AT32" s="45" t="e">
        <f>VLOOKUP(A32,'Phase 1,2+robust'!$A$3:$ID$198,46,FALSE)</f>
        <v>#N/A</v>
      </c>
      <c r="AU32" s="46" t="e">
        <f>VLOOKUP(A32,'Phase 1,2+robust'!$A$3:$ID$198,47,FALSE)</f>
        <v>#N/A</v>
      </c>
      <c r="AV32" s="47" t="e">
        <f>VLOOKUP(A32,'Phase 1,2+robust'!$A$3:$ID$198,48,FALSE)</f>
        <v>#N/A</v>
      </c>
      <c r="AW32" s="16" t="e">
        <f>VLOOKUP(A32,'Phase 1,2+robust'!$A$3:$ID$198,49,FALSE)</f>
        <v>#N/A</v>
      </c>
      <c r="AX32" s="16" t="e">
        <f>VLOOKUP(A32,'Phase 1,2+robust'!$A$3:$ID$198,50,FALSE)</f>
        <v>#N/A</v>
      </c>
      <c r="AY32" s="16" t="e">
        <f>VLOOKUP(A32,'Phase 1,2+robust'!$A$3:$ID$198,51,FALSE)</f>
        <v>#N/A</v>
      </c>
      <c r="AZ32" s="45" t="e">
        <f>VLOOKUP(A32,'Phase 1,2+robust'!$A$3:$ID$198,52,FALSE)</f>
        <v>#N/A</v>
      </c>
      <c r="BA32" s="46" t="e">
        <f>VLOOKUP(A32,'Phase 1,2+robust'!$A$3:$ID$198,53,FALSE)</f>
        <v>#N/A</v>
      </c>
      <c r="BB32" s="47" t="e">
        <f>VLOOKUP(A32,'Phase 1,2+robust'!$A$3:$ID$198,54,FALSE)</f>
        <v>#N/A</v>
      </c>
      <c r="BC32" s="16" t="e">
        <f>VLOOKUP(A32,'Phase 1,2+robust'!$A$3:$ID$198,55,FALSE)</f>
        <v>#N/A</v>
      </c>
      <c r="BD32" s="16" t="e">
        <f>VLOOKUP(A32,'Phase 1,2+robust'!$A$3:$ID$198,56,FALSE)</f>
        <v>#N/A</v>
      </c>
      <c r="BE32" s="16" t="e">
        <f>VLOOKUP(A32,'Phase 1,2+robust'!$A$3:$ID$198,57,FALSE)</f>
        <v>#N/A</v>
      </c>
      <c r="BF32" s="45" t="e">
        <f>VLOOKUP(A32,'Phase 1,2+robust'!$A$3:$ID$198,58,FALSE)</f>
        <v>#N/A</v>
      </c>
      <c r="BG32" s="46" t="e">
        <f>VLOOKUP(A32,'Phase 1,2+robust'!$A$3:$ID$198,59,FALSE)</f>
        <v>#N/A</v>
      </c>
      <c r="BH32" s="47" t="e">
        <f>VLOOKUP(A32,'Phase 1,2+robust'!$A$3:$ID$198,60,FALSE)</f>
        <v>#N/A</v>
      </c>
      <c r="BI32" s="16" t="e">
        <f>VLOOKUP(A32,'Phase 1,2+robust'!$A$3:$ID$198,61,FALSE)</f>
        <v>#N/A</v>
      </c>
      <c r="BJ32" s="16" t="e">
        <f>VLOOKUP(A32,'Phase 1,2+robust'!$A$3:$ID$198,62,FALSE)</f>
        <v>#N/A</v>
      </c>
      <c r="BK32" s="16" t="e">
        <f>VLOOKUP(A32,'Phase 1,2+robust'!$A$3:$ID$198,63,FALSE)</f>
        <v>#N/A</v>
      </c>
      <c r="BL32" s="45" t="e">
        <f>VLOOKUP(A32,'Phase 1,2+robust'!$A$3:$ID$198,64,FALSE)</f>
        <v>#N/A</v>
      </c>
      <c r="BM32" s="46" t="e">
        <f>VLOOKUP(A32,'Phase 1,2+robust'!$A$3:$ID$198,65,FALSE)</f>
        <v>#N/A</v>
      </c>
      <c r="BN32" s="47" t="e">
        <f>VLOOKUP(A32,'Phase 1,2+robust'!$A$3:$ID$198,66,FALSE)</f>
        <v>#N/A</v>
      </c>
      <c r="BO32" s="16" t="e">
        <f>VLOOKUP(A32,'Phase 1,2+robust'!$A$3:$ID$198,67,FALSE)</f>
        <v>#N/A</v>
      </c>
      <c r="BP32" s="16" t="e">
        <f>VLOOKUP(A32,'Phase 1,2+robust'!$A$3:$ID$198,68,FALSE)</f>
        <v>#N/A</v>
      </c>
      <c r="BQ32" s="16" t="e">
        <f>VLOOKUP(A32,'Phase 1,2+robust'!$A$3:$ID$198,69,FALSE)</f>
        <v>#N/A</v>
      </c>
      <c r="BR32" s="45" t="e">
        <f>VLOOKUP(A32,'Phase 1,2+robust'!$A$3:$ID$198,70,FALSE)</f>
        <v>#N/A</v>
      </c>
      <c r="BS32" s="46" t="e">
        <f>VLOOKUP(A32,'Phase 1,2+robust'!$A$3:$ID$198,71,FALSE)</f>
        <v>#N/A</v>
      </c>
      <c r="BT32" s="47" t="e">
        <f>VLOOKUP(A32,'Phase 1,2+robust'!$A$3:$ID$198,72,FALSE)</f>
        <v>#N/A</v>
      </c>
      <c r="BU32" s="16" t="e">
        <f>VLOOKUP(A32,'Phase 1,2+robust'!$A$3:$ID$198,73,FALSE)</f>
        <v>#N/A</v>
      </c>
      <c r="BV32" s="16" t="e">
        <f>VLOOKUP(A32,'Phase 1,2+robust'!$A$3:$ID$198,74,FALSE)</f>
        <v>#N/A</v>
      </c>
      <c r="BW32" s="16" t="e">
        <f>VLOOKUP(A32,'Phase 1,2+robust'!$A$3:$ID$198,75,FALSE)</f>
        <v>#N/A</v>
      </c>
      <c r="BX32" s="45" t="e">
        <f>VLOOKUP(A32,'Phase 1,2+robust'!$A$3:$ID$198,76,FALSE)</f>
        <v>#N/A</v>
      </c>
      <c r="BY32" s="46" t="e">
        <f>VLOOKUP(A32,'Phase 1,2+robust'!$A$3:$ID$198,77,FALSE)</f>
        <v>#N/A</v>
      </c>
      <c r="BZ32" s="47" t="e">
        <f>VLOOKUP(A32,'Phase 1,2+robust'!$A$3:$ID$198,78,FALSE)</f>
        <v>#N/A</v>
      </c>
      <c r="CA32" s="16" t="e">
        <f>VLOOKUP(A32,'Phase 1,2+robust'!$A$3:$ID$198,79,FALSE)</f>
        <v>#N/A</v>
      </c>
      <c r="CB32" s="16" t="e">
        <f>VLOOKUP(A32,'Phase 1,2+robust'!$A$3:$ID$198,80,FALSE)</f>
        <v>#N/A</v>
      </c>
      <c r="CC32" s="16" t="e">
        <f>VLOOKUP(A32,'Phase 1,2+robust'!$A$3:$ID$198,81,FALSE)</f>
        <v>#N/A</v>
      </c>
      <c r="CD32" s="45" t="e">
        <f>VLOOKUP(A32,'Phase 1,2+robust'!$A$3:$ID$198,82,FALSE)</f>
        <v>#N/A</v>
      </c>
      <c r="CE32" s="46" t="e">
        <f>VLOOKUP(A32,'Phase 1,2+robust'!$A$3:$ID$198,83,FALSE)</f>
        <v>#N/A</v>
      </c>
      <c r="CF32" s="47" t="e">
        <f>VLOOKUP(A32,'Phase 1,2+robust'!$A$3:$ID$198,84,FALSE)</f>
        <v>#N/A</v>
      </c>
      <c r="CG32" s="16" t="e">
        <f>VLOOKUP(A32,'Phase 1,2+robust'!$A$3:$ID$198,85,FALSE)</f>
        <v>#N/A</v>
      </c>
      <c r="CH32" s="16" t="e">
        <f>VLOOKUP(A32,'Phase 1,2+robust'!$A$3:$ID$198,86,FALSE)</f>
        <v>#N/A</v>
      </c>
      <c r="CI32" s="16" t="e">
        <f>VLOOKUP(A32,'Phase 1,2+robust'!$A$3:$ID$198,87,FALSE)</f>
        <v>#N/A</v>
      </c>
      <c r="CJ32" s="45" t="e">
        <f>VLOOKUP(A32,'Phase 1,2+robust'!$A$3:$ID$198,88,FALSE)</f>
        <v>#N/A</v>
      </c>
      <c r="CK32" s="46" t="e">
        <f>VLOOKUP(A32,'Phase 1,2+robust'!$A$3:$ID$198,89,FALSE)</f>
        <v>#N/A</v>
      </c>
      <c r="CL32" s="47" t="e">
        <f>VLOOKUP(A32,'Phase 1,2+robust'!$A$3:$ID$198,90,FALSE)</f>
        <v>#N/A</v>
      </c>
      <c r="CM32" s="16" t="e">
        <f>VLOOKUP(A32,'Phase 1,2+robust'!$A$3:$ID$198,91,FALSE)</f>
        <v>#N/A</v>
      </c>
      <c r="CN32" s="16" t="e">
        <f>VLOOKUP(A32,'Phase 1,2+robust'!$A$3:$ID$198,92,FALSE)</f>
        <v>#N/A</v>
      </c>
      <c r="CO32" s="16" t="e">
        <f>VLOOKUP(A32,'Phase 1,2+robust'!$A$3:$ID$198,93,FALSE)</f>
        <v>#N/A</v>
      </c>
      <c r="CP32" s="45" t="e">
        <f>VLOOKUP(A32,'Phase 1,2+robust'!$A$3:$ID$198,94,FALSE)</f>
        <v>#N/A</v>
      </c>
      <c r="CQ32" s="46" t="e">
        <f>VLOOKUP(A32,'Phase 1,2+robust'!$A$3:$ID$198,95,FALSE)</f>
        <v>#N/A</v>
      </c>
      <c r="CR32" s="47" t="e">
        <f>VLOOKUP(A32,'Phase 1,2+robust'!$A$3:$ID$198,96,FALSE)</f>
        <v>#N/A</v>
      </c>
      <c r="CS32" s="16" t="e">
        <f>VLOOKUP(A32,'Phase 1,2+robust'!$A$3:$ID$198,97,FALSE)</f>
        <v>#N/A</v>
      </c>
      <c r="CT32" s="16" t="e">
        <f>VLOOKUP(A32,'Phase 1,2+robust'!$A$3:$ID$198,98,FALSE)</f>
        <v>#N/A</v>
      </c>
      <c r="CU32" s="16" t="e">
        <f>VLOOKUP(A32,'Phase 1,2+robust'!$A$3:$ID$198,99,FALSE)</f>
        <v>#N/A</v>
      </c>
      <c r="CV32" s="45" t="e">
        <f>VLOOKUP(A32,'Phase 1,2+robust'!$A$3:$ID$198,100,FALSE)</f>
        <v>#N/A</v>
      </c>
      <c r="CW32" s="46" t="e">
        <f>VLOOKUP(A32,'Phase 1,2+robust'!$A$3:$ID$198,101,FALSE)</f>
        <v>#N/A</v>
      </c>
      <c r="CX32" s="47" t="e">
        <f>VLOOKUP(A32,'Phase 1,2+robust'!$A$3:$ID$198,102,FALSE)</f>
        <v>#N/A</v>
      </c>
      <c r="CY32" s="16" t="e">
        <f>VLOOKUP(A32,'Phase 1,2+robust'!$A$3:$ID$198,103,FALSE)</f>
        <v>#N/A</v>
      </c>
      <c r="CZ32" s="16" t="e">
        <f>VLOOKUP(A32,'Phase 1,2+robust'!$A$3:$ID$198,104,FALSE)</f>
        <v>#N/A</v>
      </c>
      <c r="DA32" s="16" t="e">
        <f>VLOOKUP(A32,'Phase 1,2+robust'!$A$3:$ID$198,105,FALSE)</f>
        <v>#N/A</v>
      </c>
      <c r="DB32" s="45" t="e">
        <f>VLOOKUP(A32,'Phase 1,2+robust'!$A$3:$ID$198,106,FALSE)</f>
        <v>#N/A</v>
      </c>
      <c r="DC32" s="46" t="e">
        <f>VLOOKUP(A32,'Phase 1,2+robust'!$A$3:$ID$198,107,FALSE)</f>
        <v>#N/A</v>
      </c>
      <c r="DD32" s="47" t="e">
        <f>VLOOKUP(A32,'Phase 1,2+robust'!$A$3:$ID$198,108,FALSE)</f>
        <v>#N/A</v>
      </c>
      <c r="DE32" s="16" t="e">
        <f>VLOOKUP(A32,'Phase 1,2+robust'!$A$3:$ID$198,109,FALSE)</f>
        <v>#N/A</v>
      </c>
      <c r="DF32" s="16" t="e">
        <f>VLOOKUP(A32,'Phase 1,2+robust'!$A$3:$ID$198,110,FALSE)</f>
        <v>#N/A</v>
      </c>
      <c r="DG32" s="16" t="e">
        <f>VLOOKUP(A32,'Phase 1,2+robust'!$A$3:$ID$198,111,FALSE)</f>
        <v>#N/A</v>
      </c>
      <c r="DH32" s="45" t="e">
        <f>VLOOKUP(A32,'Phase 1,2+robust'!$A$3:$ID$198,112,FALSE)</f>
        <v>#N/A</v>
      </c>
      <c r="DI32" s="46" t="e">
        <f>VLOOKUP(A32,'Phase 1,2+robust'!$A$3:$ID$198,113,FALSE)</f>
        <v>#N/A</v>
      </c>
      <c r="DJ32" s="47" t="e">
        <f>VLOOKUP(A32,'Phase 1,2+robust'!$A$3:$ID$198,114,FALSE)</f>
        <v>#N/A</v>
      </c>
      <c r="DK32" s="16" t="e">
        <f>VLOOKUP(A32,'Phase 1,2+robust'!$A$3:$ID$198,115,FALSE)</f>
        <v>#N/A</v>
      </c>
      <c r="DL32" s="16" t="e">
        <f>VLOOKUP(A32,'Phase 1,2+robust'!$A$3:$ID$198,116,FALSE)</f>
        <v>#N/A</v>
      </c>
      <c r="DM32" s="16" t="e">
        <f>VLOOKUP(A32,'Phase 1,2+robust'!$A$3:$ID$198,117,FALSE)</f>
        <v>#N/A</v>
      </c>
      <c r="DN32" s="45" t="e">
        <f>VLOOKUP(A32,'Phase 1,2+robust'!$A$3:$ID$198,118,FALSE)</f>
        <v>#N/A</v>
      </c>
      <c r="DO32" s="46" t="e">
        <f>VLOOKUP(A32,'Phase 1,2+robust'!$A$3:$ID$198,119,FALSE)</f>
        <v>#N/A</v>
      </c>
      <c r="DP32" s="47" t="e">
        <f>VLOOKUP(A32,'Phase 1,2+robust'!$A$3:$ID$198,120,FALSE)</f>
        <v>#N/A</v>
      </c>
      <c r="DQ32" s="16" t="e">
        <f>VLOOKUP(A32,'Phase 1,2+robust'!$A$3:$ID$198,121,FALSE)</f>
        <v>#N/A</v>
      </c>
      <c r="DR32" s="16" t="e">
        <f>VLOOKUP(A32,'Phase 1,2+robust'!$A$3:$ID$198,122,FALSE)</f>
        <v>#N/A</v>
      </c>
      <c r="DS32" s="16" t="e">
        <f>VLOOKUP(A32,'Phase 1,2+robust'!$A$3:$ID$198,123,FALSE)</f>
        <v>#N/A</v>
      </c>
      <c r="DT32" s="45" t="e">
        <f>VLOOKUP(A32,'Phase 1,2+robust'!$A$3:$ID$198,124,FALSE)</f>
        <v>#N/A</v>
      </c>
      <c r="DU32" s="46" t="e">
        <f>VLOOKUP(A32,'Phase 1,2+robust'!$A$3:$ID$198,125,FALSE)</f>
        <v>#N/A</v>
      </c>
      <c r="DV32" s="47" t="e">
        <f>VLOOKUP(A32,'Phase 1,2+robust'!$A$3:$ID$198,126,FALSE)</f>
        <v>#N/A</v>
      </c>
      <c r="DW32" s="16" t="e">
        <f>VLOOKUP(A32,'Phase 1,2+robust'!$A$3:$ID$198,127,FALSE)</f>
        <v>#N/A</v>
      </c>
      <c r="DX32" s="16" t="e">
        <f>VLOOKUP(A32,'Phase 1,2+robust'!$A$3:$ID$198,128,FALSE)</f>
        <v>#N/A</v>
      </c>
      <c r="DY32" s="16" t="e">
        <f>VLOOKUP(A32,'Phase 1,2+robust'!$A$3:$ID$198,129,FALSE)</f>
        <v>#N/A</v>
      </c>
      <c r="DZ32" s="45" t="e">
        <f>VLOOKUP(A32,'Phase 1,2+robust'!$A$3:$ID$198,130,FALSE)</f>
        <v>#N/A</v>
      </c>
      <c r="EA32" s="46" t="e">
        <f>VLOOKUP(A32,'Phase 1,2+robust'!$A$3:$ID$198,131,FALSE)</f>
        <v>#N/A</v>
      </c>
      <c r="EB32" s="47" t="e">
        <f>VLOOKUP(A32,'Phase 1,2+robust'!$A$3:$ID$198,132,FALSE)</f>
        <v>#N/A</v>
      </c>
      <c r="EC32" s="16" t="e">
        <f>VLOOKUP(A32,'Phase 1,2+robust'!$A$3:$ID$198,133,FALSE)</f>
        <v>#N/A</v>
      </c>
      <c r="ED32" s="16" t="e">
        <f>VLOOKUP(A32,'Phase 1,2+robust'!$A$3:$ID$198,134,FALSE)</f>
        <v>#N/A</v>
      </c>
      <c r="EE32" s="16" t="e">
        <f>VLOOKUP(A32,'Phase 1,2+robust'!$A$3:$ID$198,135,FALSE)</f>
        <v>#N/A</v>
      </c>
      <c r="EF32" s="45" t="e">
        <f>VLOOKUP(A32,'Phase 1,2+robust'!$A$3:$ID$198,136,FALSE)</f>
        <v>#N/A</v>
      </c>
      <c r="EG32" s="46" t="e">
        <f>VLOOKUP(A32,'Phase 1,2+robust'!$A$3:$ID$198,137,FALSE)</f>
        <v>#N/A</v>
      </c>
      <c r="EH32" s="47" t="e">
        <f>VLOOKUP(A32,'Phase 1,2+robust'!$A$3:$ID$198,138,FALSE)</f>
        <v>#N/A</v>
      </c>
      <c r="EI32" s="16" t="e">
        <f>VLOOKUP(A32,'Phase 1,2+robust'!$A$3:$ID$198,139,FALSE)</f>
        <v>#N/A</v>
      </c>
      <c r="EJ32" s="16" t="e">
        <f>VLOOKUP(A32,'Phase 1,2+robust'!$A$3:$ID$198,140,FALSE)</f>
        <v>#N/A</v>
      </c>
      <c r="EK32" s="16" t="e">
        <f>VLOOKUP(A32,'Phase 1,2+robust'!$A$3:$ID$198,141,FALSE)</f>
        <v>#N/A</v>
      </c>
      <c r="EL32" s="45" t="e">
        <f>VLOOKUP(A32,'Phase 1,2+robust'!$A$3:$ID$198,142,FALSE)</f>
        <v>#N/A</v>
      </c>
      <c r="EM32" s="46" t="e">
        <f>VLOOKUP(A32,'Phase 1,2+robust'!$A$3:$ID$198,143,FALSE)</f>
        <v>#N/A</v>
      </c>
      <c r="EN32" s="47" t="e">
        <f>VLOOKUP(A32,'Phase 1,2+robust'!$A$3:$ID$198,144,FALSE)</f>
        <v>#N/A</v>
      </c>
      <c r="EO32" s="16" t="e">
        <f>VLOOKUP(A32,'Phase 1,2+robust'!$A$3:$ID$198,145,FALSE)</f>
        <v>#N/A</v>
      </c>
      <c r="EP32" s="16" t="e">
        <f>VLOOKUP(A32,'Phase 1,2+robust'!$A$3:$ID$198,146,FALSE)</f>
        <v>#N/A</v>
      </c>
      <c r="EQ32" s="16" t="e">
        <f>VLOOKUP(A32,'Phase 1,2+robust'!$A$3:$ID$198,147,FALSE)</f>
        <v>#N/A</v>
      </c>
      <c r="ER32" s="45" t="e">
        <f>VLOOKUP(A32,'Phase 1,2+robust'!$A$3:$ID$198,148,FALSE)</f>
        <v>#N/A</v>
      </c>
      <c r="ES32" s="46" t="e">
        <f>VLOOKUP(A32,'Phase 1,2+robust'!$A$3:$ID$198,149,FALSE)</f>
        <v>#N/A</v>
      </c>
      <c r="ET32" s="47" t="e">
        <f>VLOOKUP(A32,'Phase 1,2+robust'!$A$3:$ID$198,150,FALSE)</f>
        <v>#N/A</v>
      </c>
      <c r="EU32" s="16" t="e">
        <f>VLOOKUP(A32,'Phase 1,2+robust'!$A$3:$ID$198,151,FALSE)</f>
        <v>#N/A</v>
      </c>
      <c r="EV32" s="16" t="e">
        <f>VLOOKUP(A32,'Phase 1,2+robust'!$A$3:$ID$198,152,FALSE)</f>
        <v>#N/A</v>
      </c>
      <c r="EW32" s="16" t="e">
        <f>VLOOKUP(A32,'Phase 1,2+robust'!$A$3:$ID$198,153,FALSE)</f>
        <v>#N/A</v>
      </c>
      <c r="EX32" s="16" t="e">
        <f>VLOOKUP(A32,'Phase 1,2+robust'!$A$3:$ID$198,154,FALSE)</f>
        <v>#N/A</v>
      </c>
      <c r="EY32" s="16" t="e">
        <f>VLOOKUP(A32,'Phase 1,2+robust'!$A$3:$ID$198,155,FALSE)</f>
        <v>#N/A</v>
      </c>
      <c r="EZ32" s="16" t="e">
        <f>VLOOKUP(A32,'Phase 1,2+robust'!$A$3:$ID$198,156,FALSE)</f>
        <v>#N/A</v>
      </c>
      <c r="FA32" s="16" t="e">
        <f>VLOOKUP(A32,'Phase 1,2+robust'!$A$3:$ID$198,157,FALSE)</f>
        <v>#N/A</v>
      </c>
      <c r="FB32" s="16" t="e">
        <f>VLOOKUP(A32,'Phase 1,2+robust'!$A$3:$ID$198,158,FALSE)</f>
        <v>#N/A</v>
      </c>
      <c r="FC32" s="16" t="e">
        <f>VLOOKUP(A32,'Phase 1,2+robust'!$A$3:$ID$198,159,FALSE)</f>
        <v>#N/A</v>
      </c>
      <c r="FD32" s="16" t="e">
        <f>VLOOKUP(A32,'Phase 1,2+robust'!$A$3:$ID$198,160,FALSE)</f>
        <v>#N/A</v>
      </c>
      <c r="FE32" s="16" t="e">
        <f>VLOOKUP(A32,'Phase 1,2+robust'!$A$3:$ID$198,161,FALSE)</f>
        <v>#N/A</v>
      </c>
      <c r="FF32" s="16" t="e">
        <f>VLOOKUP(A32,'Phase 1,2+robust'!$A$3:$ID$198,162,FALSE)</f>
        <v>#N/A</v>
      </c>
      <c r="FG32" s="16" t="e">
        <f>VLOOKUP(A32,'Phase 1,2+robust'!$A$3:$ID$198,163,FALSE)</f>
        <v>#N/A</v>
      </c>
      <c r="FH32" s="16" t="e">
        <f>VLOOKUP(A32,'Phase 1,2+robust'!$A$3:$ID$198,164,FALSE)</f>
        <v>#N/A</v>
      </c>
      <c r="FI32" s="16" t="e">
        <f>VLOOKUP(A32,'Phase 1,2+robust'!$A$3:$ID$198,165,FALSE)</f>
        <v>#N/A</v>
      </c>
      <c r="FJ32" s="16" t="e">
        <f>VLOOKUP(A32,'Phase 1,2+robust'!$A$3:$ID$198,166,FALSE)</f>
        <v>#N/A</v>
      </c>
      <c r="FK32" s="16" t="e">
        <f>VLOOKUP(A32,'Phase 1,2+robust'!$A$3:$ID$198,167,FALSE)</f>
        <v>#N/A</v>
      </c>
      <c r="FL32" s="16" t="e">
        <f>VLOOKUP(A32,'Phase 1,2+robust'!$A$3:$ID$198,168,FALSE)</f>
        <v>#N/A</v>
      </c>
      <c r="FM32" s="16" t="e">
        <f>VLOOKUP(A32,'Phase 1,2+robust'!$A$3:$ID$198,169,FALSE)</f>
        <v>#N/A</v>
      </c>
      <c r="FN32" s="16" t="e">
        <f>VLOOKUP(A32,'Phase 1,2+robust'!$A$3:$ID$198,170,FALSE)</f>
        <v>#N/A</v>
      </c>
      <c r="FO32" s="16" t="e">
        <f>VLOOKUP(A32,'Phase 1,2+robust'!$A$3:$ID$198,171,FALSE)</f>
        <v>#N/A</v>
      </c>
      <c r="FP32" s="16" t="e">
        <f>VLOOKUP(A32,'Phase 1,2+robust'!$A$3:$ID$198,172,FALSE)</f>
        <v>#N/A</v>
      </c>
      <c r="FQ32" s="16" t="e">
        <f>VLOOKUP(A32,'Phase 1,2+robust'!$A$3:$ID$198,173,FALSE)</f>
        <v>#N/A</v>
      </c>
      <c r="FR32" s="16" t="e">
        <f>VLOOKUP(A32,'Phase 1,2+robust'!$A$3:$ID$198,174,FALSE)</f>
        <v>#N/A</v>
      </c>
      <c r="FS32" s="16" t="e">
        <f>VLOOKUP(A32,'Phase 1,2+robust'!$A$3:$ID$198,175,FALSE)</f>
        <v>#N/A</v>
      </c>
      <c r="FT32" s="16" t="e">
        <f>VLOOKUP(A32,'Phase 1,2+robust'!$A$3:$ID$198,176,FALSE)</f>
        <v>#N/A</v>
      </c>
      <c r="FU32" s="16" t="e">
        <f>VLOOKUP(A32,'Phase 1,2+robust'!$A$3:$ID$198,177,FALSE)</f>
        <v>#N/A</v>
      </c>
      <c r="FV32" s="16" t="e">
        <f>VLOOKUP(A32,'Phase 1,2+robust'!$A$3:$ID$198,178,FALSE)</f>
        <v>#N/A</v>
      </c>
      <c r="FW32" s="16" t="e">
        <f>VLOOKUP(A32,'Phase 1,2+robust'!$A$3:$ID$198,179,FALSE)</f>
        <v>#N/A</v>
      </c>
      <c r="FX32" s="16" t="e">
        <f>VLOOKUP(A32,'Phase 1,2+robust'!$A$3:$ID$198,180,FALSE)</f>
        <v>#N/A</v>
      </c>
      <c r="FY32" s="16" t="e">
        <f>VLOOKUP(A32,'Phase 1,2+robust'!$A$3:$ID$198,181,FALSE)</f>
        <v>#N/A</v>
      </c>
      <c r="FZ32" s="16" t="e">
        <f>VLOOKUP(A32,'Phase 1,2+robust'!$A$3:$ID$198,182,FALSE)</f>
        <v>#N/A</v>
      </c>
      <c r="GA32" s="16" t="e">
        <f>VLOOKUP(A32,'Phase 1,2+robust'!$A$3:$ID$198,183,FALSE)</f>
        <v>#N/A</v>
      </c>
      <c r="GB32" s="16" t="e">
        <f>VLOOKUP(A32,'Phase 1,2+robust'!$A$3:$ID$198,184,FALSE)</f>
        <v>#N/A</v>
      </c>
      <c r="GC32" s="16" t="e">
        <f>VLOOKUP(A32,'Phase 1,2+robust'!$A$3:$ID$198,185,FALSE)</f>
        <v>#N/A</v>
      </c>
      <c r="GD32" s="16" t="e">
        <f>VLOOKUP(A32,'Phase 1,2+robust'!$A$3:$ID$198,186,FALSE)</f>
        <v>#N/A</v>
      </c>
      <c r="GE32" s="16" t="e">
        <f>VLOOKUP(A32,'Phase 1,2+robust'!$A$3:$ID$198,187,FALSE)</f>
        <v>#N/A</v>
      </c>
      <c r="GF32" s="16" t="e">
        <f>VLOOKUP(A32,'Phase 1,2+robust'!$A$3:$ID$198,188,FALSE)</f>
        <v>#N/A</v>
      </c>
      <c r="GG32" s="16" t="e">
        <f>VLOOKUP(A32,'Phase 1,2+robust'!$A$3:$ID$198,189,FALSE)</f>
        <v>#N/A</v>
      </c>
      <c r="GH32" s="16" t="e">
        <f>VLOOKUP(A32,'Phase 1,2+robust'!$A$3:$ID$198,190,FALSE)</f>
        <v>#N/A</v>
      </c>
      <c r="GI32" s="16" t="e">
        <f>VLOOKUP(A32,'Phase 1,2+robust'!$A$3:$ID$198,191,FALSE)</f>
        <v>#N/A</v>
      </c>
      <c r="GJ32" s="16" t="e">
        <f>VLOOKUP(A32,'Phase 1,2+robust'!$A$3:$ID$198,192,FALSE)</f>
        <v>#N/A</v>
      </c>
      <c r="GK32" s="16" t="e">
        <f>VLOOKUP(A32,'Phase 1,2+robust'!$A$3:$ID$198,193,FALSE)</f>
        <v>#N/A</v>
      </c>
      <c r="GL32" s="16" t="e">
        <f>VLOOKUP(A32,'Phase 1,2+robust'!$A$3:$ID$198,194,FALSE)</f>
        <v>#N/A</v>
      </c>
      <c r="GM32" s="16" t="e">
        <f>VLOOKUP(A32,'Phase 1,2+robust'!$A$3:$ID$198,195,FALSE)</f>
        <v>#N/A</v>
      </c>
      <c r="GN32" s="16" t="e">
        <f>VLOOKUP(A32,'Phase 1,2+robust'!$A$3:$ID$198,196,FALSE)</f>
        <v>#N/A</v>
      </c>
      <c r="GO32" s="16" t="e">
        <f>VLOOKUP(A32,'Phase 1,2+robust'!$A$3:$ID$198,197,FALSE)</f>
        <v>#N/A</v>
      </c>
      <c r="GP32" s="16" t="e">
        <f>VLOOKUP(A32,'Phase 1,2+robust'!$A$3:$ID$198,198,FALSE)</f>
        <v>#N/A</v>
      </c>
    </row>
    <row r="33" spans="1:198" s="16" customFormat="1" x14ac:dyDescent="0.25">
      <c r="B33" s="16" t="e">
        <f>VLOOKUP(A33,'Phase 1,2+robust'!$A$3:$ID$198,2,FALSE)</f>
        <v>#N/A</v>
      </c>
      <c r="C33" s="16" t="e">
        <f>VLOOKUP(A33,'Phase 1,2+robust'!$A$3:$ID$198,3,FALSE)</f>
        <v>#N/A</v>
      </c>
      <c r="D33" s="16" t="e">
        <f>VLOOKUP(A33,'Phase 1,2+robust'!$A$3:$ID$198,4,FALSE)</f>
        <v>#N/A</v>
      </c>
      <c r="E33" s="16" t="e">
        <f>VLOOKUP(A33,'Phase 1,2+robust'!$A$3:$ID$198,5,FALSE)</f>
        <v>#N/A</v>
      </c>
      <c r="F33" s="16" t="e">
        <f>VLOOKUP(A33,'Phase 1,2+robust'!$A$3:$ID$198,6,FALSE)</f>
        <v>#N/A</v>
      </c>
      <c r="G33" s="16" t="e">
        <f>VLOOKUP(A33,'Phase 1,2+robust'!$A$3:$ID$198,7,FALSE)</f>
        <v>#N/A</v>
      </c>
      <c r="H33" s="16" t="e">
        <f>VLOOKUP(A33,'Phase 1,2+robust'!$A$3:$ID$198,8,FALSE)</f>
        <v>#N/A</v>
      </c>
      <c r="I33" s="16" t="e">
        <f>VLOOKUP(A33,'Phase 1,2+robust'!$A$3:$ID$198,9,FALSE)</f>
        <v>#N/A</v>
      </c>
      <c r="J33" s="45" t="e">
        <f>VLOOKUP(A33,'Phase 1,2+robust'!$A$3:$ID$198,10,FALSE)</f>
        <v>#N/A</v>
      </c>
      <c r="K33" s="46" t="e">
        <f>VLOOKUP(A33,'Phase 1,2+robust'!$A$3:$ID$198,11,FALSE)</f>
        <v>#N/A</v>
      </c>
      <c r="L33" s="47" t="e">
        <f>VLOOKUP(A33,'Phase 1,2+robust'!$A$3:$ID$198,12,FALSE)</f>
        <v>#N/A</v>
      </c>
      <c r="M33" s="16" t="e">
        <f>VLOOKUP(A33,'Phase 1,2+robust'!$A$3:$ID$198,13,FALSE)</f>
        <v>#N/A</v>
      </c>
      <c r="N33" s="16" t="e">
        <f>VLOOKUP(A33,'Phase 1,2+robust'!$A$3:$ID$198,14,FALSE)</f>
        <v>#N/A</v>
      </c>
      <c r="O33" s="16" t="e">
        <f>VLOOKUP(A33,'Phase 1,2+robust'!$A$3:$ID$198,15,FALSE)</f>
        <v>#N/A</v>
      </c>
      <c r="P33" s="45" t="e">
        <f>VLOOKUP(A33,'Phase 1,2+robust'!$A$3:$ID$198,16,FALSE)</f>
        <v>#N/A</v>
      </c>
      <c r="Q33" s="46" t="e">
        <f>VLOOKUP(A33,'Phase 1,2+robust'!$A$3:$ID$198,17,FALSE)</f>
        <v>#N/A</v>
      </c>
      <c r="R33" s="47" t="e">
        <f>VLOOKUP(A33,'Phase 1,2+robust'!$A$3:$ID$198,18,FALSE)</f>
        <v>#N/A</v>
      </c>
      <c r="S33" s="16" t="e">
        <f>VLOOKUP(A33,'Phase 1,2+robust'!$A$3:$ID$198,19,FALSE)</f>
        <v>#N/A</v>
      </c>
      <c r="T33" s="16" t="e">
        <f>VLOOKUP(A33,'Phase 1,2+robust'!$A$3:$ID$198,20,FALSE)</f>
        <v>#N/A</v>
      </c>
      <c r="U33" s="16" t="e">
        <f>VLOOKUP(A33,'Phase 1,2+robust'!$A$3:$ID$198,21,FALSE)</f>
        <v>#N/A</v>
      </c>
      <c r="V33" s="45" t="e">
        <f>VLOOKUP(A33,'Phase 1,2+robust'!$A$3:$ID$198,22,FALSE)</f>
        <v>#N/A</v>
      </c>
      <c r="W33" s="46" t="e">
        <f>VLOOKUP(A33,'Phase 1,2+robust'!$A$3:$ID$198,23,FALSE)</f>
        <v>#N/A</v>
      </c>
      <c r="X33" s="47" t="e">
        <f>VLOOKUP(A33,'Phase 1,2+robust'!$A$3:$ID$198,24,FALSE)</f>
        <v>#N/A</v>
      </c>
      <c r="Y33" s="16" t="e">
        <f>VLOOKUP(A33,'Phase 1,2+robust'!$A$3:$ID$198,25,FALSE)</f>
        <v>#N/A</v>
      </c>
      <c r="Z33" s="16" t="e">
        <f>VLOOKUP(A33,'Phase 1,2+robust'!$A$3:$ID$198,26,FALSE)</f>
        <v>#N/A</v>
      </c>
      <c r="AA33" s="16" t="e">
        <f>VLOOKUP(A33,'Phase 1,2+robust'!$A$3:$ID$198,27,FALSE)</f>
        <v>#N/A</v>
      </c>
      <c r="AB33" s="45" t="e">
        <f>VLOOKUP(A33,'Phase 1,2+robust'!$A$3:$ID$198,28,FALSE)</f>
        <v>#N/A</v>
      </c>
      <c r="AC33" s="46" t="e">
        <f>VLOOKUP(A33,'Phase 1,2+robust'!$A$3:$ID$198,29,FALSE)</f>
        <v>#N/A</v>
      </c>
      <c r="AD33" s="47" t="e">
        <f>VLOOKUP(A33,'Phase 1,2+robust'!$A$3:$ID$198,30,FALSE)</f>
        <v>#N/A</v>
      </c>
      <c r="AE33" s="16" t="e">
        <f>VLOOKUP(A33,'Phase 1,2+robust'!$A$3:$ID$198,31,FALSE)</f>
        <v>#N/A</v>
      </c>
      <c r="AF33" s="16" t="e">
        <f>VLOOKUP(A33,'Phase 1,2+robust'!$A$3:$ID$198,32,FALSE)</f>
        <v>#N/A</v>
      </c>
      <c r="AG33" s="16" t="e">
        <f>VLOOKUP(A33,'Phase 1,2+robust'!$A$3:$ID$198,33,FALSE)</f>
        <v>#N/A</v>
      </c>
      <c r="AH33" s="45" t="e">
        <f>VLOOKUP(A33,'Phase 1,2+robust'!$A$3:$ID$198,34,FALSE)</f>
        <v>#N/A</v>
      </c>
      <c r="AI33" s="46" t="e">
        <f>VLOOKUP(A33,'Phase 1,2+robust'!$A$3:$ID$198,35,FALSE)</f>
        <v>#N/A</v>
      </c>
      <c r="AJ33" s="47" t="e">
        <f>VLOOKUP(A33,'Phase 1,2+robust'!$A$3:$ID$198,36,FALSE)</f>
        <v>#N/A</v>
      </c>
      <c r="AK33" s="16" t="e">
        <f>VLOOKUP(A33,'Phase 1,2+robust'!$A$3:$ID$198,37,FALSE)</f>
        <v>#N/A</v>
      </c>
      <c r="AL33" s="16" t="e">
        <f>VLOOKUP(A33,'Phase 1,2+robust'!$A$3:$ID$198,38,FALSE)</f>
        <v>#N/A</v>
      </c>
      <c r="AM33" s="16" t="e">
        <f>VLOOKUP(A33,'Phase 1,2+robust'!$A$3:$ID$198,39,FALSE)</f>
        <v>#N/A</v>
      </c>
      <c r="AN33" s="45" t="e">
        <f>VLOOKUP(A33,'Phase 1,2+robust'!$A$3:$ID$198,40,FALSE)</f>
        <v>#N/A</v>
      </c>
      <c r="AO33" s="46" t="e">
        <f>VLOOKUP(A33,'Phase 1,2+robust'!$A$3:$ID$198,41,FALSE)</f>
        <v>#N/A</v>
      </c>
      <c r="AP33" s="47" t="e">
        <f>VLOOKUP(A33,'Phase 1,2+robust'!$A$3:$ID$198,42,FALSE)</f>
        <v>#N/A</v>
      </c>
      <c r="AQ33" s="16" t="e">
        <f>VLOOKUP(A33,'Phase 1,2+robust'!$A$3:$ID$198,43,FALSE)</f>
        <v>#N/A</v>
      </c>
      <c r="AR33" s="16" t="e">
        <f>VLOOKUP(A33,'Phase 1,2+robust'!$A$3:$ID$198,44,FALSE)</f>
        <v>#N/A</v>
      </c>
      <c r="AS33" s="16" t="e">
        <f>VLOOKUP(A33,'Phase 1,2+robust'!$A$3:$ID$198,45,FALSE)</f>
        <v>#N/A</v>
      </c>
      <c r="AT33" s="45" t="e">
        <f>VLOOKUP(A33,'Phase 1,2+robust'!$A$3:$ID$198,46,FALSE)</f>
        <v>#N/A</v>
      </c>
      <c r="AU33" s="46" t="e">
        <f>VLOOKUP(A33,'Phase 1,2+robust'!$A$3:$ID$198,47,FALSE)</f>
        <v>#N/A</v>
      </c>
      <c r="AV33" s="47" t="e">
        <f>VLOOKUP(A33,'Phase 1,2+robust'!$A$3:$ID$198,48,FALSE)</f>
        <v>#N/A</v>
      </c>
      <c r="AW33" s="16" t="e">
        <f>VLOOKUP(A33,'Phase 1,2+robust'!$A$3:$ID$198,49,FALSE)</f>
        <v>#N/A</v>
      </c>
      <c r="AX33" s="16" t="e">
        <f>VLOOKUP(A33,'Phase 1,2+robust'!$A$3:$ID$198,50,FALSE)</f>
        <v>#N/A</v>
      </c>
      <c r="AY33" s="16" t="e">
        <f>VLOOKUP(A33,'Phase 1,2+robust'!$A$3:$ID$198,51,FALSE)</f>
        <v>#N/A</v>
      </c>
      <c r="AZ33" s="45" t="e">
        <f>VLOOKUP(A33,'Phase 1,2+robust'!$A$3:$ID$198,52,FALSE)</f>
        <v>#N/A</v>
      </c>
      <c r="BA33" s="46" t="e">
        <f>VLOOKUP(A33,'Phase 1,2+robust'!$A$3:$ID$198,53,FALSE)</f>
        <v>#N/A</v>
      </c>
      <c r="BB33" s="47" t="e">
        <f>VLOOKUP(A33,'Phase 1,2+robust'!$A$3:$ID$198,54,FALSE)</f>
        <v>#N/A</v>
      </c>
      <c r="BC33" s="16" t="e">
        <f>VLOOKUP(A33,'Phase 1,2+robust'!$A$3:$ID$198,55,FALSE)</f>
        <v>#N/A</v>
      </c>
      <c r="BD33" s="16" t="e">
        <f>VLOOKUP(A33,'Phase 1,2+robust'!$A$3:$ID$198,56,FALSE)</f>
        <v>#N/A</v>
      </c>
      <c r="BE33" s="16" t="e">
        <f>VLOOKUP(A33,'Phase 1,2+robust'!$A$3:$ID$198,57,FALSE)</f>
        <v>#N/A</v>
      </c>
      <c r="BF33" s="45" t="e">
        <f>VLOOKUP(A33,'Phase 1,2+robust'!$A$3:$ID$198,58,FALSE)</f>
        <v>#N/A</v>
      </c>
      <c r="BG33" s="46" t="e">
        <f>VLOOKUP(A33,'Phase 1,2+robust'!$A$3:$ID$198,59,FALSE)</f>
        <v>#N/A</v>
      </c>
      <c r="BH33" s="47" t="e">
        <f>VLOOKUP(A33,'Phase 1,2+robust'!$A$3:$ID$198,60,FALSE)</f>
        <v>#N/A</v>
      </c>
      <c r="BI33" s="16" t="e">
        <f>VLOOKUP(A33,'Phase 1,2+robust'!$A$3:$ID$198,61,FALSE)</f>
        <v>#N/A</v>
      </c>
      <c r="BJ33" s="16" t="e">
        <f>VLOOKUP(A33,'Phase 1,2+robust'!$A$3:$ID$198,62,FALSE)</f>
        <v>#N/A</v>
      </c>
      <c r="BK33" s="16" t="e">
        <f>VLOOKUP(A33,'Phase 1,2+robust'!$A$3:$ID$198,63,FALSE)</f>
        <v>#N/A</v>
      </c>
      <c r="BL33" s="45" t="e">
        <f>VLOOKUP(A33,'Phase 1,2+robust'!$A$3:$ID$198,64,FALSE)</f>
        <v>#N/A</v>
      </c>
      <c r="BM33" s="46" t="e">
        <f>VLOOKUP(A33,'Phase 1,2+robust'!$A$3:$ID$198,65,FALSE)</f>
        <v>#N/A</v>
      </c>
      <c r="BN33" s="47" t="e">
        <f>VLOOKUP(A33,'Phase 1,2+robust'!$A$3:$ID$198,66,FALSE)</f>
        <v>#N/A</v>
      </c>
      <c r="BO33" s="16" t="e">
        <f>VLOOKUP(A33,'Phase 1,2+robust'!$A$3:$ID$198,67,FALSE)</f>
        <v>#N/A</v>
      </c>
      <c r="BP33" s="16" t="e">
        <f>VLOOKUP(A33,'Phase 1,2+robust'!$A$3:$ID$198,68,FALSE)</f>
        <v>#N/A</v>
      </c>
      <c r="BQ33" s="16" t="e">
        <f>VLOOKUP(A33,'Phase 1,2+robust'!$A$3:$ID$198,69,FALSE)</f>
        <v>#N/A</v>
      </c>
      <c r="BR33" s="45" t="e">
        <f>VLOOKUP(A33,'Phase 1,2+robust'!$A$3:$ID$198,70,FALSE)</f>
        <v>#N/A</v>
      </c>
      <c r="BS33" s="46" t="e">
        <f>VLOOKUP(A33,'Phase 1,2+robust'!$A$3:$ID$198,71,FALSE)</f>
        <v>#N/A</v>
      </c>
      <c r="BT33" s="47" t="e">
        <f>VLOOKUP(A33,'Phase 1,2+robust'!$A$3:$ID$198,72,FALSE)</f>
        <v>#N/A</v>
      </c>
      <c r="BU33" s="16" t="e">
        <f>VLOOKUP(A33,'Phase 1,2+robust'!$A$3:$ID$198,73,FALSE)</f>
        <v>#N/A</v>
      </c>
      <c r="BV33" s="16" t="e">
        <f>VLOOKUP(A33,'Phase 1,2+robust'!$A$3:$ID$198,74,FALSE)</f>
        <v>#N/A</v>
      </c>
      <c r="BW33" s="16" t="e">
        <f>VLOOKUP(A33,'Phase 1,2+robust'!$A$3:$ID$198,75,FALSE)</f>
        <v>#N/A</v>
      </c>
      <c r="BX33" s="45" t="e">
        <f>VLOOKUP(A33,'Phase 1,2+robust'!$A$3:$ID$198,76,FALSE)</f>
        <v>#N/A</v>
      </c>
      <c r="BY33" s="46" t="e">
        <f>VLOOKUP(A33,'Phase 1,2+robust'!$A$3:$ID$198,77,FALSE)</f>
        <v>#N/A</v>
      </c>
      <c r="BZ33" s="47" t="e">
        <f>VLOOKUP(A33,'Phase 1,2+robust'!$A$3:$ID$198,78,FALSE)</f>
        <v>#N/A</v>
      </c>
      <c r="CA33" s="16" t="e">
        <f>VLOOKUP(A33,'Phase 1,2+robust'!$A$3:$ID$198,79,FALSE)</f>
        <v>#N/A</v>
      </c>
      <c r="CB33" s="16" t="e">
        <f>VLOOKUP(A33,'Phase 1,2+robust'!$A$3:$ID$198,80,FALSE)</f>
        <v>#N/A</v>
      </c>
      <c r="CC33" s="16" t="e">
        <f>VLOOKUP(A33,'Phase 1,2+robust'!$A$3:$ID$198,81,FALSE)</f>
        <v>#N/A</v>
      </c>
      <c r="CD33" s="45" t="e">
        <f>VLOOKUP(A33,'Phase 1,2+robust'!$A$3:$ID$198,82,FALSE)</f>
        <v>#N/A</v>
      </c>
      <c r="CE33" s="46" t="e">
        <f>VLOOKUP(A33,'Phase 1,2+robust'!$A$3:$ID$198,83,FALSE)</f>
        <v>#N/A</v>
      </c>
      <c r="CF33" s="47" t="e">
        <f>VLOOKUP(A33,'Phase 1,2+robust'!$A$3:$ID$198,84,FALSE)</f>
        <v>#N/A</v>
      </c>
      <c r="CG33" s="16" t="e">
        <f>VLOOKUP(A33,'Phase 1,2+robust'!$A$3:$ID$198,85,FALSE)</f>
        <v>#N/A</v>
      </c>
      <c r="CH33" s="16" t="e">
        <f>VLOOKUP(A33,'Phase 1,2+robust'!$A$3:$ID$198,86,FALSE)</f>
        <v>#N/A</v>
      </c>
      <c r="CI33" s="16" t="e">
        <f>VLOOKUP(A33,'Phase 1,2+robust'!$A$3:$ID$198,87,FALSE)</f>
        <v>#N/A</v>
      </c>
      <c r="CJ33" s="45" t="e">
        <f>VLOOKUP(A33,'Phase 1,2+robust'!$A$3:$ID$198,88,FALSE)</f>
        <v>#N/A</v>
      </c>
      <c r="CK33" s="46" t="e">
        <f>VLOOKUP(A33,'Phase 1,2+robust'!$A$3:$ID$198,89,FALSE)</f>
        <v>#N/A</v>
      </c>
      <c r="CL33" s="47" t="e">
        <f>VLOOKUP(A33,'Phase 1,2+robust'!$A$3:$ID$198,90,FALSE)</f>
        <v>#N/A</v>
      </c>
      <c r="CM33" s="16" t="e">
        <f>VLOOKUP(A33,'Phase 1,2+robust'!$A$3:$ID$198,91,FALSE)</f>
        <v>#N/A</v>
      </c>
      <c r="CN33" s="16" t="e">
        <f>VLOOKUP(A33,'Phase 1,2+robust'!$A$3:$ID$198,92,FALSE)</f>
        <v>#N/A</v>
      </c>
      <c r="CO33" s="16" t="e">
        <f>VLOOKUP(A33,'Phase 1,2+robust'!$A$3:$ID$198,93,FALSE)</f>
        <v>#N/A</v>
      </c>
      <c r="CP33" s="45" t="e">
        <f>VLOOKUP(A33,'Phase 1,2+robust'!$A$3:$ID$198,94,FALSE)</f>
        <v>#N/A</v>
      </c>
      <c r="CQ33" s="46" t="e">
        <f>VLOOKUP(A33,'Phase 1,2+robust'!$A$3:$ID$198,95,FALSE)</f>
        <v>#N/A</v>
      </c>
      <c r="CR33" s="47" t="e">
        <f>VLOOKUP(A33,'Phase 1,2+robust'!$A$3:$ID$198,96,FALSE)</f>
        <v>#N/A</v>
      </c>
      <c r="CS33" s="16" t="e">
        <f>VLOOKUP(A33,'Phase 1,2+robust'!$A$3:$ID$198,97,FALSE)</f>
        <v>#N/A</v>
      </c>
      <c r="CT33" s="16" t="e">
        <f>VLOOKUP(A33,'Phase 1,2+robust'!$A$3:$ID$198,98,FALSE)</f>
        <v>#N/A</v>
      </c>
      <c r="CU33" s="16" t="e">
        <f>VLOOKUP(A33,'Phase 1,2+robust'!$A$3:$ID$198,99,FALSE)</f>
        <v>#N/A</v>
      </c>
      <c r="CV33" s="45" t="e">
        <f>VLOOKUP(A33,'Phase 1,2+robust'!$A$3:$ID$198,100,FALSE)</f>
        <v>#N/A</v>
      </c>
      <c r="CW33" s="46" t="e">
        <f>VLOOKUP(A33,'Phase 1,2+robust'!$A$3:$ID$198,101,FALSE)</f>
        <v>#N/A</v>
      </c>
      <c r="CX33" s="47" t="e">
        <f>VLOOKUP(A33,'Phase 1,2+robust'!$A$3:$ID$198,102,FALSE)</f>
        <v>#N/A</v>
      </c>
      <c r="CY33" s="16" t="e">
        <f>VLOOKUP(A33,'Phase 1,2+robust'!$A$3:$ID$198,103,FALSE)</f>
        <v>#N/A</v>
      </c>
      <c r="CZ33" s="16" t="e">
        <f>VLOOKUP(A33,'Phase 1,2+robust'!$A$3:$ID$198,104,FALSE)</f>
        <v>#N/A</v>
      </c>
      <c r="DA33" s="16" t="e">
        <f>VLOOKUP(A33,'Phase 1,2+robust'!$A$3:$ID$198,105,FALSE)</f>
        <v>#N/A</v>
      </c>
      <c r="DB33" s="45" t="e">
        <f>VLOOKUP(A33,'Phase 1,2+robust'!$A$3:$ID$198,106,FALSE)</f>
        <v>#N/A</v>
      </c>
      <c r="DC33" s="46" t="e">
        <f>VLOOKUP(A33,'Phase 1,2+robust'!$A$3:$ID$198,107,FALSE)</f>
        <v>#N/A</v>
      </c>
      <c r="DD33" s="47" t="e">
        <f>VLOOKUP(A33,'Phase 1,2+robust'!$A$3:$ID$198,108,FALSE)</f>
        <v>#N/A</v>
      </c>
      <c r="DE33" s="16" t="e">
        <f>VLOOKUP(A33,'Phase 1,2+robust'!$A$3:$ID$198,109,FALSE)</f>
        <v>#N/A</v>
      </c>
      <c r="DF33" s="16" t="e">
        <f>VLOOKUP(A33,'Phase 1,2+robust'!$A$3:$ID$198,110,FALSE)</f>
        <v>#N/A</v>
      </c>
      <c r="DG33" s="16" t="e">
        <f>VLOOKUP(A33,'Phase 1,2+robust'!$A$3:$ID$198,111,FALSE)</f>
        <v>#N/A</v>
      </c>
      <c r="DH33" s="45" t="e">
        <f>VLOOKUP(A33,'Phase 1,2+robust'!$A$3:$ID$198,112,FALSE)</f>
        <v>#N/A</v>
      </c>
      <c r="DI33" s="46" t="e">
        <f>VLOOKUP(A33,'Phase 1,2+robust'!$A$3:$ID$198,113,FALSE)</f>
        <v>#N/A</v>
      </c>
      <c r="DJ33" s="47" t="e">
        <f>VLOOKUP(A33,'Phase 1,2+robust'!$A$3:$ID$198,114,FALSE)</f>
        <v>#N/A</v>
      </c>
      <c r="DK33" s="16" t="e">
        <f>VLOOKUP(A33,'Phase 1,2+robust'!$A$3:$ID$198,115,FALSE)</f>
        <v>#N/A</v>
      </c>
      <c r="DL33" s="16" t="e">
        <f>VLOOKUP(A33,'Phase 1,2+robust'!$A$3:$ID$198,116,FALSE)</f>
        <v>#N/A</v>
      </c>
      <c r="DM33" s="16" t="e">
        <f>VLOOKUP(A33,'Phase 1,2+robust'!$A$3:$ID$198,117,FALSE)</f>
        <v>#N/A</v>
      </c>
      <c r="DN33" s="45" t="e">
        <f>VLOOKUP(A33,'Phase 1,2+robust'!$A$3:$ID$198,118,FALSE)</f>
        <v>#N/A</v>
      </c>
      <c r="DO33" s="46" t="e">
        <f>VLOOKUP(A33,'Phase 1,2+robust'!$A$3:$ID$198,119,FALSE)</f>
        <v>#N/A</v>
      </c>
      <c r="DP33" s="47" t="e">
        <f>VLOOKUP(A33,'Phase 1,2+robust'!$A$3:$ID$198,120,FALSE)</f>
        <v>#N/A</v>
      </c>
      <c r="DQ33" s="16" t="e">
        <f>VLOOKUP(A33,'Phase 1,2+robust'!$A$3:$ID$198,121,FALSE)</f>
        <v>#N/A</v>
      </c>
      <c r="DR33" s="16" t="e">
        <f>VLOOKUP(A33,'Phase 1,2+robust'!$A$3:$ID$198,122,FALSE)</f>
        <v>#N/A</v>
      </c>
      <c r="DS33" s="16" t="e">
        <f>VLOOKUP(A33,'Phase 1,2+robust'!$A$3:$ID$198,123,FALSE)</f>
        <v>#N/A</v>
      </c>
      <c r="DT33" s="45" t="e">
        <f>VLOOKUP(A33,'Phase 1,2+robust'!$A$3:$ID$198,124,FALSE)</f>
        <v>#N/A</v>
      </c>
      <c r="DU33" s="46" t="e">
        <f>VLOOKUP(A33,'Phase 1,2+robust'!$A$3:$ID$198,125,FALSE)</f>
        <v>#N/A</v>
      </c>
      <c r="DV33" s="47" t="e">
        <f>VLOOKUP(A33,'Phase 1,2+robust'!$A$3:$ID$198,126,FALSE)</f>
        <v>#N/A</v>
      </c>
      <c r="DW33" s="16" t="e">
        <f>VLOOKUP(A33,'Phase 1,2+robust'!$A$3:$ID$198,127,FALSE)</f>
        <v>#N/A</v>
      </c>
      <c r="DX33" s="16" t="e">
        <f>VLOOKUP(A33,'Phase 1,2+robust'!$A$3:$ID$198,128,FALSE)</f>
        <v>#N/A</v>
      </c>
      <c r="DY33" s="16" t="e">
        <f>VLOOKUP(A33,'Phase 1,2+robust'!$A$3:$ID$198,129,FALSE)</f>
        <v>#N/A</v>
      </c>
      <c r="DZ33" s="45" t="e">
        <f>VLOOKUP(A33,'Phase 1,2+robust'!$A$3:$ID$198,130,FALSE)</f>
        <v>#N/A</v>
      </c>
      <c r="EA33" s="46" t="e">
        <f>VLOOKUP(A33,'Phase 1,2+robust'!$A$3:$ID$198,131,FALSE)</f>
        <v>#N/A</v>
      </c>
      <c r="EB33" s="47" t="e">
        <f>VLOOKUP(A33,'Phase 1,2+robust'!$A$3:$ID$198,132,FALSE)</f>
        <v>#N/A</v>
      </c>
      <c r="EC33" s="16" t="e">
        <f>VLOOKUP(A33,'Phase 1,2+robust'!$A$3:$ID$198,133,FALSE)</f>
        <v>#N/A</v>
      </c>
      <c r="ED33" s="16" t="e">
        <f>VLOOKUP(A33,'Phase 1,2+robust'!$A$3:$ID$198,134,FALSE)</f>
        <v>#N/A</v>
      </c>
      <c r="EE33" s="16" t="e">
        <f>VLOOKUP(A33,'Phase 1,2+robust'!$A$3:$ID$198,135,FALSE)</f>
        <v>#N/A</v>
      </c>
      <c r="EF33" s="45" t="e">
        <f>VLOOKUP(A33,'Phase 1,2+robust'!$A$3:$ID$198,136,FALSE)</f>
        <v>#N/A</v>
      </c>
      <c r="EG33" s="46" t="e">
        <f>VLOOKUP(A33,'Phase 1,2+robust'!$A$3:$ID$198,137,FALSE)</f>
        <v>#N/A</v>
      </c>
      <c r="EH33" s="47" t="e">
        <f>VLOOKUP(A33,'Phase 1,2+robust'!$A$3:$ID$198,138,FALSE)</f>
        <v>#N/A</v>
      </c>
      <c r="EI33" s="16" t="e">
        <f>VLOOKUP(A33,'Phase 1,2+robust'!$A$3:$ID$198,139,FALSE)</f>
        <v>#N/A</v>
      </c>
      <c r="EJ33" s="16" t="e">
        <f>VLOOKUP(A33,'Phase 1,2+robust'!$A$3:$ID$198,140,FALSE)</f>
        <v>#N/A</v>
      </c>
      <c r="EK33" s="16" t="e">
        <f>VLOOKUP(A33,'Phase 1,2+robust'!$A$3:$ID$198,141,FALSE)</f>
        <v>#N/A</v>
      </c>
      <c r="EL33" s="45" t="e">
        <f>VLOOKUP(A33,'Phase 1,2+robust'!$A$3:$ID$198,142,FALSE)</f>
        <v>#N/A</v>
      </c>
      <c r="EM33" s="46" t="e">
        <f>VLOOKUP(A33,'Phase 1,2+robust'!$A$3:$ID$198,143,FALSE)</f>
        <v>#N/A</v>
      </c>
      <c r="EN33" s="47" t="e">
        <f>VLOOKUP(A33,'Phase 1,2+robust'!$A$3:$ID$198,144,FALSE)</f>
        <v>#N/A</v>
      </c>
      <c r="EO33" s="16" t="e">
        <f>VLOOKUP(A33,'Phase 1,2+robust'!$A$3:$ID$198,145,FALSE)</f>
        <v>#N/A</v>
      </c>
      <c r="EP33" s="16" t="e">
        <f>VLOOKUP(A33,'Phase 1,2+robust'!$A$3:$ID$198,146,FALSE)</f>
        <v>#N/A</v>
      </c>
      <c r="EQ33" s="16" t="e">
        <f>VLOOKUP(A33,'Phase 1,2+robust'!$A$3:$ID$198,147,FALSE)</f>
        <v>#N/A</v>
      </c>
      <c r="ER33" s="45" t="e">
        <f>VLOOKUP(A33,'Phase 1,2+robust'!$A$3:$ID$198,148,FALSE)</f>
        <v>#N/A</v>
      </c>
      <c r="ES33" s="46" t="e">
        <f>VLOOKUP(A33,'Phase 1,2+robust'!$A$3:$ID$198,149,FALSE)</f>
        <v>#N/A</v>
      </c>
      <c r="ET33" s="47" t="e">
        <f>VLOOKUP(A33,'Phase 1,2+robust'!$A$3:$ID$198,150,FALSE)</f>
        <v>#N/A</v>
      </c>
      <c r="EU33" s="16" t="e">
        <f>VLOOKUP(A33,'Phase 1,2+robust'!$A$3:$ID$198,151,FALSE)</f>
        <v>#N/A</v>
      </c>
      <c r="EV33" s="16" t="e">
        <f>VLOOKUP(A33,'Phase 1,2+robust'!$A$3:$ID$198,152,FALSE)</f>
        <v>#N/A</v>
      </c>
      <c r="EW33" s="16" t="e">
        <f>VLOOKUP(A33,'Phase 1,2+robust'!$A$3:$ID$198,153,FALSE)</f>
        <v>#N/A</v>
      </c>
      <c r="EX33" s="16" t="e">
        <f>VLOOKUP(A33,'Phase 1,2+robust'!$A$3:$ID$198,154,FALSE)</f>
        <v>#N/A</v>
      </c>
      <c r="EY33" s="16" t="e">
        <f>VLOOKUP(A33,'Phase 1,2+robust'!$A$3:$ID$198,155,FALSE)</f>
        <v>#N/A</v>
      </c>
      <c r="EZ33" s="16" t="e">
        <f>VLOOKUP(A33,'Phase 1,2+robust'!$A$3:$ID$198,156,FALSE)</f>
        <v>#N/A</v>
      </c>
      <c r="FA33" s="16" t="e">
        <f>VLOOKUP(A33,'Phase 1,2+robust'!$A$3:$ID$198,157,FALSE)</f>
        <v>#N/A</v>
      </c>
      <c r="FB33" s="16" t="e">
        <f>VLOOKUP(A33,'Phase 1,2+robust'!$A$3:$ID$198,158,FALSE)</f>
        <v>#N/A</v>
      </c>
      <c r="FC33" s="16" t="e">
        <f>VLOOKUP(A33,'Phase 1,2+robust'!$A$3:$ID$198,159,FALSE)</f>
        <v>#N/A</v>
      </c>
      <c r="FD33" s="16" t="e">
        <f>VLOOKUP(A33,'Phase 1,2+robust'!$A$3:$ID$198,160,FALSE)</f>
        <v>#N/A</v>
      </c>
      <c r="FE33" s="16" t="e">
        <f>VLOOKUP(A33,'Phase 1,2+robust'!$A$3:$ID$198,161,FALSE)</f>
        <v>#N/A</v>
      </c>
      <c r="FF33" s="16" t="e">
        <f>VLOOKUP(A33,'Phase 1,2+robust'!$A$3:$ID$198,162,FALSE)</f>
        <v>#N/A</v>
      </c>
      <c r="FG33" s="16" t="e">
        <f>VLOOKUP(A33,'Phase 1,2+robust'!$A$3:$ID$198,163,FALSE)</f>
        <v>#N/A</v>
      </c>
      <c r="FH33" s="16" t="e">
        <f>VLOOKUP(A33,'Phase 1,2+robust'!$A$3:$ID$198,164,FALSE)</f>
        <v>#N/A</v>
      </c>
      <c r="FI33" s="16" t="e">
        <f>VLOOKUP(A33,'Phase 1,2+robust'!$A$3:$ID$198,165,FALSE)</f>
        <v>#N/A</v>
      </c>
      <c r="FJ33" s="16" t="e">
        <f>VLOOKUP(A33,'Phase 1,2+robust'!$A$3:$ID$198,166,FALSE)</f>
        <v>#N/A</v>
      </c>
      <c r="FK33" s="16" t="e">
        <f>VLOOKUP(A33,'Phase 1,2+robust'!$A$3:$ID$198,167,FALSE)</f>
        <v>#N/A</v>
      </c>
      <c r="FL33" s="16" t="e">
        <f>VLOOKUP(A33,'Phase 1,2+robust'!$A$3:$ID$198,168,FALSE)</f>
        <v>#N/A</v>
      </c>
      <c r="FM33" s="16" t="e">
        <f>VLOOKUP(A33,'Phase 1,2+robust'!$A$3:$ID$198,169,FALSE)</f>
        <v>#N/A</v>
      </c>
      <c r="FN33" s="16" t="e">
        <f>VLOOKUP(A33,'Phase 1,2+robust'!$A$3:$ID$198,170,FALSE)</f>
        <v>#N/A</v>
      </c>
      <c r="FO33" s="16" t="e">
        <f>VLOOKUP(A33,'Phase 1,2+robust'!$A$3:$ID$198,171,FALSE)</f>
        <v>#N/A</v>
      </c>
      <c r="FP33" s="16" t="e">
        <f>VLOOKUP(A33,'Phase 1,2+robust'!$A$3:$ID$198,172,FALSE)</f>
        <v>#N/A</v>
      </c>
      <c r="FQ33" s="16" t="e">
        <f>VLOOKUP(A33,'Phase 1,2+robust'!$A$3:$ID$198,173,FALSE)</f>
        <v>#N/A</v>
      </c>
      <c r="FR33" s="16" t="e">
        <f>VLOOKUP(A33,'Phase 1,2+robust'!$A$3:$ID$198,174,FALSE)</f>
        <v>#N/A</v>
      </c>
      <c r="FS33" s="16" t="e">
        <f>VLOOKUP(A33,'Phase 1,2+robust'!$A$3:$ID$198,175,FALSE)</f>
        <v>#N/A</v>
      </c>
      <c r="FT33" s="16" t="e">
        <f>VLOOKUP(A33,'Phase 1,2+robust'!$A$3:$ID$198,176,FALSE)</f>
        <v>#N/A</v>
      </c>
      <c r="FU33" s="16" t="e">
        <f>VLOOKUP(A33,'Phase 1,2+robust'!$A$3:$ID$198,177,FALSE)</f>
        <v>#N/A</v>
      </c>
      <c r="FV33" s="16" t="e">
        <f>VLOOKUP(A33,'Phase 1,2+robust'!$A$3:$ID$198,178,FALSE)</f>
        <v>#N/A</v>
      </c>
      <c r="FW33" s="16" t="e">
        <f>VLOOKUP(A33,'Phase 1,2+robust'!$A$3:$ID$198,179,FALSE)</f>
        <v>#N/A</v>
      </c>
      <c r="FX33" s="16" t="e">
        <f>VLOOKUP(A33,'Phase 1,2+robust'!$A$3:$ID$198,180,FALSE)</f>
        <v>#N/A</v>
      </c>
      <c r="FY33" s="16" t="e">
        <f>VLOOKUP(A33,'Phase 1,2+robust'!$A$3:$ID$198,181,FALSE)</f>
        <v>#N/A</v>
      </c>
      <c r="FZ33" s="16" t="e">
        <f>VLOOKUP(A33,'Phase 1,2+robust'!$A$3:$ID$198,182,FALSE)</f>
        <v>#N/A</v>
      </c>
      <c r="GA33" s="16" t="e">
        <f>VLOOKUP(A33,'Phase 1,2+robust'!$A$3:$ID$198,183,FALSE)</f>
        <v>#N/A</v>
      </c>
      <c r="GB33" s="16" t="e">
        <f>VLOOKUP(A33,'Phase 1,2+robust'!$A$3:$ID$198,184,FALSE)</f>
        <v>#N/A</v>
      </c>
      <c r="GC33" s="16" t="e">
        <f>VLOOKUP(A33,'Phase 1,2+robust'!$A$3:$ID$198,185,FALSE)</f>
        <v>#N/A</v>
      </c>
      <c r="GD33" s="16" t="e">
        <f>VLOOKUP(A33,'Phase 1,2+robust'!$A$3:$ID$198,186,FALSE)</f>
        <v>#N/A</v>
      </c>
      <c r="GE33" s="16" t="e">
        <f>VLOOKUP(A33,'Phase 1,2+robust'!$A$3:$ID$198,187,FALSE)</f>
        <v>#N/A</v>
      </c>
      <c r="GF33" s="16" t="e">
        <f>VLOOKUP(A33,'Phase 1,2+robust'!$A$3:$ID$198,188,FALSE)</f>
        <v>#N/A</v>
      </c>
      <c r="GG33" s="16" t="e">
        <f>VLOOKUP(A33,'Phase 1,2+robust'!$A$3:$ID$198,189,FALSE)</f>
        <v>#N/A</v>
      </c>
      <c r="GH33" s="16" t="e">
        <f>VLOOKUP(A33,'Phase 1,2+robust'!$A$3:$ID$198,190,FALSE)</f>
        <v>#N/A</v>
      </c>
      <c r="GI33" s="16" t="e">
        <f>VLOOKUP(A33,'Phase 1,2+robust'!$A$3:$ID$198,191,FALSE)</f>
        <v>#N/A</v>
      </c>
      <c r="GJ33" s="16" t="e">
        <f>VLOOKUP(A33,'Phase 1,2+robust'!$A$3:$ID$198,192,FALSE)</f>
        <v>#N/A</v>
      </c>
      <c r="GK33" s="16" t="e">
        <f>VLOOKUP(A33,'Phase 1,2+robust'!$A$3:$ID$198,193,FALSE)</f>
        <v>#N/A</v>
      </c>
      <c r="GL33" s="16" t="e">
        <f>VLOOKUP(A33,'Phase 1,2+robust'!$A$3:$ID$198,194,FALSE)</f>
        <v>#N/A</v>
      </c>
      <c r="GM33" s="16" t="e">
        <f>VLOOKUP(A33,'Phase 1,2+robust'!$A$3:$ID$198,195,FALSE)</f>
        <v>#N/A</v>
      </c>
      <c r="GN33" s="16" t="e">
        <f>VLOOKUP(A33,'Phase 1,2+robust'!$A$3:$ID$198,196,FALSE)</f>
        <v>#N/A</v>
      </c>
      <c r="GO33" s="16" t="e">
        <f>VLOOKUP(A33,'Phase 1,2+robust'!$A$3:$ID$198,197,FALSE)</f>
        <v>#N/A</v>
      </c>
      <c r="GP33" s="16" t="e">
        <f>VLOOKUP(A33,'Phase 1,2+robust'!$A$3:$ID$198,198,FALSE)</f>
        <v>#N/A</v>
      </c>
    </row>
    <row r="34" spans="1:198" s="16" customFormat="1" x14ac:dyDescent="0.25">
      <c r="B34" s="16" t="e">
        <f>VLOOKUP(A34,'Phase 1,2+robust'!$A$3:$ID$198,2,FALSE)</f>
        <v>#N/A</v>
      </c>
      <c r="C34" s="16" t="e">
        <f>VLOOKUP(A34,'Phase 1,2+robust'!$A$3:$ID$198,3,FALSE)</f>
        <v>#N/A</v>
      </c>
      <c r="D34" s="16" t="e">
        <f>VLOOKUP(A34,'Phase 1,2+robust'!$A$3:$ID$198,4,FALSE)</f>
        <v>#N/A</v>
      </c>
      <c r="E34" s="16" t="e">
        <f>VLOOKUP(A34,'Phase 1,2+robust'!$A$3:$ID$198,5,FALSE)</f>
        <v>#N/A</v>
      </c>
      <c r="F34" s="16" t="e">
        <f>VLOOKUP(A34,'Phase 1,2+robust'!$A$3:$ID$198,6,FALSE)</f>
        <v>#N/A</v>
      </c>
      <c r="G34" s="16" t="e">
        <f>VLOOKUP(A34,'Phase 1,2+robust'!$A$3:$ID$198,7,FALSE)</f>
        <v>#N/A</v>
      </c>
      <c r="H34" s="16" t="e">
        <f>VLOOKUP(A34,'Phase 1,2+robust'!$A$3:$ID$198,8,FALSE)</f>
        <v>#N/A</v>
      </c>
      <c r="I34" s="16" t="e">
        <f>VLOOKUP(A34,'Phase 1,2+robust'!$A$3:$ID$198,9,FALSE)</f>
        <v>#N/A</v>
      </c>
      <c r="J34" s="45" t="e">
        <f>VLOOKUP(A34,'Phase 1,2+robust'!$A$3:$ID$198,10,FALSE)</f>
        <v>#N/A</v>
      </c>
      <c r="K34" s="46" t="e">
        <f>VLOOKUP(A34,'Phase 1,2+robust'!$A$3:$ID$198,11,FALSE)</f>
        <v>#N/A</v>
      </c>
      <c r="L34" s="47" t="e">
        <f>VLOOKUP(A34,'Phase 1,2+robust'!$A$3:$ID$198,12,FALSE)</f>
        <v>#N/A</v>
      </c>
      <c r="M34" s="16" t="e">
        <f>VLOOKUP(A34,'Phase 1,2+robust'!$A$3:$ID$198,13,FALSE)</f>
        <v>#N/A</v>
      </c>
      <c r="N34" s="16" t="e">
        <f>VLOOKUP(A34,'Phase 1,2+robust'!$A$3:$ID$198,14,FALSE)</f>
        <v>#N/A</v>
      </c>
      <c r="O34" s="16" t="e">
        <f>VLOOKUP(A34,'Phase 1,2+robust'!$A$3:$ID$198,15,FALSE)</f>
        <v>#N/A</v>
      </c>
      <c r="P34" s="45" t="e">
        <f>VLOOKUP(A34,'Phase 1,2+robust'!$A$3:$ID$198,16,FALSE)</f>
        <v>#N/A</v>
      </c>
      <c r="Q34" s="46" t="e">
        <f>VLOOKUP(A34,'Phase 1,2+robust'!$A$3:$ID$198,17,FALSE)</f>
        <v>#N/A</v>
      </c>
      <c r="R34" s="47" t="e">
        <f>VLOOKUP(A34,'Phase 1,2+robust'!$A$3:$ID$198,18,FALSE)</f>
        <v>#N/A</v>
      </c>
      <c r="S34" s="16" t="e">
        <f>VLOOKUP(A34,'Phase 1,2+robust'!$A$3:$ID$198,19,FALSE)</f>
        <v>#N/A</v>
      </c>
      <c r="T34" s="16" t="e">
        <f>VLOOKUP(A34,'Phase 1,2+robust'!$A$3:$ID$198,20,FALSE)</f>
        <v>#N/A</v>
      </c>
      <c r="U34" s="16" t="e">
        <f>VLOOKUP(A34,'Phase 1,2+robust'!$A$3:$ID$198,21,FALSE)</f>
        <v>#N/A</v>
      </c>
      <c r="V34" s="45" t="e">
        <f>VLOOKUP(A34,'Phase 1,2+robust'!$A$3:$ID$198,22,FALSE)</f>
        <v>#N/A</v>
      </c>
      <c r="W34" s="46" t="e">
        <f>VLOOKUP(A34,'Phase 1,2+robust'!$A$3:$ID$198,23,FALSE)</f>
        <v>#N/A</v>
      </c>
      <c r="X34" s="47" t="e">
        <f>VLOOKUP(A34,'Phase 1,2+robust'!$A$3:$ID$198,24,FALSE)</f>
        <v>#N/A</v>
      </c>
      <c r="Y34" s="16" t="e">
        <f>VLOOKUP(A34,'Phase 1,2+robust'!$A$3:$ID$198,25,FALSE)</f>
        <v>#N/A</v>
      </c>
      <c r="Z34" s="16" t="e">
        <f>VLOOKUP(A34,'Phase 1,2+robust'!$A$3:$ID$198,26,FALSE)</f>
        <v>#N/A</v>
      </c>
      <c r="AA34" s="16" t="e">
        <f>VLOOKUP(A34,'Phase 1,2+robust'!$A$3:$ID$198,27,FALSE)</f>
        <v>#N/A</v>
      </c>
      <c r="AB34" s="45" t="e">
        <f>VLOOKUP(A34,'Phase 1,2+robust'!$A$3:$ID$198,28,FALSE)</f>
        <v>#N/A</v>
      </c>
      <c r="AC34" s="46" t="e">
        <f>VLOOKUP(A34,'Phase 1,2+robust'!$A$3:$ID$198,29,FALSE)</f>
        <v>#N/A</v>
      </c>
      <c r="AD34" s="47" t="e">
        <f>VLOOKUP(A34,'Phase 1,2+robust'!$A$3:$ID$198,30,FALSE)</f>
        <v>#N/A</v>
      </c>
      <c r="AE34" s="16" t="e">
        <f>VLOOKUP(A34,'Phase 1,2+robust'!$A$3:$ID$198,31,FALSE)</f>
        <v>#N/A</v>
      </c>
      <c r="AF34" s="16" t="e">
        <f>VLOOKUP(A34,'Phase 1,2+robust'!$A$3:$ID$198,32,FALSE)</f>
        <v>#N/A</v>
      </c>
      <c r="AG34" s="16" t="e">
        <f>VLOOKUP(A34,'Phase 1,2+robust'!$A$3:$ID$198,33,FALSE)</f>
        <v>#N/A</v>
      </c>
      <c r="AH34" s="45" t="e">
        <f>VLOOKUP(A34,'Phase 1,2+robust'!$A$3:$ID$198,34,FALSE)</f>
        <v>#N/A</v>
      </c>
      <c r="AI34" s="46" t="e">
        <f>VLOOKUP(A34,'Phase 1,2+robust'!$A$3:$ID$198,35,FALSE)</f>
        <v>#N/A</v>
      </c>
      <c r="AJ34" s="47" t="e">
        <f>VLOOKUP(A34,'Phase 1,2+robust'!$A$3:$ID$198,36,FALSE)</f>
        <v>#N/A</v>
      </c>
      <c r="AK34" s="16" t="e">
        <f>VLOOKUP(A34,'Phase 1,2+robust'!$A$3:$ID$198,37,FALSE)</f>
        <v>#N/A</v>
      </c>
      <c r="AL34" s="16" t="e">
        <f>VLOOKUP(A34,'Phase 1,2+robust'!$A$3:$ID$198,38,FALSE)</f>
        <v>#N/A</v>
      </c>
      <c r="AM34" s="16" t="e">
        <f>VLOOKUP(A34,'Phase 1,2+robust'!$A$3:$ID$198,39,FALSE)</f>
        <v>#N/A</v>
      </c>
      <c r="AN34" s="45" t="e">
        <f>VLOOKUP(A34,'Phase 1,2+robust'!$A$3:$ID$198,40,FALSE)</f>
        <v>#N/A</v>
      </c>
      <c r="AO34" s="46" t="e">
        <f>VLOOKUP(A34,'Phase 1,2+robust'!$A$3:$ID$198,41,FALSE)</f>
        <v>#N/A</v>
      </c>
      <c r="AP34" s="47" t="e">
        <f>VLOOKUP(A34,'Phase 1,2+robust'!$A$3:$ID$198,42,FALSE)</f>
        <v>#N/A</v>
      </c>
      <c r="AQ34" s="16" t="e">
        <f>VLOOKUP(A34,'Phase 1,2+robust'!$A$3:$ID$198,43,FALSE)</f>
        <v>#N/A</v>
      </c>
      <c r="AR34" s="16" t="e">
        <f>VLOOKUP(A34,'Phase 1,2+robust'!$A$3:$ID$198,44,FALSE)</f>
        <v>#N/A</v>
      </c>
      <c r="AS34" s="16" t="e">
        <f>VLOOKUP(A34,'Phase 1,2+robust'!$A$3:$ID$198,45,FALSE)</f>
        <v>#N/A</v>
      </c>
      <c r="AT34" s="45" t="e">
        <f>VLOOKUP(A34,'Phase 1,2+robust'!$A$3:$ID$198,46,FALSE)</f>
        <v>#N/A</v>
      </c>
      <c r="AU34" s="46" t="e">
        <f>VLOOKUP(A34,'Phase 1,2+robust'!$A$3:$ID$198,47,FALSE)</f>
        <v>#N/A</v>
      </c>
      <c r="AV34" s="47" t="e">
        <f>VLOOKUP(A34,'Phase 1,2+robust'!$A$3:$ID$198,48,FALSE)</f>
        <v>#N/A</v>
      </c>
      <c r="AW34" s="16" t="e">
        <f>VLOOKUP(A34,'Phase 1,2+robust'!$A$3:$ID$198,49,FALSE)</f>
        <v>#N/A</v>
      </c>
      <c r="AX34" s="16" t="e">
        <f>VLOOKUP(A34,'Phase 1,2+robust'!$A$3:$ID$198,50,FALSE)</f>
        <v>#N/A</v>
      </c>
      <c r="AY34" s="16" t="e">
        <f>VLOOKUP(A34,'Phase 1,2+robust'!$A$3:$ID$198,51,FALSE)</f>
        <v>#N/A</v>
      </c>
      <c r="AZ34" s="45" t="e">
        <f>VLOOKUP(A34,'Phase 1,2+robust'!$A$3:$ID$198,52,FALSE)</f>
        <v>#N/A</v>
      </c>
      <c r="BA34" s="46" t="e">
        <f>VLOOKUP(A34,'Phase 1,2+robust'!$A$3:$ID$198,53,FALSE)</f>
        <v>#N/A</v>
      </c>
      <c r="BB34" s="47" t="e">
        <f>VLOOKUP(A34,'Phase 1,2+robust'!$A$3:$ID$198,54,FALSE)</f>
        <v>#N/A</v>
      </c>
      <c r="BC34" s="16" t="e">
        <f>VLOOKUP(A34,'Phase 1,2+robust'!$A$3:$ID$198,55,FALSE)</f>
        <v>#N/A</v>
      </c>
      <c r="BD34" s="16" t="e">
        <f>VLOOKUP(A34,'Phase 1,2+robust'!$A$3:$ID$198,56,FALSE)</f>
        <v>#N/A</v>
      </c>
      <c r="BE34" s="16" t="e">
        <f>VLOOKUP(A34,'Phase 1,2+robust'!$A$3:$ID$198,57,FALSE)</f>
        <v>#N/A</v>
      </c>
      <c r="BF34" s="45" t="e">
        <f>VLOOKUP(A34,'Phase 1,2+robust'!$A$3:$ID$198,58,FALSE)</f>
        <v>#N/A</v>
      </c>
      <c r="BG34" s="46" t="e">
        <f>VLOOKUP(A34,'Phase 1,2+robust'!$A$3:$ID$198,59,FALSE)</f>
        <v>#N/A</v>
      </c>
      <c r="BH34" s="47" t="e">
        <f>VLOOKUP(A34,'Phase 1,2+robust'!$A$3:$ID$198,60,FALSE)</f>
        <v>#N/A</v>
      </c>
      <c r="BI34" s="16" t="e">
        <f>VLOOKUP(A34,'Phase 1,2+robust'!$A$3:$ID$198,61,FALSE)</f>
        <v>#N/A</v>
      </c>
      <c r="BJ34" s="16" t="e">
        <f>VLOOKUP(A34,'Phase 1,2+robust'!$A$3:$ID$198,62,FALSE)</f>
        <v>#N/A</v>
      </c>
      <c r="BK34" s="16" t="e">
        <f>VLOOKUP(A34,'Phase 1,2+robust'!$A$3:$ID$198,63,FALSE)</f>
        <v>#N/A</v>
      </c>
      <c r="BL34" s="45" t="e">
        <f>VLOOKUP(A34,'Phase 1,2+robust'!$A$3:$ID$198,64,FALSE)</f>
        <v>#N/A</v>
      </c>
      <c r="BM34" s="46" t="e">
        <f>VLOOKUP(A34,'Phase 1,2+robust'!$A$3:$ID$198,65,FALSE)</f>
        <v>#N/A</v>
      </c>
      <c r="BN34" s="47" t="e">
        <f>VLOOKUP(A34,'Phase 1,2+robust'!$A$3:$ID$198,66,FALSE)</f>
        <v>#N/A</v>
      </c>
      <c r="BO34" s="16" t="e">
        <f>VLOOKUP(A34,'Phase 1,2+robust'!$A$3:$ID$198,67,FALSE)</f>
        <v>#N/A</v>
      </c>
      <c r="BP34" s="16" t="e">
        <f>VLOOKUP(A34,'Phase 1,2+robust'!$A$3:$ID$198,68,FALSE)</f>
        <v>#N/A</v>
      </c>
      <c r="BQ34" s="16" t="e">
        <f>VLOOKUP(A34,'Phase 1,2+robust'!$A$3:$ID$198,69,FALSE)</f>
        <v>#N/A</v>
      </c>
      <c r="BR34" s="45" t="e">
        <f>VLOOKUP(A34,'Phase 1,2+robust'!$A$3:$ID$198,70,FALSE)</f>
        <v>#N/A</v>
      </c>
      <c r="BS34" s="46" t="e">
        <f>VLOOKUP(A34,'Phase 1,2+robust'!$A$3:$ID$198,71,FALSE)</f>
        <v>#N/A</v>
      </c>
      <c r="BT34" s="47" t="e">
        <f>VLOOKUP(A34,'Phase 1,2+robust'!$A$3:$ID$198,72,FALSE)</f>
        <v>#N/A</v>
      </c>
      <c r="BU34" s="16" t="e">
        <f>VLOOKUP(A34,'Phase 1,2+robust'!$A$3:$ID$198,73,FALSE)</f>
        <v>#N/A</v>
      </c>
      <c r="BV34" s="16" t="e">
        <f>VLOOKUP(A34,'Phase 1,2+robust'!$A$3:$ID$198,74,FALSE)</f>
        <v>#N/A</v>
      </c>
      <c r="BW34" s="16" t="e">
        <f>VLOOKUP(A34,'Phase 1,2+robust'!$A$3:$ID$198,75,FALSE)</f>
        <v>#N/A</v>
      </c>
      <c r="BX34" s="45" t="e">
        <f>VLOOKUP(A34,'Phase 1,2+robust'!$A$3:$ID$198,76,FALSE)</f>
        <v>#N/A</v>
      </c>
      <c r="BY34" s="46" t="e">
        <f>VLOOKUP(A34,'Phase 1,2+robust'!$A$3:$ID$198,77,FALSE)</f>
        <v>#N/A</v>
      </c>
      <c r="BZ34" s="47" t="e">
        <f>VLOOKUP(A34,'Phase 1,2+robust'!$A$3:$ID$198,78,FALSE)</f>
        <v>#N/A</v>
      </c>
      <c r="CA34" s="16" t="e">
        <f>VLOOKUP(A34,'Phase 1,2+robust'!$A$3:$ID$198,79,FALSE)</f>
        <v>#N/A</v>
      </c>
      <c r="CB34" s="16" t="e">
        <f>VLOOKUP(A34,'Phase 1,2+robust'!$A$3:$ID$198,80,FALSE)</f>
        <v>#N/A</v>
      </c>
      <c r="CC34" s="16" t="e">
        <f>VLOOKUP(A34,'Phase 1,2+robust'!$A$3:$ID$198,81,FALSE)</f>
        <v>#N/A</v>
      </c>
      <c r="CD34" s="45" t="e">
        <f>VLOOKUP(A34,'Phase 1,2+robust'!$A$3:$ID$198,82,FALSE)</f>
        <v>#N/A</v>
      </c>
      <c r="CE34" s="46" t="e">
        <f>VLOOKUP(A34,'Phase 1,2+robust'!$A$3:$ID$198,83,FALSE)</f>
        <v>#N/A</v>
      </c>
      <c r="CF34" s="47" t="e">
        <f>VLOOKUP(A34,'Phase 1,2+robust'!$A$3:$ID$198,84,FALSE)</f>
        <v>#N/A</v>
      </c>
      <c r="CG34" s="16" t="e">
        <f>VLOOKUP(A34,'Phase 1,2+robust'!$A$3:$ID$198,85,FALSE)</f>
        <v>#N/A</v>
      </c>
      <c r="CH34" s="16" t="e">
        <f>VLOOKUP(A34,'Phase 1,2+robust'!$A$3:$ID$198,86,FALSE)</f>
        <v>#N/A</v>
      </c>
      <c r="CI34" s="16" t="e">
        <f>VLOOKUP(A34,'Phase 1,2+robust'!$A$3:$ID$198,87,FALSE)</f>
        <v>#N/A</v>
      </c>
      <c r="CJ34" s="45" t="e">
        <f>VLOOKUP(A34,'Phase 1,2+robust'!$A$3:$ID$198,88,FALSE)</f>
        <v>#N/A</v>
      </c>
      <c r="CK34" s="46" t="e">
        <f>VLOOKUP(A34,'Phase 1,2+robust'!$A$3:$ID$198,89,FALSE)</f>
        <v>#N/A</v>
      </c>
      <c r="CL34" s="47" t="e">
        <f>VLOOKUP(A34,'Phase 1,2+robust'!$A$3:$ID$198,90,FALSE)</f>
        <v>#N/A</v>
      </c>
      <c r="CM34" s="16" t="e">
        <f>VLOOKUP(A34,'Phase 1,2+robust'!$A$3:$ID$198,91,FALSE)</f>
        <v>#N/A</v>
      </c>
      <c r="CN34" s="16" t="e">
        <f>VLOOKUP(A34,'Phase 1,2+robust'!$A$3:$ID$198,92,FALSE)</f>
        <v>#N/A</v>
      </c>
      <c r="CO34" s="16" t="e">
        <f>VLOOKUP(A34,'Phase 1,2+robust'!$A$3:$ID$198,93,FALSE)</f>
        <v>#N/A</v>
      </c>
      <c r="CP34" s="45" t="e">
        <f>VLOOKUP(A34,'Phase 1,2+robust'!$A$3:$ID$198,94,FALSE)</f>
        <v>#N/A</v>
      </c>
      <c r="CQ34" s="46" t="e">
        <f>VLOOKUP(A34,'Phase 1,2+robust'!$A$3:$ID$198,95,FALSE)</f>
        <v>#N/A</v>
      </c>
      <c r="CR34" s="47" t="e">
        <f>VLOOKUP(A34,'Phase 1,2+robust'!$A$3:$ID$198,96,FALSE)</f>
        <v>#N/A</v>
      </c>
      <c r="CS34" s="16" t="e">
        <f>VLOOKUP(A34,'Phase 1,2+robust'!$A$3:$ID$198,97,FALSE)</f>
        <v>#N/A</v>
      </c>
      <c r="CT34" s="16" t="e">
        <f>VLOOKUP(A34,'Phase 1,2+robust'!$A$3:$ID$198,98,FALSE)</f>
        <v>#N/A</v>
      </c>
      <c r="CU34" s="16" t="e">
        <f>VLOOKUP(A34,'Phase 1,2+robust'!$A$3:$ID$198,99,FALSE)</f>
        <v>#N/A</v>
      </c>
      <c r="CV34" s="45" t="e">
        <f>VLOOKUP(A34,'Phase 1,2+robust'!$A$3:$ID$198,100,FALSE)</f>
        <v>#N/A</v>
      </c>
      <c r="CW34" s="46" t="e">
        <f>VLOOKUP(A34,'Phase 1,2+robust'!$A$3:$ID$198,101,FALSE)</f>
        <v>#N/A</v>
      </c>
      <c r="CX34" s="47" t="e">
        <f>VLOOKUP(A34,'Phase 1,2+robust'!$A$3:$ID$198,102,FALSE)</f>
        <v>#N/A</v>
      </c>
      <c r="CY34" s="16" t="e">
        <f>VLOOKUP(A34,'Phase 1,2+robust'!$A$3:$ID$198,103,FALSE)</f>
        <v>#N/A</v>
      </c>
      <c r="CZ34" s="16" t="e">
        <f>VLOOKUP(A34,'Phase 1,2+robust'!$A$3:$ID$198,104,FALSE)</f>
        <v>#N/A</v>
      </c>
      <c r="DA34" s="16" t="e">
        <f>VLOOKUP(A34,'Phase 1,2+robust'!$A$3:$ID$198,105,FALSE)</f>
        <v>#N/A</v>
      </c>
      <c r="DB34" s="45" t="e">
        <f>VLOOKUP(A34,'Phase 1,2+robust'!$A$3:$ID$198,106,FALSE)</f>
        <v>#N/A</v>
      </c>
      <c r="DC34" s="46" t="e">
        <f>VLOOKUP(A34,'Phase 1,2+robust'!$A$3:$ID$198,107,FALSE)</f>
        <v>#N/A</v>
      </c>
      <c r="DD34" s="47" t="e">
        <f>VLOOKUP(A34,'Phase 1,2+robust'!$A$3:$ID$198,108,FALSE)</f>
        <v>#N/A</v>
      </c>
      <c r="DE34" s="16" t="e">
        <f>VLOOKUP(A34,'Phase 1,2+robust'!$A$3:$ID$198,109,FALSE)</f>
        <v>#N/A</v>
      </c>
      <c r="DF34" s="16" t="e">
        <f>VLOOKUP(A34,'Phase 1,2+robust'!$A$3:$ID$198,110,FALSE)</f>
        <v>#N/A</v>
      </c>
      <c r="DG34" s="16" t="e">
        <f>VLOOKUP(A34,'Phase 1,2+robust'!$A$3:$ID$198,111,FALSE)</f>
        <v>#N/A</v>
      </c>
      <c r="DH34" s="45" t="e">
        <f>VLOOKUP(A34,'Phase 1,2+robust'!$A$3:$ID$198,112,FALSE)</f>
        <v>#N/A</v>
      </c>
      <c r="DI34" s="46" t="e">
        <f>VLOOKUP(A34,'Phase 1,2+robust'!$A$3:$ID$198,113,FALSE)</f>
        <v>#N/A</v>
      </c>
      <c r="DJ34" s="47" t="e">
        <f>VLOOKUP(A34,'Phase 1,2+robust'!$A$3:$ID$198,114,FALSE)</f>
        <v>#N/A</v>
      </c>
      <c r="DK34" s="16" t="e">
        <f>VLOOKUP(A34,'Phase 1,2+robust'!$A$3:$ID$198,115,FALSE)</f>
        <v>#N/A</v>
      </c>
      <c r="DL34" s="16" t="e">
        <f>VLOOKUP(A34,'Phase 1,2+robust'!$A$3:$ID$198,116,FALSE)</f>
        <v>#N/A</v>
      </c>
      <c r="DM34" s="16" t="e">
        <f>VLOOKUP(A34,'Phase 1,2+robust'!$A$3:$ID$198,117,FALSE)</f>
        <v>#N/A</v>
      </c>
      <c r="DN34" s="45" t="e">
        <f>VLOOKUP(A34,'Phase 1,2+robust'!$A$3:$ID$198,118,FALSE)</f>
        <v>#N/A</v>
      </c>
      <c r="DO34" s="46" t="e">
        <f>VLOOKUP(A34,'Phase 1,2+robust'!$A$3:$ID$198,119,FALSE)</f>
        <v>#N/A</v>
      </c>
      <c r="DP34" s="47" t="e">
        <f>VLOOKUP(A34,'Phase 1,2+robust'!$A$3:$ID$198,120,FALSE)</f>
        <v>#N/A</v>
      </c>
      <c r="DQ34" s="16" t="e">
        <f>VLOOKUP(A34,'Phase 1,2+robust'!$A$3:$ID$198,121,FALSE)</f>
        <v>#N/A</v>
      </c>
      <c r="DR34" s="16" t="e">
        <f>VLOOKUP(A34,'Phase 1,2+robust'!$A$3:$ID$198,122,FALSE)</f>
        <v>#N/A</v>
      </c>
      <c r="DS34" s="16" t="e">
        <f>VLOOKUP(A34,'Phase 1,2+robust'!$A$3:$ID$198,123,FALSE)</f>
        <v>#N/A</v>
      </c>
      <c r="DT34" s="45" t="e">
        <f>VLOOKUP(A34,'Phase 1,2+robust'!$A$3:$ID$198,124,FALSE)</f>
        <v>#N/A</v>
      </c>
      <c r="DU34" s="46" t="e">
        <f>VLOOKUP(A34,'Phase 1,2+robust'!$A$3:$ID$198,125,FALSE)</f>
        <v>#N/A</v>
      </c>
      <c r="DV34" s="47" t="e">
        <f>VLOOKUP(A34,'Phase 1,2+robust'!$A$3:$ID$198,126,FALSE)</f>
        <v>#N/A</v>
      </c>
      <c r="DW34" s="16" t="e">
        <f>VLOOKUP(A34,'Phase 1,2+robust'!$A$3:$ID$198,127,FALSE)</f>
        <v>#N/A</v>
      </c>
      <c r="DX34" s="16" t="e">
        <f>VLOOKUP(A34,'Phase 1,2+robust'!$A$3:$ID$198,128,FALSE)</f>
        <v>#N/A</v>
      </c>
      <c r="DY34" s="16" t="e">
        <f>VLOOKUP(A34,'Phase 1,2+robust'!$A$3:$ID$198,129,FALSE)</f>
        <v>#N/A</v>
      </c>
      <c r="DZ34" s="45" t="e">
        <f>VLOOKUP(A34,'Phase 1,2+robust'!$A$3:$ID$198,130,FALSE)</f>
        <v>#N/A</v>
      </c>
      <c r="EA34" s="46" t="e">
        <f>VLOOKUP(A34,'Phase 1,2+robust'!$A$3:$ID$198,131,FALSE)</f>
        <v>#N/A</v>
      </c>
      <c r="EB34" s="47" t="e">
        <f>VLOOKUP(A34,'Phase 1,2+robust'!$A$3:$ID$198,132,FALSE)</f>
        <v>#N/A</v>
      </c>
      <c r="EC34" s="16" t="e">
        <f>VLOOKUP(A34,'Phase 1,2+robust'!$A$3:$ID$198,133,FALSE)</f>
        <v>#N/A</v>
      </c>
      <c r="ED34" s="16" t="e">
        <f>VLOOKUP(A34,'Phase 1,2+robust'!$A$3:$ID$198,134,FALSE)</f>
        <v>#N/A</v>
      </c>
      <c r="EE34" s="16" t="e">
        <f>VLOOKUP(A34,'Phase 1,2+robust'!$A$3:$ID$198,135,FALSE)</f>
        <v>#N/A</v>
      </c>
      <c r="EF34" s="45" t="e">
        <f>VLOOKUP(A34,'Phase 1,2+robust'!$A$3:$ID$198,136,FALSE)</f>
        <v>#N/A</v>
      </c>
      <c r="EG34" s="46" t="e">
        <f>VLOOKUP(A34,'Phase 1,2+robust'!$A$3:$ID$198,137,FALSE)</f>
        <v>#N/A</v>
      </c>
      <c r="EH34" s="47" t="e">
        <f>VLOOKUP(A34,'Phase 1,2+robust'!$A$3:$ID$198,138,FALSE)</f>
        <v>#N/A</v>
      </c>
      <c r="EI34" s="16" t="e">
        <f>VLOOKUP(A34,'Phase 1,2+robust'!$A$3:$ID$198,139,FALSE)</f>
        <v>#N/A</v>
      </c>
      <c r="EJ34" s="16" t="e">
        <f>VLOOKUP(A34,'Phase 1,2+robust'!$A$3:$ID$198,140,FALSE)</f>
        <v>#N/A</v>
      </c>
      <c r="EK34" s="16" t="e">
        <f>VLOOKUP(A34,'Phase 1,2+robust'!$A$3:$ID$198,141,FALSE)</f>
        <v>#N/A</v>
      </c>
      <c r="EL34" s="45" t="e">
        <f>VLOOKUP(A34,'Phase 1,2+robust'!$A$3:$ID$198,142,FALSE)</f>
        <v>#N/A</v>
      </c>
      <c r="EM34" s="46" t="e">
        <f>VLOOKUP(A34,'Phase 1,2+robust'!$A$3:$ID$198,143,FALSE)</f>
        <v>#N/A</v>
      </c>
      <c r="EN34" s="47" t="e">
        <f>VLOOKUP(A34,'Phase 1,2+robust'!$A$3:$ID$198,144,FALSE)</f>
        <v>#N/A</v>
      </c>
      <c r="EO34" s="16" t="e">
        <f>VLOOKUP(A34,'Phase 1,2+robust'!$A$3:$ID$198,145,FALSE)</f>
        <v>#N/A</v>
      </c>
      <c r="EP34" s="16" t="e">
        <f>VLOOKUP(A34,'Phase 1,2+robust'!$A$3:$ID$198,146,FALSE)</f>
        <v>#N/A</v>
      </c>
      <c r="EQ34" s="16" t="e">
        <f>VLOOKUP(A34,'Phase 1,2+robust'!$A$3:$ID$198,147,FALSE)</f>
        <v>#N/A</v>
      </c>
      <c r="ER34" s="45" t="e">
        <f>VLOOKUP(A34,'Phase 1,2+robust'!$A$3:$ID$198,148,FALSE)</f>
        <v>#N/A</v>
      </c>
      <c r="ES34" s="46" t="e">
        <f>VLOOKUP(A34,'Phase 1,2+robust'!$A$3:$ID$198,149,FALSE)</f>
        <v>#N/A</v>
      </c>
      <c r="ET34" s="47" t="e">
        <f>VLOOKUP(A34,'Phase 1,2+robust'!$A$3:$ID$198,150,FALSE)</f>
        <v>#N/A</v>
      </c>
      <c r="EU34" s="16" t="e">
        <f>VLOOKUP(A34,'Phase 1,2+robust'!$A$3:$ID$198,151,FALSE)</f>
        <v>#N/A</v>
      </c>
      <c r="EV34" s="16" t="e">
        <f>VLOOKUP(A34,'Phase 1,2+robust'!$A$3:$ID$198,152,FALSE)</f>
        <v>#N/A</v>
      </c>
      <c r="EW34" s="16" t="e">
        <f>VLOOKUP(A34,'Phase 1,2+robust'!$A$3:$ID$198,153,FALSE)</f>
        <v>#N/A</v>
      </c>
      <c r="EX34" s="16" t="e">
        <f>VLOOKUP(A34,'Phase 1,2+robust'!$A$3:$ID$198,154,FALSE)</f>
        <v>#N/A</v>
      </c>
      <c r="EY34" s="16" t="e">
        <f>VLOOKUP(A34,'Phase 1,2+robust'!$A$3:$ID$198,155,FALSE)</f>
        <v>#N/A</v>
      </c>
      <c r="EZ34" s="16" t="e">
        <f>VLOOKUP(A34,'Phase 1,2+robust'!$A$3:$ID$198,156,FALSE)</f>
        <v>#N/A</v>
      </c>
      <c r="FA34" s="16" t="e">
        <f>VLOOKUP(A34,'Phase 1,2+robust'!$A$3:$ID$198,157,FALSE)</f>
        <v>#N/A</v>
      </c>
      <c r="FB34" s="16" t="e">
        <f>VLOOKUP(A34,'Phase 1,2+robust'!$A$3:$ID$198,158,FALSE)</f>
        <v>#N/A</v>
      </c>
      <c r="FC34" s="16" t="e">
        <f>VLOOKUP(A34,'Phase 1,2+robust'!$A$3:$ID$198,159,FALSE)</f>
        <v>#N/A</v>
      </c>
      <c r="FD34" s="16" t="e">
        <f>VLOOKUP(A34,'Phase 1,2+robust'!$A$3:$ID$198,160,FALSE)</f>
        <v>#N/A</v>
      </c>
      <c r="FE34" s="16" t="e">
        <f>VLOOKUP(A34,'Phase 1,2+robust'!$A$3:$ID$198,161,FALSE)</f>
        <v>#N/A</v>
      </c>
      <c r="FF34" s="16" t="e">
        <f>VLOOKUP(A34,'Phase 1,2+robust'!$A$3:$ID$198,162,FALSE)</f>
        <v>#N/A</v>
      </c>
      <c r="FG34" s="16" t="e">
        <f>VLOOKUP(A34,'Phase 1,2+robust'!$A$3:$ID$198,163,FALSE)</f>
        <v>#N/A</v>
      </c>
      <c r="FH34" s="16" t="e">
        <f>VLOOKUP(A34,'Phase 1,2+robust'!$A$3:$ID$198,164,FALSE)</f>
        <v>#N/A</v>
      </c>
      <c r="FI34" s="16" t="e">
        <f>VLOOKUP(A34,'Phase 1,2+robust'!$A$3:$ID$198,165,FALSE)</f>
        <v>#N/A</v>
      </c>
      <c r="FJ34" s="16" t="e">
        <f>VLOOKUP(A34,'Phase 1,2+robust'!$A$3:$ID$198,166,FALSE)</f>
        <v>#N/A</v>
      </c>
      <c r="FK34" s="16" t="e">
        <f>VLOOKUP(A34,'Phase 1,2+robust'!$A$3:$ID$198,167,FALSE)</f>
        <v>#N/A</v>
      </c>
      <c r="FL34" s="16" t="e">
        <f>VLOOKUP(A34,'Phase 1,2+robust'!$A$3:$ID$198,168,FALSE)</f>
        <v>#N/A</v>
      </c>
      <c r="FM34" s="16" t="e">
        <f>VLOOKUP(A34,'Phase 1,2+robust'!$A$3:$ID$198,169,FALSE)</f>
        <v>#N/A</v>
      </c>
      <c r="FN34" s="16" t="e">
        <f>VLOOKUP(A34,'Phase 1,2+robust'!$A$3:$ID$198,170,FALSE)</f>
        <v>#N/A</v>
      </c>
      <c r="FO34" s="16" t="e">
        <f>VLOOKUP(A34,'Phase 1,2+robust'!$A$3:$ID$198,171,FALSE)</f>
        <v>#N/A</v>
      </c>
      <c r="FP34" s="16" t="e">
        <f>VLOOKUP(A34,'Phase 1,2+robust'!$A$3:$ID$198,172,FALSE)</f>
        <v>#N/A</v>
      </c>
      <c r="FQ34" s="16" t="e">
        <f>VLOOKUP(A34,'Phase 1,2+robust'!$A$3:$ID$198,173,FALSE)</f>
        <v>#N/A</v>
      </c>
      <c r="FR34" s="16" t="e">
        <f>VLOOKUP(A34,'Phase 1,2+robust'!$A$3:$ID$198,174,FALSE)</f>
        <v>#N/A</v>
      </c>
      <c r="FS34" s="16" t="e">
        <f>VLOOKUP(A34,'Phase 1,2+robust'!$A$3:$ID$198,175,FALSE)</f>
        <v>#N/A</v>
      </c>
      <c r="FT34" s="16" t="e">
        <f>VLOOKUP(A34,'Phase 1,2+robust'!$A$3:$ID$198,176,FALSE)</f>
        <v>#N/A</v>
      </c>
      <c r="FU34" s="16" t="e">
        <f>VLOOKUP(A34,'Phase 1,2+robust'!$A$3:$ID$198,177,FALSE)</f>
        <v>#N/A</v>
      </c>
      <c r="FV34" s="16" t="e">
        <f>VLOOKUP(A34,'Phase 1,2+robust'!$A$3:$ID$198,178,FALSE)</f>
        <v>#N/A</v>
      </c>
      <c r="FW34" s="16" t="e">
        <f>VLOOKUP(A34,'Phase 1,2+robust'!$A$3:$ID$198,179,FALSE)</f>
        <v>#N/A</v>
      </c>
      <c r="FX34" s="16" t="e">
        <f>VLOOKUP(A34,'Phase 1,2+robust'!$A$3:$ID$198,180,FALSE)</f>
        <v>#N/A</v>
      </c>
      <c r="FY34" s="16" t="e">
        <f>VLOOKUP(A34,'Phase 1,2+robust'!$A$3:$ID$198,181,FALSE)</f>
        <v>#N/A</v>
      </c>
      <c r="FZ34" s="16" t="e">
        <f>VLOOKUP(A34,'Phase 1,2+robust'!$A$3:$ID$198,182,FALSE)</f>
        <v>#N/A</v>
      </c>
      <c r="GA34" s="16" t="e">
        <f>VLOOKUP(A34,'Phase 1,2+robust'!$A$3:$ID$198,183,FALSE)</f>
        <v>#N/A</v>
      </c>
      <c r="GB34" s="16" t="e">
        <f>VLOOKUP(A34,'Phase 1,2+robust'!$A$3:$ID$198,184,FALSE)</f>
        <v>#N/A</v>
      </c>
      <c r="GC34" s="16" t="e">
        <f>VLOOKUP(A34,'Phase 1,2+robust'!$A$3:$ID$198,185,FALSE)</f>
        <v>#N/A</v>
      </c>
      <c r="GD34" s="16" t="e">
        <f>VLOOKUP(A34,'Phase 1,2+robust'!$A$3:$ID$198,186,FALSE)</f>
        <v>#N/A</v>
      </c>
      <c r="GE34" s="16" t="e">
        <f>VLOOKUP(A34,'Phase 1,2+robust'!$A$3:$ID$198,187,FALSE)</f>
        <v>#N/A</v>
      </c>
      <c r="GF34" s="16" t="e">
        <f>VLOOKUP(A34,'Phase 1,2+robust'!$A$3:$ID$198,188,FALSE)</f>
        <v>#N/A</v>
      </c>
      <c r="GG34" s="16" t="e">
        <f>VLOOKUP(A34,'Phase 1,2+robust'!$A$3:$ID$198,189,FALSE)</f>
        <v>#N/A</v>
      </c>
      <c r="GH34" s="16" t="e">
        <f>VLOOKUP(A34,'Phase 1,2+robust'!$A$3:$ID$198,190,FALSE)</f>
        <v>#N/A</v>
      </c>
      <c r="GI34" s="16" t="e">
        <f>VLOOKUP(A34,'Phase 1,2+robust'!$A$3:$ID$198,191,FALSE)</f>
        <v>#N/A</v>
      </c>
      <c r="GJ34" s="16" t="e">
        <f>VLOOKUP(A34,'Phase 1,2+robust'!$A$3:$ID$198,192,FALSE)</f>
        <v>#N/A</v>
      </c>
      <c r="GK34" s="16" t="e">
        <f>VLOOKUP(A34,'Phase 1,2+robust'!$A$3:$ID$198,193,FALSE)</f>
        <v>#N/A</v>
      </c>
      <c r="GL34" s="16" t="e">
        <f>VLOOKUP(A34,'Phase 1,2+robust'!$A$3:$ID$198,194,FALSE)</f>
        <v>#N/A</v>
      </c>
      <c r="GM34" s="16" t="e">
        <f>VLOOKUP(A34,'Phase 1,2+robust'!$A$3:$ID$198,195,FALSE)</f>
        <v>#N/A</v>
      </c>
      <c r="GN34" s="16" t="e">
        <f>VLOOKUP(A34,'Phase 1,2+robust'!$A$3:$ID$198,196,FALSE)</f>
        <v>#N/A</v>
      </c>
      <c r="GO34" s="16" t="e">
        <f>VLOOKUP(A34,'Phase 1,2+robust'!$A$3:$ID$198,197,FALSE)</f>
        <v>#N/A</v>
      </c>
      <c r="GP34" s="16" t="e">
        <f>VLOOKUP(A34,'Phase 1,2+robust'!$A$3:$ID$198,198,FALSE)</f>
        <v>#N/A</v>
      </c>
    </row>
    <row r="35" spans="1:198" s="16" customFormat="1" x14ac:dyDescent="0.25">
      <c r="B35" s="16" t="e">
        <f>VLOOKUP(A35,'Phase 1,2+robust'!$A$3:$ID$198,2,FALSE)</f>
        <v>#N/A</v>
      </c>
      <c r="C35" s="16" t="e">
        <f>VLOOKUP(A35,'Phase 1,2+robust'!$A$3:$ID$198,3,FALSE)</f>
        <v>#N/A</v>
      </c>
      <c r="D35" s="16" t="e">
        <f>VLOOKUP(A35,'Phase 1,2+robust'!$A$3:$ID$198,4,FALSE)</f>
        <v>#N/A</v>
      </c>
      <c r="E35" s="16" t="e">
        <f>VLOOKUP(A35,'Phase 1,2+robust'!$A$3:$ID$198,5,FALSE)</f>
        <v>#N/A</v>
      </c>
      <c r="F35" s="16" t="e">
        <f>VLOOKUP(A35,'Phase 1,2+robust'!$A$3:$ID$198,6,FALSE)</f>
        <v>#N/A</v>
      </c>
      <c r="G35" s="16" t="e">
        <f>VLOOKUP(A35,'Phase 1,2+robust'!$A$3:$ID$198,7,FALSE)</f>
        <v>#N/A</v>
      </c>
      <c r="H35" s="16" t="e">
        <f>VLOOKUP(A35,'Phase 1,2+robust'!$A$3:$ID$198,8,FALSE)</f>
        <v>#N/A</v>
      </c>
      <c r="I35" s="16" t="e">
        <f>VLOOKUP(A35,'Phase 1,2+robust'!$A$3:$ID$198,9,FALSE)</f>
        <v>#N/A</v>
      </c>
      <c r="J35" s="45" t="e">
        <f>VLOOKUP(A35,'Phase 1,2+robust'!$A$3:$ID$198,10,FALSE)</f>
        <v>#N/A</v>
      </c>
      <c r="K35" s="46" t="e">
        <f>VLOOKUP(A35,'Phase 1,2+robust'!$A$3:$ID$198,11,FALSE)</f>
        <v>#N/A</v>
      </c>
      <c r="L35" s="47" t="e">
        <f>VLOOKUP(A35,'Phase 1,2+robust'!$A$3:$ID$198,12,FALSE)</f>
        <v>#N/A</v>
      </c>
      <c r="M35" s="16" t="e">
        <f>VLOOKUP(A35,'Phase 1,2+robust'!$A$3:$ID$198,13,FALSE)</f>
        <v>#N/A</v>
      </c>
      <c r="N35" s="16" t="e">
        <f>VLOOKUP(A35,'Phase 1,2+robust'!$A$3:$ID$198,14,FALSE)</f>
        <v>#N/A</v>
      </c>
      <c r="O35" s="16" t="e">
        <f>VLOOKUP(A35,'Phase 1,2+robust'!$A$3:$ID$198,15,FALSE)</f>
        <v>#N/A</v>
      </c>
      <c r="P35" s="45" t="e">
        <f>VLOOKUP(A35,'Phase 1,2+robust'!$A$3:$ID$198,16,FALSE)</f>
        <v>#N/A</v>
      </c>
      <c r="Q35" s="46" t="e">
        <f>VLOOKUP(A35,'Phase 1,2+robust'!$A$3:$ID$198,17,FALSE)</f>
        <v>#N/A</v>
      </c>
      <c r="R35" s="47" t="e">
        <f>VLOOKUP(A35,'Phase 1,2+robust'!$A$3:$ID$198,18,FALSE)</f>
        <v>#N/A</v>
      </c>
      <c r="S35" s="16" t="e">
        <f>VLOOKUP(A35,'Phase 1,2+robust'!$A$3:$ID$198,19,FALSE)</f>
        <v>#N/A</v>
      </c>
      <c r="T35" s="16" t="e">
        <f>VLOOKUP(A35,'Phase 1,2+robust'!$A$3:$ID$198,20,FALSE)</f>
        <v>#N/A</v>
      </c>
      <c r="U35" s="16" t="e">
        <f>VLOOKUP(A35,'Phase 1,2+robust'!$A$3:$ID$198,21,FALSE)</f>
        <v>#N/A</v>
      </c>
      <c r="V35" s="45" t="e">
        <f>VLOOKUP(A35,'Phase 1,2+robust'!$A$3:$ID$198,22,FALSE)</f>
        <v>#N/A</v>
      </c>
      <c r="W35" s="46" t="e">
        <f>VLOOKUP(A35,'Phase 1,2+robust'!$A$3:$ID$198,23,FALSE)</f>
        <v>#N/A</v>
      </c>
      <c r="X35" s="47" t="e">
        <f>VLOOKUP(A35,'Phase 1,2+robust'!$A$3:$ID$198,24,FALSE)</f>
        <v>#N/A</v>
      </c>
      <c r="Y35" s="16" t="e">
        <f>VLOOKUP(A35,'Phase 1,2+robust'!$A$3:$ID$198,25,FALSE)</f>
        <v>#N/A</v>
      </c>
      <c r="Z35" s="16" t="e">
        <f>VLOOKUP(A35,'Phase 1,2+robust'!$A$3:$ID$198,26,FALSE)</f>
        <v>#N/A</v>
      </c>
      <c r="AA35" s="16" t="e">
        <f>VLOOKUP(A35,'Phase 1,2+robust'!$A$3:$ID$198,27,FALSE)</f>
        <v>#N/A</v>
      </c>
      <c r="AB35" s="45" t="e">
        <f>VLOOKUP(A35,'Phase 1,2+robust'!$A$3:$ID$198,28,FALSE)</f>
        <v>#N/A</v>
      </c>
      <c r="AC35" s="46" t="e">
        <f>VLOOKUP(A35,'Phase 1,2+robust'!$A$3:$ID$198,29,FALSE)</f>
        <v>#N/A</v>
      </c>
      <c r="AD35" s="47" t="e">
        <f>VLOOKUP(A35,'Phase 1,2+robust'!$A$3:$ID$198,30,FALSE)</f>
        <v>#N/A</v>
      </c>
      <c r="AE35" s="16" t="e">
        <f>VLOOKUP(A35,'Phase 1,2+robust'!$A$3:$ID$198,31,FALSE)</f>
        <v>#N/A</v>
      </c>
      <c r="AF35" s="16" t="e">
        <f>VLOOKUP(A35,'Phase 1,2+robust'!$A$3:$ID$198,32,FALSE)</f>
        <v>#N/A</v>
      </c>
      <c r="AG35" s="16" t="e">
        <f>VLOOKUP(A35,'Phase 1,2+robust'!$A$3:$ID$198,33,FALSE)</f>
        <v>#N/A</v>
      </c>
      <c r="AH35" s="45" t="e">
        <f>VLOOKUP(A35,'Phase 1,2+robust'!$A$3:$ID$198,34,FALSE)</f>
        <v>#N/A</v>
      </c>
      <c r="AI35" s="46" t="e">
        <f>VLOOKUP(A35,'Phase 1,2+robust'!$A$3:$ID$198,35,FALSE)</f>
        <v>#N/A</v>
      </c>
      <c r="AJ35" s="47" t="e">
        <f>VLOOKUP(A35,'Phase 1,2+robust'!$A$3:$ID$198,36,FALSE)</f>
        <v>#N/A</v>
      </c>
      <c r="AK35" s="16" t="e">
        <f>VLOOKUP(A35,'Phase 1,2+robust'!$A$3:$ID$198,37,FALSE)</f>
        <v>#N/A</v>
      </c>
      <c r="AL35" s="16" t="e">
        <f>VLOOKUP(A35,'Phase 1,2+robust'!$A$3:$ID$198,38,FALSE)</f>
        <v>#N/A</v>
      </c>
      <c r="AM35" s="16" t="e">
        <f>VLOOKUP(A35,'Phase 1,2+robust'!$A$3:$ID$198,39,FALSE)</f>
        <v>#N/A</v>
      </c>
      <c r="AN35" s="45" t="e">
        <f>VLOOKUP(A35,'Phase 1,2+robust'!$A$3:$ID$198,40,FALSE)</f>
        <v>#N/A</v>
      </c>
      <c r="AO35" s="46" t="e">
        <f>VLOOKUP(A35,'Phase 1,2+robust'!$A$3:$ID$198,41,FALSE)</f>
        <v>#N/A</v>
      </c>
      <c r="AP35" s="47" t="e">
        <f>VLOOKUP(A35,'Phase 1,2+robust'!$A$3:$ID$198,42,FALSE)</f>
        <v>#N/A</v>
      </c>
      <c r="AQ35" s="16" t="e">
        <f>VLOOKUP(A35,'Phase 1,2+robust'!$A$3:$ID$198,43,FALSE)</f>
        <v>#N/A</v>
      </c>
      <c r="AR35" s="16" t="e">
        <f>VLOOKUP(A35,'Phase 1,2+robust'!$A$3:$ID$198,44,FALSE)</f>
        <v>#N/A</v>
      </c>
      <c r="AS35" s="16" t="e">
        <f>VLOOKUP(A35,'Phase 1,2+robust'!$A$3:$ID$198,45,FALSE)</f>
        <v>#N/A</v>
      </c>
      <c r="AT35" s="45" t="e">
        <f>VLOOKUP(A35,'Phase 1,2+robust'!$A$3:$ID$198,46,FALSE)</f>
        <v>#N/A</v>
      </c>
      <c r="AU35" s="46" t="e">
        <f>VLOOKUP(A35,'Phase 1,2+robust'!$A$3:$ID$198,47,FALSE)</f>
        <v>#N/A</v>
      </c>
      <c r="AV35" s="47" t="e">
        <f>VLOOKUP(A35,'Phase 1,2+robust'!$A$3:$ID$198,48,FALSE)</f>
        <v>#N/A</v>
      </c>
      <c r="AW35" s="16" t="e">
        <f>VLOOKUP(A35,'Phase 1,2+robust'!$A$3:$ID$198,49,FALSE)</f>
        <v>#N/A</v>
      </c>
      <c r="AX35" s="16" t="e">
        <f>VLOOKUP(A35,'Phase 1,2+robust'!$A$3:$ID$198,50,FALSE)</f>
        <v>#N/A</v>
      </c>
      <c r="AY35" s="16" t="e">
        <f>VLOOKUP(A35,'Phase 1,2+robust'!$A$3:$ID$198,51,FALSE)</f>
        <v>#N/A</v>
      </c>
      <c r="AZ35" s="45" t="e">
        <f>VLOOKUP(A35,'Phase 1,2+robust'!$A$3:$ID$198,52,FALSE)</f>
        <v>#N/A</v>
      </c>
      <c r="BA35" s="46" t="e">
        <f>VLOOKUP(A35,'Phase 1,2+robust'!$A$3:$ID$198,53,FALSE)</f>
        <v>#N/A</v>
      </c>
      <c r="BB35" s="47" t="e">
        <f>VLOOKUP(A35,'Phase 1,2+robust'!$A$3:$ID$198,54,FALSE)</f>
        <v>#N/A</v>
      </c>
      <c r="BC35" s="16" t="e">
        <f>VLOOKUP(A35,'Phase 1,2+robust'!$A$3:$ID$198,55,FALSE)</f>
        <v>#N/A</v>
      </c>
      <c r="BD35" s="16" t="e">
        <f>VLOOKUP(A35,'Phase 1,2+robust'!$A$3:$ID$198,56,FALSE)</f>
        <v>#N/A</v>
      </c>
      <c r="BE35" s="16" t="e">
        <f>VLOOKUP(A35,'Phase 1,2+robust'!$A$3:$ID$198,57,FALSE)</f>
        <v>#N/A</v>
      </c>
      <c r="BF35" s="45" t="e">
        <f>VLOOKUP(A35,'Phase 1,2+robust'!$A$3:$ID$198,58,FALSE)</f>
        <v>#N/A</v>
      </c>
      <c r="BG35" s="46" t="e">
        <f>VLOOKUP(A35,'Phase 1,2+robust'!$A$3:$ID$198,59,FALSE)</f>
        <v>#N/A</v>
      </c>
      <c r="BH35" s="47" t="e">
        <f>VLOOKUP(A35,'Phase 1,2+robust'!$A$3:$ID$198,60,FALSE)</f>
        <v>#N/A</v>
      </c>
      <c r="BI35" s="16" t="e">
        <f>VLOOKUP(A35,'Phase 1,2+robust'!$A$3:$ID$198,61,FALSE)</f>
        <v>#N/A</v>
      </c>
      <c r="BJ35" s="16" t="e">
        <f>VLOOKUP(A35,'Phase 1,2+robust'!$A$3:$ID$198,62,FALSE)</f>
        <v>#N/A</v>
      </c>
      <c r="BK35" s="16" t="e">
        <f>VLOOKUP(A35,'Phase 1,2+robust'!$A$3:$ID$198,63,FALSE)</f>
        <v>#N/A</v>
      </c>
      <c r="BL35" s="45" t="e">
        <f>VLOOKUP(A35,'Phase 1,2+robust'!$A$3:$ID$198,64,FALSE)</f>
        <v>#N/A</v>
      </c>
      <c r="BM35" s="46" t="e">
        <f>VLOOKUP(A35,'Phase 1,2+robust'!$A$3:$ID$198,65,FALSE)</f>
        <v>#N/A</v>
      </c>
      <c r="BN35" s="47" t="e">
        <f>VLOOKUP(A35,'Phase 1,2+robust'!$A$3:$ID$198,66,FALSE)</f>
        <v>#N/A</v>
      </c>
      <c r="BO35" s="16" t="e">
        <f>VLOOKUP(A35,'Phase 1,2+robust'!$A$3:$ID$198,67,FALSE)</f>
        <v>#N/A</v>
      </c>
      <c r="BP35" s="16" t="e">
        <f>VLOOKUP(A35,'Phase 1,2+robust'!$A$3:$ID$198,68,FALSE)</f>
        <v>#N/A</v>
      </c>
      <c r="BQ35" s="16" t="e">
        <f>VLOOKUP(A35,'Phase 1,2+robust'!$A$3:$ID$198,69,FALSE)</f>
        <v>#N/A</v>
      </c>
      <c r="BR35" s="45" t="e">
        <f>VLOOKUP(A35,'Phase 1,2+robust'!$A$3:$ID$198,70,FALSE)</f>
        <v>#N/A</v>
      </c>
      <c r="BS35" s="46" t="e">
        <f>VLOOKUP(A35,'Phase 1,2+robust'!$A$3:$ID$198,71,FALSE)</f>
        <v>#N/A</v>
      </c>
      <c r="BT35" s="47" t="e">
        <f>VLOOKUP(A35,'Phase 1,2+robust'!$A$3:$ID$198,72,FALSE)</f>
        <v>#N/A</v>
      </c>
      <c r="BU35" s="16" t="e">
        <f>VLOOKUP(A35,'Phase 1,2+robust'!$A$3:$ID$198,73,FALSE)</f>
        <v>#N/A</v>
      </c>
      <c r="BV35" s="16" t="e">
        <f>VLOOKUP(A35,'Phase 1,2+robust'!$A$3:$ID$198,74,FALSE)</f>
        <v>#N/A</v>
      </c>
      <c r="BW35" s="16" t="e">
        <f>VLOOKUP(A35,'Phase 1,2+robust'!$A$3:$ID$198,75,FALSE)</f>
        <v>#N/A</v>
      </c>
      <c r="BX35" s="45" t="e">
        <f>VLOOKUP(A35,'Phase 1,2+robust'!$A$3:$ID$198,76,FALSE)</f>
        <v>#N/A</v>
      </c>
      <c r="BY35" s="46" t="e">
        <f>VLOOKUP(A35,'Phase 1,2+robust'!$A$3:$ID$198,77,FALSE)</f>
        <v>#N/A</v>
      </c>
      <c r="BZ35" s="47" t="e">
        <f>VLOOKUP(A35,'Phase 1,2+robust'!$A$3:$ID$198,78,FALSE)</f>
        <v>#N/A</v>
      </c>
      <c r="CA35" s="16" t="e">
        <f>VLOOKUP(A35,'Phase 1,2+robust'!$A$3:$ID$198,79,FALSE)</f>
        <v>#N/A</v>
      </c>
      <c r="CB35" s="16" t="e">
        <f>VLOOKUP(A35,'Phase 1,2+robust'!$A$3:$ID$198,80,FALSE)</f>
        <v>#N/A</v>
      </c>
      <c r="CC35" s="16" t="e">
        <f>VLOOKUP(A35,'Phase 1,2+robust'!$A$3:$ID$198,81,FALSE)</f>
        <v>#N/A</v>
      </c>
      <c r="CD35" s="45" t="e">
        <f>VLOOKUP(A35,'Phase 1,2+robust'!$A$3:$ID$198,82,FALSE)</f>
        <v>#N/A</v>
      </c>
      <c r="CE35" s="46" t="e">
        <f>VLOOKUP(A35,'Phase 1,2+robust'!$A$3:$ID$198,83,FALSE)</f>
        <v>#N/A</v>
      </c>
      <c r="CF35" s="47" t="e">
        <f>VLOOKUP(A35,'Phase 1,2+robust'!$A$3:$ID$198,84,FALSE)</f>
        <v>#N/A</v>
      </c>
      <c r="CG35" s="16" t="e">
        <f>VLOOKUP(A35,'Phase 1,2+robust'!$A$3:$ID$198,85,FALSE)</f>
        <v>#N/A</v>
      </c>
      <c r="CH35" s="16" t="e">
        <f>VLOOKUP(A35,'Phase 1,2+robust'!$A$3:$ID$198,86,FALSE)</f>
        <v>#N/A</v>
      </c>
      <c r="CI35" s="16" t="e">
        <f>VLOOKUP(A35,'Phase 1,2+robust'!$A$3:$ID$198,87,FALSE)</f>
        <v>#N/A</v>
      </c>
      <c r="CJ35" s="45" t="e">
        <f>VLOOKUP(A35,'Phase 1,2+robust'!$A$3:$ID$198,88,FALSE)</f>
        <v>#N/A</v>
      </c>
      <c r="CK35" s="46" t="e">
        <f>VLOOKUP(A35,'Phase 1,2+robust'!$A$3:$ID$198,89,FALSE)</f>
        <v>#N/A</v>
      </c>
      <c r="CL35" s="47" t="e">
        <f>VLOOKUP(A35,'Phase 1,2+robust'!$A$3:$ID$198,90,FALSE)</f>
        <v>#N/A</v>
      </c>
      <c r="CM35" s="16" t="e">
        <f>VLOOKUP(A35,'Phase 1,2+robust'!$A$3:$ID$198,91,FALSE)</f>
        <v>#N/A</v>
      </c>
      <c r="CN35" s="16" t="e">
        <f>VLOOKUP(A35,'Phase 1,2+robust'!$A$3:$ID$198,92,FALSE)</f>
        <v>#N/A</v>
      </c>
      <c r="CO35" s="16" t="e">
        <f>VLOOKUP(A35,'Phase 1,2+robust'!$A$3:$ID$198,93,FALSE)</f>
        <v>#N/A</v>
      </c>
      <c r="CP35" s="45" t="e">
        <f>VLOOKUP(A35,'Phase 1,2+robust'!$A$3:$ID$198,94,FALSE)</f>
        <v>#N/A</v>
      </c>
      <c r="CQ35" s="46" t="e">
        <f>VLOOKUP(A35,'Phase 1,2+robust'!$A$3:$ID$198,95,FALSE)</f>
        <v>#N/A</v>
      </c>
      <c r="CR35" s="47" t="e">
        <f>VLOOKUP(A35,'Phase 1,2+robust'!$A$3:$ID$198,96,FALSE)</f>
        <v>#N/A</v>
      </c>
      <c r="CS35" s="16" t="e">
        <f>VLOOKUP(A35,'Phase 1,2+robust'!$A$3:$ID$198,97,FALSE)</f>
        <v>#N/A</v>
      </c>
      <c r="CT35" s="16" t="e">
        <f>VLOOKUP(A35,'Phase 1,2+robust'!$A$3:$ID$198,98,FALSE)</f>
        <v>#N/A</v>
      </c>
      <c r="CU35" s="16" t="e">
        <f>VLOOKUP(A35,'Phase 1,2+robust'!$A$3:$ID$198,99,FALSE)</f>
        <v>#N/A</v>
      </c>
      <c r="CV35" s="45" t="e">
        <f>VLOOKUP(A35,'Phase 1,2+robust'!$A$3:$ID$198,100,FALSE)</f>
        <v>#N/A</v>
      </c>
      <c r="CW35" s="46" t="e">
        <f>VLOOKUP(A35,'Phase 1,2+robust'!$A$3:$ID$198,101,FALSE)</f>
        <v>#N/A</v>
      </c>
      <c r="CX35" s="47" t="e">
        <f>VLOOKUP(A35,'Phase 1,2+robust'!$A$3:$ID$198,102,FALSE)</f>
        <v>#N/A</v>
      </c>
      <c r="CY35" s="16" t="e">
        <f>VLOOKUP(A35,'Phase 1,2+robust'!$A$3:$ID$198,103,FALSE)</f>
        <v>#N/A</v>
      </c>
      <c r="CZ35" s="16" t="e">
        <f>VLOOKUP(A35,'Phase 1,2+robust'!$A$3:$ID$198,104,FALSE)</f>
        <v>#N/A</v>
      </c>
      <c r="DA35" s="16" t="e">
        <f>VLOOKUP(A35,'Phase 1,2+robust'!$A$3:$ID$198,105,FALSE)</f>
        <v>#N/A</v>
      </c>
      <c r="DB35" s="45" t="e">
        <f>VLOOKUP(A35,'Phase 1,2+robust'!$A$3:$ID$198,106,FALSE)</f>
        <v>#N/A</v>
      </c>
      <c r="DC35" s="46" t="e">
        <f>VLOOKUP(A35,'Phase 1,2+robust'!$A$3:$ID$198,107,FALSE)</f>
        <v>#N/A</v>
      </c>
      <c r="DD35" s="47" t="e">
        <f>VLOOKUP(A35,'Phase 1,2+robust'!$A$3:$ID$198,108,FALSE)</f>
        <v>#N/A</v>
      </c>
      <c r="DE35" s="16" t="e">
        <f>VLOOKUP(A35,'Phase 1,2+robust'!$A$3:$ID$198,109,FALSE)</f>
        <v>#N/A</v>
      </c>
      <c r="DF35" s="16" t="e">
        <f>VLOOKUP(A35,'Phase 1,2+robust'!$A$3:$ID$198,110,FALSE)</f>
        <v>#N/A</v>
      </c>
      <c r="DG35" s="16" t="e">
        <f>VLOOKUP(A35,'Phase 1,2+robust'!$A$3:$ID$198,111,FALSE)</f>
        <v>#N/A</v>
      </c>
      <c r="DH35" s="45" t="e">
        <f>VLOOKUP(A35,'Phase 1,2+robust'!$A$3:$ID$198,112,FALSE)</f>
        <v>#N/A</v>
      </c>
      <c r="DI35" s="46" t="e">
        <f>VLOOKUP(A35,'Phase 1,2+robust'!$A$3:$ID$198,113,FALSE)</f>
        <v>#N/A</v>
      </c>
      <c r="DJ35" s="47" t="e">
        <f>VLOOKUP(A35,'Phase 1,2+robust'!$A$3:$ID$198,114,FALSE)</f>
        <v>#N/A</v>
      </c>
      <c r="DK35" s="16" t="e">
        <f>VLOOKUP(A35,'Phase 1,2+robust'!$A$3:$ID$198,115,FALSE)</f>
        <v>#N/A</v>
      </c>
      <c r="DL35" s="16" t="e">
        <f>VLOOKUP(A35,'Phase 1,2+robust'!$A$3:$ID$198,116,FALSE)</f>
        <v>#N/A</v>
      </c>
      <c r="DM35" s="16" t="e">
        <f>VLOOKUP(A35,'Phase 1,2+robust'!$A$3:$ID$198,117,FALSE)</f>
        <v>#N/A</v>
      </c>
      <c r="DN35" s="45" t="e">
        <f>VLOOKUP(A35,'Phase 1,2+robust'!$A$3:$ID$198,118,FALSE)</f>
        <v>#N/A</v>
      </c>
      <c r="DO35" s="46" t="e">
        <f>VLOOKUP(A35,'Phase 1,2+robust'!$A$3:$ID$198,119,FALSE)</f>
        <v>#N/A</v>
      </c>
      <c r="DP35" s="47" t="e">
        <f>VLOOKUP(A35,'Phase 1,2+robust'!$A$3:$ID$198,120,FALSE)</f>
        <v>#N/A</v>
      </c>
      <c r="DQ35" s="16" t="e">
        <f>VLOOKUP(A35,'Phase 1,2+robust'!$A$3:$ID$198,121,FALSE)</f>
        <v>#N/A</v>
      </c>
      <c r="DR35" s="16" t="e">
        <f>VLOOKUP(A35,'Phase 1,2+robust'!$A$3:$ID$198,122,FALSE)</f>
        <v>#N/A</v>
      </c>
      <c r="DS35" s="16" t="e">
        <f>VLOOKUP(A35,'Phase 1,2+robust'!$A$3:$ID$198,123,FALSE)</f>
        <v>#N/A</v>
      </c>
      <c r="DT35" s="45" t="e">
        <f>VLOOKUP(A35,'Phase 1,2+robust'!$A$3:$ID$198,124,FALSE)</f>
        <v>#N/A</v>
      </c>
      <c r="DU35" s="46" t="e">
        <f>VLOOKUP(A35,'Phase 1,2+robust'!$A$3:$ID$198,125,FALSE)</f>
        <v>#N/A</v>
      </c>
      <c r="DV35" s="47" t="e">
        <f>VLOOKUP(A35,'Phase 1,2+robust'!$A$3:$ID$198,126,FALSE)</f>
        <v>#N/A</v>
      </c>
      <c r="DW35" s="16" t="e">
        <f>VLOOKUP(A35,'Phase 1,2+robust'!$A$3:$ID$198,127,FALSE)</f>
        <v>#N/A</v>
      </c>
      <c r="DX35" s="16" t="e">
        <f>VLOOKUP(A35,'Phase 1,2+robust'!$A$3:$ID$198,128,FALSE)</f>
        <v>#N/A</v>
      </c>
      <c r="DY35" s="16" t="e">
        <f>VLOOKUP(A35,'Phase 1,2+robust'!$A$3:$ID$198,129,FALSE)</f>
        <v>#N/A</v>
      </c>
      <c r="DZ35" s="45" t="e">
        <f>VLOOKUP(A35,'Phase 1,2+robust'!$A$3:$ID$198,130,FALSE)</f>
        <v>#N/A</v>
      </c>
      <c r="EA35" s="46" t="e">
        <f>VLOOKUP(A35,'Phase 1,2+robust'!$A$3:$ID$198,131,FALSE)</f>
        <v>#N/A</v>
      </c>
      <c r="EB35" s="47" t="e">
        <f>VLOOKUP(A35,'Phase 1,2+robust'!$A$3:$ID$198,132,FALSE)</f>
        <v>#N/A</v>
      </c>
      <c r="EC35" s="16" t="e">
        <f>VLOOKUP(A35,'Phase 1,2+robust'!$A$3:$ID$198,133,FALSE)</f>
        <v>#N/A</v>
      </c>
      <c r="ED35" s="16" t="e">
        <f>VLOOKUP(A35,'Phase 1,2+robust'!$A$3:$ID$198,134,FALSE)</f>
        <v>#N/A</v>
      </c>
      <c r="EE35" s="16" t="e">
        <f>VLOOKUP(A35,'Phase 1,2+robust'!$A$3:$ID$198,135,FALSE)</f>
        <v>#N/A</v>
      </c>
      <c r="EF35" s="45" t="e">
        <f>VLOOKUP(A35,'Phase 1,2+robust'!$A$3:$ID$198,136,FALSE)</f>
        <v>#N/A</v>
      </c>
      <c r="EG35" s="46" t="e">
        <f>VLOOKUP(A35,'Phase 1,2+robust'!$A$3:$ID$198,137,FALSE)</f>
        <v>#N/A</v>
      </c>
      <c r="EH35" s="47" t="e">
        <f>VLOOKUP(A35,'Phase 1,2+robust'!$A$3:$ID$198,138,FALSE)</f>
        <v>#N/A</v>
      </c>
      <c r="EI35" s="16" t="e">
        <f>VLOOKUP(A35,'Phase 1,2+robust'!$A$3:$ID$198,139,FALSE)</f>
        <v>#N/A</v>
      </c>
      <c r="EJ35" s="16" t="e">
        <f>VLOOKUP(A35,'Phase 1,2+robust'!$A$3:$ID$198,140,FALSE)</f>
        <v>#N/A</v>
      </c>
      <c r="EK35" s="16" t="e">
        <f>VLOOKUP(A35,'Phase 1,2+robust'!$A$3:$ID$198,141,FALSE)</f>
        <v>#N/A</v>
      </c>
      <c r="EL35" s="45" t="e">
        <f>VLOOKUP(A35,'Phase 1,2+robust'!$A$3:$ID$198,142,FALSE)</f>
        <v>#N/A</v>
      </c>
      <c r="EM35" s="46" t="e">
        <f>VLOOKUP(A35,'Phase 1,2+robust'!$A$3:$ID$198,143,FALSE)</f>
        <v>#N/A</v>
      </c>
      <c r="EN35" s="47" t="e">
        <f>VLOOKUP(A35,'Phase 1,2+robust'!$A$3:$ID$198,144,FALSE)</f>
        <v>#N/A</v>
      </c>
      <c r="EO35" s="16" t="e">
        <f>VLOOKUP(A35,'Phase 1,2+robust'!$A$3:$ID$198,145,FALSE)</f>
        <v>#N/A</v>
      </c>
      <c r="EP35" s="16" t="e">
        <f>VLOOKUP(A35,'Phase 1,2+robust'!$A$3:$ID$198,146,FALSE)</f>
        <v>#N/A</v>
      </c>
      <c r="EQ35" s="16" t="e">
        <f>VLOOKUP(A35,'Phase 1,2+robust'!$A$3:$ID$198,147,FALSE)</f>
        <v>#N/A</v>
      </c>
      <c r="ER35" s="45" t="e">
        <f>VLOOKUP(A35,'Phase 1,2+robust'!$A$3:$ID$198,148,FALSE)</f>
        <v>#N/A</v>
      </c>
      <c r="ES35" s="46" t="e">
        <f>VLOOKUP(A35,'Phase 1,2+robust'!$A$3:$ID$198,149,FALSE)</f>
        <v>#N/A</v>
      </c>
      <c r="ET35" s="47" t="e">
        <f>VLOOKUP(A35,'Phase 1,2+robust'!$A$3:$ID$198,150,FALSE)</f>
        <v>#N/A</v>
      </c>
      <c r="EU35" s="16" t="e">
        <f>VLOOKUP(A35,'Phase 1,2+robust'!$A$3:$ID$198,151,FALSE)</f>
        <v>#N/A</v>
      </c>
      <c r="EV35" s="16" t="e">
        <f>VLOOKUP(A35,'Phase 1,2+robust'!$A$3:$ID$198,152,FALSE)</f>
        <v>#N/A</v>
      </c>
      <c r="EW35" s="16" t="e">
        <f>VLOOKUP(A35,'Phase 1,2+robust'!$A$3:$ID$198,153,FALSE)</f>
        <v>#N/A</v>
      </c>
      <c r="EX35" s="16" t="e">
        <f>VLOOKUP(A35,'Phase 1,2+robust'!$A$3:$ID$198,154,FALSE)</f>
        <v>#N/A</v>
      </c>
      <c r="EY35" s="16" t="e">
        <f>VLOOKUP(A35,'Phase 1,2+robust'!$A$3:$ID$198,155,FALSE)</f>
        <v>#N/A</v>
      </c>
      <c r="EZ35" s="16" t="e">
        <f>VLOOKUP(A35,'Phase 1,2+robust'!$A$3:$ID$198,156,FALSE)</f>
        <v>#N/A</v>
      </c>
      <c r="FA35" s="16" t="e">
        <f>VLOOKUP(A35,'Phase 1,2+robust'!$A$3:$ID$198,157,FALSE)</f>
        <v>#N/A</v>
      </c>
      <c r="FB35" s="16" t="e">
        <f>VLOOKUP(A35,'Phase 1,2+robust'!$A$3:$ID$198,158,FALSE)</f>
        <v>#N/A</v>
      </c>
      <c r="FC35" s="16" t="e">
        <f>VLOOKUP(A35,'Phase 1,2+robust'!$A$3:$ID$198,159,FALSE)</f>
        <v>#N/A</v>
      </c>
      <c r="FD35" s="16" t="e">
        <f>VLOOKUP(A35,'Phase 1,2+robust'!$A$3:$ID$198,160,FALSE)</f>
        <v>#N/A</v>
      </c>
      <c r="FE35" s="16" t="e">
        <f>VLOOKUP(A35,'Phase 1,2+robust'!$A$3:$ID$198,161,FALSE)</f>
        <v>#N/A</v>
      </c>
      <c r="FF35" s="16" t="e">
        <f>VLOOKUP(A35,'Phase 1,2+robust'!$A$3:$ID$198,162,FALSE)</f>
        <v>#N/A</v>
      </c>
      <c r="FG35" s="16" t="e">
        <f>VLOOKUP(A35,'Phase 1,2+robust'!$A$3:$ID$198,163,FALSE)</f>
        <v>#N/A</v>
      </c>
      <c r="FH35" s="16" t="e">
        <f>VLOOKUP(A35,'Phase 1,2+robust'!$A$3:$ID$198,164,FALSE)</f>
        <v>#N/A</v>
      </c>
      <c r="FI35" s="16" t="e">
        <f>VLOOKUP(A35,'Phase 1,2+robust'!$A$3:$ID$198,165,FALSE)</f>
        <v>#N/A</v>
      </c>
      <c r="FJ35" s="16" t="e">
        <f>VLOOKUP(A35,'Phase 1,2+robust'!$A$3:$ID$198,166,FALSE)</f>
        <v>#N/A</v>
      </c>
      <c r="FK35" s="16" t="e">
        <f>VLOOKUP(A35,'Phase 1,2+robust'!$A$3:$ID$198,167,FALSE)</f>
        <v>#N/A</v>
      </c>
      <c r="FL35" s="16" t="e">
        <f>VLOOKUP(A35,'Phase 1,2+robust'!$A$3:$ID$198,168,FALSE)</f>
        <v>#N/A</v>
      </c>
      <c r="FM35" s="16" t="e">
        <f>VLOOKUP(A35,'Phase 1,2+robust'!$A$3:$ID$198,169,FALSE)</f>
        <v>#N/A</v>
      </c>
      <c r="FN35" s="16" t="e">
        <f>VLOOKUP(A35,'Phase 1,2+robust'!$A$3:$ID$198,170,FALSE)</f>
        <v>#N/A</v>
      </c>
      <c r="FO35" s="16" t="e">
        <f>VLOOKUP(A35,'Phase 1,2+robust'!$A$3:$ID$198,171,FALSE)</f>
        <v>#N/A</v>
      </c>
      <c r="FP35" s="16" t="e">
        <f>VLOOKUP(A35,'Phase 1,2+robust'!$A$3:$ID$198,172,FALSE)</f>
        <v>#N/A</v>
      </c>
      <c r="FQ35" s="16" t="e">
        <f>VLOOKUP(A35,'Phase 1,2+robust'!$A$3:$ID$198,173,FALSE)</f>
        <v>#N/A</v>
      </c>
      <c r="FR35" s="16" t="e">
        <f>VLOOKUP(A35,'Phase 1,2+robust'!$A$3:$ID$198,174,FALSE)</f>
        <v>#N/A</v>
      </c>
      <c r="FS35" s="16" t="e">
        <f>VLOOKUP(A35,'Phase 1,2+robust'!$A$3:$ID$198,175,FALSE)</f>
        <v>#N/A</v>
      </c>
      <c r="FT35" s="16" t="e">
        <f>VLOOKUP(A35,'Phase 1,2+robust'!$A$3:$ID$198,176,FALSE)</f>
        <v>#N/A</v>
      </c>
      <c r="FU35" s="16" t="e">
        <f>VLOOKUP(A35,'Phase 1,2+robust'!$A$3:$ID$198,177,FALSE)</f>
        <v>#N/A</v>
      </c>
      <c r="FV35" s="16" t="e">
        <f>VLOOKUP(A35,'Phase 1,2+robust'!$A$3:$ID$198,178,FALSE)</f>
        <v>#N/A</v>
      </c>
      <c r="FW35" s="16" t="e">
        <f>VLOOKUP(A35,'Phase 1,2+robust'!$A$3:$ID$198,179,FALSE)</f>
        <v>#N/A</v>
      </c>
      <c r="FX35" s="16" t="e">
        <f>VLOOKUP(A35,'Phase 1,2+robust'!$A$3:$ID$198,180,FALSE)</f>
        <v>#N/A</v>
      </c>
      <c r="FY35" s="16" t="e">
        <f>VLOOKUP(A35,'Phase 1,2+robust'!$A$3:$ID$198,181,FALSE)</f>
        <v>#N/A</v>
      </c>
      <c r="FZ35" s="16" t="e">
        <f>VLOOKUP(A35,'Phase 1,2+robust'!$A$3:$ID$198,182,FALSE)</f>
        <v>#N/A</v>
      </c>
      <c r="GA35" s="16" t="e">
        <f>VLOOKUP(A35,'Phase 1,2+robust'!$A$3:$ID$198,183,FALSE)</f>
        <v>#N/A</v>
      </c>
      <c r="GB35" s="16" t="e">
        <f>VLOOKUP(A35,'Phase 1,2+robust'!$A$3:$ID$198,184,FALSE)</f>
        <v>#N/A</v>
      </c>
      <c r="GC35" s="16" t="e">
        <f>VLOOKUP(A35,'Phase 1,2+robust'!$A$3:$ID$198,185,FALSE)</f>
        <v>#N/A</v>
      </c>
      <c r="GD35" s="16" t="e">
        <f>VLOOKUP(A35,'Phase 1,2+robust'!$A$3:$ID$198,186,FALSE)</f>
        <v>#N/A</v>
      </c>
      <c r="GE35" s="16" t="e">
        <f>VLOOKUP(A35,'Phase 1,2+robust'!$A$3:$ID$198,187,FALSE)</f>
        <v>#N/A</v>
      </c>
      <c r="GF35" s="16" t="e">
        <f>VLOOKUP(A35,'Phase 1,2+robust'!$A$3:$ID$198,188,FALSE)</f>
        <v>#N/A</v>
      </c>
      <c r="GG35" s="16" t="e">
        <f>VLOOKUP(A35,'Phase 1,2+robust'!$A$3:$ID$198,189,FALSE)</f>
        <v>#N/A</v>
      </c>
      <c r="GH35" s="16" t="e">
        <f>VLOOKUP(A35,'Phase 1,2+robust'!$A$3:$ID$198,190,FALSE)</f>
        <v>#N/A</v>
      </c>
      <c r="GI35" s="16" t="e">
        <f>VLOOKUP(A35,'Phase 1,2+robust'!$A$3:$ID$198,191,FALSE)</f>
        <v>#N/A</v>
      </c>
      <c r="GJ35" s="16" t="e">
        <f>VLOOKUP(A35,'Phase 1,2+robust'!$A$3:$ID$198,192,FALSE)</f>
        <v>#N/A</v>
      </c>
      <c r="GK35" s="16" t="e">
        <f>VLOOKUP(A35,'Phase 1,2+robust'!$A$3:$ID$198,193,FALSE)</f>
        <v>#N/A</v>
      </c>
      <c r="GL35" s="16" t="e">
        <f>VLOOKUP(A35,'Phase 1,2+robust'!$A$3:$ID$198,194,FALSE)</f>
        <v>#N/A</v>
      </c>
      <c r="GM35" s="16" t="e">
        <f>VLOOKUP(A35,'Phase 1,2+robust'!$A$3:$ID$198,195,FALSE)</f>
        <v>#N/A</v>
      </c>
      <c r="GN35" s="16" t="e">
        <f>VLOOKUP(A35,'Phase 1,2+robust'!$A$3:$ID$198,196,FALSE)</f>
        <v>#N/A</v>
      </c>
      <c r="GO35" s="16" t="e">
        <f>VLOOKUP(A35,'Phase 1,2+robust'!$A$3:$ID$198,197,FALSE)</f>
        <v>#N/A</v>
      </c>
      <c r="GP35" s="16" t="e">
        <f>VLOOKUP(A35,'Phase 1,2+robust'!$A$3:$ID$198,198,FALSE)</f>
        <v>#N/A</v>
      </c>
    </row>
    <row r="36" spans="1:198" s="16" customFormat="1" x14ac:dyDescent="0.25">
      <c r="B36" s="16" t="e">
        <f>VLOOKUP(A36,'Phase 1,2+robust'!$A$3:$ID$198,2,FALSE)</f>
        <v>#N/A</v>
      </c>
      <c r="C36" s="16" t="e">
        <f>VLOOKUP(A36,'Phase 1,2+robust'!$A$3:$ID$198,3,FALSE)</f>
        <v>#N/A</v>
      </c>
      <c r="D36" s="16" t="e">
        <f>VLOOKUP(A36,'Phase 1,2+robust'!$A$3:$ID$198,4,FALSE)</f>
        <v>#N/A</v>
      </c>
      <c r="E36" s="16" t="e">
        <f>VLOOKUP(A36,'Phase 1,2+robust'!$A$3:$ID$198,5,FALSE)</f>
        <v>#N/A</v>
      </c>
      <c r="F36" s="16" t="e">
        <f>VLOOKUP(A36,'Phase 1,2+robust'!$A$3:$ID$198,6,FALSE)</f>
        <v>#N/A</v>
      </c>
      <c r="G36" s="16" t="e">
        <f>VLOOKUP(A36,'Phase 1,2+robust'!$A$3:$ID$198,7,FALSE)</f>
        <v>#N/A</v>
      </c>
      <c r="H36" s="16" t="e">
        <f>VLOOKUP(A36,'Phase 1,2+robust'!$A$3:$ID$198,8,FALSE)</f>
        <v>#N/A</v>
      </c>
      <c r="I36" s="16" t="e">
        <f>VLOOKUP(A36,'Phase 1,2+robust'!$A$3:$ID$198,9,FALSE)</f>
        <v>#N/A</v>
      </c>
      <c r="J36" s="45" t="e">
        <f>VLOOKUP(A36,'Phase 1,2+robust'!$A$3:$ID$198,10,FALSE)</f>
        <v>#N/A</v>
      </c>
      <c r="K36" s="46" t="e">
        <f>VLOOKUP(A36,'Phase 1,2+robust'!$A$3:$ID$198,11,FALSE)</f>
        <v>#N/A</v>
      </c>
      <c r="L36" s="47" t="e">
        <f>VLOOKUP(A36,'Phase 1,2+robust'!$A$3:$ID$198,12,FALSE)</f>
        <v>#N/A</v>
      </c>
      <c r="M36" s="16" t="e">
        <f>VLOOKUP(A36,'Phase 1,2+robust'!$A$3:$ID$198,13,FALSE)</f>
        <v>#N/A</v>
      </c>
      <c r="N36" s="16" t="e">
        <f>VLOOKUP(A36,'Phase 1,2+robust'!$A$3:$ID$198,14,FALSE)</f>
        <v>#N/A</v>
      </c>
      <c r="O36" s="16" t="e">
        <f>VLOOKUP(A36,'Phase 1,2+robust'!$A$3:$ID$198,15,FALSE)</f>
        <v>#N/A</v>
      </c>
      <c r="P36" s="45" t="e">
        <f>VLOOKUP(A36,'Phase 1,2+robust'!$A$3:$ID$198,16,FALSE)</f>
        <v>#N/A</v>
      </c>
      <c r="Q36" s="46" t="e">
        <f>VLOOKUP(A36,'Phase 1,2+robust'!$A$3:$ID$198,17,FALSE)</f>
        <v>#N/A</v>
      </c>
      <c r="R36" s="47" t="e">
        <f>VLOOKUP(A36,'Phase 1,2+robust'!$A$3:$ID$198,18,FALSE)</f>
        <v>#N/A</v>
      </c>
      <c r="S36" s="16" t="e">
        <f>VLOOKUP(A36,'Phase 1,2+robust'!$A$3:$ID$198,19,FALSE)</f>
        <v>#N/A</v>
      </c>
      <c r="T36" s="16" t="e">
        <f>VLOOKUP(A36,'Phase 1,2+robust'!$A$3:$ID$198,20,FALSE)</f>
        <v>#N/A</v>
      </c>
      <c r="U36" s="16" t="e">
        <f>VLOOKUP(A36,'Phase 1,2+robust'!$A$3:$ID$198,21,FALSE)</f>
        <v>#N/A</v>
      </c>
      <c r="V36" s="45" t="e">
        <f>VLOOKUP(A36,'Phase 1,2+robust'!$A$3:$ID$198,22,FALSE)</f>
        <v>#N/A</v>
      </c>
      <c r="W36" s="46" t="e">
        <f>VLOOKUP(A36,'Phase 1,2+robust'!$A$3:$ID$198,23,FALSE)</f>
        <v>#N/A</v>
      </c>
      <c r="X36" s="47" t="e">
        <f>VLOOKUP(A36,'Phase 1,2+robust'!$A$3:$ID$198,24,FALSE)</f>
        <v>#N/A</v>
      </c>
      <c r="Y36" s="16" t="e">
        <f>VLOOKUP(A36,'Phase 1,2+robust'!$A$3:$ID$198,25,FALSE)</f>
        <v>#N/A</v>
      </c>
      <c r="Z36" s="16" t="e">
        <f>VLOOKUP(A36,'Phase 1,2+robust'!$A$3:$ID$198,26,FALSE)</f>
        <v>#N/A</v>
      </c>
      <c r="AA36" s="16" t="e">
        <f>VLOOKUP(A36,'Phase 1,2+robust'!$A$3:$ID$198,27,FALSE)</f>
        <v>#N/A</v>
      </c>
      <c r="AB36" s="45" t="e">
        <f>VLOOKUP(A36,'Phase 1,2+robust'!$A$3:$ID$198,28,FALSE)</f>
        <v>#N/A</v>
      </c>
      <c r="AC36" s="46" t="e">
        <f>VLOOKUP(A36,'Phase 1,2+robust'!$A$3:$ID$198,29,FALSE)</f>
        <v>#N/A</v>
      </c>
      <c r="AD36" s="47" t="e">
        <f>VLOOKUP(A36,'Phase 1,2+robust'!$A$3:$ID$198,30,FALSE)</f>
        <v>#N/A</v>
      </c>
      <c r="AE36" s="16" t="e">
        <f>VLOOKUP(A36,'Phase 1,2+robust'!$A$3:$ID$198,31,FALSE)</f>
        <v>#N/A</v>
      </c>
      <c r="AF36" s="16" t="e">
        <f>VLOOKUP(A36,'Phase 1,2+robust'!$A$3:$ID$198,32,FALSE)</f>
        <v>#N/A</v>
      </c>
      <c r="AG36" s="16" t="e">
        <f>VLOOKUP(A36,'Phase 1,2+robust'!$A$3:$ID$198,33,FALSE)</f>
        <v>#N/A</v>
      </c>
      <c r="AH36" s="45" t="e">
        <f>VLOOKUP(A36,'Phase 1,2+robust'!$A$3:$ID$198,34,FALSE)</f>
        <v>#N/A</v>
      </c>
      <c r="AI36" s="46" t="e">
        <f>VLOOKUP(A36,'Phase 1,2+robust'!$A$3:$ID$198,35,FALSE)</f>
        <v>#N/A</v>
      </c>
      <c r="AJ36" s="47" t="e">
        <f>VLOOKUP(A36,'Phase 1,2+robust'!$A$3:$ID$198,36,FALSE)</f>
        <v>#N/A</v>
      </c>
      <c r="AK36" s="16" t="e">
        <f>VLOOKUP(A36,'Phase 1,2+robust'!$A$3:$ID$198,37,FALSE)</f>
        <v>#N/A</v>
      </c>
      <c r="AL36" s="16" t="e">
        <f>VLOOKUP(A36,'Phase 1,2+robust'!$A$3:$ID$198,38,FALSE)</f>
        <v>#N/A</v>
      </c>
      <c r="AM36" s="16" t="e">
        <f>VLOOKUP(A36,'Phase 1,2+robust'!$A$3:$ID$198,39,FALSE)</f>
        <v>#N/A</v>
      </c>
      <c r="AN36" s="45" t="e">
        <f>VLOOKUP(A36,'Phase 1,2+robust'!$A$3:$ID$198,40,FALSE)</f>
        <v>#N/A</v>
      </c>
      <c r="AO36" s="46" t="e">
        <f>VLOOKUP(A36,'Phase 1,2+robust'!$A$3:$ID$198,41,FALSE)</f>
        <v>#N/A</v>
      </c>
      <c r="AP36" s="47" t="e">
        <f>VLOOKUP(A36,'Phase 1,2+robust'!$A$3:$ID$198,42,FALSE)</f>
        <v>#N/A</v>
      </c>
      <c r="AQ36" s="16" t="e">
        <f>VLOOKUP(A36,'Phase 1,2+robust'!$A$3:$ID$198,43,FALSE)</f>
        <v>#N/A</v>
      </c>
      <c r="AR36" s="16" t="e">
        <f>VLOOKUP(A36,'Phase 1,2+robust'!$A$3:$ID$198,44,FALSE)</f>
        <v>#N/A</v>
      </c>
      <c r="AS36" s="16" t="e">
        <f>VLOOKUP(A36,'Phase 1,2+robust'!$A$3:$ID$198,45,FALSE)</f>
        <v>#N/A</v>
      </c>
      <c r="AT36" s="45" t="e">
        <f>VLOOKUP(A36,'Phase 1,2+robust'!$A$3:$ID$198,46,FALSE)</f>
        <v>#N/A</v>
      </c>
      <c r="AU36" s="46" t="e">
        <f>VLOOKUP(A36,'Phase 1,2+robust'!$A$3:$ID$198,47,FALSE)</f>
        <v>#N/A</v>
      </c>
      <c r="AV36" s="47" t="e">
        <f>VLOOKUP(A36,'Phase 1,2+robust'!$A$3:$ID$198,48,FALSE)</f>
        <v>#N/A</v>
      </c>
      <c r="AW36" s="16" t="e">
        <f>VLOOKUP(A36,'Phase 1,2+robust'!$A$3:$ID$198,49,FALSE)</f>
        <v>#N/A</v>
      </c>
      <c r="AX36" s="16" t="e">
        <f>VLOOKUP(A36,'Phase 1,2+robust'!$A$3:$ID$198,50,FALSE)</f>
        <v>#N/A</v>
      </c>
      <c r="AY36" s="16" t="e">
        <f>VLOOKUP(A36,'Phase 1,2+robust'!$A$3:$ID$198,51,FALSE)</f>
        <v>#N/A</v>
      </c>
      <c r="AZ36" s="45" t="e">
        <f>VLOOKUP(A36,'Phase 1,2+robust'!$A$3:$ID$198,52,FALSE)</f>
        <v>#N/A</v>
      </c>
      <c r="BA36" s="46" t="e">
        <f>VLOOKUP(A36,'Phase 1,2+robust'!$A$3:$ID$198,53,FALSE)</f>
        <v>#N/A</v>
      </c>
      <c r="BB36" s="47" t="e">
        <f>VLOOKUP(A36,'Phase 1,2+robust'!$A$3:$ID$198,54,FALSE)</f>
        <v>#N/A</v>
      </c>
      <c r="BC36" s="16" t="e">
        <f>VLOOKUP(A36,'Phase 1,2+robust'!$A$3:$ID$198,55,FALSE)</f>
        <v>#N/A</v>
      </c>
      <c r="BD36" s="16" t="e">
        <f>VLOOKUP(A36,'Phase 1,2+robust'!$A$3:$ID$198,56,FALSE)</f>
        <v>#N/A</v>
      </c>
      <c r="BE36" s="16" t="e">
        <f>VLOOKUP(A36,'Phase 1,2+robust'!$A$3:$ID$198,57,FALSE)</f>
        <v>#N/A</v>
      </c>
      <c r="BF36" s="45" t="e">
        <f>VLOOKUP(A36,'Phase 1,2+robust'!$A$3:$ID$198,58,FALSE)</f>
        <v>#N/A</v>
      </c>
      <c r="BG36" s="46" t="e">
        <f>VLOOKUP(A36,'Phase 1,2+robust'!$A$3:$ID$198,59,FALSE)</f>
        <v>#N/A</v>
      </c>
      <c r="BH36" s="47" t="e">
        <f>VLOOKUP(A36,'Phase 1,2+robust'!$A$3:$ID$198,60,FALSE)</f>
        <v>#N/A</v>
      </c>
      <c r="BI36" s="16" t="e">
        <f>VLOOKUP(A36,'Phase 1,2+robust'!$A$3:$ID$198,61,FALSE)</f>
        <v>#N/A</v>
      </c>
      <c r="BJ36" s="16" t="e">
        <f>VLOOKUP(A36,'Phase 1,2+robust'!$A$3:$ID$198,62,FALSE)</f>
        <v>#N/A</v>
      </c>
      <c r="BK36" s="16" t="e">
        <f>VLOOKUP(A36,'Phase 1,2+robust'!$A$3:$ID$198,63,FALSE)</f>
        <v>#N/A</v>
      </c>
      <c r="BL36" s="45" t="e">
        <f>VLOOKUP(A36,'Phase 1,2+robust'!$A$3:$ID$198,64,FALSE)</f>
        <v>#N/A</v>
      </c>
      <c r="BM36" s="46" t="e">
        <f>VLOOKUP(A36,'Phase 1,2+robust'!$A$3:$ID$198,65,FALSE)</f>
        <v>#N/A</v>
      </c>
      <c r="BN36" s="47" t="e">
        <f>VLOOKUP(A36,'Phase 1,2+robust'!$A$3:$ID$198,66,FALSE)</f>
        <v>#N/A</v>
      </c>
      <c r="BO36" s="16" t="e">
        <f>VLOOKUP(A36,'Phase 1,2+robust'!$A$3:$ID$198,67,FALSE)</f>
        <v>#N/A</v>
      </c>
      <c r="BP36" s="16" t="e">
        <f>VLOOKUP(A36,'Phase 1,2+robust'!$A$3:$ID$198,68,FALSE)</f>
        <v>#N/A</v>
      </c>
      <c r="BQ36" s="16" t="e">
        <f>VLOOKUP(A36,'Phase 1,2+robust'!$A$3:$ID$198,69,FALSE)</f>
        <v>#N/A</v>
      </c>
      <c r="BR36" s="45" t="e">
        <f>VLOOKUP(A36,'Phase 1,2+robust'!$A$3:$ID$198,70,FALSE)</f>
        <v>#N/A</v>
      </c>
      <c r="BS36" s="46" t="e">
        <f>VLOOKUP(A36,'Phase 1,2+robust'!$A$3:$ID$198,71,FALSE)</f>
        <v>#N/A</v>
      </c>
      <c r="BT36" s="47" t="e">
        <f>VLOOKUP(A36,'Phase 1,2+robust'!$A$3:$ID$198,72,FALSE)</f>
        <v>#N/A</v>
      </c>
      <c r="BU36" s="16" t="e">
        <f>VLOOKUP(A36,'Phase 1,2+robust'!$A$3:$ID$198,73,FALSE)</f>
        <v>#N/A</v>
      </c>
      <c r="BV36" s="16" t="e">
        <f>VLOOKUP(A36,'Phase 1,2+robust'!$A$3:$ID$198,74,FALSE)</f>
        <v>#N/A</v>
      </c>
      <c r="BW36" s="16" t="e">
        <f>VLOOKUP(A36,'Phase 1,2+robust'!$A$3:$ID$198,75,FALSE)</f>
        <v>#N/A</v>
      </c>
      <c r="BX36" s="45" t="e">
        <f>VLOOKUP(A36,'Phase 1,2+robust'!$A$3:$ID$198,76,FALSE)</f>
        <v>#N/A</v>
      </c>
      <c r="BY36" s="46" t="e">
        <f>VLOOKUP(A36,'Phase 1,2+robust'!$A$3:$ID$198,77,FALSE)</f>
        <v>#N/A</v>
      </c>
      <c r="BZ36" s="47" t="e">
        <f>VLOOKUP(A36,'Phase 1,2+robust'!$A$3:$ID$198,78,FALSE)</f>
        <v>#N/A</v>
      </c>
      <c r="CA36" s="16" t="e">
        <f>VLOOKUP(A36,'Phase 1,2+robust'!$A$3:$ID$198,79,FALSE)</f>
        <v>#N/A</v>
      </c>
      <c r="CB36" s="16" t="e">
        <f>VLOOKUP(A36,'Phase 1,2+robust'!$A$3:$ID$198,80,FALSE)</f>
        <v>#N/A</v>
      </c>
      <c r="CC36" s="16" t="e">
        <f>VLOOKUP(A36,'Phase 1,2+robust'!$A$3:$ID$198,81,FALSE)</f>
        <v>#N/A</v>
      </c>
      <c r="CD36" s="45" t="e">
        <f>VLOOKUP(A36,'Phase 1,2+robust'!$A$3:$ID$198,82,FALSE)</f>
        <v>#N/A</v>
      </c>
      <c r="CE36" s="46" t="e">
        <f>VLOOKUP(A36,'Phase 1,2+robust'!$A$3:$ID$198,83,FALSE)</f>
        <v>#N/A</v>
      </c>
      <c r="CF36" s="47" t="e">
        <f>VLOOKUP(A36,'Phase 1,2+robust'!$A$3:$ID$198,84,FALSE)</f>
        <v>#N/A</v>
      </c>
      <c r="CG36" s="16" t="e">
        <f>VLOOKUP(A36,'Phase 1,2+robust'!$A$3:$ID$198,85,FALSE)</f>
        <v>#N/A</v>
      </c>
      <c r="CH36" s="16" t="e">
        <f>VLOOKUP(A36,'Phase 1,2+robust'!$A$3:$ID$198,86,FALSE)</f>
        <v>#N/A</v>
      </c>
      <c r="CI36" s="16" t="e">
        <f>VLOOKUP(A36,'Phase 1,2+robust'!$A$3:$ID$198,87,FALSE)</f>
        <v>#N/A</v>
      </c>
      <c r="CJ36" s="45" t="e">
        <f>VLOOKUP(A36,'Phase 1,2+robust'!$A$3:$ID$198,88,FALSE)</f>
        <v>#N/A</v>
      </c>
      <c r="CK36" s="46" t="e">
        <f>VLOOKUP(A36,'Phase 1,2+robust'!$A$3:$ID$198,89,FALSE)</f>
        <v>#N/A</v>
      </c>
      <c r="CL36" s="47" t="e">
        <f>VLOOKUP(A36,'Phase 1,2+robust'!$A$3:$ID$198,90,FALSE)</f>
        <v>#N/A</v>
      </c>
      <c r="CM36" s="16" t="e">
        <f>VLOOKUP(A36,'Phase 1,2+robust'!$A$3:$ID$198,91,FALSE)</f>
        <v>#N/A</v>
      </c>
      <c r="CN36" s="16" t="e">
        <f>VLOOKUP(A36,'Phase 1,2+robust'!$A$3:$ID$198,92,FALSE)</f>
        <v>#N/A</v>
      </c>
      <c r="CO36" s="16" t="e">
        <f>VLOOKUP(A36,'Phase 1,2+robust'!$A$3:$ID$198,93,FALSE)</f>
        <v>#N/A</v>
      </c>
      <c r="CP36" s="45" t="e">
        <f>VLOOKUP(A36,'Phase 1,2+robust'!$A$3:$ID$198,94,FALSE)</f>
        <v>#N/A</v>
      </c>
      <c r="CQ36" s="46" t="e">
        <f>VLOOKUP(A36,'Phase 1,2+robust'!$A$3:$ID$198,95,FALSE)</f>
        <v>#N/A</v>
      </c>
      <c r="CR36" s="47" t="e">
        <f>VLOOKUP(A36,'Phase 1,2+robust'!$A$3:$ID$198,96,FALSE)</f>
        <v>#N/A</v>
      </c>
      <c r="CS36" s="16" t="e">
        <f>VLOOKUP(A36,'Phase 1,2+robust'!$A$3:$ID$198,97,FALSE)</f>
        <v>#N/A</v>
      </c>
      <c r="CT36" s="16" t="e">
        <f>VLOOKUP(A36,'Phase 1,2+robust'!$A$3:$ID$198,98,FALSE)</f>
        <v>#N/A</v>
      </c>
      <c r="CU36" s="16" t="e">
        <f>VLOOKUP(A36,'Phase 1,2+robust'!$A$3:$ID$198,99,FALSE)</f>
        <v>#N/A</v>
      </c>
      <c r="CV36" s="45" t="e">
        <f>VLOOKUP(A36,'Phase 1,2+robust'!$A$3:$ID$198,100,FALSE)</f>
        <v>#N/A</v>
      </c>
      <c r="CW36" s="46" t="e">
        <f>VLOOKUP(A36,'Phase 1,2+robust'!$A$3:$ID$198,101,FALSE)</f>
        <v>#N/A</v>
      </c>
      <c r="CX36" s="47" t="e">
        <f>VLOOKUP(A36,'Phase 1,2+robust'!$A$3:$ID$198,102,FALSE)</f>
        <v>#N/A</v>
      </c>
      <c r="CY36" s="16" t="e">
        <f>VLOOKUP(A36,'Phase 1,2+robust'!$A$3:$ID$198,103,FALSE)</f>
        <v>#N/A</v>
      </c>
      <c r="CZ36" s="16" t="e">
        <f>VLOOKUP(A36,'Phase 1,2+robust'!$A$3:$ID$198,104,FALSE)</f>
        <v>#N/A</v>
      </c>
      <c r="DA36" s="16" t="e">
        <f>VLOOKUP(A36,'Phase 1,2+robust'!$A$3:$ID$198,105,FALSE)</f>
        <v>#N/A</v>
      </c>
      <c r="DB36" s="45" t="e">
        <f>VLOOKUP(A36,'Phase 1,2+robust'!$A$3:$ID$198,106,FALSE)</f>
        <v>#N/A</v>
      </c>
      <c r="DC36" s="46" t="e">
        <f>VLOOKUP(A36,'Phase 1,2+robust'!$A$3:$ID$198,107,FALSE)</f>
        <v>#N/A</v>
      </c>
      <c r="DD36" s="47" t="e">
        <f>VLOOKUP(A36,'Phase 1,2+robust'!$A$3:$ID$198,108,FALSE)</f>
        <v>#N/A</v>
      </c>
      <c r="DE36" s="16" t="e">
        <f>VLOOKUP(A36,'Phase 1,2+robust'!$A$3:$ID$198,109,FALSE)</f>
        <v>#N/A</v>
      </c>
      <c r="DF36" s="16" t="e">
        <f>VLOOKUP(A36,'Phase 1,2+robust'!$A$3:$ID$198,110,FALSE)</f>
        <v>#N/A</v>
      </c>
      <c r="DG36" s="16" t="e">
        <f>VLOOKUP(A36,'Phase 1,2+robust'!$A$3:$ID$198,111,FALSE)</f>
        <v>#N/A</v>
      </c>
      <c r="DH36" s="45" t="e">
        <f>VLOOKUP(A36,'Phase 1,2+robust'!$A$3:$ID$198,112,FALSE)</f>
        <v>#N/A</v>
      </c>
      <c r="DI36" s="46" t="e">
        <f>VLOOKUP(A36,'Phase 1,2+robust'!$A$3:$ID$198,113,FALSE)</f>
        <v>#N/A</v>
      </c>
      <c r="DJ36" s="47" t="e">
        <f>VLOOKUP(A36,'Phase 1,2+robust'!$A$3:$ID$198,114,FALSE)</f>
        <v>#N/A</v>
      </c>
      <c r="DK36" s="16" t="e">
        <f>VLOOKUP(A36,'Phase 1,2+robust'!$A$3:$ID$198,115,FALSE)</f>
        <v>#N/A</v>
      </c>
      <c r="DL36" s="16" t="e">
        <f>VLOOKUP(A36,'Phase 1,2+robust'!$A$3:$ID$198,116,FALSE)</f>
        <v>#N/A</v>
      </c>
      <c r="DM36" s="16" t="e">
        <f>VLOOKUP(A36,'Phase 1,2+robust'!$A$3:$ID$198,117,FALSE)</f>
        <v>#N/A</v>
      </c>
      <c r="DN36" s="45" t="e">
        <f>VLOOKUP(A36,'Phase 1,2+robust'!$A$3:$ID$198,118,FALSE)</f>
        <v>#N/A</v>
      </c>
      <c r="DO36" s="46" t="e">
        <f>VLOOKUP(A36,'Phase 1,2+robust'!$A$3:$ID$198,119,FALSE)</f>
        <v>#N/A</v>
      </c>
      <c r="DP36" s="47" t="e">
        <f>VLOOKUP(A36,'Phase 1,2+robust'!$A$3:$ID$198,120,FALSE)</f>
        <v>#N/A</v>
      </c>
      <c r="DQ36" s="16" t="e">
        <f>VLOOKUP(A36,'Phase 1,2+robust'!$A$3:$ID$198,121,FALSE)</f>
        <v>#N/A</v>
      </c>
      <c r="DR36" s="16" t="e">
        <f>VLOOKUP(A36,'Phase 1,2+robust'!$A$3:$ID$198,122,FALSE)</f>
        <v>#N/A</v>
      </c>
      <c r="DS36" s="16" t="e">
        <f>VLOOKUP(A36,'Phase 1,2+robust'!$A$3:$ID$198,123,FALSE)</f>
        <v>#N/A</v>
      </c>
      <c r="DT36" s="45" t="e">
        <f>VLOOKUP(A36,'Phase 1,2+robust'!$A$3:$ID$198,124,FALSE)</f>
        <v>#N/A</v>
      </c>
      <c r="DU36" s="46" t="e">
        <f>VLOOKUP(A36,'Phase 1,2+robust'!$A$3:$ID$198,125,FALSE)</f>
        <v>#N/A</v>
      </c>
      <c r="DV36" s="47" t="e">
        <f>VLOOKUP(A36,'Phase 1,2+robust'!$A$3:$ID$198,126,FALSE)</f>
        <v>#N/A</v>
      </c>
      <c r="DW36" s="16" t="e">
        <f>VLOOKUP(A36,'Phase 1,2+robust'!$A$3:$ID$198,127,FALSE)</f>
        <v>#N/A</v>
      </c>
      <c r="DX36" s="16" t="e">
        <f>VLOOKUP(A36,'Phase 1,2+robust'!$A$3:$ID$198,128,FALSE)</f>
        <v>#N/A</v>
      </c>
      <c r="DY36" s="16" t="e">
        <f>VLOOKUP(A36,'Phase 1,2+robust'!$A$3:$ID$198,129,FALSE)</f>
        <v>#N/A</v>
      </c>
      <c r="DZ36" s="45" t="e">
        <f>VLOOKUP(A36,'Phase 1,2+robust'!$A$3:$ID$198,130,FALSE)</f>
        <v>#N/A</v>
      </c>
      <c r="EA36" s="46" t="e">
        <f>VLOOKUP(A36,'Phase 1,2+robust'!$A$3:$ID$198,131,FALSE)</f>
        <v>#N/A</v>
      </c>
      <c r="EB36" s="47" t="e">
        <f>VLOOKUP(A36,'Phase 1,2+robust'!$A$3:$ID$198,132,FALSE)</f>
        <v>#N/A</v>
      </c>
      <c r="EC36" s="16" t="e">
        <f>VLOOKUP(A36,'Phase 1,2+robust'!$A$3:$ID$198,133,FALSE)</f>
        <v>#N/A</v>
      </c>
      <c r="ED36" s="16" t="e">
        <f>VLOOKUP(A36,'Phase 1,2+robust'!$A$3:$ID$198,134,FALSE)</f>
        <v>#N/A</v>
      </c>
      <c r="EE36" s="16" t="e">
        <f>VLOOKUP(A36,'Phase 1,2+robust'!$A$3:$ID$198,135,FALSE)</f>
        <v>#N/A</v>
      </c>
      <c r="EF36" s="45" t="e">
        <f>VLOOKUP(A36,'Phase 1,2+robust'!$A$3:$ID$198,136,FALSE)</f>
        <v>#N/A</v>
      </c>
      <c r="EG36" s="46" t="e">
        <f>VLOOKUP(A36,'Phase 1,2+robust'!$A$3:$ID$198,137,FALSE)</f>
        <v>#N/A</v>
      </c>
      <c r="EH36" s="47" t="e">
        <f>VLOOKUP(A36,'Phase 1,2+robust'!$A$3:$ID$198,138,FALSE)</f>
        <v>#N/A</v>
      </c>
      <c r="EI36" s="16" t="e">
        <f>VLOOKUP(A36,'Phase 1,2+robust'!$A$3:$ID$198,139,FALSE)</f>
        <v>#N/A</v>
      </c>
      <c r="EJ36" s="16" t="e">
        <f>VLOOKUP(A36,'Phase 1,2+robust'!$A$3:$ID$198,140,FALSE)</f>
        <v>#N/A</v>
      </c>
      <c r="EK36" s="16" t="e">
        <f>VLOOKUP(A36,'Phase 1,2+robust'!$A$3:$ID$198,141,FALSE)</f>
        <v>#N/A</v>
      </c>
      <c r="EL36" s="45" t="e">
        <f>VLOOKUP(A36,'Phase 1,2+robust'!$A$3:$ID$198,142,FALSE)</f>
        <v>#N/A</v>
      </c>
      <c r="EM36" s="46" t="e">
        <f>VLOOKUP(A36,'Phase 1,2+robust'!$A$3:$ID$198,143,FALSE)</f>
        <v>#N/A</v>
      </c>
      <c r="EN36" s="47" t="e">
        <f>VLOOKUP(A36,'Phase 1,2+robust'!$A$3:$ID$198,144,FALSE)</f>
        <v>#N/A</v>
      </c>
      <c r="EO36" s="16" t="e">
        <f>VLOOKUP(A36,'Phase 1,2+robust'!$A$3:$ID$198,145,FALSE)</f>
        <v>#N/A</v>
      </c>
      <c r="EP36" s="16" t="e">
        <f>VLOOKUP(A36,'Phase 1,2+robust'!$A$3:$ID$198,146,FALSE)</f>
        <v>#N/A</v>
      </c>
      <c r="EQ36" s="16" t="e">
        <f>VLOOKUP(A36,'Phase 1,2+robust'!$A$3:$ID$198,147,FALSE)</f>
        <v>#N/A</v>
      </c>
      <c r="ER36" s="45" t="e">
        <f>VLOOKUP(A36,'Phase 1,2+robust'!$A$3:$ID$198,148,FALSE)</f>
        <v>#N/A</v>
      </c>
      <c r="ES36" s="46" t="e">
        <f>VLOOKUP(A36,'Phase 1,2+robust'!$A$3:$ID$198,149,FALSE)</f>
        <v>#N/A</v>
      </c>
      <c r="ET36" s="47" t="e">
        <f>VLOOKUP(A36,'Phase 1,2+robust'!$A$3:$ID$198,150,FALSE)</f>
        <v>#N/A</v>
      </c>
      <c r="EU36" s="16" t="e">
        <f>VLOOKUP(A36,'Phase 1,2+robust'!$A$3:$ID$198,151,FALSE)</f>
        <v>#N/A</v>
      </c>
      <c r="EV36" s="16" t="e">
        <f>VLOOKUP(A36,'Phase 1,2+robust'!$A$3:$ID$198,152,FALSE)</f>
        <v>#N/A</v>
      </c>
      <c r="EW36" s="16" t="e">
        <f>VLOOKUP(A36,'Phase 1,2+robust'!$A$3:$ID$198,153,FALSE)</f>
        <v>#N/A</v>
      </c>
      <c r="EX36" s="16" t="e">
        <f>VLOOKUP(A36,'Phase 1,2+robust'!$A$3:$ID$198,154,FALSE)</f>
        <v>#N/A</v>
      </c>
      <c r="EY36" s="16" t="e">
        <f>VLOOKUP(A36,'Phase 1,2+robust'!$A$3:$ID$198,155,FALSE)</f>
        <v>#N/A</v>
      </c>
      <c r="EZ36" s="16" t="e">
        <f>VLOOKUP(A36,'Phase 1,2+robust'!$A$3:$ID$198,156,FALSE)</f>
        <v>#N/A</v>
      </c>
      <c r="FA36" s="16" t="e">
        <f>VLOOKUP(A36,'Phase 1,2+robust'!$A$3:$ID$198,157,FALSE)</f>
        <v>#N/A</v>
      </c>
      <c r="FB36" s="16" t="e">
        <f>VLOOKUP(A36,'Phase 1,2+robust'!$A$3:$ID$198,158,FALSE)</f>
        <v>#N/A</v>
      </c>
      <c r="FC36" s="16" t="e">
        <f>VLOOKUP(A36,'Phase 1,2+robust'!$A$3:$ID$198,159,FALSE)</f>
        <v>#N/A</v>
      </c>
      <c r="FD36" s="16" t="e">
        <f>VLOOKUP(A36,'Phase 1,2+robust'!$A$3:$ID$198,160,FALSE)</f>
        <v>#N/A</v>
      </c>
      <c r="FE36" s="16" t="e">
        <f>VLOOKUP(A36,'Phase 1,2+robust'!$A$3:$ID$198,161,FALSE)</f>
        <v>#N/A</v>
      </c>
      <c r="FF36" s="16" t="e">
        <f>VLOOKUP(A36,'Phase 1,2+robust'!$A$3:$ID$198,162,FALSE)</f>
        <v>#N/A</v>
      </c>
      <c r="FG36" s="16" t="e">
        <f>VLOOKUP(A36,'Phase 1,2+robust'!$A$3:$ID$198,163,FALSE)</f>
        <v>#N/A</v>
      </c>
      <c r="FH36" s="16" t="e">
        <f>VLOOKUP(A36,'Phase 1,2+robust'!$A$3:$ID$198,164,FALSE)</f>
        <v>#N/A</v>
      </c>
      <c r="FI36" s="16" t="e">
        <f>VLOOKUP(A36,'Phase 1,2+robust'!$A$3:$ID$198,165,FALSE)</f>
        <v>#N/A</v>
      </c>
      <c r="FJ36" s="16" t="e">
        <f>VLOOKUP(A36,'Phase 1,2+robust'!$A$3:$ID$198,166,FALSE)</f>
        <v>#N/A</v>
      </c>
      <c r="FK36" s="16" t="e">
        <f>VLOOKUP(A36,'Phase 1,2+robust'!$A$3:$ID$198,167,FALSE)</f>
        <v>#N/A</v>
      </c>
      <c r="FL36" s="16" t="e">
        <f>VLOOKUP(A36,'Phase 1,2+robust'!$A$3:$ID$198,168,FALSE)</f>
        <v>#N/A</v>
      </c>
      <c r="FM36" s="16" t="e">
        <f>VLOOKUP(A36,'Phase 1,2+robust'!$A$3:$ID$198,169,FALSE)</f>
        <v>#N/A</v>
      </c>
      <c r="FN36" s="16" t="e">
        <f>VLOOKUP(A36,'Phase 1,2+robust'!$A$3:$ID$198,170,FALSE)</f>
        <v>#N/A</v>
      </c>
      <c r="FO36" s="16" t="e">
        <f>VLOOKUP(A36,'Phase 1,2+robust'!$A$3:$ID$198,171,FALSE)</f>
        <v>#N/A</v>
      </c>
      <c r="FP36" s="16" t="e">
        <f>VLOOKUP(A36,'Phase 1,2+robust'!$A$3:$ID$198,172,FALSE)</f>
        <v>#N/A</v>
      </c>
      <c r="FQ36" s="16" t="e">
        <f>VLOOKUP(A36,'Phase 1,2+robust'!$A$3:$ID$198,173,FALSE)</f>
        <v>#N/A</v>
      </c>
      <c r="FR36" s="16" t="e">
        <f>VLOOKUP(A36,'Phase 1,2+robust'!$A$3:$ID$198,174,FALSE)</f>
        <v>#N/A</v>
      </c>
      <c r="FS36" s="16" t="e">
        <f>VLOOKUP(A36,'Phase 1,2+robust'!$A$3:$ID$198,175,FALSE)</f>
        <v>#N/A</v>
      </c>
      <c r="FT36" s="16" t="e">
        <f>VLOOKUP(A36,'Phase 1,2+robust'!$A$3:$ID$198,176,FALSE)</f>
        <v>#N/A</v>
      </c>
      <c r="FU36" s="16" t="e">
        <f>VLOOKUP(A36,'Phase 1,2+robust'!$A$3:$ID$198,177,FALSE)</f>
        <v>#N/A</v>
      </c>
      <c r="FV36" s="16" t="e">
        <f>VLOOKUP(A36,'Phase 1,2+robust'!$A$3:$ID$198,178,FALSE)</f>
        <v>#N/A</v>
      </c>
      <c r="FW36" s="16" t="e">
        <f>VLOOKUP(A36,'Phase 1,2+robust'!$A$3:$ID$198,179,FALSE)</f>
        <v>#N/A</v>
      </c>
      <c r="FX36" s="16" t="e">
        <f>VLOOKUP(A36,'Phase 1,2+robust'!$A$3:$ID$198,180,FALSE)</f>
        <v>#N/A</v>
      </c>
      <c r="FY36" s="16" t="e">
        <f>VLOOKUP(A36,'Phase 1,2+robust'!$A$3:$ID$198,181,FALSE)</f>
        <v>#N/A</v>
      </c>
      <c r="FZ36" s="16" t="e">
        <f>VLOOKUP(A36,'Phase 1,2+robust'!$A$3:$ID$198,182,FALSE)</f>
        <v>#N/A</v>
      </c>
      <c r="GA36" s="16" t="e">
        <f>VLOOKUP(A36,'Phase 1,2+robust'!$A$3:$ID$198,183,FALSE)</f>
        <v>#N/A</v>
      </c>
      <c r="GB36" s="16" t="e">
        <f>VLOOKUP(A36,'Phase 1,2+robust'!$A$3:$ID$198,184,FALSE)</f>
        <v>#N/A</v>
      </c>
      <c r="GC36" s="16" t="e">
        <f>VLOOKUP(A36,'Phase 1,2+robust'!$A$3:$ID$198,185,FALSE)</f>
        <v>#N/A</v>
      </c>
      <c r="GD36" s="16" t="e">
        <f>VLOOKUP(A36,'Phase 1,2+robust'!$A$3:$ID$198,186,FALSE)</f>
        <v>#N/A</v>
      </c>
      <c r="GE36" s="16" t="e">
        <f>VLOOKUP(A36,'Phase 1,2+robust'!$A$3:$ID$198,187,FALSE)</f>
        <v>#N/A</v>
      </c>
      <c r="GF36" s="16" t="e">
        <f>VLOOKUP(A36,'Phase 1,2+robust'!$A$3:$ID$198,188,FALSE)</f>
        <v>#N/A</v>
      </c>
      <c r="GG36" s="16" t="e">
        <f>VLOOKUP(A36,'Phase 1,2+robust'!$A$3:$ID$198,189,FALSE)</f>
        <v>#N/A</v>
      </c>
      <c r="GH36" s="16" t="e">
        <f>VLOOKUP(A36,'Phase 1,2+robust'!$A$3:$ID$198,190,FALSE)</f>
        <v>#N/A</v>
      </c>
      <c r="GI36" s="16" t="e">
        <f>VLOOKUP(A36,'Phase 1,2+robust'!$A$3:$ID$198,191,FALSE)</f>
        <v>#N/A</v>
      </c>
      <c r="GJ36" s="16" t="e">
        <f>VLOOKUP(A36,'Phase 1,2+robust'!$A$3:$ID$198,192,FALSE)</f>
        <v>#N/A</v>
      </c>
      <c r="GK36" s="16" t="e">
        <f>VLOOKUP(A36,'Phase 1,2+robust'!$A$3:$ID$198,193,FALSE)</f>
        <v>#N/A</v>
      </c>
      <c r="GL36" s="16" t="e">
        <f>VLOOKUP(A36,'Phase 1,2+robust'!$A$3:$ID$198,194,FALSE)</f>
        <v>#N/A</v>
      </c>
      <c r="GM36" s="16" t="e">
        <f>VLOOKUP(A36,'Phase 1,2+robust'!$A$3:$ID$198,195,FALSE)</f>
        <v>#N/A</v>
      </c>
      <c r="GN36" s="16" t="e">
        <f>VLOOKUP(A36,'Phase 1,2+robust'!$A$3:$ID$198,196,FALSE)</f>
        <v>#N/A</v>
      </c>
      <c r="GO36" s="16" t="e">
        <f>VLOOKUP(A36,'Phase 1,2+robust'!$A$3:$ID$198,197,FALSE)</f>
        <v>#N/A</v>
      </c>
      <c r="GP36" s="16" t="e">
        <f>VLOOKUP(A36,'Phase 1,2+robust'!$A$3:$ID$198,198,FALSE)</f>
        <v>#N/A</v>
      </c>
    </row>
    <row r="37" spans="1:198" s="16" customFormat="1" x14ac:dyDescent="0.25">
      <c r="B37" s="16" t="s">
        <v>518</v>
      </c>
      <c r="J37" s="45">
        <f>$C$96</f>
        <v>74</v>
      </c>
      <c r="K37" s="46">
        <f>0.95*$C$96</f>
        <v>70.3</v>
      </c>
      <c r="L37" s="47">
        <f>0.95*$C$96</f>
        <v>70.3</v>
      </c>
      <c r="M37" s="16">
        <f>$C$96</f>
        <v>74</v>
      </c>
      <c r="N37" s="16">
        <f>1.07*$C$96</f>
        <v>79.180000000000007</v>
      </c>
      <c r="O37" s="16">
        <f>1.07*$C$96</f>
        <v>79.180000000000007</v>
      </c>
      <c r="P37" s="45"/>
      <c r="Q37" s="46"/>
      <c r="R37" s="47"/>
      <c r="V37" s="45"/>
      <c r="W37" s="46">
        <f>0.95*$C$96</f>
        <v>70.3</v>
      </c>
      <c r="X37" s="47">
        <f>0.95*$C$96</f>
        <v>70.3</v>
      </c>
      <c r="Z37" s="16">
        <f>1.07*$C$96</f>
        <v>79.180000000000007</v>
      </c>
      <c r="AA37" s="16">
        <f>1.07*$C$96</f>
        <v>79.180000000000007</v>
      </c>
      <c r="AB37" s="45"/>
      <c r="AC37" s="46"/>
      <c r="AD37" s="47"/>
      <c r="AH37" s="45"/>
      <c r="AI37" s="46">
        <f>$C$96</f>
        <v>74</v>
      </c>
      <c r="AJ37" s="47">
        <f>$C$96</f>
        <v>74</v>
      </c>
      <c r="AL37" s="16">
        <f>1.07*$C$96</f>
        <v>79.180000000000007</v>
      </c>
      <c r="AM37" s="16">
        <f>1.07*$C$96</f>
        <v>79.180000000000007</v>
      </c>
      <c r="AN37" s="45"/>
      <c r="AO37" s="46"/>
      <c r="AP37" s="47"/>
      <c r="AT37" s="45"/>
      <c r="AU37" s="46">
        <f>$C$96</f>
        <v>74</v>
      </c>
      <c r="AV37" s="47">
        <f>$C$96</f>
        <v>74</v>
      </c>
      <c r="AX37" s="16">
        <f>1.07*$C$96</f>
        <v>79.180000000000007</v>
      </c>
      <c r="AY37" s="16">
        <f>1.07*$C$96</f>
        <v>79.180000000000007</v>
      </c>
      <c r="AZ37" s="45"/>
      <c r="BA37" s="46"/>
      <c r="BB37" s="47"/>
      <c r="BF37" s="45"/>
      <c r="BG37" s="46">
        <f>$C$96</f>
        <v>74</v>
      </c>
      <c r="BH37" s="47">
        <f>$C$96</f>
        <v>74</v>
      </c>
      <c r="BJ37" s="16">
        <f>1.07*$C$96</f>
        <v>79.180000000000007</v>
      </c>
      <c r="BK37" s="16">
        <f>1.07*$C$96</f>
        <v>79.180000000000007</v>
      </c>
      <c r="BL37" s="45"/>
      <c r="BM37" s="46">
        <f>$F$97</f>
        <v>0</v>
      </c>
      <c r="BN37" s="47">
        <f>$F$97</f>
        <v>0</v>
      </c>
      <c r="BP37" s="16">
        <f>$D$83</f>
        <v>54</v>
      </c>
      <c r="BQ37" s="16">
        <f>$D$83</f>
        <v>54</v>
      </c>
      <c r="BR37" s="45"/>
      <c r="BS37" s="46">
        <f>$D$82</f>
        <v>64</v>
      </c>
      <c r="BT37" s="47">
        <f>$D$82</f>
        <v>64</v>
      </c>
      <c r="BV37" s="16">
        <f>$D$79</f>
        <v>54</v>
      </c>
      <c r="BW37" s="16">
        <f>$D$79</f>
        <v>54</v>
      </c>
      <c r="BX37" s="45"/>
      <c r="BY37" s="46">
        <f>$D$80</f>
        <v>50</v>
      </c>
      <c r="BZ37" s="47">
        <f>$D$80</f>
        <v>50</v>
      </c>
      <c r="CB37" s="16">
        <f>$D$78</f>
        <v>54</v>
      </c>
      <c r="CC37" s="16">
        <f>$D$78</f>
        <v>54</v>
      </c>
      <c r="CD37" s="45"/>
      <c r="CE37" s="46">
        <f>$D$78</f>
        <v>54</v>
      </c>
      <c r="CF37" s="47">
        <f>$D$78</f>
        <v>54</v>
      </c>
      <c r="CH37" s="16">
        <f>$D$85</f>
        <v>7</v>
      </c>
      <c r="CI37" s="16">
        <f>$D$85</f>
        <v>7</v>
      </c>
      <c r="CJ37" s="45"/>
      <c r="CK37" s="46">
        <f>$D$85</f>
        <v>7</v>
      </c>
      <c r="CL37" s="47">
        <f>$D$85</f>
        <v>7</v>
      </c>
      <c r="CN37" s="16">
        <f>$D$86</f>
        <v>50</v>
      </c>
      <c r="CO37" s="16">
        <f>$D$86</f>
        <v>50</v>
      </c>
      <c r="CP37" s="45"/>
      <c r="CQ37" s="46">
        <f>$D$84</f>
        <v>70</v>
      </c>
      <c r="CR37" s="47">
        <f>$D$84</f>
        <v>70</v>
      </c>
      <c r="CT37" s="16">
        <f>$D$84</f>
        <v>70</v>
      </c>
      <c r="CU37" s="16">
        <f>$D$84</f>
        <v>70</v>
      </c>
      <c r="CV37" s="45"/>
      <c r="CW37" s="46">
        <f>$D$81</f>
        <v>45</v>
      </c>
      <c r="CX37" s="47">
        <f>$D$81</f>
        <v>45</v>
      </c>
      <c r="CZ37" s="16">
        <f>D81</f>
        <v>45</v>
      </c>
      <c r="DA37" s="16">
        <f>D81</f>
        <v>45</v>
      </c>
      <c r="DB37" s="45"/>
      <c r="DC37" s="46">
        <f>F92</f>
        <v>0</v>
      </c>
      <c r="DD37" s="47">
        <f>F92</f>
        <v>0</v>
      </c>
      <c r="DH37" s="45"/>
      <c r="DI37" s="46">
        <f>D77</f>
        <v>30</v>
      </c>
      <c r="DJ37" s="47">
        <f>D77</f>
        <v>30</v>
      </c>
      <c r="DL37" s="16">
        <f>D77</f>
        <v>30</v>
      </c>
      <c r="DM37" s="16">
        <f>D77</f>
        <v>30</v>
      </c>
      <c r="DN37" s="45"/>
      <c r="DO37" s="46">
        <f>D87</f>
        <v>45</v>
      </c>
      <c r="DP37" s="47">
        <f>D87</f>
        <v>45</v>
      </c>
      <c r="DR37" s="16">
        <f>D89</f>
        <v>5</v>
      </c>
      <c r="DS37" s="16">
        <f>D89</f>
        <v>5</v>
      </c>
      <c r="DT37" s="45"/>
      <c r="DU37" s="46">
        <f>D89</f>
        <v>5</v>
      </c>
      <c r="DV37" s="47">
        <f>D89</f>
        <v>5</v>
      </c>
      <c r="DZ37" s="45"/>
      <c r="EA37" s="46"/>
      <c r="EB37" s="47"/>
      <c r="EF37" s="45"/>
      <c r="EG37" s="46"/>
      <c r="EH37" s="47"/>
      <c r="EL37" s="45"/>
      <c r="EM37" s="46"/>
      <c r="EN37" s="47"/>
      <c r="EP37" s="16">
        <f>1.07*C96</f>
        <v>79.180000000000007</v>
      </c>
      <c r="EQ37" s="16">
        <f>1.07*C96</f>
        <v>79.180000000000007</v>
      </c>
      <c r="ER37" s="45"/>
      <c r="ES37" s="46"/>
      <c r="ET37" s="47"/>
      <c r="GI37" s="16">
        <f>1.07*F103</f>
        <v>0</v>
      </c>
      <c r="GJ37" s="16">
        <f>1.07*F103</f>
        <v>0</v>
      </c>
    </row>
    <row r="38" spans="1:198" s="16" customFormat="1" x14ac:dyDescent="0.25">
      <c r="B38" s="16" t="s">
        <v>519</v>
      </c>
      <c r="J38" s="45"/>
      <c r="K38" s="46" t="e">
        <f>AVERAGE(K31:K35)</f>
        <v>#N/A</v>
      </c>
      <c r="L38" s="47" t="e">
        <f>AVERAGE(L31:L35)</f>
        <v>#N/A</v>
      </c>
      <c r="N38" s="16" t="e">
        <f>AVERAGE(N31:N35)</f>
        <v>#N/A</v>
      </c>
      <c r="O38" s="16" t="e">
        <f>AVERAGE(O31:O35)</f>
        <v>#N/A</v>
      </c>
      <c r="P38" s="45"/>
      <c r="Q38" s="46" t="e">
        <f>AVERAGE(Q31:Q35)</f>
        <v>#N/A</v>
      </c>
      <c r="R38" s="47" t="e">
        <f>AVERAGE(R31:R35)</f>
        <v>#N/A</v>
      </c>
      <c r="T38" s="16" t="e">
        <f>AVERAGE(T31:T35)</f>
        <v>#N/A</v>
      </c>
      <c r="U38" s="16" t="e">
        <f>AVERAGE(U31:U35)</f>
        <v>#N/A</v>
      </c>
      <c r="V38" s="45"/>
      <c r="W38" s="46" t="e">
        <f>AVERAGE(W31:W35)</f>
        <v>#N/A</v>
      </c>
      <c r="X38" s="47" t="e">
        <f>AVERAGE(X31:X35)</f>
        <v>#N/A</v>
      </c>
      <c r="Z38" s="16" t="e">
        <f>AVERAGE(Z31:Z35)</f>
        <v>#N/A</v>
      </c>
      <c r="AA38" s="16" t="e">
        <f>AVERAGE(AA31:AA35)</f>
        <v>#N/A</v>
      </c>
      <c r="AB38" s="45"/>
      <c r="AC38" s="46" t="e">
        <f>AVERAGE(AC31:AC35)</f>
        <v>#N/A</v>
      </c>
      <c r="AD38" s="47" t="e">
        <f>AVERAGE(AD31:AD35)</f>
        <v>#N/A</v>
      </c>
      <c r="AF38" s="16" t="e">
        <f>AVERAGE(AF31:AF35)</f>
        <v>#N/A</v>
      </c>
      <c r="AG38" s="16" t="e">
        <f>AVERAGE(AG31:AG35)</f>
        <v>#N/A</v>
      </c>
      <c r="AH38" s="45"/>
      <c r="AI38" s="46" t="e">
        <f>AVERAGE(AI31:AI35)</f>
        <v>#N/A</v>
      </c>
      <c r="AJ38" s="47" t="e">
        <f>AVERAGE(AJ31:AJ35)</f>
        <v>#N/A</v>
      </c>
      <c r="AL38" s="16" t="e">
        <f>AVERAGE(AL31:AL35)</f>
        <v>#N/A</v>
      </c>
      <c r="AM38" s="16" t="e">
        <f>AVERAGE(AM31:AM35)</f>
        <v>#N/A</v>
      </c>
      <c r="AN38" s="45"/>
      <c r="AO38" s="46" t="e">
        <f>AVERAGE(AO31:AO35)</f>
        <v>#N/A</v>
      </c>
      <c r="AP38" s="47" t="e">
        <f>AVERAGE(AP31:AP35)</f>
        <v>#N/A</v>
      </c>
      <c r="AR38" s="16" t="e">
        <f>AVERAGE(AR31:AR35)</f>
        <v>#N/A</v>
      </c>
      <c r="AS38" s="16" t="e">
        <f>AVERAGE(AS31:AS35)</f>
        <v>#N/A</v>
      </c>
      <c r="AT38" s="45"/>
      <c r="AU38" s="46" t="e">
        <f>AVERAGE(AU31:AU35)</f>
        <v>#N/A</v>
      </c>
      <c r="AV38" s="47" t="e">
        <f>AVERAGE(AV31:AV35)</f>
        <v>#N/A</v>
      </c>
      <c r="AX38" s="16" t="e">
        <f>AVERAGE(AX31:AX35)</f>
        <v>#N/A</v>
      </c>
      <c r="AY38" s="16" t="e">
        <f>AVERAGE(AY31:AY35)</f>
        <v>#N/A</v>
      </c>
      <c r="AZ38" s="45"/>
      <c r="BA38" s="46" t="e">
        <f>AVERAGE(BA31:BA35)</f>
        <v>#N/A</v>
      </c>
      <c r="BB38" s="47" t="e">
        <f>AVERAGE(BB31:BB35)</f>
        <v>#N/A</v>
      </c>
      <c r="BD38" s="16" t="e">
        <f>AVERAGE(BD31:BD35)</f>
        <v>#N/A</v>
      </c>
      <c r="BE38" s="16" t="e">
        <f>AVERAGE(BE31:BE35)</f>
        <v>#N/A</v>
      </c>
      <c r="BF38" s="45"/>
      <c r="BG38" s="46" t="e">
        <f>AVERAGE(BG31:BG35)</f>
        <v>#N/A</v>
      </c>
      <c r="BH38" s="47" t="e">
        <f>AVERAGE(BH31:BH35)</f>
        <v>#N/A</v>
      </c>
      <c r="BJ38" s="16" t="e">
        <f>AVERAGE(BJ31:BJ35)</f>
        <v>#N/A</v>
      </c>
      <c r="BK38" s="16" t="e">
        <f>AVERAGE(BK31:BK35)</f>
        <v>#N/A</v>
      </c>
      <c r="BL38" s="45"/>
      <c r="BM38" s="46" t="e">
        <f>AVERAGE(BM31:BM35)</f>
        <v>#N/A</v>
      </c>
      <c r="BN38" s="47" t="e">
        <f>AVERAGE(BN31:BN35)</f>
        <v>#N/A</v>
      </c>
      <c r="BP38" s="16" t="e">
        <f>AVERAGE(BP31:BP35)</f>
        <v>#N/A</v>
      </c>
      <c r="BQ38" s="16" t="e">
        <f>AVERAGE(BQ31:BQ35)</f>
        <v>#N/A</v>
      </c>
      <c r="BR38" s="45"/>
      <c r="BS38" s="46" t="e">
        <f>AVERAGE(BS31:BS35)</f>
        <v>#N/A</v>
      </c>
      <c r="BT38" s="47" t="e">
        <f>AVERAGE(BT31:BT35)</f>
        <v>#N/A</v>
      </c>
      <c r="BV38" s="16" t="e">
        <f>AVERAGE(BV31:BV35)</f>
        <v>#N/A</v>
      </c>
      <c r="BW38" s="16" t="e">
        <f>AVERAGE(BW31:BW35)</f>
        <v>#N/A</v>
      </c>
      <c r="BX38" s="45"/>
      <c r="BY38" s="46" t="e">
        <f>AVERAGE(BY31:BY35)</f>
        <v>#N/A</v>
      </c>
      <c r="BZ38" s="47" t="e">
        <f>AVERAGE(BZ31:BZ35)</f>
        <v>#N/A</v>
      </c>
      <c r="CB38" s="16" t="e">
        <f>AVERAGE(CB31:CB35)</f>
        <v>#N/A</v>
      </c>
      <c r="CC38" s="16" t="e">
        <f>AVERAGE(CC31:CC35)</f>
        <v>#N/A</v>
      </c>
      <c r="CD38" s="45"/>
      <c r="CE38" s="46" t="e">
        <f>AVERAGE(CE31:CE35)</f>
        <v>#N/A</v>
      </c>
      <c r="CF38" s="47" t="e">
        <f>AVERAGE(CF31:CF35)</f>
        <v>#N/A</v>
      </c>
      <c r="CH38" s="16" t="e">
        <f>AVERAGE(CH31:CH35)</f>
        <v>#N/A</v>
      </c>
      <c r="CI38" s="16" t="e">
        <f>AVERAGE(CI31:CI35)</f>
        <v>#N/A</v>
      </c>
      <c r="CJ38" s="45"/>
      <c r="CK38" s="46" t="e">
        <f>AVERAGE(CK31:CK35)</f>
        <v>#N/A</v>
      </c>
      <c r="CL38" s="47" t="e">
        <f>AVERAGE(CL31:CL35)</f>
        <v>#N/A</v>
      </c>
      <c r="CN38" s="16" t="e">
        <f>AVERAGE(CN31:CN35)</f>
        <v>#N/A</v>
      </c>
      <c r="CO38" s="16" t="e">
        <f>AVERAGE(CO31:CO35)</f>
        <v>#N/A</v>
      </c>
      <c r="CP38" s="45"/>
      <c r="CQ38" s="46" t="e">
        <f>AVERAGE(CQ31:CQ35)</f>
        <v>#N/A</v>
      </c>
      <c r="CR38" s="47" t="e">
        <f>AVERAGE(CR31:CR35)</f>
        <v>#N/A</v>
      </c>
      <c r="CT38" s="16" t="e">
        <f>AVERAGE(CT31:CT35)</f>
        <v>#N/A</v>
      </c>
      <c r="CU38" s="16" t="e">
        <f>AVERAGE(CU31:CU35)</f>
        <v>#N/A</v>
      </c>
      <c r="CV38" s="45"/>
      <c r="CW38" s="46" t="e">
        <f>AVERAGE(CW31:CW35)</f>
        <v>#N/A</v>
      </c>
      <c r="CX38" s="47" t="e">
        <f>AVERAGE(CX31:CX35)</f>
        <v>#N/A</v>
      </c>
      <c r="CZ38" s="16" t="e">
        <f>AVERAGE(CZ31:CZ35)</f>
        <v>#N/A</v>
      </c>
      <c r="DA38" s="16" t="e">
        <f>AVERAGE(DA31:DA35)</f>
        <v>#N/A</v>
      </c>
      <c r="DB38" s="45"/>
      <c r="DC38" s="46" t="e">
        <f>AVERAGE(DC31:DC35)</f>
        <v>#N/A</v>
      </c>
      <c r="DD38" s="47" t="e">
        <f>AVERAGE(DD31:DD35)</f>
        <v>#N/A</v>
      </c>
      <c r="DF38" s="16" t="e">
        <f>AVERAGE(DF31:DF35)</f>
        <v>#N/A</v>
      </c>
      <c r="DG38" s="16" t="e">
        <f>AVERAGE(DG31:DG35)</f>
        <v>#N/A</v>
      </c>
      <c r="DH38" s="45"/>
      <c r="DI38" s="46" t="e">
        <f>AVERAGE(DI31:DI35)</f>
        <v>#N/A</v>
      </c>
      <c r="DJ38" s="47" t="e">
        <f>AVERAGE(DJ31:DJ35)</f>
        <v>#N/A</v>
      </c>
      <c r="DL38" s="16" t="e">
        <f>AVERAGE(DL31:DL35)</f>
        <v>#N/A</v>
      </c>
      <c r="DM38" s="16" t="e">
        <f>AVERAGE(DM31:DM35)</f>
        <v>#N/A</v>
      </c>
      <c r="DN38" s="45"/>
      <c r="DO38" s="46" t="e">
        <f>AVERAGE(DO31:DO35)</f>
        <v>#N/A</v>
      </c>
      <c r="DP38" s="47" t="e">
        <f>AVERAGE(DP31:DP35)</f>
        <v>#N/A</v>
      </c>
      <c r="DR38" s="16" t="e">
        <f>AVERAGE(DR31:DR35)</f>
        <v>#N/A</v>
      </c>
      <c r="DS38" s="16" t="e">
        <f>AVERAGE(DS31:DS35)</f>
        <v>#N/A</v>
      </c>
      <c r="DT38" s="45"/>
      <c r="DU38" s="46" t="e">
        <f>AVERAGE(DU31:DU35)</f>
        <v>#N/A</v>
      </c>
      <c r="DV38" s="47" t="e">
        <f>AVERAGE(DV31:DV35)</f>
        <v>#N/A</v>
      </c>
      <c r="DX38" s="16" t="e">
        <f>AVERAGE(DX31:DX35)</f>
        <v>#N/A</v>
      </c>
      <c r="DY38" s="16" t="e">
        <f>AVERAGE(DY31:DY35)</f>
        <v>#N/A</v>
      </c>
      <c r="DZ38" s="45"/>
      <c r="EA38" s="46" t="e">
        <f>AVERAGE(EA31:EA35)</f>
        <v>#N/A</v>
      </c>
      <c r="EB38" s="47" t="e">
        <f>AVERAGE(EB31:EB35)</f>
        <v>#N/A</v>
      </c>
      <c r="ED38" s="16" t="e">
        <f>AVERAGE(ED31:ED35)</f>
        <v>#N/A</v>
      </c>
      <c r="EE38" s="16" t="e">
        <f>AVERAGE(EE31:EE35)</f>
        <v>#N/A</v>
      </c>
      <c r="EF38" s="45"/>
      <c r="EG38" s="46" t="e">
        <f>AVERAGE(EG31:EG35)</f>
        <v>#N/A</v>
      </c>
      <c r="EH38" s="47" t="e">
        <f>AVERAGE(EH31:EH35)</f>
        <v>#N/A</v>
      </c>
      <c r="EJ38" s="16" t="e">
        <f>AVERAGE(EJ31:EJ35)</f>
        <v>#N/A</v>
      </c>
      <c r="EK38" s="16" t="e">
        <f>AVERAGE(EK31:EK35)</f>
        <v>#N/A</v>
      </c>
      <c r="EL38" s="45"/>
      <c r="EM38" s="46" t="e">
        <f>AVERAGE(EM31:EM35)</f>
        <v>#N/A</v>
      </c>
      <c r="EN38" s="47" t="e">
        <f>AVERAGE(EN31:EN35)</f>
        <v>#N/A</v>
      </c>
      <c r="EP38" s="16" t="e">
        <f t="shared" ref="EP38:GG38" si="0">AVERAGE(EP31:EP35)</f>
        <v>#N/A</v>
      </c>
      <c r="EQ38" s="16" t="e">
        <f t="shared" si="0"/>
        <v>#N/A</v>
      </c>
      <c r="ER38" s="45" t="e">
        <f t="shared" si="0"/>
        <v>#N/A</v>
      </c>
      <c r="ES38" s="46" t="e">
        <f t="shared" si="0"/>
        <v>#N/A</v>
      </c>
      <c r="ET38" s="47" t="e">
        <f t="shared" si="0"/>
        <v>#N/A</v>
      </c>
      <c r="EU38" s="16" t="e">
        <f t="shared" si="0"/>
        <v>#N/A</v>
      </c>
      <c r="EV38" s="16" t="e">
        <f t="shared" si="0"/>
        <v>#N/A</v>
      </c>
      <c r="EW38" s="16" t="e">
        <f t="shared" si="0"/>
        <v>#N/A</v>
      </c>
      <c r="EX38" s="16" t="e">
        <f t="shared" si="0"/>
        <v>#N/A</v>
      </c>
      <c r="EY38" s="16" t="e">
        <f t="shared" si="0"/>
        <v>#N/A</v>
      </c>
      <c r="EZ38" s="16" t="e">
        <f t="shared" si="0"/>
        <v>#N/A</v>
      </c>
      <c r="FA38" s="16" t="e">
        <f t="shared" si="0"/>
        <v>#N/A</v>
      </c>
      <c r="FB38" s="16" t="e">
        <f t="shared" si="0"/>
        <v>#N/A</v>
      </c>
      <c r="FC38" s="16" t="e">
        <f t="shared" si="0"/>
        <v>#N/A</v>
      </c>
      <c r="FD38" s="16" t="e">
        <f t="shared" si="0"/>
        <v>#N/A</v>
      </c>
      <c r="FE38" s="16" t="e">
        <f t="shared" si="0"/>
        <v>#N/A</v>
      </c>
      <c r="FF38" s="16" t="e">
        <f t="shared" si="0"/>
        <v>#N/A</v>
      </c>
      <c r="FG38" s="16" t="e">
        <f t="shared" si="0"/>
        <v>#N/A</v>
      </c>
      <c r="FH38" s="16" t="e">
        <f t="shared" si="0"/>
        <v>#N/A</v>
      </c>
      <c r="FI38" s="16" t="e">
        <f t="shared" si="0"/>
        <v>#N/A</v>
      </c>
      <c r="FJ38" s="16" t="e">
        <f t="shared" si="0"/>
        <v>#N/A</v>
      </c>
      <c r="FK38" s="16" t="e">
        <f t="shared" si="0"/>
        <v>#N/A</v>
      </c>
      <c r="FL38" s="16" t="e">
        <f t="shared" si="0"/>
        <v>#N/A</v>
      </c>
      <c r="FM38" s="16" t="e">
        <f t="shared" si="0"/>
        <v>#N/A</v>
      </c>
      <c r="FN38" s="16" t="e">
        <f t="shared" si="0"/>
        <v>#N/A</v>
      </c>
      <c r="FO38" s="16" t="e">
        <f t="shared" si="0"/>
        <v>#N/A</v>
      </c>
      <c r="FP38" s="16" t="e">
        <f t="shared" si="0"/>
        <v>#N/A</v>
      </c>
      <c r="FQ38" s="16" t="e">
        <f t="shared" si="0"/>
        <v>#N/A</v>
      </c>
      <c r="FR38" s="16" t="e">
        <f t="shared" si="0"/>
        <v>#N/A</v>
      </c>
      <c r="FS38" s="16" t="e">
        <f t="shared" si="0"/>
        <v>#N/A</v>
      </c>
      <c r="FT38" s="16" t="e">
        <f t="shared" si="0"/>
        <v>#N/A</v>
      </c>
      <c r="FU38" s="16" t="e">
        <f t="shared" si="0"/>
        <v>#N/A</v>
      </c>
      <c r="FV38" s="16" t="e">
        <f t="shared" si="0"/>
        <v>#N/A</v>
      </c>
      <c r="FW38" s="16" t="e">
        <f t="shared" si="0"/>
        <v>#N/A</v>
      </c>
      <c r="FX38" s="16" t="e">
        <f t="shared" si="0"/>
        <v>#N/A</v>
      </c>
      <c r="FY38" s="16" t="e">
        <f t="shared" si="0"/>
        <v>#N/A</v>
      </c>
      <c r="FZ38" s="16" t="e">
        <f t="shared" si="0"/>
        <v>#N/A</v>
      </c>
      <c r="GA38" s="16" t="e">
        <f t="shared" si="0"/>
        <v>#N/A</v>
      </c>
      <c r="GB38" s="16" t="e">
        <f t="shared" si="0"/>
        <v>#N/A</v>
      </c>
      <c r="GC38" s="16" t="e">
        <f t="shared" si="0"/>
        <v>#N/A</v>
      </c>
      <c r="GD38" s="16" t="e">
        <f t="shared" si="0"/>
        <v>#N/A</v>
      </c>
      <c r="GE38" s="16" t="e">
        <f t="shared" si="0"/>
        <v>#N/A</v>
      </c>
      <c r="GF38" s="16" t="e">
        <f t="shared" si="0"/>
        <v>#N/A</v>
      </c>
      <c r="GG38" s="16" t="e">
        <f t="shared" si="0"/>
        <v>#N/A</v>
      </c>
      <c r="GI38" s="16" t="e">
        <f>AVERAGE(GI31:GI35)</f>
        <v>#N/A</v>
      </c>
      <c r="GJ38" s="16" t="e">
        <f>AVERAGE(GJ31:GJ35)</f>
        <v>#N/A</v>
      </c>
    </row>
    <row r="39" spans="1:198" s="16" customFormat="1" x14ac:dyDescent="0.25">
      <c r="B39" s="16" t="s">
        <v>520</v>
      </c>
      <c r="J39" s="45"/>
      <c r="K39" s="46" t="e">
        <f>STDEV(K31:K35)</f>
        <v>#N/A</v>
      </c>
      <c r="L39" s="47" t="e">
        <f>STDEV(L31:L35)</f>
        <v>#N/A</v>
      </c>
      <c r="N39" s="16" t="e">
        <f>STDEV(N31:N35)</f>
        <v>#N/A</v>
      </c>
      <c r="O39" s="16" t="e">
        <f>STDEV(O31:O35)</f>
        <v>#N/A</v>
      </c>
      <c r="P39" s="45"/>
      <c r="Q39" s="46" t="e">
        <f>STDEV(Q31:Q35)</f>
        <v>#N/A</v>
      </c>
      <c r="R39" s="47" t="e">
        <f>STDEV(R31:R35)</f>
        <v>#N/A</v>
      </c>
      <c r="T39" s="16" t="e">
        <f>STDEV(T31:T35)</f>
        <v>#N/A</v>
      </c>
      <c r="U39" s="16" t="e">
        <f>STDEV(U31:U35)</f>
        <v>#N/A</v>
      </c>
      <c r="V39" s="45"/>
      <c r="W39" s="46" t="e">
        <f>STDEV(W31:W35)</f>
        <v>#N/A</v>
      </c>
      <c r="X39" s="47" t="e">
        <f>STDEV(X31:X35)</f>
        <v>#N/A</v>
      </c>
      <c r="Z39" s="16" t="e">
        <f>STDEV(Z31:Z35)</f>
        <v>#N/A</v>
      </c>
      <c r="AA39" s="16" t="e">
        <f>STDEV(AA31:AA35)</f>
        <v>#N/A</v>
      </c>
      <c r="AB39" s="45"/>
      <c r="AC39" s="46" t="e">
        <f>STDEV(AC31:AC35)</f>
        <v>#N/A</v>
      </c>
      <c r="AD39" s="47" t="e">
        <f>STDEV(AD31:AD35)</f>
        <v>#N/A</v>
      </c>
      <c r="AF39" s="16" t="e">
        <f>STDEV(AF31:AF35)</f>
        <v>#N/A</v>
      </c>
      <c r="AG39" s="16" t="e">
        <f>STDEV(AG31:AG35)</f>
        <v>#N/A</v>
      </c>
      <c r="AH39" s="45"/>
      <c r="AI39" s="46" t="e">
        <f>STDEV(AI31:AI35)</f>
        <v>#N/A</v>
      </c>
      <c r="AJ39" s="47" t="e">
        <f>STDEV(AJ31:AJ35)</f>
        <v>#N/A</v>
      </c>
      <c r="AL39" s="16" t="e">
        <f>STDEV(AL31:AL35)</f>
        <v>#N/A</v>
      </c>
      <c r="AM39" s="16" t="e">
        <f>STDEV(AM31:AM35)</f>
        <v>#N/A</v>
      </c>
      <c r="AN39" s="45"/>
      <c r="AO39" s="46" t="e">
        <f>STDEV(AO31:AO35)</f>
        <v>#N/A</v>
      </c>
      <c r="AP39" s="47" t="e">
        <f>STDEV(AP31:AP35)</f>
        <v>#N/A</v>
      </c>
      <c r="AR39" s="16" t="e">
        <f>STDEV(AR31:AR35)</f>
        <v>#N/A</v>
      </c>
      <c r="AS39" s="16" t="e">
        <f>STDEV(AS31:AS35)</f>
        <v>#N/A</v>
      </c>
      <c r="AT39" s="45"/>
      <c r="AU39" s="46" t="e">
        <f>STDEV(AU31:AU35)</f>
        <v>#N/A</v>
      </c>
      <c r="AV39" s="47" t="e">
        <f>STDEV(AV31:AV35)</f>
        <v>#N/A</v>
      </c>
      <c r="AX39" s="16" t="e">
        <f>STDEV(AX31:AX35)</f>
        <v>#N/A</v>
      </c>
      <c r="AY39" s="16" t="e">
        <f>STDEV(AY31:AY35)</f>
        <v>#N/A</v>
      </c>
      <c r="AZ39" s="45"/>
      <c r="BA39" s="46" t="e">
        <f>STDEV(BA31:BA35)</f>
        <v>#N/A</v>
      </c>
      <c r="BB39" s="47" t="e">
        <f>STDEV(BB31:BB35)</f>
        <v>#N/A</v>
      </c>
      <c r="BD39" s="16" t="e">
        <f>STDEV(BD31:BD35)</f>
        <v>#N/A</v>
      </c>
      <c r="BE39" s="16" t="e">
        <f>STDEV(BE31:BE35)</f>
        <v>#N/A</v>
      </c>
      <c r="BF39" s="45"/>
      <c r="BG39" s="46" t="e">
        <f>STDEV(BG31:BG35)</f>
        <v>#N/A</v>
      </c>
      <c r="BH39" s="47" t="e">
        <f>STDEV(BH31:BH35)</f>
        <v>#N/A</v>
      </c>
      <c r="BJ39" s="16" t="e">
        <f>STDEV(BJ31:BJ35)</f>
        <v>#N/A</v>
      </c>
      <c r="BK39" s="16" t="e">
        <f>STDEV(BK31:BK35)</f>
        <v>#N/A</v>
      </c>
      <c r="BL39" s="45"/>
      <c r="BM39" s="46" t="e">
        <f>STDEV(BM31:BM35)</f>
        <v>#N/A</v>
      </c>
      <c r="BN39" s="47" t="e">
        <f>STDEV(BN31:BN35)</f>
        <v>#N/A</v>
      </c>
      <c r="BP39" s="16" t="e">
        <f>STDEV(BP31:BP35)</f>
        <v>#N/A</v>
      </c>
      <c r="BQ39" s="16" t="e">
        <f>STDEV(BQ31:BQ35)</f>
        <v>#N/A</v>
      </c>
      <c r="BR39" s="45"/>
      <c r="BS39" s="46" t="e">
        <f>STDEV(BS31:BS35)</f>
        <v>#N/A</v>
      </c>
      <c r="BT39" s="47" t="e">
        <f>STDEV(BT31:BT35)</f>
        <v>#N/A</v>
      </c>
      <c r="BV39" s="16" t="e">
        <f>STDEV(BV31:BV35)</f>
        <v>#N/A</v>
      </c>
      <c r="BW39" s="16" t="e">
        <f>STDEV(BW31:BW35)</f>
        <v>#N/A</v>
      </c>
      <c r="BX39" s="45"/>
      <c r="BY39" s="46" t="e">
        <f>STDEV(BY31:BY35)</f>
        <v>#N/A</v>
      </c>
      <c r="BZ39" s="47" t="e">
        <f>STDEV(BZ31:BZ35)</f>
        <v>#N/A</v>
      </c>
      <c r="CB39" s="16" t="e">
        <f>STDEV(CB31:CB35)</f>
        <v>#N/A</v>
      </c>
      <c r="CC39" s="16" t="e">
        <f>STDEV(CC31:CC35)</f>
        <v>#N/A</v>
      </c>
      <c r="CD39" s="45"/>
      <c r="CE39" s="46" t="e">
        <f>STDEV(CE31:CE35)</f>
        <v>#N/A</v>
      </c>
      <c r="CF39" s="47" t="e">
        <f>STDEV(CF31:CF35)</f>
        <v>#N/A</v>
      </c>
      <c r="CH39" s="16" t="e">
        <f>STDEV(CH31:CH35)</f>
        <v>#N/A</v>
      </c>
      <c r="CI39" s="16" t="e">
        <f>STDEV(CI31:CI35)</f>
        <v>#N/A</v>
      </c>
      <c r="CJ39" s="45"/>
      <c r="CK39" s="46" t="e">
        <f>STDEV(CK31:CK35)</f>
        <v>#N/A</v>
      </c>
      <c r="CL39" s="47" t="e">
        <f>STDEV(CL31:CL35)</f>
        <v>#N/A</v>
      </c>
      <c r="CN39" s="16" t="e">
        <f>STDEV(CN31:CN35)</f>
        <v>#N/A</v>
      </c>
      <c r="CO39" s="16" t="e">
        <f>STDEV(CO31:CO35)</f>
        <v>#N/A</v>
      </c>
      <c r="CP39" s="45"/>
      <c r="CQ39" s="46" t="e">
        <f>STDEV(CQ31:CQ35)</f>
        <v>#N/A</v>
      </c>
      <c r="CR39" s="47" t="e">
        <f>STDEV(CR31:CR35)</f>
        <v>#N/A</v>
      </c>
      <c r="CT39" s="16" t="e">
        <f>STDEV(CT31:CT35)</f>
        <v>#N/A</v>
      </c>
      <c r="CU39" s="16" t="e">
        <f>STDEV(CU31:CU35)</f>
        <v>#N/A</v>
      </c>
      <c r="CV39" s="45"/>
      <c r="CW39" s="46" t="e">
        <f>STDEV(CW31:CW35)</f>
        <v>#N/A</v>
      </c>
      <c r="CX39" s="47" t="e">
        <f>STDEV(CX31:CX35)</f>
        <v>#N/A</v>
      </c>
      <c r="CZ39" s="16" t="e">
        <f>STDEV(CZ31:CZ35)</f>
        <v>#N/A</v>
      </c>
      <c r="DA39" s="16" t="e">
        <f>STDEV(DA31:DA35)</f>
        <v>#N/A</v>
      </c>
      <c r="DB39" s="45"/>
      <c r="DC39" s="46" t="e">
        <f>STDEV(DC31:DC35)</f>
        <v>#N/A</v>
      </c>
      <c r="DD39" s="47" t="e">
        <f>STDEV(DD31:DD35)</f>
        <v>#N/A</v>
      </c>
      <c r="DF39" s="16" t="e">
        <f>STDEV(DF31:DF35)</f>
        <v>#N/A</v>
      </c>
      <c r="DG39" s="16" t="e">
        <f>STDEV(DG31:DG35)</f>
        <v>#N/A</v>
      </c>
      <c r="DH39" s="45"/>
      <c r="DI39" s="46" t="e">
        <f>STDEV(DI31:DI35)</f>
        <v>#N/A</v>
      </c>
      <c r="DJ39" s="47" t="e">
        <f>STDEV(DJ31:DJ35)</f>
        <v>#N/A</v>
      </c>
      <c r="DL39" s="16" t="e">
        <f>STDEV(DL31:DL35)</f>
        <v>#N/A</v>
      </c>
      <c r="DM39" s="16" t="e">
        <f>STDEV(DM31:DM35)</f>
        <v>#N/A</v>
      </c>
      <c r="DN39" s="45"/>
      <c r="DO39" s="46" t="e">
        <f>STDEV(DO31:DO35)</f>
        <v>#N/A</v>
      </c>
      <c r="DP39" s="47" t="e">
        <f>STDEV(DP31:DP35)</f>
        <v>#N/A</v>
      </c>
      <c r="DR39" s="16" t="e">
        <f>STDEV(DR31:DR35)</f>
        <v>#N/A</v>
      </c>
      <c r="DS39" s="16" t="e">
        <f>STDEV(DS31:DS35)</f>
        <v>#N/A</v>
      </c>
      <c r="DT39" s="45"/>
      <c r="DU39" s="46" t="e">
        <f>STDEV(DU31:DU35)</f>
        <v>#N/A</v>
      </c>
      <c r="DV39" s="47" t="e">
        <f>STDEV(DV31:DV35)</f>
        <v>#N/A</v>
      </c>
      <c r="DX39" s="16" t="e">
        <f>STDEV(DX31:DX35)</f>
        <v>#N/A</v>
      </c>
      <c r="DY39" s="16" t="e">
        <f>STDEV(DY31:DY35)</f>
        <v>#N/A</v>
      </c>
      <c r="DZ39" s="45"/>
      <c r="EA39" s="46" t="e">
        <f>STDEV(EA31:EA35)</f>
        <v>#N/A</v>
      </c>
      <c r="EB39" s="47" t="e">
        <f>STDEV(EB31:EB35)</f>
        <v>#N/A</v>
      </c>
      <c r="ED39" s="16" t="e">
        <f>STDEV(ED31:ED35)</f>
        <v>#N/A</v>
      </c>
      <c r="EE39" s="16" t="e">
        <f>STDEV(EE31:EE35)</f>
        <v>#N/A</v>
      </c>
      <c r="EF39" s="45"/>
      <c r="EG39" s="46" t="e">
        <f>STDEV(EG31:EG35)</f>
        <v>#N/A</v>
      </c>
      <c r="EH39" s="47" t="e">
        <f>STDEV(EH31:EH35)</f>
        <v>#N/A</v>
      </c>
      <c r="EJ39" s="16" t="e">
        <f>STDEV(EJ31:EJ35)</f>
        <v>#N/A</v>
      </c>
      <c r="EK39" s="16" t="e">
        <f>STDEV(EK31:EK35)</f>
        <v>#N/A</v>
      </c>
      <c r="EL39" s="45"/>
      <c r="EM39" s="46" t="e">
        <f>STDEV(EM31:EM35)</f>
        <v>#N/A</v>
      </c>
      <c r="EN39" s="47" t="e">
        <f>STDEV(EN31:EN35)</f>
        <v>#N/A</v>
      </c>
      <c r="EP39" s="16" t="e">
        <f t="shared" ref="EP39:GG39" si="1">STDEV(EP31:EP35)</f>
        <v>#N/A</v>
      </c>
      <c r="EQ39" s="16" t="e">
        <f t="shared" si="1"/>
        <v>#N/A</v>
      </c>
      <c r="ER39" s="45" t="e">
        <f t="shared" si="1"/>
        <v>#N/A</v>
      </c>
      <c r="ES39" s="46" t="e">
        <f t="shared" si="1"/>
        <v>#N/A</v>
      </c>
      <c r="ET39" s="47" t="e">
        <f t="shared" si="1"/>
        <v>#N/A</v>
      </c>
      <c r="EU39" s="16" t="e">
        <f t="shared" si="1"/>
        <v>#N/A</v>
      </c>
      <c r="EV39" s="16" t="e">
        <f t="shared" si="1"/>
        <v>#N/A</v>
      </c>
      <c r="EW39" s="16" t="e">
        <f t="shared" si="1"/>
        <v>#N/A</v>
      </c>
      <c r="EX39" s="16" t="e">
        <f t="shared" si="1"/>
        <v>#N/A</v>
      </c>
      <c r="EY39" s="16" t="e">
        <f t="shared" si="1"/>
        <v>#N/A</v>
      </c>
      <c r="EZ39" s="16" t="e">
        <f t="shared" si="1"/>
        <v>#N/A</v>
      </c>
      <c r="FA39" s="16" t="e">
        <f t="shared" si="1"/>
        <v>#N/A</v>
      </c>
      <c r="FB39" s="16" t="e">
        <f t="shared" si="1"/>
        <v>#N/A</v>
      </c>
      <c r="FC39" s="16" t="e">
        <f t="shared" si="1"/>
        <v>#N/A</v>
      </c>
      <c r="FD39" s="16" t="e">
        <f t="shared" si="1"/>
        <v>#N/A</v>
      </c>
      <c r="FE39" s="16" t="e">
        <f t="shared" si="1"/>
        <v>#N/A</v>
      </c>
      <c r="FF39" s="16" t="e">
        <f t="shared" si="1"/>
        <v>#N/A</v>
      </c>
      <c r="FG39" s="16" t="e">
        <f t="shared" si="1"/>
        <v>#N/A</v>
      </c>
      <c r="FH39" s="16" t="e">
        <f t="shared" si="1"/>
        <v>#N/A</v>
      </c>
      <c r="FI39" s="16" t="e">
        <f t="shared" si="1"/>
        <v>#N/A</v>
      </c>
      <c r="FJ39" s="16" t="e">
        <f t="shared" si="1"/>
        <v>#N/A</v>
      </c>
      <c r="FK39" s="16" t="e">
        <f t="shared" si="1"/>
        <v>#N/A</v>
      </c>
      <c r="FL39" s="16" t="e">
        <f t="shared" si="1"/>
        <v>#N/A</v>
      </c>
      <c r="FM39" s="16" t="e">
        <f t="shared" si="1"/>
        <v>#N/A</v>
      </c>
      <c r="FN39" s="16" t="e">
        <f t="shared" si="1"/>
        <v>#N/A</v>
      </c>
      <c r="FO39" s="16" t="e">
        <f t="shared" si="1"/>
        <v>#N/A</v>
      </c>
      <c r="FP39" s="16" t="e">
        <f t="shared" si="1"/>
        <v>#N/A</v>
      </c>
      <c r="FQ39" s="16" t="e">
        <f t="shared" si="1"/>
        <v>#N/A</v>
      </c>
      <c r="FR39" s="16" t="e">
        <f t="shared" si="1"/>
        <v>#N/A</v>
      </c>
      <c r="FS39" s="16" t="e">
        <f t="shared" si="1"/>
        <v>#N/A</v>
      </c>
      <c r="FT39" s="16" t="e">
        <f t="shared" si="1"/>
        <v>#N/A</v>
      </c>
      <c r="FU39" s="16" t="e">
        <f t="shared" si="1"/>
        <v>#N/A</v>
      </c>
      <c r="FV39" s="16" t="e">
        <f t="shared" si="1"/>
        <v>#N/A</v>
      </c>
      <c r="FW39" s="16" t="e">
        <f t="shared" si="1"/>
        <v>#N/A</v>
      </c>
      <c r="FX39" s="16" t="e">
        <f t="shared" si="1"/>
        <v>#N/A</v>
      </c>
      <c r="FY39" s="16" t="e">
        <f t="shared" si="1"/>
        <v>#N/A</v>
      </c>
      <c r="FZ39" s="16" t="e">
        <f t="shared" si="1"/>
        <v>#N/A</v>
      </c>
      <c r="GA39" s="16" t="e">
        <f t="shared" si="1"/>
        <v>#N/A</v>
      </c>
      <c r="GB39" s="16" t="e">
        <f t="shared" si="1"/>
        <v>#N/A</v>
      </c>
      <c r="GC39" s="16" t="e">
        <f t="shared" si="1"/>
        <v>#N/A</v>
      </c>
      <c r="GD39" s="16" t="e">
        <f t="shared" si="1"/>
        <v>#N/A</v>
      </c>
      <c r="GE39" s="16" t="e">
        <f t="shared" si="1"/>
        <v>#N/A</v>
      </c>
      <c r="GF39" s="16" t="e">
        <f t="shared" si="1"/>
        <v>#N/A</v>
      </c>
      <c r="GG39" s="16" t="e">
        <f t="shared" si="1"/>
        <v>#N/A</v>
      </c>
      <c r="GI39" s="16" t="e">
        <f>STDEV(GI31:GI35)</f>
        <v>#N/A</v>
      </c>
      <c r="GJ39" s="16" t="e">
        <f>STDEV(GJ31:GJ35)</f>
        <v>#N/A</v>
      </c>
    </row>
    <row r="40" spans="1:198" s="16" customFormat="1" ht="15.75" thickBot="1" x14ac:dyDescent="0.3">
      <c r="A40" s="49"/>
      <c r="B40" s="49"/>
      <c r="C40" s="49"/>
      <c r="D40" s="49"/>
      <c r="E40" s="49"/>
      <c r="F40" s="49"/>
      <c r="G40" s="49"/>
      <c r="H40" s="49"/>
      <c r="I40" s="49"/>
      <c r="J40" s="50"/>
      <c r="K40" s="49"/>
      <c r="L40" s="51"/>
      <c r="M40" s="49"/>
      <c r="N40" s="49"/>
      <c r="O40" s="49"/>
      <c r="P40" s="50"/>
      <c r="Q40" s="49"/>
      <c r="R40" s="51"/>
      <c r="S40" s="49"/>
      <c r="T40" s="49"/>
      <c r="U40" s="49"/>
      <c r="V40" s="50"/>
      <c r="W40" s="49"/>
      <c r="X40" s="51"/>
      <c r="Y40" s="49"/>
      <c r="Z40" s="49"/>
      <c r="AA40" s="49" t="e">
        <f>#REF!/F103</f>
        <v>#REF!</v>
      </c>
      <c r="AB40" s="50"/>
      <c r="AC40" s="49"/>
      <c r="AD40" s="51"/>
      <c r="AE40" s="49"/>
      <c r="AF40" s="49"/>
      <c r="AG40" s="49"/>
      <c r="AH40" s="50"/>
      <c r="AI40" s="49"/>
      <c r="AJ40" s="51"/>
      <c r="AK40" s="49"/>
      <c r="AL40" s="49"/>
      <c r="AM40" s="49"/>
      <c r="AN40" s="50"/>
      <c r="AO40" s="49"/>
      <c r="AP40" s="51"/>
      <c r="AQ40" s="49"/>
      <c r="AR40" s="49"/>
      <c r="AS40" s="49"/>
      <c r="AT40" s="50"/>
      <c r="AU40" s="49"/>
      <c r="AV40" s="51"/>
      <c r="AW40" s="49"/>
      <c r="AX40" s="49"/>
      <c r="AY40" s="49"/>
      <c r="AZ40" s="50"/>
      <c r="BA40" s="49"/>
      <c r="BB40" s="51"/>
      <c r="BC40" s="49"/>
      <c r="BD40" s="49"/>
      <c r="BE40" s="49"/>
      <c r="BF40" s="50"/>
      <c r="BG40" s="49"/>
      <c r="BH40" s="51"/>
      <c r="BI40" s="49"/>
      <c r="BJ40" s="49"/>
      <c r="BK40" s="49"/>
      <c r="BL40" s="50"/>
      <c r="BM40" s="49"/>
      <c r="BN40" s="51"/>
      <c r="BO40" s="49"/>
      <c r="BP40" s="49"/>
      <c r="BQ40" s="49"/>
      <c r="BR40" s="50"/>
      <c r="BS40" s="49"/>
      <c r="BT40" s="51"/>
      <c r="BU40" s="49"/>
      <c r="BV40" s="49"/>
      <c r="BW40" s="49"/>
      <c r="BX40" s="50"/>
      <c r="BY40" s="49"/>
      <c r="BZ40" s="51"/>
      <c r="CA40" s="49"/>
      <c r="CB40" s="49"/>
      <c r="CC40" s="49"/>
      <c r="CD40" s="50"/>
      <c r="CE40" s="49"/>
      <c r="CF40" s="51"/>
      <c r="CG40" s="49"/>
      <c r="CH40" s="49"/>
      <c r="CI40" s="49"/>
      <c r="CJ40" s="50"/>
      <c r="CK40" s="49"/>
      <c r="CL40" s="51"/>
      <c r="CM40" s="49"/>
      <c r="CN40" s="49"/>
      <c r="CO40" s="49"/>
      <c r="CP40" s="50"/>
      <c r="CQ40" s="49"/>
      <c r="CR40" s="51"/>
      <c r="CS40" s="49"/>
      <c r="CT40" s="49"/>
      <c r="CU40" s="49"/>
      <c r="CV40" s="50"/>
      <c r="CW40" s="49"/>
      <c r="CX40" s="51"/>
      <c r="CY40" s="49"/>
      <c r="CZ40" s="49"/>
      <c r="DA40" s="49"/>
      <c r="DB40" s="50"/>
      <c r="DC40" s="49"/>
      <c r="DD40" s="51"/>
      <c r="DE40" s="49"/>
      <c r="DF40" s="49"/>
      <c r="DG40" s="49"/>
      <c r="DH40" s="50"/>
      <c r="DI40" s="49"/>
      <c r="DJ40" s="51"/>
      <c r="DK40" s="49"/>
      <c r="DL40" s="49"/>
      <c r="DM40" s="49"/>
      <c r="DN40" s="50"/>
      <c r="DO40" s="49"/>
      <c r="DP40" s="51"/>
      <c r="DQ40" s="49"/>
      <c r="DR40" s="49"/>
      <c r="DS40" s="49"/>
      <c r="DT40" s="50"/>
      <c r="DU40" s="49"/>
      <c r="DV40" s="51"/>
      <c r="DW40" s="49"/>
      <c r="DX40" s="49"/>
      <c r="DY40" s="49"/>
      <c r="DZ40" s="50"/>
      <c r="EA40" s="49"/>
      <c r="EB40" s="51"/>
      <c r="EC40" s="49"/>
      <c r="ED40" s="49"/>
      <c r="EE40" s="49"/>
      <c r="EF40" s="50"/>
      <c r="EG40" s="49"/>
      <c r="EH40" s="51"/>
      <c r="EI40" s="49"/>
      <c r="EJ40" s="49"/>
      <c r="EK40" s="49"/>
      <c r="EL40" s="50"/>
      <c r="EM40" s="49"/>
      <c r="EN40" s="51"/>
      <c r="EO40" s="49"/>
      <c r="EP40" s="49"/>
      <c r="EQ40" s="49"/>
      <c r="ER40" s="50"/>
      <c r="ES40" s="49"/>
      <c r="ET40" s="51"/>
      <c r="EU40" s="49"/>
      <c r="EV40" s="49"/>
      <c r="EW40" s="49"/>
      <c r="EX40" s="49"/>
      <c r="EY40" s="49"/>
      <c r="EZ40" s="49"/>
      <c r="FA40" s="49"/>
      <c r="FB40" s="49"/>
      <c r="FC40" s="49"/>
      <c r="FD40" s="49"/>
      <c r="FE40" s="49"/>
      <c r="FF40" s="49"/>
      <c r="FG40" s="49"/>
      <c r="FH40" s="49"/>
      <c r="FI40" s="49"/>
      <c r="FJ40" s="49"/>
      <c r="FK40" s="49"/>
      <c r="FL40" s="49"/>
      <c r="FM40" s="49"/>
      <c r="FN40" s="49"/>
      <c r="FO40" s="49"/>
      <c r="FP40" s="49"/>
      <c r="FQ40" s="49"/>
      <c r="FR40" s="49"/>
      <c r="FS40" s="49"/>
      <c r="FT40" s="49"/>
      <c r="FU40" s="49"/>
      <c r="FV40" s="49"/>
      <c r="FW40" s="49"/>
      <c r="FX40" s="49"/>
      <c r="FY40" s="49"/>
      <c r="FZ40" s="49"/>
      <c r="GA40" s="49"/>
      <c r="GB40" s="49"/>
      <c r="GC40" s="49"/>
      <c r="GD40" s="49"/>
      <c r="GE40" s="49"/>
      <c r="GF40" s="49"/>
      <c r="GG40" s="49"/>
      <c r="GH40" s="49"/>
      <c r="GI40" s="49"/>
      <c r="GJ40" s="49"/>
      <c r="GK40" s="49"/>
      <c r="GL40" s="49"/>
      <c r="GM40" s="49"/>
      <c r="GN40" s="49"/>
      <c r="GO40" s="49"/>
      <c r="GP40" s="49"/>
    </row>
    <row r="41" spans="1:198" s="16" customFormat="1" x14ac:dyDescent="0.25">
      <c r="A41" s="37" t="s">
        <v>521</v>
      </c>
      <c r="J41" s="45"/>
      <c r="K41" s="46"/>
      <c r="L41" s="47"/>
      <c r="P41" s="45"/>
      <c r="Q41" s="46"/>
      <c r="R41" s="47"/>
      <c r="V41" s="45"/>
      <c r="W41" s="46"/>
      <c r="X41" s="47"/>
      <c r="AB41" s="45"/>
      <c r="AC41" s="46"/>
      <c r="AD41" s="47"/>
      <c r="AH41" s="45"/>
      <c r="AI41" s="46"/>
      <c r="AJ41" s="47"/>
      <c r="AN41" s="45"/>
      <c r="AO41" s="46"/>
      <c r="AP41" s="47"/>
      <c r="AT41" s="45"/>
      <c r="AU41" s="46"/>
      <c r="AV41" s="47"/>
      <c r="AZ41" s="45"/>
      <c r="BA41" s="46"/>
      <c r="BB41" s="47"/>
      <c r="BF41" s="45"/>
      <c r="BG41" s="46"/>
      <c r="BH41" s="47"/>
      <c r="BL41" s="45"/>
      <c r="BM41" s="46"/>
      <c r="BN41" s="47"/>
      <c r="BR41" s="45"/>
      <c r="BS41" s="46"/>
      <c r="BT41" s="47"/>
      <c r="BX41" s="45"/>
      <c r="BY41" s="46"/>
      <c r="BZ41" s="47"/>
      <c r="CD41" s="45"/>
      <c r="CE41" s="46"/>
      <c r="CF41" s="47"/>
      <c r="CJ41" s="45"/>
      <c r="CK41" s="46"/>
      <c r="CL41" s="47"/>
      <c r="CP41" s="45"/>
      <c r="CQ41" s="46"/>
      <c r="CR41" s="47"/>
      <c r="CV41" s="45"/>
      <c r="CW41" s="46"/>
      <c r="CX41" s="47"/>
      <c r="DB41" s="45"/>
      <c r="DC41" s="46"/>
      <c r="DD41" s="47"/>
      <c r="DH41" s="45"/>
      <c r="DI41" s="46"/>
      <c r="DJ41" s="47"/>
      <c r="DN41" s="45"/>
      <c r="DO41" s="46"/>
      <c r="DP41" s="47"/>
      <c r="DT41" s="45"/>
      <c r="DU41" s="46"/>
      <c r="DV41" s="47"/>
      <c r="DZ41" s="45"/>
      <c r="EA41" s="46"/>
      <c r="EB41" s="47"/>
      <c r="EF41" s="45"/>
      <c r="EG41" s="46"/>
      <c r="EH41" s="47"/>
      <c r="EL41" s="45"/>
      <c r="EM41" s="46"/>
      <c r="EN41" s="47"/>
      <c r="ER41" s="45"/>
      <c r="ES41" s="46"/>
      <c r="ET41" s="47"/>
    </row>
    <row r="42" spans="1:198" s="16" customFormat="1" x14ac:dyDescent="0.25">
      <c r="B42" s="16" t="e">
        <f>VLOOKUP(A42,'Phase 1,2+robust'!$A$3:$ID$198,2,FALSE)</f>
        <v>#N/A</v>
      </c>
      <c r="C42" s="16" t="e">
        <f>VLOOKUP(A42,'Phase 1,2+robust'!$A$3:$ID$198,3,FALSE)</f>
        <v>#N/A</v>
      </c>
      <c r="D42" s="16" t="e">
        <f>VLOOKUP(A42,'Phase 1,2+robust'!$A$3:$ID$198,4,FALSE)</f>
        <v>#N/A</v>
      </c>
      <c r="E42" s="16" t="e">
        <f>VLOOKUP(A42,'Phase 1,2+robust'!$A$3:$ID$198,5,FALSE)</f>
        <v>#N/A</v>
      </c>
      <c r="F42" s="16" t="e">
        <f>VLOOKUP(A42,'Phase 1,2+robust'!$A$3:$ID$198,6,FALSE)</f>
        <v>#N/A</v>
      </c>
      <c r="G42" s="16" t="e">
        <f>VLOOKUP(A42,'Phase 1,2+robust'!$A$3:$ID$198,7,FALSE)</f>
        <v>#N/A</v>
      </c>
      <c r="H42" s="16" t="e">
        <f>VLOOKUP(A42,'Phase 1,2+robust'!$A$3:$ID$198,8,FALSE)</f>
        <v>#N/A</v>
      </c>
      <c r="I42" s="16" t="e">
        <f>VLOOKUP(A42,'Phase 1,2+robust'!$A$3:$ID$198,9,FALSE)</f>
        <v>#N/A</v>
      </c>
      <c r="J42" s="45" t="e">
        <f>VLOOKUP(A42,'Phase 1,2+robust'!$A$3:$ID$198,10,FALSE)</f>
        <v>#N/A</v>
      </c>
      <c r="K42" s="46" t="e">
        <f>VLOOKUP(A42,'Phase 1,2+robust'!$A$3:$ID$198,11,FALSE)</f>
        <v>#N/A</v>
      </c>
      <c r="L42" s="47" t="e">
        <f>VLOOKUP(A42,'Phase 1,2+robust'!$A$3:$ID$198,12,FALSE)</f>
        <v>#N/A</v>
      </c>
      <c r="M42" s="16" t="e">
        <f>VLOOKUP(A42,'Phase 1,2+robust'!$A$3:$ID$198,13,FALSE)</f>
        <v>#N/A</v>
      </c>
      <c r="N42" s="16" t="e">
        <f>VLOOKUP(A42,'Phase 1,2+robust'!$A$3:$ID$198,14,FALSE)</f>
        <v>#N/A</v>
      </c>
      <c r="O42" s="16" t="e">
        <f>VLOOKUP(A42,'Phase 1,2+robust'!$A$3:$ID$198,15,FALSE)</f>
        <v>#N/A</v>
      </c>
      <c r="P42" s="45" t="e">
        <f>VLOOKUP(A42,'Phase 1,2+robust'!$A$3:$ID$198,16,FALSE)</f>
        <v>#N/A</v>
      </c>
      <c r="Q42" s="46" t="e">
        <f>VLOOKUP(A42,'Phase 1,2+robust'!$A$3:$ID$198,17,FALSE)</f>
        <v>#N/A</v>
      </c>
      <c r="R42" s="47" t="e">
        <f>VLOOKUP(A42,'Phase 1,2+robust'!$A$3:$ID$198,18,FALSE)</f>
        <v>#N/A</v>
      </c>
      <c r="S42" s="16" t="e">
        <f>VLOOKUP(A42,'Phase 1,2+robust'!$A$3:$ID$198,19,FALSE)</f>
        <v>#N/A</v>
      </c>
      <c r="T42" s="16" t="e">
        <f>VLOOKUP(A42,'Phase 1,2+robust'!$A$3:$ID$198,20,FALSE)</f>
        <v>#N/A</v>
      </c>
      <c r="U42" s="16" t="e">
        <f>VLOOKUP(A42,'Phase 1,2+robust'!$A$3:$ID$198,21,FALSE)</f>
        <v>#N/A</v>
      </c>
      <c r="V42" s="45" t="e">
        <f>VLOOKUP(A42,'Phase 1,2+robust'!$A$3:$ID$198,22,FALSE)</f>
        <v>#N/A</v>
      </c>
      <c r="W42" s="46" t="e">
        <f>VLOOKUP(A42,'Phase 1,2+robust'!$A$3:$ID$198,23,FALSE)</f>
        <v>#N/A</v>
      </c>
      <c r="X42" s="47" t="e">
        <f>VLOOKUP(A42,'Phase 1,2+robust'!$A$3:$ID$198,24,FALSE)</f>
        <v>#N/A</v>
      </c>
      <c r="Y42" s="16" t="e">
        <f>VLOOKUP(A42,'Phase 1,2+robust'!$A$3:$ID$198,25,FALSE)</f>
        <v>#N/A</v>
      </c>
      <c r="Z42" s="16" t="e">
        <f>VLOOKUP(A42,'Phase 1,2+robust'!$A$3:$ID$198,26,FALSE)</f>
        <v>#N/A</v>
      </c>
      <c r="AA42" s="16" t="e">
        <f>VLOOKUP(A42,'Phase 1,2+robust'!$A$3:$ID$198,27,FALSE)</f>
        <v>#N/A</v>
      </c>
      <c r="AB42" s="45" t="e">
        <f>VLOOKUP(A42,'Phase 1,2+robust'!$A$3:$ID$198,28,FALSE)</f>
        <v>#N/A</v>
      </c>
      <c r="AC42" s="46" t="e">
        <f>VLOOKUP(A42,'Phase 1,2+robust'!$A$3:$ID$198,29,FALSE)</f>
        <v>#N/A</v>
      </c>
      <c r="AD42" s="47" t="e">
        <f>VLOOKUP(A42,'Phase 1,2+robust'!$A$3:$ID$198,30,FALSE)</f>
        <v>#N/A</v>
      </c>
      <c r="AE42" s="16" t="e">
        <f>VLOOKUP(A42,'Phase 1,2+robust'!$A$3:$ID$198,31,FALSE)</f>
        <v>#N/A</v>
      </c>
      <c r="AF42" s="16" t="e">
        <f>VLOOKUP(A42,'Phase 1,2+robust'!$A$3:$ID$198,32,FALSE)</f>
        <v>#N/A</v>
      </c>
      <c r="AG42" s="16" t="e">
        <f>VLOOKUP(A42,'Phase 1,2+robust'!$A$3:$ID$198,33,FALSE)</f>
        <v>#N/A</v>
      </c>
      <c r="AH42" s="45" t="e">
        <f>VLOOKUP(A42,'Phase 1,2+robust'!$A$3:$ID$198,34,FALSE)</f>
        <v>#N/A</v>
      </c>
      <c r="AI42" s="46" t="e">
        <f>VLOOKUP(A42,'Phase 1,2+robust'!$A$3:$ID$198,35,FALSE)</f>
        <v>#N/A</v>
      </c>
      <c r="AJ42" s="47" t="e">
        <f>VLOOKUP(A42,'Phase 1,2+robust'!$A$3:$ID$198,36,FALSE)</f>
        <v>#N/A</v>
      </c>
      <c r="AK42" s="16" t="e">
        <f>VLOOKUP(A42,'Phase 1,2+robust'!$A$3:$ID$198,37,FALSE)</f>
        <v>#N/A</v>
      </c>
      <c r="AL42" s="16" t="e">
        <f>VLOOKUP(A42,'Phase 1,2+robust'!$A$3:$ID$198,38,FALSE)</f>
        <v>#N/A</v>
      </c>
      <c r="AM42" s="16" t="e">
        <f>VLOOKUP(A42,'Phase 1,2+robust'!$A$3:$ID$198,39,FALSE)</f>
        <v>#N/A</v>
      </c>
      <c r="AN42" s="45" t="e">
        <f>VLOOKUP(A42,'Phase 1,2+robust'!$A$3:$ID$198,40,FALSE)</f>
        <v>#N/A</v>
      </c>
      <c r="AO42" s="46" t="e">
        <f>VLOOKUP(A42,'Phase 1,2+robust'!$A$3:$ID$198,41,FALSE)</f>
        <v>#N/A</v>
      </c>
      <c r="AP42" s="47" t="e">
        <f>VLOOKUP(A42,'Phase 1,2+robust'!$A$3:$ID$198,42,FALSE)</f>
        <v>#N/A</v>
      </c>
      <c r="AQ42" s="16" t="e">
        <f>VLOOKUP(A42,'Phase 1,2+robust'!$A$3:$ID$198,43,FALSE)</f>
        <v>#N/A</v>
      </c>
      <c r="AR42" s="16" t="e">
        <f>VLOOKUP(A42,'Phase 1,2+robust'!$A$3:$ID$198,44,FALSE)</f>
        <v>#N/A</v>
      </c>
      <c r="AS42" s="16" t="e">
        <f>VLOOKUP(A42,'Phase 1,2+robust'!$A$3:$ID$198,45,FALSE)</f>
        <v>#N/A</v>
      </c>
      <c r="AT42" s="45" t="e">
        <f>VLOOKUP(A42,'Phase 1,2+robust'!$A$3:$ID$198,46,FALSE)</f>
        <v>#N/A</v>
      </c>
      <c r="AU42" s="46" t="e">
        <f>VLOOKUP(A42,'Phase 1,2+robust'!$A$3:$ID$198,47,FALSE)</f>
        <v>#N/A</v>
      </c>
      <c r="AV42" s="47" t="e">
        <f>VLOOKUP(A42,'Phase 1,2+robust'!$A$3:$ID$198,48,FALSE)</f>
        <v>#N/A</v>
      </c>
      <c r="AW42" s="16" t="e">
        <f>VLOOKUP(A42,'Phase 1,2+robust'!$A$3:$ID$198,49,FALSE)</f>
        <v>#N/A</v>
      </c>
      <c r="AX42" s="16" t="e">
        <f>VLOOKUP(A42,'Phase 1,2+robust'!$A$3:$ID$198,50,FALSE)</f>
        <v>#N/A</v>
      </c>
      <c r="AY42" s="16" t="e">
        <f>VLOOKUP(A42,'Phase 1,2+robust'!$A$3:$ID$198,51,FALSE)</f>
        <v>#N/A</v>
      </c>
      <c r="AZ42" s="45" t="e">
        <f>VLOOKUP(A42,'Phase 1,2+robust'!$A$3:$ID$198,52,FALSE)</f>
        <v>#N/A</v>
      </c>
      <c r="BA42" s="46" t="e">
        <f>VLOOKUP(A42,'Phase 1,2+robust'!$A$3:$ID$198,53,FALSE)</f>
        <v>#N/A</v>
      </c>
      <c r="BB42" s="47" t="e">
        <f>VLOOKUP(A42,'Phase 1,2+robust'!$A$3:$ID$198,54,FALSE)</f>
        <v>#N/A</v>
      </c>
      <c r="BC42" s="16" t="e">
        <f>VLOOKUP(A42,'Phase 1,2+robust'!$A$3:$ID$198,55,FALSE)</f>
        <v>#N/A</v>
      </c>
      <c r="BD42" s="16" t="e">
        <f>VLOOKUP(A42,'Phase 1,2+robust'!$A$3:$ID$198,56,FALSE)</f>
        <v>#N/A</v>
      </c>
      <c r="BE42" s="16" t="e">
        <f>VLOOKUP(A42,'Phase 1,2+robust'!$A$3:$ID$198,57,FALSE)</f>
        <v>#N/A</v>
      </c>
      <c r="BF42" s="45" t="e">
        <f>VLOOKUP(A42,'Phase 1,2+robust'!$A$3:$ID$198,58,FALSE)</f>
        <v>#N/A</v>
      </c>
      <c r="BG42" s="46" t="e">
        <f>VLOOKUP(A42,'Phase 1,2+robust'!$A$3:$ID$198,59,FALSE)</f>
        <v>#N/A</v>
      </c>
      <c r="BH42" s="47" t="e">
        <f>VLOOKUP(A42,'Phase 1,2+robust'!$A$3:$ID$198,60,FALSE)</f>
        <v>#N/A</v>
      </c>
      <c r="BI42" s="16" t="e">
        <f>VLOOKUP(A42,'Phase 1,2+robust'!$A$3:$ID$198,61,FALSE)</f>
        <v>#N/A</v>
      </c>
      <c r="BJ42" s="16" t="e">
        <f>VLOOKUP(A42,'Phase 1,2+robust'!$A$3:$ID$198,62,FALSE)</f>
        <v>#N/A</v>
      </c>
      <c r="BK42" s="16" t="e">
        <f>VLOOKUP(A42,'Phase 1,2+robust'!$A$3:$ID$198,63,FALSE)</f>
        <v>#N/A</v>
      </c>
      <c r="BL42" s="45" t="e">
        <f>VLOOKUP(A42,'Phase 1,2+robust'!$A$3:$ID$198,64,FALSE)</f>
        <v>#N/A</v>
      </c>
      <c r="BM42" s="46" t="e">
        <f>VLOOKUP(A42,'Phase 1,2+robust'!$A$3:$ID$198,65,FALSE)</f>
        <v>#N/A</v>
      </c>
      <c r="BN42" s="47" t="e">
        <f>VLOOKUP(A42,'Phase 1,2+robust'!$A$3:$ID$198,66,FALSE)</f>
        <v>#N/A</v>
      </c>
      <c r="BO42" s="16" t="e">
        <f>VLOOKUP(A42,'Phase 1,2+robust'!$A$3:$ID$198,67,FALSE)</f>
        <v>#N/A</v>
      </c>
      <c r="BP42" s="16" t="e">
        <f>VLOOKUP(A42,'Phase 1,2+robust'!$A$3:$ID$198,68,FALSE)</f>
        <v>#N/A</v>
      </c>
      <c r="BQ42" s="16" t="e">
        <f>VLOOKUP(A42,'Phase 1,2+robust'!$A$3:$ID$198,69,FALSE)</f>
        <v>#N/A</v>
      </c>
      <c r="BR42" s="45" t="e">
        <f>VLOOKUP(A42,'Phase 1,2+robust'!$A$3:$ID$198,70,FALSE)</f>
        <v>#N/A</v>
      </c>
      <c r="BS42" s="46" t="e">
        <f>VLOOKUP(A42,'Phase 1,2+robust'!$A$3:$ID$198,71,FALSE)</f>
        <v>#N/A</v>
      </c>
      <c r="BT42" s="47" t="e">
        <f>VLOOKUP(A42,'Phase 1,2+robust'!$A$3:$ID$198,72,FALSE)</f>
        <v>#N/A</v>
      </c>
      <c r="BU42" s="16" t="e">
        <f>VLOOKUP(A42,'Phase 1,2+robust'!$A$3:$ID$198,73,FALSE)</f>
        <v>#N/A</v>
      </c>
      <c r="BV42" s="16" t="e">
        <f>VLOOKUP(A42,'Phase 1,2+robust'!$A$3:$ID$198,74,FALSE)</f>
        <v>#N/A</v>
      </c>
      <c r="BW42" s="16" t="e">
        <f>VLOOKUP(A42,'Phase 1,2+robust'!$A$3:$ID$198,75,FALSE)</f>
        <v>#N/A</v>
      </c>
      <c r="BX42" s="45" t="e">
        <f>VLOOKUP(A42,'Phase 1,2+robust'!$A$3:$ID$198,76,FALSE)</f>
        <v>#N/A</v>
      </c>
      <c r="BY42" s="46" t="e">
        <f>VLOOKUP(A42,'Phase 1,2+robust'!$A$3:$ID$198,77,FALSE)</f>
        <v>#N/A</v>
      </c>
      <c r="BZ42" s="47" t="e">
        <f>VLOOKUP(A42,'Phase 1,2+robust'!$A$3:$ID$198,78,FALSE)</f>
        <v>#N/A</v>
      </c>
      <c r="CA42" s="16" t="e">
        <f>VLOOKUP(A42,'Phase 1,2+robust'!$A$3:$ID$198,79,FALSE)</f>
        <v>#N/A</v>
      </c>
      <c r="CB42" s="16" t="e">
        <f>VLOOKUP(A42,'Phase 1,2+robust'!$A$3:$ID$198,80,FALSE)</f>
        <v>#N/A</v>
      </c>
      <c r="CC42" s="16" t="e">
        <f>VLOOKUP(A42,'Phase 1,2+robust'!$A$3:$ID$198,81,FALSE)</f>
        <v>#N/A</v>
      </c>
      <c r="CD42" s="45" t="e">
        <f>VLOOKUP(A42,'Phase 1,2+robust'!$A$3:$ID$198,82,FALSE)</f>
        <v>#N/A</v>
      </c>
      <c r="CE42" s="46" t="e">
        <f>VLOOKUP(A42,'Phase 1,2+robust'!$A$3:$ID$198,83,FALSE)</f>
        <v>#N/A</v>
      </c>
      <c r="CF42" s="47" t="e">
        <f>VLOOKUP(A42,'Phase 1,2+robust'!$A$3:$ID$198,84,FALSE)</f>
        <v>#N/A</v>
      </c>
      <c r="CG42" s="16" t="e">
        <f>VLOOKUP(A42,'Phase 1,2+robust'!$A$3:$ID$198,85,FALSE)</f>
        <v>#N/A</v>
      </c>
      <c r="CH42" s="16" t="e">
        <f>VLOOKUP(A42,'Phase 1,2+robust'!$A$3:$ID$198,86,FALSE)</f>
        <v>#N/A</v>
      </c>
      <c r="CI42" s="16" t="e">
        <f>VLOOKUP(A42,'Phase 1,2+robust'!$A$3:$ID$198,87,FALSE)</f>
        <v>#N/A</v>
      </c>
      <c r="CJ42" s="45" t="e">
        <f>VLOOKUP(A42,'Phase 1,2+robust'!$A$3:$ID$198,88,FALSE)</f>
        <v>#N/A</v>
      </c>
      <c r="CK42" s="46" t="e">
        <f>VLOOKUP(A42,'Phase 1,2+robust'!$A$3:$ID$198,89,FALSE)</f>
        <v>#N/A</v>
      </c>
      <c r="CL42" s="47" t="e">
        <f>VLOOKUP(A42,'Phase 1,2+robust'!$A$3:$ID$198,90,FALSE)</f>
        <v>#N/A</v>
      </c>
      <c r="CM42" s="16" t="e">
        <f>VLOOKUP(A42,'Phase 1,2+robust'!$A$3:$ID$198,91,FALSE)</f>
        <v>#N/A</v>
      </c>
      <c r="CN42" s="16" t="e">
        <f>VLOOKUP(A42,'Phase 1,2+robust'!$A$3:$ID$198,92,FALSE)</f>
        <v>#N/A</v>
      </c>
      <c r="CO42" s="16" t="e">
        <f>VLOOKUP(A42,'Phase 1,2+robust'!$A$3:$ID$198,93,FALSE)</f>
        <v>#N/A</v>
      </c>
      <c r="CP42" s="45" t="e">
        <f>VLOOKUP(A42,'Phase 1,2+robust'!$A$3:$ID$198,94,FALSE)</f>
        <v>#N/A</v>
      </c>
      <c r="CQ42" s="46" t="e">
        <f>VLOOKUP(A42,'Phase 1,2+robust'!$A$3:$ID$198,95,FALSE)</f>
        <v>#N/A</v>
      </c>
      <c r="CR42" s="47" t="e">
        <f>VLOOKUP(A42,'Phase 1,2+robust'!$A$3:$ID$198,96,FALSE)</f>
        <v>#N/A</v>
      </c>
      <c r="CS42" s="16" t="e">
        <f>VLOOKUP(A42,'Phase 1,2+robust'!$A$3:$ID$198,97,FALSE)</f>
        <v>#N/A</v>
      </c>
      <c r="CT42" s="16" t="e">
        <f>VLOOKUP(A42,'Phase 1,2+robust'!$A$3:$ID$198,98,FALSE)</f>
        <v>#N/A</v>
      </c>
      <c r="CU42" s="16" t="e">
        <f>VLOOKUP(A42,'Phase 1,2+robust'!$A$3:$ID$198,99,FALSE)</f>
        <v>#N/A</v>
      </c>
      <c r="CV42" s="45" t="e">
        <f>VLOOKUP(A42,'Phase 1,2+robust'!$A$3:$ID$198,100,FALSE)</f>
        <v>#N/A</v>
      </c>
      <c r="CW42" s="46" t="e">
        <f>VLOOKUP(A42,'Phase 1,2+robust'!$A$3:$ID$198,101,FALSE)</f>
        <v>#N/A</v>
      </c>
      <c r="CX42" s="47" t="e">
        <f>VLOOKUP(A42,'Phase 1,2+robust'!$A$3:$ID$198,102,FALSE)</f>
        <v>#N/A</v>
      </c>
      <c r="CY42" s="16" t="e">
        <f>VLOOKUP(A42,'Phase 1,2+robust'!$A$3:$ID$198,103,FALSE)</f>
        <v>#N/A</v>
      </c>
      <c r="CZ42" s="16" t="e">
        <f>VLOOKUP(A42,'Phase 1,2+robust'!$A$3:$ID$198,104,FALSE)</f>
        <v>#N/A</v>
      </c>
      <c r="DA42" s="16" t="e">
        <f>VLOOKUP(A42,'Phase 1,2+robust'!$A$3:$ID$198,105,FALSE)</f>
        <v>#N/A</v>
      </c>
      <c r="DB42" s="45" t="e">
        <f>VLOOKUP(A42,'Phase 1,2+robust'!$A$3:$ID$198,106,FALSE)</f>
        <v>#N/A</v>
      </c>
      <c r="DC42" s="46" t="e">
        <f>VLOOKUP(A42,'Phase 1,2+robust'!$A$3:$ID$198,107,FALSE)</f>
        <v>#N/A</v>
      </c>
      <c r="DD42" s="47" t="e">
        <f>VLOOKUP(A42,'Phase 1,2+robust'!$A$3:$ID$198,108,FALSE)</f>
        <v>#N/A</v>
      </c>
      <c r="DE42" s="16" t="e">
        <f>VLOOKUP(A42,'Phase 1,2+robust'!$A$3:$ID$198,109,FALSE)</f>
        <v>#N/A</v>
      </c>
      <c r="DF42" s="16" t="e">
        <f>VLOOKUP(A42,'Phase 1,2+robust'!$A$3:$ID$198,110,FALSE)</f>
        <v>#N/A</v>
      </c>
      <c r="DG42" s="16" t="e">
        <f>VLOOKUP(A42,'Phase 1,2+robust'!$A$3:$ID$198,111,FALSE)</f>
        <v>#N/A</v>
      </c>
      <c r="DH42" s="45" t="e">
        <f>VLOOKUP(A42,'Phase 1,2+robust'!$A$3:$ID$198,112,FALSE)</f>
        <v>#N/A</v>
      </c>
      <c r="DI42" s="46" t="e">
        <f>VLOOKUP(A42,'Phase 1,2+robust'!$A$3:$ID$198,113,FALSE)</f>
        <v>#N/A</v>
      </c>
      <c r="DJ42" s="47" t="e">
        <f>VLOOKUP(A42,'Phase 1,2+robust'!$A$3:$ID$198,114,FALSE)</f>
        <v>#N/A</v>
      </c>
      <c r="DK42" s="16" t="e">
        <f>VLOOKUP(A42,'Phase 1,2+robust'!$A$3:$ID$198,115,FALSE)</f>
        <v>#N/A</v>
      </c>
      <c r="DL42" s="16" t="e">
        <f>VLOOKUP(A42,'Phase 1,2+robust'!$A$3:$ID$198,116,FALSE)</f>
        <v>#N/A</v>
      </c>
      <c r="DM42" s="16" t="e">
        <f>VLOOKUP(A42,'Phase 1,2+robust'!$A$3:$ID$198,117,FALSE)</f>
        <v>#N/A</v>
      </c>
      <c r="DN42" s="45" t="e">
        <f>VLOOKUP(A42,'Phase 1,2+robust'!$A$3:$ID$198,118,FALSE)</f>
        <v>#N/A</v>
      </c>
      <c r="DO42" s="46" t="e">
        <f>VLOOKUP(A42,'Phase 1,2+robust'!$A$3:$ID$198,119,FALSE)</f>
        <v>#N/A</v>
      </c>
      <c r="DP42" s="47" t="e">
        <f>VLOOKUP(A42,'Phase 1,2+robust'!$A$3:$ID$198,120,FALSE)</f>
        <v>#N/A</v>
      </c>
      <c r="DQ42" s="16" t="e">
        <f>VLOOKUP(A42,'Phase 1,2+robust'!$A$3:$ID$198,121,FALSE)</f>
        <v>#N/A</v>
      </c>
      <c r="DR42" s="16" t="e">
        <f>VLOOKUP(A42,'Phase 1,2+robust'!$A$3:$ID$198,122,FALSE)</f>
        <v>#N/A</v>
      </c>
      <c r="DS42" s="16" t="e">
        <f>VLOOKUP(A42,'Phase 1,2+robust'!$A$3:$ID$198,123,FALSE)</f>
        <v>#N/A</v>
      </c>
      <c r="DT42" s="45" t="e">
        <f>VLOOKUP(A42,'Phase 1,2+robust'!$A$3:$ID$198,124,FALSE)</f>
        <v>#N/A</v>
      </c>
      <c r="DU42" s="46" t="e">
        <f>VLOOKUP(A42,'Phase 1,2+robust'!$A$3:$ID$198,125,FALSE)</f>
        <v>#N/A</v>
      </c>
      <c r="DV42" s="47" t="e">
        <f>VLOOKUP(A42,'Phase 1,2+robust'!$A$3:$ID$198,126,FALSE)</f>
        <v>#N/A</v>
      </c>
      <c r="DW42" s="16" t="e">
        <f>VLOOKUP(A42,'Phase 1,2+robust'!$A$3:$ID$198,127,FALSE)</f>
        <v>#N/A</v>
      </c>
      <c r="DX42" s="16" t="e">
        <f>VLOOKUP(A42,'Phase 1,2+robust'!$A$3:$ID$198,128,FALSE)</f>
        <v>#N/A</v>
      </c>
      <c r="DY42" s="16" t="e">
        <f>VLOOKUP(A42,'Phase 1,2+robust'!$A$3:$ID$198,129,FALSE)</f>
        <v>#N/A</v>
      </c>
      <c r="DZ42" s="45" t="e">
        <f>VLOOKUP(A42,'Phase 1,2+robust'!$A$3:$ID$198,130,FALSE)</f>
        <v>#N/A</v>
      </c>
      <c r="EA42" s="46" t="e">
        <f>VLOOKUP(A42,'Phase 1,2+robust'!$A$3:$ID$198,131,FALSE)</f>
        <v>#N/A</v>
      </c>
      <c r="EB42" s="47" t="e">
        <f>VLOOKUP(A42,'Phase 1,2+robust'!$A$3:$ID$198,132,FALSE)</f>
        <v>#N/A</v>
      </c>
      <c r="EC42" s="16" t="e">
        <f>VLOOKUP(A42,'Phase 1,2+robust'!$A$3:$ID$198,133,FALSE)</f>
        <v>#N/A</v>
      </c>
      <c r="ED42" s="16" t="e">
        <f>VLOOKUP(A42,'Phase 1,2+robust'!$A$3:$ID$198,134,FALSE)</f>
        <v>#N/A</v>
      </c>
      <c r="EE42" s="16" t="e">
        <f>VLOOKUP(A42,'Phase 1,2+robust'!$A$3:$ID$198,135,FALSE)</f>
        <v>#N/A</v>
      </c>
      <c r="EF42" s="45" t="e">
        <f>VLOOKUP(A42,'Phase 1,2+robust'!$A$3:$ID$198,136,FALSE)</f>
        <v>#N/A</v>
      </c>
      <c r="EG42" s="46" t="e">
        <f>VLOOKUP(A42,'Phase 1,2+robust'!$A$3:$ID$198,137,FALSE)</f>
        <v>#N/A</v>
      </c>
      <c r="EH42" s="47" t="e">
        <f>VLOOKUP(A42,'Phase 1,2+robust'!$A$3:$ID$198,138,FALSE)</f>
        <v>#N/A</v>
      </c>
      <c r="EI42" s="16" t="e">
        <f>VLOOKUP(A42,'Phase 1,2+robust'!$A$3:$ID$198,139,FALSE)</f>
        <v>#N/A</v>
      </c>
      <c r="EJ42" s="16" t="e">
        <f>VLOOKUP(A42,'Phase 1,2+robust'!$A$3:$ID$198,140,FALSE)</f>
        <v>#N/A</v>
      </c>
      <c r="EK42" s="16" t="e">
        <f>VLOOKUP(A42,'Phase 1,2+robust'!$A$3:$ID$198,141,FALSE)</f>
        <v>#N/A</v>
      </c>
      <c r="EL42" s="45" t="e">
        <f>VLOOKUP(A42,'Phase 1,2+robust'!$A$3:$ID$198,142,FALSE)</f>
        <v>#N/A</v>
      </c>
      <c r="EM42" s="46" t="e">
        <f>VLOOKUP(A42,'Phase 1,2+robust'!$A$3:$ID$198,143,FALSE)</f>
        <v>#N/A</v>
      </c>
      <c r="EN42" s="47" t="e">
        <f>VLOOKUP(A42,'Phase 1,2+robust'!$A$3:$ID$198,144,FALSE)</f>
        <v>#N/A</v>
      </c>
      <c r="EO42" s="16" t="e">
        <f>VLOOKUP(A42,'Phase 1,2+robust'!$A$3:$ID$198,145,FALSE)</f>
        <v>#N/A</v>
      </c>
      <c r="EP42" s="16" t="e">
        <f>VLOOKUP(A42,'Phase 1,2+robust'!$A$3:$ID$198,146,FALSE)</f>
        <v>#N/A</v>
      </c>
      <c r="EQ42" s="16" t="e">
        <f>VLOOKUP(A42,'Phase 1,2+robust'!$A$3:$ID$198,147,FALSE)</f>
        <v>#N/A</v>
      </c>
      <c r="ER42" s="45" t="e">
        <f>VLOOKUP(A42,'Phase 1,2+robust'!$A$3:$ID$198,148,FALSE)</f>
        <v>#N/A</v>
      </c>
      <c r="ES42" s="46" t="e">
        <f>VLOOKUP(A42,'Phase 1,2+robust'!$A$3:$ID$198,149,FALSE)</f>
        <v>#N/A</v>
      </c>
      <c r="ET42" s="47" t="e">
        <f>VLOOKUP(A42,'Phase 1,2+robust'!$A$3:$ID$198,150,FALSE)</f>
        <v>#N/A</v>
      </c>
      <c r="EU42" s="16" t="e">
        <f>VLOOKUP(A42,'Phase 1,2+robust'!$A$3:$ID$198,151,FALSE)</f>
        <v>#N/A</v>
      </c>
      <c r="EV42" s="16" t="e">
        <f>VLOOKUP(A42,'Phase 1,2+robust'!$A$3:$ID$198,152,FALSE)</f>
        <v>#N/A</v>
      </c>
      <c r="EW42" s="16" t="e">
        <f>VLOOKUP(A42,'Phase 1,2+robust'!$A$3:$ID$198,153,FALSE)</f>
        <v>#N/A</v>
      </c>
      <c r="EX42" s="16" t="e">
        <f>VLOOKUP(A42,'Phase 1,2+robust'!$A$3:$ID$198,154,FALSE)</f>
        <v>#N/A</v>
      </c>
      <c r="EY42" s="16" t="e">
        <f>VLOOKUP(A42,'Phase 1,2+robust'!$A$3:$ID$198,155,FALSE)</f>
        <v>#N/A</v>
      </c>
      <c r="EZ42" s="16" t="e">
        <f>VLOOKUP(A42,'Phase 1,2+robust'!$A$3:$ID$198,156,FALSE)</f>
        <v>#N/A</v>
      </c>
      <c r="FA42" s="16" t="e">
        <f>VLOOKUP(A42,'Phase 1,2+robust'!$A$3:$ID$198,157,FALSE)</f>
        <v>#N/A</v>
      </c>
      <c r="FB42" s="16" t="e">
        <f>VLOOKUP(A42,'Phase 1,2+robust'!$A$3:$ID$198,158,FALSE)</f>
        <v>#N/A</v>
      </c>
      <c r="FC42" s="16" t="e">
        <f>VLOOKUP(A42,'Phase 1,2+robust'!$A$3:$ID$198,159,FALSE)</f>
        <v>#N/A</v>
      </c>
      <c r="FD42" s="16" t="e">
        <f>VLOOKUP(A42,'Phase 1,2+robust'!$A$3:$ID$198,160,FALSE)</f>
        <v>#N/A</v>
      </c>
      <c r="FE42" s="16" t="e">
        <f>VLOOKUP(A42,'Phase 1,2+robust'!$A$3:$ID$198,161,FALSE)</f>
        <v>#N/A</v>
      </c>
      <c r="FF42" s="16" t="e">
        <f>VLOOKUP(A42,'Phase 1,2+robust'!$A$3:$ID$198,162,FALSE)</f>
        <v>#N/A</v>
      </c>
      <c r="FG42" s="16" t="e">
        <f>VLOOKUP(A42,'Phase 1,2+robust'!$A$3:$ID$198,163,FALSE)</f>
        <v>#N/A</v>
      </c>
      <c r="FH42" s="16" t="e">
        <f>VLOOKUP(A42,'Phase 1,2+robust'!$A$3:$ID$198,164,FALSE)</f>
        <v>#N/A</v>
      </c>
      <c r="FI42" s="16" t="e">
        <f>VLOOKUP(A42,'Phase 1,2+robust'!$A$3:$ID$198,165,FALSE)</f>
        <v>#N/A</v>
      </c>
      <c r="FJ42" s="16" t="e">
        <f>VLOOKUP(A42,'Phase 1,2+robust'!$A$3:$ID$198,166,FALSE)</f>
        <v>#N/A</v>
      </c>
      <c r="FK42" s="16" t="e">
        <f>VLOOKUP(A42,'Phase 1,2+robust'!$A$3:$ID$198,167,FALSE)</f>
        <v>#N/A</v>
      </c>
      <c r="FL42" s="16" t="e">
        <f>VLOOKUP(A42,'Phase 1,2+robust'!$A$3:$ID$198,168,FALSE)</f>
        <v>#N/A</v>
      </c>
      <c r="FM42" s="16" t="e">
        <f>VLOOKUP(A42,'Phase 1,2+robust'!$A$3:$ID$198,169,FALSE)</f>
        <v>#N/A</v>
      </c>
      <c r="FN42" s="16" t="e">
        <f>VLOOKUP(A42,'Phase 1,2+robust'!$A$3:$ID$198,170,FALSE)</f>
        <v>#N/A</v>
      </c>
      <c r="FO42" s="16" t="e">
        <f>VLOOKUP(A42,'Phase 1,2+robust'!$A$3:$ID$198,171,FALSE)</f>
        <v>#N/A</v>
      </c>
      <c r="FP42" s="16" t="e">
        <f>VLOOKUP(A42,'Phase 1,2+robust'!$A$3:$ID$198,172,FALSE)</f>
        <v>#N/A</v>
      </c>
      <c r="FQ42" s="16" t="e">
        <f>VLOOKUP(A42,'Phase 1,2+robust'!$A$3:$ID$198,173,FALSE)</f>
        <v>#N/A</v>
      </c>
      <c r="FR42" s="16" t="e">
        <f>VLOOKUP(A42,'Phase 1,2+robust'!$A$3:$ID$198,174,FALSE)</f>
        <v>#N/A</v>
      </c>
      <c r="FS42" s="16" t="e">
        <f>VLOOKUP(A42,'Phase 1,2+robust'!$A$3:$ID$198,175,FALSE)</f>
        <v>#N/A</v>
      </c>
      <c r="FT42" s="16" t="e">
        <f>VLOOKUP(A42,'Phase 1,2+robust'!$A$3:$ID$198,176,FALSE)</f>
        <v>#N/A</v>
      </c>
      <c r="FU42" s="16" t="e">
        <f>VLOOKUP(A42,'Phase 1,2+robust'!$A$3:$ID$198,177,FALSE)</f>
        <v>#N/A</v>
      </c>
      <c r="FV42" s="16" t="e">
        <f>VLOOKUP(A42,'Phase 1,2+robust'!$A$3:$ID$198,178,FALSE)</f>
        <v>#N/A</v>
      </c>
      <c r="FW42" s="16" t="e">
        <f>VLOOKUP(A42,'Phase 1,2+robust'!$A$3:$ID$198,179,FALSE)</f>
        <v>#N/A</v>
      </c>
      <c r="FX42" s="16" t="e">
        <f>VLOOKUP(A42,'Phase 1,2+robust'!$A$3:$ID$198,180,FALSE)</f>
        <v>#N/A</v>
      </c>
      <c r="FY42" s="16" t="e">
        <f>VLOOKUP(A42,'Phase 1,2+robust'!$A$3:$ID$198,181,FALSE)</f>
        <v>#N/A</v>
      </c>
      <c r="FZ42" s="16" t="e">
        <f>VLOOKUP(A42,'Phase 1,2+robust'!$A$3:$ID$198,182,FALSE)</f>
        <v>#N/A</v>
      </c>
      <c r="GA42" s="16" t="e">
        <f>VLOOKUP(A42,'Phase 1,2+robust'!$A$3:$ID$198,183,FALSE)</f>
        <v>#N/A</v>
      </c>
      <c r="GB42" s="16" t="e">
        <f>VLOOKUP(A42,'Phase 1,2+robust'!$A$3:$ID$198,184,FALSE)</f>
        <v>#N/A</v>
      </c>
      <c r="GC42" s="16" t="e">
        <f>VLOOKUP(A42,'Phase 1,2+robust'!$A$3:$ID$198,185,FALSE)</f>
        <v>#N/A</v>
      </c>
      <c r="GD42" s="16" t="e">
        <f>VLOOKUP(A42,'Phase 1,2+robust'!$A$3:$ID$198,186,FALSE)</f>
        <v>#N/A</v>
      </c>
      <c r="GE42" s="16" t="e">
        <f>VLOOKUP(A42,'Phase 1,2+robust'!$A$3:$ID$198,187,FALSE)</f>
        <v>#N/A</v>
      </c>
      <c r="GF42" s="16" t="e">
        <f>VLOOKUP(A42,'Phase 1,2+robust'!$A$3:$ID$198,188,FALSE)</f>
        <v>#N/A</v>
      </c>
      <c r="GG42" s="16" t="e">
        <f>VLOOKUP(A42,'Phase 1,2+robust'!$A$3:$ID$198,189,FALSE)</f>
        <v>#N/A</v>
      </c>
      <c r="GH42" s="16" t="e">
        <f>VLOOKUP(A42,'Phase 1,2+robust'!$A$3:$ID$198,190,FALSE)</f>
        <v>#N/A</v>
      </c>
      <c r="GI42" s="16" t="e">
        <f>VLOOKUP(A42,'Phase 1,2+robust'!$A$3:$ID$198,191,FALSE)</f>
        <v>#N/A</v>
      </c>
      <c r="GJ42" s="16" t="e">
        <f>VLOOKUP(A42,'Phase 1,2+robust'!$A$3:$ID$198,192,FALSE)</f>
        <v>#N/A</v>
      </c>
      <c r="GK42" s="16" t="e">
        <f>VLOOKUP(A42,'Phase 1,2+robust'!$A$3:$ID$198,193,FALSE)</f>
        <v>#N/A</v>
      </c>
      <c r="GL42" s="16" t="e">
        <f>VLOOKUP(A42,'Phase 1,2+robust'!$A$3:$ID$198,194,FALSE)</f>
        <v>#N/A</v>
      </c>
      <c r="GM42" s="16" t="e">
        <f>VLOOKUP(A42,'Phase 1,2+robust'!$A$3:$ID$198,195,FALSE)</f>
        <v>#N/A</v>
      </c>
      <c r="GN42" s="16" t="e">
        <f>VLOOKUP(A42,'Phase 1,2+robust'!$A$3:$ID$198,196,FALSE)</f>
        <v>#N/A</v>
      </c>
      <c r="GO42" s="16" t="e">
        <f>VLOOKUP(A42,'Phase 1,2+robust'!$A$3:$ID$198,197,FALSE)</f>
        <v>#N/A</v>
      </c>
      <c r="GP42" s="16" t="e">
        <f>VLOOKUP(A42,'Phase 1,2+robust'!$A$3:$ID$198,198,FALSE)</f>
        <v>#N/A</v>
      </c>
    </row>
    <row r="43" spans="1:198" s="16" customFormat="1" x14ac:dyDescent="0.25">
      <c r="B43" s="16" t="e">
        <f>VLOOKUP(A43,'Phase 1,2+robust'!$A$3:$ID$198,2,FALSE)</f>
        <v>#N/A</v>
      </c>
      <c r="C43" s="16" t="e">
        <f>VLOOKUP(A43,'Phase 1,2+robust'!$A$3:$ID$198,3,FALSE)</f>
        <v>#N/A</v>
      </c>
      <c r="D43" s="16" t="e">
        <f>VLOOKUP(A43,'Phase 1,2+robust'!$A$3:$ID$198,4,FALSE)</f>
        <v>#N/A</v>
      </c>
      <c r="E43" s="16" t="e">
        <f>VLOOKUP(A43,'Phase 1,2+robust'!$A$3:$ID$198,5,FALSE)</f>
        <v>#N/A</v>
      </c>
      <c r="F43" s="16" t="e">
        <f>VLOOKUP(A43,'Phase 1,2+robust'!$A$3:$ID$198,6,FALSE)</f>
        <v>#N/A</v>
      </c>
      <c r="G43" s="16" t="e">
        <f>VLOOKUP(A43,'Phase 1,2+robust'!$A$3:$ID$198,7,FALSE)</f>
        <v>#N/A</v>
      </c>
      <c r="H43" s="16" t="e">
        <f>VLOOKUP(A43,'Phase 1,2+robust'!$A$3:$ID$198,8,FALSE)</f>
        <v>#N/A</v>
      </c>
      <c r="I43" s="16" t="e">
        <f>VLOOKUP(A43,'Phase 1,2+robust'!$A$3:$ID$198,9,FALSE)</f>
        <v>#N/A</v>
      </c>
      <c r="J43" s="45" t="e">
        <f>VLOOKUP(A43,'Phase 1,2+robust'!$A$3:$ID$198,10,FALSE)</f>
        <v>#N/A</v>
      </c>
      <c r="K43" s="46" t="e">
        <f>VLOOKUP(A43,'Phase 1,2+robust'!$A$3:$ID$198,11,FALSE)</f>
        <v>#N/A</v>
      </c>
      <c r="L43" s="47" t="e">
        <f>VLOOKUP(A43,'Phase 1,2+robust'!$A$3:$ID$198,12,FALSE)</f>
        <v>#N/A</v>
      </c>
      <c r="M43" s="16" t="e">
        <f>VLOOKUP(A43,'Phase 1,2+robust'!$A$3:$ID$198,13,FALSE)</f>
        <v>#N/A</v>
      </c>
      <c r="N43" s="16" t="e">
        <f>VLOOKUP(A43,'Phase 1,2+robust'!$A$3:$ID$198,14,FALSE)</f>
        <v>#N/A</v>
      </c>
      <c r="O43" s="16" t="e">
        <f>VLOOKUP(A43,'Phase 1,2+robust'!$A$3:$ID$198,15,FALSE)</f>
        <v>#N/A</v>
      </c>
      <c r="P43" s="45" t="e">
        <f>VLOOKUP(A43,'Phase 1,2+robust'!$A$3:$ID$198,16,FALSE)</f>
        <v>#N/A</v>
      </c>
      <c r="Q43" s="46" t="e">
        <f>VLOOKUP(A43,'Phase 1,2+robust'!$A$3:$ID$198,17,FALSE)</f>
        <v>#N/A</v>
      </c>
      <c r="R43" s="47" t="e">
        <f>VLOOKUP(A43,'Phase 1,2+robust'!$A$3:$ID$198,18,FALSE)</f>
        <v>#N/A</v>
      </c>
      <c r="S43" s="16" t="e">
        <f>VLOOKUP(A43,'Phase 1,2+robust'!$A$3:$ID$198,19,FALSE)</f>
        <v>#N/A</v>
      </c>
      <c r="T43" s="16" t="e">
        <f>VLOOKUP(A43,'Phase 1,2+robust'!$A$3:$ID$198,20,FALSE)</f>
        <v>#N/A</v>
      </c>
      <c r="U43" s="16" t="e">
        <f>VLOOKUP(A43,'Phase 1,2+robust'!$A$3:$ID$198,21,FALSE)</f>
        <v>#N/A</v>
      </c>
      <c r="V43" s="45" t="e">
        <f>VLOOKUP(A43,'Phase 1,2+robust'!$A$3:$ID$198,22,FALSE)</f>
        <v>#N/A</v>
      </c>
      <c r="W43" s="46" t="e">
        <f>VLOOKUP(A43,'Phase 1,2+robust'!$A$3:$ID$198,23,FALSE)</f>
        <v>#N/A</v>
      </c>
      <c r="X43" s="47" t="e">
        <f>VLOOKUP(A43,'Phase 1,2+robust'!$A$3:$ID$198,24,FALSE)</f>
        <v>#N/A</v>
      </c>
      <c r="Y43" s="16" t="e">
        <f>VLOOKUP(A43,'Phase 1,2+robust'!$A$3:$ID$198,25,FALSE)</f>
        <v>#N/A</v>
      </c>
      <c r="Z43" s="16" t="e">
        <f>VLOOKUP(A43,'Phase 1,2+robust'!$A$3:$ID$198,26,FALSE)</f>
        <v>#N/A</v>
      </c>
      <c r="AA43" s="16" t="e">
        <f>VLOOKUP(A43,'Phase 1,2+robust'!$A$3:$ID$198,27,FALSE)</f>
        <v>#N/A</v>
      </c>
      <c r="AB43" s="45" t="e">
        <f>VLOOKUP(A43,'Phase 1,2+robust'!$A$3:$ID$198,28,FALSE)</f>
        <v>#N/A</v>
      </c>
      <c r="AC43" s="46" t="e">
        <f>VLOOKUP(A43,'Phase 1,2+robust'!$A$3:$ID$198,29,FALSE)</f>
        <v>#N/A</v>
      </c>
      <c r="AD43" s="47" t="e">
        <f>VLOOKUP(A43,'Phase 1,2+robust'!$A$3:$ID$198,30,FALSE)</f>
        <v>#N/A</v>
      </c>
      <c r="AE43" s="16" t="e">
        <f>VLOOKUP(A43,'Phase 1,2+robust'!$A$3:$ID$198,31,FALSE)</f>
        <v>#N/A</v>
      </c>
      <c r="AF43" s="16" t="e">
        <f>VLOOKUP(A43,'Phase 1,2+robust'!$A$3:$ID$198,32,FALSE)</f>
        <v>#N/A</v>
      </c>
      <c r="AG43" s="16" t="e">
        <f>VLOOKUP(A43,'Phase 1,2+robust'!$A$3:$ID$198,33,FALSE)</f>
        <v>#N/A</v>
      </c>
      <c r="AH43" s="45" t="e">
        <f>VLOOKUP(A43,'Phase 1,2+robust'!$A$3:$ID$198,34,FALSE)</f>
        <v>#N/A</v>
      </c>
      <c r="AI43" s="46" t="e">
        <f>VLOOKUP(A43,'Phase 1,2+robust'!$A$3:$ID$198,35,FALSE)</f>
        <v>#N/A</v>
      </c>
      <c r="AJ43" s="47" t="e">
        <f>VLOOKUP(A43,'Phase 1,2+robust'!$A$3:$ID$198,36,FALSE)</f>
        <v>#N/A</v>
      </c>
      <c r="AK43" s="16" t="e">
        <f>VLOOKUP(A43,'Phase 1,2+robust'!$A$3:$ID$198,37,FALSE)</f>
        <v>#N/A</v>
      </c>
      <c r="AL43" s="16" t="e">
        <f>VLOOKUP(A43,'Phase 1,2+robust'!$A$3:$ID$198,38,FALSE)</f>
        <v>#N/A</v>
      </c>
      <c r="AM43" s="16" t="e">
        <f>VLOOKUP(A43,'Phase 1,2+robust'!$A$3:$ID$198,39,FALSE)</f>
        <v>#N/A</v>
      </c>
      <c r="AN43" s="45" t="e">
        <f>VLOOKUP(A43,'Phase 1,2+robust'!$A$3:$ID$198,40,FALSE)</f>
        <v>#N/A</v>
      </c>
      <c r="AO43" s="46" t="e">
        <f>VLOOKUP(A43,'Phase 1,2+robust'!$A$3:$ID$198,41,FALSE)</f>
        <v>#N/A</v>
      </c>
      <c r="AP43" s="47" t="e">
        <f>VLOOKUP(A43,'Phase 1,2+robust'!$A$3:$ID$198,42,FALSE)</f>
        <v>#N/A</v>
      </c>
      <c r="AQ43" s="16" t="e">
        <f>VLOOKUP(A43,'Phase 1,2+robust'!$A$3:$ID$198,43,FALSE)</f>
        <v>#N/A</v>
      </c>
      <c r="AR43" s="16" t="e">
        <f>VLOOKUP(A43,'Phase 1,2+robust'!$A$3:$ID$198,44,FALSE)</f>
        <v>#N/A</v>
      </c>
      <c r="AS43" s="16" t="e">
        <f>VLOOKUP(A43,'Phase 1,2+robust'!$A$3:$ID$198,45,FALSE)</f>
        <v>#N/A</v>
      </c>
      <c r="AT43" s="45" t="e">
        <f>VLOOKUP(A43,'Phase 1,2+robust'!$A$3:$ID$198,46,FALSE)</f>
        <v>#N/A</v>
      </c>
      <c r="AU43" s="46" t="e">
        <f>VLOOKUP(A43,'Phase 1,2+robust'!$A$3:$ID$198,47,FALSE)</f>
        <v>#N/A</v>
      </c>
      <c r="AV43" s="47" t="e">
        <f>VLOOKUP(A43,'Phase 1,2+robust'!$A$3:$ID$198,48,FALSE)</f>
        <v>#N/A</v>
      </c>
      <c r="AW43" s="16" t="e">
        <f>VLOOKUP(A43,'Phase 1,2+robust'!$A$3:$ID$198,49,FALSE)</f>
        <v>#N/A</v>
      </c>
      <c r="AX43" s="16" t="e">
        <f>VLOOKUP(A43,'Phase 1,2+robust'!$A$3:$ID$198,50,FALSE)</f>
        <v>#N/A</v>
      </c>
      <c r="AY43" s="16" t="e">
        <f>VLOOKUP(A43,'Phase 1,2+robust'!$A$3:$ID$198,51,FALSE)</f>
        <v>#N/A</v>
      </c>
      <c r="AZ43" s="45" t="e">
        <f>VLOOKUP(A43,'Phase 1,2+robust'!$A$3:$ID$198,52,FALSE)</f>
        <v>#N/A</v>
      </c>
      <c r="BA43" s="46" t="e">
        <f>VLOOKUP(A43,'Phase 1,2+robust'!$A$3:$ID$198,53,FALSE)</f>
        <v>#N/A</v>
      </c>
      <c r="BB43" s="47" t="e">
        <f>VLOOKUP(A43,'Phase 1,2+robust'!$A$3:$ID$198,54,FALSE)</f>
        <v>#N/A</v>
      </c>
      <c r="BC43" s="16" t="e">
        <f>VLOOKUP(A43,'Phase 1,2+robust'!$A$3:$ID$198,55,FALSE)</f>
        <v>#N/A</v>
      </c>
      <c r="BD43" s="16" t="e">
        <f>VLOOKUP(A43,'Phase 1,2+robust'!$A$3:$ID$198,56,FALSE)</f>
        <v>#N/A</v>
      </c>
      <c r="BE43" s="16" t="e">
        <f>VLOOKUP(A43,'Phase 1,2+robust'!$A$3:$ID$198,57,FALSE)</f>
        <v>#N/A</v>
      </c>
      <c r="BF43" s="45" t="e">
        <f>VLOOKUP(A43,'Phase 1,2+robust'!$A$3:$ID$198,58,FALSE)</f>
        <v>#N/A</v>
      </c>
      <c r="BG43" s="46" t="e">
        <f>VLOOKUP(A43,'Phase 1,2+robust'!$A$3:$ID$198,59,FALSE)</f>
        <v>#N/A</v>
      </c>
      <c r="BH43" s="47" t="e">
        <f>VLOOKUP(A43,'Phase 1,2+robust'!$A$3:$ID$198,60,FALSE)</f>
        <v>#N/A</v>
      </c>
      <c r="BI43" s="16" t="e">
        <f>VLOOKUP(A43,'Phase 1,2+robust'!$A$3:$ID$198,61,FALSE)</f>
        <v>#N/A</v>
      </c>
      <c r="BJ43" s="16" t="e">
        <f>VLOOKUP(A43,'Phase 1,2+robust'!$A$3:$ID$198,62,FALSE)</f>
        <v>#N/A</v>
      </c>
      <c r="BK43" s="16" t="e">
        <f>VLOOKUP(A43,'Phase 1,2+robust'!$A$3:$ID$198,63,FALSE)</f>
        <v>#N/A</v>
      </c>
      <c r="BL43" s="45" t="e">
        <f>VLOOKUP(A43,'Phase 1,2+robust'!$A$3:$ID$198,64,FALSE)</f>
        <v>#N/A</v>
      </c>
      <c r="BM43" s="46" t="e">
        <f>VLOOKUP(A43,'Phase 1,2+robust'!$A$3:$ID$198,65,FALSE)</f>
        <v>#N/A</v>
      </c>
      <c r="BN43" s="47" t="e">
        <f>VLOOKUP(A43,'Phase 1,2+robust'!$A$3:$ID$198,66,FALSE)</f>
        <v>#N/A</v>
      </c>
      <c r="BO43" s="16" t="e">
        <f>VLOOKUP(A43,'Phase 1,2+robust'!$A$3:$ID$198,67,FALSE)</f>
        <v>#N/A</v>
      </c>
      <c r="BP43" s="16" t="e">
        <f>VLOOKUP(A43,'Phase 1,2+robust'!$A$3:$ID$198,68,FALSE)</f>
        <v>#N/A</v>
      </c>
      <c r="BQ43" s="16" t="e">
        <f>VLOOKUP(A43,'Phase 1,2+robust'!$A$3:$ID$198,69,FALSE)</f>
        <v>#N/A</v>
      </c>
      <c r="BR43" s="45" t="e">
        <f>VLOOKUP(A43,'Phase 1,2+robust'!$A$3:$ID$198,70,FALSE)</f>
        <v>#N/A</v>
      </c>
      <c r="BS43" s="46" t="e">
        <f>VLOOKUP(A43,'Phase 1,2+robust'!$A$3:$ID$198,71,FALSE)</f>
        <v>#N/A</v>
      </c>
      <c r="BT43" s="47" t="e">
        <f>VLOOKUP(A43,'Phase 1,2+robust'!$A$3:$ID$198,72,FALSE)</f>
        <v>#N/A</v>
      </c>
      <c r="BU43" s="16" t="e">
        <f>VLOOKUP(A43,'Phase 1,2+robust'!$A$3:$ID$198,73,FALSE)</f>
        <v>#N/A</v>
      </c>
      <c r="BV43" s="16" t="e">
        <f>VLOOKUP(A43,'Phase 1,2+robust'!$A$3:$ID$198,74,FALSE)</f>
        <v>#N/A</v>
      </c>
      <c r="BW43" s="16" t="e">
        <f>VLOOKUP(A43,'Phase 1,2+robust'!$A$3:$ID$198,75,FALSE)</f>
        <v>#N/A</v>
      </c>
      <c r="BX43" s="45" t="e">
        <f>VLOOKUP(A43,'Phase 1,2+robust'!$A$3:$ID$198,76,FALSE)</f>
        <v>#N/A</v>
      </c>
      <c r="BY43" s="46" t="e">
        <f>VLOOKUP(A43,'Phase 1,2+robust'!$A$3:$ID$198,77,FALSE)</f>
        <v>#N/A</v>
      </c>
      <c r="BZ43" s="47" t="e">
        <f>VLOOKUP(A43,'Phase 1,2+robust'!$A$3:$ID$198,78,FALSE)</f>
        <v>#N/A</v>
      </c>
      <c r="CA43" s="16" t="e">
        <f>VLOOKUP(A43,'Phase 1,2+robust'!$A$3:$ID$198,79,FALSE)</f>
        <v>#N/A</v>
      </c>
      <c r="CB43" s="16" t="e">
        <f>VLOOKUP(A43,'Phase 1,2+robust'!$A$3:$ID$198,80,FALSE)</f>
        <v>#N/A</v>
      </c>
      <c r="CC43" s="16" t="e">
        <f>VLOOKUP(A43,'Phase 1,2+robust'!$A$3:$ID$198,81,FALSE)</f>
        <v>#N/A</v>
      </c>
      <c r="CD43" s="45" t="e">
        <f>VLOOKUP(A43,'Phase 1,2+robust'!$A$3:$ID$198,82,FALSE)</f>
        <v>#N/A</v>
      </c>
      <c r="CE43" s="46" t="e">
        <f>VLOOKUP(A43,'Phase 1,2+robust'!$A$3:$ID$198,83,FALSE)</f>
        <v>#N/A</v>
      </c>
      <c r="CF43" s="47" t="e">
        <f>VLOOKUP(A43,'Phase 1,2+robust'!$A$3:$ID$198,84,FALSE)</f>
        <v>#N/A</v>
      </c>
      <c r="CG43" s="16" t="e">
        <f>VLOOKUP(A43,'Phase 1,2+robust'!$A$3:$ID$198,85,FALSE)</f>
        <v>#N/A</v>
      </c>
      <c r="CH43" s="16" t="e">
        <f>VLOOKUP(A43,'Phase 1,2+robust'!$A$3:$ID$198,86,FALSE)</f>
        <v>#N/A</v>
      </c>
      <c r="CI43" s="16" t="e">
        <f>VLOOKUP(A43,'Phase 1,2+robust'!$A$3:$ID$198,87,FALSE)</f>
        <v>#N/A</v>
      </c>
      <c r="CJ43" s="45" t="e">
        <f>VLOOKUP(A43,'Phase 1,2+robust'!$A$3:$ID$198,88,FALSE)</f>
        <v>#N/A</v>
      </c>
      <c r="CK43" s="46" t="e">
        <f>VLOOKUP(A43,'Phase 1,2+robust'!$A$3:$ID$198,89,FALSE)</f>
        <v>#N/A</v>
      </c>
      <c r="CL43" s="47" t="e">
        <f>VLOOKUP(A43,'Phase 1,2+robust'!$A$3:$ID$198,90,FALSE)</f>
        <v>#N/A</v>
      </c>
      <c r="CM43" s="16" t="e">
        <f>VLOOKUP(A43,'Phase 1,2+robust'!$A$3:$ID$198,91,FALSE)</f>
        <v>#N/A</v>
      </c>
      <c r="CN43" s="16" t="e">
        <f>VLOOKUP(A43,'Phase 1,2+robust'!$A$3:$ID$198,92,FALSE)</f>
        <v>#N/A</v>
      </c>
      <c r="CO43" s="16" t="e">
        <f>VLOOKUP(A43,'Phase 1,2+robust'!$A$3:$ID$198,93,FALSE)</f>
        <v>#N/A</v>
      </c>
      <c r="CP43" s="45" t="e">
        <f>VLOOKUP(A43,'Phase 1,2+robust'!$A$3:$ID$198,94,FALSE)</f>
        <v>#N/A</v>
      </c>
      <c r="CQ43" s="46" t="e">
        <f>VLOOKUP(A43,'Phase 1,2+robust'!$A$3:$ID$198,95,FALSE)</f>
        <v>#N/A</v>
      </c>
      <c r="CR43" s="47" t="e">
        <f>VLOOKUP(A43,'Phase 1,2+robust'!$A$3:$ID$198,96,FALSE)</f>
        <v>#N/A</v>
      </c>
      <c r="CS43" s="16" t="e">
        <f>VLOOKUP(A43,'Phase 1,2+robust'!$A$3:$ID$198,97,FALSE)</f>
        <v>#N/A</v>
      </c>
      <c r="CT43" s="16" t="e">
        <f>VLOOKUP(A43,'Phase 1,2+robust'!$A$3:$ID$198,98,FALSE)</f>
        <v>#N/A</v>
      </c>
      <c r="CU43" s="16" t="e">
        <f>VLOOKUP(A43,'Phase 1,2+robust'!$A$3:$ID$198,99,FALSE)</f>
        <v>#N/A</v>
      </c>
      <c r="CV43" s="45" t="e">
        <f>VLOOKUP(A43,'Phase 1,2+robust'!$A$3:$ID$198,100,FALSE)</f>
        <v>#N/A</v>
      </c>
      <c r="CW43" s="46" t="e">
        <f>VLOOKUP(A43,'Phase 1,2+robust'!$A$3:$ID$198,101,FALSE)</f>
        <v>#N/A</v>
      </c>
      <c r="CX43" s="47" t="e">
        <f>VLOOKUP(A43,'Phase 1,2+robust'!$A$3:$ID$198,102,FALSE)</f>
        <v>#N/A</v>
      </c>
      <c r="CY43" s="16" t="e">
        <f>VLOOKUP(A43,'Phase 1,2+robust'!$A$3:$ID$198,103,FALSE)</f>
        <v>#N/A</v>
      </c>
      <c r="CZ43" s="16" t="e">
        <f>VLOOKUP(A43,'Phase 1,2+robust'!$A$3:$ID$198,104,FALSE)</f>
        <v>#N/A</v>
      </c>
      <c r="DA43" s="16" t="e">
        <f>VLOOKUP(A43,'Phase 1,2+robust'!$A$3:$ID$198,105,FALSE)</f>
        <v>#N/A</v>
      </c>
      <c r="DB43" s="45" t="e">
        <f>VLOOKUP(A43,'Phase 1,2+robust'!$A$3:$ID$198,106,FALSE)</f>
        <v>#N/A</v>
      </c>
      <c r="DC43" s="46" t="e">
        <f>VLOOKUP(A43,'Phase 1,2+robust'!$A$3:$ID$198,107,FALSE)</f>
        <v>#N/A</v>
      </c>
      <c r="DD43" s="47" t="e">
        <f>VLOOKUP(A43,'Phase 1,2+robust'!$A$3:$ID$198,108,FALSE)</f>
        <v>#N/A</v>
      </c>
      <c r="DE43" s="16" t="e">
        <f>VLOOKUP(A43,'Phase 1,2+robust'!$A$3:$ID$198,109,FALSE)</f>
        <v>#N/A</v>
      </c>
      <c r="DF43" s="16" t="e">
        <f>VLOOKUP(A43,'Phase 1,2+robust'!$A$3:$ID$198,110,FALSE)</f>
        <v>#N/A</v>
      </c>
      <c r="DG43" s="16" t="e">
        <f>VLOOKUP(A43,'Phase 1,2+robust'!$A$3:$ID$198,111,FALSE)</f>
        <v>#N/A</v>
      </c>
      <c r="DH43" s="45" t="e">
        <f>VLOOKUP(A43,'Phase 1,2+robust'!$A$3:$ID$198,112,FALSE)</f>
        <v>#N/A</v>
      </c>
      <c r="DI43" s="46" t="e">
        <f>VLOOKUP(A43,'Phase 1,2+robust'!$A$3:$ID$198,113,FALSE)</f>
        <v>#N/A</v>
      </c>
      <c r="DJ43" s="47" t="e">
        <f>VLOOKUP(A43,'Phase 1,2+robust'!$A$3:$ID$198,114,FALSE)</f>
        <v>#N/A</v>
      </c>
      <c r="DK43" s="16" t="e">
        <f>VLOOKUP(A43,'Phase 1,2+robust'!$A$3:$ID$198,115,FALSE)</f>
        <v>#N/A</v>
      </c>
      <c r="DL43" s="16" t="e">
        <f>VLOOKUP(A43,'Phase 1,2+robust'!$A$3:$ID$198,116,FALSE)</f>
        <v>#N/A</v>
      </c>
      <c r="DM43" s="16" t="e">
        <f>VLOOKUP(A43,'Phase 1,2+robust'!$A$3:$ID$198,117,FALSE)</f>
        <v>#N/A</v>
      </c>
      <c r="DN43" s="45" t="e">
        <f>VLOOKUP(A43,'Phase 1,2+robust'!$A$3:$ID$198,118,FALSE)</f>
        <v>#N/A</v>
      </c>
      <c r="DO43" s="46" t="e">
        <f>VLOOKUP(A43,'Phase 1,2+robust'!$A$3:$ID$198,119,FALSE)</f>
        <v>#N/A</v>
      </c>
      <c r="DP43" s="47" t="e">
        <f>VLOOKUP(A43,'Phase 1,2+robust'!$A$3:$ID$198,120,FALSE)</f>
        <v>#N/A</v>
      </c>
      <c r="DQ43" s="16" t="e">
        <f>VLOOKUP(A43,'Phase 1,2+robust'!$A$3:$ID$198,121,FALSE)</f>
        <v>#N/A</v>
      </c>
      <c r="DR43" s="16" t="e">
        <f>VLOOKUP(A43,'Phase 1,2+robust'!$A$3:$ID$198,122,FALSE)</f>
        <v>#N/A</v>
      </c>
      <c r="DS43" s="16" t="e">
        <f>VLOOKUP(A43,'Phase 1,2+robust'!$A$3:$ID$198,123,FALSE)</f>
        <v>#N/A</v>
      </c>
      <c r="DT43" s="45" t="e">
        <f>VLOOKUP(A43,'Phase 1,2+robust'!$A$3:$ID$198,124,FALSE)</f>
        <v>#N/A</v>
      </c>
      <c r="DU43" s="46" t="e">
        <f>VLOOKUP(A43,'Phase 1,2+robust'!$A$3:$ID$198,125,FALSE)</f>
        <v>#N/A</v>
      </c>
      <c r="DV43" s="47" t="e">
        <f>VLOOKUP(A43,'Phase 1,2+robust'!$A$3:$ID$198,126,FALSE)</f>
        <v>#N/A</v>
      </c>
      <c r="DW43" s="16" t="e">
        <f>VLOOKUP(A43,'Phase 1,2+robust'!$A$3:$ID$198,127,FALSE)</f>
        <v>#N/A</v>
      </c>
      <c r="DX43" s="16" t="e">
        <f>VLOOKUP(A43,'Phase 1,2+robust'!$A$3:$ID$198,128,FALSE)</f>
        <v>#N/A</v>
      </c>
      <c r="DY43" s="16" t="e">
        <f>VLOOKUP(A43,'Phase 1,2+robust'!$A$3:$ID$198,129,FALSE)</f>
        <v>#N/A</v>
      </c>
      <c r="DZ43" s="45" t="e">
        <f>VLOOKUP(A43,'Phase 1,2+robust'!$A$3:$ID$198,130,FALSE)</f>
        <v>#N/A</v>
      </c>
      <c r="EA43" s="46" t="e">
        <f>VLOOKUP(A43,'Phase 1,2+robust'!$A$3:$ID$198,131,FALSE)</f>
        <v>#N/A</v>
      </c>
      <c r="EB43" s="47" t="e">
        <f>VLOOKUP(A43,'Phase 1,2+robust'!$A$3:$ID$198,132,FALSE)</f>
        <v>#N/A</v>
      </c>
      <c r="EC43" s="16" t="e">
        <f>VLOOKUP(A43,'Phase 1,2+robust'!$A$3:$ID$198,133,FALSE)</f>
        <v>#N/A</v>
      </c>
      <c r="ED43" s="16" t="e">
        <f>VLOOKUP(A43,'Phase 1,2+robust'!$A$3:$ID$198,134,FALSE)</f>
        <v>#N/A</v>
      </c>
      <c r="EE43" s="16" t="e">
        <f>VLOOKUP(A43,'Phase 1,2+robust'!$A$3:$ID$198,135,FALSE)</f>
        <v>#N/A</v>
      </c>
      <c r="EF43" s="45" t="e">
        <f>VLOOKUP(A43,'Phase 1,2+robust'!$A$3:$ID$198,136,FALSE)</f>
        <v>#N/A</v>
      </c>
      <c r="EG43" s="46" t="e">
        <f>VLOOKUP(A43,'Phase 1,2+robust'!$A$3:$ID$198,137,FALSE)</f>
        <v>#N/A</v>
      </c>
      <c r="EH43" s="47" t="e">
        <f>VLOOKUP(A43,'Phase 1,2+robust'!$A$3:$ID$198,138,FALSE)</f>
        <v>#N/A</v>
      </c>
      <c r="EI43" s="16" t="e">
        <f>VLOOKUP(A43,'Phase 1,2+robust'!$A$3:$ID$198,139,FALSE)</f>
        <v>#N/A</v>
      </c>
      <c r="EJ43" s="16" t="e">
        <f>VLOOKUP(A43,'Phase 1,2+robust'!$A$3:$ID$198,140,FALSE)</f>
        <v>#N/A</v>
      </c>
      <c r="EK43" s="16" t="e">
        <f>VLOOKUP(A43,'Phase 1,2+robust'!$A$3:$ID$198,141,FALSE)</f>
        <v>#N/A</v>
      </c>
      <c r="EL43" s="45" t="e">
        <f>VLOOKUP(A43,'Phase 1,2+robust'!$A$3:$ID$198,142,FALSE)</f>
        <v>#N/A</v>
      </c>
      <c r="EM43" s="46" t="e">
        <f>VLOOKUP(A43,'Phase 1,2+robust'!$A$3:$ID$198,143,FALSE)</f>
        <v>#N/A</v>
      </c>
      <c r="EN43" s="47" t="e">
        <f>VLOOKUP(A43,'Phase 1,2+robust'!$A$3:$ID$198,144,FALSE)</f>
        <v>#N/A</v>
      </c>
      <c r="EO43" s="16" t="e">
        <f>VLOOKUP(A43,'Phase 1,2+robust'!$A$3:$ID$198,145,FALSE)</f>
        <v>#N/A</v>
      </c>
      <c r="EP43" s="16" t="e">
        <f>VLOOKUP(A43,'Phase 1,2+robust'!$A$3:$ID$198,146,FALSE)</f>
        <v>#N/A</v>
      </c>
      <c r="EQ43" s="16" t="e">
        <f>VLOOKUP(A43,'Phase 1,2+robust'!$A$3:$ID$198,147,FALSE)</f>
        <v>#N/A</v>
      </c>
      <c r="ER43" s="45" t="e">
        <f>VLOOKUP(A43,'Phase 1,2+robust'!$A$3:$ID$198,148,FALSE)</f>
        <v>#N/A</v>
      </c>
      <c r="ES43" s="46" t="e">
        <f>VLOOKUP(A43,'Phase 1,2+robust'!$A$3:$ID$198,149,FALSE)</f>
        <v>#N/A</v>
      </c>
      <c r="ET43" s="47" t="e">
        <f>VLOOKUP(A43,'Phase 1,2+robust'!$A$3:$ID$198,150,FALSE)</f>
        <v>#N/A</v>
      </c>
      <c r="EU43" s="16" t="e">
        <f>VLOOKUP(A43,'Phase 1,2+robust'!$A$3:$ID$198,151,FALSE)</f>
        <v>#N/A</v>
      </c>
      <c r="EV43" s="16" t="e">
        <f>VLOOKUP(A43,'Phase 1,2+robust'!$A$3:$ID$198,152,FALSE)</f>
        <v>#N/A</v>
      </c>
      <c r="EW43" s="16" t="e">
        <f>VLOOKUP(A43,'Phase 1,2+robust'!$A$3:$ID$198,153,FALSE)</f>
        <v>#N/A</v>
      </c>
      <c r="EX43" s="16" t="e">
        <f>VLOOKUP(A43,'Phase 1,2+robust'!$A$3:$ID$198,154,FALSE)</f>
        <v>#N/A</v>
      </c>
      <c r="EY43" s="16" t="e">
        <f>VLOOKUP(A43,'Phase 1,2+robust'!$A$3:$ID$198,155,FALSE)</f>
        <v>#N/A</v>
      </c>
      <c r="EZ43" s="16" t="e">
        <f>VLOOKUP(A43,'Phase 1,2+robust'!$A$3:$ID$198,156,FALSE)</f>
        <v>#N/A</v>
      </c>
      <c r="FA43" s="16" t="e">
        <f>VLOOKUP(A43,'Phase 1,2+robust'!$A$3:$ID$198,157,FALSE)</f>
        <v>#N/A</v>
      </c>
      <c r="FB43" s="16" t="e">
        <f>VLOOKUP(A43,'Phase 1,2+robust'!$A$3:$ID$198,158,FALSE)</f>
        <v>#N/A</v>
      </c>
      <c r="FC43" s="16" t="e">
        <f>VLOOKUP(A43,'Phase 1,2+robust'!$A$3:$ID$198,159,FALSE)</f>
        <v>#N/A</v>
      </c>
      <c r="FD43" s="16" t="e">
        <f>VLOOKUP(A43,'Phase 1,2+robust'!$A$3:$ID$198,160,FALSE)</f>
        <v>#N/A</v>
      </c>
      <c r="FE43" s="16" t="e">
        <f>VLOOKUP(A43,'Phase 1,2+robust'!$A$3:$ID$198,161,FALSE)</f>
        <v>#N/A</v>
      </c>
      <c r="FF43" s="16" t="e">
        <f>VLOOKUP(A43,'Phase 1,2+robust'!$A$3:$ID$198,162,FALSE)</f>
        <v>#N/A</v>
      </c>
      <c r="FG43" s="16" t="e">
        <f>VLOOKUP(A43,'Phase 1,2+robust'!$A$3:$ID$198,163,FALSE)</f>
        <v>#N/A</v>
      </c>
      <c r="FH43" s="16" t="e">
        <f>VLOOKUP(A43,'Phase 1,2+robust'!$A$3:$ID$198,164,FALSE)</f>
        <v>#N/A</v>
      </c>
      <c r="FI43" s="16" t="e">
        <f>VLOOKUP(A43,'Phase 1,2+robust'!$A$3:$ID$198,165,FALSE)</f>
        <v>#N/A</v>
      </c>
      <c r="FJ43" s="16" t="e">
        <f>VLOOKUP(A43,'Phase 1,2+robust'!$A$3:$ID$198,166,FALSE)</f>
        <v>#N/A</v>
      </c>
      <c r="FK43" s="16" t="e">
        <f>VLOOKUP(A43,'Phase 1,2+robust'!$A$3:$ID$198,167,FALSE)</f>
        <v>#N/A</v>
      </c>
      <c r="FL43" s="16" t="e">
        <f>VLOOKUP(A43,'Phase 1,2+robust'!$A$3:$ID$198,168,FALSE)</f>
        <v>#N/A</v>
      </c>
      <c r="FM43" s="16" t="e">
        <f>VLOOKUP(A43,'Phase 1,2+robust'!$A$3:$ID$198,169,FALSE)</f>
        <v>#N/A</v>
      </c>
      <c r="FN43" s="16" t="e">
        <f>VLOOKUP(A43,'Phase 1,2+robust'!$A$3:$ID$198,170,FALSE)</f>
        <v>#N/A</v>
      </c>
      <c r="FO43" s="16" t="e">
        <f>VLOOKUP(A43,'Phase 1,2+robust'!$A$3:$ID$198,171,FALSE)</f>
        <v>#N/A</v>
      </c>
      <c r="FP43" s="16" t="e">
        <f>VLOOKUP(A43,'Phase 1,2+robust'!$A$3:$ID$198,172,FALSE)</f>
        <v>#N/A</v>
      </c>
      <c r="FQ43" s="16" t="e">
        <f>VLOOKUP(A43,'Phase 1,2+robust'!$A$3:$ID$198,173,FALSE)</f>
        <v>#N/A</v>
      </c>
      <c r="FR43" s="16" t="e">
        <f>VLOOKUP(A43,'Phase 1,2+robust'!$A$3:$ID$198,174,FALSE)</f>
        <v>#N/A</v>
      </c>
      <c r="FS43" s="16" t="e">
        <f>VLOOKUP(A43,'Phase 1,2+robust'!$A$3:$ID$198,175,FALSE)</f>
        <v>#N/A</v>
      </c>
      <c r="FT43" s="16" t="e">
        <f>VLOOKUP(A43,'Phase 1,2+robust'!$A$3:$ID$198,176,FALSE)</f>
        <v>#N/A</v>
      </c>
      <c r="FU43" s="16" t="e">
        <f>VLOOKUP(A43,'Phase 1,2+robust'!$A$3:$ID$198,177,FALSE)</f>
        <v>#N/A</v>
      </c>
      <c r="FV43" s="16" t="e">
        <f>VLOOKUP(A43,'Phase 1,2+robust'!$A$3:$ID$198,178,FALSE)</f>
        <v>#N/A</v>
      </c>
      <c r="FW43" s="16" t="e">
        <f>VLOOKUP(A43,'Phase 1,2+robust'!$A$3:$ID$198,179,FALSE)</f>
        <v>#N/A</v>
      </c>
      <c r="FX43" s="16" t="e">
        <f>VLOOKUP(A43,'Phase 1,2+robust'!$A$3:$ID$198,180,FALSE)</f>
        <v>#N/A</v>
      </c>
      <c r="FY43" s="16" t="e">
        <f>VLOOKUP(A43,'Phase 1,2+robust'!$A$3:$ID$198,181,FALSE)</f>
        <v>#N/A</v>
      </c>
      <c r="FZ43" s="16" t="e">
        <f>VLOOKUP(A43,'Phase 1,2+robust'!$A$3:$ID$198,182,FALSE)</f>
        <v>#N/A</v>
      </c>
      <c r="GA43" s="16" t="e">
        <f>VLOOKUP(A43,'Phase 1,2+robust'!$A$3:$ID$198,183,FALSE)</f>
        <v>#N/A</v>
      </c>
      <c r="GB43" s="16" t="e">
        <f>VLOOKUP(A43,'Phase 1,2+robust'!$A$3:$ID$198,184,FALSE)</f>
        <v>#N/A</v>
      </c>
      <c r="GC43" s="16" t="e">
        <f>VLOOKUP(A43,'Phase 1,2+robust'!$A$3:$ID$198,185,FALSE)</f>
        <v>#N/A</v>
      </c>
      <c r="GD43" s="16" t="e">
        <f>VLOOKUP(A43,'Phase 1,2+robust'!$A$3:$ID$198,186,FALSE)</f>
        <v>#N/A</v>
      </c>
      <c r="GE43" s="16" t="e">
        <f>VLOOKUP(A43,'Phase 1,2+robust'!$A$3:$ID$198,187,FALSE)</f>
        <v>#N/A</v>
      </c>
      <c r="GF43" s="16" t="e">
        <f>VLOOKUP(A43,'Phase 1,2+robust'!$A$3:$ID$198,188,FALSE)</f>
        <v>#N/A</v>
      </c>
      <c r="GG43" s="16" t="e">
        <f>VLOOKUP(A43,'Phase 1,2+robust'!$A$3:$ID$198,189,FALSE)</f>
        <v>#N/A</v>
      </c>
      <c r="GH43" s="16" t="e">
        <f>VLOOKUP(A43,'Phase 1,2+robust'!$A$3:$ID$198,190,FALSE)</f>
        <v>#N/A</v>
      </c>
      <c r="GI43" s="16" t="e">
        <f>VLOOKUP(A43,'Phase 1,2+robust'!$A$3:$ID$198,191,FALSE)</f>
        <v>#N/A</v>
      </c>
      <c r="GJ43" s="16" t="e">
        <f>VLOOKUP(A43,'Phase 1,2+robust'!$A$3:$ID$198,192,FALSE)</f>
        <v>#N/A</v>
      </c>
      <c r="GK43" s="16" t="e">
        <f>VLOOKUP(A43,'Phase 1,2+robust'!$A$3:$ID$198,193,FALSE)</f>
        <v>#N/A</v>
      </c>
      <c r="GL43" s="16" t="e">
        <f>VLOOKUP(A43,'Phase 1,2+robust'!$A$3:$ID$198,194,FALSE)</f>
        <v>#N/A</v>
      </c>
      <c r="GM43" s="16" t="e">
        <f>VLOOKUP(A43,'Phase 1,2+robust'!$A$3:$ID$198,195,FALSE)</f>
        <v>#N/A</v>
      </c>
      <c r="GN43" s="16" t="e">
        <f>VLOOKUP(A43,'Phase 1,2+robust'!$A$3:$ID$198,196,FALSE)</f>
        <v>#N/A</v>
      </c>
      <c r="GO43" s="16" t="e">
        <f>VLOOKUP(A43,'Phase 1,2+robust'!$A$3:$ID$198,197,FALSE)</f>
        <v>#N/A</v>
      </c>
      <c r="GP43" s="16" t="e">
        <f>VLOOKUP(A43,'Phase 1,2+robust'!$A$3:$ID$198,198,FALSE)</f>
        <v>#N/A</v>
      </c>
    </row>
    <row r="44" spans="1:198" s="16" customFormat="1" x14ac:dyDescent="0.25">
      <c r="B44" s="16" t="e">
        <f>VLOOKUP(A44,'Phase 1,2+robust'!$A$3:$ID$198,2,FALSE)</f>
        <v>#N/A</v>
      </c>
      <c r="C44" s="16" t="e">
        <f>VLOOKUP(A44,'Phase 1,2+robust'!$A$3:$ID$198,3,FALSE)</f>
        <v>#N/A</v>
      </c>
      <c r="D44" s="16" t="e">
        <f>VLOOKUP(A44,'Phase 1,2+robust'!$A$3:$ID$198,4,FALSE)</f>
        <v>#N/A</v>
      </c>
      <c r="E44" s="16" t="e">
        <f>VLOOKUP(A44,'Phase 1,2+robust'!$A$3:$ID$198,5,FALSE)</f>
        <v>#N/A</v>
      </c>
      <c r="F44" s="16" t="e">
        <f>VLOOKUP(A44,'Phase 1,2+robust'!$A$3:$ID$198,6,FALSE)</f>
        <v>#N/A</v>
      </c>
      <c r="G44" s="16" t="e">
        <f>VLOOKUP(A44,'Phase 1,2+robust'!$A$3:$ID$198,7,FALSE)</f>
        <v>#N/A</v>
      </c>
      <c r="H44" s="16" t="e">
        <f>VLOOKUP(A44,'Phase 1,2+robust'!$A$3:$ID$198,8,FALSE)</f>
        <v>#N/A</v>
      </c>
      <c r="I44" s="16" t="e">
        <f>VLOOKUP(A44,'Phase 1,2+robust'!$A$3:$ID$198,9,FALSE)</f>
        <v>#N/A</v>
      </c>
      <c r="J44" s="45" t="e">
        <f>VLOOKUP(A44,'Phase 1,2+robust'!$A$3:$ID$198,10,FALSE)</f>
        <v>#N/A</v>
      </c>
      <c r="K44" s="46" t="e">
        <f>VLOOKUP(A44,'Phase 1,2+robust'!$A$3:$ID$198,11,FALSE)</f>
        <v>#N/A</v>
      </c>
      <c r="L44" s="47" t="e">
        <f>VLOOKUP(A44,'Phase 1,2+robust'!$A$3:$ID$198,12,FALSE)</f>
        <v>#N/A</v>
      </c>
      <c r="M44" s="16" t="e">
        <f>VLOOKUP(A44,'Phase 1,2+robust'!$A$3:$ID$198,13,FALSE)</f>
        <v>#N/A</v>
      </c>
      <c r="N44" s="16" t="e">
        <f>VLOOKUP(A44,'Phase 1,2+robust'!$A$3:$ID$198,14,FALSE)</f>
        <v>#N/A</v>
      </c>
      <c r="O44" s="16" t="e">
        <f>VLOOKUP(A44,'Phase 1,2+robust'!$A$3:$ID$198,15,FALSE)</f>
        <v>#N/A</v>
      </c>
      <c r="P44" s="45" t="e">
        <f>VLOOKUP(A44,'Phase 1,2+robust'!$A$3:$ID$198,16,FALSE)</f>
        <v>#N/A</v>
      </c>
      <c r="Q44" s="46" t="e">
        <f>VLOOKUP(A44,'Phase 1,2+robust'!$A$3:$ID$198,17,FALSE)</f>
        <v>#N/A</v>
      </c>
      <c r="R44" s="47" t="e">
        <f>VLOOKUP(A44,'Phase 1,2+robust'!$A$3:$ID$198,18,FALSE)</f>
        <v>#N/A</v>
      </c>
      <c r="S44" s="16" t="e">
        <f>VLOOKUP(A44,'Phase 1,2+robust'!$A$3:$ID$198,19,FALSE)</f>
        <v>#N/A</v>
      </c>
      <c r="T44" s="16" t="e">
        <f>VLOOKUP(A44,'Phase 1,2+robust'!$A$3:$ID$198,20,FALSE)</f>
        <v>#N/A</v>
      </c>
      <c r="U44" s="16" t="e">
        <f>VLOOKUP(A44,'Phase 1,2+robust'!$A$3:$ID$198,21,FALSE)</f>
        <v>#N/A</v>
      </c>
      <c r="V44" s="45" t="e">
        <f>VLOOKUP(A44,'Phase 1,2+robust'!$A$3:$ID$198,22,FALSE)</f>
        <v>#N/A</v>
      </c>
      <c r="W44" s="46" t="e">
        <f>VLOOKUP(A44,'Phase 1,2+robust'!$A$3:$ID$198,23,FALSE)</f>
        <v>#N/A</v>
      </c>
      <c r="X44" s="47" t="e">
        <f>VLOOKUP(A44,'Phase 1,2+robust'!$A$3:$ID$198,24,FALSE)</f>
        <v>#N/A</v>
      </c>
      <c r="Y44" s="16" t="e">
        <f>VLOOKUP(A44,'Phase 1,2+robust'!$A$3:$ID$198,25,FALSE)</f>
        <v>#N/A</v>
      </c>
      <c r="Z44" s="16" t="e">
        <f>VLOOKUP(A44,'Phase 1,2+robust'!$A$3:$ID$198,26,FALSE)</f>
        <v>#N/A</v>
      </c>
      <c r="AA44" s="16" t="e">
        <f>VLOOKUP(A44,'Phase 1,2+robust'!$A$3:$ID$198,27,FALSE)</f>
        <v>#N/A</v>
      </c>
      <c r="AB44" s="45" t="e">
        <f>VLOOKUP(A44,'Phase 1,2+robust'!$A$3:$ID$198,28,FALSE)</f>
        <v>#N/A</v>
      </c>
      <c r="AC44" s="46" t="e">
        <f>VLOOKUP(A44,'Phase 1,2+robust'!$A$3:$ID$198,29,FALSE)</f>
        <v>#N/A</v>
      </c>
      <c r="AD44" s="47" t="e">
        <f>VLOOKUP(A44,'Phase 1,2+robust'!$A$3:$ID$198,30,FALSE)</f>
        <v>#N/A</v>
      </c>
      <c r="AE44" s="16" t="e">
        <f>VLOOKUP(A44,'Phase 1,2+robust'!$A$3:$ID$198,31,FALSE)</f>
        <v>#N/A</v>
      </c>
      <c r="AF44" s="16" t="e">
        <f>VLOOKUP(A44,'Phase 1,2+robust'!$A$3:$ID$198,32,FALSE)</f>
        <v>#N/A</v>
      </c>
      <c r="AG44" s="16" t="e">
        <f>VLOOKUP(A44,'Phase 1,2+robust'!$A$3:$ID$198,33,FALSE)</f>
        <v>#N/A</v>
      </c>
      <c r="AH44" s="45" t="e">
        <f>VLOOKUP(A44,'Phase 1,2+robust'!$A$3:$ID$198,34,FALSE)</f>
        <v>#N/A</v>
      </c>
      <c r="AI44" s="46" t="e">
        <f>VLOOKUP(A44,'Phase 1,2+robust'!$A$3:$ID$198,35,FALSE)</f>
        <v>#N/A</v>
      </c>
      <c r="AJ44" s="47" t="e">
        <f>VLOOKUP(A44,'Phase 1,2+robust'!$A$3:$ID$198,36,FALSE)</f>
        <v>#N/A</v>
      </c>
      <c r="AK44" s="16" t="e">
        <f>VLOOKUP(A44,'Phase 1,2+robust'!$A$3:$ID$198,37,FALSE)</f>
        <v>#N/A</v>
      </c>
      <c r="AL44" s="16" t="e">
        <f>VLOOKUP(A44,'Phase 1,2+robust'!$A$3:$ID$198,38,FALSE)</f>
        <v>#N/A</v>
      </c>
      <c r="AM44" s="16" t="e">
        <f>VLOOKUP(A44,'Phase 1,2+robust'!$A$3:$ID$198,39,FALSE)</f>
        <v>#N/A</v>
      </c>
      <c r="AN44" s="45" t="e">
        <f>VLOOKUP(A44,'Phase 1,2+robust'!$A$3:$ID$198,40,FALSE)</f>
        <v>#N/A</v>
      </c>
      <c r="AO44" s="46" t="e">
        <f>VLOOKUP(A44,'Phase 1,2+robust'!$A$3:$ID$198,41,FALSE)</f>
        <v>#N/A</v>
      </c>
      <c r="AP44" s="47" t="e">
        <f>VLOOKUP(A44,'Phase 1,2+robust'!$A$3:$ID$198,42,FALSE)</f>
        <v>#N/A</v>
      </c>
      <c r="AQ44" s="16" t="e">
        <f>VLOOKUP(A44,'Phase 1,2+robust'!$A$3:$ID$198,43,FALSE)</f>
        <v>#N/A</v>
      </c>
      <c r="AR44" s="16" t="e">
        <f>VLOOKUP(A44,'Phase 1,2+robust'!$A$3:$ID$198,44,FALSE)</f>
        <v>#N/A</v>
      </c>
      <c r="AS44" s="16" t="e">
        <f>VLOOKUP(A44,'Phase 1,2+robust'!$A$3:$ID$198,45,FALSE)</f>
        <v>#N/A</v>
      </c>
      <c r="AT44" s="45" t="e">
        <f>VLOOKUP(A44,'Phase 1,2+robust'!$A$3:$ID$198,46,FALSE)</f>
        <v>#N/A</v>
      </c>
      <c r="AU44" s="46" t="e">
        <f>VLOOKUP(A44,'Phase 1,2+robust'!$A$3:$ID$198,47,FALSE)</f>
        <v>#N/A</v>
      </c>
      <c r="AV44" s="47" t="e">
        <f>VLOOKUP(A44,'Phase 1,2+robust'!$A$3:$ID$198,48,FALSE)</f>
        <v>#N/A</v>
      </c>
      <c r="AW44" s="16" t="e">
        <f>VLOOKUP(A44,'Phase 1,2+robust'!$A$3:$ID$198,49,FALSE)</f>
        <v>#N/A</v>
      </c>
      <c r="AX44" s="16" t="e">
        <f>VLOOKUP(A44,'Phase 1,2+robust'!$A$3:$ID$198,50,FALSE)</f>
        <v>#N/A</v>
      </c>
      <c r="AY44" s="16" t="e">
        <f>VLOOKUP(A44,'Phase 1,2+robust'!$A$3:$ID$198,51,FALSE)</f>
        <v>#N/A</v>
      </c>
      <c r="AZ44" s="45" t="e">
        <f>VLOOKUP(A44,'Phase 1,2+robust'!$A$3:$ID$198,52,FALSE)</f>
        <v>#N/A</v>
      </c>
      <c r="BA44" s="46" t="e">
        <f>VLOOKUP(A44,'Phase 1,2+robust'!$A$3:$ID$198,53,FALSE)</f>
        <v>#N/A</v>
      </c>
      <c r="BB44" s="47" t="e">
        <f>VLOOKUP(A44,'Phase 1,2+robust'!$A$3:$ID$198,54,FALSE)</f>
        <v>#N/A</v>
      </c>
      <c r="BC44" s="16" t="e">
        <f>VLOOKUP(A44,'Phase 1,2+robust'!$A$3:$ID$198,55,FALSE)</f>
        <v>#N/A</v>
      </c>
      <c r="BD44" s="16" t="e">
        <f>VLOOKUP(A44,'Phase 1,2+robust'!$A$3:$ID$198,56,FALSE)</f>
        <v>#N/A</v>
      </c>
      <c r="BE44" s="16" t="e">
        <f>VLOOKUP(A44,'Phase 1,2+robust'!$A$3:$ID$198,57,FALSE)</f>
        <v>#N/A</v>
      </c>
      <c r="BF44" s="45" t="e">
        <f>VLOOKUP(A44,'Phase 1,2+robust'!$A$3:$ID$198,58,FALSE)</f>
        <v>#N/A</v>
      </c>
      <c r="BG44" s="46" t="e">
        <f>VLOOKUP(A44,'Phase 1,2+robust'!$A$3:$ID$198,59,FALSE)</f>
        <v>#N/A</v>
      </c>
      <c r="BH44" s="47" t="e">
        <f>VLOOKUP(A44,'Phase 1,2+robust'!$A$3:$ID$198,60,FALSE)</f>
        <v>#N/A</v>
      </c>
      <c r="BI44" s="16" t="e">
        <f>VLOOKUP(A44,'Phase 1,2+robust'!$A$3:$ID$198,61,FALSE)</f>
        <v>#N/A</v>
      </c>
      <c r="BJ44" s="16" t="e">
        <f>VLOOKUP(A44,'Phase 1,2+robust'!$A$3:$ID$198,62,FALSE)</f>
        <v>#N/A</v>
      </c>
      <c r="BK44" s="16" t="e">
        <f>VLOOKUP(A44,'Phase 1,2+robust'!$A$3:$ID$198,63,FALSE)</f>
        <v>#N/A</v>
      </c>
      <c r="BL44" s="45" t="e">
        <f>VLOOKUP(A44,'Phase 1,2+robust'!$A$3:$ID$198,64,FALSE)</f>
        <v>#N/A</v>
      </c>
      <c r="BM44" s="46" t="e">
        <f>VLOOKUP(A44,'Phase 1,2+robust'!$A$3:$ID$198,65,FALSE)</f>
        <v>#N/A</v>
      </c>
      <c r="BN44" s="47" t="e">
        <f>VLOOKUP(A44,'Phase 1,2+robust'!$A$3:$ID$198,66,FALSE)</f>
        <v>#N/A</v>
      </c>
      <c r="BO44" s="16" t="e">
        <f>VLOOKUP(A44,'Phase 1,2+robust'!$A$3:$ID$198,67,FALSE)</f>
        <v>#N/A</v>
      </c>
      <c r="BP44" s="16" t="e">
        <f>VLOOKUP(A44,'Phase 1,2+robust'!$A$3:$ID$198,68,FALSE)</f>
        <v>#N/A</v>
      </c>
      <c r="BQ44" s="16" t="e">
        <f>VLOOKUP(A44,'Phase 1,2+robust'!$A$3:$ID$198,69,FALSE)</f>
        <v>#N/A</v>
      </c>
      <c r="BR44" s="45" t="e">
        <f>VLOOKUP(A44,'Phase 1,2+robust'!$A$3:$ID$198,70,FALSE)</f>
        <v>#N/A</v>
      </c>
      <c r="BS44" s="46" t="e">
        <f>VLOOKUP(A44,'Phase 1,2+robust'!$A$3:$ID$198,71,FALSE)</f>
        <v>#N/A</v>
      </c>
      <c r="BT44" s="47" t="e">
        <f>VLOOKUP(A44,'Phase 1,2+robust'!$A$3:$ID$198,72,FALSE)</f>
        <v>#N/A</v>
      </c>
      <c r="BU44" s="16" t="e">
        <f>VLOOKUP(A44,'Phase 1,2+robust'!$A$3:$ID$198,73,FALSE)</f>
        <v>#N/A</v>
      </c>
      <c r="BV44" s="16" t="e">
        <f>VLOOKUP(A44,'Phase 1,2+robust'!$A$3:$ID$198,74,FALSE)</f>
        <v>#N/A</v>
      </c>
      <c r="BW44" s="16" t="e">
        <f>VLOOKUP(A44,'Phase 1,2+robust'!$A$3:$ID$198,75,FALSE)</f>
        <v>#N/A</v>
      </c>
      <c r="BX44" s="45" t="e">
        <f>VLOOKUP(A44,'Phase 1,2+robust'!$A$3:$ID$198,76,FALSE)</f>
        <v>#N/A</v>
      </c>
      <c r="BY44" s="46" t="e">
        <f>VLOOKUP(A44,'Phase 1,2+robust'!$A$3:$ID$198,77,FALSE)</f>
        <v>#N/A</v>
      </c>
      <c r="BZ44" s="47" t="e">
        <f>VLOOKUP(A44,'Phase 1,2+robust'!$A$3:$ID$198,78,FALSE)</f>
        <v>#N/A</v>
      </c>
      <c r="CA44" s="16" t="e">
        <f>VLOOKUP(A44,'Phase 1,2+robust'!$A$3:$ID$198,79,FALSE)</f>
        <v>#N/A</v>
      </c>
      <c r="CB44" s="16" t="e">
        <f>VLOOKUP(A44,'Phase 1,2+robust'!$A$3:$ID$198,80,FALSE)</f>
        <v>#N/A</v>
      </c>
      <c r="CC44" s="16" t="e">
        <f>VLOOKUP(A44,'Phase 1,2+robust'!$A$3:$ID$198,81,FALSE)</f>
        <v>#N/A</v>
      </c>
      <c r="CD44" s="45" t="e">
        <f>VLOOKUP(A44,'Phase 1,2+robust'!$A$3:$ID$198,82,FALSE)</f>
        <v>#N/A</v>
      </c>
      <c r="CE44" s="46" t="e">
        <f>VLOOKUP(A44,'Phase 1,2+robust'!$A$3:$ID$198,83,FALSE)</f>
        <v>#N/A</v>
      </c>
      <c r="CF44" s="47" t="e">
        <f>VLOOKUP(A44,'Phase 1,2+robust'!$A$3:$ID$198,84,FALSE)</f>
        <v>#N/A</v>
      </c>
      <c r="CG44" s="16" t="e">
        <f>VLOOKUP(A44,'Phase 1,2+robust'!$A$3:$ID$198,85,FALSE)</f>
        <v>#N/A</v>
      </c>
      <c r="CH44" s="16" t="e">
        <f>VLOOKUP(A44,'Phase 1,2+robust'!$A$3:$ID$198,86,FALSE)</f>
        <v>#N/A</v>
      </c>
      <c r="CI44" s="16" t="e">
        <f>VLOOKUP(A44,'Phase 1,2+robust'!$A$3:$ID$198,87,FALSE)</f>
        <v>#N/A</v>
      </c>
      <c r="CJ44" s="45" t="e">
        <f>VLOOKUP(A44,'Phase 1,2+robust'!$A$3:$ID$198,88,FALSE)</f>
        <v>#N/A</v>
      </c>
      <c r="CK44" s="46" t="e">
        <f>VLOOKUP(A44,'Phase 1,2+robust'!$A$3:$ID$198,89,FALSE)</f>
        <v>#N/A</v>
      </c>
      <c r="CL44" s="47" t="e">
        <f>VLOOKUP(A44,'Phase 1,2+robust'!$A$3:$ID$198,90,FALSE)</f>
        <v>#N/A</v>
      </c>
      <c r="CM44" s="16" t="e">
        <f>VLOOKUP(A44,'Phase 1,2+robust'!$A$3:$ID$198,91,FALSE)</f>
        <v>#N/A</v>
      </c>
      <c r="CN44" s="16" t="e">
        <f>VLOOKUP(A44,'Phase 1,2+robust'!$A$3:$ID$198,92,FALSE)</f>
        <v>#N/A</v>
      </c>
      <c r="CO44" s="16" t="e">
        <f>VLOOKUP(A44,'Phase 1,2+robust'!$A$3:$ID$198,93,FALSE)</f>
        <v>#N/A</v>
      </c>
      <c r="CP44" s="45" t="e">
        <f>VLOOKUP(A44,'Phase 1,2+robust'!$A$3:$ID$198,94,FALSE)</f>
        <v>#N/A</v>
      </c>
      <c r="CQ44" s="46" t="e">
        <f>VLOOKUP(A44,'Phase 1,2+robust'!$A$3:$ID$198,95,FALSE)</f>
        <v>#N/A</v>
      </c>
      <c r="CR44" s="47" t="e">
        <f>VLOOKUP(A44,'Phase 1,2+robust'!$A$3:$ID$198,96,FALSE)</f>
        <v>#N/A</v>
      </c>
      <c r="CS44" s="16" t="e">
        <f>VLOOKUP(A44,'Phase 1,2+robust'!$A$3:$ID$198,97,FALSE)</f>
        <v>#N/A</v>
      </c>
      <c r="CT44" s="16" t="e">
        <f>VLOOKUP(A44,'Phase 1,2+robust'!$A$3:$ID$198,98,FALSE)</f>
        <v>#N/A</v>
      </c>
      <c r="CU44" s="16" t="e">
        <f>VLOOKUP(A44,'Phase 1,2+robust'!$A$3:$ID$198,99,FALSE)</f>
        <v>#N/A</v>
      </c>
      <c r="CV44" s="45" t="e">
        <f>VLOOKUP(A44,'Phase 1,2+robust'!$A$3:$ID$198,100,FALSE)</f>
        <v>#N/A</v>
      </c>
      <c r="CW44" s="46" t="e">
        <f>VLOOKUP(A44,'Phase 1,2+robust'!$A$3:$ID$198,101,FALSE)</f>
        <v>#N/A</v>
      </c>
      <c r="CX44" s="47" t="e">
        <f>VLOOKUP(A44,'Phase 1,2+robust'!$A$3:$ID$198,102,FALSE)</f>
        <v>#N/A</v>
      </c>
      <c r="CY44" s="16" t="e">
        <f>VLOOKUP(A44,'Phase 1,2+robust'!$A$3:$ID$198,103,FALSE)</f>
        <v>#N/A</v>
      </c>
      <c r="CZ44" s="16" t="e">
        <f>VLOOKUP(A44,'Phase 1,2+robust'!$A$3:$ID$198,104,FALSE)</f>
        <v>#N/A</v>
      </c>
      <c r="DA44" s="16" t="e">
        <f>VLOOKUP(A44,'Phase 1,2+robust'!$A$3:$ID$198,105,FALSE)</f>
        <v>#N/A</v>
      </c>
      <c r="DB44" s="45" t="e">
        <f>VLOOKUP(A44,'Phase 1,2+robust'!$A$3:$ID$198,106,FALSE)</f>
        <v>#N/A</v>
      </c>
      <c r="DC44" s="46" t="e">
        <f>VLOOKUP(A44,'Phase 1,2+robust'!$A$3:$ID$198,107,FALSE)</f>
        <v>#N/A</v>
      </c>
      <c r="DD44" s="47" t="e">
        <f>VLOOKUP(A44,'Phase 1,2+robust'!$A$3:$ID$198,108,FALSE)</f>
        <v>#N/A</v>
      </c>
      <c r="DE44" s="16" t="e">
        <f>VLOOKUP(A44,'Phase 1,2+robust'!$A$3:$ID$198,109,FALSE)</f>
        <v>#N/A</v>
      </c>
      <c r="DF44" s="16" t="e">
        <f>VLOOKUP(A44,'Phase 1,2+robust'!$A$3:$ID$198,110,FALSE)</f>
        <v>#N/A</v>
      </c>
      <c r="DG44" s="16" t="e">
        <f>VLOOKUP(A44,'Phase 1,2+robust'!$A$3:$ID$198,111,FALSE)</f>
        <v>#N/A</v>
      </c>
      <c r="DH44" s="45" t="e">
        <f>VLOOKUP(A44,'Phase 1,2+robust'!$A$3:$ID$198,112,FALSE)</f>
        <v>#N/A</v>
      </c>
      <c r="DI44" s="46" t="e">
        <f>VLOOKUP(A44,'Phase 1,2+robust'!$A$3:$ID$198,113,FALSE)</f>
        <v>#N/A</v>
      </c>
      <c r="DJ44" s="47" t="e">
        <f>VLOOKUP(A44,'Phase 1,2+robust'!$A$3:$ID$198,114,FALSE)</f>
        <v>#N/A</v>
      </c>
      <c r="DK44" s="16" t="e">
        <f>VLOOKUP(A44,'Phase 1,2+robust'!$A$3:$ID$198,115,FALSE)</f>
        <v>#N/A</v>
      </c>
      <c r="DL44" s="16" t="e">
        <f>VLOOKUP(A44,'Phase 1,2+robust'!$A$3:$ID$198,116,FALSE)</f>
        <v>#N/A</v>
      </c>
      <c r="DM44" s="16" t="e">
        <f>VLOOKUP(A44,'Phase 1,2+robust'!$A$3:$ID$198,117,FALSE)</f>
        <v>#N/A</v>
      </c>
      <c r="DN44" s="45" t="e">
        <f>VLOOKUP(A44,'Phase 1,2+robust'!$A$3:$ID$198,118,FALSE)</f>
        <v>#N/A</v>
      </c>
      <c r="DO44" s="46" t="e">
        <f>VLOOKUP(A44,'Phase 1,2+robust'!$A$3:$ID$198,119,FALSE)</f>
        <v>#N/A</v>
      </c>
      <c r="DP44" s="47" t="e">
        <f>VLOOKUP(A44,'Phase 1,2+robust'!$A$3:$ID$198,120,FALSE)</f>
        <v>#N/A</v>
      </c>
      <c r="DQ44" s="16" t="e">
        <f>VLOOKUP(A44,'Phase 1,2+robust'!$A$3:$ID$198,121,FALSE)</f>
        <v>#N/A</v>
      </c>
      <c r="DR44" s="16" t="e">
        <f>VLOOKUP(A44,'Phase 1,2+robust'!$A$3:$ID$198,122,FALSE)</f>
        <v>#N/A</v>
      </c>
      <c r="DS44" s="16" t="e">
        <f>VLOOKUP(A44,'Phase 1,2+robust'!$A$3:$ID$198,123,FALSE)</f>
        <v>#N/A</v>
      </c>
      <c r="DT44" s="45" t="e">
        <f>VLOOKUP(A44,'Phase 1,2+robust'!$A$3:$ID$198,124,FALSE)</f>
        <v>#N/A</v>
      </c>
      <c r="DU44" s="46" t="e">
        <f>VLOOKUP(A44,'Phase 1,2+robust'!$A$3:$ID$198,125,FALSE)</f>
        <v>#N/A</v>
      </c>
      <c r="DV44" s="47" t="e">
        <f>VLOOKUP(A44,'Phase 1,2+robust'!$A$3:$ID$198,126,FALSE)</f>
        <v>#N/A</v>
      </c>
      <c r="DW44" s="16" t="e">
        <f>VLOOKUP(A44,'Phase 1,2+robust'!$A$3:$ID$198,127,FALSE)</f>
        <v>#N/A</v>
      </c>
      <c r="DX44" s="16" t="e">
        <f>VLOOKUP(A44,'Phase 1,2+robust'!$A$3:$ID$198,128,FALSE)</f>
        <v>#N/A</v>
      </c>
      <c r="DY44" s="16" t="e">
        <f>VLOOKUP(A44,'Phase 1,2+robust'!$A$3:$ID$198,129,FALSE)</f>
        <v>#N/A</v>
      </c>
      <c r="DZ44" s="45" t="e">
        <f>VLOOKUP(A44,'Phase 1,2+robust'!$A$3:$ID$198,130,FALSE)</f>
        <v>#N/A</v>
      </c>
      <c r="EA44" s="46" t="e">
        <f>VLOOKUP(A44,'Phase 1,2+robust'!$A$3:$ID$198,131,FALSE)</f>
        <v>#N/A</v>
      </c>
      <c r="EB44" s="47" t="e">
        <f>VLOOKUP(A44,'Phase 1,2+robust'!$A$3:$ID$198,132,FALSE)</f>
        <v>#N/A</v>
      </c>
      <c r="EC44" s="16" t="e">
        <f>VLOOKUP(A44,'Phase 1,2+robust'!$A$3:$ID$198,133,FALSE)</f>
        <v>#N/A</v>
      </c>
      <c r="ED44" s="16" t="e">
        <f>VLOOKUP(A44,'Phase 1,2+robust'!$A$3:$ID$198,134,FALSE)</f>
        <v>#N/A</v>
      </c>
      <c r="EE44" s="16" t="e">
        <f>VLOOKUP(A44,'Phase 1,2+robust'!$A$3:$ID$198,135,FALSE)</f>
        <v>#N/A</v>
      </c>
      <c r="EF44" s="45" t="e">
        <f>VLOOKUP(A44,'Phase 1,2+robust'!$A$3:$ID$198,136,FALSE)</f>
        <v>#N/A</v>
      </c>
      <c r="EG44" s="46" t="e">
        <f>VLOOKUP(A44,'Phase 1,2+robust'!$A$3:$ID$198,137,FALSE)</f>
        <v>#N/A</v>
      </c>
      <c r="EH44" s="47" t="e">
        <f>VLOOKUP(A44,'Phase 1,2+robust'!$A$3:$ID$198,138,FALSE)</f>
        <v>#N/A</v>
      </c>
      <c r="EI44" s="16" t="e">
        <f>VLOOKUP(A44,'Phase 1,2+robust'!$A$3:$ID$198,139,FALSE)</f>
        <v>#N/A</v>
      </c>
      <c r="EJ44" s="16" t="e">
        <f>VLOOKUP(A44,'Phase 1,2+robust'!$A$3:$ID$198,140,FALSE)</f>
        <v>#N/A</v>
      </c>
      <c r="EK44" s="16" t="e">
        <f>VLOOKUP(A44,'Phase 1,2+robust'!$A$3:$ID$198,141,FALSE)</f>
        <v>#N/A</v>
      </c>
      <c r="EL44" s="45" t="e">
        <f>VLOOKUP(A44,'Phase 1,2+robust'!$A$3:$ID$198,142,FALSE)</f>
        <v>#N/A</v>
      </c>
      <c r="EM44" s="46" t="e">
        <f>VLOOKUP(A44,'Phase 1,2+robust'!$A$3:$ID$198,143,FALSE)</f>
        <v>#N/A</v>
      </c>
      <c r="EN44" s="47" t="e">
        <f>VLOOKUP(A44,'Phase 1,2+robust'!$A$3:$ID$198,144,FALSE)</f>
        <v>#N/A</v>
      </c>
      <c r="EO44" s="16" t="e">
        <f>VLOOKUP(A44,'Phase 1,2+robust'!$A$3:$ID$198,145,FALSE)</f>
        <v>#N/A</v>
      </c>
      <c r="EP44" s="16" t="e">
        <f>VLOOKUP(A44,'Phase 1,2+robust'!$A$3:$ID$198,146,FALSE)</f>
        <v>#N/A</v>
      </c>
      <c r="EQ44" s="16" t="e">
        <f>VLOOKUP(A44,'Phase 1,2+robust'!$A$3:$ID$198,147,FALSE)</f>
        <v>#N/A</v>
      </c>
      <c r="ER44" s="45" t="e">
        <f>VLOOKUP(A44,'Phase 1,2+robust'!$A$3:$ID$198,148,FALSE)</f>
        <v>#N/A</v>
      </c>
      <c r="ES44" s="46" t="e">
        <f>VLOOKUP(A44,'Phase 1,2+robust'!$A$3:$ID$198,149,FALSE)</f>
        <v>#N/A</v>
      </c>
      <c r="ET44" s="47" t="e">
        <f>VLOOKUP(A44,'Phase 1,2+robust'!$A$3:$ID$198,150,FALSE)</f>
        <v>#N/A</v>
      </c>
      <c r="EU44" s="16" t="e">
        <f>VLOOKUP(A44,'Phase 1,2+robust'!$A$3:$ID$198,151,FALSE)</f>
        <v>#N/A</v>
      </c>
      <c r="EV44" s="16" t="e">
        <f>VLOOKUP(A44,'Phase 1,2+robust'!$A$3:$ID$198,152,FALSE)</f>
        <v>#N/A</v>
      </c>
      <c r="EW44" s="16" t="e">
        <f>VLOOKUP(A44,'Phase 1,2+robust'!$A$3:$ID$198,153,FALSE)</f>
        <v>#N/A</v>
      </c>
      <c r="EX44" s="16" t="e">
        <f>VLOOKUP(A44,'Phase 1,2+robust'!$A$3:$ID$198,154,FALSE)</f>
        <v>#N/A</v>
      </c>
      <c r="EY44" s="16" t="e">
        <f>VLOOKUP(A44,'Phase 1,2+robust'!$A$3:$ID$198,155,FALSE)</f>
        <v>#N/A</v>
      </c>
      <c r="EZ44" s="16" t="e">
        <f>VLOOKUP(A44,'Phase 1,2+robust'!$A$3:$ID$198,156,FALSE)</f>
        <v>#N/A</v>
      </c>
      <c r="FA44" s="16" t="e">
        <f>VLOOKUP(A44,'Phase 1,2+robust'!$A$3:$ID$198,157,FALSE)</f>
        <v>#N/A</v>
      </c>
      <c r="FB44" s="16" t="e">
        <f>VLOOKUP(A44,'Phase 1,2+robust'!$A$3:$ID$198,158,FALSE)</f>
        <v>#N/A</v>
      </c>
      <c r="FC44" s="16" t="e">
        <f>VLOOKUP(A44,'Phase 1,2+robust'!$A$3:$ID$198,159,FALSE)</f>
        <v>#N/A</v>
      </c>
      <c r="FD44" s="16" t="e">
        <f>VLOOKUP(A44,'Phase 1,2+robust'!$A$3:$ID$198,160,FALSE)</f>
        <v>#N/A</v>
      </c>
      <c r="FE44" s="16" t="e">
        <f>VLOOKUP(A44,'Phase 1,2+robust'!$A$3:$ID$198,161,FALSE)</f>
        <v>#N/A</v>
      </c>
      <c r="FF44" s="16" t="e">
        <f>VLOOKUP(A44,'Phase 1,2+robust'!$A$3:$ID$198,162,FALSE)</f>
        <v>#N/A</v>
      </c>
      <c r="FG44" s="16" t="e">
        <f>VLOOKUP(A44,'Phase 1,2+robust'!$A$3:$ID$198,163,FALSE)</f>
        <v>#N/A</v>
      </c>
      <c r="FH44" s="16" t="e">
        <f>VLOOKUP(A44,'Phase 1,2+robust'!$A$3:$ID$198,164,FALSE)</f>
        <v>#N/A</v>
      </c>
      <c r="FI44" s="16" t="e">
        <f>VLOOKUP(A44,'Phase 1,2+robust'!$A$3:$ID$198,165,FALSE)</f>
        <v>#N/A</v>
      </c>
      <c r="FJ44" s="16" t="e">
        <f>VLOOKUP(A44,'Phase 1,2+robust'!$A$3:$ID$198,166,FALSE)</f>
        <v>#N/A</v>
      </c>
      <c r="FK44" s="16" t="e">
        <f>VLOOKUP(A44,'Phase 1,2+robust'!$A$3:$ID$198,167,FALSE)</f>
        <v>#N/A</v>
      </c>
      <c r="FL44" s="16" t="e">
        <f>VLOOKUP(A44,'Phase 1,2+robust'!$A$3:$ID$198,168,FALSE)</f>
        <v>#N/A</v>
      </c>
      <c r="FM44" s="16" t="e">
        <f>VLOOKUP(A44,'Phase 1,2+robust'!$A$3:$ID$198,169,FALSE)</f>
        <v>#N/A</v>
      </c>
      <c r="FN44" s="16" t="e">
        <f>VLOOKUP(A44,'Phase 1,2+robust'!$A$3:$ID$198,170,FALSE)</f>
        <v>#N/A</v>
      </c>
      <c r="FO44" s="16" t="e">
        <f>VLOOKUP(A44,'Phase 1,2+robust'!$A$3:$ID$198,171,FALSE)</f>
        <v>#N/A</v>
      </c>
      <c r="FP44" s="16" t="e">
        <f>VLOOKUP(A44,'Phase 1,2+robust'!$A$3:$ID$198,172,FALSE)</f>
        <v>#N/A</v>
      </c>
      <c r="FQ44" s="16" t="e">
        <f>VLOOKUP(A44,'Phase 1,2+robust'!$A$3:$ID$198,173,FALSE)</f>
        <v>#N/A</v>
      </c>
      <c r="FR44" s="16" t="e">
        <f>VLOOKUP(A44,'Phase 1,2+robust'!$A$3:$ID$198,174,FALSE)</f>
        <v>#N/A</v>
      </c>
      <c r="FS44" s="16" t="e">
        <f>VLOOKUP(A44,'Phase 1,2+robust'!$A$3:$ID$198,175,FALSE)</f>
        <v>#N/A</v>
      </c>
      <c r="FT44" s="16" t="e">
        <f>VLOOKUP(A44,'Phase 1,2+robust'!$A$3:$ID$198,176,FALSE)</f>
        <v>#N/A</v>
      </c>
      <c r="FU44" s="16" t="e">
        <f>VLOOKUP(A44,'Phase 1,2+robust'!$A$3:$ID$198,177,FALSE)</f>
        <v>#N/A</v>
      </c>
      <c r="FV44" s="16" t="e">
        <f>VLOOKUP(A44,'Phase 1,2+robust'!$A$3:$ID$198,178,FALSE)</f>
        <v>#N/A</v>
      </c>
      <c r="FW44" s="16" t="e">
        <f>VLOOKUP(A44,'Phase 1,2+robust'!$A$3:$ID$198,179,FALSE)</f>
        <v>#N/A</v>
      </c>
      <c r="FX44" s="16" t="e">
        <f>VLOOKUP(A44,'Phase 1,2+robust'!$A$3:$ID$198,180,FALSE)</f>
        <v>#N/A</v>
      </c>
      <c r="FY44" s="16" t="e">
        <f>VLOOKUP(A44,'Phase 1,2+robust'!$A$3:$ID$198,181,FALSE)</f>
        <v>#N/A</v>
      </c>
      <c r="FZ44" s="16" t="e">
        <f>VLOOKUP(A44,'Phase 1,2+robust'!$A$3:$ID$198,182,FALSE)</f>
        <v>#N/A</v>
      </c>
      <c r="GA44" s="16" t="e">
        <f>VLOOKUP(A44,'Phase 1,2+robust'!$A$3:$ID$198,183,FALSE)</f>
        <v>#N/A</v>
      </c>
      <c r="GB44" s="16" t="e">
        <f>VLOOKUP(A44,'Phase 1,2+robust'!$A$3:$ID$198,184,FALSE)</f>
        <v>#N/A</v>
      </c>
      <c r="GC44" s="16" t="e">
        <f>VLOOKUP(A44,'Phase 1,2+robust'!$A$3:$ID$198,185,FALSE)</f>
        <v>#N/A</v>
      </c>
      <c r="GD44" s="16" t="e">
        <f>VLOOKUP(A44,'Phase 1,2+robust'!$A$3:$ID$198,186,FALSE)</f>
        <v>#N/A</v>
      </c>
      <c r="GE44" s="16" t="e">
        <f>VLOOKUP(A44,'Phase 1,2+robust'!$A$3:$ID$198,187,FALSE)</f>
        <v>#N/A</v>
      </c>
      <c r="GF44" s="16" t="e">
        <f>VLOOKUP(A44,'Phase 1,2+robust'!$A$3:$ID$198,188,FALSE)</f>
        <v>#N/A</v>
      </c>
      <c r="GG44" s="16" t="e">
        <f>VLOOKUP(A44,'Phase 1,2+robust'!$A$3:$ID$198,189,FALSE)</f>
        <v>#N/A</v>
      </c>
      <c r="GH44" s="16" t="e">
        <f>VLOOKUP(A44,'Phase 1,2+robust'!$A$3:$ID$198,190,FALSE)</f>
        <v>#N/A</v>
      </c>
      <c r="GI44" s="16" t="e">
        <f>VLOOKUP(A44,'Phase 1,2+robust'!$A$3:$ID$198,191,FALSE)</f>
        <v>#N/A</v>
      </c>
      <c r="GJ44" s="16" t="e">
        <f>VLOOKUP(A44,'Phase 1,2+robust'!$A$3:$ID$198,192,FALSE)</f>
        <v>#N/A</v>
      </c>
      <c r="GK44" s="16" t="e">
        <f>VLOOKUP(A44,'Phase 1,2+robust'!$A$3:$ID$198,193,FALSE)</f>
        <v>#N/A</v>
      </c>
      <c r="GL44" s="16" t="e">
        <f>VLOOKUP(A44,'Phase 1,2+robust'!$A$3:$ID$198,194,FALSE)</f>
        <v>#N/A</v>
      </c>
      <c r="GM44" s="16" t="e">
        <f>VLOOKUP(A44,'Phase 1,2+robust'!$A$3:$ID$198,195,FALSE)</f>
        <v>#N/A</v>
      </c>
      <c r="GN44" s="16" t="e">
        <f>VLOOKUP(A44,'Phase 1,2+robust'!$A$3:$ID$198,196,FALSE)</f>
        <v>#N/A</v>
      </c>
      <c r="GO44" s="16" t="e">
        <f>VLOOKUP(A44,'Phase 1,2+robust'!$A$3:$ID$198,197,FALSE)</f>
        <v>#N/A</v>
      </c>
      <c r="GP44" s="16" t="e">
        <f>VLOOKUP(A44,'Phase 1,2+robust'!$A$3:$ID$198,198,FALSE)</f>
        <v>#N/A</v>
      </c>
    </row>
    <row r="45" spans="1:198" s="16" customFormat="1" x14ac:dyDescent="0.25">
      <c r="B45" s="16" t="e">
        <f>VLOOKUP(A45,'Phase 1,2+robust'!$A$3:$ID$198,2,FALSE)</f>
        <v>#N/A</v>
      </c>
      <c r="C45" s="16" t="e">
        <f>VLOOKUP(A45,'Phase 1,2+robust'!$A$3:$ID$198,3,FALSE)</f>
        <v>#N/A</v>
      </c>
      <c r="D45" s="16" t="e">
        <f>VLOOKUP(A45,'Phase 1,2+robust'!$A$3:$ID$198,4,FALSE)</f>
        <v>#N/A</v>
      </c>
      <c r="E45" s="16" t="e">
        <f>VLOOKUP(A45,'Phase 1,2+robust'!$A$3:$ID$198,5,FALSE)</f>
        <v>#N/A</v>
      </c>
      <c r="F45" s="16" t="e">
        <f>VLOOKUP(A45,'Phase 1,2+robust'!$A$3:$ID$198,6,FALSE)</f>
        <v>#N/A</v>
      </c>
      <c r="G45" s="16" t="e">
        <f>VLOOKUP(A45,'Phase 1,2+robust'!$A$3:$ID$198,7,FALSE)</f>
        <v>#N/A</v>
      </c>
      <c r="H45" s="16" t="e">
        <f>VLOOKUP(A45,'Phase 1,2+robust'!$A$3:$ID$198,8,FALSE)</f>
        <v>#N/A</v>
      </c>
      <c r="I45" s="16" t="e">
        <f>VLOOKUP(A45,'Phase 1,2+robust'!$A$3:$ID$198,9,FALSE)</f>
        <v>#N/A</v>
      </c>
      <c r="J45" s="45" t="e">
        <f>VLOOKUP(A45,'Phase 1,2+robust'!$A$3:$ID$198,10,FALSE)</f>
        <v>#N/A</v>
      </c>
      <c r="K45" s="46" t="e">
        <f>VLOOKUP(A45,'Phase 1,2+robust'!$A$3:$ID$198,11,FALSE)</f>
        <v>#N/A</v>
      </c>
      <c r="L45" s="47" t="e">
        <f>VLOOKUP(A45,'Phase 1,2+robust'!$A$3:$ID$198,12,FALSE)</f>
        <v>#N/A</v>
      </c>
      <c r="M45" s="16" t="e">
        <f>VLOOKUP(A45,'Phase 1,2+robust'!$A$3:$ID$198,13,FALSE)</f>
        <v>#N/A</v>
      </c>
      <c r="N45" s="16" t="e">
        <f>VLOOKUP(A45,'Phase 1,2+robust'!$A$3:$ID$198,14,FALSE)</f>
        <v>#N/A</v>
      </c>
      <c r="O45" s="16" t="e">
        <f>VLOOKUP(A45,'Phase 1,2+robust'!$A$3:$ID$198,15,FALSE)</f>
        <v>#N/A</v>
      </c>
      <c r="P45" s="45" t="e">
        <f>VLOOKUP(A45,'Phase 1,2+robust'!$A$3:$ID$198,16,FALSE)</f>
        <v>#N/A</v>
      </c>
      <c r="Q45" s="46" t="e">
        <f>VLOOKUP(A45,'Phase 1,2+robust'!$A$3:$ID$198,17,FALSE)</f>
        <v>#N/A</v>
      </c>
      <c r="R45" s="47" t="e">
        <f>VLOOKUP(A45,'Phase 1,2+robust'!$A$3:$ID$198,18,FALSE)</f>
        <v>#N/A</v>
      </c>
      <c r="S45" s="16" t="e">
        <f>VLOOKUP(A45,'Phase 1,2+robust'!$A$3:$ID$198,19,FALSE)</f>
        <v>#N/A</v>
      </c>
      <c r="T45" s="16" t="e">
        <f>VLOOKUP(A45,'Phase 1,2+robust'!$A$3:$ID$198,20,FALSE)</f>
        <v>#N/A</v>
      </c>
      <c r="U45" s="16" t="e">
        <f>VLOOKUP(A45,'Phase 1,2+robust'!$A$3:$ID$198,21,FALSE)</f>
        <v>#N/A</v>
      </c>
      <c r="V45" s="45" t="e">
        <f>VLOOKUP(A45,'Phase 1,2+robust'!$A$3:$ID$198,22,FALSE)</f>
        <v>#N/A</v>
      </c>
      <c r="W45" s="46" t="e">
        <f>VLOOKUP(A45,'Phase 1,2+robust'!$A$3:$ID$198,23,FALSE)</f>
        <v>#N/A</v>
      </c>
      <c r="X45" s="47" t="e">
        <f>VLOOKUP(A45,'Phase 1,2+robust'!$A$3:$ID$198,24,FALSE)</f>
        <v>#N/A</v>
      </c>
      <c r="Y45" s="16" t="e">
        <f>VLOOKUP(A45,'Phase 1,2+robust'!$A$3:$ID$198,25,FALSE)</f>
        <v>#N/A</v>
      </c>
      <c r="Z45" s="16" t="e">
        <f>VLOOKUP(A45,'Phase 1,2+robust'!$A$3:$ID$198,26,FALSE)</f>
        <v>#N/A</v>
      </c>
      <c r="AA45" s="16" t="e">
        <f>VLOOKUP(A45,'Phase 1,2+robust'!$A$3:$ID$198,27,FALSE)</f>
        <v>#N/A</v>
      </c>
      <c r="AB45" s="45" t="e">
        <f>VLOOKUP(A45,'Phase 1,2+robust'!$A$3:$ID$198,28,FALSE)</f>
        <v>#N/A</v>
      </c>
      <c r="AC45" s="46" t="e">
        <f>VLOOKUP(A45,'Phase 1,2+robust'!$A$3:$ID$198,29,FALSE)</f>
        <v>#N/A</v>
      </c>
      <c r="AD45" s="47" t="e">
        <f>VLOOKUP(A45,'Phase 1,2+robust'!$A$3:$ID$198,30,FALSE)</f>
        <v>#N/A</v>
      </c>
      <c r="AE45" s="16" t="e">
        <f>VLOOKUP(A45,'Phase 1,2+robust'!$A$3:$ID$198,31,FALSE)</f>
        <v>#N/A</v>
      </c>
      <c r="AF45" s="16" t="e">
        <f>VLOOKUP(A45,'Phase 1,2+robust'!$A$3:$ID$198,32,FALSE)</f>
        <v>#N/A</v>
      </c>
      <c r="AG45" s="16" t="e">
        <f>VLOOKUP(A45,'Phase 1,2+robust'!$A$3:$ID$198,33,FALSE)</f>
        <v>#N/A</v>
      </c>
      <c r="AH45" s="45" t="e">
        <f>VLOOKUP(A45,'Phase 1,2+robust'!$A$3:$ID$198,34,FALSE)</f>
        <v>#N/A</v>
      </c>
      <c r="AI45" s="46" t="e">
        <f>VLOOKUP(A45,'Phase 1,2+robust'!$A$3:$ID$198,35,FALSE)</f>
        <v>#N/A</v>
      </c>
      <c r="AJ45" s="47" t="e">
        <f>VLOOKUP(A45,'Phase 1,2+robust'!$A$3:$ID$198,36,FALSE)</f>
        <v>#N/A</v>
      </c>
      <c r="AK45" s="16" t="e">
        <f>VLOOKUP(A45,'Phase 1,2+robust'!$A$3:$ID$198,37,FALSE)</f>
        <v>#N/A</v>
      </c>
      <c r="AL45" s="16" t="e">
        <f>VLOOKUP(A45,'Phase 1,2+robust'!$A$3:$ID$198,38,FALSE)</f>
        <v>#N/A</v>
      </c>
      <c r="AM45" s="16" t="e">
        <f>VLOOKUP(A45,'Phase 1,2+robust'!$A$3:$ID$198,39,FALSE)</f>
        <v>#N/A</v>
      </c>
      <c r="AN45" s="45" t="e">
        <f>VLOOKUP(A45,'Phase 1,2+robust'!$A$3:$ID$198,40,FALSE)</f>
        <v>#N/A</v>
      </c>
      <c r="AO45" s="46" t="e">
        <f>VLOOKUP(A45,'Phase 1,2+robust'!$A$3:$ID$198,41,FALSE)</f>
        <v>#N/A</v>
      </c>
      <c r="AP45" s="47" t="e">
        <f>VLOOKUP(A45,'Phase 1,2+robust'!$A$3:$ID$198,42,FALSE)</f>
        <v>#N/A</v>
      </c>
      <c r="AQ45" s="16" t="e">
        <f>VLOOKUP(A45,'Phase 1,2+robust'!$A$3:$ID$198,43,FALSE)</f>
        <v>#N/A</v>
      </c>
      <c r="AR45" s="16" t="e">
        <f>VLOOKUP(A45,'Phase 1,2+robust'!$A$3:$ID$198,44,FALSE)</f>
        <v>#N/A</v>
      </c>
      <c r="AS45" s="16" t="e">
        <f>VLOOKUP(A45,'Phase 1,2+robust'!$A$3:$ID$198,45,FALSE)</f>
        <v>#N/A</v>
      </c>
      <c r="AT45" s="45" t="e">
        <f>VLOOKUP(A45,'Phase 1,2+robust'!$A$3:$ID$198,46,FALSE)</f>
        <v>#N/A</v>
      </c>
      <c r="AU45" s="46" t="e">
        <f>VLOOKUP(A45,'Phase 1,2+robust'!$A$3:$ID$198,47,FALSE)</f>
        <v>#N/A</v>
      </c>
      <c r="AV45" s="47" t="e">
        <f>VLOOKUP(A45,'Phase 1,2+robust'!$A$3:$ID$198,48,FALSE)</f>
        <v>#N/A</v>
      </c>
      <c r="AW45" s="16" t="e">
        <f>VLOOKUP(A45,'Phase 1,2+robust'!$A$3:$ID$198,49,FALSE)</f>
        <v>#N/A</v>
      </c>
      <c r="AX45" s="16" t="e">
        <f>VLOOKUP(A45,'Phase 1,2+robust'!$A$3:$ID$198,50,FALSE)</f>
        <v>#N/A</v>
      </c>
      <c r="AY45" s="16" t="e">
        <f>VLOOKUP(A45,'Phase 1,2+robust'!$A$3:$ID$198,51,FALSE)</f>
        <v>#N/A</v>
      </c>
      <c r="AZ45" s="45" t="e">
        <f>VLOOKUP(A45,'Phase 1,2+robust'!$A$3:$ID$198,52,FALSE)</f>
        <v>#N/A</v>
      </c>
      <c r="BA45" s="46" t="e">
        <f>VLOOKUP(A45,'Phase 1,2+robust'!$A$3:$ID$198,53,FALSE)</f>
        <v>#N/A</v>
      </c>
      <c r="BB45" s="47" t="e">
        <f>VLOOKUP(A45,'Phase 1,2+robust'!$A$3:$ID$198,54,FALSE)</f>
        <v>#N/A</v>
      </c>
      <c r="BC45" s="16" t="e">
        <f>VLOOKUP(A45,'Phase 1,2+robust'!$A$3:$ID$198,55,FALSE)</f>
        <v>#N/A</v>
      </c>
      <c r="BD45" s="16" t="e">
        <f>VLOOKUP(A45,'Phase 1,2+robust'!$A$3:$ID$198,56,FALSE)</f>
        <v>#N/A</v>
      </c>
      <c r="BE45" s="16" t="e">
        <f>VLOOKUP(A45,'Phase 1,2+robust'!$A$3:$ID$198,57,FALSE)</f>
        <v>#N/A</v>
      </c>
      <c r="BF45" s="45" t="e">
        <f>VLOOKUP(A45,'Phase 1,2+robust'!$A$3:$ID$198,58,FALSE)</f>
        <v>#N/A</v>
      </c>
      <c r="BG45" s="46" t="e">
        <f>VLOOKUP(A45,'Phase 1,2+robust'!$A$3:$ID$198,59,FALSE)</f>
        <v>#N/A</v>
      </c>
      <c r="BH45" s="47" t="e">
        <f>VLOOKUP(A45,'Phase 1,2+robust'!$A$3:$ID$198,60,FALSE)</f>
        <v>#N/A</v>
      </c>
      <c r="BI45" s="16" t="e">
        <f>VLOOKUP(A45,'Phase 1,2+robust'!$A$3:$ID$198,61,FALSE)</f>
        <v>#N/A</v>
      </c>
      <c r="BJ45" s="16" t="e">
        <f>VLOOKUP(A45,'Phase 1,2+robust'!$A$3:$ID$198,62,FALSE)</f>
        <v>#N/A</v>
      </c>
      <c r="BK45" s="16" t="e">
        <f>VLOOKUP(A45,'Phase 1,2+robust'!$A$3:$ID$198,63,FALSE)</f>
        <v>#N/A</v>
      </c>
      <c r="BL45" s="45" t="e">
        <f>VLOOKUP(A45,'Phase 1,2+robust'!$A$3:$ID$198,64,FALSE)</f>
        <v>#N/A</v>
      </c>
      <c r="BM45" s="46" t="e">
        <f>VLOOKUP(A45,'Phase 1,2+robust'!$A$3:$ID$198,65,FALSE)</f>
        <v>#N/A</v>
      </c>
      <c r="BN45" s="47" t="e">
        <f>VLOOKUP(A45,'Phase 1,2+robust'!$A$3:$ID$198,66,FALSE)</f>
        <v>#N/A</v>
      </c>
      <c r="BO45" s="16" t="e">
        <f>VLOOKUP(A45,'Phase 1,2+robust'!$A$3:$ID$198,67,FALSE)</f>
        <v>#N/A</v>
      </c>
      <c r="BP45" s="16" t="e">
        <f>VLOOKUP(A45,'Phase 1,2+robust'!$A$3:$ID$198,68,FALSE)</f>
        <v>#N/A</v>
      </c>
      <c r="BQ45" s="16" t="e">
        <f>VLOOKUP(A45,'Phase 1,2+robust'!$A$3:$ID$198,69,FALSE)</f>
        <v>#N/A</v>
      </c>
      <c r="BR45" s="45" t="e">
        <f>VLOOKUP(A45,'Phase 1,2+robust'!$A$3:$ID$198,70,FALSE)</f>
        <v>#N/A</v>
      </c>
      <c r="BS45" s="46" t="e">
        <f>VLOOKUP(A45,'Phase 1,2+robust'!$A$3:$ID$198,71,FALSE)</f>
        <v>#N/A</v>
      </c>
      <c r="BT45" s="47" t="e">
        <f>VLOOKUP(A45,'Phase 1,2+robust'!$A$3:$ID$198,72,FALSE)</f>
        <v>#N/A</v>
      </c>
      <c r="BU45" s="16" t="e">
        <f>VLOOKUP(A45,'Phase 1,2+robust'!$A$3:$ID$198,73,FALSE)</f>
        <v>#N/A</v>
      </c>
      <c r="BV45" s="16" t="e">
        <f>VLOOKUP(A45,'Phase 1,2+robust'!$A$3:$ID$198,74,FALSE)</f>
        <v>#N/A</v>
      </c>
      <c r="BW45" s="16" t="e">
        <f>VLOOKUP(A45,'Phase 1,2+robust'!$A$3:$ID$198,75,FALSE)</f>
        <v>#N/A</v>
      </c>
      <c r="BX45" s="45" t="e">
        <f>VLOOKUP(A45,'Phase 1,2+robust'!$A$3:$ID$198,76,FALSE)</f>
        <v>#N/A</v>
      </c>
      <c r="BY45" s="46" t="e">
        <f>VLOOKUP(A45,'Phase 1,2+robust'!$A$3:$ID$198,77,FALSE)</f>
        <v>#N/A</v>
      </c>
      <c r="BZ45" s="47" t="e">
        <f>VLOOKUP(A45,'Phase 1,2+robust'!$A$3:$ID$198,78,FALSE)</f>
        <v>#N/A</v>
      </c>
      <c r="CA45" s="16" t="e">
        <f>VLOOKUP(A45,'Phase 1,2+robust'!$A$3:$ID$198,79,FALSE)</f>
        <v>#N/A</v>
      </c>
      <c r="CB45" s="16" t="e">
        <f>VLOOKUP(A45,'Phase 1,2+robust'!$A$3:$ID$198,80,FALSE)</f>
        <v>#N/A</v>
      </c>
      <c r="CC45" s="16" t="e">
        <f>VLOOKUP(A45,'Phase 1,2+robust'!$A$3:$ID$198,81,FALSE)</f>
        <v>#N/A</v>
      </c>
      <c r="CD45" s="45" t="e">
        <f>VLOOKUP(A45,'Phase 1,2+robust'!$A$3:$ID$198,82,FALSE)</f>
        <v>#N/A</v>
      </c>
      <c r="CE45" s="46" t="e">
        <f>VLOOKUP(A45,'Phase 1,2+robust'!$A$3:$ID$198,83,FALSE)</f>
        <v>#N/A</v>
      </c>
      <c r="CF45" s="47" t="e">
        <f>VLOOKUP(A45,'Phase 1,2+robust'!$A$3:$ID$198,84,FALSE)</f>
        <v>#N/A</v>
      </c>
      <c r="CG45" s="16" t="e">
        <f>VLOOKUP(A45,'Phase 1,2+robust'!$A$3:$ID$198,85,FALSE)</f>
        <v>#N/A</v>
      </c>
      <c r="CH45" s="16" t="e">
        <f>VLOOKUP(A45,'Phase 1,2+robust'!$A$3:$ID$198,86,FALSE)</f>
        <v>#N/A</v>
      </c>
      <c r="CI45" s="16" t="e">
        <f>VLOOKUP(A45,'Phase 1,2+robust'!$A$3:$ID$198,87,FALSE)</f>
        <v>#N/A</v>
      </c>
      <c r="CJ45" s="45" t="e">
        <f>VLOOKUP(A45,'Phase 1,2+robust'!$A$3:$ID$198,88,FALSE)</f>
        <v>#N/A</v>
      </c>
      <c r="CK45" s="46" t="e">
        <f>VLOOKUP(A45,'Phase 1,2+robust'!$A$3:$ID$198,89,FALSE)</f>
        <v>#N/A</v>
      </c>
      <c r="CL45" s="47" t="e">
        <f>VLOOKUP(A45,'Phase 1,2+robust'!$A$3:$ID$198,90,FALSE)</f>
        <v>#N/A</v>
      </c>
      <c r="CM45" s="16" t="e">
        <f>VLOOKUP(A45,'Phase 1,2+robust'!$A$3:$ID$198,91,FALSE)</f>
        <v>#N/A</v>
      </c>
      <c r="CN45" s="16" t="e">
        <f>VLOOKUP(A45,'Phase 1,2+robust'!$A$3:$ID$198,92,FALSE)</f>
        <v>#N/A</v>
      </c>
      <c r="CO45" s="16" t="e">
        <f>VLOOKUP(A45,'Phase 1,2+robust'!$A$3:$ID$198,93,FALSE)</f>
        <v>#N/A</v>
      </c>
      <c r="CP45" s="45" t="e">
        <f>VLOOKUP(A45,'Phase 1,2+robust'!$A$3:$ID$198,94,FALSE)</f>
        <v>#N/A</v>
      </c>
      <c r="CQ45" s="46" t="e">
        <f>VLOOKUP(A45,'Phase 1,2+robust'!$A$3:$ID$198,95,FALSE)</f>
        <v>#N/A</v>
      </c>
      <c r="CR45" s="47" t="e">
        <f>VLOOKUP(A45,'Phase 1,2+robust'!$A$3:$ID$198,96,FALSE)</f>
        <v>#N/A</v>
      </c>
      <c r="CS45" s="16" t="e">
        <f>VLOOKUP(A45,'Phase 1,2+robust'!$A$3:$ID$198,97,FALSE)</f>
        <v>#N/A</v>
      </c>
      <c r="CT45" s="16" t="e">
        <f>VLOOKUP(A45,'Phase 1,2+robust'!$A$3:$ID$198,98,FALSE)</f>
        <v>#N/A</v>
      </c>
      <c r="CU45" s="16" t="e">
        <f>VLOOKUP(A45,'Phase 1,2+robust'!$A$3:$ID$198,99,FALSE)</f>
        <v>#N/A</v>
      </c>
      <c r="CV45" s="45" t="e">
        <f>VLOOKUP(A45,'Phase 1,2+robust'!$A$3:$ID$198,100,FALSE)</f>
        <v>#N/A</v>
      </c>
      <c r="CW45" s="46" t="e">
        <f>VLOOKUP(A45,'Phase 1,2+robust'!$A$3:$ID$198,101,FALSE)</f>
        <v>#N/A</v>
      </c>
      <c r="CX45" s="47" t="e">
        <f>VLOOKUP(A45,'Phase 1,2+robust'!$A$3:$ID$198,102,FALSE)</f>
        <v>#N/A</v>
      </c>
      <c r="CY45" s="16" t="e">
        <f>VLOOKUP(A45,'Phase 1,2+robust'!$A$3:$ID$198,103,FALSE)</f>
        <v>#N/A</v>
      </c>
      <c r="CZ45" s="16" t="e">
        <f>VLOOKUP(A45,'Phase 1,2+robust'!$A$3:$ID$198,104,FALSE)</f>
        <v>#N/A</v>
      </c>
      <c r="DA45" s="16" t="e">
        <f>VLOOKUP(A45,'Phase 1,2+robust'!$A$3:$ID$198,105,FALSE)</f>
        <v>#N/A</v>
      </c>
      <c r="DB45" s="45" t="e">
        <f>VLOOKUP(A45,'Phase 1,2+robust'!$A$3:$ID$198,106,FALSE)</f>
        <v>#N/A</v>
      </c>
      <c r="DC45" s="46" t="e">
        <f>VLOOKUP(A45,'Phase 1,2+robust'!$A$3:$ID$198,107,FALSE)</f>
        <v>#N/A</v>
      </c>
      <c r="DD45" s="47" t="e">
        <f>VLOOKUP(A45,'Phase 1,2+robust'!$A$3:$ID$198,108,FALSE)</f>
        <v>#N/A</v>
      </c>
      <c r="DE45" s="16" t="e">
        <f>VLOOKUP(A45,'Phase 1,2+robust'!$A$3:$ID$198,109,FALSE)</f>
        <v>#N/A</v>
      </c>
      <c r="DF45" s="16" t="e">
        <f>VLOOKUP(A45,'Phase 1,2+robust'!$A$3:$ID$198,110,FALSE)</f>
        <v>#N/A</v>
      </c>
      <c r="DG45" s="16" t="e">
        <f>VLOOKUP(A45,'Phase 1,2+robust'!$A$3:$ID$198,111,FALSE)</f>
        <v>#N/A</v>
      </c>
      <c r="DH45" s="45" t="e">
        <f>VLOOKUP(A45,'Phase 1,2+robust'!$A$3:$ID$198,112,FALSE)</f>
        <v>#N/A</v>
      </c>
      <c r="DI45" s="46" t="e">
        <f>VLOOKUP(A45,'Phase 1,2+robust'!$A$3:$ID$198,113,FALSE)</f>
        <v>#N/A</v>
      </c>
      <c r="DJ45" s="47" t="e">
        <f>VLOOKUP(A45,'Phase 1,2+robust'!$A$3:$ID$198,114,FALSE)</f>
        <v>#N/A</v>
      </c>
      <c r="DK45" s="16" t="e">
        <f>VLOOKUP(A45,'Phase 1,2+robust'!$A$3:$ID$198,115,FALSE)</f>
        <v>#N/A</v>
      </c>
      <c r="DL45" s="16" t="e">
        <f>VLOOKUP(A45,'Phase 1,2+robust'!$A$3:$ID$198,116,FALSE)</f>
        <v>#N/A</v>
      </c>
      <c r="DM45" s="16" t="e">
        <f>VLOOKUP(A45,'Phase 1,2+robust'!$A$3:$ID$198,117,FALSE)</f>
        <v>#N/A</v>
      </c>
      <c r="DN45" s="45" t="e">
        <f>VLOOKUP(A45,'Phase 1,2+robust'!$A$3:$ID$198,118,FALSE)</f>
        <v>#N/A</v>
      </c>
      <c r="DO45" s="46" t="e">
        <f>VLOOKUP(A45,'Phase 1,2+robust'!$A$3:$ID$198,119,FALSE)</f>
        <v>#N/A</v>
      </c>
      <c r="DP45" s="47" t="e">
        <f>VLOOKUP(A45,'Phase 1,2+robust'!$A$3:$ID$198,120,FALSE)</f>
        <v>#N/A</v>
      </c>
      <c r="DQ45" s="16" t="e">
        <f>VLOOKUP(A45,'Phase 1,2+robust'!$A$3:$ID$198,121,FALSE)</f>
        <v>#N/A</v>
      </c>
      <c r="DR45" s="16" t="e">
        <f>VLOOKUP(A45,'Phase 1,2+robust'!$A$3:$ID$198,122,FALSE)</f>
        <v>#N/A</v>
      </c>
      <c r="DS45" s="16" t="e">
        <f>VLOOKUP(A45,'Phase 1,2+robust'!$A$3:$ID$198,123,FALSE)</f>
        <v>#N/A</v>
      </c>
      <c r="DT45" s="45" t="e">
        <f>VLOOKUP(A45,'Phase 1,2+robust'!$A$3:$ID$198,124,FALSE)</f>
        <v>#N/A</v>
      </c>
      <c r="DU45" s="46" t="e">
        <f>VLOOKUP(A45,'Phase 1,2+robust'!$A$3:$ID$198,125,FALSE)</f>
        <v>#N/A</v>
      </c>
      <c r="DV45" s="47" t="e">
        <f>VLOOKUP(A45,'Phase 1,2+robust'!$A$3:$ID$198,126,FALSE)</f>
        <v>#N/A</v>
      </c>
      <c r="DW45" s="16" t="e">
        <f>VLOOKUP(A45,'Phase 1,2+robust'!$A$3:$ID$198,127,FALSE)</f>
        <v>#N/A</v>
      </c>
      <c r="DX45" s="16" t="e">
        <f>VLOOKUP(A45,'Phase 1,2+robust'!$A$3:$ID$198,128,FALSE)</f>
        <v>#N/A</v>
      </c>
      <c r="DY45" s="16" t="e">
        <f>VLOOKUP(A45,'Phase 1,2+robust'!$A$3:$ID$198,129,FALSE)</f>
        <v>#N/A</v>
      </c>
      <c r="DZ45" s="45" t="e">
        <f>VLOOKUP(A45,'Phase 1,2+robust'!$A$3:$ID$198,130,FALSE)</f>
        <v>#N/A</v>
      </c>
      <c r="EA45" s="46" t="e">
        <f>VLOOKUP(A45,'Phase 1,2+robust'!$A$3:$ID$198,131,FALSE)</f>
        <v>#N/A</v>
      </c>
      <c r="EB45" s="47" t="e">
        <f>VLOOKUP(A45,'Phase 1,2+robust'!$A$3:$ID$198,132,FALSE)</f>
        <v>#N/A</v>
      </c>
      <c r="EC45" s="16" t="e">
        <f>VLOOKUP(A45,'Phase 1,2+robust'!$A$3:$ID$198,133,FALSE)</f>
        <v>#N/A</v>
      </c>
      <c r="ED45" s="16" t="e">
        <f>VLOOKUP(A45,'Phase 1,2+robust'!$A$3:$ID$198,134,FALSE)</f>
        <v>#N/A</v>
      </c>
      <c r="EE45" s="16" t="e">
        <f>VLOOKUP(A45,'Phase 1,2+robust'!$A$3:$ID$198,135,FALSE)</f>
        <v>#N/A</v>
      </c>
      <c r="EF45" s="45" t="e">
        <f>VLOOKUP(A45,'Phase 1,2+robust'!$A$3:$ID$198,136,FALSE)</f>
        <v>#N/A</v>
      </c>
      <c r="EG45" s="46" t="e">
        <f>VLOOKUP(A45,'Phase 1,2+robust'!$A$3:$ID$198,137,FALSE)</f>
        <v>#N/A</v>
      </c>
      <c r="EH45" s="47" t="e">
        <f>VLOOKUP(A45,'Phase 1,2+robust'!$A$3:$ID$198,138,FALSE)</f>
        <v>#N/A</v>
      </c>
      <c r="EI45" s="16" t="e">
        <f>VLOOKUP(A45,'Phase 1,2+robust'!$A$3:$ID$198,139,FALSE)</f>
        <v>#N/A</v>
      </c>
      <c r="EJ45" s="16" t="e">
        <f>VLOOKUP(A45,'Phase 1,2+robust'!$A$3:$ID$198,140,FALSE)</f>
        <v>#N/A</v>
      </c>
      <c r="EK45" s="16" t="e">
        <f>VLOOKUP(A45,'Phase 1,2+robust'!$A$3:$ID$198,141,FALSE)</f>
        <v>#N/A</v>
      </c>
      <c r="EL45" s="45" t="e">
        <f>VLOOKUP(A45,'Phase 1,2+robust'!$A$3:$ID$198,142,FALSE)</f>
        <v>#N/A</v>
      </c>
      <c r="EM45" s="46" t="e">
        <f>VLOOKUP(A45,'Phase 1,2+robust'!$A$3:$ID$198,143,FALSE)</f>
        <v>#N/A</v>
      </c>
      <c r="EN45" s="47" t="e">
        <f>VLOOKUP(A45,'Phase 1,2+robust'!$A$3:$ID$198,144,FALSE)</f>
        <v>#N/A</v>
      </c>
      <c r="EO45" s="16" t="e">
        <f>VLOOKUP(A45,'Phase 1,2+robust'!$A$3:$ID$198,145,FALSE)</f>
        <v>#N/A</v>
      </c>
      <c r="EP45" s="16" t="e">
        <f>VLOOKUP(A45,'Phase 1,2+robust'!$A$3:$ID$198,146,FALSE)</f>
        <v>#N/A</v>
      </c>
      <c r="EQ45" s="16" t="e">
        <f>VLOOKUP(A45,'Phase 1,2+robust'!$A$3:$ID$198,147,FALSE)</f>
        <v>#N/A</v>
      </c>
      <c r="ER45" s="45" t="e">
        <f>VLOOKUP(A45,'Phase 1,2+robust'!$A$3:$ID$198,148,FALSE)</f>
        <v>#N/A</v>
      </c>
      <c r="ES45" s="46" t="e">
        <f>VLOOKUP(A45,'Phase 1,2+robust'!$A$3:$ID$198,149,FALSE)</f>
        <v>#N/A</v>
      </c>
      <c r="ET45" s="47" t="e">
        <f>VLOOKUP(A45,'Phase 1,2+robust'!$A$3:$ID$198,150,FALSE)</f>
        <v>#N/A</v>
      </c>
      <c r="EU45" s="16" t="e">
        <f>VLOOKUP(A45,'Phase 1,2+robust'!$A$3:$ID$198,151,FALSE)</f>
        <v>#N/A</v>
      </c>
      <c r="EV45" s="16" t="e">
        <f>VLOOKUP(A45,'Phase 1,2+robust'!$A$3:$ID$198,152,FALSE)</f>
        <v>#N/A</v>
      </c>
      <c r="EW45" s="16" t="e">
        <f>VLOOKUP(A45,'Phase 1,2+robust'!$A$3:$ID$198,153,FALSE)</f>
        <v>#N/A</v>
      </c>
      <c r="EX45" s="16" t="e">
        <f>VLOOKUP(A45,'Phase 1,2+robust'!$A$3:$ID$198,154,FALSE)</f>
        <v>#N/A</v>
      </c>
      <c r="EY45" s="16" t="e">
        <f>VLOOKUP(A45,'Phase 1,2+robust'!$A$3:$ID$198,155,FALSE)</f>
        <v>#N/A</v>
      </c>
      <c r="EZ45" s="16" t="e">
        <f>VLOOKUP(A45,'Phase 1,2+robust'!$A$3:$ID$198,156,FALSE)</f>
        <v>#N/A</v>
      </c>
      <c r="FA45" s="16" t="e">
        <f>VLOOKUP(A45,'Phase 1,2+robust'!$A$3:$ID$198,157,FALSE)</f>
        <v>#N/A</v>
      </c>
      <c r="FB45" s="16" t="e">
        <f>VLOOKUP(A45,'Phase 1,2+robust'!$A$3:$ID$198,158,FALSE)</f>
        <v>#N/A</v>
      </c>
      <c r="FC45" s="16" t="e">
        <f>VLOOKUP(A45,'Phase 1,2+robust'!$A$3:$ID$198,159,FALSE)</f>
        <v>#N/A</v>
      </c>
      <c r="FD45" s="16" t="e">
        <f>VLOOKUP(A45,'Phase 1,2+robust'!$A$3:$ID$198,160,FALSE)</f>
        <v>#N/A</v>
      </c>
      <c r="FE45" s="16" t="e">
        <f>VLOOKUP(A45,'Phase 1,2+robust'!$A$3:$ID$198,161,FALSE)</f>
        <v>#N/A</v>
      </c>
      <c r="FF45" s="16" t="e">
        <f>VLOOKUP(A45,'Phase 1,2+robust'!$A$3:$ID$198,162,FALSE)</f>
        <v>#N/A</v>
      </c>
      <c r="FG45" s="16" t="e">
        <f>VLOOKUP(A45,'Phase 1,2+robust'!$A$3:$ID$198,163,FALSE)</f>
        <v>#N/A</v>
      </c>
      <c r="FH45" s="16" t="e">
        <f>VLOOKUP(A45,'Phase 1,2+robust'!$A$3:$ID$198,164,FALSE)</f>
        <v>#N/A</v>
      </c>
      <c r="FI45" s="16" t="e">
        <f>VLOOKUP(A45,'Phase 1,2+robust'!$A$3:$ID$198,165,FALSE)</f>
        <v>#N/A</v>
      </c>
      <c r="FJ45" s="16" t="e">
        <f>VLOOKUP(A45,'Phase 1,2+robust'!$A$3:$ID$198,166,FALSE)</f>
        <v>#N/A</v>
      </c>
      <c r="FK45" s="16" t="e">
        <f>VLOOKUP(A45,'Phase 1,2+robust'!$A$3:$ID$198,167,FALSE)</f>
        <v>#N/A</v>
      </c>
      <c r="FL45" s="16" t="e">
        <f>VLOOKUP(A45,'Phase 1,2+robust'!$A$3:$ID$198,168,FALSE)</f>
        <v>#N/A</v>
      </c>
      <c r="FM45" s="16" t="e">
        <f>VLOOKUP(A45,'Phase 1,2+robust'!$A$3:$ID$198,169,FALSE)</f>
        <v>#N/A</v>
      </c>
      <c r="FN45" s="16" t="e">
        <f>VLOOKUP(A45,'Phase 1,2+robust'!$A$3:$ID$198,170,FALSE)</f>
        <v>#N/A</v>
      </c>
      <c r="FO45" s="16" t="e">
        <f>VLOOKUP(A45,'Phase 1,2+robust'!$A$3:$ID$198,171,FALSE)</f>
        <v>#N/A</v>
      </c>
      <c r="FP45" s="16" t="e">
        <f>VLOOKUP(A45,'Phase 1,2+robust'!$A$3:$ID$198,172,FALSE)</f>
        <v>#N/A</v>
      </c>
      <c r="FQ45" s="16" t="e">
        <f>VLOOKUP(A45,'Phase 1,2+robust'!$A$3:$ID$198,173,FALSE)</f>
        <v>#N/A</v>
      </c>
      <c r="FR45" s="16" t="e">
        <f>VLOOKUP(A45,'Phase 1,2+robust'!$A$3:$ID$198,174,FALSE)</f>
        <v>#N/A</v>
      </c>
      <c r="FS45" s="16" t="e">
        <f>VLOOKUP(A45,'Phase 1,2+robust'!$A$3:$ID$198,175,FALSE)</f>
        <v>#N/A</v>
      </c>
      <c r="FT45" s="16" t="e">
        <f>VLOOKUP(A45,'Phase 1,2+robust'!$A$3:$ID$198,176,FALSE)</f>
        <v>#N/A</v>
      </c>
      <c r="FU45" s="16" t="e">
        <f>VLOOKUP(A45,'Phase 1,2+robust'!$A$3:$ID$198,177,FALSE)</f>
        <v>#N/A</v>
      </c>
      <c r="FV45" s="16" t="e">
        <f>VLOOKUP(A45,'Phase 1,2+robust'!$A$3:$ID$198,178,FALSE)</f>
        <v>#N/A</v>
      </c>
      <c r="FW45" s="16" t="e">
        <f>VLOOKUP(A45,'Phase 1,2+robust'!$A$3:$ID$198,179,FALSE)</f>
        <v>#N/A</v>
      </c>
      <c r="FX45" s="16" t="e">
        <f>VLOOKUP(A45,'Phase 1,2+robust'!$A$3:$ID$198,180,FALSE)</f>
        <v>#N/A</v>
      </c>
      <c r="FY45" s="16" t="e">
        <f>VLOOKUP(A45,'Phase 1,2+robust'!$A$3:$ID$198,181,FALSE)</f>
        <v>#N/A</v>
      </c>
      <c r="FZ45" s="16" t="e">
        <f>VLOOKUP(A45,'Phase 1,2+robust'!$A$3:$ID$198,182,FALSE)</f>
        <v>#N/A</v>
      </c>
      <c r="GA45" s="16" t="e">
        <f>VLOOKUP(A45,'Phase 1,2+robust'!$A$3:$ID$198,183,FALSE)</f>
        <v>#N/A</v>
      </c>
      <c r="GB45" s="16" t="e">
        <f>VLOOKUP(A45,'Phase 1,2+robust'!$A$3:$ID$198,184,FALSE)</f>
        <v>#N/A</v>
      </c>
      <c r="GC45" s="16" t="e">
        <f>VLOOKUP(A45,'Phase 1,2+robust'!$A$3:$ID$198,185,FALSE)</f>
        <v>#N/A</v>
      </c>
      <c r="GD45" s="16" t="e">
        <f>VLOOKUP(A45,'Phase 1,2+robust'!$A$3:$ID$198,186,FALSE)</f>
        <v>#N/A</v>
      </c>
      <c r="GE45" s="16" t="e">
        <f>VLOOKUP(A45,'Phase 1,2+robust'!$A$3:$ID$198,187,FALSE)</f>
        <v>#N/A</v>
      </c>
      <c r="GF45" s="16" t="e">
        <f>VLOOKUP(A45,'Phase 1,2+robust'!$A$3:$ID$198,188,FALSE)</f>
        <v>#N/A</v>
      </c>
      <c r="GG45" s="16" t="e">
        <f>VLOOKUP(A45,'Phase 1,2+robust'!$A$3:$ID$198,189,FALSE)</f>
        <v>#N/A</v>
      </c>
      <c r="GH45" s="16" t="e">
        <f>VLOOKUP(A45,'Phase 1,2+robust'!$A$3:$ID$198,190,FALSE)</f>
        <v>#N/A</v>
      </c>
      <c r="GI45" s="16" t="e">
        <f>VLOOKUP(A45,'Phase 1,2+robust'!$A$3:$ID$198,191,FALSE)</f>
        <v>#N/A</v>
      </c>
      <c r="GJ45" s="16" t="e">
        <f>VLOOKUP(A45,'Phase 1,2+robust'!$A$3:$ID$198,192,FALSE)</f>
        <v>#N/A</v>
      </c>
      <c r="GK45" s="16" t="e">
        <f>VLOOKUP(A45,'Phase 1,2+robust'!$A$3:$ID$198,193,FALSE)</f>
        <v>#N/A</v>
      </c>
      <c r="GL45" s="16" t="e">
        <f>VLOOKUP(A45,'Phase 1,2+robust'!$A$3:$ID$198,194,FALSE)</f>
        <v>#N/A</v>
      </c>
      <c r="GM45" s="16" t="e">
        <f>VLOOKUP(A45,'Phase 1,2+robust'!$A$3:$ID$198,195,FALSE)</f>
        <v>#N/A</v>
      </c>
      <c r="GN45" s="16" t="e">
        <f>VLOOKUP(A45,'Phase 1,2+robust'!$A$3:$ID$198,196,FALSE)</f>
        <v>#N/A</v>
      </c>
      <c r="GO45" s="16" t="e">
        <f>VLOOKUP(A45,'Phase 1,2+robust'!$A$3:$ID$198,197,FALSE)</f>
        <v>#N/A</v>
      </c>
      <c r="GP45" s="16" t="e">
        <f>VLOOKUP(A45,'Phase 1,2+robust'!$A$3:$ID$198,198,FALSE)</f>
        <v>#N/A</v>
      </c>
    </row>
    <row r="46" spans="1:198" s="16" customFormat="1" x14ac:dyDescent="0.25">
      <c r="B46" s="16" t="e">
        <f>VLOOKUP(A46,'Phase 1,2+robust'!$A$3:$ID$198,2,FALSE)</f>
        <v>#N/A</v>
      </c>
      <c r="C46" s="16" t="e">
        <f>VLOOKUP(A46,'Phase 1,2+robust'!$A$3:$ID$198,3,FALSE)</f>
        <v>#N/A</v>
      </c>
      <c r="D46" s="16" t="e">
        <f>VLOOKUP(A46,'Phase 1,2+robust'!$A$3:$ID$198,4,FALSE)</f>
        <v>#N/A</v>
      </c>
      <c r="E46" s="16" t="e">
        <f>VLOOKUP(A46,'Phase 1,2+robust'!$A$3:$ID$198,5,FALSE)</f>
        <v>#N/A</v>
      </c>
      <c r="F46" s="16" t="e">
        <f>VLOOKUP(A46,'Phase 1,2+robust'!$A$3:$ID$198,6,FALSE)</f>
        <v>#N/A</v>
      </c>
      <c r="G46" s="16" t="e">
        <f>VLOOKUP(A46,'Phase 1,2+robust'!$A$3:$ID$198,7,FALSE)</f>
        <v>#N/A</v>
      </c>
      <c r="H46" s="16" t="e">
        <f>VLOOKUP(A46,'Phase 1,2+robust'!$A$3:$ID$198,8,FALSE)</f>
        <v>#N/A</v>
      </c>
      <c r="I46" s="16" t="e">
        <f>VLOOKUP(A46,'Phase 1,2+robust'!$A$3:$ID$198,9,FALSE)</f>
        <v>#N/A</v>
      </c>
      <c r="J46" s="45" t="e">
        <f>VLOOKUP(A46,'Phase 1,2+robust'!$A$3:$ID$198,10,FALSE)</f>
        <v>#N/A</v>
      </c>
      <c r="K46" s="46" t="e">
        <f>VLOOKUP(A46,'Phase 1,2+robust'!$A$3:$ID$198,11,FALSE)</f>
        <v>#N/A</v>
      </c>
      <c r="L46" s="47" t="e">
        <f>VLOOKUP(A46,'Phase 1,2+robust'!$A$3:$ID$198,12,FALSE)</f>
        <v>#N/A</v>
      </c>
      <c r="M46" s="16" t="e">
        <f>VLOOKUP(A46,'Phase 1,2+robust'!$A$3:$ID$198,13,FALSE)</f>
        <v>#N/A</v>
      </c>
      <c r="N46" s="16" t="e">
        <f>VLOOKUP(A46,'Phase 1,2+robust'!$A$3:$ID$198,14,FALSE)</f>
        <v>#N/A</v>
      </c>
      <c r="O46" s="16" t="e">
        <f>VLOOKUP(A46,'Phase 1,2+robust'!$A$3:$ID$198,15,FALSE)</f>
        <v>#N/A</v>
      </c>
      <c r="P46" s="45" t="e">
        <f>VLOOKUP(A46,'Phase 1,2+robust'!$A$3:$ID$198,16,FALSE)</f>
        <v>#N/A</v>
      </c>
      <c r="Q46" s="46" t="e">
        <f>VLOOKUP(A46,'Phase 1,2+robust'!$A$3:$ID$198,17,FALSE)</f>
        <v>#N/A</v>
      </c>
      <c r="R46" s="47" t="e">
        <f>VLOOKUP(A46,'Phase 1,2+robust'!$A$3:$ID$198,18,FALSE)</f>
        <v>#N/A</v>
      </c>
      <c r="S46" s="16" t="e">
        <f>VLOOKUP(A46,'Phase 1,2+robust'!$A$3:$ID$198,19,FALSE)</f>
        <v>#N/A</v>
      </c>
      <c r="T46" s="16" t="e">
        <f>VLOOKUP(A46,'Phase 1,2+robust'!$A$3:$ID$198,20,FALSE)</f>
        <v>#N/A</v>
      </c>
      <c r="U46" s="16" t="e">
        <f>VLOOKUP(A46,'Phase 1,2+robust'!$A$3:$ID$198,21,FALSE)</f>
        <v>#N/A</v>
      </c>
      <c r="V46" s="45" t="e">
        <f>VLOOKUP(A46,'Phase 1,2+robust'!$A$3:$ID$198,22,FALSE)</f>
        <v>#N/A</v>
      </c>
      <c r="W46" s="46" t="e">
        <f>VLOOKUP(A46,'Phase 1,2+robust'!$A$3:$ID$198,23,FALSE)</f>
        <v>#N/A</v>
      </c>
      <c r="X46" s="47" t="e">
        <f>VLOOKUP(A46,'Phase 1,2+robust'!$A$3:$ID$198,24,FALSE)</f>
        <v>#N/A</v>
      </c>
      <c r="Y46" s="16" t="e">
        <f>VLOOKUP(A46,'Phase 1,2+robust'!$A$3:$ID$198,25,FALSE)</f>
        <v>#N/A</v>
      </c>
      <c r="Z46" s="16" t="e">
        <f>VLOOKUP(A46,'Phase 1,2+robust'!$A$3:$ID$198,26,FALSE)</f>
        <v>#N/A</v>
      </c>
      <c r="AA46" s="16" t="e">
        <f>VLOOKUP(A46,'Phase 1,2+robust'!$A$3:$ID$198,27,FALSE)</f>
        <v>#N/A</v>
      </c>
      <c r="AB46" s="45" t="e">
        <f>VLOOKUP(A46,'Phase 1,2+robust'!$A$3:$ID$198,28,FALSE)</f>
        <v>#N/A</v>
      </c>
      <c r="AC46" s="46" t="e">
        <f>VLOOKUP(A46,'Phase 1,2+robust'!$A$3:$ID$198,29,FALSE)</f>
        <v>#N/A</v>
      </c>
      <c r="AD46" s="47" t="e">
        <f>VLOOKUP(A46,'Phase 1,2+robust'!$A$3:$ID$198,30,FALSE)</f>
        <v>#N/A</v>
      </c>
      <c r="AE46" s="16" t="e">
        <f>VLOOKUP(A46,'Phase 1,2+robust'!$A$3:$ID$198,31,FALSE)</f>
        <v>#N/A</v>
      </c>
      <c r="AF46" s="16" t="e">
        <f>VLOOKUP(A46,'Phase 1,2+robust'!$A$3:$ID$198,32,FALSE)</f>
        <v>#N/A</v>
      </c>
      <c r="AG46" s="16" t="e">
        <f>VLOOKUP(A46,'Phase 1,2+robust'!$A$3:$ID$198,33,FALSE)</f>
        <v>#N/A</v>
      </c>
      <c r="AH46" s="45" t="e">
        <f>VLOOKUP(A46,'Phase 1,2+robust'!$A$3:$ID$198,34,FALSE)</f>
        <v>#N/A</v>
      </c>
      <c r="AI46" s="46" t="e">
        <f>VLOOKUP(A46,'Phase 1,2+robust'!$A$3:$ID$198,35,FALSE)</f>
        <v>#N/A</v>
      </c>
      <c r="AJ46" s="47" t="e">
        <f>VLOOKUP(A46,'Phase 1,2+robust'!$A$3:$ID$198,36,FALSE)</f>
        <v>#N/A</v>
      </c>
      <c r="AK46" s="16" t="e">
        <f>VLOOKUP(A46,'Phase 1,2+robust'!$A$3:$ID$198,37,FALSE)</f>
        <v>#N/A</v>
      </c>
      <c r="AL46" s="16" t="e">
        <f>VLOOKUP(A46,'Phase 1,2+robust'!$A$3:$ID$198,38,FALSE)</f>
        <v>#N/A</v>
      </c>
      <c r="AM46" s="16" t="e">
        <f>VLOOKUP(A46,'Phase 1,2+robust'!$A$3:$ID$198,39,FALSE)</f>
        <v>#N/A</v>
      </c>
      <c r="AN46" s="45" t="e">
        <f>VLOOKUP(A46,'Phase 1,2+robust'!$A$3:$ID$198,40,FALSE)</f>
        <v>#N/A</v>
      </c>
      <c r="AO46" s="46" t="e">
        <f>VLOOKUP(A46,'Phase 1,2+robust'!$A$3:$ID$198,41,FALSE)</f>
        <v>#N/A</v>
      </c>
      <c r="AP46" s="47" t="e">
        <f>VLOOKUP(A46,'Phase 1,2+robust'!$A$3:$ID$198,42,FALSE)</f>
        <v>#N/A</v>
      </c>
      <c r="AQ46" s="16" t="e">
        <f>VLOOKUP(A46,'Phase 1,2+robust'!$A$3:$ID$198,43,FALSE)</f>
        <v>#N/A</v>
      </c>
      <c r="AR46" s="16" t="e">
        <f>VLOOKUP(A46,'Phase 1,2+robust'!$A$3:$ID$198,44,FALSE)</f>
        <v>#N/A</v>
      </c>
      <c r="AS46" s="16" t="e">
        <f>VLOOKUP(A46,'Phase 1,2+robust'!$A$3:$ID$198,45,FALSE)</f>
        <v>#N/A</v>
      </c>
      <c r="AT46" s="45" t="e">
        <f>VLOOKUP(A46,'Phase 1,2+robust'!$A$3:$ID$198,46,FALSE)</f>
        <v>#N/A</v>
      </c>
      <c r="AU46" s="46" t="e">
        <f>VLOOKUP(A46,'Phase 1,2+robust'!$A$3:$ID$198,47,FALSE)</f>
        <v>#N/A</v>
      </c>
      <c r="AV46" s="47" t="e">
        <f>VLOOKUP(A46,'Phase 1,2+robust'!$A$3:$ID$198,48,FALSE)</f>
        <v>#N/A</v>
      </c>
      <c r="AW46" s="16" t="e">
        <f>VLOOKUP(A46,'Phase 1,2+robust'!$A$3:$ID$198,49,FALSE)</f>
        <v>#N/A</v>
      </c>
      <c r="AX46" s="16" t="e">
        <f>VLOOKUP(A46,'Phase 1,2+robust'!$A$3:$ID$198,50,FALSE)</f>
        <v>#N/A</v>
      </c>
      <c r="AY46" s="16" t="e">
        <f>VLOOKUP(A46,'Phase 1,2+robust'!$A$3:$ID$198,51,FALSE)</f>
        <v>#N/A</v>
      </c>
      <c r="AZ46" s="45" t="e">
        <f>VLOOKUP(A46,'Phase 1,2+robust'!$A$3:$ID$198,52,FALSE)</f>
        <v>#N/A</v>
      </c>
      <c r="BA46" s="46" t="e">
        <f>VLOOKUP(A46,'Phase 1,2+robust'!$A$3:$ID$198,53,FALSE)</f>
        <v>#N/A</v>
      </c>
      <c r="BB46" s="47" t="e">
        <f>VLOOKUP(A46,'Phase 1,2+robust'!$A$3:$ID$198,54,FALSE)</f>
        <v>#N/A</v>
      </c>
      <c r="BC46" s="16" t="e">
        <f>VLOOKUP(A46,'Phase 1,2+robust'!$A$3:$ID$198,55,FALSE)</f>
        <v>#N/A</v>
      </c>
      <c r="BD46" s="16" t="e">
        <f>VLOOKUP(A46,'Phase 1,2+robust'!$A$3:$ID$198,56,FALSE)</f>
        <v>#N/A</v>
      </c>
      <c r="BE46" s="16" t="e">
        <f>VLOOKUP(A46,'Phase 1,2+robust'!$A$3:$ID$198,57,FALSE)</f>
        <v>#N/A</v>
      </c>
      <c r="BF46" s="45" t="e">
        <f>VLOOKUP(A46,'Phase 1,2+robust'!$A$3:$ID$198,58,FALSE)</f>
        <v>#N/A</v>
      </c>
      <c r="BG46" s="46" t="e">
        <f>VLOOKUP(A46,'Phase 1,2+robust'!$A$3:$ID$198,59,FALSE)</f>
        <v>#N/A</v>
      </c>
      <c r="BH46" s="47" t="e">
        <f>VLOOKUP(A46,'Phase 1,2+robust'!$A$3:$ID$198,60,FALSE)</f>
        <v>#N/A</v>
      </c>
      <c r="BI46" s="16" t="e">
        <f>VLOOKUP(A46,'Phase 1,2+robust'!$A$3:$ID$198,61,FALSE)</f>
        <v>#N/A</v>
      </c>
      <c r="BJ46" s="16" t="e">
        <f>VLOOKUP(A46,'Phase 1,2+robust'!$A$3:$ID$198,62,FALSE)</f>
        <v>#N/A</v>
      </c>
      <c r="BK46" s="16" t="e">
        <f>VLOOKUP(A46,'Phase 1,2+robust'!$A$3:$ID$198,63,FALSE)</f>
        <v>#N/A</v>
      </c>
      <c r="BL46" s="45" t="e">
        <f>VLOOKUP(A46,'Phase 1,2+robust'!$A$3:$ID$198,64,FALSE)</f>
        <v>#N/A</v>
      </c>
      <c r="BM46" s="46" t="e">
        <f>VLOOKUP(A46,'Phase 1,2+robust'!$A$3:$ID$198,65,FALSE)</f>
        <v>#N/A</v>
      </c>
      <c r="BN46" s="47" t="e">
        <f>VLOOKUP(A46,'Phase 1,2+robust'!$A$3:$ID$198,66,FALSE)</f>
        <v>#N/A</v>
      </c>
      <c r="BO46" s="16" t="e">
        <f>VLOOKUP(A46,'Phase 1,2+robust'!$A$3:$ID$198,67,FALSE)</f>
        <v>#N/A</v>
      </c>
      <c r="BP46" s="16" t="e">
        <f>VLOOKUP(A46,'Phase 1,2+robust'!$A$3:$ID$198,68,FALSE)</f>
        <v>#N/A</v>
      </c>
      <c r="BQ46" s="16" t="e">
        <f>VLOOKUP(A46,'Phase 1,2+robust'!$A$3:$ID$198,69,FALSE)</f>
        <v>#N/A</v>
      </c>
      <c r="BR46" s="45" t="e">
        <f>VLOOKUP(A46,'Phase 1,2+robust'!$A$3:$ID$198,70,FALSE)</f>
        <v>#N/A</v>
      </c>
      <c r="BS46" s="46" t="e">
        <f>VLOOKUP(A46,'Phase 1,2+robust'!$A$3:$ID$198,71,FALSE)</f>
        <v>#N/A</v>
      </c>
      <c r="BT46" s="47" t="e">
        <f>VLOOKUP(A46,'Phase 1,2+robust'!$A$3:$ID$198,72,FALSE)</f>
        <v>#N/A</v>
      </c>
      <c r="BU46" s="16" t="e">
        <f>VLOOKUP(A46,'Phase 1,2+robust'!$A$3:$ID$198,73,FALSE)</f>
        <v>#N/A</v>
      </c>
      <c r="BV46" s="16" t="e">
        <f>VLOOKUP(A46,'Phase 1,2+robust'!$A$3:$ID$198,74,FALSE)</f>
        <v>#N/A</v>
      </c>
      <c r="BW46" s="16" t="e">
        <f>VLOOKUP(A46,'Phase 1,2+robust'!$A$3:$ID$198,75,FALSE)</f>
        <v>#N/A</v>
      </c>
      <c r="BX46" s="45" t="e">
        <f>VLOOKUP(A46,'Phase 1,2+robust'!$A$3:$ID$198,76,FALSE)</f>
        <v>#N/A</v>
      </c>
      <c r="BY46" s="46" t="e">
        <f>VLOOKUP(A46,'Phase 1,2+robust'!$A$3:$ID$198,77,FALSE)</f>
        <v>#N/A</v>
      </c>
      <c r="BZ46" s="47" t="e">
        <f>VLOOKUP(A46,'Phase 1,2+robust'!$A$3:$ID$198,78,FALSE)</f>
        <v>#N/A</v>
      </c>
      <c r="CA46" s="16" t="e">
        <f>VLOOKUP(A46,'Phase 1,2+robust'!$A$3:$ID$198,79,FALSE)</f>
        <v>#N/A</v>
      </c>
      <c r="CB46" s="16" t="e">
        <f>VLOOKUP(A46,'Phase 1,2+robust'!$A$3:$ID$198,80,FALSE)</f>
        <v>#N/A</v>
      </c>
      <c r="CC46" s="16" t="e">
        <f>VLOOKUP(A46,'Phase 1,2+robust'!$A$3:$ID$198,81,FALSE)</f>
        <v>#N/A</v>
      </c>
      <c r="CD46" s="45" t="e">
        <f>VLOOKUP(A46,'Phase 1,2+robust'!$A$3:$ID$198,82,FALSE)</f>
        <v>#N/A</v>
      </c>
      <c r="CE46" s="46" t="e">
        <f>VLOOKUP(A46,'Phase 1,2+robust'!$A$3:$ID$198,83,FALSE)</f>
        <v>#N/A</v>
      </c>
      <c r="CF46" s="47" t="e">
        <f>VLOOKUP(A46,'Phase 1,2+robust'!$A$3:$ID$198,84,FALSE)</f>
        <v>#N/A</v>
      </c>
      <c r="CG46" s="16" t="e">
        <f>VLOOKUP(A46,'Phase 1,2+robust'!$A$3:$ID$198,85,FALSE)</f>
        <v>#N/A</v>
      </c>
      <c r="CH46" s="16" t="e">
        <f>VLOOKUP(A46,'Phase 1,2+robust'!$A$3:$ID$198,86,FALSE)</f>
        <v>#N/A</v>
      </c>
      <c r="CI46" s="16" t="e">
        <f>VLOOKUP(A46,'Phase 1,2+robust'!$A$3:$ID$198,87,FALSE)</f>
        <v>#N/A</v>
      </c>
      <c r="CJ46" s="45" t="e">
        <f>VLOOKUP(A46,'Phase 1,2+robust'!$A$3:$ID$198,88,FALSE)</f>
        <v>#N/A</v>
      </c>
      <c r="CK46" s="46" t="e">
        <f>VLOOKUP(A46,'Phase 1,2+robust'!$A$3:$ID$198,89,FALSE)</f>
        <v>#N/A</v>
      </c>
      <c r="CL46" s="47" t="e">
        <f>VLOOKUP(A46,'Phase 1,2+robust'!$A$3:$ID$198,90,FALSE)</f>
        <v>#N/A</v>
      </c>
      <c r="CM46" s="16" t="e">
        <f>VLOOKUP(A46,'Phase 1,2+robust'!$A$3:$ID$198,91,FALSE)</f>
        <v>#N/A</v>
      </c>
      <c r="CN46" s="16" t="e">
        <f>VLOOKUP(A46,'Phase 1,2+robust'!$A$3:$ID$198,92,FALSE)</f>
        <v>#N/A</v>
      </c>
      <c r="CO46" s="16" t="e">
        <f>VLOOKUP(A46,'Phase 1,2+robust'!$A$3:$ID$198,93,FALSE)</f>
        <v>#N/A</v>
      </c>
      <c r="CP46" s="45" t="e">
        <f>VLOOKUP(A46,'Phase 1,2+robust'!$A$3:$ID$198,94,FALSE)</f>
        <v>#N/A</v>
      </c>
      <c r="CQ46" s="46" t="e">
        <f>VLOOKUP(A46,'Phase 1,2+robust'!$A$3:$ID$198,95,FALSE)</f>
        <v>#N/A</v>
      </c>
      <c r="CR46" s="47" t="e">
        <f>VLOOKUP(A46,'Phase 1,2+robust'!$A$3:$ID$198,96,FALSE)</f>
        <v>#N/A</v>
      </c>
      <c r="CS46" s="16" t="e">
        <f>VLOOKUP(A46,'Phase 1,2+robust'!$A$3:$ID$198,97,FALSE)</f>
        <v>#N/A</v>
      </c>
      <c r="CT46" s="16" t="e">
        <f>VLOOKUP(A46,'Phase 1,2+robust'!$A$3:$ID$198,98,FALSE)</f>
        <v>#N/A</v>
      </c>
      <c r="CU46" s="16" t="e">
        <f>VLOOKUP(A46,'Phase 1,2+robust'!$A$3:$ID$198,99,FALSE)</f>
        <v>#N/A</v>
      </c>
      <c r="CV46" s="45" t="e">
        <f>VLOOKUP(A46,'Phase 1,2+robust'!$A$3:$ID$198,100,FALSE)</f>
        <v>#N/A</v>
      </c>
      <c r="CW46" s="46" t="e">
        <f>VLOOKUP(A46,'Phase 1,2+robust'!$A$3:$ID$198,101,FALSE)</f>
        <v>#N/A</v>
      </c>
      <c r="CX46" s="47" t="e">
        <f>VLOOKUP(A46,'Phase 1,2+robust'!$A$3:$ID$198,102,FALSE)</f>
        <v>#N/A</v>
      </c>
      <c r="CY46" s="16" t="e">
        <f>VLOOKUP(A46,'Phase 1,2+robust'!$A$3:$ID$198,103,FALSE)</f>
        <v>#N/A</v>
      </c>
      <c r="CZ46" s="16" t="e">
        <f>VLOOKUP(A46,'Phase 1,2+robust'!$A$3:$ID$198,104,FALSE)</f>
        <v>#N/A</v>
      </c>
      <c r="DA46" s="16" t="e">
        <f>VLOOKUP(A46,'Phase 1,2+robust'!$A$3:$ID$198,105,FALSE)</f>
        <v>#N/A</v>
      </c>
      <c r="DB46" s="45" t="e">
        <f>VLOOKUP(A46,'Phase 1,2+robust'!$A$3:$ID$198,106,FALSE)</f>
        <v>#N/A</v>
      </c>
      <c r="DC46" s="46" t="e">
        <f>VLOOKUP(A46,'Phase 1,2+robust'!$A$3:$ID$198,107,FALSE)</f>
        <v>#N/A</v>
      </c>
      <c r="DD46" s="47" t="e">
        <f>VLOOKUP(A46,'Phase 1,2+robust'!$A$3:$ID$198,108,FALSE)</f>
        <v>#N/A</v>
      </c>
      <c r="DE46" s="16" t="e">
        <f>VLOOKUP(A46,'Phase 1,2+robust'!$A$3:$ID$198,109,FALSE)</f>
        <v>#N/A</v>
      </c>
      <c r="DF46" s="16" t="e">
        <f>VLOOKUP(A46,'Phase 1,2+robust'!$A$3:$ID$198,110,FALSE)</f>
        <v>#N/A</v>
      </c>
      <c r="DG46" s="16" t="e">
        <f>VLOOKUP(A46,'Phase 1,2+robust'!$A$3:$ID$198,111,FALSE)</f>
        <v>#N/A</v>
      </c>
      <c r="DH46" s="45" t="e">
        <f>VLOOKUP(A46,'Phase 1,2+robust'!$A$3:$ID$198,112,FALSE)</f>
        <v>#N/A</v>
      </c>
      <c r="DI46" s="46" t="e">
        <f>VLOOKUP(A46,'Phase 1,2+robust'!$A$3:$ID$198,113,FALSE)</f>
        <v>#N/A</v>
      </c>
      <c r="DJ46" s="47" t="e">
        <f>VLOOKUP(A46,'Phase 1,2+robust'!$A$3:$ID$198,114,FALSE)</f>
        <v>#N/A</v>
      </c>
      <c r="DK46" s="16" t="e">
        <f>VLOOKUP(A46,'Phase 1,2+robust'!$A$3:$ID$198,115,FALSE)</f>
        <v>#N/A</v>
      </c>
      <c r="DL46" s="16" t="e">
        <f>VLOOKUP(A46,'Phase 1,2+robust'!$A$3:$ID$198,116,FALSE)</f>
        <v>#N/A</v>
      </c>
      <c r="DM46" s="16" t="e">
        <f>VLOOKUP(A46,'Phase 1,2+robust'!$A$3:$ID$198,117,FALSE)</f>
        <v>#N/A</v>
      </c>
      <c r="DN46" s="45" t="e">
        <f>VLOOKUP(A46,'Phase 1,2+robust'!$A$3:$ID$198,118,FALSE)</f>
        <v>#N/A</v>
      </c>
      <c r="DO46" s="46" t="e">
        <f>VLOOKUP(A46,'Phase 1,2+robust'!$A$3:$ID$198,119,FALSE)</f>
        <v>#N/A</v>
      </c>
      <c r="DP46" s="47" t="e">
        <f>VLOOKUP(A46,'Phase 1,2+robust'!$A$3:$ID$198,120,FALSE)</f>
        <v>#N/A</v>
      </c>
      <c r="DQ46" s="16" t="e">
        <f>VLOOKUP(A46,'Phase 1,2+robust'!$A$3:$ID$198,121,FALSE)</f>
        <v>#N/A</v>
      </c>
      <c r="DR46" s="16" t="e">
        <f>VLOOKUP(A46,'Phase 1,2+robust'!$A$3:$ID$198,122,FALSE)</f>
        <v>#N/A</v>
      </c>
      <c r="DS46" s="16" t="e">
        <f>VLOOKUP(A46,'Phase 1,2+robust'!$A$3:$ID$198,123,FALSE)</f>
        <v>#N/A</v>
      </c>
      <c r="DT46" s="45" t="e">
        <f>VLOOKUP(A46,'Phase 1,2+robust'!$A$3:$ID$198,124,FALSE)</f>
        <v>#N/A</v>
      </c>
      <c r="DU46" s="46" t="e">
        <f>VLOOKUP(A46,'Phase 1,2+robust'!$A$3:$ID$198,125,FALSE)</f>
        <v>#N/A</v>
      </c>
      <c r="DV46" s="47" t="e">
        <f>VLOOKUP(A46,'Phase 1,2+robust'!$A$3:$ID$198,126,FALSE)</f>
        <v>#N/A</v>
      </c>
      <c r="DW46" s="16" t="e">
        <f>VLOOKUP(A46,'Phase 1,2+robust'!$A$3:$ID$198,127,FALSE)</f>
        <v>#N/A</v>
      </c>
      <c r="DX46" s="16" t="e">
        <f>VLOOKUP(A46,'Phase 1,2+robust'!$A$3:$ID$198,128,FALSE)</f>
        <v>#N/A</v>
      </c>
      <c r="DY46" s="16" t="e">
        <f>VLOOKUP(A46,'Phase 1,2+robust'!$A$3:$ID$198,129,FALSE)</f>
        <v>#N/A</v>
      </c>
      <c r="DZ46" s="45" t="e">
        <f>VLOOKUP(A46,'Phase 1,2+robust'!$A$3:$ID$198,130,FALSE)</f>
        <v>#N/A</v>
      </c>
      <c r="EA46" s="46" t="e">
        <f>VLOOKUP(A46,'Phase 1,2+robust'!$A$3:$ID$198,131,FALSE)</f>
        <v>#N/A</v>
      </c>
      <c r="EB46" s="47" t="e">
        <f>VLOOKUP(A46,'Phase 1,2+robust'!$A$3:$ID$198,132,FALSE)</f>
        <v>#N/A</v>
      </c>
      <c r="EC46" s="16" t="e">
        <f>VLOOKUP(A46,'Phase 1,2+robust'!$A$3:$ID$198,133,FALSE)</f>
        <v>#N/A</v>
      </c>
      <c r="ED46" s="16" t="e">
        <f>VLOOKUP(A46,'Phase 1,2+robust'!$A$3:$ID$198,134,FALSE)</f>
        <v>#N/A</v>
      </c>
      <c r="EE46" s="16" t="e">
        <f>VLOOKUP(A46,'Phase 1,2+robust'!$A$3:$ID$198,135,FALSE)</f>
        <v>#N/A</v>
      </c>
      <c r="EF46" s="45" t="e">
        <f>VLOOKUP(A46,'Phase 1,2+robust'!$A$3:$ID$198,136,FALSE)</f>
        <v>#N/A</v>
      </c>
      <c r="EG46" s="46" t="e">
        <f>VLOOKUP(A46,'Phase 1,2+robust'!$A$3:$ID$198,137,FALSE)</f>
        <v>#N/A</v>
      </c>
      <c r="EH46" s="47" t="e">
        <f>VLOOKUP(A46,'Phase 1,2+robust'!$A$3:$ID$198,138,FALSE)</f>
        <v>#N/A</v>
      </c>
      <c r="EI46" s="16" t="e">
        <f>VLOOKUP(A46,'Phase 1,2+robust'!$A$3:$ID$198,139,FALSE)</f>
        <v>#N/A</v>
      </c>
      <c r="EJ46" s="16" t="e">
        <f>VLOOKUP(A46,'Phase 1,2+robust'!$A$3:$ID$198,140,FALSE)</f>
        <v>#N/A</v>
      </c>
      <c r="EK46" s="16" t="e">
        <f>VLOOKUP(A46,'Phase 1,2+robust'!$A$3:$ID$198,141,FALSE)</f>
        <v>#N/A</v>
      </c>
      <c r="EL46" s="45" t="e">
        <f>VLOOKUP(A46,'Phase 1,2+robust'!$A$3:$ID$198,142,FALSE)</f>
        <v>#N/A</v>
      </c>
      <c r="EM46" s="46" t="e">
        <f>VLOOKUP(A46,'Phase 1,2+robust'!$A$3:$ID$198,143,FALSE)</f>
        <v>#N/A</v>
      </c>
      <c r="EN46" s="47" t="e">
        <f>VLOOKUP(A46,'Phase 1,2+robust'!$A$3:$ID$198,144,FALSE)</f>
        <v>#N/A</v>
      </c>
      <c r="EO46" s="16" t="e">
        <f>VLOOKUP(A46,'Phase 1,2+robust'!$A$3:$ID$198,145,FALSE)</f>
        <v>#N/A</v>
      </c>
      <c r="EP46" s="16" t="e">
        <f>VLOOKUP(A46,'Phase 1,2+robust'!$A$3:$ID$198,146,FALSE)</f>
        <v>#N/A</v>
      </c>
      <c r="EQ46" s="16" t="e">
        <f>VLOOKUP(A46,'Phase 1,2+robust'!$A$3:$ID$198,147,FALSE)</f>
        <v>#N/A</v>
      </c>
      <c r="ER46" s="45" t="e">
        <f>VLOOKUP(A46,'Phase 1,2+robust'!$A$3:$ID$198,148,FALSE)</f>
        <v>#N/A</v>
      </c>
      <c r="ES46" s="46" t="e">
        <f>VLOOKUP(A46,'Phase 1,2+robust'!$A$3:$ID$198,149,FALSE)</f>
        <v>#N/A</v>
      </c>
      <c r="ET46" s="47" t="e">
        <f>VLOOKUP(A46,'Phase 1,2+robust'!$A$3:$ID$198,150,FALSE)</f>
        <v>#N/A</v>
      </c>
      <c r="EU46" s="16" t="e">
        <f>VLOOKUP(A46,'Phase 1,2+robust'!$A$3:$ID$198,151,FALSE)</f>
        <v>#N/A</v>
      </c>
      <c r="EV46" s="16" t="e">
        <f>VLOOKUP(A46,'Phase 1,2+robust'!$A$3:$ID$198,152,FALSE)</f>
        <v>#N/A</v>
      </c>
      <c r="EW46" s="16" t="e">
        <f>VLOOKUP(A46,'Phase 1,2+robust'!$A$3:$ID$198,153,FALSE)</f>
        <v>#N/A</v>
      </c>
      <c r="EX46" s="16" t="e">
        <f>VLOOKUP(A46,'Phase 1,2+robust'!$A$3:$ID$198,154,FALSE)</f>
        <v>#N/A</v>
      </c>
      <c r="EY46" s="16" t="e">
        <f>VLOOKUP(A46,'Phase 1,2+robust'!$A$3:$ID$198,155,FALSE)</f>
        <v>#N/A</v>
      </c>
      <c r="EZ46" s="16" t="e">
        <f>VLOOKUP(A46,'Phase 1,2+robust'!$A$3:$ID$198,156,FALSE)</f>
        <v>#N/A</v>
      </c>
      <c r="FA46" s="16" t="e">
        <f>VLOOKUP(A46,'Phase 1,2+robust'!$A$3:$ID$198,157,FALSE)</f>
        <v>#N/A</v>
      </c>
      <c r="FB46" s="16" t="e">
        <f>VLOOKUP(A46,'Phase 1,2+robust'!$A$3:$ID$198,158,FALSE)</f>
        <v>#N/A</v>
      </c>
      <c r="FC46" s="16" t="e">
        <f>VLOOKUP(A46,'Phase 1,2+robust'!$A$3:$ID$198,159,FALSE)</f>
        <v>#N/A</v>
      </c>
      <c r="FD46" s="16" t="e">
        <f>VLOOKUP(A46,'Phase 1,2+robust'!$A$3:$ID$198,160,FALSE)</f>
        <v>#N/A</v>
      </c>
      <c r="FE46" s="16" t="e">
        <f>VLOOKUP(A46,'Phase 1,2+robust'!$A$3:$ID$198,161,FALSE)</f>
        <v>#N/A</v>
      </c>
      <c r="FF46" s="16" t="e">
        <f>VLOOKUP(A46,'Phase 1,2+robust'!$A$3:$ID$198,162,FALSE)</f>
        <v>#N/A</v>
      </c>
      <c r="FG46" s="16" t="e">
        <f>VLOOKUP(A46,'Phase 1,2+robust'!$A$3:$ID$198,163,FALSE)</f>
        <v>#N/A</v>
      </c>
      <c r="FH46" s="16" t="e">
        <f>VLOOKUP(A46,'Phase 1,2+robust'!$A$3:$ID$198,164,FALSE)</f>
        <v>#N/A</v>
      </c>
      <c r="FI46" s="16" t="e">
        <f>VLOOKUP(A46,'Phase 1,2+robust'!$A$3:$ID$198,165,FALSE)</f>
        <v>#N/A</v>
      </c>
      <c r="FJ46" s="16" t="e">
        <f>VLOOKUP(A46,'Phase 1,2+robust'!$A$3:$ID$198,166,FALSE)</f>
        <v>#N/A</v>
      </c>
      <c r="FK46" s="16" t="e">
        <f>VLOOKUP(A46,'Phase 1,2+robust'!$A$3:$ID$198,167,FALSE)</f>
        <v>#N/A</v>
      </c>
      <c r="FL46" s="16" t="e">
        <f>VLOOKUP(A46,'Phase 1,2+robust'!$A$3:$ID$198,168,FALSE)</f>
        <v>#N/A</v>
      </c>
      <c r="FM46" s="16" t="e">
        <f>VLOOKUP(A46,'Phase 1,2+robust'!$A$3:$ID$198,169,FALSE)</f>
        <v>#N/A</v>
      </c>
      <c r="FN46" s="16" t="e">
        <f>VLOOKUP(A46,'Phase 1,2+robust'!$A$3:$ID$198,170,FALSE)</f>
        <v>#N/A</v>
      </c>
      <c r="FO46" s="16" t="e">
        <f>VLOOKUP(A46,'Phase 1,2+robust'!$A$3:$ID$198,171,FALSE)</f>
        <v>#N/A</v>
      </c>
      <c r="FP46" s="16" t="e">
        <f>VLOOKUP(A46,'Phase 1,2+robust'!$A$3:$ID$198,172,FALSE)</f>
        <v>#N/A</v>
      </c>
      <c r="FQ46" s="16" t="e">
        <f>VLOOKUP(A46,'Phase 1,2+robust'!$A$3:$ID$198,173,FALSE)</f>
        <v>#N/A</v>
      </c>
      <c r="FR46" s="16" t="e">
        <f>VLOOKUP(A46,'Phase 1,2+robust'!$A$3:$ID$198,174,FALSE)</f>
        <v>#N/A</v>
      </c>
      <c r="FS46" s="16" t="e">
        <f>VLOOKUP(A46,'Phase 1,2+robust'!$A$3:$ID$198,175,FALSE)</f>
        <v>#N/A</v>
      </c>
      <c r="FT46" s="16" t="e">
        <f>VLOOKUP(A46,'Phase 1,2+robust'!$A$3:$ID$198,176,FALSE)</f>
        <v>#N/A</v>
      </c>
      <c r="FU46" s="16" t="e">
        <f>VLOOKUP(A46,'Phase 1,2+robust'!$A$3:$ID$198,177,FALSE)</f>
        <v>#N/A</v>
      </c>
      <c r="FV46" s="16" t="e">
        <f>VLOOKUP(A46,'Phase 1,2+robust'!$A$3:$ID$198,178,FALSE)</f>
        <v>#N/A</v>
      </c>
      <c r="FW46" s="16" t="e">
        <f>VLOOKUP(A46,'Phase 1,2+robust'!$A$3:$ID$198,179,FALSE)</f>
        <v>#N/A</v>
      </c>
      <c r="FX46" s="16" t="e">
        <f>VLOOKUP(A46,'Phase 1,2+robust'!$A$3:$ID$198,180,FALSE)</f>
        <v>#N/A</v>
      </c>
      <c r="FY46" s="16" t="e">
        <f>VLOOKUP(A46,'Phase 1,2+robust'!$A$3:$ID$198,181,FALSE)</f>
        <v>#N/A</v>
      </c>
      <c r="FZ46" s="16" t="e">
        <f>VLOOKUP(A46,'Phase 1,2+robust'!$A$3:$ID$198,182,FALSE)</f>
        <v>#N/A</v>
      </c>
      <c r="GA46" s="16" t="e">
        <f>VLOOKUP(A46,'Phase 1,2+robust'!$A$3:$ID$198,183,FALSE)</f>
        <v>#N/A</v>
      </c>
      <c r="GB46" s="16" t="e">
        <f>VLOOKUP(A46,'Phase 1,2+robust'!$A$3:$ID$198,184,FALSE)</f>
        <v>#N/A</v>
      </c>
      <c r="GC46" s="16" t="e">
        <f>VLOOKUP(A46,'Phase 1,2+robust'!$A$3:$ID$198,185,FALSE)</f>
        <v>#N/A</v>
      </c>
      <c r="GD46" s="16" t="e">
        <f>VLOOKUP(A46,'Phase 1,2+robust'!$A$3:$ID$198,186,FALSE)</f>
        <v>#N/A</v>
      </c>
      <c r="GE46" s="16" t="e">
        <f>VLOOKUP(A46,'Phase 1,2+robust'!$A$3:$ID$198,187,FALSE)</f>
        <v>#N/A</v>
      </c>
      <c r="GF46" s="16" t="e">
        <f>VLOOKUP(A46,'Phase 1,2+robust'!$A$3:$ID$198,188,FALSE)</f>
        <v>#N/A</v>
      </c>
      <c r="GG46" s="16" t="e">
        <f>VLOOKUP(A46,'Phase 1,2+robust'!$A$3:$ID$198,189,FALSE)</f>
        <v>#N/A</v>
      </c>
      <c r="GH46" s="16" t="e">
        <f>VLOOKUP(A46,'Phase 1,2+robust'!$A$3:$ID$198,190,FALSE)</f>
        <v>#N/A</v>
      </c>
      <c r="GI46" s="16" t="e">
        <f>VLOOKUP(A46,'Phase 1,2+robust'!$A$3:$ID$198,191,FALSE)</f>
        <v>#N/A</v>
      </c>
      <c r="GJ46" s="16" t="e">
        <f>VLOOKUP(A46,'Phase 1,2+robust'!$A$3:$ID$198,192,FALSE)</f>
        <v>#N/A</v>
      </c>
      <c r="GK46" s="16" t="e">
        <f>VLOOKUP(A46,'Phase 1,2+robust'!$A$3:$ID$198,193,FALSE)</f>
        <v>#N/A</v>
      </c>
      <c r="GL46" s="16" t="e">
        <f>VLOOKUP(A46,'Phase 1,2+robust'!$A$3:$ID$198,194,FALSE)</f>
        <v>#N/A</v>
      </c>
      <c r="GM46" s="16" t="e">
        <f>VLOOKUP(A46,'Phase 1,2+robust'!$A$3:$ID$198,195,FALSE)</f>
        <v>#N/A</v>
      </c>
      <c r="GN46" s="16" t="e">
        <f>VLOOKUP(A46,'Phase 1,2+robust'!$A$3:$ID$198,196,FALSE)</f>
        <v>#N/A</v>
      </c>
      <c r="GO46" s="16" t="e">
        <f>VLOOKUP(A46,'Phase 1,2+robust'!$A$3:$ID$198,197,FALSE)</f>
        <v>#N/A</v>
      </c>
      <c r="GP46" s="16" t="e">
        <f>VLOOKUP(A46,'Phase 1,2+robust'!$A$3:$ID$198,198,FALSE)</f>
        <v>#N/A</v>
      </c>
    </row>
    <row r="47" spans="1:198" s="16" customFormat="1" x14ac:dyDescent="0.25">
      <c r="B47" s="16" t="e">
        <f>VLOOKUP(A47,'Phase 1,2+robust'!$A$3:$ID$198,2,FALSE)</f>
        <v>#N/A</v>
      </c>
      <c r="C47" s="16" t="e">
        <f>VLOOKUP(A47,'Phase 1,2+robust'!$A$3:$ID$198,3,FALSE)</f>
        <v>#N/A</v>
      </c>
      <c r="D47" s="16" t="e">
        <f>VLOOKUP(A47,'Phase 1,2+robust'!$A$3:$ID$198,4,FALSE)</f>
        <v>#N/A</v>
      </c>
      <c r="E47" s="16" t="e">
        <f>VLOOKUP(A47,'Phase 1,2+robust'!$A$3:$ID$198,5,FALSE)</f>
        <v>#N/A</v>
      </c>
      <c r="F47" s="16" t="e">
        <f>VLOOKUP(A47,'Phase 1,2+robust'!$A$3:$ID$198,6,FALSE)</f>
        <v>#N/A</v>
      </c>
      <c r="G47" s="16" t="e">
        <f>VLOOKUP(A47,'Phase 1,2+robust'!$A$3:$ID$198,7,FALSE)</f>
        <v>#N/A</v>
      </c>
      <c r="H47" s="16" t="e">
        <f>VLOOKUP(A47,'Phase 1,2+robust'!$A$3:$ID$198,8,FALSE)</f>
        <v>#N/A</v>
      </c>
      <c r="I47" s="16" t="e">
        <f>VLOOKUP(A47,'Phase 1,2+robust'!$A$3:$ID$198,9,FALSE)</f>
        <v>#N/A</v>
      </c>
      <c r="J47" s="45" t="e">
        <f>VLOOKUP(A47,'Phase 1,2+robust'!$A$3:$ID$198,10,FALSE)</f>
        <v>#N/A</v>
      </c>
      <c r="K47" s="46" t="e">
        <f>VLOOKUP(A47,'Phase 1,2+robust'!$A$3:$ID$198,11,FALSE)</f>
        <v>#N/A</v>
      </c>
      <c r="L47" s="47" t="e">
        <f>VLOOKUP(A47,'Phase 1,2+robust'!$A$3:$ID$198,12,FALSE)</f>
        <v>#N/A</v>
      </c>
      <c r="M47" s="16" t="e">
        <f>VLOOKUP(A47,'Phase 1,2+robust'!$A$3:$ID$198,13,FALSE)</f>
        <v>#N/A</v>
      </c>
      <c r="N47" s="16" t="e">
        <f>VLOOKUP(A47,'Phase 1,2+robust'!$A$3:$ID$198,14,FALSE)</f>
        <v>#N/A</v>
      </c>
      <c r="O47" s="16" t="e">
        <f>VLOOKUP(A47,'Phase 1,2+robust'!$A$3:$ID$198,15,FALSE)</f>
        <v>#N/A</v>
      </c>
      <c r="P47" s="45" t="e">
        <f>VLOOKUP(A47,'Phase 1,2+robust'!$A$3:$ID$198,16,FALSE)</f>
        <v>#N/A</v>
      </c>
      <c r="Q47" s="46" t="e">
        <f>VLOOKUP(A47,'Phase 1,2+robust'!$A$3:$ID$198,17,FALSE)</f>
        <v>#N/A</v>
      </c>
      <c r="R47" s="47" t="e">
        <f>VLOOKUP(A47,'Phase 1,2+robust'!$A$3:$ID$198,18,FALSE)</f>
        <v>#N/A</v>
      </c>
      <c r="S47" s="16" t="e">
        <f>VLOOKUP(A47,'Phase 1,2+robust'!$A$3:$ID$198,19,FALSE)</f>
        <v>#N/A</v>
      </c>
      <c r="T47" s="16" t="e">
        <f>VLOOKUP(A47,'Phase 1,2+robust'!$A$3:$ID$198,20,FALSE)</f>
        <v>#N/A</v>
      </c>
      <c r="U47" s="16" t="e">
        <f>VLOOKUP(A47,'Phase 1,2+robust'!$A$3:$ID$198,21,FALSE)</f>
        <v>#N/A</v>
      </c>
      <c r="V47" s="45" t="e">
        <f>VLOOKUP(A47,'Phase 1,2+robust'!$A$3:$ID$198,22,FALSE)</f>
        <v>#N/A</v>
      </c>
      <c r="W47" s="46" t="e">
        <f>VLOOKUP(A47,'Phase 1,2+robust'!$A$3:$ID$198,23,FALSE)</f>
        <v>#N/A</v>
      </c>
      <c r="X47" s="47" t="e">
        <f>VLOOKUP(A47,'Phase 1,2+robust'!$A$3:$ID$198,24,FALSE)</f>
        <v>#N/A</v>
      </c>
      <c r="Y47" s="16" t="e">
        <f>VLOOKUP(A47,'Phase 1,2+robust'!$A$3:$ID$198,25,FALSE)</f>
        <v>#N/A</v>
      </c>
      <c r="Z47" s="16" t="e">
        <f>VLOOKUP(A47,'Phase 1,2+robust'!$A$3:$ID$198,26,FALSE)</f>
        <v>#N/A</v>
      </c>
      <c r="AA47" s="16" t="e">
        <f>VLOOKUP(A47,'Phase 1,2+robust'!$A$3:$ID$198,27,FALSE)</f>
        <v>#N/A</v>
      </c>
      <c r="AB47" s="45" t="e">
        <f>VLOOKUP(A47,'Phase 1,2+robust'!$A$3:$ID$198,28,FALSE)</f>
        <v>#N/A</v>
      </c>
      <c r="AC47" s="46" t="e">
        <f>VLOOKUP(A47,'Phase 1,2+robust'!$A$3:$ID$198,29,FALSE)</f>
        <v>#N/A</v>
      </c>
      <c r="AD47" s="47" t="e">
        <f>VLOOKUP(A47,'Phase 1,2+robust'!$A$3:$ID$198,30,FALSE)</f>
        <v>#N/A</v>
      </c>
      <c r="AE47" s="16" t="e">
        <f>VLOOKUP(A47,'Phase 1,2+robust'!$A$3:$ID$198,31,FALSE)</f>
        <v>#N/A</v>
      </c>
      <c r="AF47" s="16" t="e">
        <f>VLOOKUP(A47,'Phase 1,2+robust'!$A$3:$ID$198,32,FALSE)</f>
        <v>#N/A</v>
      </c>
      <c r="AG47" s="16" t="e">
        <f>VLOOKUP(A47,'Phase 1,2+robust'!$A$3:$ID$198,33,FALSE)</f>
        <v>#N/A</v>
      </c>
      <c r="AH47" s="45" t="e">
        <f>VLOOKUP(A47,'Phase 1,2+robust'!$A$3:$ID$198,34,FALSE)</f>
        <v>#N/A</v>
      </c>
      <c r="AI47" s="46" t="e">
        <f>VLOOKUP(A47,'Phase 1,2+robust'!$A$3:$ID$198,35,FALSE)</f>
        <v>#N/A</v>
      </c>
      <c r="AJ47" s="47" t="e">
        <f>VLOOKUP(A47,'Phase 1,2+robust'!$A$3:$ID$198,36,FALSE)</f>
        <v>#N/A</v>
      </c>
      <c r="AK47" s="16" t="e">
        <f>VLOOKUP(A47,'Phase 1,2+robust'!$A$3:$ID$198,37,FALSE)</f>
        <v>#N/A</v>
      </c>
      <c r="AL47" s="16" t="e">
        <f>VLOOKUP(A47,'Phase 1,2+robust'!$A$3:$ID$198,38,FALSE)</f>
        <v>#N/A</v>
      </c>
      <c r="AM47" s="16" t="e">
        <f>VLOOKUP(A47,'Phase 1,2+robust'!$A$3:$ID$198,39,FALSE)</f>
        <v>#N/A</v>
      </c>
      <c r="AN47" s="45" t="e">
        <f>VLOOKUP(A47,'Phase 1,2+robust'!$A$3:$ID$198,40,FALSE)</f>
        <v>#N/A</v>
      </c>
      <c r="AO47" s="46" t="e">
        <f>VLOOKUP(A47,'Phase 1,2+robust'!$A$3:$ID$198,41,FALSE)</f>
        <v>#N/A</v>
      </c>
      <c r="AP47" s="47" t="e">
        <f>VLOOKUP(A47,'Phase 1,2+robust'!$A$3:$ID$198,42,FALSE)</f>
        <v>#N/A</v>
      </c>
      <c r="AQ47" s="16" t="e">
        <f>VLOOKUP(A47,'Phase 1,2+robust'!$A$3:$ID$198,43,FALSE)</f>
        <v>#N/A</v>
      </c>
      <c r="AR47" s="16" t="e">
        <f>VLOOKUP(A47,'Phase 1,2+robust'!$A$3:$ID$198,44,FALSE)</f>
        <v>#N/A</v>
      </c>
      <c r="AS47" s="16" t="e">
        <f>VLOOKUP(A47,'Phase 1,2+robust'!$A$3:$ID$198,45,FALSE)</f>
        <v>#N/A</v>
      </c>
      <c r="AT47" s="45" t="e">
        <f>VLOOKUP(A47,'Phase 1,2+robust'!$A$3:$ID$198,46,FALSE)</f>
        <v>#N/A</v>
      </c>
      <c r="AU47" s="46" t="e">
        <f>VLOOKUP(A47,'Phase 1,2+robust'!$A$3:$ID$198,47,FALSE)</f>
        <v>#N/A</v>
      </c>
      <c r="AV47" s="47" t="e">
        <f>VLOOKUP(A47,'Phase 1,2+robust'!$A$3:$ID$198,48,FALSE)</f>
        <v>#N/A</v>
      </c>
      <c r="AW47" s="16" t="e">
        <f>VLOOKUP(A47,'Phase 1,2+robust'!$A$3:$ID$198,49,FALSE)</f>
        <v>#N/A</v>
      </c>
      <c r="AX47" s="16" t="e">
        <f>VLOOKUP(A47,'Phase 1,2+robust'!$A$3:$ID$198,50,FALSE)</f>
        <v>#N/A</v>
      </c>
      <c r="AY47" s="16" t="e">
        <f>VLOOKUP(A47,'Phase 1,2+robust'!$A$3:$ID$198,51,FALSE)</f>
        <v>#N/A</v>
      </c>
      <c r="AZ47" s="45" t="e">
        <f>VLOOKUP(A47,'Phase 1,2+robust'!$A$3:$ID$198,52,FALSE)</f>
        <v>#N/A</v>
      </c>
      <c r="BA47" s="46" t="e">
        <f>VLOOKUP(A47,'Phase 1,2+robust'!$A$3:$ID$198,53,FALSE)</f>
        <v>#N/A</v>
      </c>
      <c r="BB47" s="47" t="e">
        <f>VLOOKUP(A47,'Phase 1,2+robust'!$A$3:$ID$198,54,FALSE)</f>
        <v>#N/A</v>
      </c>
      <c r="BC47" s="16" t="e">
        <f>VLOOKUP(A47,'Phase 1,2+robust'!$A$3:$ID$198,55,FALSE)</f>
        <v>#N/A</v>
      </c>
      <c r="BD47" s="16" t="e">
        <f>VLOOKUP(A47,'Phase 1,2+robust'!$A$3:$ID$198,56,FALSE)</f>
        <v>#N/A</v>
      </c>
      <c r="BE47" s="16" t="e">
        <f>VLOOKUP(A47,'Phase 1,2+robust'!$A$3:$ID$198,57,FALSE)</f>
        <v>#N/A</v>
      </c>
      <c r="BF47" s="45" t="e">
        <f>VLOOKUP(A47,'Phase 1,2+robust'!$A$3:$ID$198,58,FALSE)</f>
        <v>#N/A</v>
      </c>
      <c r="BG47" s="46" t="e">
        <f>VLOOKUP(A47,'Phase 1,2+robust'!$A$3:$ID$198,59,FALSE)</f>
        <v>#N/A</v>
      </c>
      <c r="BH47" s="47" t="e">
        <f>VLOOKUP(A47,'Phase 1,2+robust'!$A$3:$ID$198,60,FALSE)</f>
        <v>#N/A</v>
      </c>
      <c r="BI47" s="16" t="e">
        <f>VLOOKUP(A47,'Phase 1,2+robust'!$A$3:$ID$198,61,FALSE)</f>
        <v>#N/A</v>
      </c>
      <c r="BJ47" s="16" t="e">
        <f>VLOOKUP(A47,'Phase 1,2+robust'!$A$3:$ID$198,62,FALSE)</f>
        <v>#N/A</v>
      </c>
      <c r="BK47" s="16" t="e">
        <f>VLOOKUP(A47,'Phase 1,2+robust'!$A$3:$ID$198,63,FALSE)</f>
        <v>#N/A</v>
      </c>
      <c r="BL47" s="45" t="e">
        <f>VLOOKUP(A47,'Phase 1,2+robust'!$A$3:$ID$198,64,FALSE)</f>
        <v>#N/A</v>
      </c>
      <c r="BM47" s="46" t="e">
        <f>VLOOKUP(A47,'Phase 1,2+robust'!$A$3:$ID$198,65,FALSE)</f>
        <v>#N/A</v>
      </c>
      <c r="BN47" s="47" t="e">
        <f>VLOOKUP(A47,'Phase 1,2+robust'!$A$3:$ID$198,66,FALSE)</f>
        <v>#N/A</v>
      </c>
      <c r="BO47" s="16" t="e">
        <f>VLOOKUP(A47,'Phase 1,2+robust'!$A$3:$ID$198,67,FALSE)</f>
        <v>#N/A</v>
      </c>
      <c r="BP47" s="16" t="e">
        <f>VLOOKUP(A47,'Phase 1,2+robust'!$A$3:$ID$198,68,FALSE)</f>
        <v>#N/A</v>
      </c>
      <c r="BQ47" s="16" t="e">
        <f>VLOOKUP(A47,'Phase 1,2+robust'!$A$3:$ID$198,69,FALSE)</f>
        <v>#N/A</v>
      </c>
      <c r="BR47" s="45" t="e">
        <f>VLOOKUP(A47,'Phase 1,2+robust'!$A$3:$ID$198,70,FALSE)</f>
        <v>#N/A</v>
      </c>
      <c r="BS47" s="46" t="e">
        <f>VLOOKUP(A47,'Phase 1,2+robust'!$A$3:$ID$198,71,FALSE)</f>
        <v>#N/A</v>
      </c>
      <c r="BT47" s="47" t="e">
        <f>VLOOKUP(A47,'Phase 1,2+robust'!$A$3:$ID$198,72,FALSE)</f>
        <v>#N/A</v>
      </c>
      <c r="BU47" s="16" t="e">
        <f>VLOOKUP(A47,'Phase 1,2+robust'!$A$3:$ID$198,73,FALSE)</f>
        <v>#N/A</v>
      </c>
      <c r="BV47" s="16" t="e">
        <f>VLOOKUP(A47,'Phase 1,2+robust'!$A$3:$ID$198,74,FALSE)</f>
        <v>#N/A</v>
      </c>
      <c r="BW47" s="16" t="e">
        <f>VLOOKUP(A47,'Phase 1,2+robust'!$A$3:$ID$198,75,FALSE)</f>
        <v>#N/A</v>
      </c>
      <c r="BX47" s="45" t="e">
        <f>VLOOKUP(A47,'Phase 1,2+robust'!$A$3:$ID$198,76,FALSE)</f>
        <v>#N/A</v>
      </c>
      <c r="BY47" s="46" t="e">
        <f>VLOOKUP(A47,'Phase 1,2+robust'!$A$3:$ID$198,77,FALSE)</f>
        <v>#N/A</v>
      </c>
      <c r="BZ47" s="47" t="e">
        <f>VLOOKUP(A47,'Phase 1,2+robust'!$A$3:$ID$198,78,FALSE)</f>
        <v>#N/A</v>
      </c>
      <c r="CA47" s="16" t="e">
        <f>VLOOKUP(A47,'Phase 1,2+robust'!$A$3:$ID$198,79,FALSE)</f>
        <v>#N/A</v>
      </c>
      <c r="CB47" s="16" t="e">
        <f>VLOOKUP(A47,'Phase 1,2+robust'!$A$3:$ID$198,80,FALSE)</f>
        <v>#N/A</v>
      </c>
      <c r="CC47" s="16" t="e">
        <f>VLOOKUP(A47,'Phase 1,2+robust'!$A$3:$ID$198,81,FALSE)</f>
        <v>#N/A</v>
      </c>
      <c r="CD47" s="45" t="e">
        <f>VLOOKUP(A47,'Phase 1,2+robust'!$A$3:$ID$198,82,FALSE)</f>
        <v>#N/A</v>
      </c>
      <c r="CE47" s="46" t="e">
        <f>VLOOKUP(A47,'Phase 1,2+robust'!$A$3:$ID$198,83,FALSE)</f>
        <v>#N/A</v>
      </c>
      <c r="CF47" s="47" t="e">
        <f>VLOOKUP(A47,'Phase 1,2+robust'!$A$3:$ID$198,84,FALSE)</f>
        <v>#N/A</v>
      </c>
      <c r="CG47" s="16" t="e">
        <f>VLOOKUP(A47,'Phase 1,2+robust'!$A$3:$ID$198,85,FALSE)</f>
        <v>#N/A</v>
      </c>
      <c r="CH47" s="16" t="e">
        <f>VLOOKUP(A47,'Phase 1,2+robust'!$A$3:$ID$198,86,FALSE)</f>
        <v>#N/A</v>
      </c>
      <c r="CI47" s="16" t="e">
        <f>VLOOKUP(A47,'Phase 1,2+robust'!$A$3:$ID$198,87,FALSE)</f>
        <v>#N/A</v>
      </c>
      <c r="CJ47" s="45" t="e">
        <f>VLOOKUP(A47,'Phase 1,2+robust'!$A$3:$ID$198,88,FALSE)</f>
        <v>#N/A</v>
      </c>
      <c r="CK47" s="46" t="e">
        <f>VLOOKUP(A47,'Phase 1,2+robust'!$A$3:$ID$198,89,FALSE)</f>
        <v>#N/A</v>
      </c>
      <c r="CL47" s="47" t="e">
        <f>VLOOKUP(A47,'Phase 1,2+robust'!$A$3:$ID$198,90,FALSE)</f>
        <v>#N/A</v>
      </c>
      <c r="CM47" s="16" t="e">
        <f>VLOOKUP(A47,'Phase 1,2+robust'!$A$3:$ID$198,91,FALSE)</f>
        <v>#N/A</v>
      </c>
      <c r="CN47" s="16" t="e">
        <f>VLOOKUP(A47,'Phase 1,2+robust'!$A$3:$ID$198,92,FALSE)</f>
        <v>#N/A</v>
      </c>
      <c r="CO47" s="16" t="e">
        <f>VLOOKUP(A47,'Phase 1,2+robust'!$A$3:$ID$198,93,FALSE)</f>
        <v>#N/A</v>
      </c>
      <c r="CP47" s="45" t="e">
        <f>VLOOKUP(A47,'Phase 1,2+robust'!$A$3:$ID$198,94,FALSE)</f>
        <v>#N/A</v>
      </c>
      <c r="CQ47" s="46" t="e">
        <f>VLOOKUP(A47,'Phase 1,2+robust'!$A$3:$ID$198,95,FALSE)</f>
        <v>#N/A</v>
      </c>
      <c r="CR47" s="47" t="e">
        <f>VLOOKUP(A47,'Phase 1,2+robust'!$A$3:$ID$198,96,FALSE)</f>
        <v>#N/A</v>
      </c>
      <c r="CS47" s="16" t="e">
        <f>VLOOKUP(A47,'Phase 1,2+robust'!$A$3:$ID$198,97,FALSE)</f>
        <v>#N/A</v>
      </c>
      <c r="CT47" s="16" t="e">
        <f>VLOOKUP(A47,'Phase 1,2+robust'!$A$3:$ID$198,98,FALSE)</f>
        <v>#N/A</v>
      </c>
      <c r="CU47" s="16" t="e">
        <f>VLOOKUP(A47,'Phase 1,2+robust'!$A$3:$ID$198,99,FALSE)</f>
        <v>#N/A</v>
      </c>
      <c r="CV47" s="45" t="e">
        <f>VLOOKUP(A47,'Phase 1,2+robust'!$A$3:$ID$198,100,FALSE)</f>
        <v>#N/A</v>
      </c>
      <c r="CW47" s="46" t="e">
        <f>VLOOKUP(A47,'Phase 1,2+robust'!$A$3:$ID$198,101,FALSE)</f>
        <v>#N/A</v>
      </c>
      <c r="CX47" s="47" t="e">
        <f>VLOOKUP(A47,'Phase 1,2+robust'!$A$3:$ID$198,102,FALSE)</f>
        <v>#N/A</v>
      </c>
      <c r="CY47" s="16" t="e">
        <f>VLOOKUP(A47,'Phase 1,2+robust'!$A$3:$ID$198,103,FALSE)</f>
        <v>#N/A</v>
      </c>
      <c r="CZ47" s="16" t="e">
        <f>VLOOKUP(A47,'Phase 1,2+robust'!$A$3:$ID$198,104,FALSE)</f>
        <v>#N/A</v>
      </c>
      <c r="DA47" s="16" t="e">
        <f>VLOOKUP(A47,'Phase 1,2+robust'!$A$3:$ID$198,105,FALSE)</f>
        <v>#N/A</v>
      </c>
      <c r="DB47" s="45" t="e">
        <f>VLOOKUP(A47,'Phase 1,2+robust'!$A$3:$ID$198,106,FALSE)</f>
        <v>#N/A</v>
      </c>
      <c r="DC47" s="46" t="e">
        <f>VLOOKUP(A47,'Phase 1,2+robust'!$A$3:$ID$198,107,FALSE)</f>
        <v>#N/A</v>
      </c>
      <c r="DD47" s="47" t="e">
        <f>VLOOKUP(A47,'Phase 1,2+robust'!$A$3:$ID$198,108,FALSE)</f>
        <v>#N/A</v>
      </c>
      <c r="DE47" s="16" t="e">
        <f>VLOOKUP(A47,'Phase 1,2+robust'!$A$3:$ID$198,109,FALSE)</f>
        <v>#N/A</v>
      </c>
      <c r="DF47" s="16" t="e">
        <f>VLOOKUP(A47,'Phase 1,2+robust'!$A$3:$ID$198,110,FALSE)</f>
        <v>#N/A</v>
      </c>
      <c r="DG47" s="16" t="e">
        <f>VLOOKUP(A47,'Phase 1,2+robust'!$A$3:$ID$198,111,FALSE)</f>
        <v>#N/A</v>
      </c>
      <c r="DH47" s="45" t="e">
        <f>VLOOKUP(A47,'Phase 1,2+robust'!$A$3:$ID$198,112,FALSE)</f>
        <v>#N/A</v>
      </c>
      <c r="DI47" s="46" t="e">
        <f>VLOOKUP(A47,'Phase 1,2+robust'!$A$3:$ID$198,113,FALSE)</f>
        <v>#N/A</v>
      </c>
      <c r="DJ47" s="47" t="e">
        <f>VLOOKUP(A47,'Phase 1,2+robust'!$A$3:$ID$198,114,FALSE)</f>
        <v>#N/A</v>
      </c>
      <c r="DK47" s="16" t="e">
        <f>VLOOKUP(A47,'Phase 1,2+robust'!$A$3:$ID$198,115,FALSE)</f>
        <v>#N/A</v>
      </c>
      <c r="DL47" s="16" t="e">
        <f>VLOOKUP(A47,'Phase 1,2+robust'!$A$3:$ID$198,116,FALSE)</f>
        <v>#N/A</v>
      </c>
      <c r="DM47" s="16" t="e">
        <f>VLOOKUP(A47,'Phase 1,2+robust'!$A$3:$ID$198,117,FALSE)</f>
        <v>#N/A</v>
      </c>
      <c r="DN47" s="45" t="e">
        <f>VLOOKUP(A47,'Phase 1,2+robust'!$A$3:$ID$198,118,FALSE)</f>
        <v>#N/A</v>
      </c>
      <c r="DO47" s="46" t="e">
        <f>VLOOKUP(A47,'Phase 1,2+robust'!$A$3:$ID$198,119,FALSE)</f>
        <v>#N/A</v>
      </c>
      <c r="DP47" s="47" t="e">
        <f>VLOOKUP(A47,'Phase 1,2+robust'!$A$3:$ID$198,120,FALSE)</f>
        <v>#N/A</v>
      </c>
      <c r="DQ47" s="16" t="e">
        <f>VLOOKUP(A47,'Phase 1,2+robust'!$A$3:$ID$198,121,FALSE)</f>
        <v>#N/A</v>
      </c>
      <c r="DR47" s="16" t="e">
        <f>VLOOKUP(A47,'Phase 1,2+robust'!$A$3:$ID$198,122,FALSE)</f>
        <v>#N/A</v>
      </c>
      <c r="DS47" s="16" t="e">
        <f>VLOOKUP(A47,'Phase 1,2+robust'!$A$3:$ID$198,123,FALSE)</f>
        <v>#N/A</v>
      </c>
      <c r="DT47" s="45" t="e">
        <f>VLOOKUP(A47,'Phase 1,2+robust'!$A$3:$ID$198,124,FALSE)</f>
        <v>#N/A</v>
      </c>
      <c r="DU47" s="46" t="e">
        <f>VLOOKUP(A47,'Phase 1,2+robust'!$A$3:$ID$198,125,FALSE)</f>
        <v>#N/A</v>
      </c>
      <c r="DV47" s="47" t="e">
        <f>VLOOKUP(A47,'Phase 1,2+robust'!$A$3:$ID$198,126,FALSE)</f>
        <v>#N/A</v>
      </c>
      <c r="DW47" s="16" t="e">
        <f>VLOOKUP(A47,'Phase 1,2+robust'!$A$3:$ID$198,127,FALSE)</f>
        <v>#N/A</v>
      </c>
      <c r="DX47" s="16" t="e">
        <f>VLOOKUP(A47,'Phase 1,2+robust'!$A$3:$ID$198,128,FALSE)</f>
        <v>#N/A</v>
      </c>
      <c r="DY47" s="16" t="e">
        <f>VLOOKUP(A47,'Phase 1,2+robust'!$A$3:$ID$198,129,FALSE)</f>
        <v>#N/A</v>
      </c>
      <c r="DZ47" s="45" t="e">
        <f>VLOOKUP(A47,'Phase 1,2+robust'!$A$3:$ID$198,130,FALSE)</f>
        <v>#N/A</v>
      </c>
      <c r="EA47" s="46" t="e">
        <f>VLOOKUP(A47,'Phase 1,2+robust'!$A$3:$ID$198,131,FALSE)</f>
        <v>#N/A</v>
      </c>
      <c r="EB47" s="47" t="e">
        <f>VLOOKUP(A47,'Phase 1,2+robust'!$A$3:$ID$198,132,FALSE)</f>
        <v>#N/A</v>
      </c>
      <c r="EC47" s="16" t="e">
        <f>VLOOKUP(A47,'Phase 1,2+robust'!$A$3:$ID$198,133,FALSE)</f>
        <v>#N/A</v>
      </c>
      <c r="ED47" s="16" t="e">
        <f>VLOOKUP(A47,'Phase 1,2+robust'!$A$3:$ID$198,134,FALSE)</f>
        <v>#N/A</v>
      </c>
      <c r="EE47" s="16" t="e">
        <f>VLOOKUP(A47,'Phase 1,2+robust'!$A$3:$ID$198,135,FALSE)</f>
        <v>#N/A</v>
      </c>
      <c r="EF47" s="45" t="e">
        <f>VLOOKUP(A47,'Phase 1,2+robust'!$A$3:$ID$198,136,FALSE)</f>
        <v>#N/A</v>
      </c>
      <c r="EG47" s="46" t="e">
        <f>VLOOKUP(A47,'Phase 1,2+robust'!$A$3:$ID$198,137,FALSE)</f>
        <v>#N/A</v>
      </c>
      <c r="EH47" s="47" t="e">
        <f>VLOOKUP(A47,'Phase 1,2+robust'!$A$3:$ID$198,138,FALSE)</f>
        <v>#N/A</v>
      </c>
      <c r="EI47" s="16" t="e">
        <f>VLOOKUP(A47,'Phase 1,2+robust'!$A$3:$ID$198,139,FALSE)</f>
        <v>#N/A</v>
      </c>
      <c r="EJ47" s="16" t="e">
        <f>VLOOKUP(A47,'Phase 1,2+robust'!$A$3:$ID$198,140,FALSE)</f>
        <v>#N/A</v>
      </c>
      <c r="EK47" s="16" t="e">
        <f>VLOOKUP(A47,'Phase 1,2+robust'!$A$3:$ID$198,141,FALSE)</f>
        <v>#N/A</v>
      </c>
      <c r="EL47" s="45" t="e">
        <f>VLOOKUP(A47,'Phase 1,2+robust'!$A$3:$ID$198,142,FALSE)</f>
        <v>#N/A</v>
      </c>
      <c r="EM47" s="46" t="e">
        <f>VLOOKUP(A47,'Phase 1,2+robust'!$A$3:$ID$198,143,FALSE)</f>
        <v>#N/A</v>
      </c>
      <c r="EN47" s="47" t="e">
        <f>VLOOKUP(A47,'Phase 1,2+robust'!$A$3:$ID$198,144,FALSE)</f>
        <v>#N/A</v>
      </c>
      <c r="EO47" s="16" t="e">
        <f>VLOOKUP(A47,'Phase 1,2+robust'!$A$3:$ID$198,145,FALSE)</f>
        <v>#N/A</v>
      </c>
      <c r="EP47" s="16" t="e">
        <f>VLOOKUP(A47,'Phase 1,2+robust'!$A$3:$ID$198,146,FALSE)</f>
        <v>#N/A</v>
      </c>
      <c r="EQ47" s="16" t="e">
        <f>VLOOKUP(A47,'Phase 1,2+robust'!$A$3:$ID$198,147,FALSE)</f>
        <v>#N/A</v>
      </c>
      <c r="ER47" s="45" t="e">
        <f>VLOOKUP(A47,'Phase 1,2+robust'!$A$3:$ID$198,148,FALSE)</f>
        <v>#N/A</v>
      </c>
      <c r="ES47" s="46" t="e">
        <f>VLOOKUP(A47,'Phase 1,2+robust'!$A$3:$ID$198,149,FALSE)</f>
        <v>#N/A</v>
      </c>
      <c r="ET47" s="47" t="e">
        <f>VLOOKUP(A47,'Phase 1,2+robust'!$A$3:$ID$198,150,FALSE)</f>
        <v>#N/A</v>
      </c>
      <c r="EU47" s="16" t="e">
        <f>VLOOKUP(A47,'Phase 1,2+robust'!$A$3:$ID$198,151,FALSE)</f>
        <v>#N/A</v>
      </c>
      <c r="EV47" s="16" t="e">
        <f>VLOOKUP(A47,'Phase 1,2+robust'!$A$3:$ID$198,152,FALSE)</f>
        <v>#N/A</v>
      </c>
      <c r="EW47" s="16" t="e">
        <f>VLOOKUP(A47,'Phase 1,2+robust'!$A$3:$ID$198,153,FALSE)</f>
        <v>#N/A</v>
      </c>
      <c r="EX47" s="16" t="e">
        <f>VLOOKUP(A47,'Phase 1,2+robust'!$A$3:$ID$198,154,FALSE)</f>
        <v>#N/A</v>
      </c>
      <c r="EY47" s="16" t="e">
        <f>VLOOKUP(A47,'Phase 1,2+robust'!$A$3:$ID$198,155,FALSE)</f>
        <v>#N/A</v>
      </c>
      <c r="EZ47" s="16" t="e">
        <f>VLOOKUP(A47,'Phase 1,2+robust'!$A$3:$ID$198,156,FALSE)</f>
        <v>#N/A</v>
      </c>
      <c r="FA47" s="16" t="e">
        <f>VLOOKUP(A47,'Phase 1,2+robust'!$A$3:$ID$198,157,FALSE)</f>
        <v>#N/A</v>
      </c>
      <c r="FB47" s="16" t="e">
        <f>VLOOKUP(A47,'Phase 1,2+robust'!$A$3:$ID$198,158,FALSE)</f>
        <v>#N/A</v>
      </c>
      <c r="FC47" s="16" t="e">
        <f>VLOOKUP(A47,'Phase 1,2+robust'!$A$3:$ID$198,159,FALSE)</f>
        <v>#N/A</v>
      </c>
      <c r="FD47" s="16" t="e">
        <f>VLOOKUP(A47,'Phase 1,2+robust'!$A$3:$ID$198,160,FALSE)</f>
        <v>#N/A</v>
      </c>
      <c r="FE47" s="16" t="e">
        <f>VLOOKUP(A47,'Phase 1,2+robust'!$A$3:$ID$198,161,FALSE)</f>
        <v>#N/A</v>
      </c>
      <c r="FF47" s="16" t="e">
        <f>VLOOKUP(A47,'Phase 1,2+robust'!$A$3:$ID$198,162,FALSE)</f>
        <v>#N/A</v>
      </c>
      <c r="FG47" s="16" t="e">
        <f>VLOOKUP(A47,'Phase 1,2+robust'!$A$3:$ID$198,163,FALSE)</f>
        <v>#N/A</v>
      </c>
      <c r="FH47" s="16" t="e">
        <f>VLOOKUP(A47,'Phase 1,2+robust'!$A$3:$ID$198,164,FALSE)</f>
        <v>#N/A</v>
      </c>
      <c r="FI47" s="16" t="e">
        <f>VLOOKUP(A47,'Phase 1,2+robust'!$A$3:$ID$198,165,FALSE)</f>
        <v>#N/A</v>
      </c>
      <c r="FJ47" s="16" t="e">
        <f>VLOOKUP(A47,'Phase 1,2+robust'!$A$3:$ID$198,166,FALSE)</f>
        <v>#N/A</v>
      </c>
      <c r="FK47" s="16" t="e">
        <f>VLOOKUP(A47,'Phase 1,2+robust'!$A$3:$ID$198,167,FALSE)</f>
        <v>#N/A</v>
      </c>
      <c r="FL47" s="16" t="e">
        <f>VLOOKUP(A47,'Phase 1,2+robust'!$A$3:$ID$198,168,FALSE)</f>
        <v>#N/A</v>
      </c>
      <c r="FM47" s="16" t="e">
        <f>VLOOKUP(A47,'Phase 1,2+robust'!$A$3:$ID$198,169,FALSE)</f>
        <v>#N/A</v>
      </c>
      <c r="FN47" s="16" t="e">
        <f>VLOOKUP(A47,'Phase 1,2+robust'!$A$3:$ID$198,170,FALSE)</f>
        <v>#N/A</v>
      </c>
      <c r="FO47" s="16" t="e">
        <f>VLOOKUP(A47,'Phase 1,2+robust'!$A$3:$ID$198,171,FALSE)</f>
        <v>#N/A</v>
      </c>
      <c r="FP47" s="16" t="e">
        <f>VLOOKUP(A47,'Phase 1,2+robust'!$A$3:$ID$198,172,FALSE)</f>
        <v>#N/A</v>
      </c>
      <c r="FQ47" s="16" t="e">
        <f>VLOOKUP(A47,'Phase 1,2+robust'!$A$3:$ID$198,173,FALSE)</f>
        <v>#N/A</v>
      </c>
      <c r="FR47" s="16" t="e">
        <f>VLOOKUP(A47,'Phase 1,2+robust'!$A$3:$ID$198,174,FALSE)</f>
        <v>#N/A</v>
      </c>
      <c r="FS47" s="16" t="e">
        <f>VLOOKUP(A47,'Phase 1,2+robust'!$A$3:$ID$198,175,FALSE)</f>
        <v>#N/A</v>
      </c>
      <c r="FT47" s="16" t="e">
        <f>VLOOKUP(A47,'Phase 1,2+robust'!$A$3:$ID$198,176,FALSE)</f>
        <v>#N/A</v>
      </c>
      <c r="FU47" s="16" t="e">
        <f>VLOOKUP(A47,'Phase 1,2+robust'!$A$3:$ID$198,177,FALSE)</f>
        <v>#N/A</v>
      </c>
      <c r="FV47" s="16" t="e">
        <f>VLOOKUP(A47,'Phase 1,2+robust'!$A$3:$ID$198,178,FALSE)</f>
        <v>#N/A</v>
      </c>
      <c r="FW47" s="16" t="e">
        <f>VLOOKUP(A47,'Phase 1,2+robust'!$A$3:$ID$198,179,FALSE)</f>
        <v>#N/A</v>
      </c>
      <c r="FX47" s="16" t="e">
        <f>VLOOKUP(A47,'Phase 1,2+robust'!$A$3:$ID$198,180,FALSE)</f>
        <v>#N/A</v>
      </c>
      <c r="FY47" s="16" t="e">
        <f>VLOOKUP(A47,'Phase 1,2+robust'!$A$3:$ID$198,181,FALSE)</f>
        <v>#N/A</v>
      </c>
      <c r="FZ47" s="16" t="e">
        <f>VLOOKUP(A47,'Phase 1,2+robust'!$A$3:$ID$198,182,FALSE)</f>
        <v>#N/A</v>
      </c>
      <c r="GA47" s="16" t="e">
        <f>VLOOKUP(A47,'Phase 1,2+robust'!$A$3:$ID$198,183,FALSE)</f>
        <v>#N/A</v>
      </c>
      <c r="GB47" s="16" t="e">
        <f>VLOOKUP(A47,'Phase 1,2+robust'!$A$3:$ID$198,184,FALSE)</f>
        <v>#N/A</v>
      </c>
      <c r="GC47" s="16" t="e">
        <f>VLOOKUP(A47,'Phase 1,2+robust'!$A$3:$ID$198,185,FALSE)</f>
        <v>#N/A</v>
      </c>
      <c r="GD47" s="16" t="e">
        <f>VLOOKUP(A47,'Phase 1,2+robust'!$A$3:$ID$198,186,FALSE)</f>
        <v>#N/A</v>
      </c>
      <c r="GE47" s="16" t="e">
        <f>VLOOKUP(A47,'Phase 1,2+robust'!$A$3:$ID$198,187,FALSE)</f>
        <v>#N/A</v>
      </c>
      <c r="GF47" s="16" t="e">
        <f>VLOOKUP(A47,'Phase 1,2+robust'!$A$3:$ID$198,188,FALSE)</f>
        <v>#N/A</v>
      </c>
      <c r="GG47" s="16" t="e">
        <f>VLOOKUP(A47,'Phase 1,2+robust'!$A$3:$ID$198,189,FALSE)</f>
        <v>#N/A</v>
      </c>
      <c r="GH47" s="16" t="e">
        <f>VLOOKUP(A47,'Phase 1,2+robust'!$A$3:$ID$198,190,FALSE)</f>
        <v>#N/A</v>
      </c>
      <c r="GI47" s="16" t="e">
        <f>VLOOKUP(A47,'Phase 1,2+robust'!$A$3:$ID$198,191,FALSE)</f>
        <v>#N/A</v>
      </c>
      <c r="GJ47" s="16" t="e">
        <f>VLOOKUP(A47,'Phase 1,2+robust'!$A$3:$ID$198,192,FALSE)</f>
        <v>#N/A</v>
      </c>
      <c r="GK47" s="16" t="e">
        <f>VLOOKUP(A47,'Phase 1,2+robust'!$A$3:$ID$198,193,FALSE)</f>
        <v>#N/A</v>
      </c>
      <c r="GL47" s="16" t="e">
        <f>VLOOKUP(A47,'Phase 1,2+robust'!$A$3:$ID$198,194,FALSE)</f>
        <v>#N/A</v>
      </c>
      <c r="GM47" s="16" t="e">
        <f>VLOOKUP(A47,'Phase 1,2+robust'!$A$3:$ID$198,195,FALSE)</f>
        <v>#N/A</v>
      </c>
      <c r="GN47" s="16" t="e">
        <f>VLOOKUP(A47,'Phase 1,2+robust'!$A$3:$ID$198,196,FALSE)</f>
        <v>#N/A</v>
      </c>
      <c r="GO47" s="16" t="e">
        <f>VLOOKUP(A47,'Phase 1,2+robust'!$A$3:$ID$198,197,FALSE)</f>
        <v>#N/A</v>
      </c>
      <c r="GP47" s="16" t="e">
        <f>VLOOKUP(A47,'Phase 1,2+robust'!$A$3:$ID$198,198,FALSE)</f>
        <v>#N/A</v>
      </c>
    </row>
    <row r="48" spans="1:198" s="16" customFormat="1" x14ac:dyDescent="0.25">
      <c r="B48" s="16" t="s">
        <v>518</v>
      </c>
      <c r="J48" s="45"/>
      <c r="K48" s="46" t="e">
        <f>0.95*$D$96</f>
        <v>#VALUE!</v>
      </c>
      <c r="L48" s="47" t="e">
        <f>0.95*$D$96</f>
        <v>#VALUE!</v>
      </c>
      <c r="N48" s="16" t="e">
        <f>1.07*$D$96</f>
        <v>#VALUE!</v>
      </c>
      <c r="O48" s="16" t="e">
        <f>1.07*$D$96</f>
        <v>#VALUE!</v>
      </c>
      <c r="P48" s="45"/>
      <c r="Q48" s="46"/>
      <c r="R48" s="47"/>
      <c r="V48" s="45"/>
      <c r="W48" s="46" t="e">
        <f>0.95*$D$96</f>
        <v>#VALUE!</v>
      </c>
      <c r="X48" s="47" t="e">
        <f>0.95*$D$96</f>
        <v>#VALUE!</v>
      </c>
      <c r="Z48" s="16" t="e">
        <f>1.07*$D$96</f>
        <v>#VALUE!</v>
      </c>
      <c r="AA48" s="16" t="e">
        <f>1.07*$D$96</f>
        <v>#VALUE!</v>
      </c>
      <c r="AB48" s="45"/>
      <c r="AC48" s="46"/>
      <c r="AD48" s="47"/>
      <c r="AH48" s="45"/>
      <c r="AI48" s="46" t="str">
        <f>$D$96</f>
        <v>-</v>
      </c>
      <c r="AJ48" s="47" t="str">
        <f>$D$96</f>
        <v>-</v>
      </c>
      <c r="AL48" s="16" t="e">
        <f>1.07*$D$96</f>
        <v>#VALUE!</v>
      </c>
      <c r="AM48" s="16" t="e">
        <f>1.07*$D$96</f>
        <v>#VALUE!</v>
      </c>
      <c r="AN48" s="45"/>
      <c r="AO48" s="46"/>
      <c r="AP48" s="47"/>
      <c r="AT48" s="45"/>
      <c r="AU48" s="46" t="str">
        <f>$D$96</f>
        <v>-</v>
      </c>
      <c r="AV48" s="47" t="str">
        <f>$D$96</f>
        <v>-</v>
      </c>
      <c r="AX48" s="16" t="e">
        <f>1.07*$D$96</f>
        <v>#VALUE!</v>
      </c>
      <c r="AY48" s="16" t="e">
        <f>1.07*$D$96</f>
        <v>#VALUE!</v>
      </c>
      <c r="AZ48" s="45"/>
      <c r="BA48" s="46"/>
      <c r="BB48" s="47"/>
      <c r="BF48" s="45"/>
      <c r="BG48" s="46" t="str">
        <f>$D$96</f>
        <v>-</v>
      </c>
      <c r="BH48" s="47" t="str">
        <f>$D$96</f>
        <v>-</v>
      </c>
      <c r="BJ48" s="16" t="e">
        <f>1.07*$D$96</f>
        <v>#VALUE!</v>
      </c>
      <c r="BK48" s="16" t="e">
        <f>1.07*$D$96</f>
        <v>#VALUE!</v>
      </c>
      <c r="BL48" s="45"/>
      <c r="BM48" s="46"/>
      <c r="BN48" s="47"/>
      <c r="BR48" s="45"/>
      <c r="BS48" s="46"/>
      <c r="BT48" s="47"/>
      <c r="BX48" s="45"/>
      <c r="BY48" s="46"/>
      <c r="BZ48" s="47"/>
      <c r="CD48" s="45"/>
      <c r="CE48" s="46"/>
      <c r="CF48" s="47"/>
      <c r="CJ48" s="45"/>
      <c r="CK48" s="46"/>
      <c r="CL48" s="47"/>
      <c r="CP48" s="45"/>
      <c r="CQ48" s="46"/>
      <c r="CR48" s="47"/>
      <c r="CV48" s="45"/>
      <c r="CW48" s="46"/>
      <c r="CX48" s="47"/>
      <c r="DB48" s="45"/>
      <c r="DC48" s="46"/>
      <c r="DD48" s="47"/>
      <c r="DH48" s="45"/>
      <c r="DI48" s="46"/>
      <c r="DJ48" s="47"/>
      <c r="DN48" s="45"/>
      <c r="DO48" s="46"/>
      <c r="DP48" s="47"/>
      <c r="DT48" s="45"/>
      <c r="DU48" s="46"/>
      <c r="DV48" s="47"/>
      <c r="DZ48" s="45"/>
      <c r="EA48" s="46"/>
      <c r="EB48" s="47"/>
      <c r="EF48" s="45"/>
      <c r="EG48" s="46"/>
      <c r="EH48" s="47"/>
      <c r="EL48" s="45"/>
      <c r="EM48" s="46"/>
      <c r="EN48" s="47"/>
      <c r="ER48" s="45"/>
      <c r="ES48" s="46"/>
      <c r="ET48" s="47"/>
      <c r="GI48" s="16">
        <f>1.07*J116</f>
        <v>0</v>
      </c>
      <c r="GJ48" s="16">
        <f>1.07*J116</f>
        <v>0</v>
      </c>
    </row>
    <row r="49" spans="1:198" s="16" customFormat="1" x14ac:dyDescent="0.25">
      <c r="B49" s="16" t="s">
        <v>519</v>
      </c>
      <c r="J49" s="45"/>
      <c r="K49" s="46" t="e">
        <f>AVERAGE(K43:K45)</f>
        <v>#N/A</v>
      </c>
      <c r="L49" s="47" t="e">
        <f>AVERAGE(L43:L45)</f>
        <v>#N/A</v>
      </c>
      <c r="N49" s="16" t="e">
        <f>AVERAGE(N43:N45)</f>
        <v>#N/A</v>
      </c>
      <c r="O49" s="16" t="e">
        <f>AVERAGE(O43:O45)</f>
        <v>#N/A</v>
      </c>
      <c r="P49" s="45"/>
      <c r="Q49" s="46" t="e">
        <f>AVERAGE(Q43:Q45)</f>
        <v>#N/A</v>
      </c>
      <c r="R49" s="47" t="e">
        <f>AVERAGE(R43:R45)</f>
        <v>#N/A</v>
      </c>
      <c r="T49" s="16" t="e">
        <f>AVERAGE(T43:T45)</f>
        <v>#N/A</v>
      </c>
      <c r="U49" s="16" t="e">
        <f>AVERAGE(U43:U45)</f>
        <v>#N/A</v>
      </c>
      <c r="V49" s="45"/>
      <c r="W49" s="46" t="e">
        <f>AVERAGE(W43:W45)</f>
        <v>#N/A</v>
      </c>
      <c r="X49" s="47" t="e">
        <f>AVERAGE(X43:X45)</f>
        <v>#N/A</v>
      </c>
      <c r="Z49" s="16" t="e">
        <f>AVERAGE(Z43:Z45)</f>
        <v>#N/A</v>
      </c>
      <c r="AA49" s="16" t="e">
        <f>AVERAGE(AA43:AA45)</f>
        <v>#N/A</v>
      </c>
      <c r="AB49" s="45"/>
      <c r="AC49" s="46" t="e">
        <f>AVERAGE(AC43:AC45)</f>
        <v>#N/A</v>
      </c>
      <c r="AD49" s="47" t="e">
        <f>AVERAGE(AD43:AD45)</f>
        <v>#N/A</v>
      </c>
      <c r="AF49" s="16" t="e">
        <f>AVERAGE(AF43:AF45)</f>
        <v>#N/A</v>
      </c>
      <c r="AG49" s="16" t="e">
        <f>AVERAGE(AG43:AG45)</f>
        <v>#N/A</v>
      </c>
      <c r="AH49" s="45"/>
      <c r="AI49" s="46" t="e">
        <f>AVERAGE(AI43:AI45)</f>
        <v>#N/A</v>
      </c>
      <c r="AJ49" s="47" t="e">
        <f>AVERAGE(AJ43:AJ45)</f>
        <v>#N/A</v>
      </c>
      <c r="AL49" s="16" t="e">
        <f>AVERAGE(AL43:AL45)</f>
        <v>#N/A</v>
      </c>
      <c r="AM49" s="16" t="e">
        <f>AVERAGE(AM43:AM45)</f>
        <v>#N/A</v>
      </c>
      <c r="AN49" s="45"/>
      <c r="AO49" s="46" t="e">
        <f>AVERAGE(AO43:AO45)</f>
        <v>#N/A</v>
      </c>
      <c r="AP49" s="47" t="e">
        <f>AVERAGE(AP43:AP45)</f>
        <v>#N/A</v>
      </c>
      <c r="AR49" s="16" t="e">
        <f>AVERAGE(AR43:AR45)</f>
        <v>#N/A</v>
      </c>
      <c r="AS49" s="16" t="e">
        <f>AVERAGE(AS43:AS45)</f>
        <v>#N/A</v>
      </c>
      <c r="AT49" s="45"/>
      <c r="AU49" s="46" t="e">
        <f>AVERAGE(AU43:AU45)</f>
        <v>#N/A</v>
      </c>
      <c r="AV49" s="47" t="e">
        <f>AVERAGE(AV43:AV45)</f>
        <v>#N/A</v>
      </c>
      <c r="AX49" s="16" t="e">
        <f>AVERAGE(AX43:AX45)</f>
        <v>#N/A</v>
      </c>
      <c r="AY49" s="16" t="e">
        <f>AVERAGE(AY43:AY45)</f>
        <v>#N/A</v>
      </c>
      <c r="AZ49" s="45"/>
      <c r="BA49" s="46" t="e">
        <f>AVERAGE(BA43:BA45)</f>
        <v>#N/A</v>
      </c>
      <c r="BB49" s="47" t="e">
        <f>AVERAGE(BB43:BB45)</f>
        <v>#N/A</v>
      </c>
      <c r="BD49" s="16" t="e">
        <f>AVERAGE(BD43:BD45)</f>
        <v>#N/A</v>
      </c>
      <c r="BE49" s="16" t="e">
        <f>AVERAGE(BE43:BE45)</f>
        <v>#N/A</v>
      </c>
      <c r="BF49" s="45"/>
      <c r="BG49" s="46" t="e">
        <f>AVERAGE(BG43:BG45)</f>
        <v>#N/A</v>
      </c>
      <c r="BH49" s="47" t="e">
        <f>AVERAGE(BH43:BH45)</f>
        <v>#N/A</v>
      </c>
      <c r="BJ49" s="16" t="e">
        <f>AVERAGE(BJ43:BJ45)</f>
        <v>#N/A</v>
      </c>
      <c r="BK49" s="16" t="e">
        <f>AVERAGE(BK43:BK45)</f>
        <v>#N/A</v>
      </c>
      <c r="BL49" s="45"/>
      <c r="BM49" s="46" t="e">
        <f>AVERAGE(BM43:BM45)</f>
        <v>#N/A</v>
      </c>
      <c r="BN49" s="47" t="e">
        <f>AVERAGE(BN43:BN45)</f>
        <v>#N/A</v>
      </c>
      <c r="BP49" s="16" t="e">
        <f>AVERAGE(BP43:BP45)</f>
        <v>#N/A</v>
      </c>
      <c r="BQ49" s="16" t="e">
        <f>AVERAGE(BQ43:BQ45)</f>
        <v>#N/A</v>
      </c>
      <c r="BR49" s="45"/>
      <c r="BS49" s="46" t="e">
        <f>AVERAGE(BS43:BS45)</f>
        <v>#N/A</v>
      </c>
      <c r="BT49" s="47" t="e">
        <f>AVERAGE(BT43:BT45)</f>
        <v>#N/A</v>
      </c>
      <c r="BV49" s="16" t="e">
        <f>AVERAGE(BV43:BV45)</f>
        <v>#N/A</v>
      </c>
      <c r="BW49" s="16" t="e">
        <f>AVERAGE(BW43:BW45)</f>
        <v>#N/A</v>
      </c>
      <c r="BX49" s="45"/>
      <c r="BY49" s="46" t="e">
        <f>AVERAGE(BY43:BY45)</f>
        <v>#N/A</v>
      </c>
      <c r="BZ49" s="47" t="e">
        <f>AVERAGE(BZ43:BZ45)</f>
        <v>#N/A</v>
      </c>
      <c r="CB49" s="16" t="e">
        <f>AVERAGE(CB43:CB45)</f>
        <v>#N/A</v>
      </c>
      <c r="CC49" s="16" t="e">
        <f>AVERAGE(CC43:CC45)</f>
        <v>#N/A</v>
      </c>
      <c r="CD49" s="45"/>
      <c r="CE49" s="46" t="e">
        <f>AVERAGE(CE43:CE45)</f>
        <v>#N/A</v>
      </c>
      <c r="CF49" s="47" t="e">
        <f>AVERAGE(CF43:CF45)</f>
        <v>#N/A</v>
      </c>
      <c r="CH49" s="16" t="e">
        <f>AVERAGE(CH43:CH45)</f>
        <v>#N/A</v>
      </c>
      <c r="CI49" s="16" t="e">
        <f>AVERAGE(CI43:CI45)</f>
        <v>#N/A</v>
      </c>
      <c r="CJ49" s="45"/>
      <c r="CK49" s="46" t="e">
        <f>AVERAGE(CK43:CK45)</f>
        <v>#N/A</v>
      </c>
      <c r="CL49" s="47" t="e">
        <f>AVERAGE(CL43:CL45)</f>
        <v>#N/A</v>
      </c>
      <c r="CN49" s="16" t="e">
        <f>AVERAGE(CN43:CN45)</f>
        <v>#N/A</v>
      </c>
      <c r="CO49" s="16" t="e">
        <f>AVERAGE(CO43:CO45)</f>
        <v>#N/A</v>
      </c>
      <c r="CP49" s="45"/>
      <c r="CQ49" s="46" t="e">
        <f>AVERAGE(CQ43:CQ45)</f>
        <v>#N/A</v>
      </c>
      <c r="CR49" s="47" t="e">
        <f>AVERAGE(CR43:CR45)</f>
        <v>#N/A</v>
      </c>
      <c r="CT49" s="16" t="e">
        <f>AVERAGE(CT43:CT45)</f>
        <v>#N/A</v>
      </c>
      <c r="CU49" s="16" t="e">
        <f>AVERAGE(CU43:CU45)</f>
        <v>#N/A</v>
      </c>
      <c r="CV49" s="45"/>
      <c r="CW49" s="46" t="e">
        <f>AVERAGE(CW43:CW45)</f>
        <v>#N/A</v>
      </c>
      <c r="CX49" s="47" t="e">
        <f>AVERAGE(CX43:CX45)</f>
        <v>#N/A</v>
      </c>
      <c r="CZ49" s="16" t="e">
        <f>AVERAGE(CZ43:CZ45)</f>
        <v>#N/A</v>
      </c>
      <c r="DA49" s="16" t="e">
        <f>AVERAGE(DA43:DA45)</f>
        <v>#N/A</v>
      </c>
      <c r="DB49" s="45"/>
      <c r="DC49" s="46" t="e">
        <f>AVERAGE(DC43:DC45)</f>
        <v>#N/A</v>
      </c>
      <c r="DD49" s="47" t="e">
        <f>AVERAGE(DD43:DD45)</f>
        <v>#N/A</v>
      </c>
      <c r="DF49" s="16" t="e">
        <f>AVERAGE(DF43:DF45)</f>
        <v>#N/A</v>
      </c>
      <c r="DG49" s="16" t="e">
        <f>AVERAGE(DG43:DG45)</f>
        <v>#N/A</v>
      </c>
      <c r="DH49" s="45"/>
      <c r="DI49" s="46" t="e">
        <f>AVERAGE(DI43:DI45)</f>
        <v>#N/A</v>
      </c>
      <c r="DJ49" s="47" t="e">
        <f>AVERAGE(DJ43:DJ45)</f>
        <v>#N/A</v>
      </c>
      <c r="DL49" s="16" t="e">
        <f>AVERAGE(DL43:DL45)</f>
        <v>#N/A</v>
      </c>
      <c r="DM49" s="16" t="e">
        <f>AVERAGE(DM43:DM45)</f>
        <v>#N/A</v>
      </c>
      <c r="DN49" s="45"/>
      <c r="DO49" s="46" t="e">
        <f>AVERAGE(DO43:DO45)</f>
        <v>#N/A</v>
      </c>
      <c r="DP49" s="47" t="e">
        <f>AVERAGE(DP43:DP45)</f>
        <v>#N/A</v>
      </c>
      <c r="DR49" s="16" t="e">
        <f>AVERAGE(DR43:DR45)</f>
        <v>#N/A</v>
      </c>
      <c r="DS49" s="16" t="e">
        <f>AVERAGE(DS43:DS45)</f>
        <v>#N/A</v>
      </c>
      <c r="DT49" s="45"/>
      <c r="DU49" s="46" t="e">
        <f>AVERAGE(DU43:DU45)</f>
        <v>#N/A</v>
      </c>
      <c r="DV49" s="47" t="e">
        <f>AVERAGE(DV43:DV45)</f>
        <v>#N/A</v>
      </c>
      <c r="DX49" s="16" t="e">
        <f>AVERAGE(DX43:DX45)</f>
        <v>#N/A</v>
      </c>
      <c r="DY49" s="16" t="e">
        <f>AVERAGE(DY43:DY45)</f>
        <v>#N/A</v>
      </c>
      <c r="DZ49" s="45"/>
      <c r="EA49" s="46" t="e">
        <f>AVERAGE(EA43:EA45)</f>
        <v>#N/A</v>
      </c>
      <c r="EB49" s="47" t="e">
        <f>AVERAGE(EB43:EB45)</f>
        <v>#N/A</v>
      </c>
      <c r="ED49" s="16" t="e">
        <f>AVERAGE(ED43:ED45)</f>
        <v>#N/A</v>
      </c>
      <c r="EE49" s="16" t="e">
        <f>AVERAGE(EE43:EE45)</f>
        <v>#N/A</v>
      </c>
      <c r="EF49" s="45"/>
      <c r="EG49" s="46" t="e">
        <f>AVERAGE(EG43:EG45)</f>
        <v>#N/A</v>
      </c>
      <c r="EH49" s="47" t="e">
        <f>AVERAGE(EH43:EH45)</f>
        <v>#N/A</v>
      </c>
      <c r="EJ49" s="16" t="e">
        <f>AVERAGE(EJ43:EJ45)</f>
        <v>#N/A</v>
      </c>
      <c r="EK49" s="16" t="e">
        <f>AVERAGE(EK43:EK45)</f>
        <v>#N/A</v>
      </c>
      <c r="EL49" s="45"/>
      <c r="EM49" s="46" t="e">
        <f>AVERAGE(EM43:EM45)</f>
        <v>#N/A</v>
      </c>
      <c r="EN49" s="47" t="e">
        <f>AVERAGE(EN43:EN45)</f>
        <v>#N/A</v>
      </c>
      <c r="EP49" s="16" t="e">
        <f t="shared" ref="EP49:GG49" si="2">AVERAGE(EP43:EP45)</f>
        <v>#N/A</v>
      </c>
      <c r="EQ49" s="16" t="e">
        <f t="shared" si="2"/>
        <v>#N/A</v>
      </c>
      <c r="ER49" s="45" t="e">
        <f t="shared" si="2"/>
        <v>#N/A</v>
      </c>
      <c r="ES49" s="46" t="e">
        <f t="shared" si="2"/>
        <v>#N/A</v>
      </c>
      <c r="ET49" s="47" t="e">
        <f t="shared" si="2"/>
        <v>#N/A</v>
      </c>
      <c r="EU49" s="16" t="e">
        <f t="shared" si="2"/>
        <v>#N/A</v>
      </c>
      <c r="EV49" s="16" t="e">
        <f t="shared" si="2"/>
        <v>#N/A</v>
      </c>
      <c r="EW49" s="16" t="e">
        <f t="shared" si="2"/>
        <v>#N/A</v>
      </c>
      <c r="EX49" s="16" t="e">
        <f t="shared" si="2"/>
        <v>#N/A</v>
      </c>
      <c r="EY49" s="16" t="e">
        <f t="shared" si="2"/>
        <v>#N/A</v>
      </c>
      <c r="EZ49" s="16" t="e">
        <f t="shared" si="2"/>
        <v>#N/A</v>
      </c>
      <c r="FA49" s="16" t="e">
        <f t="shared" si="2"/>
        <v>#N/A</v>
      </c>
      <c r="FB49" s="16" t="e">
        <f t="shared" si="2"/>
        <v>#N/A</v>
      </c>
      <c r="FC49" s="16" t="e">
        <f t="shared" si="2"/>
        <v>#N/A</v>
      </c>
      <c r="FD49" s="16" t="e">
        <f t="shared" si="2"/>
        <v>#N/A</v>
      </c>
      <c r="FE49" s="16" t="e">
        <f t="shared" si="2"/>
        <v>#N/A</v>
      </c>
      <c r="FF49" s="16" t="e">
        <f t="shared" si="2"/>
        <v>#N/A</v>
      </c>
      <c r="FG49" s="16" t="e">
        <f t="shared" si="2"/>
        <v>#N/A</v>
      </c>
      <c r="FH49" s="16" t="e">
        <f t="shared" si="2"/>
        <v>#N/A</v>
      </c>
      <c r="FI49" s="16" t="e">
        <f t="shared" si="2"/>
        <v>#N/A</v>
      </c>
      <c r="FJ49" s="16" t="e">
        <f t="shared" si="2"/>
        <v>#N/A</v>
      </c>
      <c r="FK49" s="16" t="e">
        <f t="shared" si="2"/>
        <v>#N/A</v>
      </c>
      <c r="FL49" s="16" t="e">
        <f t="shared" si="2"/>
        <v>#N/A</v>
      </c>
      <c r="FM49" s="16" t="e">
        <f t="shared" si="2"/>
        <v>#N/A</v>
      </c>
      <c r="FN49" s="16" t="e">
        <f t="shared" si="2"/>
        <v>#N/A</v>
      </c>
      <c r="FO49" s="16" t="e">
        <f t="shared" si="2"/>
        <v>#N/A</v>
      </c>
      <c r="FP49" s="16" t="e">
        <f t="shared" si="2"/>
        <v>#N/A</v>
      </c>
      <c r="FQ49" s="16" t="e">
        <f t="shared" si="2"/>
        <v>#N/A</v>
      </c>
      <c r="FR49" s="16" t="e">
        <f t="shared" si="2"/>
        <v>#N/A</v>
      </c>
      <c r="FS49" s="16" t="e">
        <f t="shared" si="2"/>
        <v>#N/A</v>
      </c>
      <c r="FT49" s="16" t="e">
        <f t="shared" si="2"/>
        <v>#N/A</v>
      </c>
      <c r="FU49" s="16" t="e">
        <f t="shared" si="2"/>
        <v>#N/A</v>
      </c>
      <c r="FV49" s="16" t="e">
        <f t="shared" si="2"/>
        <v>#N/A</v>
      </c>
      <c r="FW49" s="16" t="e">
        <f t="shared" si="2"/>
        <v>#N/A</v>
      </c>
      <c r="FX49" s="16" t="e">
        <f t="shared" si="2"/>
        <v>#N/A</v>
      </c>
      <c r="FY49" s="16" t="e">
        <f t="shared" si="2"/>
        <v>#N/A</v>
      </c>
      <c r="FZ49" s="16" t="e">
        <f t="shared" si="2"/>
        <v>#N/A</v>
      </c>
      <c r="GA49" s="16" t="e">
        <f t="shared" si="2"/>
        <v>#N/A</v>
      </c>
      <c r="GB49" s="16" t="e">
        <f t="shared" si="2"/>
        <v>#N/A</v>
      </c>
      <c r="GC49" s="16" t="e">
        <f t="shared" si="2"/>
        <v>#N/A</v>
      </c>
      <c r="GD49" s="16" t="e">
        <f t="shared" si="2"/>
        <v>#N/A</v>
      </c>
      <c r="GE49" s="16" t="e">
        <f t="shared" si="2"/>
        <v>#N/A</v>
      </c>
      <c r="GF49" s="16" t="e">
        <f t="shared" si="2"/>
        <v>#N/A</v>
      </c>
      <c r="GG49" s="16" t="e">
        <f t="shared" si="2"/>
        <v>#N/A</v>
      </c>
      <c r="GI49" s="16" t="e">
        <f>AVERAGE(GI43:GI45)</f>
        <v>#N/A</v>
      </c>
      <c r="GJ49" s="16" t="e">
        <f>AVERAGE(GJ43:GJ45)</f>
        <v>#N/A</v>
      </c>
    </row>
    <row r="50" spans="1:198" s="16" customFormat="1" x14ac:dyDescent="0.25">
      <c r="B50" s="16" t="s">
        <v>520</v>
      </c>
      <c r="J50" s="45"/>
      <c r="K50" s="46" t="e">
        <f>STDEV(K43:K45)</f>
        <v>#N/A</v>
      </c>
      <c r="L50" s="47" t="e">
        <f>STDEV(L43:L45)</f>
        <v>#N/A</v>
      </c>
      <c r="N50" s="16" t="e">
        <f>STDEV(N43:N45)</f>
        <v>#N/A</v>
      </c>
      <c r="O50" s="16" t="e">
        <f>STDEV(O43:O45)</f>
        <v>#N/A</v>
      </c>
      <c r="P50" s="45"/>
      <c r="Q50" s="46" t="e">
        <f>STDEV(Q43:Q45)</f>
        <v>#N/A</v>
      </c>
      <c r="R50" s="47" t="e">
        <f>STDEV(R43:R45)</f>
        <v>#N/A</v>
      </c>
      <c r="T50" s="16" t="e">
        <f>STDEV(T43:T45)</f>
        <v>#N/A</v>
      </c>
      <c r="U50" s="16" t="e">
        <f>STDEV(U43:U45)</f>
        <v>#N/A</v>
      </c>
      <c r="V50" s="45"/>
      <c r="W50" s="46" t="e">
        <f>STDEV(W43:W45)</f>
        <v>#N/A</v>
      </c>
      <c r="X50" s="47" t="e">
        <f>STDEV(X43:X45)</f>
        <v>#N/A</v>
      </c>
      <c r="Y50" s="16" t="s">
        <v>361</v>
      </c>
      <c r="AA50" s="16" t="e">
        <f>STDEV(Z43:Z45)</f>
        <v>#N/A</v>
      </c>
      <c r="AB50" s="45"/>
      <c r="AC50" s="46" t="e">
        <f>STDEV(AA43:AA45)</f>
        <v>#N/A</v>
      </c>
      <c r="AD50" s="47" t="e">
        <f>STDEV(AC43:AC45)</f>
        <v>#N/A</v>
      </c>
      <c r="AF50" s="16" t="e">
        <f>STDEV(AD43:AD45)</f>
        <v>#N/A</v>
      </c>
      <c r="AG50" s="16" t="e">
        <f>STDEV(AF43:AF45)</f>
        <v>#N/A</v>
      </c>
      <c r="AH50" s="45"/>
      <c r="AI50" s="46" t="e">
        <f>STDEV(AG43:AG45)</f>
        <v>#N/A</v>
      </c>
      <c r="AJ50" s="47" t="e">
        <f>STDEV(AI43:AI45)</f>
        <v>#N/A</v>
      </c>
      <c r="AL50" s="16" t="e">
        <f>STDEV(AJ43:AJ45)</f>
        <v>#N/A</v>
      </c>
      <c r="AM50" s="16" t="e">
        <f>STDEV(AL43:AL45)</f>
        <v>#N/A</v>
      </c>
      <c r="AN50" s="45"/>
      <c r="AO50" s="46" t="e">
        <f>STDEV(AM43:AM45)</f>
        <v>#N/A</v>
      </c>
      <c r="AP50" s="47" t="e">
        <f>STDEV(AO43:AO45)</f>
        <v>#N/A</v>
      </c>
      <c r="AR50" s="16" t="e">
        <f>STDEV(AP43:AP45)</f>
        <v>#N/A</v>
      </c>
      <c r="AS50" s="16" t="e">
        <f>STDEV(AR43:AR45)</f>
        <v>#N/A</v>
      </c>
      <c r="AT50" s="45"/>
      <c r="AU50" s="46" t="e">
        <f>STDEV(AS43:AS45)</f>
        <v>#N/A</v>
      </c>
      <c r="AV50" s="47" t="e">
        <f>STDEV(AU43:AU45)</f>
        <v>#N/A</v>
      </c>
      <c r="AX50" s="16" t="e">
        <f>STDEV(AV43:AV45)</f>
        <v>#N/A</v>
      </c>
      <c r="AY50" s="16" t="e">
        <f>STDEV(AX43:AX45)</f>
        <v>#N/A</v>
      </c>
      <c r="AZ50" s="45"/>
      <c r="BA50" s="46" t="e">
        <f>STDEV(AY43:AY45)</f>
        <v>#N/A</v>
      </c>
      <c r="BB50" s="47" t="e">
        <f>STDEV(BA43:BA45)</f>
        <v>#N/A</v>
      </c>
      <c r="BD50" s="16" t="e">
        <f>STDEV(BB43:BB45)</f>
        <v>#N/A</v>
      </c>
      <c r="BE50" s="16" t="e">
        <f>STDEV(BD43:BD45)</f>
        <v>#N/A</v>
      </c>
      <c r="BF50" s="45"/>
      <c r="BG50" s="46" t="e">
        <f>STDEV(BE43:BE45)</f>
        <v>#N/A</v>
      </c>
      <c r="BH50" s="47" t="e">
        <f>STDEV(BG43:BG45)</f>
        <v>#N/A</v>
      </c>
      <c r="BJ50" s="16" t="e">
        <f>STDEV(BH43:BH45)</f>
        <v>#N/A</v>
      </c>
      <c r="BK50" s="16" t="e">
        <f>STDEV(BJ43:BJ45)</f>
        <v>#N/A</v>
      </c>
      <c r="BL50" s="45"/>
      <c r="BM50" s="46" t="e">
        <f>STDEV(BK43:BK45)</f>
        <v>#N/A</v>
      </c>
      <c r="BN50" s="47" t="e">
        <f>STDEV(BM43:BM45)</f>
        <v>#N/A</v>
      </c>
      <c r="BP50" s="16" t="e">
        <f>STDEV(BN43:BN45)</f>
        <v>#N/A</v>
      </c>
      <c r="BQ50" s="16" t="e">
        <f>STDEV(BP43:BP45)</f>
        <v>#N/A</v>
      </c>
      <c r="BR50" s="45"/>
      <c r="BS50" s="46" t="e">
        <f>STDEV(BQ43:BQ45)</f>
        <v>#N/A</v>
      </c>
      <c r="BT50" s="47" t="e">
        <f>STDEV(BS43:BS45)</f>
        <v>#N/A</v>
      </c>
      <c r="BV50" s="16" t="e">
        <f>STDEV(BT43:BT45)</f>
        <v>#N/A</v>
      </c>
      <c r="BW50" s="16" t="e">
        <f>STDEV(BV43:BV45)</f>
        <v>#N/A</v>
      </c>
      <c r="BX50" s="45"/>
      <c r="BY50" s="46" t="e">
        <f>STDEV(BW43:BW45)</f>
        <v>#N/A</v>
      </c>
      <c r="BZ50" s="47" t="e">
        <f>STDEV(BY43:BY45)</f>
        <v>#N/A</v>
      </c>
      <c r="CB50" s="16" t="e">
        <f>STDEV(BZ43:BZ45)</f>
        <v>#N/A</v>
      </c>
      <c r="CC50" s="16" t="e">
        <f>STDEV(CB43:CB45)</f>
        <v>#N/A</v>
      </c>
      <c r="CD50" s="45"/>
      <c r="CE50" s="46" t="e">
        <f>STDEV(CC43:CC45)</f>
        <v>#N/A</v>
      </c>
      <c r="CF50" s="47" t="e">
        <f>STDEV(CE43:CE45)</f>
        <v>#N/A</v>
      </c>
      <c r="CH50" s="16" t="e">
        <f>STDEV(CF43:CF45)</f>
        <v>#N/A</v>
      </c>
      <c r="CI50" s="16" t="e">
        <f>STDEV(CH43:CH45)</f>
        <v>#N/A</v>
      </c>
      <c r="CJ50" s="45"/>
      <c r="CK50" s="46" t="e">
        <f>STDEV(CI43:CI45)</f>
        <v>#N/A</v>
      </c>
      <c r="CL50" s="47" t="e">
        <f>STDEV(CK43:CK45)</f>
        <v>#N/A</v>
      </c>
      <c r="CN50" s="16" t="e">
        <f>STDEV(CL43:CL45)</f>
        <v>#N/A</v>
      </c>
      <c r="CO50" s="16" t="e">
        <f>STDEV(CN43:CN45)</f>
        <v>#N/A</v>
      </c>
      <c r="CP50" s="45"/>
      <c r="CQ50" s="46" t="e">
        <f>STDEV(CO43:CO45)</f>
        <v>#N/A</v>
      </c>
      <c r="CR50" s="47" t="e">
        <f>STDEV(CQ43:CQ45)</f>
        <v>#N/A</v>
      </c>
      <c r="CT50" s="16" t="e">
        <f>STDEV(CR43:CR45)</f>
        <v>#N/A</v>
      </c>
      <c r="CU50" s="16" t="e">
        <f>STDEV(CT43:CT45)</f>
        <v>#N/A</v>
      </c>
      <c r="CV50" s="45"/>
      <c r="CW50" s="46" t="e">
        <f>STDEV(CU43:CU45)</f>
        <v>#N/A</v>
      </c>
      <c r="CX50" s="47" t="e">
        <f>STDEV(CW43:CW45)</f>
        <v>#N/A</v>
      </c>
      <c r="CZ50" s="16" t="e">
        <f>STDEV(CX43:CX45)</f>
        <v>#N/A</v>
      </c>
      <c r="DA50" s="16" t="e">
        <f>STDEV(CZ43:CZ45)</f>
        <v>#N/A</v>
      </c>
      <c r="DB50" s="45"/>
      <c r="DC50" s="46" t="e">
        <f>STDEV(DA43:DA45)</f>
        <v>#N/A</v>
      </c>
      <c r="DD50" s="47" t="e">
        <f>STDEV(DC43:DC45)</f>
        <v>#N/A</v>
      </c>
      <c r="DF50" s="16" t="e">
        <f>STDEV(DD43:DD45)</f>
        <v>#N/A</v>
      </c>
      <c r="DG50" s="16" t="e">
        <f>STDEV(DF43:DF45)</f>
        <v>#N/A</v>
      </c>
      <c r="DH50" s="45"/>
      <c r="DI50" s="46" t="e">
        <f>STDEV(DG43:DG45)</f>
        <v>#N/A</v>
      </c>
      <c r="DJ50" s="47" t="e">
        <f>STDEV(DI43:DI45)</f>
        <v>#N/A</v>
      </c>
      <c r="DL50" s="16" t="e">
        <f>STDEV(DJ43:DJ45)</f>
        <v>#N/A</v>
      </c>
      <c r="DM50" s="16" t="e">
        <f>STDEV(DL43:DL45)</f>
        <v>#N/A</v>
      </c>
      <c r="DN50" s="45"/>
      <c r="DO50" s="46" t="e">
        <f>STDEV(DM43:DM45)</f>
        <v>#N/A</v>
      </c>
      <c r="DP50" s="47" t="e">
        <f>STDEV(DO43:DO45)</f>
        <v>#N/A</v>
      </c>
      <c r="DR50" s="16" t="e">
        <f>STDEV(DP43:DP45)</f>
        <v>#N/A</v>
      </c>
      <c r="DS50" s="16" t="e">
        <f>STDEV(DR43:DR45)</f>
        <v>#N/A</v>
      </c>
      <c r="DT50" s="45"/>
      <c r="DU50" s="46" t="e">
        <f>STDEV(DS43:DS45)</f>
        <v>#N/A</v>
      </c>
      <c r="DV50" s="47" t="e">
        <f>STDEV(DU43:DU45)</f>
        <v>#N/A</v>
      </c>
      <c r="DX50" s="16" t="e">
        <f>STDEV(DV43:DV45)</f>
        <v>#N/A</v>
      </c>
      <c r="DY50" s="16" t="e">
        <f>STDEV(DX43:DX45)</f>
        <v>#N/A</v>
      </c>
      <c r="DZ50" s="45"/>
      <c r="EA50" s="46" t="e">
        <f>STDEV(DY43:DY45)</f>
        <v>#N/A</v>
      </c>
      <c r="EB50" s="47" t="e">
        <f>STDEV(EA43:EA45)</f>
        <v>#N/A</v>
      </c>
      <c r="ED50" s="16" t="e">
        <f>STDEV(EB43:EB45)</f>
        <v>#N/A</v>
      </c>
      <c r="EE50" s="16" t="e">
        <f>STDEV(ED43:ED45)</f>
        <v>#N/A</v>
      </c>
      <c r="EF50" s="45"/>
      <c r="EG50" s="46" t="e">
        <f>STDEV(EE43:EE45)</f>
        <v>#N/A</v>
      </c>
      <c r="EH50" s="47" t="e">
        <f>STDEV(EG43:EG45)</f>
        <v>#N/A</v>
      </c>
      <c r="EJ50" s="16" t="e">
        <f>STDEV(EH43:EH45)</f>
        <v>#N/A</v>
      </c>
      <c r="EK50" s="16" t="e">
        <f>STDEV(EJ43:EJ45)</f>
        <v>#N/A</v>
      </c>
      <c r="EL50" s="45"/>
      <c r="EM50" s="46" t="e">
        <f>STDEV(EK43:EK45)</f>
        <v>#N/A</v>
      </c>
      <c r="EN50" s="47" t="e">
        <f>STDEV(EM43:EM45)</f>
        <v>#N/A</v>
      </c>
      <c r="EP50" s="16" t="e">
        <f>STDEV(EN43:EN45)</f>
        <v>#N/A</v>
      </c>
      <c r="EQ50" s="16" t="e">
        <f t="shared" ref="EQ50:GG50" si="3">STDEV(EP43:EP45)</f>
        <v>#N/A</v>
      </c>
      <c r="ER50" s="45" t="e">
        <f t="shared" si="3"/>
        <v>#N/A</v>
      </c>
      <c r="ES50" s="46" t="e">
        <f t="shared" si="3"/>
        <v>#N/A</v>
      </c>
      <c r="ET50" s="47" t="e">
        <f t="shared" si="3"/>
        <v>#N/A</v>
      </c>
      <c r="EU50" s="16" t="e">
        <f t="shared" si="3"/>
        <v>#N/A</v>
      </c>
      <c r="EV50" s="16" t="e">
        <f t="shared" si="3"/>
        <v>#N/A</v>
      </c>
      <c r="EW50" s="16" t="e">
        <f t="shared" si="3"/>
        <v>#N/A</v>
      </c>
      <c r="EX50" s="16" t="e">
        <f t="shared" si="3"/>
        <v>#N/A</v>
      </c>
      <c r="EY50" s="16" t="e">
        <f t="shared" si="3"/>
        <v>#N/A</v>
      </c>
      <c r="EZ50" s="16" t="e">
        <f t="shared" si="3"/>
        <v>#N/A</v>
      </c>
      <c r="FA50" s="16" t="e">
        <f t="shared" si="3"/>
        <v>#N/A</v>
      </c>
      <c r="FB50" s="16" t="e">
        <f t="shared" si="3"/>
        <v>#N/A</v>
      </c>
      <c r="FC50" s="16" t="e">
        <f t="shared" si="3"/>
        <v>#N/A</v>
      </c>
      <c r="FD50" s="16" t="e">
        <f t="shared" si="3"/>
        <v>#N/A</v>
      </c>
      <c r="FE50" s="16" t="e">
        <f t="shared" si="3"/>
        <v>#N/A</v>
      </c>
      <c r="FF50" s="16" t="e">
        <f t="shared" si="3"/>
        <v>#N/A</v>
      </c>
      <c r="FG50" s="16" t="e">
        <f t="shared" si="3"/>
        <v>#N/A</v>
      </c>
      <c r="FH50" s="16" t="e">
        <f t="shared" si="3"/>
        <v>#N/A</v>
      </c>
      <c r="FI50" s="16" t="e">
        <f t="shared" si="3"/>
        <v>#N/A</v>
      </c>
      <c r="FJ50" s="16" t="e">
        <f t="shared" si="3"/>
        <v>#N/A</v>
      </c>
      <c r="FK50" s="16" t="e">
        <f t="shared" si="3"/>
        <v>#N/A</v>
      </c>
      <c r="FL50" s="16" t="e">
        <f t="shared" si="3"/>
        <v>#N/A</v>
      </c>
      <c r="FM50" s="16" t="e">
        <f t="shared" si="3"/>
        <v>#N/A</v>
      </c>
      <c r="FN50" s="16" t="e">
        <f t="shared" si="3"/>
        <v>#N/A</v>
      </c>
      <c r="FO50" s="16" t="e">
        <f t="shared" si="3"/>
        <v>#N/A</v>
      </c>
      <c r="FP50" s="16" t="e">
        <f t="shared" si="3"/>
        <v>#N/A</v>
      </c>
      <c r="FQ50" s="16" t="e">
        <f t="shared" si="3"/>
        <v>#N/A</v>
      </c>
      <c r="FR50" s="16" t="e">
        <f t="shared" si="3"/>
        <v>#N/A</v>
      </c>
      <c r="FS50" s="16" t="e">
        <f t="shared" si="3"/>
        <v>#N/A</v>
      </c>
      <c r="FT50" s="16" t="e">
        <f t="shared" si="3"/>
        <v>#N/A</v>
      </c>
      <c r="FU50" s="16" t="e">
        <f t="shared" si="3"/>
        <v>#N/A</v>
      </c>
      <c r="FV50" s="16" t="e">
        <f t="shared" si="3"/>
        <v>#N/A</v>
      </c>
      <c r="FW50" s="16" t="e">
        <f t="shared" si="3"/>
        <v>#N/A</v>
      </c>
      <c r="FX50" s="16" t="e">
        <f t="shared" si="3"/>
        <v>#N/A</v>
      </c>
      <c r="FY50" s="16" t="e">
        <f t="shared" si="3"/>
        <v>#N/A</v>
      </c>
      <c r="FZ50" s="16" t="e">
        <f t="shared" si="3"/>
        <v>#N/A</v>
      </c>
      <c r="GA50" s="16" t="e">
        <f t="shared" si="3"/>
        <v>#N/A</v>
      </c>
      <c r="GB50" s="16" t="e">
        <f t="shared" si="3"/>
        <v>#N/A</v>
      </c>
      <c r="GC50" s="16" t="e">
        <f t="shared" si="3"/>
        <v>#N/A</v>
      </c>
      <c r="GD50" s="16" t="e">
        <f t="shared" si="3"/>
        <v>#N/A</v>
      </c>
      <c r="GE50" s="16" t="e">
        <f t="shared" si="3"/>
        <v>#N/A</v>
      </c>
      <c r="GF50" s="16" t="e">
        <f t="shared" si="3"/>
        <v>#N/A</v>
      </c>
      <c r="GG50" s="16" t="e">
        <f t="shared" si="3"/>
        <v>#N/A</v>
      </c>
      <c r="GI50" s="16" t="e">
        <f>STDEV(GG43:GG45)</f>
        <v>#N/A</v>
      </c>
      <c r="GJ50" s="16" t="e">
        <f>STDEV(GI43:GI45)</f>
        <v>#N/A</v>
      </c>
      <c r="GK50" s="16" t="e">
        <f>STDEV(GJ43:GJ45)</f>
        <v>#N/A</v>
      </c>
    </row>
    <row r="51" spans="1:198" s="16" customFormat="1" ht="15.75" thickBot="1" x14ac:dyDescent="0.3">
      <c r="A51" s="49"/>
      <c r="B51" s="49"/>
      <c r="C51" s="49"/>
      <c r="D51" s="49"/>
      <c r="E51" s="49"/>
      <c r="F51" s="49"/>
      <c r="G51" s="49"/>
      <c r="H51" s="49"/>
      <c r="I51" s="49"/>
      <c r="J51" s="50"/>
      <c r="K51" s="49"/>
      <c r="L51" s="51"/>
      <c r="M51" s="49"/>
      <c r="N51" s="49"/>
      <c r="O51" s="49"/>
      <c r="P51" s="50"/>
      <c r="Q51" s="49"/>
      <c r="R51" s="51"/>
      <c r="S51" s="49"/>
      <c r="T51" s="49"/>
      <c r="U51" s="49"/>
      <c r="V51" s="50"/>
      <c r="W51" s="49"/>
      <c r="X51" s="51"/>
      <c r="Y51" s="49"/>
      <c r="Z51" s="49"/>
      <c r="AA51" s="49"/>
      <c r="AB51" s="50"/>
      <c r="AC51" s="49"/>
      <c r="AD51" s="51"/>
      <c r="AE51" s="49"/>
      <c r="AF51" s="49"/>
      <c r="AG51" s="49"/>
      <c r="AH51" s="50"/>
      <c r="AI51" s="49"/>
      <c r="AJ51" s="51"/>
      <c r="AK51" s="49"/>
      <c r="AL51" s="49"/>
      <c r="AM51" s="49"/>
      <c r="AN51" s="50"/>
      <c r="AO51" s="49"/>
      <c r="AP51" s="51"/>
      <c r="AQ51" s="49"/>
      <c r="AR51" s="49"/>
      <c r="AS51" s="49"/>
      <c r="AT51" s="50"/>
      <c r="AU51" s="49"/>
      <c r="AV51" s="51"/>
      <c r="AW51" s="49"/>
      <c r="AX51" s="49"/>
      <c r="AY51" s="49"/>
      <c r="AZ51" s="50"/>
      <c r="BA51" s="49"/>
      <c r="BB51" s="51"/>
      <c r="BC51" s="49"/>
      <c r="BD51" s="49"/>
      <c r="BE51" s="49"/>
      <c r="BF51" s="50"/>
      <c r="BG51" s="49"/>
      <c r="BH51" s="51"/>
      <c r="BI51" s="49"/>
      <c r="BJ51" s="49"/>
      <c r="BK51" s="49"/>
      <c r="BL51" s="50"/>
      <c r="BM51" s="49"/>
      <c r="BN51" s="51"/>
      <c r="BO51" s="49"/>
      <c r="BP51" s="49"/>
      <c r="BQ51" s="49"/>
      <c r="BR51" s="50"/>
      <c r="BS51" s="49"/>
      <c r="BT51" s="51"/>
      <c r="BU51" s="49"/>
      <c r="BV51" s="49"/>
      <c r="BW51" s="49"/>
      <c r="BX51" s="50"/>
      <c r="BY51" s="49"/>
      <c r="BZ51" s="51"/>
      <c r="CA51" s="49"/>
      <c r="CB51" s="49"/>
      <c r="CC51" s="49"/>
      <c r="CD51" s="50"/>
      <c r="CE51" s="49"/>
      <c r="CF51" s="51"/>
      <c r="CG51" s="49"/>
      <c r="CH51" s="49"/>
      <c r="CI51" s="49"/>
      <c r="CJ51" s="50"/>
      <c r="CK51" s="49"/>
      <c r="CL51" s="51"/>
      <c r="CM51" s="49"/>
      <c r="CN51" s="49"/>
      <c r="CO51" s="49"/>
      <c r="CP51" s="50"/>
      <c r="CQ51" s="49"/>
      <c r="CR51" s="51"/>
      <c r="CS51" s="49"/>
      <c r="CT51" s="49"/>
      <c r="CU51" s="49"/>
      <c r="CV51" s="50"/>
      <c r="CW51" s="49"/>
      <c r="CX51" s="51"/>
      <c r="CY51" s="49"/>
      <c r="CZ51" s="49"/>
      <c r="DA51" s="49"/>
      <c r="DB51" s="50"/>
      <c r="DC51" s="49"/>
      <c r="DD51" s="51"/>
      <c r="DE51" s="49"/>
      <c r="DF51" s="49"/>
      <c r="DG51" s="49"/>
      <c r="DH51" s="50"/>
      <c r="DI51" s="49"/>
      <c r="DJ51" s="51"/>
      <c r="DK51" s="49"/>
      <c r="DL51" s="49"/>
      <c r="DM51" s="49"/>
      <c r="DN51" s="50"/>
      <c r="DO51" s="49"/>
      <c r="DP51" s="51"/>
      <c r="DQ51" s="49"/>
      <c r="DR51" s="49"/>
      <c r="DS51" s="49"/>
      <c r="DT51" s="50"/>
      <c r="DU51" s="49"/>
      <c r="DV51" s="51"/>
      <c r="DW51" s="49"/>
      <c r="DX51" s="49"/>
      <c r="DY51" s="49"/>
      <c r="DZ51" s="50"/>
      <c r="EA51" s="49"/>
      <c r="EB51" s="51"/>
      <c r="EC51" s="49"/>
      <c r="ED51" s="49"/>
      <c r="EE51" s="49"/>
      <c r="EF51" s="50"/>
      <c r="EG51" s="49"/>
      <c r="EH51" s="51"/>
      <c r="EI51" s="49"/>
      <c r="EJ51" s="49"/>
      <c r="EK51" s="49"/>
      <c r="EL51" s="50"/>
      <c r="EM51" s="49"/>
      <c r="EN51" s="51"/>
      <c r="EO51" s="49"/>
      <c r="EP51" s="49"/>
      <c r="EQ51" s="49"/>
      <c r="ER51" s="50"/>
      <c r="ES51" s="49"/>
      <c r="ET51" s="51"/>
      <c r="EU51" s="49"/>
      <c r="EV51" s="49"/>
      <c r="EW51" s="49"/>
      <c r="EX51" s="49"/>
      <c r="EY51" s="49"/>
      <c r="EZ51" s="49"/>
      <c r="FA51" s="49"/>
      <c r="FB51" s="49"/>
      <c r="FC51" s="49"/>
      <c r="FD51" s="49"/>
      <c r="FE51" s="49"/>
      <c r="FF51" s="49"/>
      <c r="FG51" s="49"/>
      <c r="FH51" s="49"/>
      <c r="FI51" s="49"/>
      <c r="FJ51" s="49"/>
      <c r="FK51" s="49"/>
      <c r="FL51" s="49"/>
      <c r="FM51" s="49"/>
      <c r="FN51" s="49"/>
      <c r="FO51" s="49"/>
      <c r="FP51" s="49"/>
      <c r="FQ51" s="49"/>
      <c r="FR51" s="49"/>
      <c r="FS51" s="49"/>
      <c r="FT51" s="49"/>
      <c r="FU51" s="49"/>
      <c r="FV51" s="49"/>
      <c r="FW51" s="49"/>
      <c r="FX51" s="49"/>
      <c r="FY51" s="49"/>
      <c r="FZ51" s="49"/>
      <c r="GA51" s="49"/>
      <c r="GB51" s="49"/>
      <c r="GC51" s="49"/>
      <c r="GD51" s="49"/>
      <c r="GE51" s="49"/>
      <c r="GF51" s="49"/>
      <c r="GG51" s="49"/>
      <c r="GH51" s="49"/>
      <c r="GI51" s="49"/>
      <c r="GJ51" s="49"/>
      <c r="GK51" s="49"/>
      <c r="GL51" s="49"/>
      <c r="GM51" s="49"/>
      <c r="GN51" s="49"/>
      <c r="GO51" s="49"/>
      <c r="GP51" s="49"/>
    </row>
    <row r="52" spans="1:198" s="16" customFormat="1" x14ac:dyDescent="0.25">
      <c r="A52" s="37" t="s">
        <v>522</v>
      </c>
      <c r="J52" s="45"/>
      <c r="K52" s="46"/>
      <c r="L52" s="47"/>
      <c r="P52" s="45"/>
      <c r="Q52" s="46"/>
      <c r="R52" s="47"/>
      <c r="V52" s="45"/>
      <c r="W52" s="46"/>
      <c r="X52" s="47"/>
      <c r="AB52" s="45"/>
      <c r="AC52" s="46"/>
      <c r="AD52" s="47"/>
      <c r="AH52" s="45"/>
      <c r="AI52" s="46"/>
      <c r="AJ52" s="47"/>
      <c r="AN52" s="45"/>
      <c r="AO52" s="46"/>
      <c r="AP52" s="47"/>
      <c r="AT52" s="45"/>
      <c r="AU52" s="46"/>
      <c r="AV52" s="47"/>
      <c r="AZ52" s="45"/>
      <c r="BA52" s="46"/>
      <c r="BB52" s="47"/>
      <c r="BF52" s="45"/>
      <c r="BG52" s="46"/>
      <c r="BH52" s="47"/>
      <c r="BL52" s="45"/>
      <c r="BM52" s="46"/>
      <c r="BN52" s="47"/>
      <c r="BR52" s="45"/>
      <c r="BS52" s="46"/>
      <c r="BT52" s="47"/>
      <c r="BX52" s="45"/>
      <c r="BY52" s="46"/>
      <c r="BZ52" s="47"/>
      <c r="CD52" s="45"/>
      <c r="CE52" s="46"/>
      <c r="CF52" s="47"/>
      <c r="CJ52" s="45"/>
      <c r="CK52" s="46"/>
      <c r="CL52" s="47"/>
      <c r="CP52" s="45"/>
      <c r="CQ52" s="46"/>
      <c r="CR52" s="47"/>
      <c r="CV52" s="45"/>
      <c r="CW52" s="46"/>
      <c r="CX52" s="47"/>
      <c r="DB52" s="45"/>
      <c r="DC52" s="46"/>
      <c r="DD52" s="47"/>
      <c r="DH52" s="45"/>
      <c r="DI52" s="46"/>
      <c r="DJ52" s="47"/>
      <c r="DN52" s="45"/>
      <c r="DO52" s="46"/>
      <c r="DP52" s="47"/>
      <c r="DT52" s="45"/>
      <c r="DU52" s="46"/>
      <c r="DV52" s="47"/>
      <c r="DZ52" s="45"/>
      <c r="EA52" s="46"/>
      <c r="EB52" s="47"/>
      <c r="EF52" s="45"/>
      <c r="EG52" s="46"/>
      <c r="EH52" s="47"/>
      <c r="EL52" s="45"/>
      <c r="EM52" s="46"/>
      <c r="EN52" s="47"/>
      <c r="ER52" s="45"/>
      <c r="ES52" s="46"/>
      <c r="ET52" s="47"/>
    </row>
    <row r="53" spans="1:198" s="16" customFormat="1" x14ac:dyDescent="0.25">
      <c r="B53" s="16" t="e">
        <f>VLOOKUP($A53,'PlanSum+robust'!$A$2:$HN$197,2,FALSE)</f>
        <v>#N/A</v>
      </c>
      <c r="C53" s="16" t="e">
        <f>VLOOKUP($A53,'PlanSum+robust'!$A$2:$HN$197,3,FALSE)</f>
        <v>#N/A</v>
      </c>
      <c r="D53" s="16" t="e">
        <f>VLOOKUP($A53,'PlanSum+robust'!$A$2:$HN$197,4,FALSE)</f>
        <v>#N/A</v>
      </c>
      <c r="E53" s="16" t="e">
        <f>VLOOKUP($A53,'PlanSum+robust'!$A$2:$HN$197,5,FALSE)</f>
        <v>#N/A</v>
      </c>
      <c r="F53" s="16" t="e">
        <f>VLOOKUP($A53,'PlanSum+robust'!$A$2:$HN$197,6,FALSE)</f>
        <v>#N/A</v>
      </c>
      <c r="G53" s="16" t="e">
        <f>VLOOKUP($A53,'PlanSum+robust'!$A$2:$HN$197,7,FALSE)</f>
        <v>#N/A</v>
      </c>
      <c r="H53" s="16" t="e">
        <f>VLOOKUP($A53,'PlanSum+robust'!$A$2:$HN$197,8,FALSE)</f>
        <v>#N/A</v>
      </c>
      <c r="I53" s="16" t="e">
        <f>VLOOKUP($A53,'PlanSum+robust'!$A$2:$HN$197,9,FALSE)</f>
        <v>#N/A</v>
      </c>
      <c r="J53" s="45" t="e">
        <f>VLOOKUP($A53,'PlanSum+robust'!$A$2:$HN$197,11,FALSE)</f>
        <v>#N/A</v>
      </c>
      <c r="K53" s="46"/>
      <c r="L53" s="47"/>
      <c r="M53" s="16" t="e">
        <f>VLOOKUP($A53,'PlanSum+robust'!$A$2:$HN$197,12,FALSE)</f>
        <v>#N/A</v>
      </c>
      <c r="P53" s="45" t="e">
        <f>VLOOKUP($A53,'PlanSum+robust'!$A$2:$HN$197,15,FALSE)</f>
        <v>#N/A</v>
      </c>
      <c r="Q53" s="46"/>
      <c r="R53" s="47"/>
      <c r="S53" s="16" t="e">
        <f>VLOOKUP($A53,'PlanSum+robust'!$A$2:$HN$197,16,FALSE)</f>
        <v>#N/A</v>
      </c>
      <c r="V53" s="45" t="e">
        <f>VLOOKUP($A53,'PlanSum+robust'!$A$2:$HN$197,18,FALSE)</f>
        <v>#N/A</v>
      </c>
      <c r="W53" s="46"/>
      <c r="X53" s="47"/>
      <c r="Y53" s="16" t="e">
        <f>VLOOKUP($A53,'PlanSum+robust'!$A$2:$HN$197,19,FALSE)</f>
        <v>#N/A</v>
      </c>
      <c r="AB53" s="45" t="e">
        <f>VLOOKUP($A53,'PlanSum+robust'!$A$2:$HN$197,22,FALSE)</f>
        <v>#N/A</v>
      </c>
      <c r="AC53" s="46"/>
      <c r="AD53" s="47"/>
      <c r="AE53" s="16" t="e">
        <f>VLOOKUP($A53,'PlanSum+robust'!$A$2:$HN$197,23,FALSE)</f>
        <v>#N/A</v>
      </c>
      <c r="AH53" s="45" t="e">
        <f>VLOOKUP($A53,'PlanSum+robust'!$A$2:$HN$197,25,FALSE)</f>
        <v>#N/A</v>
      </c>
      <c r="AI53" s="46"/>
      <c r="AJ53" s="47"/>
      <c r="AK53" s="16" t="e">
        <f>VLOOKUP($A53,'PlanSum+robust'!$A$2:$HN$197,26,FALSE)</f>
        <v>#N/A</v>
      </c>
      <c r="AN53" s="45" t="e">
        <f>VLOOKUP($A53,'PlanSum+robust'!$A$2:$HN$197,29,FALSE)</f>
        <v>#N/A</v>
      </c>
      <c r="AO53" s="46"/>
      <c r="AP53" s="47"/>
      <c r="AQ53" s="16" t="e">
        <f>VLOOKUP($A53,'PlanSum+robust'!$A$2:$HN$197,30,FALSE)</f>
        <v>#N/A</v>
      </c>
      <c r="AT53" s="45" t="e">
        <f>VLOOKUP($A53,'PlanSum+robust'!$A$2:$HN$197,32,FALSE)</f>
        <v>#N/A</v>
      </c>
      <c r="AU53" s="46"/>
      <c r="AV53" s="47"/>
      <c r="AW53" s="16" t="e">
        <f>VLOOKUP($A53,'PlanSum+robust'!$A$2:$HN$197,33,FALSE)</f>
        <v>#N/A</v>
      </c>
      <c r="AZ53" s="45" t="e">
        <f>VLOOKUP($A53,'PlanSum+robust'!$A$2:$HN$197,36,FALSE)</f>
        <v>#N/A</v>
      </c>
      <c r="BA53" s="46"/>
      <c r="BB53" s="47"/>
      <c r="BC53" s="16" t="e">
        <f>VLOOKUP($A53,'PlanSum+robust'!$A$2:$HN$197,37,FALSE)</f>
        <v>#N/A</v>
      </c>
      <c r="BF53" s="45" t="e">
        <f>VLOOKUP($A53,'PlanSum+robust'!$A$2:$HN$197,39,FALSE)</f>
        <v>#N/A</v>
      </c>
      <c r="BG53" s="46"/>
      <c r="BH53" s="47"/>
      <c r="BI53" s="16" t="e">
        <f>VLOOKUP($A53,'PlanSum+robust'!$A$2:$HN$197,40,FALSE)</f>
        <v>#N/A</v>
      </c>
      <c r="BL53" s="45" t="e">
        <f>VLOOKUP($A53,'PlanSum+robust'!$A$2:$HN$197,43,FALSE)</f>
        <v>#N/A</v>
      </c>
      <c r="BM53" s="46"/>
      <c r="BN53" s="47"/>
      <c r="BO53" s="16" t="e">
        <f>VLOOKUP($A53,'PlanSum+robust'!$A$2:$HN$197,45,FALSE)</f>
        <v>#N/A</v>
      </c>
      <c r="BR53" s="45" t="e">
        <f>VLOOKUP($A53,'PlanSum+robust'!$A$2:$HN$197,47,FALSE)</f>
        <v>#N/A</v>
      </c>
      <c r="BS53" s="46"/>
      <c r="BT53" s="47"/>
      <c r="BU53" s="16" t="e">
        <f>VLOOKUP($A53,'PlanSum+robust'!$A$2:$HN$197,49,FALSE)</f>
        <v>#N/A</v>
      </c>
      <c r="BX53" s="45" t="e">
        <f>VLOOKUP($A53,'PlanSum+robust'!$A$2:$HN$197,51,FALSE)</f>
        <v>#N/A</v>
      </c>
      <c r="BY53" s="46"/>
      <c r="BZ53" s="47"/>
      <c r="CA53" s="16" t="e">
        <f>VLOOKUP($A53,'PlanSum+robust'!$A$2:$HN$197,53,FALSE)</f>
        <v>#N/A</v>
      </c>
      <c r="CD53" s="45" t="e">
        <f>VLOOKUP($A53,'PlanSum+robust'!$A$2:$HN$197,55,FALSE)</f>
        <v>#N/A</v>
      </c>
      <c r="CE53" s="46"/>
      <c r="CF53" s="47"/>
      <c r="CG53" s="16" t="e">
        <f>VLOOKUP($A53,'PlanSum+robust'!$A$2:$HN$197,57,FALSE)</f>
        <v>#N/A</v>
      </c>
      <c r="CJ53" s="45" t="e">
        <f>VLOOKUP($A53,'PlanSum+robust'!$A$2:$HN$197,59,FALSE)</f>
        <v>#N/A</v>
      </c>
      <c r="CK53" s="46"/>
      <c r="CL53" s="47"/>
      <c r="CM53" s="16" t="e">
        <f>VLOOKUP($A53,'PlanSum+robust'!$A$2:$HN$197,61,FALSE)</f>
        <v>#N/A</v>
      </c>
      <c r="CP53" s="45" t="e">
        <f>VLOOKUP($A53,'PlanSum+robust'!$A$2:$HN$197,63,FALSE)</f>
        <v>#N/A</v>
      </c>
      <c r="CQ53" s="46"/>
      <c r="CR53" s="47"/>
      <c r="CS53" s="16" t="e">
        <f>VLOOKUP($A53,'PlanSum+robust'!$A$2:$HN$197,65,FALSE)</f>
        <v>#N/A</v>
      </c>
      <c r="CV53" s="45" t="e">
        <f>VLOOKUP($A53,'PlanSum+robust'!$A$2:$HN$197,67,FALSE)</f>
        <v>#N/A</v>
      </c>
      <c r="CW53" s="46"/>
      <c r="CX53" s="47"/>
      <c r="CY53" s="16" t="e">
        <f>VLOOKUP($A53,'PlanSum+robust'!$A$2:$HN$197,69,FALSE)</f>
        <v>#N/A</v>
      </c>
      <c r="DB53" s="45" t="e">
        <f>VLOOKUP($A53,'PlanSum+robust'!$A$2:$HN$197,71,FALSE)</f>
        <v>#N/A</v>
      </c>
      <c r="DC53" s="46"/>
      <c r="DD53" s="47"/>
      <c r="DE53" s="16" t="e">
        <f>VLOOKUP($A53,'PlanSum+robust'!$A$2:$HN$197,73,FALSE)</f>
        <v>#N/A</v>
      </c>
      <c r="DH53" s="45" t="e">
        <f>VLOOKUP($A53,'PlanSum+robust'!$A$2:$HN$197,75,FALSE)</f>
        <v>#N/A</v>
      </c>
      <c r="DI53" s="46"/>
      <c r="DJ53" s="47"/>
      <c r="DK53" s="16" t="e">
        <f>VLOOKUP($A53,'PlanSum+robust'!$A$2:$HN$197,77,FALSE)</f>
        <v>#N/A</v>
      </c>
      <c r="DN53" s="45" t="e">
        <f>VLOOKUP($A53,'PlanSum+robust'!$A$2:$HN$197,79,FALSE)</f>
        <v>#N/A</v>
      </c>
      <c r="DO53" s="46"/>
      <c r="DP53" s="47"/>
      <c r="DQ53" s="16" t="e">
        <f>VLOOKUP($A53,'PlanSum+robust'!$A$2:$HN$197,81,FALSE)</f>
        <v>#N/A</v>
      </c>
      <c r="DT53" s="45" t="e">
        <f>VLOOKUP($A53,'PlanSum+robust'!$A$2:$HN$197,83,FALSE)</f>
        <v>#N/A</v>
      </c>
      <c r="DU53" s="46"/>
      <c r="DV53" s="47"/>
      <c r="DW53" s="16" t="e">
        <f>VLOOKUP($A53,'PlanSum+robust'!$A$2:$HN$197,85,FALSE)</f>
        <v>#N/A</v>
      </c>
      <c r="DZ53" s="45" t="e">
        <f>VLOOKUP($A53,'PlanSum+robust'!$A$2:$HN$197,87,FALSE)</f>
        <v>#N/A</v>
      </c>
      <c r="EA53" s="46"/>
      <c r="EB53" s="47"/>
      <c r="EC53" s="16" t="e">
        <f>VLOOKUP($A53,'PlanSum+robust'!$A$2:$HN$197,89,FALSE)</f>
        <v>#N/A</v>
      </c>
      <c r="EF53" s="45" t="e">
        <f>VLOOKUP($A53,'PlanSum+robust'!$A$2:$HN$197,91,FALSE)</f>
        <v>#N/A</v>
      </c>
      <c r="EG53" s="46"/>
      <c r="EH53" s="47"/>
      <c r="EI53" s="16" t="e">
        <f>VLOOKUP($A53,'PlanSum+robust'!$A$2:$HN$197,93,FALSE)</f>
        <v>#N/A</v>
      </c>
      <c r="EL53" s="45" t="e">
        <f>VLOOKUP($A53,'PlanSum+robust'!$A$2:$HN$197,95,FALSE)</f>
        <v>#N/A</v>
      </c>
      <c r="EM53" s="46"/>
      <c r="EN53" s="47"/>
      <c r="EO53" s="16" t="e">
        <f>VLOOKUP($A53,'PlanSum+robust'!$A$2:$HN$197,97,FALSE)</f>
        <v>#N/A</v>
      </c>
      <c r="ER53" s="45"/>
      <c r="ES53" s="46"/>
      <c r="ET53" s="47"/>
    </row>
    <row r="54" spans="1:198" s="16" customFormat="1" x14ac:dyDescent="0.25">
      <c r="B54" s="16" t="e">
        <f>VLOOKUP($A54,'PlanSum+robust'!$A$2:$HN$197,2,FALSE)</f>
        <v>#N/A</v>
      </c>
      <c r="C54" s="16" t="e">
        <f>VLOOKUP($A54,'PlanSum+robust'!$A$2:$HN$197,3,FALSE)</f>
        <v>#N/A</v>
      </c>
      <c r="D54" s="16" t="e">
        <f>VLOOKUP($A54,'PlanSum+robust'!$A$2:$HN$197,4,FALSE)</f>
        <v>#N/A</v>
      </c>
      <c r="E54" s="16" t="e">
        <f>VLOOKUP($A54,'PlanSum+robust'!$A$2:$HN$197,5,FALSE)</f>
        <v>#N/A</v>
      </c>
      <c r="F54" s="16" t="e">
        <f>VLOOKUP($A54,'PlanSum+robust'!$A$2:$HN$197,6,FALSE)</f>
        <v>#N/A</v>
      </c>
      <c r="G54" s="16" t="e">
        <f>VLOOKUP($A54,'PlanSum+robust'!$A$2:$HN$197,7,FALSE)</f>
        <v>#N/A</v>
      </c>
      <c r="H54" s="16" t="e">
        <f>VLOOKUP($A54,'PlanSum+robust'!$A$2:$HN$197,8,FALSE)</f>
        <v>#N/A</v>
      </c>
      <c r="I54" s="16" t="e">
        <f>VLOOKUP($A54,'PlanSum+robust'!$A$2:$HN$197,9,FALSE)</f>
        <v>#N/A</v>
      </c>
      <c r="J54" s="45" t="e">
        <f>VLOOKUP($A54,'PlanSum+robust'!$A$2:$HN$197,11,FALSE)</f>
        <v>#N/A</v>
      </c>
      <c r="K54" s="46"/>
      <c r="L54" s="47"/>
      <c r="M54" s="16" t="e">
        <f>VLOOKUP($A54,'PlanSum+robust'!$A$2:$HN$197,12,FALSE)</f>
        <v>#N/A</v>
      </c>
      <c r="P54" s="45" t="e">
        <f>VLOOKUP($A54,'PlanSum+robust'!$A$2:$HN$197,15,FALSE)</f>
        <v>#N/A</v>
      </c>
      <c r="Q54" s="46"/>
      <c r="R54" s="47"/>
      <c r="S54" s="16" t="e">
        <f>VLOOKUP($A54,'PlanSum+robust'!$A$2:$HN$197,16,FALSE)</f>
        <v>#N/A</v>
      </c>
      <c r="V54" s="45" t="e">
        <f>VLOOKUP($A54,'PlanSum+robust'!$A$2:$HN$197,18,FALSE)</f>
        <v>#N/A</v>
      </c>
      <c r="W54" s="46"/>
      <c r="X54" s="47"/>
      <c r="Y54" s="16" t="e">
        <f>VLOOKUP($A54,'PlanSum+robust'!$A$2:$HN$197,19,FALSE)</f>
        <v>#N/A</v>
      </c>
      <c r="AB54" s="45" t="e">
        <f>VLOOKUP($A54,'PlanSum+robust'!$A$2:$HN$197,22,FALSE)</f>
        <v>#N/A</v>
      </c>
      <c r="AC54" s="46"/>
      <c r="AD54" s="47"/>
      <c r="AE54" s="16" t="e">
        <f>VLOOKUP($A54,'PlanSum+robust'!$A$2:$HN$197,23,FALSE)</f>
        <v>#N/A</v>
      </c>
      <c r="AH54" s="45" t="e">
        <f>VLOOKUP($A54,'PlanSum+robust'!$A$2:$HN$197,25,FALSE)</f>
        <v>#N/A</v>
      </c>
      <c r="AI54" s="46"/>
      <c r="AJ54" s="47"/>
      <c r="AK54" s="16" t="e">
        <f>VLOOKUP($A54,'PlanSum+robust'!$A$2:$HN$197,26,FALSE)</f>
        <v>#N/A</v>
      </c>
      <c r="AN54" s="45" t="e">
        <f>VLOOKUP($A54,'PlanSum+robust'!$A$2:$HN$197,29,FALSE)</f>
        <v>#N/A</v>
      </c>
      <c r="AO54" s="46"/>
      <c r="AP54" s="47"/>
      <c r="AQ54" s="16" t="e">
        <f>VLOOKUP($A54,'PlanSum+robust'!$A$2:$HN$197,30,FALSE)</f>
        <v>#N/A</v>
      </c>
      <c r="AT54" s="45" t="e">
        <f>VLOOKUP($A54,'PlanSum+robust'!$A$2:$HN$197,32,FALSE)</f>
        <v>#N/A</v>
      </c>
      <c r="AU54" s="46"/>
      <c r="AV54" s="47"/>
      <c r="AW54" s="16" t="e">
        <f>VLOOKUP($A54,'PlanSum+robust'!$A$2:$HN$197,33,FALSE)</f>
        <v>#N/A</v>
      </c>
      <c r="AZ54" s="45" t="e">
        <f>VLOOKUP($A54,'PlanSum+robust'!$A$2:$HN$197,36,FALSE)</f>
        <v>#N/A</v>
      </c>
      <c r="BA54" s="46"/>
      <c r="BB54" s="47"/>
      <c r="BC54" s="16" t="e">
        <f>VLOOKUP($A54,'PlanSum+robust'!$A$2:$HN$197,37,FALSE)</f>
        <v>#N/A</v>
      </c>
      <c r="BF54" s="45" t="e">
        <f>VLOOKUP($A54,'PlanSum+robust'!$A$2:$HN$197,39,FALSE)</f>
        <v>#N/A</v>
      </c>
      <c r="BG54" s="46"/>
      <c r="BH54" s="47"/>
      <c r="BI54" s="16" t="e">
        <f>VLOOKUP($A54,'PlanSum+robust'!$A$2:$HN$197,40,FALSE)</f>
        <v>#N/A</v>
      </c>
      <c r="BL54" s="45" t="e">
        <f>VLOOKUP($A54,'PlanSum+robust'!$A$2:$HN$197,43,FALSE)</f>
        <v>#N/A</v>
      </c>
      <c r="BM54" s="46"/>
      <c r="BN54" s="47"/>
      <c r="BO54" s="16" t="e">
        <f>VLOOKUP($A54,'PlanSum+robust'!$A$2:$HN$197,45,FALSE)</f>
        <v>#N/A</v>
      </c>
      <c r="BR54" s="45" t="e">
        <f>VLOOKUP($A54,'PlanSum+robust'!$A$2:$HN$197,47,FALSE)</f>
        <v>#N/A</v>
      </c>
      <c r="BS54" s="46"/>
      <c r="BT54" s="47"/>
      <c r="BU54" s="16" t="e">
        <f>VLOOKUP($A54,'PlanSum+robust'!$A$2:$HN$197,49,FALSE)</f>
        <v>#N/A</v>
      </c>
      <c r="BX54" s="45" t="e">
        <f>VLOOKUP($A54,'PlanSum+robust'!$A$2:$HN$197,51,FALSE)</f>
        <v>#N/A</v>
      </c>
      <c r="BY54" s="46"/>
      <c r="BZ54" s="47"/>
      <c r="CA54" s="16" t="e">
        <f>VLOOKUP($A54,'PlanSum+robust'!$A$2:$HN$197,53,FALSE)</f>
        <v>#N/A</v>
      </c>
      <c r="CD54" s="45" t="e">
        <f>VLOOKUP($A54,'PlanSum+robust'!$A$2:$HN$197,55,FALSE)</f>
        <v>#N/A</v>
      </c>
      <c r="CE54" s="46"/>
      <c r="CF54" s="47"/>
      <c r="CG54" s="16" t="e">
        <f>VLOOKUP($A54,'PlanSum+robust'!$A$2:$HN$197,57,FALSE)</f>
        <v>#N/A</v>
      </c>
      <c r="CJ54" s="45" t="e">
        <f>VLOOKUP($A54,'PlanSum+robust'!$A$2:$HN$197,59,FALSE)</f>
        <v>#N/A</v>
      </c>
      <c r="CK54" s="46"/>
      <c r="CL54" s="47"/>
      <c r="CM54" s="16" t="e">
        <f>VLOOKUP($A54,'PlanSum+robust'!$A$2:$HN$197,61,FALSE)</f>
        <v>#N/A</v>
      </c>
      <c r="CP54" s="45" t="e">
        <f>VLOOKUP($A54,'PlanSum+robust'!$A$2:$HN$197,63,FALSE)</f>
        <v>#N/A</v>
      </c>
      <c r="CQ54" s="46"/>
      <c r="CR54" s="47"/>
      <c r="CS54" s="16" t="e">
        <f>VLOOKUP($A54,'PlanSum+robust'!$A$2:$HN$197,65,FALSE)</f>
        <v>#N/A</v>
      </c>
      <c r="CV54" s="45" t="e">
        <f>VLOOKUP($A54,'PlanSum+robust'!$A$2:$HN$197,67,FALSE)</f>
        <v>#N/A</v>
      </c>
      <c r="CW54" s="46"/>
      <c r="CX54" s="47"/>
      <c r="CY54" s="16" t="e">
        <f>VLOOKUP($A54,'PlanSum+robust'!$A$2:$HN$197,69,FALSE)</f>
        <v>#N/A</v>
      </c>
      <c r="DB54" s="45" t="e">
        <f>VLOOKUP($A54,'PlanSum+robust'!$A$2:$HN$197,71,FALSE)</f>
        <v>#N/A</v>
      </c>
      <c r="DC54" s="46"/>
      <c r="DD54" s="47"/>
      <c r="DE54" s="16" t="e">
        <f>VLOOKUP($A54,'PlanSum+robust'!$A$2:$HN$197,73,FALSE)</f>
        <v>#N/A</v>
      </c>
      <c r="DH54" s="45" t="e">
        <f>VLOOKUP($A54,'PlanSum+robust'!$A$2:$HN$197,75,FALSE)</f>
        <v>#N/A</v>
      </c>
      <c r="DI54" s="46"/>
      <c r="DJ54" s="47"/>
      <c r="DK54" s="16" t="e">
        <f>VLOOKUP($A54,'PlanSum+robust'!$A$2:$HN$197,77,FALSE)</f>
        <v>#N/A</v>
      </c>
      <c r="DN54" s="45" t="e">
        <f>VLOOKUP($A54,'PlanSum+robust'!$A$2:$HN$197,79,FALSE)</f>
        <v>#N/A</v>
      </c>
      <c r="DO54" s="46"/>
      <c r="DP54" s="47"/>
      <c r="DQ54" s="16" t="e">
        <f>VLOOKUP($A54,'PlanSum+robust'!$A$2:$HN$197,81,FALSE)</f>
        <v>#N/A</v>
      </c>
      <c r="DT54" s="45" t="e">
        <f>VLOOKUP($A54,'PlanSum+robust'!$A$2:$HN$197,83,FALSE)</f>
        <v>#N/A</v>
      </c>
      <c r="DU54" s="46"/>
      <c r="DV54" s="47"/>
      <c r="DW54" s="16" t="e">
        <f>VLOOKUP($A54,'PlanSum+robust'!$A$2:$HN$197,85,FALSE)</f>
        <v>#N/A</v>
      </c>
      <c r="DZ54" s="45" t="e">
        <f>VLOOKUP($A54,'PlanSum+robust'!$A$2:$HN$197,87,FALSE)</f>
        <v>#N/A</v>
      </c>
      <c r="EA54" s="46"/>
      <c r="EB54" s="47"/>
      <c r="EC54" s="16" t="e">
        <f>VLOOKUP($A54,'PlanSum+robust'!$A$2:$HN$197,89,FALSE)</f>
        <v>#N/A</v>
      </c>
      <c r="EF54" s="45" t="e">
        <f>VLOOKUP($A54,'PlanSum+robust'!$A$2:$HN$197,91,FALSE)</f>
        <v>#N/A</v>
      </c>
      <c r="EG54" s="46"/>
      <c r="EH54" s="47"/>
      <c r="EI54" s="16" t="e">
        <f>VLOOKUP($A54,'PlanSum+robust'!$A$2:$HN$197,93,FALSE)</f>
        <v>#N/A</v>
      </c>
      <c r="EL54" s="45" t="e">
        <f>VLOOKUP($A54,'PlanSum+robust'!$A$2:$HN$197,95,FALSE)</f>
        <v>#N/A</v>
      </c>
      <c r="EM54" s="46"/>
      <c r="EN54" s="47"/>
      <c r="EO54" s="16" t="e">
        <f>VLOOKUP($A54,'PlanSum+robust'!$A$2:$HN$197,97,FALSE)</f>
        <v>#N/A</v>
      </c>
      <c r="ER54" s="45"/>
      <c r="ES54" s="46"/>
      <c r="ET54" s="47"/>
    </row>
    <row r="55" spans="1:198" s="16" customFormat="1" x14ac:dyDescent="0.25">
      <c r="B55" s="16" t="e">
        <f>VLOOKUP($A55,'PlanSum+robust'!$A$2:$HN$197,2,FALSE)</f>
        <v>#N/A</v>
      </c>
      <c r="C55" s="16" t="e">
        <f>VLOOKUP($A55,'PlanSum+robust'!$A$2:$HN$197,3,FALSE)</f>
        <v>#N/A</v>
      </c>
      <c r="D55" s="16" t="e">
        <f>VLOOKUP($A55,'PlanSum+robust'!$A$2:$HN$197,4,FALSE)</f>
        <v>#N/A</v>
      </c>
      <c r="E55" s="16" t="e">
        <f>VLOOKUP($A55,'PlanSum+robust'!$A$2:$HN$197,5,FALSE)</f>
        <v>#N/A</v>
      </c>
      <c r="F55" s="16" t="e">
        <f>VLOOKUP($A55,'PlanSum+robust'!$A$2:$HN$197,6,FALSE)</f>
        <v>#N/A</v>
      </c>
      <c r="G55" s="16" t="e">
        <f>VLOOKUP($A55,'PlanSum+robust'!$A$2:$HN$197,7,FALSE)</f>
        <v>#N/A</v>
      </c>
      <c r="H55" s="16" t="e">
        <f>VLOOKUP($A55,'PlanSum+robust'!$A$2:$HN$197,8,FALSE)</f>
        <v>#N/A</v>
      </c>
      <c r="I55" s="16" t="e">
        <f>VLOOKUP($A55,'PlanSum+robust'!$A$2:$HN$197,9,FALSE)</f>
        <v>#N/A</v>
      </c>
      <c r="J55" s="45" t="e">
        <f>VLOOKUP($A55,'PlanSum+robust'!$A$2:$HN$197,11,FALSE)</f>
        <v>#N/A</v>
      </c>
      <c r="K55" s="46"/>
      <c r="L55" s="47"/>
      <c r="M55" s="16" t="e">
        <f>VLOOKUP($A55,'PlanSum+robust'!$A$2:$HN$197,12,FALSE)</f>
        <v>#N/A</v>
      </c>
      <c r="P55" s="45" t="e">
        <f>VLOOKUP($A55,'PlanSum+robust'!$A$2:$HN$197,15,FALSE)</f>
        <v>#N/A</v>
      </c>
      <c r="Q55" s="46"/>
      <c r="R55" s="47"/>
      <c r="S55" s="16" t="e">
        <f>VLOOKUP($A55,'PlanSum+robust'!$A$2:$HN$197,16,FALSE)</f>
        <v>#N/A</v>
      </c>
      <c r="V55" s="45" t="e">
        <f>VLOOKUP($A55,'PlanSum+robust'!$A$2:$HN$197,18,FALSE)</f>
        <v>#N/A</v>
      </c>
      <c r="W55" s="46"/>
      <c r="X55" s="47"/>
      <c r="Y55" s="16" t="e">
        <f>VLOOKUP($A55,'PlanSum+robust'!$A$2:$HN$197,19,FALSE)</f>
        <v>#N/A</v>
      </c>
      <c r="AB55" s="45" t="e">
        <f>VLOOKUP($A55,'PlanSum+robust'!$A$2:$HN$197,22,FALSE)</f>
        <v>#N/A</v>
      </c>
      <c r="AC55" s="46"/>
      <c r="AD55" s="47"/>
      <c r="AE55" s="16" t="e">
        <f>VLOOKUP($A55,'PlanSum+robust'!$A$2:$HN$197,23,FALSE)</f>
        <v>#N/A</v>
      </c>
      <c r="AH55" s="45" t="e">
        <f>VLOOKUP($A55,'PlanSum+robust'!$A$2:$HN$197,25,FALSE)</f>
        <v>#N/A</v>
      </c>
      <c r="AI55" s="46"/>
      <c r="AJ55" s="47"/>
      <c r="AK55" s="16" t="e">
        <f>VLOOKUP($A55,'PlanSum+robust'!$A$2:$HN$197,26,FALSE)</f>
        <v>#N/A</v>
      </c>
      <c r="AN55" s="45" t="e">
        <f>VLOOKUP($A55,'PlanSum+robust'!$A$2:$HN$197,29,FALSE)</f>
        <v>#N/A</v>
      </c>
      <c r="AO55" s="46"/>
      <c r="AP55" s="47"/>
      <c r="AQ55" s="16" t="e">
        <f>VLOOKUP($A55,'PlanSum+robust'!$A$2:$HN$197,30,FALSE)</f>
        <v>#N/A</v>
      </c>
      <c r="AT55" s="45" t="e">
        <f>VLOOKUP($A55,'PlanSum+robust'!$A$2:$HN$197,32,FALSE)</f>
        <v>#N/A</v>
      </c>
      <c r="AU55" s="46"/>
      <c r="AV55" s="47"/>
      <c r="AW55" s="16" t="e">
        <f>VLOOKUP($A55,'PlanSum+robust'!$A$2:$HN$197,33,FALSE)</f>
        <v>#N/A</v>
      </c>
      <c r="AZ55" s="45" t="e">
        <f>VLOOKUP($A55,'PlanSum+robust'!$A$2:$HN$197,36,FALSE)</f>
        <v>#N/A</v>
      </c>
      <c r="BA55" s="46"/>
      <c r="BB55" s="47"/>
      <c r="BC55" s="16" t="e">
        <f>VLOOKUP($A55,'PlanSum+robust'!$A$2:$HN$197,37,FALSE)</f>
        <v>#N/A</v>
      </c>
      <c r="BF55" s="45" t="e">
        <f>VLOOKUP($A55,'PlanSum+robust'!$A$2:$HN$197,39,FALSE)</f>
        <v>#N/A</v>
      </c>
      <c r="BG55" s="46"/>
      <c r="BH55" s="47"/>
      <c r="BI55" s="16" t="e">
        <f>VLOOKUP($A55,'PlanSum+robust'!$A$2:$HN$197,40,FALSE)</f>
        <v>#N/A</v>
      </c>
      <c r="BL55" s="45" t="e">
        <f>VLOOKUP($A55,'PlanSum+robust'!$A$2:$HN$197,43,FALSE)</f>
        <v>#N/A</v>
      </c>
      <c r="BM55" s="46"/>
      <c r="BN55" s="47"/>
      <c r="BO55" s="16" t="e">
        <f>VLOOKUP($A55,'PlanSum+robust'!$A$2:$HN$197,45,FALSE)</f>
        <v>#N/A</v>
      </c>
      <c r="BR55" s="45" t="e">
        <f>VLOOKUP($A55,'PlanSum+robust'!$A$2:$HN$197,47,FALSE)</f>
        <v>#N/A</v>
      </c>
      <c r="BS55" s="46"/>
      <c r="BT55" s="47"/>
      <c r="BU55" s="16" t="e">
        <f>VLOOKUP($A55,'PlanSum+robust'!$A$2:$HN$197,49,FALSE)</f>
        <v>#N/A</v>
      </c>
      <c r="BX55" s="45" t="e">
        <f>VLOOKUP($A55,'PlanSum+robust'!$A$2:$HN$197,51,FALSE)</f>
        <v>#N/A</v>
      </c>
      <c r="BY55" s="46"/>
      <c r="BZ55" s="47"/>
      <c r="CA55" s="16" t="e">
        <f>VLOOKUP($A55,'PlanSum+robust'!$A$2:$HN$197,53,FALSE)</f>
        <v>#N/A</v>
      </c>
      <c r="CD55" s="45" t="e">
        <f>VLOOKUP($A55,'PlanSum+robust'!$A$2:$HN$197,55,FALSE)</f>
        <v>#N/A</v>
      </c>
      <c r="CE55" s="46"/>
      <c r="CF55" s="47"/>
      <c r="CG55" s="16" t="e">
        <f>VLOOKUP($A55,'PlanSum+robust'!$A$2:$HN$197,57,FALSE)</f>
        <v>#N/A</v>
      </c>
      <c r="CJ55" s="45" t="e">
        <f>VLOOKUP($A55,'PlanSum+robust'!$A$2:$HN$197,59,FALSE)</f>
        <v>#N/A</v>
      </c>
      <c r="CK55" s="46"/>
      <c r="CL55" s="47"/>
      <c r="CM55" s="16" t="e">
        <f>VLOOKUP($A55,'PlanSum+robust'!$A$2:$HN$197,61,FALSE)</f>
        <v>#N/A</v>
      </c>
      <c r="CP55" s="45" t="e">
        <f>VLOOKUP($A55,'PlanSum+robust'!$A$2:$HN$197,63,FALSE)</f>
        <v>#N/A</v>
      </c>
      <c r="CQ55" s="46"/>
      <c r="CR55" s="47"/>
      <c r="CS55" s="16" t="e">
        <f>VLOOKUP($A55,'PlanSum+robust'!$A$2:$HN$197,65,FALSE)</f>
        <v>#N/A</v>
      </c>
      <c r="CV55" s="45" t="e">
        <f>VLOOKUP($A55,'PlanSum+robust'!$A$2:$HN$197,67,FALSE)</f>
        <v>#N/A</v>
      </c>
      <c r="CW55" s="46"/>
      <c r="CX55" s="47"/>
      <c r="CY55" s="16" t="e">
        <f>VLOOKUP($A55,'PlanSum+robust'!$A$2:$HN$197,69,FALSE)</f>
        <v>#N/A</v>
      </c>
      <c r="DB55" s="45" t="e">
        <f>VLOOKUP($A55,'PlanSum+robust'!$A$2:$HN$197,71,FALSE)</f>
        <v>#N/A</v>
      </c>
      <c r="DC55" s="46"/>
      <c r="DD55" s="47"/>
      <c r="DE55" s="16" t="e">
        <f>VLOOKUP($A55,'PlanSum+robust'!$A$2:$HN$197,73,FALSE)</f>
        <v>#N/A</v>
      </c>
      <c r="DH55" s="45" t="e">
        <f>VLOOKUP($A55,'PlanSum+robust'!$A$2:$HN$197,75,FALSE)</f>
        <v>#N/A</v>
      </c>
      <c r="DI55" s="46"/>
      <c r="DJ55" s="47"/>
      <c r="DK55" s="16" t="e">
        <f>VLOOKUP($A55,'PlanSum+robust'!$A$2:$HN$197,77,FALSE)</f>
        <v>#N/A</v>
      </c>
      <c r="DN55" s="45" t="e">
        <f>VLOOKUP($A55,'PlanSum+robust'!$A$2:$HN$197,79,FALSE)</f>
        <v>#N/A</v>
      </c>
      <c r="DO55" s="46"/>
      <c r="DP55" s="47"/>
      <c r="DQ55" s="16" t="e">
        <f>VLOOKUP($A55,'PlanSum+robust'!$A$2:$HN$197,81,FALSE)</f>
        <v>#N/A</v>
      </c>
      <c r="DT55" s="45" t="e">
        <f>VLOOKUP($A55,'PlanSum+robust'!$A$2:$HN$197,83,FALSE)</f>
        <v>#N/A</v>
      </c>
      <c r="DU55" s="46"/>
      <c r="DV55" s="47"/>
      <c r="DW55" s="16" t="e">
        <f>VLOOKUP($A55,'PlanSum+robust'!$A$2:$HN$197,85,FALSE)</f>
        <v>#N/A</v>
      </c>
      <c r="DZ55" s="45" t="e">
        <f>VLOOKUP($A55,'PlanSum+robust'!$A$2:$HN$197,87,FALSE)</f>
        <v>#N/A</v>
      </c>
      <c r="EA55" s="46"/>
      <c r="EB55" s="47"/>
      <c r="EC55" s="16" t="e">
        <f>VLOOKUP($A55,'PlanSum+robust'!$A$2:$HN$197,89,FALSE)</f>
        <v>#N/A</v>
      </c>
      <c r="EF55" s="45" t="e">
        <f>VLOOKUP($A55,'PlanSum+robust'!$A$2:$HN$197,91,FALSE)</f>
        <v>#N/A</v>
      </c>
      <c r="EG55" s="46"/>
      <c r="EH55" s="47"/>
      <c r="EI55" s="16" t="e">
        <f>VLOOKUP($A55,'PlanSum+robust'!$A$2:$HN$197,93,FALSE)</f>
        <v>#N/A</v>
      </c>
      <c r="EL55" s="45" t="e">
        <f>VLOOKUP($A55,'PlanSum+robust'!$A$2:$HN$197,95,FALSE)</f>
        <v>#N/A</v>
      </c>
      <c r="EM55" s="46"/>
      <c r="EN55" s="47"/>
      <c r="EO55" s="16" t="e">
        <f>VLOOKUP($A55,'PlanSum+robust'!$A$2:$HN$197,97,FALSE)</f>
        <v>#N/A</v>
      </c>
      <c r="ER55" s="45"/>
      <c r="ES55" s="46"/>
      <c r="ET55" s="47"/>
    </row>
    <row r="56" spans="1:198" s="16" customFormat="1" x14ac:dyDescent="0.25">
      <c r="B56" s="16" t="e">
        <f>VLOOKUP($A56,'PlanSum+robust'!$A$2:$HN$197,2,FALSE)</f>
        <v>#N/A</v>
      </c>
      <c r="C56" s="16" t="e">
        <f>VLOOKUP($A56,'PlanSum+robust'!$A$2:$HN$197,3,FALSE)</f>
        <v>#N/A</v>
      </c>
      <c r="D56" s="16" t="e">
        <f>VLOOKUP($A56,'PlanSum+robust'!$A$2:$HN$197,4,FALSE)</f>
        <v>#N/A</v>
      </c>
      <c r="E56" s="16" t="e">
        <f>VLOOKUP($A56,'PlanSum+robust'!$A$2:$HN$197,5,FALSE)</f>
        <v>#N/A</v>
      </c>
      <c r="F56" s="16" t="e">
        <f>VLOOKUP($A56,'PlanSum+robust'!$A$2:$HN$197,6,FALSE)</f>
        <v>#N/A</v>
      </c>
      <c r="G56" s="16" t="e">
        <f>VLOOKUP($A56,'PlanSum+robust'!$A$2:$HN$197,7,FALSE)</f>
        <v>#N/A</v>
      </c>
      <c r="H56" s="16" t="e">
        <f>VLOOKUP($A56,'PlanSum+robust'!$A$2:$HN$197,8,FALSE)</f>
        <v>#N/A</v>
      </c>
      <c r="I56" s="16" t="e">
        <f>VLOOKUP($A56,'PlanSum+robust'!$A$2:$HN$197,9,FALSE)</f>
        <v>#N/A</v>
      </c>
      <c r="J56" s="45" t="e">
        <f>VLOOKUP($A56,'PlanSum+robust'!$A$2:$HN$197,11,FALSE)</f>
        <v>#N/A</v>
      </c>
      <c r="K56" s="46"/>
      <c r="L56" s="47"/>
      <c r="M56" s="16" t="e">
        <f>VLOOKUP($A56,'PlanSum+robust'!$A$2:$HN$197,12,FALSE)</f>
        <v>#N/A</v>
      </c>
      <c r="P56" s="45" t="e">
        <f>VLOOKUP($A56,'PlanSum+robust'!$A$2:$HN$197,15,FALSE)</f>
        <v>#N/A</v>
      </c>
      <c r="Q56" s="46"/>
      <c r="R56" s="47"/>
      <c r="S56" s="16" t="e">
        <f>VLOOKUP($A56,'PlanSum+robust'!$A$2:$HN$197,16,FALSE)</f>
        <v>#N/A</v>
      </c>
      <c r="V56" s="45" t="e">
        <f>VLOOKUP($A56,'PlanSum+robust'!$A$2:$HN$197,18,FALSE)</f>
        <v>#N/A</v>
      </c>
      <c r="W56" s="46"/>
      <c r="X56" s="47"/>
      <c r="Y56" s="16" t="e">
        <f>VLOOKUP($A56,'PlanSum+robust'!$A$2:$HN$197,19,FALSE)</f>
        <v>#N/A</v>
      </c>
      <c r="AB56" s="45" t="e">
        <f>VLOOKUP($A56,'PlanSum+robust'!$A$2:$HN$197,22,FALSE)</f>
        <v>#N/A</v>
      </c>
      <c r="AC56" s="46"/>
      <c r="AD56" s="47"/>
      <c r="AE56" s="16" t="e">
        <f>VLOOKUP($A56,'PlanSum+robust'!$A$2:$HN$197,23,FALSE)</f>
        <v>#N/A</v>
      </c>
      <c r="AH56" s="45" t="e">
        <f>VLOOKUP($A56,'PlanSum+robust'!$A$2:$HN$197,25,FALSE)</f>
        <v>#N/A</v>
      </c>
      <c r="AI56" s="46"/>
      <c r="AJ56" s="47"/>
      <c r="AK56" s="16" t="e">
        <f>VLOOKUP($A56,'PlanSum+robust'!$A$2:$HN$197,26,FALSE)</f>
        <v>#N/A</v>
      </c>
      <c r="AN56" s="45" t="e">
        <f>VLOOKUP($A56,'PlanSum+robust'!$A$2:$HN$197,29,FALSE)</f>
        <v>#N/A</v>
      </c>
      <c r="AO56" s="46"/>
      <c r="AP56" s="47"/>
      <c r="AQ56" s="16" t="e">
        <f>VLOOKUP($A56,'PlanSum+robust'!$A$2:$HN$197,30,FALSE)</f>
        <v>#N/A</v>
      </c>
      <c r="AT56" s="45" t="e">
        <f>VLOOKUP($A56,'PlanSum+robust'!$A$2:$HN$197,32,FALSE)</f>
        <v>#N/A</v>
      </c>
      <c r="AU56" s="46"/>
      <c r="AV56" s="47"/>
      <c r="AW56" s="16" t="e">
        <f>VLOOKUP($A56,'PlanSum+robust'!$A$2:$HN$197,33,FALSE)</f>
        <v>#N/A</v>
      </c>
      <c r="AZ56" s="45" t="e">
        <f>VLOOKUP($A56,'PlanSum+robust'!$A$2:$HN$197,36,FALSE)</f>
        <v>#N/A</v>
      </c>
      <c r="BA56" s="46"/>
      <c r="BB56" s="47"/>
      <c r="BC56" s="16" t="e">
        <f>VLOOKUP($A56,'PlanSum+robust'!$A$2:$HN$197,37,FALSE)</f>
        <v>#N/A</v>
      </c>
      <c r="BF56" s="45" t="e">
        <f>VLOOKUP($A56,'PlanSum+robust'!$A$2:$HN$197,39,FALSE)</f>
        <v>#N/A</v>
      </c>
      <c r="BG56" s="46"/>
      <c r="BH56" s="47"/>
      <c r="BI56" s="16" t="e">
        <f>VLOOKUP($A56,'PlanSum+robust'!$A$2:$HN$197,40,FALSE)</f>
        <v>#N/A</v>
      </c>
      <c r="BL56" s="45" t="e">
        <f>VLOOKUP($A56,'PlanSum+robust'!$A$2:$HN$197,43,FALSE)</f>
        <v>#N/A</v>
      </c>
      <c r="BM56" s="46"/>
      <c r="BN56" s="47"/>
      <c r="BO56" s="16" t="e">
        <f>VLOOKUP($A56,'PlanSum+robust'!$A$2:$HN$197,45,FALSE)</f>
        <v>#N/A</v>
      </c>
      <c r="BR56" s="45" t="e">
        <f>VLOOKUP($A56,'PlanSum+robust'!$A$2:$HN$197,47,FALSE)</f>
        <v>#N/A</v>
      </c>
      <c r="BS56" s="46"/>
      <c r="BT56" s="47"/>
      <c r="BU56" s="16" t="e">
        <f>VLOOKUP($A56,'PlanSum+robust'!$A$2:$HN$197,49,FALSE)</f>
        <v>#N/A</v>
      </c>
      <c r="BX56" s="45" t="e">
        <f>VLOOKUP($A56,'PlanSum+robust'!$A$2:$HN$197,51,FALSE)</f>
        <v>#N/A</v>
      </c>
      <c r="BY56" s="46"/>
      <c r="BZ56" s="47"/>
      <c r="CA56" s="16" t="e">
        <f>VLOOKUP($A56,'PlanSum+robust'!$A$2:$HN$197,53,FALSE)</f>
        <v>#N/A</v>
      </c>
      <c r="CD56" s="45" t="e">
        <f>VLOOKUP($A56,'PlanSum+robust'!$A$2:$HN$197,55,FALSE)</f>
        <v>#N/A</v>
      </c>
      <c r="CE56" s="46"/>
      <c r="CF56" s="47"/>
      <c r="CG56" s="16" t="e">
        <f>VLOOKUP($A56,'PlanSum+robust'!$A$2:$HN$197,57,FALSE)</f>
        <v>#N/A</v>
      </c>
      <c r="CJ56" s="45" t="e">
        <f>VLOOKUP($A56,'PlanSum+robust'!$A$2:$HN$197,59,FALSE)</f>
        <v>#N/A</v>
      </c>
      <c r="CK56" s="46"/>
      <c r="CL56" s="47"/>
      <c r="CM56" s="16" t="e">
        <f>VLOOKUP($A56,'PlanSum+robust'!$A$2:$HN$197,61,FALSE)</f>
        <v>#N/A</v>
      </c>
      <c r="CP56" s="45" t="e">
        <f>VLOOKUP($A56,'PlanSum+robust'!$A$2:$HN$197,63,FALSE)</f>
        <v>#N/A</v>
      </c>
      <c r="CQ56" s="46"/>
      <c r="CR56" s="47"/>
      <c r="CS56" s="16" t="e">
        <f>VLOOKUP($A56,'PlanSum+robust'!$A$2:$HN$197,65,FALSE)</f>
        <v>#N/A</v>
      </c>
      <c r="CV56" s="45" t="e">
        <f>VLOOKUP($A56,'PlanSum+robust'!$A$2:$HN$197,67,FALSE)</f>
        <v>#N/A</v>
      </c>
      <c r="CW56" s="46"/>
      <c r="CX56" s="47"/>
      <c r="CY56" s="16" t="e">
        <f>VLOOKUP($A56,'PlanSum+robust'!$A$2:$HN$197,69,FALSE)</f>
        <v>#N/A</v>
      </c>
      <c r="DB56" s="45" t="e">
        <f>VLOOKUP($A56,'PlanSum+robust'!$A$2:$HN$197,71,FALSE)</f>
        <v>#N/A</v>
      </c>
      <c r="DC56" s="46"/>
      <c r="DD56" s="47"/>
      <c r="DE56" s="16" t="e">
        <f>VLOOKUP($A56,'PlanSum+robust'!$A$2:$HN$197,73,FALSE)</f>
        <v>#N/A</v>
      </c>
      <c r="DH56" s="45" t="e">
        <f>VLOOKUP($A56,'PlanSum+robust'!$A$2:$HN$197,75,FALSE)</f>
        <v>#N/A</v>
      </c>
      <c r="DI56" s="46"/>
      <c r="DJ56" s="47"/>
      <c r="DK56" s="16" t="e">
        <f>VLOOKUP($A56,'PlanSum+robust'!$A$2:$HN$197,77,FALSE)</f>
        <v>#N/A</v>
      </c>
      <c r="DN56" s="45" t="e">
        <f>VLOOKUP($A56,'PlanSum+robust'!$A$2:$HN$197,79,FALSE)</f>
        <v>#N/A</v>
      </c>
      <c r="DO56" s="46"/>
      <c r="DP56" s="47"/>
      <c r="DQ56" s="16" t="e">
        <f>VLOOKUP($A56,'PlanSum+robust'!$A$2:$HN$197,81,FALSE)</f>
        <v>#N/A</v>
      </c>
      <c r="DT56" s="45" t="e">
        <f>VLOOKUP($A56,'PlanSum+robust'!$A$2:$HN$197,83,FALSE)</f>
        <v>#N/A</v>
      </c>
      <c r="DU56" s="46"/>
      <c r="DV56" s="47"/>
      <c r="DW56" s="16" t="e">
        <f>VLOOKUP($A56,'PlanSum+robust'!$A$2:$HN$197,85,FALSE)</f>
        <v>#N/A</v>
      </c>
      <c r="DZ56" s="45" t="e">
        <f>VLOOKUP($A56,'PlanSum+robust'!$A$2:$HN$197,87,FALSE)</f>
        <v>#N/A</v>
      </c>
      <c r="EA56" s="46"/>
      <c r="EB56" s="47"/>
      <c r="EC56" s="16" t="e">
        <f>VLOOKUP($A56,'PlanSum+robust'!$A$2:$HN$197,89,FALSE)</f>
        <v>#N/A</v>
      </c>
      <c r="EF56" s="45" t="e">
        <f>VLOOKUP($A56,'PlanSum+robust'!$A$2:$HN$197,91,FALSE)</f>
        <v>#N/A</v>
      </c>
      <c r="EG56" s="46"/>
      <c r="EH56" s="47"/>
      <c r="EI56" s="16" t="e">
        <f>VLOOKUP($A56,'PlanSum+robust'!$A$2:$HN$197,93,FALSE)</f>
        <v>#N/A</v>
      </c>
      <c r="EL56" s="45" t="e">
        <f>VLOOKUP($A56,'PlanSum+robust'!$A$2:$HN$197,95,FALSE)</f>
        <v>#N/A</v>
      </c>
      <c r="EM56" s="46"/>
      <c r="EN56" s="47"/>
      <c r="EO56" s="16" t="e">
        <f>VLOOKUP($A56,'PlanSum+robust'!$A$2:$HN$197,97,FALSE)</f>
        <v>#N/A</v>
      </c>
      <c r="ER56" s="45"/>
      <c r="ES56" s="46"/>
      <c r="ET56" s="47"/>
    </row>
    <row r="57" spans="1:198" s="16" customFormat="1" x14ac:dyDescent="0.25">
      <c r="B57" s="16" t="e">
        <f>VLOOKUP($A57,'PlanSum+robust'!$A$2:$HN$197,2,FALSE)</f>
        <v>#N/A</v>
      </c>
      <c r="C57" s="16" t="e">
        <f>VLOOKUP($A57,'PlanSum+robust'!$A$2:$HN$197,3,FALSE)</f>
        <v>#N/A</v>
      </c>
      <c r="D57" s="16" t="e">
        <f>VLOOKUP($A57,'PlanSum+robust'!$A$2:$HN$197,4,FALSE)</f>
        <v>#N/A</v>
      </c>
      <c r="E57" s="16" t="e">
        <f>VLOOKUP($A57,'PlanSum+robust'!$A$2:$HN$197,5,FALSE)</f>
        <v>#N/A</v>
      </c>
      <c r="F57" s="16" t="e">
        <f>VLOOKUP($A57,'PlanSum+robust'!$A$2:$HN$197,6,FALSE)</f>
        <v>#N/A</v>
      </c>
      <c r="G57" s="16" t="e">
        <f>VLOOKUP($A57,'PlanSum+robust'!$A$2:$HN$197,7,FALSE)</f>
        <v>#N/A</v>
      </c>
      <c r="H57" s="16" t="e">
        <f>VLOOKUP($A57,'PlanSum+robust'!$A$2:$HN$197,8,FALSE)</f>
        <v>#N/A</v>
      </c>
      <c r="I57" s="16" t="e">
        <f>VLOOKUP($A57,'PlanSum+robust'!$A$2:$HN$197,9,FALSE)</f>
        <v>#N/A</v>
      </c>
      <c r="J57" s="45" t="e">
        <f>VLOOKUP($A57,'PlanSum+robust'!$A$2:$HN$197,11,FALSE)</f>
        <v>#N/A</v>
      </c>
      <c r="K57" s="46"/>
      <c r="L57" s="47"/>
      <c r="M57" s="16" t="e">
        <f>VLOOKUP($A57,'PlanSum+robust'!$A$2:$HN$197,12,FALSE)</f>
        <v>#N/A</v>
      </c>
      <c r="P57" s="45" t="e">
        <f>VLOOKUP($A57,'PlanSum+robust'!$A$2:$HN$197,15,FALSE)</f>
        <v>#N/A</v>
      </c>
      <c r="Q57" s="46"/>
      <c r="R57" s="47"/>
      <c r="S57" s="16" t="e">
        <f>VLOOKUP($A57,'PlanSum+robust'!$A$2:$HN$197,16,FALSE)</f>
        <v>#N/A</v>
      </c>
      <c r="V57" s="45" t="e">
        <f>VLOOKUP($A57,'PlanSum+robust'!$A$2:$HN$197,18,FALSE)</f>
        <v>#N/A</v>
      </c>
      <c r="W57" s="46"/>
      <c r="X57" s="47"/>
      <c r="Y57" s="16" t="e">
        <f>VLOOKUP($A57,'PlanSum+robust'!$A$2:$HN$197,19,FALSE)</f>
        <v>#N/A</v>
      </c>
      <c r="AB57" s="45" t="e">
        <f>VLOOKUP($A57,'PlanSum+robust'!$A$2:$HN$197,22,FALSE)</f>
        <v>#N/A</v>
      </c>
      <c r="AC57" s="46"/>
      <c r="AD57" s="47"/>
      <c r="AE57" s="16" t="e">
        <f>VLOOKUP($A57,'PlanSum+robust'!$A$2:$HN$197,23,FALSE)</f>
        <v>#N/A</v>
      </c>
      <c r="AH57" s="45" t="e">
        <f>VLOOKUP($A57,'PlanSum+robust'!$A$2:$HN$197,25,FALSE)</f>
        <v>#N/A</v>
      </c>
      <c r="AI57" s="46"/>
      <c r="AJ57" s="47"/>
      <c r="AK57" s="16" t="e">
        <f>VLOOKUP($A57,'PlanSum+robust'!$A$2:$HN$197,26,FALSE)</f>
        <v>#N/A</v>
      </c>
      <c r="AN57" s="45" t="e">
        <f>VLOOKUP($A57,'PlanSum+robust'!$A$2:$HN$197,29,FALSE)</f>
        <v>#N/A</v>
      </c>
      <c r="AO57" s="46"/>
      <c r="AP57" s="47"/>
      <c r="AQ57" s="16" t="e">
        <f>VLOOKUP($A57,'PlanSum+robust'!$A$2:$HN$197,30,FALSE)</f>
        <v>#N/A</v>
      </c>
      <c r="AT57" s="45" t="e">
        <f>VLOOKUP($A57,'PlanSum+robust'!$A$2:$HN$197,32,FALSE)</f>
        <v>#N/A</v>
      </c>
      <c r="AU57" s="46"/>
      <c r="AV57" s="47"/>
      <c r="AW57" s="16" t="e">
        <f>VLOOKUP($A57,'PlanSum+robust'!$A$2:$HN$197,33,FALSE)</f>
        <v>#N/A</v>
      </c>
      <c r="AZ57" s="45" t="e">
        <f>VLOOKUP($A57,'PlanSum+robust'!$A$2:$HN$197,36,FALSE)</f>
        <v>#N/A</v>
      </c>
      <c r="BA57" s="46"/>
      <c r="BB57" s="47"/>
      <c r="BC57" s="16" t="e">
        <f>VLOOKUP($A57,'PlanSum+robust'!$A$2:$HN$197,37,FALSE)</f>
        <v>#N/A</v>
      </c>
      <c r="BF57" s="45" t="e">
        <f>VLOOKUP($A57,'PlanSum+robust'!$A$2:$HN$197,39,FALSE)</f>
        <v>#N/A</v>
      </c>
      <c r="BG57" s="46"/>
      <c r="BH57" s="47"/>
      <c r="BI57" s="16" t="e">
        <f>VLOOKUP($A57,'PlanSum+robust'!$A$2:$HN$197,40,FALSE)</f>
        <v>#N/A</v>
      </c>
      <c r="BL57" s="45" t="e">
        <f>VLOOKUP($A57,'PlanSum+robust'!$A$2:$HN$197,43,FALSE)</f>
        <v>#N/A</v>
      </c>
      <c r="BM57" s="46"/>
      <c r="BN57" s="47"/>
      <c r="BO57" s="16" t="e">
        <f>VLOOKUP($A57,'PlanSum+robust'!$A$2:$HN$197,45,FALSE)</f>
        <v>#N/A</v>
      </c>
      <c r="BR57" s="45" t="e">
        <f>VLOOKUP($A57,'PlanSum+robust'!$A$2:$HN$197,47,FALSE)</f>
        <v>#N/A</v>
      </c>
      <c r="BS57" s="46"/>
      <c r="BT57" s="47"/>
      <c r="BU57" s="16" t="e">
        <f>VLOOKUP($A57,'PlanSum+robust'!$A$2:$HN$197,49,FALSE)</f>
        <v>#N/A</v>
      </c>
      <c r="BX57" s="45" t="e">
        <f>VLOOKUP($A57,'PlanSum+robust'!$A$2:$HN$197,51,FALSE)</f>
        <v>#N/A</v>
      </c>
      <c r="BY57" s="46"/>
      <c r="BZ57" s="47"/>
      <c r="CA57" s="16" t="e">
        <f>VLOOKUP($A57,'PlanSum+robust'!$A$2:$HN$197,53,FALSE)</f>
        <v>#N/A</v>
      </c>
      <c r="CD57" s="45" t="e">
        <f>VLOOKUP($A57,'PlanSum+robust'!$A$2:$HN$197,55,FALSE)</f>
        <v>#N/A</v>
      </c>
      <c r="CE57" s="46"/>
      <c r="CF57" s="47"/>
      <c r="CG57" s="16" t="e">
        <f>VLOOKUP($A57,'PlanSum+robust'!$A$2:$HN$197,57,FALSE)</f>
        <v>#N/A</v>
      </c>
      <c r="CJ57" s="45" t="e">
        <f>VLOOKUP($A57,'PlanSum+robust'!$A$2:$HN$197,59,FALSE)</f>
        <v>#N/A</v>
      </c>
      <c r="CK57" s="46"/>
      <c r="CL57" s="47"/>
      <c r="CM57" s="16" t="e">
        <f>VLOOKUP($A57,'PlanSum+robust'!$A$2:$HN$197,61,FALSE)</f>
        <v>#N/A</v>
      </c>
      <c r="CP57" s="45" t="e">
        <f>VLOOKUP($A57,'PlanSum+robust'!$A$2:$HN$197,63,FALSE)</f>
        <v>#N/A</v>
      </c>
      <c r="CQ57" s="46"/>
      <c r="CR57" s="47"/>
      <c r="CS57" s="16" t="e">
        <f>VLOOKUP($A57,'PlanSum+robust'!$A$2:$HN$197,65,FALSE)</f>
        <v>#N/A</v>
      </c>
      <c r="CV57" s="45" t="e">
        <f>VLOOKUP($A57,'PlanSum+robust'!$A$2:$HN$197,67,FALSE)</f>
        <v>#N/A</v>
      </c>
      <c r="CW57" s="46"/>
      <c r="CX57" s="47"/>
      <c r="CY57" s="16" t="e">
        <f>VLOOKUP($A57,'PlanSum+robust'!$A$2:$HN$197,69,FALSE)</f>
        <v>#N/A</v>
      </c>
      <c r="DB57" s="45" t="e">
        <f>VLOOKUP($A57,'PlanSum+robust'!$A$2:$HN$197,71,FALSE)</f>
        <v>#N/A</v>
      </c>
      <c r="DC57" s="46"/>
      <c r="DD57" s="47"/>
      <c r="DE57" s="16" t="e">
        <f>VLOOKUP($A57,'PlanSum+robust'!$A$2:$HN$197,73,FALSE)</f>
        <v>#N/A</v>
      </c>
      <c r="DH57" s="45" t="e">
        <f>VLOOKUP($A57,'PlanSum+robust'!$A$2:$HN$197,75,FALSE)</f>
        <v>#N/A</v>
      </c>
      <c r="DI57" s="46"/>
      <c r="DJ57" s="47"/>
      <c r="DK57" s="16" t="e">
        <f>VLOOKUP($A57,'PlanSum+robust'!$A$2:$HN$197,77,FALSE)</f>
        <v>#N/A</v>
      </c>
      <c r="DN57" s="45" t="e">
        <f>VLOOKUP($A57,'PlanSum+robust'!$A$2:$HN$197,79,FALSE)</f>
        <v>#N/A</v>
      </c>
      <c r="DO57" s="46"/>
      <c r="DP57" s="47"/>
      <c r="DQ57" s="16" t="e">
        <f>VLOOKUP($A57,'PlanSum+robust'!$A$2:$HN$197,81,FALSE)</f>
        <v>#N/A</v>
      </c>
      <c r="DT57" s="45" t="e">
        <f>VLOOKUP($A57,'PlanSum+robust'!$A$2:$HN$197,83,FALSE)</f>
        <v>#N/A</v>
      </c>
      <c r="DU57" s="46"/>
      <c r="DV57" s="47"/>
      <c r="DW57" s="16" t="e">
        <f>VLOOKUP($A57,'PlanSum+robust'!$A$2:$HN$197,85,FALSE)</f>
        <v>#N/A</v>
      </c>
      <c r="DZ57" s="45" t="e">
        <f>VLOOKUP($A57,'PlanSum+robust'!$A$2:$HN$197,87,FALSE)</f>
        <v>#N/A</v>
      </c>
      <c r="EA57" s="46"/>
      <c r="EB57" s="47"/>
      <c r="EC57" s="16" t="e">
        <f>VLOOKUP($A57,'PlanSum+robust'!$A$2:$HN$197,89,FALSE)</f>
        <v>#N/A</v>
      </c>
      <c r="EF57" s="45" t="e">
        <f>VLOOKUP($A57,'PlanSum+robust'!$A$2:$HN$197,91,FALSE)</f>
        <v>#N/A</v>
      </c>
      <c r="EG57" s="46"/>
      <c r="EH57" s="47"/>
      <c r="EI57" s="16" t="e">
        <f>VLOOKUP($A57,'PlanSum+robust'!$A$2:$HN$197,93,FALSE)</f>
        <v>#N/A</v>
      </c>
      <c r="EL57" s="45" t="e">
        <f>VLOOKUP($A57,'PlanSum+robust'!$A$2:$HN$197,95,FALSE)</f>
        <v>#N/A</v>
      </c>
      <c r="EM57" s="46"/>
      <c r="EN57" s="47"/>
      <c r="EO57" s="16" t="e">
        <f>VLOOKUP($A57,'PlanSum+robust'!$A$2:$HN$197,97,FALSE)</f>
        <v>#N/A</v>
      </c>
      <c r="ER57" s="45"/>
      <c r="ES57" s="46"/>
      <c r="ET57" s="47"/>
    </row>
    <row r="58" spans="1:198" s="16" customFormat="1" x14ac:dyDescent="0.25">
      <c r="B58" s="16" t="e">
        <f>VLOOKUP($A58,'PlanSum+robust'!$A$2:$HN$197,2,FALSE)</f>
        <v>#N/A</v>
      </c>
      <c r="C58" s="16" t="e">
        <f>VLOOKUP($A58,'PlanSum+robust'!$A$2:$HN$197,3,FALSE)</f>
        <v>#N/A</v>
      </c>
      <c r="D58" s="16" t="e">
        <f>VLOOKUP($A58,'PlanSum+robust'!$A$2:$HN$197,4,FALSE)</f>
        <v>#N/A</v>
      </c>
      <c r="E58" s="16" t="e">
        <f>VLOOKUP($A58,'PlanSum+robust'!$A$2:$HN$197,5,FALSE)</f>
        <v>#N/A</v>
      </c>
      <c r="F58" s="16" t="e">
        <f>VLOOKUP($A58,'PlanSum+robust'!$A$2:$HN$197,6,FALSE)</f>
        <v>#N/A</v>
      </c>
      <c r="G58" s="16" t="e">
        <f>VLOOKUP($A58,'PlanSum+robust'!$A$2:$HN$197,7,FALSE)</f>
        <v>#N/A</v>
      </c>
      <c r="H58" s="16" t="e">
        <f>VLOOKUP($A58,'PlanSum+robust'!$A$2:$HN$197,8,FALSE)</f>
        <v>#N/A</v>
      </c>
      <c r="I58" s="16" t="e">
        <f>VLOOKUP($A58,'PlanSum+robust'!$A$2:$HN$197,9,FALSE)</f>
        <v>#N/A</v>
      </c>
      <c r="J58" s="45" t="e">
        <f>VLOOKUP($A58,'PlanSum+robust'!$A$2:$HN$197,11,FALSE)</f>
        <v>#N/A</v>
      </c>
      <c r="K58" s="46"/>
      <c r="L58" s="47"/>
      <c r="M58" s="16" t="e">
        <f>VLOOKUP($A58,'PlanSum+robust'!$A$2:$HN$197,12,FALSE)</f>
        <v>#N/A</v>
      </c>
      <c r="P58" s="45" t="e">
        <f>VLOOKUP($A58,'PlanSum+robust'!$A$2:$HN$197,15,FALSE)</f>
        <v>#N/A</v>
      </c>
      <c r="Q58" s="46"/>
      <c r="R58" s="47"/>
      <c r="S58" s="16" t="e">
        <f>VLOOKUP($A58,'PlanSum+robust'!$A$2:$HN$197,16,FALSE)</f>
        <v>#N/A</v>
      </c>
      <c r="V58" s="45" t="e">
        <f>VLOOKUP($A58,'PlanSum+robust'!$A$2:$HN$197,18,FALSE)</f>
        <v>#N/A</v>
      </c>
      <c r="W58" s="46"/>
      <c r="X58" s="47"/>
      <c r="Y58" s="16" t="e">
        <f>VLOOKUP($A58,'PlanSum+robust'!$A$2:$HN$197,19,FALSE)</f>
        <v>#N/A</v>
      </c>
      <c r="AB58" s="45" t="e">
        <f>VLOOKUP($A58,'PlanSum+robust'!$A$2:$HN$197,22,FALSE)</f>
        <v>#N/A</v>
      </c>
      <c r="AC58" s="46"/>
      <c r="AD58" s="47"/>
      <c r="AE58" s="16" t="e">
        <f>VLOOKUP($A58,'PlanSum+robust'!$A$2:$HN$197,23,FALSE)</f>
        <v>#N/A</v>
      </c>
      <c r="AH58" s="45" t="e">
        <f>VLOOKUP($A58,'PlanSum+robust'!$A$2:$HN$197,25,FALSE)</f>
        <v>#N/A</v>
      </c>
      <c r="AI58" s="46"/>
      <c r="AJ58" s="47"/>
      <c r="AK58" s="16" t="e">
        <f>VLOOKUP($A58,'PlanSum+robust'!$A$2:$HN$197,26,FALSE)</f>
        <v>#N/A</v>
      </c>
      <c r="AN58" s="45" t="e">
        <f>VLOOKUP($A58,'PlanSum+robust'!$A$2:$HN$197,29,FALSE)</f>
        <v>#N/A</v>
      </c>
      <c r="AO58" s="46"/>
      <c r="AP58" s="47"/>
      <c r="AQ58" s="16" t="e">
        <f>VLOOKUP($A58,'PlanSum+robust'!$A$2:$HN$197,30,FALSE)</f>
        <v>#N/A</v>
      </c>
      <c r="AT58" s="45" t="e">
        <f>VLOOKUP($A58,'PlanSum+robust'!$A$2:$HN$197,32,FALSE)</f>
        <v>#N/A</v>
      </c>
      <c r="AU58" s="46"/>
      <c r="AV58" s="47"/>
      <c r="AW58" s="16" t="e">
        <f>VLOOKUP($A58,'PlanSum+robust'!$A$2:$HN$197,33,FALSE)</f>
        <v>#N/A</v>
      </c>
      <c r="AZ58" s="45" t="e">
        <f>VLOOKUP($A58,'PlanSum+robust'!$A$2:$HN$197,36,FALSE)</f>
        <v>#N/A</v>
      </c>
      <c r="BA58" s="46"/>
      <c r="BB58" s="47"/>
      <c r="BC58" s="16" t="e">
        <f>VLOOKUP($A58,'PlanSum+robust'!$A$2:$HN$197,37,FALSE)</f>
        <v>#N/A</v>
      </c>
      <c r="BF58" s="45" t="e">
        <f>VLOOKUP($A58,'PlanSum+robust'!$A$2:$HN$197,39,FALSE)</f>
        <v>#N/A</v>
      </c>
      <c r="BG58" s="46"/>
      <c r="BH58" s="47"/>
      <c r="BI58" s="16" t="e">
        <f>VLOOKUP($A58,'PlanSum+robust'!$A$2:$HN$197,40,FALSE)</f>
        <v>#N/A</v>
      </c>
      <c r="BL58" s="45" t="e">
        <f>VLOOKUP($A58,'PlanSum+robust'!$A$2:$HN$197,43,FALSE)</f>
        <v>#N/A</v>
      </c>
      <c r="BM58" s="46"/>
      <c r="BN58" s="47"/>
      <c r="BO58" s="16" t="e">
        <f>VLOOKUP($A58,'PlanSum+robust'!$A$2:$HN$197,45,FALSE)</f>
        <v>#N/A</v>
      </c>
      <c r="BR58" s="45" t="e">
        <f>VLOOKUP($A58,'PlanSum+robust'!$A$2:$HN$197,47,FALSE)</f>
        <v>#N/A</v>
      </c>
      <c r="BS58" s="46"/>
      <c r="BT58" s="47"/>
      <c r="BU58" s="16" t="e">
        <f>VLOOKUP($A58,'PlanSum+robust'!$A$2:$HN$197,49,FALSE)</f>
        <v>#N/A</v>
      </c>
      <c r="BX58" s="45" t="e">
        <f>VLOOKUP($A58,'PlanSum+robust'!$A$2:$HN$197,51,FALSE)</f>
        <v>#N/A</v>
      </c>
      <c r="BY58" s="46"/>
      <c r="BZ58" s="47"/>
      <c r="CA58" s="16" t="e">
        <f>VLOOKUP($A58,'PlanSum+robust'!$A$2:$HN$197,53,FALSE)</f>
        <v>#N/A</v>
      </c>
      <c r="CD58" s="45" t="e">
        <f>VLOOKUP($A58,'PlanSum+robust'!$A$2:$HN$197,55,FALSE)</f>
        <v>#N/A</v>
      </c>
      <c r="CE58" s="46"/>
      <c r="CF58" s="47"/>
      <c r="CG58" s="16" t="e">
        <f>VLOOKUP($A58,'PlanSum+robust'!$A$2:$HN$197,57,FALSE)</f>
        <v>#N/A</v>
      </c>
      <c r="CJ58" s="45" t="e">
        <f>VLOOKUP($A58,'PlanSum+robust'!$A$2:$HN$197,59,FALSE)</f>
        <v>#N/A</v>
      </c>
      <c r="CK58" s="46"/>
      <c r="CL58" s="47"/>
      <c r="CM58" s="16" t="e">
        <f>VLOOKUP($A58,'PlanSum+robust'!$A$2:$HN$197,61,FALSE)</f>
        <v>#N/A</v>
      </c>
      <c r="CP58" s="45" t="e">
        <f>VLOOKUP($A58,'PlanSum+robust'!$A$2:$HN$197,63,FALSE)</f>
        <v>#N/A</v>
      </c>
      <c r="CQ58" s="46"/>
      <c r="CR58" s="47"/>
      <c r="CS58" s="16" t="e">
        <f>VLOOKUP($A58,'PlanSum+robust'!$A$2:$HN$197,65,FALSE)</f>
        <v>#N/A</v>
      </c>
      <c r="CV58" s="45" t="e">
        <f>VLOOKUP($A58,'PlanSum+robust'!$A$2:$HN$197,67,FALSE)</f>
        <v>#N/A</v>
      </c>
      <c r="CW58" s="46"/>
      <c r="CX58" s="47"/>
      <c r="CY58" s="16" t="e">
        <f>VLOOKUP($A58,'PlanSum+robust'!$A$2:$HN$197,69,FALSE)</f>
        <v>#N/A</v>
      </c>
      <c r="DB58" s="45" t="e">
        <f>VLOOKUP($A58,'PlanSum+robust'!$A$2:$HN$197,71,FALSE)</f>
        <v>#N/A</v>
      </c>
      <c r="DC58" s="46"/>
      <c r="DD58" s="47"/>
      <c r="DE58" s="16" t="e">
        <f>VLOOKUP($A58,'PlanSum+robust'!$A$2:$HN$197,73,FALSE)</f>
        <v>#N/A</v>
      </c>
      <c r="DH58" s="45" t="e">
        <f>VLOOKUP($A58,'PlanSum+robust'!$A$2:$HN$197,75,FALSE)</f>
        <v>#N/A</v>
      </c>
      <c r="DI58" s="46"/>
      <c r="DJ58" s="47"/>
      <c r="DK58" s="16" t="e">
        <f>VLOOKUP($A58,'PlanSum+robust'!$A$2:$HN$197,77,FALSE)</f>
        <v>#N/A</v>
      </c>
      <c r="DN58" s="45" t="e">
        <f>VLOOKUP($A58,'PlanSum+robust'!$A$2:$HN$197,79,FALSE)</f>
        <v>#N/A</v>
      </c>
      <c r="DO58" s="46"/>
      <c r="DP58" s="47"/>
      <c r="DQ58" s="16" t="e">
        <f>VLOOKUP($A58,'PlanSum+robust'!$A$2:$HN$197,81,FALSE)</f>
        <v>#N/A</v>
      </c>
      <c r="DT58" s="45" t="e">
        <f>VLOOKUP($A58,'PlanSum+robust'!$A$2:$HN$197,83,FALSE)</f>
        <v>#N/A</v>
      </c>
      <c r="DU58" s="46"/>
      <c r="DV58" s="47"/>
      <c r="DW58" s="16" t="e">
        <f>VLOOKUP($A58,'PlanSum+robust'!$A$2:$HN$197,85,FALSE)</f>
        <v>#N/A</v>
      </c>
      <c r="DZ58" s="45" t="e">
        <f>VLOOKUP($A58,'PlanSum+robust'!$A$2:$HN$197,87,FALSE)</f>
        <v>#N/A</v>
      </c>
      <c r="EA58" s="46"/>
      <c r="EB58" s="47"/>
      <c r="EC58" s="16" t="e">
        <f>VLOOKUP($A58,'PlanSum+robust'!$A$2:$HN$197,89,FALSE)</f>
        <v>#N/A</v>
      </c>
      <c r="EF58" s="45" t="e">
        <f>VLOOKUP($A58,'PlanSum+robust'!$A$2:$HN$197,91,FALSE)</f>
        <v>#N/A</v>
      </c>
      <c r="EG58" s="46"/>
      <c r="EH58" s="47"/>
      <c r="EI58" s="16" t="e">
        <f>VLOOKUP($A58,'PlanSum+robust'!$A$2:$HN$197,93,FALSE)</f>
        <v>#N/A</v>
      </c>
      <c r="EL58" s="45" t="e">
        <f>VLOOKUP($A58,'PlanSum+robust'!$A$2:$HN$197,95,FALSE)</f>
        <v>#N/A</v>
      </c>
      <c r="EM58" s="46"/>
      <c r="EN58" s="47"/>
      <c r="EO58" s="16" t="e">
        <f>VLOOKUP($A58,'PlanSum+robust'!$A$2:$HN$197,97,FALSE)</f>
        <v>#N/A</v>
      </c>
      <c r="ER58" s="45"/>
      <c r="ES58" s="46"/>
      <c r="ET58" s="47"/>
    </row>
    <row r="59" spans="1:198" s="16" customFormat="1" x14ac:dyDescent="0.25">
      <c r="B59" s="16" t="s">
        <v>518</v>
      </c>
      <c r="J59" s="45"/>
      <c r="K59" s="46"/>
      <c r="L59" s="47"/>
      <c r="P59" s="45"/>
      <c r="Q59" s="46"/>
      <c r="R59" s="47"/>
      <c r="V59" s="45"/>
      <c r="W59" s="46"/>
      <c r="X59" s="47"/>
      <c r="AB59" s="45"/>
      <c r="AC59" s="46"/>
      <c r="AD59" s="47"/>
      <c r="AH59" s="45"/>
      <c r="AI59" s="46"/>
      <c r="AJ59" s="47"/>
      <c r="AN59" s="45"/>
      <c r="AO59" s="46"/>
      <c r="AP59" s="47"/>
      <c r="AT59" s="45"/>
      <c r="AU59" s="46"/>
      <c r="AV59" s="47"/>
      <c r="AZ59" s="45"/>
      <c r="BA59" s="46"/>
      <c r="BB59" s="47"/>
      <c r="BF59" s="45"/>
      <c r="BG59" s="46"/>
      <c r="BH59" s="47"/>
      <c r="BL59" s="45"/>
      <c r="BM59" s="46"/>
      <c r="BN59" s="47"/>
      <c r="BR59" s="45"/>
      <c r="BS59" s="46"/>
      <c r="BT59" s="47"/>
      <c r="BX59" s="45"/>
      <c r="BY59" s="46"/>
      <c r="BZ59" s="47"/>
      <c r="CD59" s="45"/>
      <c r="CE59" s="46"/>
      <c r="CF59" s="47"/>
      <c r="CJ59" s="45"/>
      <c r="CK59" s="46"/>
      <c r="CL59" s="47"/>
      <c r="CP59" s="45"/>
      <c r="CQ59" s="46"/>
      <c r="CR59" s="47"/>
      <c r="CV59" s="45"/>
      <c r="CW59" s="46"/>
      <c r="CX59" s="47"/>
      <c r="DB59" s="45"/>
      <c r="DC59" s="46"/>
      <c r="DD59" s="47"/>
      <c r="DH59" s="45"/>
      <c r="DI59" s="46"/>
      <c r="DJ59" s="47"/>
      <c r="DN59" s="45"/>
      <c r="DO59" s="46"/>
      <c r="DP59" s="47"/>
      <c r="DT59" s="45"/>
      <c r="DU59" s="46"/>
      <c r="DV59" s="47"/>
      <c r="DZ59" s="45"/>
      <c r="EA59" s="46"/>
      <c r="EB59" s="47"/>
      <c r="EF59" s="45"/>
      <c r="EG59" s="46"/>
      <c r="EH59" s="47"/>
      <c r="EL59" s="45"/>
      <c r="EM59" s="46"/>
      <c r="EN59" s="47"/>
      <c r="ER59" s="45"/>
      <c r="ES59" s="46"/>
      <c r="ET59" s="47"/>
    </row>
    <row r="60" spans="1:198" s="16" customFormat="1" x14ac:dyDescent="0.25">
      <c r="B60" s="16" t="s">
        <v>519</v>
      </c>
      <c r="J60" s="45" t="e">
        <f>AVERAGE(J53:J58)</f>
        <v>#N/A</v>
      </c>
      <c r="K60" s="46"/>
      <c r="L60" s="47"/>
      <c r="M60" s="16" t="e">
        <f>AVERAGE(M53:M58)</f>
        <v>#N/A</v>
      </c>
      <c r="P60" s="45" t="e">
        <f>AVERAGE(P53:P58)</f>
        <v>#N/A</v>
      </c>
      <c r="Q60" s="46"/>
      <c r="R60" s="47"/>
      <c r="S60" s="16" t="e">
        <f>AVERAGE(S53:S58)</f>
        <v>#N/A</v>
      </c>
      <c r="V60" s="45" t="e">
        <f>AVERAGE(V53:V58)</f>
        <v>#N/A</v>
      </c>
      <c r="W60" s="46"/>
      <c r="X60" s="47"/>
      <c r="Y60" s="16" t="e">
        <f>AVERAGE(Y53:Y58)</f>
        <v>#N/A</v>
      </c>
      <c r="AB60" s="45" t="e">
        <f>AVERAGE(AB53:AB58)</f>
        <v>#N/A</v>
      </c>
      <c r="AC60" s="46"/>
      <c r="AD60" s="47"/>
      <c r="AE60" s="16" t="e">
        <f>AVERAGE(AE53:AE58)</f>
        <v>#N/A</v>
      </c>
      <c r="AH60" s="45" t="e">
        <f>AVERAGE(AH53:AH58)</f>
        <v>#N/A</v>
      </c>
      <c r="AI60" s="46"/>
      <c r="AJ60" s="47"/>
      <c r="AK60" s="16" t="e">
        <f>AVERAGE(AK53:AK58)</f>
        <v>#N/A</v>
      </c>
      <c r="AN60" s="45" t="e">
        <f>AVERAGE(AN53:AN58)</f>
        <v>#N/A</v>
      </c>
      <c r="AO60" s="46"/>
      <c r="AP60" s="47"/>
      <c r="AQ60" s="16" t="e">
        <f>AVERAGE(AQ53:AQ58)</f>
        <v>#N/A</v>
      </c>
      <c r="AT60" s="45" t="e">
        <f>AVERAGE(AT53:AT58)</f>
        <v>#N/A</v>
      </c>
      <c r="AU60" s="46"/>
      <c r="AV60" s="47"/>
      <c r="AW60" s="16" t="e">
        <f>AVERAGE(AW53:AW58)</f>
        <v>#N/A</v>
      </c>
      <c r="AZ60" s="45" t="e">
        <f>AVERAGE(AZ53:AZ58)</f>
        <v>#N/A</v>
      </c>
      <c r="BA60" s="46"/>
      <c r="BB60" s="47"/>
      <c r="BC60" s="16" t="e">
        <f>AVERAGE(BC53:BC58)</f>
        <v>#N/A</v>
      </c>
      <c r="BF60" s="45" t="e">
        <f>AVERAGE(BF53:BF58)</f>
        <v>#N/A</v>
      </c>
      <c r="BG60" s="46"/>
      <c r="BH60" s="47"/>
      <c r="BI60" s="16" t="e">
        <f>AVERAGE(BI53:BI58)</f>
        <v>#N/A</v>
      </c>
      <c r="BL60" s="45" t="e">
        <f>AVERAGE(BL53:BL58)</f>
        <v>#N/A</v>
      </c>
      <c r="BM60" s="46"/>
      <c r="BN60" s="47"/>
      <c r="BO60" s="16" t="e">
        <f>AVERAGE(BO53:BO58)</f>
        <v>#N/A</v>
      </c>
      <c r="BR60" s="45" t="e">
        <f>AVERAGE(BR53:BR58)</f>
        <v>#N/A</v>
      </c>
      <c r="BS60" s="46"/>
      <c r="BT60" s="47"/>
      <c r="BU60" s="16" t="e">
        <f>AVERAGE(BU53:BU58)</f>
        <v>#N/A</v>
      </c>
      <c r="BX60" s="45" t="e">
        <f>AVERAGE(BX53:BX58)</f>
        <v>#N/A</v>
      </c>
      <c r="BY60" s="46"/>
      <c r="BZ60" s="47"/>
      <c r="CA60" s="16" t="e">
        <f>AVERAGE(CA53:CA58)</f>
        <v>#N/A</v>
      </c>
      <c r="CD60" s="45" t="e">
        <f>AVERAGE(CD53:CD58)</f>
        <v>#N/A</v>
      </c>
      <c r="CE60" s="46"/>
      <c r="CF60" s="47"/>
      <c r="CG60" s="16" t="e">
        <f>AVERAGE(CG53:CG58)</f>
        <v>#N/A</v>
      </c>
      <c r="CJ60" s="45" t="e">
        <f>AVERAGE(CJ53:CJ58)</f>
        <v>#N/A</v>
      </c>
      <c r="CK60" s="46"/>
      <c r="CL60" s="47"/>
      <c r="CM60" s="16" t="e">
        <f>AVERAGE(CM53:CM58)</f>
        <v>#N/A</v>
      </c>
      <c r="CP60" s="45" t="e">
        <f>AVERAGE(CP53:CP58)</f>
        <v>#N/A</v>
      </c>
      <c r="CQ60" s="46"/>
      <c r="CR60" s="47"/>
      <c r="CS60" s="16" t="e">
        <f>AVERAGE(CS53:CS58)</f>
        <v>#N/A</v>
      </c>
      <c r="CV60" s="45" t="e">
        <f>AVERAGE(CV53:CV58)</f>
        <v>#N/A</v>
      </c>
      <c r="CW60" s="46"/>
      <c r="CX60" s="47"/>
      <c r="CY60" s="16" t="e">
        <f>AVERAGE(CY53:CY58)</f>
        <v>#N/A</v>
      </c>
      <c r="DB60" s="45" t="e">
        <f>AVERAGE(DB53:DB58)</f>
        <v>#N/A</v>
      </c>
      <c r="DC60" s="46"/>
      <c r="DD60" s="47"/>
      <c r="DE60" s="16" t="e">
        <f>AVERAGE(DE53:DE58)</f>
        <v>#N/A</v>
      </c>
      <c r="DH60" s="45" t="e">
        <f>AVERAGE(DH53:DH58)</f>
        <v>#N/A</v>
      </c>
      <c r="DI60" s="46"/>
      <c r="DJ60" s="47"/>
      <c r="DK60" s="16" t="e">
        <f>AVERAGE(DK53:DK58)</f>
        <v>#N/A</v>
      </c>
      <c r="DN60" s="45" t="e">
        <f>AVERAGE(DN53:DN58)</f>
        <v>#N/A</v>
      </c>
      <c r="DO60" s="46"/>
      <c r="DP60" s="47"/>
      <c r="DQ60" s="16" t="e">
        <f>AVERAGE(DQ53:DQ58)</f>
        <v>#N/A</v>
      </c>
      <c r="DT60" s="45" t="e">
        <f>AVERAGE(DT53:DT58)</f>
        <v>#N/A</v>
      </c>
      <c r="DU60" s="46"/>
      <c r="DV60" s="47"/>
      <c r="DW60" s="16" t="e">
        <f>AVERAGE(DW53:DW58)</f>
        <v>#N/A</v>
      </c>
      <c r="DZ60" s="45" t="e">
        <f>AVERAGE(DZ53:DZ58)</f>
        <v>#N/A</v>
      </c>
      <c r="EA60" s="46"/>
      <c r="EB60" s="47"/>
      <c r="EC60" s="16" t="e">
        <f>AVERAGE(EC53:EC58)</f>
        <v>#N/A</v>
      </c>
      <c r="EF60" s="45" t="e">
        <f>AVERAGE(EF53:EF58)</f>
        <v>#N/A</v>
      </c>
      <c r="EG60" s="46"/>
      <c r="EH60" s="47"/>
      <c r="EI60" s="16" t="e">
        <f>AVERAGE(EI53:EI58)</f>
        <v>#N/A</v>
      </c>
      <c r="EL60" s="45" t="e">
        <f>AVERAGE(EL53:EL58)</f>
        <v>#N/A</v>
      </c>
      <c r="EM60" s="46"/>
      <c r="EN60" s="47"/>
      <c r="EO60" s="16" t="e">
        <f>AVERAGE(EO53:EO58)</f>
        <v>#N/A</v>
      </c>
      <c r="ER60" s="45"/>
      <c r="ES60" s="46"/>
      <c r="ET60" s="47"/>
    </row>
    <row r="61" spans="1:198" s="16" customFormat="1" x14ac:dyDescent="0.25">
      <c r="B61" s="16" t="s">
        <v>520</v>
      </c>
      <c r="J61" s="45" t="e">
        <f>STDEV(J53:J58)</f>
        <v>#N/A</v>
      </c>
      <c r="K61" s="46"/>
      <c r="L61" s="47"/>
      <c r="M61" s="16" t="e">
        <f>STDEV(M53:M58)</f>
        <v>#N/A</v>
      </c>
      <c r="P61" s="45" t="e">
        <f>STDEV(P53:P58)</f>
        <v>#N/A</v>
      </c>
      <c r="Q61" s="46"/>
      <c r="R61" s="47"/>
      <c r="S61" s="16" t="e">
        <f>STDEV(S53:S58)</f>
        <v>#N/A</v>
      </c>
      <c r="V61" s="45" t="e">
        <f>STDEV(V53:V58)</f>
        <v>#N/A</v>
      </c>
      <c r="W61" s="46"/>
      <c r="X61" s="47"/>
      <c r="Y61" s="16" t="e">
        <f>STDEV(Y53:Y58)</f>
        <v>#N/A</v>
      </c>
      <c r="AB61" s="45" t="e">
        <f>STDEV(AB53:AB58)</f>
        <v>#N/A</v>
      </c>
      <c r="AC61" s="46"/>
      <c r="AD61" s="47"/>
      <c r="AE61" s="16" t="e">
        <f>STDEV(AE53:AE58)</f>
        <v>#N/A</v>
      </c>
      <c r="AH61" s="45" t="e">
        <f>STDEV(AH53:AH58)</f>
        <v>#N/A</v>
      </c>
      <c r="AI61" s="46"/>
      <c r="AJ61" s="47"/>
      <c r="AK61" s="16" t="e">
        <f>STDEV(AK53:AK58)</f>
        <v>#N/A</v>
      </c>
      <c r="AN61" s="45" t="e">
        <f>STDEV(AN53:AN58)</f>
        <v>#N/A</v>
      </c>
      <c r="AO61" s="46"/>
      <c r="AP61" s="47"/>
      <c r="AQ61" s="16" t="e">
        <f>STDEV(AQ53:AQ58)</f>
        <v>#N/A</v>
      </c>
      <c r="AT61" s="45" t="e">
        <f>STDEV(AT53:AT58)</f>
        <v>#N/A</v>
      </c>
      <c r="AU61" s="46"/>
      <c r="AV61" s="47"/>
      <c r="AW61" s="16" t="e">
        <f>STDEV(AW53:AW58)</f>
        <v>#N/A</v>
      </c>
      <c r="AZ61" s="45" t="e">
        <f>STDEV(AZ53:AZ58)</f>
        <v>#N/A</v>
      </c>
      <c r="BA61" s="46"/>
      <c r="BB61" s="47"/>
      <c r="BC61" s="16" t="e">
        <f>STDEV(BC53:BC58)</f>
        <v>#N/A</v>
      </c>
      <c r="BF61" s="45" t="e">
        <f>STDEV(BF53:BF58)</f>
        <v>#N/A</v>
      </c>
      <c r="BG61" s="46"/>
      <c r="BH61" s="47"/>
      <c r="BI61" s="16" t="e">
        <f>STDEV(BI53:BI58)</f>
        <v>#N/A</v>
      </c>
      <c r="BL61" s="45" t="e">
        <f>STDEV(BL53:BL58)</f>
        <v>#N/A</v>
      </c>
      <c r="BM61" s="46"/>
      <c r="BN61" s="47"/>
      <c r="BO61" s="16" t="e">
        <f>STDEV(BO53:BO58)</f>
        <v>#N/A</v>
      </c>
      <c r="BR61" s="45" t="e">
        <f>STDEV(BR53:BR58)</f>
        <v>#N/A</v>
      </c>
      <c r="BS61" s="46"/>
      <c r="BT61" s="47"/>
      <c r="BU61" s="16" t="e">
        <f>STDEV(BU53:BU58)</f>
        <v>#N/A</v>
      </c>
      <c r="BX61" s="45" t="e">
        <f>STDEV(BX53:BX58)</f>
        <v>#N/A</v>
      </c>
      <c r="BY61" s="46"/>
      <c r="BZ61" s="47"/>
      <c r="CA61" s="16" t="e">
        <f>STDEV(CA53:CA58)</f>
        <v>#N/A</v>
      </c>
      <c r="CD61" s="45" t="e">
        <f>STDEV(CD53:CD58)</f>
        <v>#N/A</v>
      </c>
      <c r="CE61" s="46"/>
      <c r="CF61" s="47"/>
      <c r="CG61" s="16" t="e">
        <f>STDEV(CG53:CG58)</f>
        <v>#N/A</v>
      </c>
      <c r="CJ61" s="45" t="e">
        <f>STDEV(CJ53:CJ58)</f>
        <v>#N/A</v>
      </c>
      <c r="CK61" s="46"/>
      <c r="CL61" s="47"/>
      <c r="CM61" s="16" t="e">
        <f>STDEV(CM53:CM58)</f>
        <v>#N/A</v>
      </c>
      <c r="CP61" s="45" t="e">
        <f>STDEV(CP53:CP58)</f>
        <v>#N/A</v>
      </c>
      <c r="CQ61" s="46"/>
      <c r="CR61" s="47"/>
      <c r="CS61" s="16" t="e">
        <f>STDEV(CS53:CS58)</f>
        <v>#N/A</v>
      </c>
      <c r="CV61" s="45" t="e">
        <f>STDEV(CV53:CV58)</f>
        <v>#N/A</v>
      </c>
      <c r="CW61" s="46"/>
      <c r="CX61" s="47"/>
      <c r="CY61" s="16" t="e">
        <f>STDEV(CY53:CY58)</f>
        <v>#N/A</v>
      </c>
      <c r="DB61" s="45" t="e">
        <f>STDEV(DB53:DB58)</f>
        <v>#N/A</v>
      </c>
      <c r="DC61" s="46"/>
      <c r="DD61" s="47"/>
      <c r="DE61" s="16" t="e">
        <f>STDEV(DE53:DE58)</f>
        <v>#N/A</v>
      </c>
      <c r="DH61" s="45" t="e">
        <f>STDEV(DH53:DH58)</f>
        <v>#N/A</v>
      </c>
      <c r="DI61" s="46"/>
      <c r="DJ61" s="47"/>
      <c r="DK61" s="16" t="e">
        <f>STDEV(DK53:DK58)</f>
        <v>#N/A</v>
      </c>
      <c r="DN61" s="45" t="e">
        <f>STDEV(DN53:DN58)</f>
        <v>#N/A</v>
      </c>
      <c r="DO61" s="46"/>
      <c r="DP61" s="47"/>
      <c r="DQ61" s="16" t="e">
        <f>STDEV(DQ53:DQ58)</f>
        <v>#N/A</v>
      </c>
      <c r="DT61" s="45" t="e">
        <f>STDEV(DT53:DT58)</f>
        <v>#N/A</v>
      </c>
      <c r="DU61" s="46"/>
      <c r="DV61" s="47"/>
      <c r="DW61" s="16" t="e">
        <f>STDEV(DW53:DW58)</f>
        <v>#N/A</v>
      </c>
      <c r="DZ61" s="45" t="e">
        <f>STDEV(DZ53:DZ58)</f>
        <v>#N/A</v>
      </c>
      <c r="EA61" s="46"/>
      <c r="EB61" s="47"/>
      <c r="EC61" s="16" t="e">
        <f>STDEV(EC53:EC58)</f>
        <v>#N/A</v>
      </c>
      <c r="EF61" s="45" t="e">
        <f>STDEV(EF53:EF58)</f>
        <v>#N/A</v>
      </c>
      <c r="EG61" s="46"/>
      <c r="EH61" s="47"/>
      <c r="EI61" s="16" t="e">
        <f>STDEV(EI53:EI58)</f>
        <v>#N/A</v>
      </c>
      <c r="EL61" s="45" t="e">
        <f>STDEV(EL53:EL58)</f>
        <v>#N/A</v>
      </c>
      <c r="EM61" s="46"/>
      <c r="EN61" s="47"/>
      <c r="EO61" s="16" t="e">
        <f>STDEV(EO53:EO58)</f>
        <v>#N/A</v>
      </c>
      <c r="ER61" s="45"/>
      <c r="ES61" s="46"/>
      <c r="ET61" s="47"/>
    </row>
    <row r="62" spans="1:198" s="16" customFormat="1" x14ac:dyDescent="0.25">
      <c r="J62" s="45"/>
      <c r="K62" s="46"/>
      <c r="L62" s="47"/>
      <c r="P62" s="45"/>
      <c r="Q62" s="46"/>
      <c r="R62" s="47"/>
      <c r="V62" s="45"/>
      <c r="W62" s="46"/>
      <c r="X62" s="47"/>
      <c r="AB62" s="45"/>
      <c r="AC62" s="46"/>
      <c r="AD62" s="47"/>
      <c r="AH62" s="45"/>
      <c r="AI62" s="46"/>
      <c r="AJ62" s="47"/>
      <c r="AN62" s="45"/>
      <c r="AO62" s="46"/>
      <c r="AP62" s="47"/>
      <c r="AT62" s="45"/>
      <c r="AU62" s="46"/>
      <c r="AV62" s="47"/>
      <c r="AZ62" s="45"/>
      <c r="BA62" s="46"/>
      <c r="BB62" s="47"/>
      <c r="BF62" s="45"/>
      <c r="BG62" s="46"/>
      <c r="BH62" s="47"/>
      <c r="BL62" s="45"/>
      <c r="BM62" s="46"/>
      <c r="BN62" s="47"/>
      <c r="BR62" s="45"/>
      <c r="BS62" s="46"/>
      <c r="BT62" s="47"/>
      <c r="BX62" s="45"/>
      <c r="BY62" s="46"/>
      <c r="BZ62" s="47"/>
      <c r="CD62" s="45"/>
      <c r="CE62" s="46"/>
      <c r="CF62" s="47"/>
      <c r="CJ62" s="45"/>
      <c r="CK62" s="46"/>
      <c r="CL62" s="47"/>
      <c r="CP62" s="45"/>
      <c r="CQ62" s="46"/>
      <c r="CR62" s="47"/>
      <c r="CV62" s="45"/>
      <c r="CW62" s="46"/>
      <c r="CX62" s="47"/>
      <c r="DB62" s="45"/>
      <c r="DC62" s="46"/>
      <c r="DD62" s="47"/>
      <c r="DH62" s="45"/>
      <c r="DI62" s="46"/>
      <c r="DJ62" s="47"/>
      <c r="DN62" s="45"/>
      <c r="DO62" s="46"/>
      <c r="DP62" s="47"/>
      <c r="DT62" s="45"/>
      <c r="DU62" s="46"/>
      <c r="DV62" s="47"/>
      <c r="DZ62" s="45"/>
      <c r="EA62" s="46"/>
      <c r="EB62" s="47"/>
      <c r="EF62" s="45"/>
      <c r="EG62" s="46"/>
      <c r="EH62" s="47"/>
      <c r="EL62" s="45"/>
      <c r="EM62" s="46"/>
      <c r="EN62" s="47"/>
      <c r="ER62" s="45"/>
      <c r="ES62" s="46"/>
      <c r="ET62" s="47"/>
    </row>
    <row r="65" spans="1:24" s="52" customFormat="1" x14ac:dyDescent="0.25"/>
    <row r="66" spans="1:24" x14ac:dyDescent="0.25">
      <c r="A66" s="46" t="str">
        <f>Plan_Parameters!A2</f>
        <v>ID</v>
      </c>
      <c r="B66" s="46" t="str">
        <f>Plan_Parameters!B2</f>
        <v>CentreID</v>
      </c>
      <c r="C66" s="46" t="str">
        <f>Plan_Parameters!C2</f>
        <v>Initials</v>
      </c>
      <c r="D66" s="46" t="str">
        <f>Plan_Parameters!D2</f>
        <v>Date</v>
      </c>
      <c r="E66" s="46" t="str">
        <f>Plan_Parameters!E2</f>
        <v>LastUpdated</v>
      </c>
      <c r="F66" s="46" t="str">
        <f>Plan_Parameters!F2</f>
        <v>Plan name</v>
      </c>
      <c r="G66" s="46" t="str">
        <f>Plan_Parameters!G2</f>
        <v>Submitted</v>
      </c>
      <c r="H66" s="46" t="str">
        <f>Plan_Parameters!H2</f>
        <v>Indication</v>
      </c>
      <c r="I66" s="46" t="str">
        <f>Plan_Parameters!I2</f>
        <v>PatientNo</v>
      </c>
      <c r="J66" s="46" t="str">
        <f>Plan_Parameters!J2</f>
        <v>Gantry</v>
      </c>
      <c r="K66" s="46" t="str">
        <f>Plan_Parameters!K2</f>
        <v>Method</v>
      </c>
      <c r="L66" s="46" t="str">
        <f>Plan_Parameters!L2</f>
        <v>Number of Beams</v>
      </c>
      <c r="M66" s="46" t="str">
        <f>Plan_Parameters!M2</f>
        <v>Beam 1 (Gantry, Couch)</v>
      </c>
      <c r="N66" s="46" t="str">
        <f>Plan_Parameters!N2</f>
        <v>Beam 2 (Gantry, Couch)</v>
      </c>
      <c r="O66" s="46" t="str">
        <f>Plan_Parameters!O2</f>
        <v>Beam 3 (Gantry, Couch)</v>
      </c>
      <c r="P66" s="46" t="str">
        <f>Plan_Parameters!P2</f>
        <v>Beam 4 (Gantry, Couch)</v>
      </c>
      <c r="Q66" s="46" t="str">
        <f>Plan_Parameters!Q2</f>
        <v>Beam 5 (Gantry, Couch)</v>
      </c>
      <c r="R66" s="46" t="str">
        <f>Plan_Parameters!R2</f>
        <v>Beam 6 (Gantry, Couch)</v>
      </c>
      <c r="S66" s="46" t="str">
        <f>Plan_Parameters!S2</f>
        <v>Beam 7 (Gantry, Couch)</v>
      </c>
      <c r="T66" s="46" t="str">
        <f>Plan_Parameters!T2</f>
        <v>Beam 8 (Gantry, Couch)</v>
      </c>
      <c r="U66" s="46" t="str">
        <f>Plan_Parameters!U2</f>
        <v>Beam 9 (Gantry, Couch)</v>
      </c>
      <c r="V66" s="46" t="str">
        <f>Plan_Parameters!V2</f>
        <v>Beam 10 (Gantry, Couch)</v>
      </c>
      <c r="W66" s="46" t="str">
        <f>Plan_Parameters!W2</f>
        <v>Range Shifter</v>
      </c>
      <c r="X66" s="46" t="str">
        <f>Plan_Parameters!X2</f>
        <v>Comments</v>
      </c>
    </row>
    <row r="67" spans="1:24" x14ac:dyDescent="0.25">
      <c r="B67" s="46" t="e">
        <f>VLOOKUP(A67,Plan_Parameters!$A$3:$GP$198,2,FALSE)</f>
        <v>#N/A</v>
      </c>
      <c r="C67" s="46" t="e">
        <f>VLOOKUP(A67,Plan_Parameters!$A$3:$GP$198,3,FALSE)</f>
        <v>#N/A</v>
      </c>
      <c r="D67" s="46" t="e">
        <f>VLOOKUP(A67,Plan_Parameters!$A$3:$GP$198,4,FALSE)</f>
        <v>#N/A</v>
      </c>
      <c r="E67" s="46" t="e">
        <f>VLOOKUP(A67,Plan_Parameters!$A$3:$GP$198,5,FALSE)</f>
        <v>#N/A</v>
      </c>
      <c r="F67" s="46" t="e">
        <f>VLOOKUP(A67,Plan_Parameters!$A$3:$GP$198,6,FALSE)</f>
        <v>#N/A</v>
      </c>
      <c r="G67" s="46" t="e">
        <f>VLOOKUP(A67,Plan_Parameters!$A$3:$GP$198,7,FALSE)</f>
        <v>#N/A</v>
      </c>
      <c r="H67" s="46" t="e">
        <f>VLOOKUP(A67,Plan_Parameters!$A$3:$GP$198,8,FALSE)</f>
        <v>#N/A</v>
      </c>
      <c r="I67" s="46" t="e">
        <f>VLOOKUP(A67,Plan_Parameters!$A$3:$GP$198,9,FALSE)</f>
        <v>#N/A</v>
      </c>
      <c r="J67" s="46" t="e">
        <f>VLOOKUP(A67,Plan_Parameters!$A$3:$GP$198,10,FALSE)</f>
        <v>#N/A</v>
      </c>
      <c r="K67" s="46" t="e">
        <f>VLOOKUP(A67,Plan_Parameters!$A$3:$GP$198,11,FALSE)</f>
        <v>#N/A</v>
      </c>
      <c r="L67" s="46" t="e">
        <f>VLOOKUP(A67,Plan_Parameters!$A$3:$GP$198,12,FALSE)</f>
        <v>#N/A</v>
      </c>
      <c r="M67" s="46" t="e">
        <f>VLOOKUP(A67,Plan_Parameters!$A$3:$GP$198,13,FALSE)</f>
        <v>#N/A</v>
      </c>
      <c r="N67" s="46" t="e">
        <f>VLOOKUP(A67,Plan_Parameters!$A$3:$GP$198,14,FALSE)</f>
        <v>#N/A</v>
      </c>
      <c r="O67" s="46" t="e">
        <f>VLOOKUP(A67,Plan_Parameters!$A$3:$GP$198,15,FALSE)</f>
        <v>#N/A</v>
      </c>
      <c r="P67" s="46" t="e">
        <f>VLOOKUP(A67,Plan_Parameters!$A$3:$GP$198,16,FALSE)</f>
        <v>#N/A</v>
      </c>
      <c r="Q67" s="46" t="e">
        <f>VLOOKUP(A67,Plan_Parameters!$A$3:$GP$198,17,FALSE)</f>
        <v>#N/A</v>
      </c>
      <c r="R67" s="46" t="e">
        <f>VLOOKUP(A67,Plan_Parameters!$A$3:$GP$198,18,FALSE)</f>
        <v>#N/A</v>
      </c>
      <c r="S67" s="46" t="e">
        <f>VLOOKUP(A67,Plan_Parameters!$A$3:$GP$198,19,FALSE)</f>
        <v>#N/A</v>
      </c>
      <c r="T67" s="46" t="e">
        <f>VLOOKUP(A67,Plan_Parameters!$A$3:$GP$198,20,FALSE)</f>
        <v>#N/A</v>
      </c>
      <c r="U67" s="46" t="e">
        <f>VLOOKUP(A67,Plan_Parameters!$A$3:$GP$198,21,FALSE)</f>
        <v>#N/A</v>
      </c>
      <c r="V67" s="46" t="e">
        <f>VLOOKUP(A67,Plan_Parameters!$A$3:$GP$198,22,FALSE)</f>
        <v>#N/A</v>
      </c>
      <c r="W67" s="46" t="e">
        <f>VLOOKUP(A67,Plan_Parameters!$A$3:$GP$198,23,FALSE)</f>
        <v>#N/A</v>
      </c>
      <c r="X67" s="46" t="e">
        <f>VLOOKUP(A67,Plan_Parameters!$A$3:$GP$198,24,FALSE)</f>
        <v>#N/A</v>
      </c>
    </row>
    <row r="68" spans="1:24" x14ac:dyDescent="0.25">
      <c r="B68" s="46" t="e">
        <f>VLOOKUP(A68,Plan_Parameters!$A$3:$GP$198,2,FALSE)</f>
        <v>#N/A</v>
      </c>
      <c r="C68" s="46" t="e">
        <f>VLOOKUP(A68,Plan_Parameters!$A$3:$GP$198,3,FALSE)</f>
        <v>#N/A</v>
      </c>
      <c r="D68" s="46" t="e">
        <f>VLOOKUP(A68,Plan_Parameters!$A$3:$GP$198,4,FALSE)</f>
        <v>#N/A</v>
      </c>
      <c r="E68" s="46" t="e">
        <f>VLOOKUP(A68,Plan_Parameters!$A$3:$GP$198,5,FALSE)</f>
        <v>#N/A</v>
      </c>
      <c r="F68" s="46" t="e">
        <f>VLOOKUP(A68,Plan_Parameters!$A$3:$GP$198,6,FALSE)</f>
        <v>#N/A</v>
      </c>
      <c r="G68" s="46" t="e">
        <f>VLOOKUP(A68,Plan_Parameters!$A$3:$GP$198,7,FALSE)</f>
        <v>#N/A</v>
      </c>
      <c r="H68" s="46" t="e">
        <f>VLOOKUP(A68,Plan_Parameters!$A$3:$GP$198,8,FALSE)</f>
        <v>#N/A</v>
      </c>
      <c r="I68" s="46" t="e">
        <f>VLOOKUP(A68,Plan_Parameters!$A$3:$GP$198,9,FALSE)</f>
        <v>#N/A</v>
      </c>
      <c r="J68" s="46" t="e">
        <f>VLOOKUP(A68,Plan_Parameters!$A$3:$GP$198,10,FALSE)</f>
        <v>#N/A</v>
      </c>
      <c r="K68" s="46" t="e">
        <f>VLOOKUP(A68,Plan_Parameters!$A$3:$GP$198,11,FALSE)</f>
        <v>#N/A</v>
      </c>
      <c r="L68" s="46" t="e">
        <f>VLOOKUP(A68,Plan_Parameters!$A$3:$GP$198,12,FALSE)</f>
        <v>#N/A</v>
      </c>
      <c r="M68" s="46" t="e">
        <f>VLOOKUP(A68,Plan_Parameters!$A$3:$GP$198,13,FALSE)</f>
        <v>#N/A</v>
      </c>
      <c r="N68" s="46" t="e">
        <f>VLOOKUP(A68,Plan_Parameters!$A$3:$GP$198,14,FALSE)</f>
        <v>#N/A</v>
      </c>
      <c r="O68" s="46" t="e">
        <f>VLOOKUP(A68,Plan_Parameters!$A$3:$GP$198,15,FALSE)</f>
        <v>#N/A</v>
      </c>
      <c r="P68" s="46" t="e">
        <f>VLOOKUP(A68,Plan_Parameters!$A$3:$GP$198,16,FALSE)</f>
        <v>#N/A</v>
      </c>
      <c r="Q68" s="46" t="e">
        <f>VLOOKUP(A68,Plan_Parameters!$A$3:$GP$198,17,FALSE)</f>
        <v>#N/A</v>
      </c>
      <c r="R68" s="46" t="e">
        <f>VLOOKUP(A68,Plan_Parameters!$A$3:$GP$198,18,FALSE)</f>
        <v>#N/A</v>
      </c>
      <c r="S68" s="46" t="e">
        <f>VLOOKUP(A68,Plan_Parameters!$A$3:$GP$198,19,FALSE)</f>
        <v>#N/A</v>
      </c>
      <c r="T68" s="46" t="e">
        <f>VLOOKUP(A68,Plan_Parameters!$A$3:$GP$198,20,FALSE)</f>
        <v>#N/A</v>
      </c>
      <c r="U68" s="46" t="e">
        <f>VLOOKUP(A68,Plan_Parameters!$A$3:$GP$198,21,FALSE)</f>
        <v>#N/A</v>
      </c>
      <c r="V68" s="46" t="e">
        <f>VLOOKUP(A68,Plan_Parameters!$A$3:$GP$198,22,FALSE)</f>
        <v>#N/A</v>
      </c>
      <c r="W68" s="46" t="e">
        <f>VLOOKUP(A68,Plan_Parameters!$A$3:$GP$198,23,FALSE)</f>
        <v>#N/A</v>
      </c>
      <c r="X68" s="46" t="e">
        <f>VLOOKUP(A68,Plan_Parameters!$A$3:$GP$198,24,FALSE)</f>
        <v>#N/A</v>
      </c>
    </row>
    <row r="69" spans="1:24" x14ac:dyDescent="0.25">
      <c r="B69" s="46" t="e">
        <f>VLOOKUP(A69,Plan_Parameters!$A$3:$GP$198,2,FALSE)</f>
        <v>#N/A</v>
      </c>
      <c r="C69" s="46" t="e">
        <f>VLOOKUP(A69,Plan_Parameters!$A$3:$GP$198,3,FALSE)</f>
        <v>#N/A</v>
      </c>
      <c r="D69" s="46" t="e">
        <f>VLOOKUP(A69,Plan_Parameters!$A$3:$GP$198,4,FALSE)</f>
        <v>#N/A</v>
      </c>
      <c r="E69" s="46" t="e">
        <f>VLOOKUP(A69,Plan_Parameters!$A$3:$GP$198,5,FALSE)</f>
        <v>#N/A</v>
      </c>
      <c r="F69" s="46" t="e">
        <f>VLOOKUP(A69,Plan_Parameters!$A$3:$GP$198,6,FALSE)</f>
        <v>#N/A</v>
      </c>
      <c r="G69" s="46" t="e">
        <f>VLOOKUP(A69,Plan_Parameters!$A$3:$GP$198,7,FALSE)</f>
        <v>#N/A</v>
      </c>
      <c r="H69" s="46" t="e">
        <f>VLOOKUP(A69,Plan_Parameters!$A$3:$GP$198,8,FALSE)</f>
        <v>#N/A</v>
      </c>
      <c r="I69" s="46" t="e">
        <f>VLOOKUP(A69,Plan_Parameters!$A$3:$GP$198,9,FALSE)</f>
        <v>#N/A</v>
      </c>
      <c r="J69" s="46" t="e">
        <f>VLOOKUP(A69,Plan_Parameters!$A$3:$GP$198,10,FALSE)</f>
        <v>#N/A</v>
      </c>
      <c r="K69" s="46" t="e">
        <f>VLOOKUP(A69,Plan_Parameters!$A$3:$GP$198,11,FALSE)</f>
        <v>#N/A</v>
      </c>
      <c r="L69" s="46" t="e">
        <f>VLOOKUP(A69,Plan_Parameters!$A$3:$GP$198,12,FALSE)</f>
        <v>#N/A</v>
      </c>
      <c r="M69" s="46" t="e">
        <f>VLOOKUP(A69,Plan_Parameters!$A$3:$GP$198,13,FALSE)</f>
        <v>#N/A</v>
      </c>
      <c r="N69" s="46" t="e">
        <f>VLOOKUP(A69,Plan_Parameters!$A$3:$GP$198,14,FALSE)</f>
        <v>#N/A</v>
      </c>
      <c r="O69" s="46" t="e">
        <f>VLOOKUP(A69,Plan_Parameters!$A$3:$GP$198,15,FALSE)</f>
        <v>#N/A</v>
      </c>
      <c r="P69" s="46" t="e">
        <f>VLOOKUP(A69,Plan_Parameters!$A$3:$GP$198,16,FALSE)</f>
        <v>#N/A</v>
      </c>
      <c r="Q69" s="46" t="e">
        <f>VLOOKUP(A69,Plan_Parameters!$A$3:$GP$198,17,FALSE)</f>
        <v>#N/A</v>
      </c>
      <c r="R69" s="46" t="e">
        <f>VLOOKUP(A69,Plan_Parameters!$A$3:$GP$198,18,FALSE)</f>
        <v>#N/A</v>
      </c>
      <c r="S69" s="46" t="e">
        <f>VLOOKUP(A69,Plan_Parameters!$A$3:$GP$198,19,FALSE)</f>
        <v>#N/A</v>
      </c>
      <c r="T69" s="46" t="e">
        <f>VLOOKUP(A69,Plan_Parameters!$A$3:$GP$198,20,FALSE)</f>
        <v>#N/A</v>
      </c>
      <c r="U69" s="46" t="e">
        <f>VLOOKUP(A69,Plan_Parameters!$A$3:$GP$198,21,FALSE)</f>
        <v>#N/A</v>
      </c>
      <c r="V69" s="46" t="e">
        <f>VLOOKUP(A69,Plan_Parameters!$A$3:$GP$198,22,FALSE)</f>
        <v>#N/A</v>
      </c>
      <c r="W69" s="46" t="e">
        <f>VLOOKUP(A69,Plan_Parameters!$A$3:$GP$198,23,FALSE)</f>
        <v>#N/A</v>
      </c>
      <c r="X69" s="46" t="e">
        <f>VLOOKUP(A69,Plan_Parameters!$A$3:$GP$198,24,FALSE)</f>
        <v>#N/A</v>
      </c>
    </row>
    <row r="70" spans="1:24" x14ac:dyDescent="0.25">
      <c r="B70" s="46" t="e">
        <f>VLOOKUP(A70,Plan_Parameters!$A$3:$GP$198,2,FALSE)</f>
        <v>#N/A</v>
      </c>
      <c r="C70" s="46" t="e">
        <f>VLOOKUP(A70,Plan_Parameters!$A$3:$GP$198,3,FALSE)</f>
        <v>#N/A</v>
      </c>
      <c r="D70" s="46" t="e">
        <f>VLOOKUP(A70,Plan_Parameters!$A$3:$GP$198,4,FALSE)</f>
        <v>#N/A</v>
      </c>
      <c r="E70" s="46" t="e">
        <f>VLOOKUP(A70,Plan_Parameters!$A$3:$GP$198,5,FALSE)</f>
        <v>#N/A</v>
      </c>
      <c r="F70" s="46" t="e">
        <f>VLOOKUP(A70,Plan_Parameters!$A$3:$GP$198,6,FALSE)</f>
        <v>#N/A</v>
      </c>
      <c r="G70" s="46" t="e">
        <f>VLOOKUP(A70,Plan_Parameters!$A$3:$GP$198,7,FALSE)</f>
        <v>#N/A</v>
      </c>
      <c r="H70" s="46" t="e">
        <f>VLOOKUP(A70,Plan_Parameters!$A$3:$GP$198,8,FALSE)</f>
        <v>#N/A</v>
      </c>
      <c r="I70" s="46" t="e">
        <f>VLOOKUP(A70,Plan_Parameters!$A$3:$GP$198,9,FALSE)</f>
        <v>#N/A</v>
      </c>
      <c r="J70" s="46" t="e">
        <f>VLOOKUP(A70,Plan_Parameters!$A$3:$GP$198,10,FALSE)</f>
        <v>#N/A</v>
      </c>
      <c r="K70" s="46" t="e">
        <f>VLOOKUP(A70,Plan_Parameters!$A$3:$GP$198,11,FALSE)</f>
        <v>#N/A</v>
      </c>
      <c r="L70" s="46" t="e">
        <f>VLOOKUP(A70,Plan_Parameters!$A$3:$GP$198,12,FALSE)</f>
        <v>#N/A</v>
      </c>
      <c r="M70" s="46" t="e">
        <f>VLOOKUP(A70,Plan_Parameters!$A$3:$GP$198,13,FALSE)</f>
        <v>#N/A</v>
      </c>
      <c r="N70" s="46" t="e">
        <f>VLOOKUP(A70,Plan_Parameters!$A$3:$GP$198,14,FALSE)</f>
        <v>#N/A</v>
      </c>
      <c r="O70" s="46" t="e">
        <f>VLOOKUP(A70,Plan_Parameters!$A$3:$GP$198,15,FALSE)</f>
        <v>#N/A</v>
      </c>
      <c r="P70" s="46" t="e">
        <f>VLOOKUP(A70,Plan_Parameters!$A$3:$GP$198,16,FALSE)</f>
        <v>#N/A</v>
      </c>
      <c r="Q70" s="46" t="e">
        <f>VLOOKUP(A70,Plan_Parameters!$A$3:$GP$198,17,FALSE)</f>
        <v>#N/A</v>
      </c>
      <c r="R70" s="46" t="e">
        <f>VLOOKUP(A70,Plan_Parameters!$A$3:$GP$198,18,FALSE)</f>
        <v>#N/A</v>
      </c>
      <c r="S70" s="46" t="e">
        <f>VLOOKUP(A70,Plan_Parameters!$A$3:$GP$198,19,FALSE)</f>
        <v>#N/A</v>
      </c>
      <c r="T70" s="46" t="e">
        <f>VLOOKUP(A70,Plan_Parameters!$A$3:$GP$198,20,FALSE)</f>
        <v>#N/A</v>
      </c>
      <c r="U70" s="46" t="e">
        <f>VLOOKUP(A70,Plan_Parameters!$A$3:$GP$198,21,FALSE)</f>
        <v>#N/A</v>
      </c>
      <c r="V70" s="46" t="e">
        <f>VLOOKUP(A70,Plan_Parameters!$A$3:$GP$198,22,FALSE)</f>
        <v>#N/A</v>
      </c>
      <c r="W70" s="46" t="e">
        <f>VLOOKUP(A70,Plan_Parameters!$A$3:$GP$198,23,FALSE)</f>
        <v>#N/A</v>
      </c>
      <c r="X70" s="46" t="e">
        <f>VLOOKUP(A70,Plan_Parameters!$A$3:$GP$198,24,FALSE)</f>
        <v>#N/A</v>
      </c>
    </row>
    <row r="71" spans="1:24" x14ac:dyDescent="0.25">
      <c r="B71" s="46" t="e">
        <f>VLOOKUP(A71,Plan_Parameters!$A$3:$GP$198,2,FALSE)</f>
        <v>#N/A</v>
      </c>
      <c r="C71" s="46" t="e">
        <f>VLOOKUP(A71,Plan_Parameters!$A$3:$GP$198,3,FALSE)</f>
        <v>#N/A</v>
      </c>
      <c r="D71" s="46" t="e">
        <f>VLOOKUP(A71,Plan_Parameters!$A$3:$GP$198,4,FALSE)</f>
        <v>#N/A</v>
      </c>
      <c r="E71" s="46" t="e">
        <f>VLOOKUP(A71,Plan_Parameters!$A$3:$GP$198,5,FALSE)</f>
        <v>#N/A</v>
      </c>
      <c r="F71" s="46" t="e">
        <f>VLOOKUP(A71,Plan_Parameters!$A$3:$GP$198,6,FALSE)</f>
        <v>#N/A</v>
      </c>
      <c r="G71" s="46" t="e">
        <f>VLOOKUP(A71,Plan_Parameters!$A$3:$GP$198,7,FALSE)</f>
        <v>#N/A</v>
      </c>
      <c r="H71" s="46" t="e">
        <f>VLOOKUP(A71,Plan_Parameters!$A$3:$GP$198,8,FALSE)</f>
        <v>#N/A</v>
      </c>
      <c r="I71" s="46" t="e">
        <f>VLOOKUP(A71,Plan_Parameters!$A$3:$GP$198,9,FALSE)</f>
        <v>#N/A</v>
      </c>
      <c r="J71" s="46" t="e">
        <f>VLOOKUP(A71,Plan_Parameters!$A$3:$GP$198,10,FALSE)</f>
        <v>#N/A</v>
      </c>
      <c r="K71" s="46" t="e">
        <f>VLOOKUP(A71,Plan_Parameters!$A$3:$GP$198,11,FALSE)</f>
        <v>#N/A</v>
      </c>
      <c r="L71" s="46" t="e">
        <f>VLOOKUP(A71,Plan_Parameters!$A$3:$GP$198,12,FALSE)</f>
        <v>#N/A</v>
      </c>
      <c r="M71" s="46" t="e">
        <f>VLOOKUP(A71,Plan_Parameters!$A$3:$GP$198,13,FALSE)</f>
        <v>#N/A</v>
      </c>
      <c r="N71" s="46" t="e">
        <f>VLOOKUP(A71,Plan_Parameters!$A$3:$GP$198,14,FALSE)</f>
        <v>#N/A</v>
      </c>
      <c r="O71" s="46" t="e">
        <f>VLOOKUP(A71,Plan_Parameters!$A$3:$GP$198,15,FALSE)</f>
        <v>#N/A</v>
      </c>
      <c r="P71" s="46" t="e">
        <f>VLOOKUP(A71,Plan_Parameters!$A$3:$GP$198,16,FALSE)</f>
        <v>#N/A</v>
      </c>
      <c r="Q71" s="46" t="e">
        <f>VLOOKUP(A71,Plan_Parameters!$A$3:$GP$198,17,FALSE)</f>
        <v>#N/A</v>
      </c>
      <c r="R71" s="46" t="e">
        <f>VLOOKUP(A71,Plan_Parameters!$A$3:$GP$198,18,FALSE)</f>
        <v>#N/A</v>
      </c>
      <c r="S71" s="46" t="e">
        <f>VLOOKUP(A71,Plan_Parameters!$A$3:$GP$198,19,FALSE)</f>
        <v>#N/A</v>
      </c>
      <c r="T71" s="46" t="e">
        <f>VLOOKUP(A71,Plan_Parameters!$A$3:$GP$198,20,FALSE)</f>
        <v>#N/A</v>
      </c>
      <c r="U71" s="46" t="e">
        <f>VLOOKUP(A71,Plan_Parameters!$A$3:$GP$198,21,FALSE)</f>
        <v>#N/A</v>
      </c>
      <c r="V71" s="46" t="e">
        <f>VLOOKUP(A71,Plan_Parameters!$A$3:$GP$198,22,FALSE)</f>
        <v>#N/A</v>
      </c>
      <c r="W71" s="46" t="e">
        <f>VLOOKUP(A71,Plan_Parameters!$A$3:$GP$198,23,FALSE)</f>
        <v>#N/A</v>
      </c>
      <c r="X71" s="46" t="e">
        <f>VLOOKUP(A71,Plan_Parameters!$A$3:$GP$198,24,FALSE)</f>
        <v>#N/A</v>
      </c>
    </row>
    <row r="72" spans="1:24" x14ac:dyDescent="0.25">
      <c r="B72" s="46" t="e">
        <f>VLOOKUP(A72,Plan_Parameters!$A$3:$GP$198,2,FALSE)</f>
        <v>#N/A</v>
      </c>
      <c r="C72" s="46" t="e">
        <f>VLOOKUP(A72,Plan_Parameters!$A$3:$GP$198,3,FALSE)</f>
        <v>#N/A</v>
      </c>
      <c r="D72" s="46" t="e">
        <f>VLOOKUP(A72,Plan_Parameters!$A$3:$GP$198,4,FALSE)</f>
        <v>#N/A</v>
      </c>
      <c r="E72" s="46" t="e">
        <f>VLOOKUP(A72,Plan_Parameters!$A$3:$GP$198,5,FALSE)</f>
        <v>#N/A</v>
      </c>
      <c r="F72" s="46" t="e">
        <f>VLOOKUP(A72,Plan_Parameters!$A$3:$GP$198,6,FALSE)</f>
        <v>#N/A</v>
      </c>
      <c r="G72" s="46" t="e">
        <f>VLOOKUP(A72,Plan_Parameters!$A$3:$GP$198,7,FALSE)</f>
        <v>#N/A</v>
      </c>
      <c r="H72" s="46" t="e">
        <f>VLOOKUP(A72,Plan_Parameters!$A$3:$GP$198,8,FALSE)</f>
        <v>#N/A</v>
      </c>
      <c r="I72" s="46" t="e">
        <f>VLOOKUP(A72,Plan_Parameters!$A$3:$GP$198,9,FALSE)</f>
        <v>#N/A</v>
      </c>
      <c r="J72" s="46" t="e">
        <f>VLOOKUP(A72,Plan_Parameters!$A$3:$GP$198,10,FALSE)</f>
        <v>#N/A</v>
      </c>
      <c r="K72" s="46" t="e">
        <f>VLOOKUP(A72,Plan_Parameters!$A$3:$GP$198,11,FALSE)</f>
        <v>#N/A</v>
      </c>
      <c r="L72" s="46" t="e">
        <f>VLOOKUP(A72,Plan_Parameters!$A$3:$GP$198,12,FALSE)</f>
        <v>#N/A</v>
      </c>
      <c r="M72" s="46" t="e">
        <f>VLOOKUP(A72,Plan_Parameters!$A$3:$GP$198,13,FALSE)</f>
        <v>#N/A</v>
      </c>
      <c r="N72" s="46" t="e">
        <f>VLOOKUP(A72,Plan_Parameters!$A$3:$GP$198,14,FALSE)</f>
        <v>#N/A</v>
      </c>
      <c r="O72" s="46" t="e">
        <f>VLOOKUP(A72,Plan_Parameters!$A$3:$GP$198,15,FALSE)</f>
        <v>#N/A</v>
      </c>
      <c r="P72" s="46" t="e">
        <f>VLOOKUP(A72,Plan_Parameters!$A$3:$GP$198,16,FALSE)</f>
        <v>#N/A</v>
      </c>
      <c r="Q72" s="46" t="e">
        <f>VLOOKUP(A72,Plan_Parameters!$A$3:$GP$198,17,FALSE)</f>
        <v>#N/A</v>
      </c>
      <c r="R72" s="46" t="e">
        <f>VLOOKUP(A72,Plan_Parameters!$A$3:$GP$198,18,FALSE)</f>
        <v>#N/A</v>
      </c>
      <c r="S72" s="46" t="e">
        <f>VLOOKUP(A72,Plan_Parameters!$A$3:$GP$198,19,FALSE)</f>
        <v>#N/A</v>
      </c>
      <c r="T72" s="46" t="e">
        <f>VLOOKUP(A72,Plan_Parameters!$A$3:$GP$198,20,FALSE)</f>
        <v>#N/A</v>
      </c>
      <c r="U72" s="46" t="e">
        <f>VLOOKUP(A72,Plan_Parameters!$A$3:$GP$198,21,FALSE)</f>
        <v>#N/A</v>
      </c>
      <c r="V72" s="46" t="e">
        <f>VLOOKUP(A72,Plan_Parameters!$A$3:$GP$198,22,FALSE)</f>
        <v>#N/A</v>
      </c>
      <c r="W72" s="46" t="e">
        <f>VLOOKUP(A72,Plan_Parameters!$A$3:$GP$198,23,FALSE)</f>
        <v>#N/A</v>
      </c>
      <c r="X72" s="46" t="e">
        <f>VLOOKUP(A72,Plan_Parameters!$A$3:$GP$198,24,FALSE)</f>
        <v>#N/A</v>
      </c>
    </row>
    <row r="76" spans="1:24" x14ac:dyDescent="0.25">
      <c r="B76" s="48" t="s">
        <v>523</v>
      </c>
      <c r="D76" s="46" t="s">
        <v>18</v>
      </c>
      <c r="L76" s="48" t="s">
        <v>524</v>
      </c>
      <c r="U76" s="48" t="s">
        <v>525</v>
      </c>
    </row>
    <row r="77" spans="1:24" x14ac:dyDescent="0.25">
      <c r="B77" s="48" t="s">
        <v>526</v>
      </c>
      <c r="C77" s="46" t="s">
        <v>527</v>
      </c>
      <c r="D77" s="46">
        <v>30</v>
      </c>
      <c r="L77" s="48" t="s">
        <v>528</v>
      </c>
      <c r="U77" s="48" t="s">
        <v>529</v>
      </c>
    </row>
    <row r="78" spans="1:24" x14ac:dyDescent="0.25">
      <c r="B78" s="48" t="s">
        <v>530</v>
      </c>
      <c r="C78" s="46" t="s">
        <v>0</v>
      </c>
      <c r="D78" s="46">
        <v>54</v>
      </c>
      <c r="L78" s="48"/>
      <c r="U78" s="48" t="s">
        <v>531</v>
      </c>
    </row>
    <row r="79" spans="1:24" x14ac:dyDescent="0.25">
      <c r="B79" s="48" t="s">
        <v>67</v>
      </c>
      <c r="C79" s="46" t="s">
        <v>0</v>
      </c>
      <c r="D79" s="46">
        <v>54</v>
      </c>
      <c r="L79" s="48" t="s">
        <v>532</v>
      </c>
      <c r="U79" s="48" t="s">
        <v>533</v>
      </c>
    </row>
    <row r="80" spans="1:24" x14ac:dyDescent="0.25">
      <c r="B80" s="48" t="s">
        <v>211</v>
      </c>
      <c r="C80" s="46" t="s">
        <v>0</v>
      </c>
      <c r="D80" s="46">
        <v>50</v>
      </c>
      <c r="L80" s="48" t="s">
        <v>534</v>
      </c>
      <c r="U80" s="48" t="s">
        <v>535</v>
      </c>
    </row>
    <row r="81" spans="2:21" x14ac:dyDescent="0.25">
      <c r="B81" s="48" t="s">
        <v>536</v>
      </c>
      <c r="C81" s="46" t="s">
        <v>0</v>
      </c>
      <c r="D81" s="46">
        <v>45</v>
      </c>
      <c r="L81" s="48" t="s">
        <v>537</v>
      </c>
      <c r="U81" s="48" t="s">
        <v>538</v>
      </c>
    </row>
    <row r="82" spans="2:21" x14ac:dyDescent="0.25">
      <c r="B82" s="48" t="s">
        <v>539</v>
      </c>
      <c r="C82" s="46" t="s">
        <v>0</v>
      </c>
      <c r="D82" s="46">
        <v>64</v>
      </c>
      <c r="L82" s="48" t="s">
        <v>540</v>
      </c>
      <c r="U82" s="48" t="s">
        <v>541</v>
      </c>
    </row>
    <row r="83" spans="2:21" x14ac:dyDescent="0.25">
      <c r="B83" s="48" t="s">
        <v>542</v>
      </c>
      <c r="C83" s="46" t="s">
        <v>0</v>
      </c>
      <c r="D83" s="46">
        <v>54</v>
      </c>
      <c r="L83" s="48" t="s">
        <v>543</v>
      </c>
      <c r="U83" s="48" t="s">
        <v>544</v>
      </c>
    </row>
    <row r="84" spans="2:21" x14ac:dyDescent="0.25">
      <c r="B84" s="48" t="s">
        <v>545</v>
      </c>
      <c r="C84" s="46" t="s">
        <v>0</v>
      </c>
      <c r="D84" s="46">
        <v>70</v>
      </c>
      <c r="L84" s="48" t="s">
        <v>546</v>
      </c>
      <c r="U84" s="48" t="s">
        <v>547</v>
      </c>
    </row>
    <row r="85" spans="2:21" x14ac:dyDescent="0.25">
      <c r="B85" s="48" t="s">
        <v>548</v>
      </c>
      <c r="C85" s="46" t="s">
        <v>527</v>
      </c>
      <c r="D85" s="46">
        <v>7</v>
      </c>
      <c r="L85" s="48" t="s">
        <v>549</v>
      </c>
      <c r="U85" s="48" t="s">
        <v>550</v>
      </c>
    </row>
    <row r="86" spans="2:21" x14ac:dyDescent="0.25">
      <c r="B86" s="48" t="s">
        <v>551</v>
      </c>
      <c r="C86" s="46" t="s">
        <v>0</v>
      </c>
      <c r="D86" s="46">
        <v>50</v>
      </c>
      <c r="L86" s="48" t="s">
        <v>552</v>
      </c>
      <c r="U86" s="48" t="s">
        <v>553</v>
      </c>
    </row>
    <row r="87" spans="2:21" x14ac:dyDescent="0.25">
      <c r="B87" s="48" t="s">
        <v>554</v>
      </c>
      <c r="C87" s="46" t="s">
        <v>0</v>
      </c>
      <c r="D87" s="46">
        <v>45</v>
      </c>
      <c r="L87" s="48" t="s">
        <v>555</v>
      </c>
      <c r="U87" s="48" t="s">
        <v>556</v>
      </c>
    </row>
    <row r="88" spans="2:21" x14ac:dyDescent="0.25">
      <c r="B88" s="48" t="s">
        <v>557</v>
      </c>
      <c r="C88" s="46" t="s">
        <v>527</v>
      </c>
      <c r="D88" s="46">
        <v>40</v>
      </c>
      <c r="L88" s="48" t="s">
        <v>558</v>
      </c>
      <c r="U88" s="48" t="s">
        <v>559</v>
      </c>
    </row>
    <row r="89" spans="2:21" x14ac:dyDescent="0.25">
      <c r="B89" s="48" t="s">
        <v>560</v>
      </c>
      <c r="C89" s="46" t="s">
        <v>0</v>
      </c>
      <c r="D89" s="46">
        <v>5</v>
      </c>
      <c r="L89" s="48"/>
      <c r="U89" s="48" t="s">
        <v>561</v>
      </c>
    </row>
    <row r="90" spans="2:21" x14ac:dyDescent="0.25">
      <c r="B90" s="48" t="s">
        <v>562</v>
      </c>
      <c r="C90" s="46" t="s">
        <v>527</v>
      </c>
      <c r="D90" s="46" t="s">
        <v>563</v>
      </c>
      <c r="L90" s="48" t="s">
        <v>564</v>
      </c>
      <c r="U90" s="48" t="s">
        <v>565</v>
      </c>
    </row>
    <row r="91" spans="2:21" x14ac:dyDescent="0.25">
      <c r="B91" s="48" t="s">
        <v>566</v>
      </c>
      <c r="C91" s="46" t="s">
        <v>0</v>
      </c>
      <c r="D91" s="46" t="s">
        <v>567</v>
      </c>
      <c r="L91" s="48"/>
      <c r="U91" s="48" t="s">
        <v>568</v>
      </c>
    </row>
    <row r="92" spans="2:21" x14ac:dyDescent="0.25">
      <c r="L92" s="48" t="s">
        <v>569</v>
      </c>
      <c r="U92" s="48"/>
    </row>
    <row r="93" spans="2:21" x14ac:dyDescent="0.25">
      <c r="L93" s="48" t="s">
        <v>570</v>
      </c>
      <c r="U93" s="48" t="s">
        <v>571</v>
      </c>
    </row>
    <row r="94" spans="2:21" x14ac:dyDescent="0.25">
      <c r="B94" s="46" t="s">
        <v>3</v>
      </c>
      <c r="C94" s="46" t="s">
        <v>572</v>
      </c>
      <c r="D94" s="46" t="s">
        <v>19</v>
      </c>
      <c r="L94" s="48" t="s">
        <v>573</v>
      </c>
    </row>
    <row r="95" spans="2:21" x14ac:dyDescent="0.25">
      <c r="B95" s="46" t="s">
        <v>574</v>
      </c>
      <c r="C95" s="46">
        <f>37*2</f>
        <v>74</v>
      </c>
      <c r="D95" s="46" t="s">
        <v>20</v>
      </c>
      <c r="L95" s="48" t="s">
        <v>575</v>
      </c>
    </row>
    <row r="96" spans="2:21" x14ac:dyDescent="0.25">
      <c r="B96" s="46" t="s">
        <v>188</v>
      </c>
      <c r="C96" s="46">
        <f>37*2</f>
        <v>74</v>
      </c>
      <c r="D96" s="46" t="s">
        <v>20</v>
      </c>
      <c r="L96" s="48"/>
    </row>
    <row r="97" spans="12:12" x14ac:dyDescent="0.25">
      <c r="L97" s="48" t="s">
        <v>576</v>
      </c>
    </row>
    <row r="98" spans="12:12" x14ac:dyDescent="0.25">
      <c r="L98" s="48" t="s">
        <v>577</v>
      </c>
    </row>
  </sheetData>
  <conditionalFormatting sqref="A2:XFD29 A31:XFD40 A42:XFD51 A53:XFD74">
    <cfRule type="notContainsBlanks" dxfId="4" priority="2">
      <formula>LEN(TRIM(A2))&gt;0</formula>
    </cfRule>
  </conditionalFormatting>
  <conditionalFormatting sqref="A37 A37:XFD39 A48:XFD50 A59:XFD61">
    <cfRule type="containsBlanks" dxfId="3" priority="1">
      <formula>LEN(TRIM(A37))=0</formula>
    </cfRule>
  </conditionalFormatting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41" r:id="rId4">
          <objectPr locked="0" defaultSize="0" r:id="rId5">
            <anchor moveWithCells="1">
              <from>
                <xdr:col>1</xdr:col>
                <xdr:colOff>962025</xdr:colOff>
                <xdr:row>99</xdr:row>
                <xdr:rowOff>133350</xdr:rowOff>
              </from>
              <to>
                <xdr:col>9</xdr:col>
                <xdr:colOff>409575</xdr:colOff>
                <xdr:row>145</xdr:row>
                <xdr:rowOff>142875</xdr:rowOff>
              </to>
            </anchor>
          </objectPr>
        </oleObject>
      </mc:Choice>
      <mc:Fallback>
        <oleObject progId="Word.Document.12" shapeId="10241" r:id="rId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11"/>
  <dimension ref="A1:GP98"/>
  <sheetViews>
    <sheetView topLeftCell="A34" zoomScale="70" zoomScaleNormal="70" workbookViewId="0">
      <selection activeCell="K52" sqref="K52"/>
    </sheetView>
  </sheetViews>
  <sheetFormatPr defaultRowHeight="15" x14ac:dyDescent="0.25"/>
  <cols>
    <col min="1" max="1" width="9.140625" style="46"/>
    <col min="2" max="2" width="20.85546875" style="46" bestFit="1" customWidth="1"/>
    <col min="3" max="4" width="9.140625" style="46"/>
    <col min="5" max="5" width="12.7109375" style="46" bestFit="1" customWidth="1"/>
    <col min="6" max="6" width="10.85546875" style="46" bestFit="1" customWidth="1"/>
    <col min="7" max="8" width="10.5703125" style="46" bestFit="1" customWidth="1"/>
    <col min="9" max="9" width="10.28515625" style="46" bestFit="1" customWidth="1"/>
    <col min="10" max="10" width="14.140625" style="46" customWidth="1"/>
    <col min="11" max="11" width="16.7109375" style="46" bestFit="1" customWidth="1"/>
    <col min="12" max="12" width="17.28515625" style="46" customWidth="1"/>
    <col min="13" max="20" width="22.42578125" style="46" bestFit="1" customWidth="1"/>
    <col min="21" max="21" width="19.28515625" style="46" customWidth="1"/>
    <col min="22" max="22" width="23.5703125" style="46" bestFit="1" customWidth="1"/>
    <col min="23" max="24" width="16.7109375" style="46" bestFit="1" customWidth="1"/>
    <col min="25" max="25" width="14.42578125" style="46" bestFit="1" customWidth="1"/>
    <col min="26" max="27" width="18" style="46" bestFit="1" customWidth="1"/>
    <col min="28" max="30" width="15.85546875" style="46" customWidth="1"/>
    <col min="31" max="31" width="9.28515625" style="46" bestFit="1" customWidth="1"/>
    <col min="32" max="32" width="13.85546875" style="46" bestFit="1" customWidth="1"/>
    <col min="33" max="33" width="14.140625" style="46" bestFit="1" customWidth="1"/>
    <col min="34" max="34" width="10.7109375" style="46" bestFit="1" customWidth="1"/>
    <col min="35" max="36" width="18" style="46" bestFit="1" customWidth="1"/>
    <col min="37" max="37" width="9.7109375" style="46" bestFit="1" customWidth="1"/>
    <col min="38" max="39" width="18" style="46" bestFit="1" customWidth="1"/>
    <col min="40" max="40" width="9.5703125" style="46" bestFit="1" customWidth="1"/>
    <col min="41" max="41" width="13.7109375" style="46" bestFit="1" customWidth="1"/>
    <col min="42" max="42" width="14" style="46" bestFit="1" customWidth="1"/>
    <col min="43" max="43" width="9.7109375" style="46" bestFit="1" customWidth="1"/>
    <col min="44" max="44" width="13.85546875" style="46" bestFit="1" customWidth="1"/>
    <col min="45" max="45" width="14.140625" style="46" bestFit="1" customWidth="1"/>
    <col min="46" max="46" width="11.28515625" style="46" bestFit="1" customWidth="1"/>
    <col min="47" max="48" width="18" style="46" bestFit="1" customWidth="1"/>
    <col min="49" max="49" width="10.28515625" style="46" bestFit="1" customWidth="1"/>
    <col min="50" max="51" width="18" style="46" bestFit="1" customWidth="1"/>
    <col min="52" max="52" width="9.5703125" style="46" bestFit="1" customWidth="1"/>
    <col min="53" max="53" width="13.7109375" style="46" bestFit="1" customWidth="1"/>
    <col min="54" max="54" width="14" style="46" bestFit="1" customWidth="1"/>
    <col min="55" max="55" width="9.7109375" style="46" bestFit="1" customWidth="1"/>
    <col min="56" max="56" width="13.85546875" style="46" bestFit="1" customWidth="1"/>
    <col min="57" max="57" width="14.140625" style="46" bestFit="1" customWidth="1"/>
    <col min="58" max="58" width="9.5703125" style="46" bestFit="1" customWidth="1"/>
    <col min="59" max="60" width="18" style="46" bestFit="1" customWidth="1"/>
    <col min="61" max="61" width="8.5703125" style="46" bestFit="1" customWidth="1"/>
    <col min="62" max="63" width="18" style="46" bestFit="1" customWidth="1"/>
    <col min="64" max="64" width="13.85546875" style="46" bestFit="1" customWidth="1"/>
    <col min="65" max="65" width="18" style="46" bestFit="1" customWidth="1"/>
    <col min="66" max="66" width="18.28515625" style="46" bestFit="1" customWidth="1"/>
    <col min="67" max="67" width="21" style="46" bestFit="1" customWidth="1"/>
    <col min="68" max="68" width="25.140625" style="46" bestFit="1" customWidth="1"/>
    <col min="69" max="69" width="25.5703125" style="46" bestFit="1" customWidth="1"/>
    <col min="70" max="70" width="22.5703125" style="46" bestFit="1" customWidth="1"/>
    <col min="71" max="71" width="26.7109375" style="46" bestFit="1" customWidth="1"/>
    <col min="72" max="72" width="27" style="46" bestFit="1" customWidth="1"/>
    <col min="73" max="73" width="12.140625" style="46" bestFit="1" customWidth="1"/>
    <col min="74" max="74" width="16.28515625" style="46" bestFit="1" customWidth="1"/>
    <col min="75" max="75" width="16.5703125" style="46" bestFit="1" customWidth="1"/>
    <col min="76" max="76" width="14.42578125" style="46" bestFit="1" customWidth="1"/>
    <col min="77" max="77" width="18.5703125" style="46" bestFit="1" customWidth="1"/>
    <col min="78" max="78" width="18.85546875" style="46" bestFit="1" customWidth="1"/>
    <col min="79" max="79" width="20.140625" style="46" bestFit="1" customWidth="1"/>
    <col min="80" max="80" width="24.28515625" style="46" bestFit="1" customWidth="1"/>
    <col min="81" max="81" width="24.5703125" style="46" bestFit="1" customWidth="1"/>
    <col min="82" max="82" width="21.42578125" style="46" bestFit="1" customWidth="1"/>
    <col min="83" max="83" width="25.5703125" style="46" bestFit="1" customWidth="1"/>
    <col min="84" max="84" width="25.85546875" style="46" bestFit="1" customWidth="1"/>
    <col min="85" max="85" width="24.140625" style="46" bestFit="1" customWidth="1"/>
    <col min="86" max="86" width="28.7109375" style="46" bestFit="1" customWidth="1"/>
    <col min="87" max="87" width="29" style="46" bestFit="1" customWidth="1"/>
    <col min="88" max="88" width="25.28515625" style="46" bestFit="1" customWidth="1"/>
    <col min="89" max="89" width="30" style="46" bestFit="1" customWidth="1"/>
    <col min="90" max="90" width="30.28515625" style="46" bestFit="1" customWidth="1"/>
    <col min="91" max="91" width="18" style="46" bestFit="1" customWidth="1"/>
    <col min="92" max="92" width="22.5703125" style="46" bestFit="1" customWidth="1"/>
    <col min="93" max="93" width="22.85546875" style="46" bestFit="1" customWidth="1"/>
    <col min="94" max="94" width="20.7109375" style="46" bestFit="1" customWidth="1"/>
    <col min="95" max="95" width="25.28515625" style="46" bestFit="1" customWidth="1"/>
    <col min="96" max="96" width="25.7109375" style="46" bestFit="1" customWidth="1"/>
    <col min="97" max="97" width="22" style="46" bestFit="1" customWidth="1"/>
    <col min="98" max="98" width="26.5703125" style="46" bestFit="1" customWidth="1"/>
    <col min="99" max="99" width="26.85546875" style="46" bestFit="1" customWidth="1"/>
    <col min="100" max="100" width="13.5703125" style="46" bestFit="1" customWidth="1"/>
    <col min="101" max="101" width="18.140625" style="46" bestFit="1" customWidth="1"/>
    <col min="102" max="102" width="18.42578125" style="46" bestFit="1" customWidth="1"/>
    <col min="103" max="103" width="14.7109375" style="46" bestFit="1" customWidth="1"/>
    <col min="104" max="104" width="19.28515625" style="46" bestFit="1" customWidth="1"/>
    <col min="105" max="105" width="19.5703125" style="46" bestFit="1" customWidth="1"/>
    <col min="106" max="106" width="21.140625" style="46" bestFit="1" customWidth="1"/>
    <col min="107" max="107" width="25.85546875" style="46" bestFit="1" customWidth="1"/>
    <col min="108" max="108" width="26.140625" style="46" bestFit="1" customWidth="1"/>
    <col min="109" max="109" width="22.42578125" style="46" bestFit="1" customWidth="1"/>
    <col min="110" max="110" width="27" style="46" bestFit="1" customWidth="1"/>
    <col min="111" max="111" width="27.28515625" style="46" bestFit="1" customWidth="1"/>
    <col min="112" max="112" width="19" style="46" bestFit="1" customWidth="1"/>
    <col min="113" max="113" width="23.5703125" style="46" bestFit="1" customWidth="1"/>
    <col min="114" max="114" width="23.85546875" style="46" bestFit="1" customWidth="1"/>
    <col min="115" max="115" width="20.140625" style="46" bestFit="1" customWidth="1"/>
    <col min="116" max="116" width="24.7109375" style="46" bestFit="1" customWidth="1"/>
    <col min="117" max="117" width="25" style="46" bestFit="1" customWidth="1"/>
    <col min="118" max="118" width="17.42578125" style="46" bestFit="1" customWidth="1"/>
    <col min="119" max="119" width="22" style="46" bestFit="1" customWidth="1"/>
    <col min="120" max="120" width="22.28515625" style="46" bestFit="1" customWidth="1"/>
    <col min="121" max="121" width="11.7109375" style="46" bestFit="1" customWidth="1"/>
    <col min="122" max="122" width="16.28515625" style="46" bestFit="1" customWidth="1"/>
    <col min="123" max="123" width="16.5703125" style="46" bestFit="1" customWidth="1"/>
    <col min="124" max="124" width="12.85546875" style="46" bestFit="1" customWidth="1"/>
    <col min="125" max="125" width="17.5703125" style="46" bestFit="1" customWidth="1"/>
    <col min="126" max="126" width="17.85546875" style="46" bestFit="1" customWidth="1"/>
    <col min="127" max="127" width="9.85546875" style="46" bestFit="1" customWidth="1"/>
    <col min="128" max="128" width="14.42578125" style="46" bestFit="1" customWidth="1"/>
    <col min="129" max="129" width="14.7109375" style="46" bestFit="1" customWidth="1"/>
    <col min="130" max="130" width="26.42578125" style="46" bestFit="1" customWidth="1"/>
    <col min="131" max="131" width="30.5703125" style="46" bestFit="1" customWidth="1"/>
    <col min="132" max="132" width="30.85546875" style="46" bestFit="1" customWidth="1"/>
    <col min="133" max="133" width="27.5703125" style="46" bestFit="1" customWidth="1"/>
    <col min="134" max="134" width="31.7109375" style="46" bestFit="1" customWidth="1"/>
    <col min="135" max="135" width="32" style="46" bestFit="1" customWidth="1"/>
    <col min="136" max="136" width="17.7109375" style="46" bestFit="1" customWidth="1"/>
    <col min="137" max="137" width="22.28515625" style="46" bestFit="1" customWidth="1"/>
    <col min="138" max="138" width="22.5703125" style="46" bestFit="1" customWidth="1"/>
    <col min="139" max="139" width="14.140625" style="46" bestFit="1" customWidth="1"/>
    <col min="140" max="140" width="18.7109375" style="46" bestFit="1" customWidth="1"/>
    <col min="141" max="141" width="19" style="46" bestFit="1" customWidth="1"/>
    <col min="142" max="142" width="15.42578125" style="46" bestFit="1" customWidth="1"/>
    <col min="143" max="143" width="20" style="46" bestFit="1" customWidth="1"/>
    <col min="144" max="144" width="20.28515625" style="46" bestFit="1" customWidth="1"/>
    <col min="145" max="145" width="12.85546875" style="46" bestFit="1" customWidth="1"/>
    <col min="146" max="146" width="17.5703125" style="46" bestFit="1" customWidth="1"/>
    <col min="147" max="147" width="17.85546875" style="46" bestFit="1" customWidth="1"/>
    <col min="148" max="16384" width="9.140625" style="46"/>
  </cols>
  <sheetData>
    <row r="1" spans="1:198" s="16" customFormat="1" x14ac:dyDescent="0.25">
      <c r="A1" s="16">
        <v>1</v>
      </c>
      <c r="B1" s="16">
        <v>2</v>
      </c>
      <c r="C1" s="16">
        <v>3</v>
      </c>
      <c r="D1" s="16">
        <v>4</v>
      </c>
      <c r="E1" s="16">
        <v>5</v>
      </c>
      <c r="F1" s="16">
        <v>6</v>
      </c>
      <c r="G1" s="16">
        <v>7</v>
      </c>
      <c r="H1" s="16">
        <v>8</v>
      </c>
      <c r="I1" s="16">
        <v>9</v>
      </c>
      <c r="J1" s="39">
        <v>10</v>
      </c>
      <c r="K1" s="40">
        <v>11</v>
      </c>
      <c r="L1" s="41">
        <v>12</v>
      </c>
      <c r="M1" s="16">
        <v>13</v>
      </c>
      <c r="N1" s="16">
        <v>14</v>
      </c>
      <c r="O1" s="16">
        <v>15</v>
      </c>
      <c r="P1" s="39">
        <v>16</v>
      </c>
      <c r="Q1" s="40">
        <v>17</v>
      </c>
      <c r="R1" s="41">
        <v>18</v>
      </c>
      <c r="S1" s="16">
        <v>19</v>
      </c>
      <c r="T1" s="16">
        <v>20</v>
      </c>
      <c r="U1" s="16">
        <v>21</v>
      </c>
      <c r="V1" s="39">
        <v>22</v>
      </c>
      <c r="W1" s="40">
        <v>23</v>
      </c>
      <c r="X1" s="41">
        <v>24</v>
      </c>
      <c r="Y1" s="16">
        <v>25</v>
      </c>
      <c r="Z1" s="16">
        <v>26</v>
      </c>
      <c r="AA1" s="16">
        <v>27</v>
      </c>
      <c r="AB1" s="39">
        <v>28</v>
      </c>
      <c r="AC1" s="40">
        <v>29</v>
      </c>
      <c r="AD1" s="41">
        <v>30</v>
      </c>
      <c r="AE1" s="16">
        <v>31</v>
      </c>
      <c r="AF1" s="16">
        <v>32</v>
      </c>
      <c r="AG1" s="16">
        <v>33</v>
      </c>
      <c r="AH1" s="39">
        <v>34</v>
      </c>
      <c r="AI1" s="40">
        <v>35</v>
      </c>
      <c r="AJ1" s="41">
        <v>36</v>
      </c>
      <c r="AK1" s="16">
        <v>37</v>
      </c>
      <c r="AL1" s="16">
        <v>38</v>
      </c>
      <c r="AM1" s="16">
        <v>39</v>
      </c>
      <c r="AN1" s="39">
        <v>40</v>
      </c>
      <c r="AO1" s="40">
        <v>41</v>
      </c>
      <c r="AP1" s="41">
        <v>42</v>
      </c>
      <c r="AQ1" s="16">
        <v>43</v>
      </c>
      <c r="AR1" s="16">
        <v>44</v>
      </c>
      <c r="AS1" s="16">
        <v>45</v>
      </c>
      <c r="AT1" s="39">
        <v>46</v>
      </c>
      <c r="AU1" s="40">
        <v>47</v>
      </c>
      <c r="AV1" s="41">
        <v>48</v>
      </c>
      <c r="AW1" s="16">
        <v>49</v>
      </c>
      <c r="AX1" s="16">
        <v>50</v>
      </c>
      <c r="AY1" s="16">
        <v>51</v>
      </c>
      <c r="AZ1" s="39">
        <v>52</v>
      </c>
      <c r="BA1" s="40">
        <v>53</v>
      </c>
      <c r="BB1" s="41">
        <v>54</v>
      </c>
      <c r="BC1" s="16">
        <v>55</v>
      </c>
      <c r="BD1" s="16">
        <v>56</v>
      </c>
      <c r="BE1" s="16">
        <v>57</v>
      </c>
      <c r="BF1" s="39">
        <v>58</v>
      </c>
      <c r="BG1" s="40">
        <v>59</v>
      </c>
      <c r="BH1" s="41">
        <v>60</v>
      </c>
      <c r="BI1" s="16">
        <v>61</v>
      </c>
      <c r="BJ1" s="16">
        <v>62</v>
      </c>
      <c r="BK1" s="16">
        <v>63</v>
      </c>
      <c r="BL1" s="39">
        <v>64</v>
      </c>
      <c r="BM1" s="40">
        <v>65</v>
      </c>
      <c r="BN1" s="41">
        <v>66</v>
      </c>
      <c r="BO1" s="16">
        <v>67</v>
      </c>
      <c r="BP1" s="16">
        <v>68</v>
      </c>
      <c r="BQ1" s="16">
        <v>69</v>
      </c>
      <c r="BR1" s="39">
        <v>70</v>
      </c>
      <c r="BS1" s="40">
        <v>71</v>
      </c>
      <c r="BT1" s="41">
        <v>72</v>
      </c>
      <c r="BU1" s="16">
        <v>73</v>
      </c>
      <c r="BV1" s="16">
        <v>74</v>
      </c>
      <c r="BW1" s="16">
        <v>75</v>
      </c>
      <c r="BX1" s="39">
        <v>76</v>
      </c>
      <c r="BY1" s="40">
        <v>77</v>
      </c>
      <c r="BZ1" s="41">
        <v>78</v>
      </c>
      <c r="CA1" s="16">
        <v>79</v>
      </c>
      <c r="CB1" s="16">
        <v>80</v>
      </c>
      <c r="CC1" s="16">
        <v>81</v>
      </c>
      <c r="CD1" s="39">
        <v>82</v>
      </c>
      <c r="CE1" s="40">
        <v>83</v>
      </c>
      <c r="CF1" s="41">
        <v>84</v>
      </c>
      <c r="CG1" s="16">
        <v>85</v>
      </c>
      <c r="CH1" s="16">
        <v>86</v>
      </c>
      <c r="CI1" s="16">
        <v>87</v>
      </c>
      <c r="CJ1" s="39">
        <v>88</v>
      </c>
      <c r="CK1" s="40">
        <v>89</v>
      </c>
      <c r="CL1" s="41">
        <v>90</v>
      </c>
      <c r="CM1" s="16">
        <v>91</v>
      </c>
      <c r="CN1" s="16">
        <v>92</v>
      </c>
      <c r="CO1" s="16">
        <v>93</v>
      </c>
      <c r="CP1" s="39">
        <v>94</v>
      </c>
      <c r="CQ1" s="40">
        <v>95</v>
      </c>
      <c r="CR1" s="41">
        <v>96</v>
      </c>
      <c r="CS1" s="16">
        <v>97</v>
      </c>
      <c r="CT1" s="16">
        <v>98</v>
      </c>
      <c r="CU1" s="16">
        <v>99</v>
      </c>
      <c r="CV1" s="39">
        <v>100</v>
      </c>
      <c r="CW1" s="40">
        <v>101</v>
      </c>
      <c r="CX1" s="41">
        <v>102</v>
      </c>
      <c r="CY1" s="16">
        <v>103</v>
      </c>
      <c r="CZ1" s="16">
        <v>104</v>
      </c>
      <c r="DA1" s="16">
        <v>105</v>
      </c>
      <c r="DB1" s="39">
        <v>106</v>
      </c>
      <c r="DC1" s="40">
        <v>107</v>
      </c>
      <c r="DD1" s="41">
        <v>108</v>
      </c>
      <c r="DE1" s="16">
        <v>109</v>
      </c>
      <c r="DF1" s="16">
        <v>110</v>
      </c>
      <c r="DG1" s="16">
        <v>111</v>
      </c>
      <c r="DH1" s="39">
        <v>112</v>
      </c>
      <c r="DI1" s="40">
        <v>113</v>
      </c>
      <c r="DJ1" s="41">
        <v>114</v>
      </c>
      <c r="DK1" s="16">
        <v>115</v>
      </c>
      <c r="DL1" s="16">
        <v>116</v>
      </c>
      <c r="DM1" s="16">
        <v>117</v>
      </c>
      <c r="DN1" s="39">
        <v>118</v>
      </c>
      <c r="DO1" s="40">
        <v>119</v>
      </c>
      <c r="DP1" s="41">
        <v>120</v>
      </c>
      <c r="DQ1" s="16">
        <v>121</v>
      </c>
      <c r="DR1" s="16">
        <v>122</v>
      </c>
      <c r="DS1" s="16">
        <v>123</v>
      </c>
      <c r="DT1" s="39">
        <v>124</v>
      </c>
      <c r="DU1" s="40">
        <v>125</v>
      </c>
      <c r="DV1" s="41">
        <v>126</v>
      </c>
      <c r="DW1" s="16">
        <v>127</v>
      </c>
      <c r="DX1" s="16">
        <v>128</v>
      </c>
      <c r="DY1" s="16">
        <v>129</v>
      </c>
      <c r="DZ1" s="39">
        <v>130</v>
      </c>
      <c r="EA1" s="40">
        <v>131</v>
      </c>
      <c r="EB1" s="41">
        <v>132</v>
      </c>
      <c r="EC1" s="16">
        <v>133</v>
      </c>
      <c r="ED1" s="16">
        <v>134</v>
      </c>
      <c r="EE1" s="16">
        <v>135</v>
      </c>
      <c r="EF1" s="39">
        <v>136</v>
      </c>
      <c r="EG1" s="40">
        <v>137</v>
      </c>
      <c r="EH1" s="41">
        <v>138</v>
      </c>
      <c r="EI1" s="16">
        <v>139</v>
      </c>
      <c r="EJ1" s="16">
        <v>140</v>
      </c>
      <c r="EK1" s="16">
        <v>141</v>
      </c>
      <c r="EL1" s="39">
        <v>142</v>
      </c>
      <c r="EM1" s="40">
        <v>143</v>
      </c>
      <c r="EN1" s="41">
        <v>144</v>
      </c>
      <c r="EO1" s="16">
        <v>145</v>
      </c>
      <c r="EP1" s="16">
        <v>146</v>
      </c>
      <c r="EQ1" s="16">
        <v>147</v>
      </c>
      <c r="ER1" s="39">
        <v>148</v>
      </c>
      <c r="ES1" s="40">
        <v>149</v>
      </c>
      <c r="ET1" s="41">
        <v>150</v>
      </c>
      <c r="EU1" s="16">
        <v>151</v>
      </c>
      <c r="EV1" s="16">
        <v>152</v>
      </c>
      <c r="EW1" s="16">
        <v>153</v>
      </c>
      <c r="EX1" s="16">
        <v>154</v>
      </c>
      <c r="EY1" s="16">
        <v>155</v>
      </c>
      <c r="EZ1" s="16">
        <v>156</v>
      </c>
      <c r="FA1" s="16">
        <v>157</v>
      </c>
      <c r="FB1" s="16">
        <v>158</v>
      </c>
      <c r="FC1" s="16">
        <v>159</v>
      </c>
      <c r="FD1" s="16">
        <v>160</v>
      </c>
      <c r="FE1" s="16">
        <v>161</v>
      </c>
      <c r="FF1" s="16">
        <v>162</v>
      </c>
      <c r="FG1" s="16">
        <v>163</v>
      </c>
      <c r="FH1" s="16">
        <v>164</v>
      </c>
      <c r="FI1" s="16">
        <v>165</v>
      </c>
      <c r="FJ1" s="16">
        <v>166</v>
      </c>
      <c r="FK1" s="16">
        <v>167</v>
      </c>
      <c r="FL1" s="16">
        <v>168</v>
      </c>
      <c r="FM1" s="16">
        <v>169</v>
      </c>
      <c r="FN1" s="16">
        <v>170</v>
      </c>
      <c r="FO1" s="16">
        <v>171</v>
      </c>
      <c r="FP1" s="16">
        <v>172</v>
      </c>
      <c r="FQ1" s="16">
        <v>173</v>
      </c>
      <c r="FR1" s="16">
        <v>174</v>
      </c>
      <c r="FS1" s="16">
        <v>175</v>
      </c>
      <c r="FT1" s="16">
        <v>176</v>
      </c>
      <c r="FU1" s="16">
        <v>177</v>
      </c>
      <c r="FV1" s="16">
        <v>178</v>
      </c>
      <c r="FW1" s="16">
        <v>179</v>
      </c>
      <c r="FX1" s="16">
        <v>180</v>
      </c>
      <c r="FY1" s="16">
        <v>181</v>
      </c>
      <c r="FZ1" s="16">
        <v>182</v>
      </c>
      <c r="GA1" s="16">
        <v>183</v>
      </c>
      <c r="GB1" s="16">
        <v>184</v>
      </c>
      <c r="GC1" s="16">
        <v>185</v>
      </c>
      <c r="GD1" s="16">
        <v>186</v>
      </c>
      <c r="GE1" s="16">
        <v>187</v>
      </c>
      <c r="GF1" s="16">
        <v>188</v>
      </c>
      <c r="GG1" s="16">
        <v>189</v>
      </c>
      <c r="GH1" s="16">
        <v>190</v>
      </c>
      <c r="GI1" s="16">
        <v>191</v>
      </c>
      <c r="GJ1" s="16">
        <v>192</v>
      </c>
      <c r="GK1" s="16">
        <v>193</v>
      </c>
      <c r="GL1" s="16">
        <v>194</v>
      </c>
      <c r="GM1" s="16">
        <v>195</v>
      </c>
      <c r="GN1" s="16">
        <v>196</v>
      </c>
      <c r="GO1" s="16">
        <v>197</v>
      </c>
      <c r="GP1" s="16">
        <v>198</v>
      </c>
    </row>
    <row r="2" spans="1:198" s="35" customFormat="1" x14ac:dyDescent="0.25">
      <c r="A2" s="35" t="str">
        <f>'Phase 1,2+robust'!A2</f>
        <v>ID</v>
      </c>
      <c r="B2" s="35" t="str">
        <f>'Phase 1,2+robust'!B2</f>
        <v>CentreID</v>
      </c>
      <c r="C2" s="35" t="str">
        <f>'Phase 1,2+robust'!C2</f>
        <v>Initials</v>
      </c>
      <c r="D2" s="35" t="str">
        <f>'Phase 1,2+robust'!D2</f>
        <v>Date</v>
      </c>
      <c r="E2" s="35" t="str">
        <f>'Phase 1,2+robust'!E2</f>
        <v>LastUpdated</v>
      </c>
      <c r="F2" s="35" t="str">
        <f>'Phase 1,2+robust'!F2</f>
        <v>Plan name</v>
      </c>
      <c r="G2" s="35" t="str">
        <f>'Phase 1,2+robust'!G2</f>
        <v>Submitted</v>
      </c>
      <c r="H2" s="35" t="str">
        <f>'Phase 1,2+robust'!H2</f>
        <v>Indication</v>
      </c>
      <c r="I2" s="35" t="str">
        <f>'Phase 1,2+robust'!I2</f>
        <v>PatientNo</v>
      </c>
      <c r="J2" s="42" t="str">
        <f>'Phase 1,2+robust'!J2</f>
        <v>PTV_1_D98</v>
      </c>
      <c r="K2" s="43" t="str">
        <f>'Phase 1,2+robust'!K2</f>
        <v>PTV_1_D98_min</v>
      </c>
      <c r="L2" s="44" t="str">
        <f>'Phase 1,2+robust'!L2</f>
        <v>PTV_1_D98_max</v>
      </c>
      <c r="M2" s="35" t="str">
        <f>'Phase 1,2+robust'!M2</f>
        <v>PTV_1_D2</v>
      </c>
      <c r="N2" s="35" t="str">
        <f>'Phase 1,2+robust'!N2</f>
        <v>PTV_1_D2_min</v>
      </c>
      <c r="O2" s="35" t="str">
        <f>'Phase 1,2+robust'!O2</f>
        <v>PTV_1_D2_max</v>
      </c>
      <c r="P2" s="42" t="str">
        <f>'Phase 1,2+robust'!Y2</f>
        <v>PTV_1_CI</v>
      </c>
      <c r="Q2" s="43" t="str">
        <f>'Phase 1,2+robust'!Z2</f>
        <v>PTV_1_CI_min</v>
      </c>
      <c r="R2" s="44" t="str">
        <f>'Phase 1,2+robust'!AA2</f>
        <v>PTV_1_CI_max</v>
      </c>
      <c r="S2" s="35" t="str">
        <f>'Phase 1,2+robust'!AB2</f>
        <v>PTV_1_HI</v>
      </c>
      <c r="T2" s="35" t="str">
        <f>'Phase 1,2+robust'!AC2</f>
        <v>PTV_1_HI_min</v>
      </c>
      <c r="U2" s="35" t="str">
        <f>'Phase 1,2+robust'!AD2</f>
        <v>PTV_1_HI_max</v>
      </c>
      <c r="V2" s="42" t="str">
        <f>'Phase 1,2+robust'!AE2</f>
        <v>PTV_2_D98</v>
      </c>
      <c r="W2" s="43" t="str">
        <f>'Phase 1,2+robust'!AF2</f>
        <v>PTV_2_D98_min</v>
      </c>
      <c r="X2" s="44" t="str">
        <f>'Phase 1,2+robust'!AG2</f>
        <v>PTV_2_D98_max</v>
      </c>
      <c r="Y2" s="35" t="str">
        <f>'Phase 1,2+robust'!AH2</f>
        <v>PTV_2_D2</v>
      </c>
      <c r="Z2" s="35" t="str">
        <f>'Phase 1,2+robust'!AI2</f>
        <v>PTV_2_D2_min</v>
      </c>
      <c r="AA2" s="35" t="str">
        <f>'Phase 1,2+robust'!AJ2</f>
        <v>PTV_2_D2_max</v>
      </c>
      <c r="AB2" s="42" t="str">
        <f>'Phase 1,2+robust'!AT2</f>
        <v>PTV_2_CI</v>
      </c>
      <c r="AC2" s="43" t="str">
        <f>'Phase 1,2+robust'!AU2</f>
        <v>PTV_2_CI_min</v>
      </c>
      <c r="AD2" s="44" t="str">
        <f>'Phase 1,2+robust'!AV2</f>
        <v>PTV_2_CI_max</v>
      </c>
      <c r="AE2" s="35" t="str">
        <f>'Phase 1,2+robust'!AW2</f>
        <v>PTV_2_HI</v>
      </c>
      <c r="AF2" s="35" t="str">
        <f>'Phase 1,2+robust'!AX2</f>
        <v>PTV_2_HI_min</v>
      </c>
      <c r="AG2" s="35" t="str">
        <f>'Phase 1,2+robust'!AY2</f>
        <v>PTV_2_HI_max</v>
      </c>
      <c r="AH2" s="42" t="str">
        <f>'Phase 1,2+robust'!AZ2</f>
        <v>CTV_1_D98</v>
      </c>
      <c r="AI2" s="43" t="str">
        <f>'Phase 1,2+robust'!BA2</f>
        <v>CTV_1_D98_min</v>
      </c>
      <c r="AJ2" s="44" t="str">
        <f>'Phase 1,2+robust'!BB2</f>
        <v>CTV_1_D98_max</v>
      </c>
      <c r="AK2" s="35" t="str">
        <f>'Phase 1,2+robust'!BC2</f>
        <v>CTV_1_D2</v>
      </c>
      <c r="AL2" s="35" t="str">
        <f>'Phase 1,2+robust'!BD2</f>
        <v>CTV_1_D2_min</v>
      </c>
      <c r="AM2" s="35" t="str">
        <f>'Phase 1,2+robust'!BE2</f>
        <v>CTV_1_D2_max</v>
      </c>
      <c r="AN2" s="42" t="str">
        <f>'Phase 1,2+robust'!BO2</f>
        <v xml:space="preserve">CTV_1_CI </v>
      </c>
      <c r="AO2" s="43" t="str">
        <f>'Phase 1,2+robust'!BP2</f>
        <v>CTV_1_CI_min</v>
      </c>
      <c r="AP2" s="44" t="str">
        <f>'Phase 1,2+robust'!BQ2</f>
        <v>CTV_1_CI_max</v>
      </c>
      <c r="AQ2" s="35" t="str">
        <f>'Phase 1,2+robust'!BR2</f>
        <v xml:space="preserve">CTV_1_HI </v>
      </c>
      <c r="AR2" s="35" t="str">
        <f>'Phase 1,2+robust'!BS2</f>
        <v>CTV_1_HI_min</v>
      </c>
      <c r="AS2" s="35" t="str">
        <f>'Phase 1,2+robust'!BT2</f>
        <v>CTV_1_HI_max</v>
      </c>
      <c r="AT2" s="42" t="str">
        <f>'Phase 1,2+robust'!BU2</f>
        <v xml:space="preserve">CTV_2_D98 </v>
      </c>
      <c r="AU2" s="43" t="str">
        <f>'Phase 1,2+robust'!BV2</f>
        <v>CTV_2_D98_min</v>
      </c>
      <c r="AV2" s="44" t="str">
        <f>'Phase 1,2+robust'!BW2</f>
        <v>CTV_2_D98_max</v>
      </c>
      <c r="AW2" s="35" t="str">
        <f>'Phase 1,2+robust'!BX2</f>
        <v xml:space="preserve">CTV_2_D2 </v>
      </c>
      <c r="AX2" s="35" t="str">
        <f>'Phase 1,2+robust'!BY2</f>
        <v>CTV_2_D2_min</v>
      </c>
      <c r="AY2" s="35" t="str">
        <f>'Phase 1,2+robust'!BZ2</f>
        <v>CTV_2_D2_max</v>
      </c>
      <c r="AZ2" s="42" t="str">
        <f>'Phase 1,2+robust'!CJ2</f>
        <v xml:space="preserve">CTV_2_CI </v>
      </c>
      <c r="BA2" s="43" t="str">
        <f>'Phase 1,2+robust'!CK2</f>
        <v>CTV_2_CI_min</v>
      </c>
      <c r="BB2" s="44" t="str">
        <f>'Phase 1,2+robust'!CL2</f>
        <v>CTV_2_CI_max</v>
      </c>
      <c r="BC2" s="35" t="str">
        <f>'Phase 1,2+robust'!CM2</f>
        <v xml:space="preserve">CTV_2_HI </v>
      </c>
      <c r="BD2" s="35" t="str">
        <f>'Phase 1,2+robust'!CN2</f>
        <v>CTV_2_HI_min</v>
      </c>
      <c r="BE2" s="35" t="str">
        <f>'Phase 1,2+robust'!CO2</f>
        <v>CTV_2_HI_max</v>
      </c>
      <c r="BF2" s="42" t="str">
        <f>'Phase 1,2+robust'!CP2</f>
        <v xml:space="preserve">GTV_D98 </v>
      </c>
      <c r="BG2" s="43" t="str">
        <f>'Phase 1,2+robust'!CQ2</f>
        <v xml:space="preserve">GTV_D98_min </v>
      </c>
      <c r="BH2" s="44" t="str">
        <f>'Phase 1,2+robust'!CR2</f>
        <v>GTV_D98_max</v>
      </c>
      <c r="BI2" s="35" t="str">
        <f>'Phase 1,2+robust'!CS2</f>
        <v xml:space="preserve">GTV_D2 </v>
      </c>
      <c r="BJ2" s="35" t="str">
        <f>'Phase 1,2+robust'!CT2</f>
        <v>GTV_D2_min</v>
      </c>
      <c r="BK2" s="35" t="str">
        <f>'Phase 1,2+robust'!CU2</f>
        <v>GTV_D2_max</v>
      </c>
      <c r="BL2" s="42" t="e">
        <f>'Phase 1,2+robust'!#REF!</f>
        <v>#REF!</v>
      </c>
      <c r="BM2" s="43" t="e">
        <f>'Phase 1,2+robust'!#REF!</f>
        <v>#REF!</v>
      </c>
      <c r="BN2" s="44" t="e">
        <f>'Phase 1,2+robust'!#REF!</f>
        <v>#REF!</v>
      </c>
      <c r="BO2" s="35" t="str">
        <f>'Phase 1,2+robust'!DE2</f>
        <v xml:space="preserve">Brainstem_Centre_D2 </v>
      </c>
      <c r="BP2" s="35" t="str">
        <f>'Phase 1,2+robust'!DF2</f>
        <v>Brainstem_Centre_D2_min</v>
      </c>
      <c r="BQ2" s="35" t="str">
        <f>'Phase 1,2+robust'!DG2</f>
        <v>Brainstem_Centre_D2_max</v>
      </c>
      <c r="BR2" s="42" t="str">
        <f>'Phase 1,2+robust'!DH2</f>
        <v xml:space="preserve">Brainstem_ Surface _D2 </v>
      </c>
      <c r="BS2" s="43" t="str">
        <f>'Phase 1,2+robust'!DI2</f>
        <v>Brainstem_ Surface _D2_min</v>
      </c>
      <c r="BT2" s="44" t="str">
        <f>'Phase 1,2+robust'!DJ2</f>
        <v>Brainstem_ Surface _D2_max</v>
      </c>
      <c r="BU2" s="35" t="str">
        <f>'Phase 1,2+robust'!DK2</f>
        <v xml:space="preserve">Chiasma_D2 </v>
      </c>
      <c r="BV2" s="35" t="str">
        <f>'Phase 1,2+robust'!DL2</f>
        <v>Chiasma_D2_min</v>
      </c>
      <c r="BW2" s="35" t="str">
        <f>'Phase 1,2+robust'!DM2</f>
        <v>Chiasma_D2_max</v>
      </c>
      <c r="BX2" s="42" t="str">
        <f>'Phase 1,2+robust'!DN2</f>
        <v xml:space="preserve">SpinalCord_D2 </v>
      </c>
      <c r="BY2" s="43" t="str">
        <f>'Phase 1,2+robust'!DO2</f>
        <v>SpinalCord_D2_min</v>
      </c>
      <c r="BZ2" s="44" t="str">
        <f>'Phase 1,2+robust'!DP2</f>
        <v>SpinalCord_D2_max</v>
      </c>
      <c r="CA2" s="35" t="str">
        <f>'Phase 1,2+robust'!DQ2</f>
        <v xml:space="preserve">OpticalNerveLeft_D2 </v>
      </c>
      <c r="CB2" s="35" t="str">
        <f>'Phase 1,2+robust'!DR2</f>
        <v>OpticalNerveLeft_D2_min</v>
      </c>
      <c r="CC2" s="35" t="str">
        <f>'Phase 1,2+robust'!DS2</f>
        <v>OpticalNerveLeft_D2_max</v>
      </c>
      <c r="CD2" s="42" t="str">
        <f>'Phase 1,2+robust'!DT2</f>
        <v xml:space="preserve">OpticalNerveRight_D2 </v>
      </c>
      <c r="CE2" s="43" t="str">
        <f>'Phase 1,2+robust'!DU2</f>
        <v>OpticalNerveRight_D2_min</v>
      </c>
      <c r="CF2" s="44" t="str">
        <f>'Phase 1,2+robust'!DV2</f>
        <v>OpticalNerveRight_D2_max</v>
      </c>
      <c r="CG2" s="35" t="str">
        <f>'Phase 1,2+robust'!DW2</f>
        <v>HippocampusLeft_Dmean</v>
      </c>
      <c r="CH2" s="35" t="str">
        <f>'Phase 1,2+robust'!DX2</f>
        <v>HippocampusLeft_Dmean_min</v>
      </c>
      <c r="CI2" s="35" t="str">
        <f>'Phase 1,2+robust'!DY2</f>
        <v>HippocampusLeft_Dmean_max</v>
      </c>
      <c r="CJ2" s="42" t="str">
        <f>'Phase 1,2+robust'!DZ2</f>
        <v>HippocampusRight_Dmean</v>
      </c>
      <c r="CK2" s="43" t="str">
        <f>'Phase 1,2+robust'!EA2</f>
        <v>HippocampusRight_Dmean_min</v>
      </c>
      <c r="CL2" s="44" t="str">
        <f>'Phase 1,2+robust'!EB2</f>
        <v>HippocampusRight_Dmean_max</v>
      </c>
      <c r="CM2" s="35" t="str">
        <f>'Phase 1,2+robust'!EC2</f>
        <v>Hippothalamus_D2</v>
      </c>
      <c r="CN2" s="35" t="str">
        <f>'Phase 1,2+robust'!ED2</f>
        <v>Hippothalamus_D2_min</v>
      </c>
      <c r="CO2" s="35" t="str">
        <f>'Phase 1,2+robust'!EE2</f>
        <v>Hippothalamus_D2_max</v>
      </c>
      <c r="CP2" s="42" t="str">
        <f>'Phase 1,2+robust'!EF2</f>
        <v>TemporalLobeLeft_D2</v>
      </c>
      <c r="CQ2" s="43" t="str">
        <f>'Phase 1,2+robust'!EG2</f>
        <v>TemporalLobeLeft_D2_min</v>
      </c>
      <c r="CR2" s="44" t="str">
        <f>'Phase 1,2+robust'!EH2</f>
        <v>TemporalLobeLeft_D2_max</v>
      </c>
      <c r="CS2" s="35" t="str">
        <f>'Phase 1,2+robust'!EI2</f>
        <v>TemporalLobeRight_D2</v>
      </c>
      <c r="CT2" s="35" t="str">
        <f>'Phase 1,2+robust'!EJ2</f>
        <v>TemporalLobeRight_D2_min</v>
      </c>
      <c r="CU2" s="35" t="str">
        <f>'Phase 1,2+robust'!EK2</f>
        <v>TemporalLobeRight_D2_max</v>
      </c>
      <c r="CV2" s="42" t="str">
        <f>'Phase 1,2+robust'!EL2</f>
        <v>RetinaLeft_D2</v>
      </c>
      <c r="CW2" s="43" t="str">
        <f>'Phase 1,2+robust'!EM2</f>
        <v>RetinaLeft_D2_min</v>
      </c>
      <c r="CX2" s="44" t="str">
        <f>'Phase 1,2+robust'!EN2</f>
        <v>RetinaLeft_D2_max</v>
      </c>
      <c r="CY2" s="35" t="str">
        <f>'Phase 1,2+robust'!EO2</f>
        <v>RetinaRight_D2</v>
      </c>
      <c r="CZ2" s="35" t="str">
        <f>'Phase 1,2+robust'!EP2</f>
        <v>RetinaRight_D2_min</v>
      </c>
      <c r="DA2" s="35" t="str">
        <f>'Phase 1,2+robust'!EQ2</f>
        <v>RetinaRight_D2_max</v>
      </c>
      <c r="DB2" s="42" t="str">
        <f>'Phase 1,2+robust'!ER2</f>
        <v>TearGlandLeft_Dmean</v>
      </c>
      <c r="DC2" s="43" t="str">
        <f>'Phase 1,2+robust'!ES2</f>
        <v>TearGlandLeft_Dmean_min</v>
      </c>
      <c r="DD2" s="44" t="str">
        <f>'Phase 1,2+robust'!ET2</f>
        <v>TearGlandLeft_Dmean_max</v>
      </c>
      <c r="DE2" s="35" t="str">
        <f>'Phase 1,2+robust'!EU2</f>
        <v>TearGlandRight_Dmean</v>
      </c>
      <c r="DF2" s="35" t="str">
        <f>'Phase 1,2+robust'!EV2</f>
        <v>TearGlandRight_Dmean_min</v>
      </c>
      <c r="DG2" s="35" t="str">
        <f>'Phase 1,2+robust'!EW2</f>
        <v>TearGlandRight_Dmean_max</v>
      </c>
      <c r="DH2" s="42" t="str">
        <f>'Phase 1,2+robust'!EX2</f>
        <v>CochleaLeft_Dmean</v>
      </c>
      <c r="DI2" s="43" t="str">
        <f>'Phase 1,2+robust'!EY2</f>
        <v>CochleaLeft_Dmean_min</v>
      </c>
      <c r="DJ2" s="44" t="str">
        <f>'Phase 1,2+robust'!EZ2</f>
        <v>CochleaLeft_Dmean_max</v>
      </c>
      <c r="DK2" s="35" t="str">
        <f>'Phase 1,2+robust'!FA2</f>
        <v>CochleaRight_Dmean</v>
      </c>
      <c r="DL2" s="35" t="str">
        <f>'Phase 1,2+robust'!FB2</f>
        <v>CochleaRight_Dmean_min</v>
      </c>
      <c r="DM2" s="35" t="str">
        <f>'Phase 1,2+robust'!FC2</f>
        <v>CochleaRight_Dmean_max</v>
      </c>
      <c r="DN2" s="42" t="str">
        <f>'Phase 1,2+robust'!FD2</f>
        <v>Pituitary gland_D2</v>
      </c>
      <c r="DO2" s="43" t="str">
        <f>'Phase 1,2+robust'!FE2</f>
        <v>Pituitary gland_D2_min</v>
      </c>
      <c r="DP2" s="44" t="str">
        <f>'Phase 1,2+robust'!FF2</f>
        <v>Pituitary gland_D2_max</v>
      </c>
      <c r="DQ2" s="35" t="str">
        <f>'Phase 1,2+robust'!FG2</f>
        <v>LensLeft_D2</v>
      </c>
      <c r="DR2" s="35" t="str">
        <f>'Phase 1,2+robust'!FH2</f>
        <v>LensLeft_D2_min</v>
      </c>
      <c r="DS2" s="35" t="str">
        <f>'Phase 1,2+robust'!FI2</f>
        <v>LensLeft_D2_max</v>
      </c>
      <c r="DT2" s="42" t="str">
        <f>'Phase 1,2+robust'!FJ2</f>
        <v>LensRight_D2</v>
      </c>
      <c r="DU2" s="43" t="str">
        <f>'Phase 1,2+robust'!FK2</f>
        <v>LensRight_D2_min</v>
      </c>
      <c r="DV2" s="44" t="str">
        <f>'Phase 1,2+robust'!FL2</f>
        <v>LensRight_D2_max</v>
      </c>
      <c r="DW2" s="35" t="str">
        <f>'Phase 1,2+robust'!FM2</f>
        <v>Brain_V15</v>
      </c>
      <c r="DX2" s="35" t="str">
        <f>'Phase 1,2+robust'!FN2</f>
        <v>Brain_V15_min</v>
      </c>
      <c r="DY2" s="35" t="str">
        <f>'Phase 1,2+robust'!FO2</f>
        <v>Brain_V15_max</v>
      </c>
      <c r="DZ2" s="42" t="str">
        <f>'Phase 1,2+robust'!FP2</f>
        <v xml:space="preserve">Parotid_Gland_Left_Dmean </v>
      </c>
      <c r="EA2" s="43" t="str">
        <f>'Phase 1,2+robust'!FQ2</f>
        <v>Parotid_Gland_Left_Dmean_min</v>
      </c>
      <c r="EB2" s="44" t="str">
        <f>'Phase 1,2+robust'!FR2</f>
        <v>Parotid_Gland_Left_Dmean_max</v>
      </c>
      <c r="EC2" s="35" t="str">
        <f>'Phase 1,2+robust'!FS2</f>
        <v xml:space="preserve">Parotid_Gland_Right_Dmean </v>
      </c>
      <c r="ED2" s="35" t="str">
        <f>'Phase 1,2+robust'!FT2</f>
        <v>Parotid_Gland_Right_Dmean_min</v>
      </c>
      <c r="EE2" s="35" t="str">
        <f>'Phase 1,2+robust'!FU2</f>
        <v>Parotid_Gland_Right_Dmean_max</v>
      </c>
      <c r="EF2" s="42" t="str">
        <f>'Phase 1,2+robust'!FV2</f>
        <v>OralCavity_Dmean</v>
      </c>
      <c r="EG2" s="43" t="str">
        <f>'Phase 1,2+robust'!FW2</f>
        <v>OralCavity_Dmean_min</v>
      </c>
      <c r="EH2" s="44" t="str">
        <f>'Phase 1,2+robust'!FX2</f>
        <v>OralCavity_Dmean_max</v>
      </c>
      <c r="EI2" s="35" t="str">
        <f>'Phase 1,2+robust'!FY2</f>
        <v>MaculaLEft_D2</v>
      </c>
      <c r="EJ2" s="35" t="str">
        <f>'Phase 1,2+robust'!FZ2</f>
        <v>MaculaLEft_D2_min</v>
      </c>
      <c r="EK2" s="35" t="str">
        <f>'Phase 1,2+robust'!GA2</f>
        <v>MaculaLEft_D2_max</v>
      </c>
      <c r="EL2" s="42" t="str">
        <f>'Phase 1,2+robust'!GB2</f>
        <v>MaculaRight_D2</v>
      </c>
      <c r="EM2" s="43" t="str">
        <f>'Phase 1,2+robust'!GC2</f>
        <v>MaculaRight_D2_min</v>
      </c>
      <c r="EN2" s="44" t="str">
        <f>'Phase 1,2+robust'!GD2</f>
        <v>MaculaRight_D2_max</v>
      </c>
      <c r="EO2" s="35" t="str">
        <f>'Phase 1,2+robust'!GE2</f>
        <v>Body-CTV_D2</v>
      </c>
      <c r="EP2" s="35" t="str">
        <f>'Phase 1,2+robust'!GF2</f>
        <v>Body-CTV_D2_min</v>
      </c>
      <c r="EQ2" s="35" t="str">
        <f>'Phase 1,2+robust'!GG2</f>
        <v>Body-CTV_D2_max</v>
      </c>
      <c r="ER2" s="42" t="str">
        <f>'Phase 1,2+robust'!GH2</f>
        <v>TemporomandibularJointLeft_Dmean</v>
      </c>
      <c r="ES2" s="43" t="str">
        <f>'Phase 1,2+robust'!GI2</f>
        <v>TemporomandibularJointLeft_Dmean_min</v>
      </c>
      <c r="ET2" s="44" t="str">
        <f>'Phase 1,2+robust'!GJ2</f>
        <v>TemporomandibularJointLeft_Dmean_max</v>
      </c>
      <c r="EU2" s="35" t="str">
        <f>'Phase 1,2+robust'!GK2</f>
        <v>TemporomandibularJointRight_Dmean</v>
      </c>
      <c r="EV2" s="35" t="str">
        <f>'Phase 1,2+robust'!GL2</f>
        <v>TemporomandibularJointRight_Dmean_min</v>
      </c>
      <c r="EW2" s="35" t="str">
        <f>'Phase 1,2+robust'!GM2</f>
        <v>TemporomandibularJointRight_Dmean_max</v>
      </c>
      <c r="EX2" s="35" t="str">
        <f>'Phase 1,2+robust'!GN2</f>
        <v>Thyroid_Dmean</v>
      </c>
      <c r="EY2" s="35" t="str">
        <f>'Phase 1,2+robust'!GO2</f>
        <v>Thyroid_Dmean_min</v>
      </c>
      <c r="EZ2" s="35" t="str">
        <f>'Phase 1,2+robust'!GP2</f>
        <v>Thyroid_Dmean_max</v>
      </c>
      <c r="FA2" s="35" t="str">
        <f>'Phase 1,2+robust'!GQ2</f>
        <v>Rectum_D2_min</v>
      </c>
      <c r="FB2" s="35" t="str">
        <f>'Phase 1,2+robust'!GR2</f>
        <v>Rectum_D2_max</v>
      </c>
      <c r="FC2" s="35" t="str">
        <f>'Phase 1,2+robust'!GS2</f>
        <v>Rectum_Dmean_min</v>
      </c>
      <c r="FD2" s="35" t="str">
        <f>'Phase 1,2+robust'!GT2</f>
        <v>Rectum_Dmean_max</v>
      </c>
      <c r="FE2" s="35" t="str">
        <f>'Phase 1,2+robust'!GU2</f>
        <v>RectumWall_D2_min</v>
      </c>
      <c r="FF2" s="35" t="str">
        <f>'Phase 1,2+robust'!GV2</f>
        <v>RectumWall_D2_max</v>
      </c>
      <c r="FG2" s="35" t="str">
        <f>'Phase 1,2+robust'!GW2</f>
        <v>RectumWall_Dmean_min</v>
      </c>
      <c r="FH2" s="35" t="str">
        <f>'Phase 1,2+robust'!GX2</f>
        <v>RectumWall_Dmean_max</v>
      </c>
      <c r="FI2" s="35" t="str">
        <f>'Phase 1,2+robust'!GY2</f>
        <v>Bladder_D2_min</v>
      </c>
      <c r="FJ2" s="35" t="str">
        <f>'Phase 1,2+robust'!GZ2</f>
        <v>Bladder_D2_max</v>
      </c>
      <c r="FK2" s="35" t="str">
        <f>'Phase 1,2+robust'!HA2</f>
        <v>Bladder_V59Gy(RBE)_min</v>
      </c>
      <c r="FL2" s="35" t="str">
        <f>'Phase 1,2+robust'!HB2</f>
        <v>Bladder_V59Gy(RBE)_max</v>
      </c>
      <c r="FM2" s="35" t="str">
        <f>'Phase 1,2+robust'!HC2</f>
        <v>BladderWall_D2_min</v>
      </c>
      <c r="FN2" s="35" t="str">
        <f>'Phase 1,2+robust'!HD2</f>
        <v>BladderWall_D2_max</v>
      </c>
      <c r="FO2" s="35" t="str">
        <f>'Phase 1,2+robust'!HE2</f>
        <v>BladderWall_V59Gy(RBE)_min</v>
      </c>
      <c r="FP2" s="35" t="str">
        <f>'Phase 1,2+robust'!HF2</f>
        <v>BladderWall_V59Gy(RBE)_max</v>
      </c>
      <c r="FQ2" s="35" t="str">
        <f>'Phase 1,2+robust'!HG2</f>
        <v>BulbusPenis_Dmean_min</v>
      </c>
      <c r="FR2" s="35" t="str">
        <f>'Phase 1,2+robust'!HH2</f>
        <v>BulbusPenis_Dmean_max</v>
      </c>
      <c r="FS2" s="35" t="str">
        <f>'Phase 1,2+robust'!HI2</f>
        <v>SmallIntestine_D150cc_min</v>
      </c>
      <c r="FT2" s="35" t="str">
        <f>'Phase 1,2+robust'!HJ2</f>
        <v>SmallIntestine_D150cc_max</v>
      </c>
      <c r="FU2" s="35" t="str">
        <f>'Phase 1,2+robust'!HK2</f>
        <v>BowelBag_D2_min</v>
      </c>
      <c r="FV2" s="35" t="str">
        <f>'Phase 1,2+robust'!HL2</f>
        <v>BowelBag_D2_max</v>
      </c>
      <c r="FW2" s="35" t="str">
        <f>'Phase 1,2+robust'!HM2</f>
        <v>BowelBag_V50Gy(RBE)_min</v>
      </c>
      <c r="FX2" s="35" t="str">
        <f>'Phase 1,2+robust'!HN2</f>
        <v>BowelBag_V50Gy(RBE)_max</v>
      </c>
      <c r="FY2" s="35" t="str">
        <f>'Phase 1,2+robust'!HO2</f>
        <v>FemoralHeadLeft_D2_min</v>
      </c>
      <c r="FZ2" s="35" t="str">
        <f>'Phase 1,2+robust'!HP2</f>
        <v>FemoralHeadLeft_D2_max</v>
      </c>
      <c r="GA2" s="35" t="str">
        <f>'Phase 1,2+robust'!HQ2</f>
        <v>FemoralHeadRight_D2_min</v>
      </c>
      <c r="GB2" s="35" t="str">
        <f>'Phase 1,2+robust'!HR2</f>
        <v>FemoralHeadRight_D2_max</v>
      </c>
      <c r="GC2" s="35" t="str">
        <f>'Phase 1,2+robust'!HS2</f>
        <v>Liver_Dmean_min</v>
      </c>
      <c r="GD2" s="35" t="str">
        <f>'Phase 1,2+robust'!HT2</f>
        <v>Liver_Dmean_max</v>
      </c>
      <c r="GE2" s="35" t="str">
        <f>'Phase 1,2+robust'!HU2</f>
        <v>KidneyLeft_Dmean_min</v>
      </c>
      <c r="GF2" s="35" t="str">
        <f>'Phase 1,2+robust'!HV2</f>
        <v>KidneyLeft_Dmean_max</v>
      </c>
      <c r="GG2" s="35" t="str">
        <f>'Phase 1,2+robust'!HW2</f>
        <v>KidneyRight_Dmean_min</v>
      </c>
      <c r="GH2" s="35" t="str">
        <f>'Phase 1,2+robust'!HX2</f>
        <v>KidneyRight_Dmean_max</v>
      </c>
      <c r="GI2" s="35" t="str">
        <f>'Phase 1,2+robust'!HY2</f>
        <v>Stomach_V45Gy(RBE)_min</v>
      </c>
      <c r="GJ2" s="35" t="str">
        <f>'Phase 1,2+robust'!HZ2</f>
        <v>Stomach_V45Gy(RBE)_max</v>
      </c>
      <c r="GK2" s="35" t="str">
        <f>'Phase 1,2+robust'!IA2</f>
        <v>LungLeft_Dmean_min</v>
      </c>
      <c r="GL2" s="35" t="str">
        <f>'Phase 1,2+robust'!IB2</f>
        <v>LungLeft_Dmean_max</v>
      </c>
      <c r="GM2" s="35" t="str">
        <f>'Phase 1,2+robust'!IC2</f>
        <v>LungRight_Dmean_min</v>
      </c>
      <c r="GN2" s="35" t="str">
        <f>'Phase 1,2+robust'!ID2</f>
        <v>LungRight_Dmean_max</v>
      </c>
      <c r="GO2" s="35" t="str">
        <f>'Phase 1,2+robust'!IE2</f>
        <v>Heart_Dmean_min</v>
      </c>
      <c r="GP2" s="35" t="str">
        <f>'Phase 1,2+robust'!IF2</f>
        <v>Heart_Dmean_max</v>
      </c>
    </row>
    <row r="3" spans="1:198" s="16" customFormat="1" x14ac:dyDescent="0.25">
      <c r="B3" s="16" t="e">
        <f>VLOOKUP(A3,'Phase 1,2+robust'!$A$3:$ID$198,2,FALSE)</f>
        <v>#N/A</v>
      </c>
      <c r="C3" s="16" t="e">
        <f>VLOOKUP(A3,'Phase 1,2+robust'!$A$3:$ID$198,3,FALSE)</f>
        <v>#N/A</v>
      </c>
      <c r="D3" s="16" t="e">
        <f>VLOOKUP(A3,'Phase 1,2+robust'!$A$3:$ID$198,4,FALSE)</f>
        <v>#N/A</v>
      </c>
      <c r="E3" s="16" t="e">
        <f>VLOOKUP(A3,'Phase 1,2+robust'!$A$3:$ID$198,5,FALSE)</f>
        <v>#N/A</v>
      </c>
      <c r="F3" s="16" t="e">
        <f>VLOOKUP(A3,'Phase 1,2+robust'!$A$3:$ID$198,6,FALSE)</f>
        <v>#N/A</v>
      </c>
      <c r="G3" s="16" t="e">
        <f>VLOOKUP(A3,'Phase 1,2+robust'!$A$3:$ID$198,7,FALSE)</f>
        <v>#N/A</v>
      </c>
      <c r="H3" s="16" t="e">
        <f>VLOOKUP(A3,'Phase 1,2+robust'!$A$3:$ID$198,8,FALSE)</f>
        <v>#N/A</v>
      </c>
      <c r="I3" s="16" t="e">
        <f>VLOOKUP(A3,'Phase 1,2+robust'!$A$3:$ID$198,9,FALSE)</f>
        <v>#N/A</v>
      </c>
      <c r="J3" s="45" t="e">
        <f>VLOOKUP(A3,'Phase 1,2+robust'!$A$3:$ID$198,10,FALSE)</f>
        <v>#N/A</v>
      </c>
      <c r="K3" s="46" t="e">
        <f>VLOOKUP(A3,'Phase 1,2+robust'!$A$3:$ID$198,11,FALSE)</f>
        <v>#N/A</v>
      </c>
      <c r="L3" s="47" t="e">
        <f>VLOOKUP(A3,'Phase 1,2+robust'!$A$3:$ID$198,12,FALSE)</f>
        <v>#N/A</v>
      </c>
      <c r="M3" s="16" t="e">
        <f>VLOOKUP(A3,'Phase 1,2+robust'!$A$3:$ID$198,13,FALSE)</f>
        <v>#N/A</v>
      </c>
      <c r="N3" s="16" t="e">
        <f>VLOOKUP(A3,'Phase 1,2+robust'!$A$3:$ID$198,14,FALSE)</f>
        <v>#N/A</v>
      </c>
      <c r="O3" s="16" t="e">
        <f>VLOOKUP(A3,'Phase 1,2+robust'!$A$3:$ID$198,15,FALSE)</f>
        <v>#N/A</v>
      </c>
      <c r="P3" s="45" t="e">
        <f>VLOOKUP(A3,'Phase 1,2+robust'!$A$3:$ID$198,16,FALSE)</f>
        <v>#N/A</v>
      </c>
      <c r="Q3" s="46" t="e">
        <f>VLOOKUP(A3,'Phase 1,2+robust'!$A$3:$ID$198,17,FALSE)</f>
        <v>#N/A</v>
      </c>
      <c r="R3" s="47" t="e">
        <f>VLOOKUP(A3,'Phase 1,2+robust'!$A$3:$ID$198,18,FALSE)</f>
        <v>#N/A</v>
      </c>
      <c r="S3" s="16" t="e">
        <f>VLOOKUP(A3,'Phase 1,2+robust'!$A$3:$ID$198,19,FALSE)</f>
        <v>#N/A</v>
      </c>
      <c r="T3" s="16" t="e">
        <f>VLOOKUP(A3,'Phase 1,2+robust'!$A$3:$ID$198,20,FALSE)</f>
        <v>#N/A</v>
      </c>
      <c r="U3" s="16" t="e">
        <f>VLOOKUP(A3,'Phase 1,2+robust'!$A$3:$ID$198,21,FALSE)</f>
        <v>#N/A</v>
      </c>
      <c r="V3" s="45" t="e">
        <f>VLOOKUP(A3,'Phase 1,2+robust'!$A$3:$ID$198,22,FALSE)</f>
        <v>#N/A</v>
      </c>
      <c r="W3" s="46" t="e">
        <f>VLOOKUP(A3,'Phase 1,2+robust'!$A$3:$ID$198,23,FALSE)</f>
        <v>#N/A</v>
      </c>
      <c r="X3" s="47" t="e">
        <f>VLOOKUP(A3,'Phase 1,2+robust'!$A$3:$ID$198,24,FALSE)</f>
        <v>#N/A</v>
      </c>
      <c r="Y3" s="16" t="e">
        <f>VLOOKUP(A3,'Phase 1,2+robust'!$A$3:$ID$198,25,FALSE)</f>
        <v>#N/A</v>
      </c>
      <c r="Z3" s="16" t="e">
        <f>VLOOKUP(A3,'Phase 1,2+robust'!$A$3:$ID$198,26,FALSE)</f>
        <v>#N/A</v>
      </c>
      <c r="AA3" s="16" t="e">
        <f>VLOOKUP(A3,'Phase 1,2+robust'!$A$3:$ID$198,27,FALSE)</f>
        <v>#N/A</v>
      </c>
      <c r="AB3" s="45" t="e">
        <f>VLOOKUP(A3,'Phase 1,2+robust'!$A$3:$ID$198,28,FALSE)</f>
        <v>#N/A</v>
      </c>
      <c r="AC3" s="46" t="e">
        <f>VLOOKUP(A3,'Phase 1,2+robust'!$A$3:$ID$198,29,FALSE)</f>
        <v>#N/A</v>
      </c>
      <c r="AD3" s="47" t="e">
        <f>VLOOKUP(A3,'Phase 1,2+robust'!$A$3:$ID$198,30,FALSE)</f>
        <v>#N/A</v>
      </c>
      <c r="AE3" s="16" t="e">
        <f>VLOOKUP(A3,'Phase 1,2+robust'!$A$3:$ID$198,31,FALSE)</f>
        <v>#N/A</v>
      </c>
      <c r="AF3" s="16" t="e">
        <f>VLOOKUP(A3,'Phase 1,2+robust'!$A$3:$ID$198,32,FALSE)</f>
        <v>#N/A</v>
      </c>
      <c r="AG3" s="16" t="e">
        <f>VLOOKUP(A3,'Phase 1,2+robust'!$A$3:$ID$198,33,FALSE)</f>
        <v>#N/A</v>
      </c>
      <c r="AH3" s="45" t="e">
        <f>VLOOKUP(A3,'Phase 1,2+robust'!$A$3:$ID$198,34,FALSE)</f>
        <v>#N/A</v>
      </c>
      <c r="AI3" s="46" t="e">
        <f>VLOOKUP(A3,'Phase 1,2+robust'!$A$3:$ID$198,35,FALSE)</f>
        <v>#N/A</v>
      </c>
      <c r="AJ3" s="47" t="e">
        <f>VLOOKUP(A3,'Phase 1,2+robust'!$A$3:$ID$198,36,FALSE)</f>
        <v>#N/A</v>
      </c>
      <c r="AK3" s="16" t="e">
        <f>VLOOKUP(A3,'Phase 1,2+robust'!$A$3:$ID$198,37,FALSE)</f>
        <v>#N/A</v>
      </c>
      <c r="AL3" s="16" t="e">
        <f>VLOOKUP(A3,'Phase 1,2+robust'!$A$3:$ID$198,38,FALSE)</f>
        <v>#N/A</v>
      </c>
      <c r="AM3" s="16" t="e">
        <f>VLOOKUP(A3,'Phase 1,2+robust'!$A$3:$ID$198,39,FALSE)</f>
        <v>#N/A</v>
      </c>
      <c r="AN3" s="45" t="e">
        <f>VLOOKUP(A3,'Phase 1,2+robust'!$A$3:$ID$198,40,FALSE)</f>
        <v>#N/A</v>
      </c>
      <c r="AO3" s="46" t="e">
        <f>VLOOKUP(A3,'Phase 1,2+robust'!$A$3:$ID$198,41,FALSE)</f>
        <v>#N/A</v>
      </c>
      <c r="AP3" s="47" t="e">
        <f>VLOOKUP(A3,'Phase 1,2+robust'!$A$3:$ID$198,42,FALSE)</f>
        <v>#N/A</v>
      </c>
      <c r="AQ3" s="16" t="e">
        <f>VLOOKUP(A3,'Phase 1,2+robust'!$A$3:$ID$198,43,FALSE)</f>
        <v>#N/A</v>
      </c>
      <c r="AR3" s="16" t="e">
        <f>VLOOKUP(A3,'Phase 1,2+robust'!$A$3:$ID$198,44,FALSE)</f>
        <v>#N/A</v>
      </c>
      <c r="AS3" s="16" t="e">
        <f>VLOOKUP(A3,'Phase 1,2+robust'!$A$3:$ID$198,45,FALSE)</f>
        <v>#N/A</v>
      </c>
      <c r="AT3" s="45" t="e">
        <f>VLOOKUP(A3,'Phase 1,2+robust'!$A$3:$ID$198,46,FALSE)</f>
        <v>#N/A</v>
      </c>
      <c r="AU3" s="46" t="e">
        <f>VLOOKUP(A3,'Phase 1,2+robust'!$A$3:$ID$198,47,FALSE)</f>
        <v>#N/A</v>
      </c>
      <c r="AV3" s="47" t="e">
        <f>VLOOKUP(A3,'Phase 1,2+robust'!$A$3:$ID$198,48,FALSE)</f>
        <v>#N/A</v>
      </c>
      <c r="AW3" s="16" t="e">
        <f>VLOOKUP(A3,'Phase 1,2+robust'!$A$3:$ID$198,49,FALSE)</f>
        <v>#N/A</v>
      </c>
      <c r="AX3" s="16" t="e">
        <f>VLOOKUP(A3,'Phase 1,2+robust'!$A$3:$ID$198,50,FALSE)</f>
        <v>#N/A</v>
      </c>
      <c r="AY3" s="16" t="e">
        <f>VLOOKUP(A3,'Phase 1,2+robust'!$A$3:$ID$198,51,FALSE)</f>
        <v>#N/A</v>
      </c>
      <c r="AZ3" s="45" t="e">
        <f>VLOOKUP(A3,'Phase 1,2+robust'!$A$3:$ID$198,52,FALSE)</f>
        <v>#N/A</v>
      </c>
      <c r="BA3" s="46" t="e">
        <f>VLOOKUP(A3,'Phase 1,2+robust'!$A$3:$ID$198,53,FALSE)</f>
        <v>#N/A</v>
      </c>
      <c r="BB3" s="47" t="e">
        <f>VLOOKUP(A3,'Phase 1,2+robust'!$A$3:$ID$198,54,FALSE)</f>
        <v>#N/A</v>
      </c>
      <c r="BC3" s="16" t="e">
        <f>VLOOKUP(A3,'Phase 1,2+robust'!$A$3:$ID$198,55,FALSE)</f>
        <v>#N/A</v>
      </c>
      <c r="BD3" s="16" t="e">
        <f>VLOOKUP(A3,'Phase 1,2+robust'!$A$3:$ID$198,56,FALSE)</f>
        <v>#N/A</v>
      </c>
      <c r="BE3" s="16" t="e">
        <f>VLOOKUP(A3,'Phase 1,2+robust'!$A$3:$ID$198,57,FALSE)</f>
        <v>#N/A</v>
      </c>
      <c r="BF3" s="45" t="e">
        <f>VLOOKUP(A3,'Phase 1,2+robust'!$A$3:$ID$198,58,FALSE)</f>
        <v>#N/A</v>
      </c>
      <c r="BG3" s="46" t="e">
        <f>VLOOKUP(A3,'Phase 1,2+robust'!$A$3:$ID$198,59,FALSE)</f>
        <v>#N/A</v>
      </c>
      <c r="BH3" s="47" t="e">
        <f>VLOOKUP(A3,'Phase 1,2+robust'!$A$3:$ID$198,60,FALSE)</f>
        <v>#N/A</v>
      </c>
      <c r="BI3" s="16" t="e">
        <f>VLOOKUP(A3,'Phase 1,2+robust'!$A$3:$ID$198,61,FALSE)</f>
        <v>#N/A</v>
      </c>
      <c r="BJ3" s="16" t="e">
        <f>VLOOKUP(A3,'Phase 1,2+robust'!$A$3:$ID$198,62,FALSE)</f>
        <v>#N/A</v>
      </c>
      <c r="BK3" s="16" t="e">
        <f>VLOOKUP(A3,'Phase 1,2+robust'!$A$3:$ID$198,63,FALSE)</f>
        <v>#N/A</v>
      </c>
      <c r="BL3" s="45" t="e">
        <f>VLOOKUP(A3,'Phase 1,2+robust'!$A$3:$ID$198,64,FALSE)</f>
        <v>#N/A</v>
      </c>
      <c r="BM3" s="46" t="e">
        <f>VLOOKUP(A3,'Phase 1,2+robust'!$A$3:$ID$198,65,FALSE)</f>
        <v>#N/A</v>
      </c>
      <c r="BN3" s="47" t="e">
        <f>VLOOKUP(A3,'Phase 1,2+robust'!$A$3:$ID$198,66,FALSE)</f>
        <v>#N/A</v>
      </c>
      <c r="BO3" s="16" t="e">
        <f>VLOOKUP(A3,'Phase 1,2+robust'!$A$3:$ID$198,67,FALSE)</f>
        <v>#N/A</v>
      </c>
      <c r="BP3" s="16" t="e">
        <f>VLOOKUP(A3,'Phase 1,2+robust'!$A$3:$ID$198,68,FALSE)</f>
        <v>#N/A</v>
      </c>
      <c r="BQ3" s="16" t="e">
        <f>VLOOKUP(A3,'Phase 1,2+robust'!$A$3:$ID$198,69,FALSE)</f>
        <v>#N/A</v>
      </c>
      <c r="BR3" s="45" t="e">
        <f>VLOOKUP(A3,'Phase 1,2+robust'!$A$3:$ID$198,70,FALSE)</f>
        <v>#N/A</v>
      </c>
      <c r="BS3" s="46" t="e">
        <f>VLOOKUP(A3,'Phase 1,2+robust'!$A$3:$ID$198,71,FALSE)</f>
        <v>#N/A</v>
      </c>
      <c r="BT3" s="47" t="e">
        <f>VLOOKUP(A3,'Phase 1,2+robust'!$A$3:$ID$198,72,FALSE)</f>
        <v>#N/A</v>
      </c>
      <c r="BU3" s="16" t="e">
        <f>VLOOKUP(A3,'Phase 1,2+robust'!$A$3:$ID$198,73,FALSE)</f>
        <v>#N/A</v>
      </c>
      <c r="BV3" s="16" t="e">
        <f>VLOOKUP(A3,'Phase 1,2+robust'!$A$3:$ID$198,74,FALSE)</f>
        <v>#N/A</v>
      </c>
      <c r="BW3" s="16" t="e">
        <f>VLOOKUP(A3,'Phase 1,2+robust'!$A$3:$ID$198,75,FALSE)</f>
        <v>#N/A</v>
      </c>
      <c r="BX3" s="45" t="e">
        <f>VLOOKUP(A3,'Phase 1,2+robust'!$A$3:$ID$198,76,FALSE)</f>
        <v>#N/A</v>
      </c>
      <c r="BY3" s="46" t="e">
        <f>VLOOKUP(A3,'Phase 1,2+robust'!$A$3:$ID$198,77,FALSE)</f>
        <v>#N/A</v>
      </c>
      <c r="BZ3" s="47" t="e">
        <f>VLOOKUP(A3,'Phase 1,2+robust'!$A$3:$ID$198,78,FALSE)</f>
        <v>#N/A</v>
      </c>
      <c r="CA3" s="16" t="e">
        <f>VLOOKUP(A3,'Phase 1,2+robust'!$A$3:$ID$198,79,FALSE)</f>
        <v>#N/A</v>
      </c>
      <c r="CB3" s="16" t="e">
        <f>VLOOKUP(A3,'Phase 1,2+robust'!$A$3:$ID$198,80,FALSE)</f>
        <v>#N/A</v>
      </c>
      <c r="CC3" s="16" t="e">
        <f>VLOOKUP(A3,'Phase 1,2+robust'!$A$3:$ID$198,81,FALSE)</f>
        <v>#N/A</v>
      </c>
      <c r="CD3" s="45" t="e">
        <f>VLOOKUP(A3,'Phase 1,2+robust'!$A$3:$ID$198,82,FALSE)</f>
        <v>#N/A</v>
      </c>
      <c r="CE3" s="46" t="e">
        <f>VLOOKUP(A3,'Phase 1,2+robust'!$A$3:$ID$198,83,FALSE)</f>
        <v>#N/A</v>
      </c>
      <c r="CF3" s="47" t="e">
        <f>VLOOKUP(A3,'Phase 1,2+robust'!$A$3:$ID$198,84,FALSE)</f>
        <v>#N/A</v>
      </c>
      <c r="CG3" s="16" t="e">
        <f>VLOOKUP(A3,'Phase 1,2+robust'!$A$3:$ID$198,85,FALSE)</f>
        <v>#N/A</v>
      </c>
      <c r="CH3" s="16" t="e">
        <f>VLOOKUP(A3,'Phase 1,2+robust'!$A$3:$ID$198,86,FALSE)</f>
        <v>#N/A</v>
      </c>
      <c r="CI3" s="16" t="e">
        <f>VLOOKUP(A3,'Phase 1,2+robust'!$A$3:$ID$198,87,FALSE)</f>
        <v>#N/A</v>
      </c>
      <c r="CJ3" s="45" t="e">
        <f>VLOOKUP(A3,'Phase 1,2+robust'!$A$3:$ID$198,88,FALSE)</f>
        <v>#N/A</v>
      </c>
      <c r="CK3" s="46" t="e">
        <f>VLOOKUP(A3,'Phase 1,2+robust'!$A$3:$ID$198,89,FALSE)</f>
        <v>#N/A</v>
      </c>
      <c r="CL3" s="47" t="e">
        <f>VLOOKUP(A3,'Phase 1,2+robust'!$A$3:$ID$198,90,FALSE)</f>
        <v>#N/A</v>
      </c>
      <c r="CM3" s="16" t="e">
        <f>VLOOKUP(A3,'Phase 1,2+robust'!$A$3:$ID$198,91,FALSE)</f>
        <v>#N/A</v>
      </c>
      <c r="CN3" s="16" t="e">
        <f>VLOOKUP(A3,'Phase 1,2+robust'!$A$3:$ID$198,92,FALSE)</f>
        <v>#N/A</v>
      </c>
      <c r="CO3" s="16" t="e">
        <f>VLOOKUP(A3,'Phase 1,2+robust'!$A$3:$ID$198,93,FALSE)</f>
        <v>#N/A</v>
      </c>
      <c r="CP3" s="45" t="e">
        <f>VLOOKUP(A3,'Phase 1,2+robust'!$A$3:$ID$198,94,FALSE)</f>
        <v>#N/A</v>
      </c>
      <c r="CQ3" s="46" t="e">
        <f>VLOOKUP(A3,'Phase 1,2+robust'!$A$3:$ID$198,95,FALSE)</f>
        <v>#N/A</v>
      </c>
      <c r="CR3" s="47" t="e">
        <f>VLOOKUP(A3,'Phase 1,2+robust'!$A$3:$ID$198,96,FALSE)</f>
        <v>#N/A</v>
      </c>
      <c r="CS3" s="16" t="e">
        <f>VLOOKUP(A3,'Phase 1,2+robust'!$A$3:$ID$198,97,FALSE)</f>
        <v>#N/A</v>
      </c>
      <c r="CT3" s="16" t="e">
        <f>VLOOKUP(A3,'Phase 1,2+robust'!$A$3:$ID$198,98,FALSE)</f>
        <v>#N/A</v>
      </c>
      <c r="CU3" s="16" t="e">
        <f>VLOOKUP(A3,'Phase 1,2+robust'!$A$3:$ID$198,99,FALSE)</f>
        <v>#N/A</v>
      </c>
      <c r="CV3" s="45" t="e">
        <f>VLOOKUP(A3,'Phase 1,2+robust'!$A$3:$ID$198,100,FALSE)</f>
        <v>#N/A</v>
      </c>
      <c r="CW3" s="46" t="e">
        <f>VLOOKUP(A3,'Phase 1,2+robust'!$A$3:$ID$198,101,FALSE)</f>
        <v>#N/A</v>
      </c>
      <c r="CX3" s="47" t="e">
        <f>VLOOKUP(A3,'Phase 1,2+robust'!$A$3:$ID$198,102,FALSE)</f>
        <v>#N/A</v>
      </c>
      <c r="CY3" s="16" t="e">
        <f>VLOOKUP(A3,'Phase 1,2+robust'!$A$3:$ID$198,103,FALSE)</f>
        <v>#N/A</v>
      </c>
      <c r="CZ3" s="16" t="e">
        <f>VLOOKUP(A3,'Phase 1,2+robust'!$A$3:$ID$198,104,FALSE)</f>
        <v>#N/A</v>
      </c>
      <c r="DA3" s="16" t="e">
        <f>VLOOKUP(A3,'Phase 1,2+robust'!$A$3:$ID$198,105,FALSE)</f>
        <v>#N/A</v>
      </c>
      <c r="DB3" s="45" t="e">
        <f>VLOOKUP(A3,'Phase 1,2+robust'!$A$3:$ID$198,106,FALSE)</f>
        <v>#N/A</v>
      </c>
      <c r="DC3" s="46" t="e">
        <f>VLOOKUP(A3,'Phase 1,2+robust'!$A$3:$ID$198,107,FALSE)</f>
        <v>#N/A</v>
      </c>
      <c r="DD3" s="47" t="e">
        <f>VLOOKUP(A3,'Phase 1,2+robust'!$A$3:$ID$198,108,FALSE)</f>
        <v>#N/A</v>
      </c>
      <c r="DE3" s="16" t="e">
        <f>VLOOKUP(A3,'Phase 1,2+robust'!$A$3:$ID$198,109,FALSE)</f>
        <v>#N/A</v>
      </c>
      <c r="DF3" s="16" t="e">
        <f>VLOOKUP(A3,'Phase 1,2+robust'!$A$3:$ID$198,110,FALSE)</f>
        <v>#N/A</v>
      </c>
      <c r="DG3" s="16" t="e">
        <f>VLOOKUP(A3,'Phase 1,2+robust'!$A$3:$ID$198,111,FALSE)</f>
        <v>#N/A</v>
      </c>
      <c r="DH3" s="45" t="e">
        <f>VLOOKUP(A3,'Phase 1,2+robust'!$A$3:$ID$198,112,FALSE)</f>
        <v>#N/A</v>
      </c>
      <c r="DI3" s="46" t="e">
        <f>VLOOKUP(A3,'Phase 1,2+robust'!$A$3:$ID$198,113,FALSE)</f>
        <v>#N/A</v>
      </c>
      <c r="DJ3" s="47" t="e">
        <f>VLOOKUP(A3,'Phase 1,2+robust'!$A$3:$ID$198,114,FALSE)</f>
        <v>#N/A</v>
      </c>
      <c r="DK3" s="16" t="e">
        <f>VLOOKUP(A3,'Phase 1,2+robust'!$A$3:$ID$198,115,FALSE)</f>
        <v>#N/A</v>
      </c>
      <c r="DL3" s="16" t="e">
        <f>VLOOKUP(A3,'Phase 1,2+robust'!$A$3:$ID$198,116,FALSE)</f>
        <v>#N/A</v>
      </c>
      <c r="DM3" s="16" t="e">
        <f>VLOOKUP(A3,'Phase 1,2+robust'!$A$3:$ID$198,117,FALSE)</f>
        <v>#N/A</v>
      </c>
      <c r="DN3" s="45" t="e">
        <f>VLOOKUP(A3,'Phase 1,2+robust'!$A$3:$ID$198,118,FALSE)</f>
        <v>#N/A</v>
      </c>
      <c r="DO3" s="46" t="e">
        <f>VLOOKUP(A3,'Phase 1,2+robust'!$A$3:$ID$198,119,FALSE)</f>
        <v>#N/A</v>
      </c>
      <c r="DP3" s="47" t="e">
        <f>VLOOKUP(A3,'Phase 1,2+robust'!$A$3:$ID$198,120,FALSE)</f>
        <v>#N/A</v>
      </c>
      <c r="DQ3" s="16" t="e">
        <f>VLOOKUP(A3,'Phase 1,2+robust'!$A$3:$ID$198,121,FALSE)</f>
        <v>#N/A</v>
      </c>
      <c r="DR3" s="16" t="e">
        <f>VLOOKUP(A3,'Phase 1,2+robust'!$A$3:$ID$198,122,FALSE)</f>
        <v>#N/A</v>
      </c>
      <c r="DS3" s="16" t="e">
        <f>VLOOKUP(A3,'Phase 1,2+robust'!$A$3:$ID$198,123,FALSE)</f>
        <v>#N/A</v>
      </c>
      <c r="DT3" s="45" t="e">
        <f>VLOOKUP(A3,'Phase 1,2+robust'!$A$3:$ID$198,124,FALSE)</f>
        <v>#N/A</v>
      </c>
      <c r="DU3" s="46" t="e">
        <f>VLOOKUP(A3,'Phase 1,2+robust'!$A$3:$ID$198,125,FALSE)</f>
        <v>#N/A</v>
      </c>
      <c r="DV3" s="47" t="e">
        <f>VLOOKUP(A3,'Phase 1,2+robust'!$A$3:$ID$198,126,FALSE)</f>
        <v>#N/A</v>
      </c>
      <c r="DW3" s="16" t="e">
        <f>VLOOKUP(A3,'Phase 1,2+robust'!$A$3:$ID$198,127,FALSE)</f>
        <v>#N/A</v>
      </c>
      <c r="DX3" s="16" t="e">
        <f>VLOOKUP(A3,'Phase 1,2+robust'!$A$3:$ID$198,128,FALSE)</f>
        <v>#N/A</v>
      </c>
      <c r="DY3" s="16" t="e">
        <f>VLOOKUP(A3,'Phase 1,2+robust'!$A$3:$ID$198,129,FALSE)</f>
        <v>#N/A</v>
      </c>
      <c r="DZ3" s="45" t="e">
        <f>VLOOKUP(A3,'Phase 1,2+robust'!$A$3:$ID$198,130,FALSE)</f>
        <v>#N/A</v>
      </c>
      <c r="EA3" s="46" t="e">
        <f>VLOOKUP(A3,'Phase 1,2+robust'!$A$3:$ID$198,131,FALSE)</f>
        <v>#N/A</v>
      </c>
      <c r="EB3" s="47" t="e">
        <f>VLOOKUP(A3,'Phase 1,2+robust'!$A$3:$ID$198,132,FALSE)</f>
        <v>#N/A</v>
      </c>
      <c r="EC3" s="16" t="e">
        <f>VLOOKUP(A3,'Phase 1,2+robust'!$A$3:$ID$198,133,FALSE)</f>
        <v>#N/A</v>
      </c>
      <c r="ED3" s="16" t="e">
        <f>VLOOKUP(A3,'Phase 1,2+robust'!$A$3:$ID$198,134,FALSE)</f>
        <v>#N/A</v>
      </c>
      <c r="EE3" s="16" t="e">
        <f>VLOOKUP(A3,'Phase 1,2+robust'!$A$3:$ID$198,135,FALSE)</f>
        <v>#N/A</v>
      </c>
      <c r="EF3" s="45" t="e">
        <f>VLOOKUP(A3,'Phase 1,2+robust'!$A$3:$ID$198,136,FALSE)</f>
        <v>#N/A</v>
      </c>
      <c r="EG3" s="46" t="e">
        <f>VLOOKUP(A3,'Phase 1,2+robust'!$A$3:$ID$198,137,FALSE)</f>
        <v>#N/A</v>
      </c>
      <c r="EH3" s="47" t="e">
        <f>VLOOKUP(A3,'Phase 1,2+robust'!$A$3:$ID$198,138,FALSE)</f>
        <v>#N/A</v>
      </c>
      <c r="EI3" s="16" t="e">
        <f>VLOOKUP(A3,'Phase 1,2+robust'!$A$3:$ID$198,139,FALSE)</f>
        <v>#N/A</v>
      </c>
      <c r="EJ3" s="16" t="e">
        <f>VLOOKUP(A3,'Phase 1,2+robust'!$A$3:$ID$198,140,FALSE)</f>
        <v>#N/A</v>
      </c>
      <c r="EK3" s="16" t="e">
        <f>VLOOKUP(A3,'Phase 1,2+robust'!$A$3:$ID$198,141,FALSE)</f>
        <v>#N/A</v>
      </c>
      <c r="EL3" s="45" t="e">
        <f>VLOOKUP(A3,'Phase 1,2+robust'!$A$3:$ID$198,142,FALSE)</f>
        <v>#N/A</v>
      </c>
      <c r="EM3" s="46" t="e">
        <f>VLOOKUP(A3,'Phase 1,2+robust'!$A$3:$ID$198,143,FALSE)</f>
        <v>#N/A</v>
      </c>
      <c r="EN3" s="47" t="e">
        <f>VLOOKUP(A3,'Phase 1,2+robust'!$A$3:$ID$198,144,FALSE)</f>
        <v>#N/A</v>
      </c>
      <c r="EO3" s="16" t="e">
        <f>VLOOKUP(A3,'Phase 1,2+robust'!$A$3:$ID$198,145,FALSE)</f>
        <v>#N/A</v>
      </c>
      <c r="EP3" s="16" t="e">
        <f>VLOOKUP(A3,'Phase 1,2+robust'!$A$3:$ID$198,146,FALSE)</f>
        <v>#N/A</v>
      </c>
      <c r="EQ3" s="16" t="e">
        <f>VLOOKUP(A3,'Phase 1,2+robust'!$A$3:$ID$198,147,FALSE)</f>
        <v>#N/A</v>
      </c>
      <c r="ER3" s="45" t="e">
        <f>VLOOKUP(A3,'Phase 1,2+robust'!$A$3:$ID$198,148,FALSE)</f>
        <v>#N/A</v>
      </c>
      <c r="ES3" s="46" t="e">
        <f>VLOOKUP(A3,'Phase 1,2+robust'!$A$3:$ID$198,149,FALSE)</f>
        <v>#N/A</v>
      </c>
      <c r="ET3" s="47" t="e">
        <f>VLOOKUP(A3,'Phase 1,2+robust'!$A$3:$ID$198,150,FALSE)</f>
        <v>#N/A</v>
      </c>
      <c r="EU3" s="16" t="e">
        <f>VLOOKUP(A3,'Phase 1,2+robust'!$A$3:$ID$198,151,FALSE)</f>
        <v>#N/A</v>
      </c>
      <c r="EV3" s="16" t="e">
        <f>VLOOKUP(A3,'Phase 1,2+robust'!$A$3:$ID$198,152,FALSE)</f>
        <v>#N/A</v>
      </c>
      <c r="EW3" s="16" t="e">
        <f>VLOOKUP(A3,'Phase 1,2+robust'!$A$3:$ID$198,153,FALSE)</f>
        <v>#N/A</v>
      </c>
      <c r="EX3" s="16" t="e">
        <f>VLOOKUP(A3,'Phase 1,2+robust'!$A$3:$ID$198,154,FALSE)</f>
        <v>#N/A</v>
      </c>
      <c r="EY3" s="16" t="e">
        <f>VLOOKUP(A3,'Phase 1,2+robust'!$A$3:$ID$198,155,FALSE)</f>
        <v>#N/A</v>
      </c>
      <c r="EZ3" s="16" t="e">
        <f>VLOOKUP(A3,'Phase 1,2+robust'!$A$3:$ID$198,156,FALSE)</f>
        <v>#N/A</v>
      </c>
      <c r="FA3" s="16" t="e">
        <f>VLOOKUP(A3,'Phase 1,2+robust'!$A$3:$ID$198,157,FALSE)</f>
        <v>#N/A</v>
      </c>
      <c r="FB3" s="16" t="e">
        <f>VLOOKUP(A3,'Phase 1,2+robust'!$A$3:$ID$198,158,FALSE)</f>
        <v>#N/A</v>
      </c>
      <c r="FC3" s="16" t="e">
        <f>VLOOKUP(A3,'Phase 1,2+robust'!$A$3:$ID$198,159,FALSE)</f>
        <v>#N/A</v>
      </c>
      <c r="FD3" s="16" t="e">
        <f>VLOOKUP(A3,'Phase 1,2+robust'!$A$3:$ID$198,160,FALSE)</f>
        <v>#N/A</v>
      </c>
      <c r="FE3" s="16" t="e">
        <f>VLOOKUP(A3,'Phase 1,2+robust'!$A$3:$ID$198,161,FALSE)</f>
        <v>#N/A</v>
      </c>
      <c r="FF3" s="16" t="e">
        <f>VLOOKUP(A3,'Phase 1,2+robust'!$A$3:$ID$198,162,FALSE)</f>
        <v>#N/A</v>
      </c>
      <c r="FG3" s="16" t="e">
        <f>VLOOKUP(A3,'Phase 1,2+robust'!$A$3:$ID$198,163,FALSE)</f>
        <v>#N/A</v>
      </c>
      <c r="FH3" s="16" t="e">
        <f>VLOOKUP(A3,'Phase 1,2+robust'!$A$3:$ID$198,164,FALSE)</f>
        <v>#N/A</v>
      </c>
      <c r="FI3" s="16" t="e">
        <f>VLOOKUP(A3,'Phase 1,2+robust'!$A$3:$ID$198,165,FALSE)</f>
        <v>#N/A</v>
      </c>
      <c r="FJ3" s="16" t="e">
        <f>VLOOKUP(A3,'Phase 1,2+robust'!$A$3:$ID$198,166,FALSE)</f>
        <v>#N/A</v>
      </c>
      <c r="FK3" s="16" t="e">
        <f>VLOOKUP(A3,'Phase 1,2+robust'!$A$3:$ID$198,167,FALSE)</f>
        <v>#N/A</v>
      </c>
      <c r="FL3" s="16" t="e">
        <f>VLOOKUP(A3,'Phase 1,2+robust'!$A$3:$ID$198,168,FALSE)</f>
        <v>#N/A</v>
      </c>
      <c r="FM3" s="16" t="e">
        <f>VLOOKUP(A3,'Phase 1,2+robust'!$A$3:$ID$198,169,FALSE)</f>
        <v>#N/A</v>
      </c>
      <c r="FN3" s="16" t="e">
        <f>VLOOKUP(A3,'Phase 1,2+robust'!$A$3:$ID$198,170,FALSE)</f>
        <v>#N/A</v>
      </c>
      <c r="FO3" s="16" t="e">
        <f>VLOOKUP(A3,'Phase 1,2+robust'!$A$3:$ID$198,171,FALSE)</f>
        <v>#N/A</v>
      </c>
      <c r="FP3" s="16" t="e">
        <f>VLOOKUP(A3,'Phase 1,2+robust'!$A$3:$ID$198,172,FALSE)</f>
        <v>#N/A</v>
      </c>
      <c r="FQ3" s="16" t="e">
        <f>VLOOKUP(A3,'Phase 1,2+robust'!$A$3:$ID$198,173,FALSE)</f>
        <v>#N/A</v>
      </c>
      <c r="FR3" s="16" t="e">
        <f>VLOOKUP(A3,'Phase 1,2+robust'!$A$3:$ID$198,174,FALSE)</f>
        <v>#N/A</v>
      </c>
      <c r="FS3" s="16" t="e">
        <f>VLOOKUP(A3,'Phase 1,2+robust'!$A$3:$ID$198,175,FALSE)</f>
        <v>#N/A</v>
      </c>
      <c r="FT3" s="16" t="e">
        <f>VLOOKUP(A3,'Phase 1,2+robust'!$A$3:$ID$198,176,FALSE)</f>
        <v>#N/A</v>
      </c>
      <c r="FU3" s="16" t="e">
        <f>VLOOKUP(A3,'Phase 1,2+robust'!$A$3:$ID$198,177,FALSE)</f>
        <v>#N/A</v>
      </c>
      <c r="FV3" s="16" t="e">
        <f>VLOOKUP(A3,'Phase 1,2+robust'!$A$3:$ID$198,178,FALSE)</f>
        <v>#N/A</v>
      </c>
      <c r="FW3" s="16" t="e">
        <f>VLOOKUP(A3,'Phase 1,2+robust'!$A$3:$ID$198,179,FALSE)</f>
        <v>#N/A</v>
      </c>
      <c r="FX3" s="16" t="e">
        <f>VLOOKUP(A3,'Phase 1,2+robust'!$A$3:$ID$198,180,FALSE)</f>
        <v>#N/A</v>
      </c>
      <c r="FY3" s="16" t="e">
        <f>VLOOKUP(A3,'Phase 1,2+robust'!$A$3:$ID$198,181,FALSE)</f>
        <v>#N/A</v>
      </c>
      <c r="FZ3" s="16" t="e">
        <f>VLOOKUP(A3,'Phase 1,2+robust'!$A$3:$ID$198,182,FALSE)</f>
        <v>#N/A</v>
      </c>
      <c r="GA3" s="16" t="e">
        <f>VLOOKUP(A3,'Phase 1,2+robust'!$A$3:$ID$198,183,FALSE)</f>
        <v>#N/A</v>
      </c>
      <c r="GB3" s="16" t="e">
        <f>VLOOKUP(A3,'Phase 1,2+robust'!$A$3:$ID$198,184,FALSE)</f>
        <v>#N/A</v>
      </c>
      <c r="GC3" s="16" t="e">
        <f>VLOOKUP(A3,'Phase 1,2+robust'!$A$3:$ID$198,185,FALSE)</f>
        <v>#N/A</v>
      </c>
      <c r="GD3" s="16" t="e">
        <f>VLOOKUP(A3,'Phase 1,2+robust'!$A$3:$ID$198,186,FALSE)</f>
        <v>#N/A</v>
      </c>
      <c r="GE3" s="16" t="e">
        <f>VLOOKUP(A3,'Phase 1,2+robust'!$A$3:$ID$198,187,FALSE)</f>
        <v>#N/A</v>
      </c>
      <c r="GF3" s="16" t="e">
        <f>VLOOKUP(A3,'Phase 1,2+robust'!$A$3:$ID$198,188,FALSE)</f>
        <v>#N/A</v>
      </c>
      <c r="GG3" s="16" t="e">
        <f>VLOOKUP(A3,'Phase 1,2+robust'!$A$3:$ID$198,189,FALSE)</f>
        <v>#N/A</v>
      </c>
      <c r="GH3" s="16" t="e">
        <f>VLOOKUP(A3,'Phase 1,2+robust'!$A$3:$ID$198,190,FALSE)</f>
        <v>#N/A</v>
      </c>
      <c r="GI3" s="16" t="e">
        <f>VLOOKUP(A3,'Phase 1,2+robust'!$A$3:$ID$198,191,FALSE)</f>
        <v>#N/A</v>
      </c>
      <c r="GJ3" s="16" t="e">
        <f>VLOOKUP(A3,'Phase 1,2+robust'!$A$3:$ID$198,192,FALSE)</f>
        <v>#N/A</v>
      </c>
      <c r="GK3" s="16" t="e">
        <f>VLOOKUP(A3,'Phase 1,2+robust'!$A$3:$ID$198,193,FALSE)</f>
        <v>#N/A</v>
      </c>
      <c r="GL3" s="16" t="e">
        <f>VLOOKUP(A3,'Phase 1,2+robust'!$A$3:$ID$198,194,FALSE)</f>
        <v>#N/A</v>
      </c>
      <c r="GM3" s="16" t="e">
        <f>VLOOKUP(A3,'Phase 1,2+robust'!$A$3:$ID$198,195,FALSE)</f>
        <v>#N/A</v>
      </c>
      <c r="GN3" s="16" t="e">
        <f>VLOOKUP(A3,'Phase 1,2+robust'!$A$3:$ID$198,196,FALSE)</f>
        <v>#N/A</v>
      </c>
      <c r="GO3" s="16" t="e">
        <f>VLOOKUP(A3,'Phase 1,2+robust'!$A$3:$ID$198,197,FALSE)</f>
        <v>#N/A</v>
      </c>
      <c r="GP3" s="16" t="e">
        <f>VLOOKUP(A3,'Phase 1,2+robust'!$A$3:$ID$198,198,FALSE)</f>
        <v>#N/A</v>
      </c>
    </row>
    <row r="4" spans="1:198" s="16" customFormat="1" x14ac:dyDescent="0.25">
      <c r="B4" s="16" t="e">
        <f>VLOOKUP(A4,'Phase 1,2+robust'!$A$3:$ID$198,2,FALSE)</f>
        <v>#N/A</v>
      </c>
      <c r="C4" s="16" t="e">
        <f>VLOOKUP(A4,'Phase 1,2+robust'!$A$3:$ID$198,3,FALSE)</f>
        <v>#N/A</v>
      </c>
      <c r="D4" s="16" t="e">
        <f>VLOOKUP(A4,'Phase 1,2+robust'!$A$3:$ID$198,4,FALSE)</f>
        <v>#N/A</v>
      </c>
      <c r="E4" s="16" t="e">
        <f>VLOOKUP(A4,'Phase 1,2+robust'!$A$3:$ID$198,5,FALSE)</f>
        <v>#N/A</v>
      </c>
      <c r="F4" s="16" t="e">
        <f>VLOOKUP(A4,'Phase 1,2+robust'!$A$3:$ID$198,6,FALSE)</f>
        <v>#N/A</v>
      </c>
      <c r="G4" s="16" t="e">
        <f>VLOOKUP(A4,'Phase 1,2+robust'!$A$3:$ID$198,7,FALSE)</f>
        <v>#N/A</v>
      </c>
      <c r="H4" s="16" t="e">
        <f>VLOOKUP(A4,'Phase 1,2+robust'!$A$3:$ID$198,8,FALSE)</f>
        <v>#N/A</v>
      </c>
      <c r="I4" s="16" t="e">
        <f>VLOOKUP(A4,'Phase 1,2+robust'!$A$3:$ID$198,9,FALSE)</f>
        <v>#N/A</v>
      </c>
      <c r="J4" s="45" t="e">
        <f>VLOOKUP(A4,'Phase 1,2+robust'!$A$3:$ID$198,10,FALSE)</f>
        <v>#N/A</v>
      </c>
      <c r="K4" s="46" t="e">
        <f>VLOOKUP(A4,'Phase 1,2+robust'!$A$3:$ID$198,11,FALSE)</f>
        <v>#N/A</v>
      </c>
      <c r="L4" s="47" t="e">
        <f>VLOOKUP(A4,'Phase 1,2+robust'!$A$3:$ID$198,12,FALSE)</f>
        <v>#N/A</v>
      </c>
      <c r="M4" s="16" t="e">
        <f>VLOOKUP(A4,'Phase 1,2+robust'!$A$3:$ID$198,13,FALSE)</f>
        <v>#N/A</v>
      </c>
      <c r="N4" s="16" t="e">
        <f>VLOOKUP(A4,'Phase 1,2+robust'!$A$3:$ID$198,14,FALSE)</f>
        <v>#N/A</v>
      </c>
      <c r="O4" s="16" t="e">
        <f>VLOOKUP(A4,'Phase 1,2+robust'!$A$3:$ID$198,15,FALSE)</f>
        <v>#N/A</v>
      </c>
      <c r="P4" s="45" t="e">
        <f>VLOOKUP(A4,'Phase 1,2+robust'!$A$3:$ID$198,16,FALSE)</f>
        <v>#N/A</v>
      </c>
      <c r="Q4" s="46" t="e">
        <f>VLOOKUP(A4,'Phase 1,2+robust'!$A$3:$ID$198,17,FALSE)</f>
        <v>#N/A</v>
      </c>
      <c r="R4" s="47" t="e">
        <f>VLOOKUP(A4,'Phase 1,2+robust'!$A$3:$ID$198,18,FALSE)</f>
        <v>#N/A</v>
      </c>
      <c r="S4" s="16" t="e">
        <f>VLOOKUP(A4,'Phase 1,2+robust'!$A$3:$ID$198,19,FALSE)</f>
        <v>#N/A</v>
      </c>
      <c r="T4" s="16" t="e">
        <f>VLOOKUP(A4,'Phase 1,2+robust'!$A$3:$ID$198,20,FALSE)</f>
        <v>#N/A</v>
      </c>
      <c r="U4" s="16" t="e">
        <f>VLOOKUP(A4,'Phase 1,2+robust'!$A$3:$ID$198,21,FALSE)</f>
        <v>#N/A</v>
      </c>
      <c r="V4" s="45" t="e">
        <f>VLOOKUP(A4,'Phase 1,2+robust'!$A$3:$ID$198,22,FALSE)</f>
        <v>#N/A</v>
      </c>
      <c r="W4" s="46" t="e">
        <f>VLOOKUP(A4,'Phase 1,2+robust'!$A$3:$ID$198,23,FALSE)</f>
        <v>#N/A</v>
      </c>
      <c r="X4" s="47" t="e">
        <f>VLOOKUP(A4,'Phase 1,2+robust'!$A$3:$ID$198,24,FALSE)</f>
        <v>#N/A</v>
      </c>
      <c r="Y4" s="16" t="e">
        <f>VLOOKUP(A4,'Phase 1,2+robust'!$A$3:$ID$198,25,FALSE)</f>
        <v>#N/A</v>
      </c>
      <c r="Z4" s="16" t="e">
        <f>VLOOKUP(A4,'Phase 1,2+robust'!$A$3:$ID$198,26,FALSE)</f>
        <v>#N/A</v>
      </c>
      <c r="AA4" s="16" t="e">
        <f>VLOOKUP(A4,'Phase 1,2+robust'!$A$3:$ID$198,27,FALSE)</f>
        <v>#N/A</v>
      </c>
      <c r="AB4" s="45" t="e">
        <f>VLOOKUP(A4,'Phase 1,2+robust'!$A$3:$ID$198,28,FALSE)</f>
        <v>#N/A</v>
      </c>
      <c r="AC4" s="46" t="e">
        <f>VLOOKUP(A4,'Phase 1,2+robust'!$A$3:$ID$198,29,FALSE)</f>
        <v>#N/A</v>
      </c>
      <c r="AD4" s="47" t="e">
        <f>VLOOKUP(A4,'Phase 1,2+robust'!$A$3:$ID$198,30,FALSE)</f>
        <v>#N/A</v>
      </c>
      <c r="AE4" s="16" t="e">
        <f>VLOOKUP(A4,'Phase 1,2+robust'!$A$3:$ID$198,31,FALSE)</f>
        <v>#N/A</v>
      </c>
      <c r="AF4" s="16" t="e">
        <f>VLOOKUP(A4,'Phase 1,2+robust'!$A$3:$ID$198,32,FALSE)</f>
        <v>#N/A</v>
      </c>
      <c r="AG4" s="16" t="e">
        <f>VLOOKUP(A4,'Phase 1,2+robust'!$A$3:$ID$198,33,FALSE)</f>
        <v>#N/A</v>
      </c>
      <c r="AH4" s="45" t="e">
        <f>VLOOKUP(A4,'Phase 1,2+robust'!$A$3:$ID$198,34,FALSE)</f>
        <v>#N/A</v>
      </c>
      <c r="AI4" s="46" t="e">
        <f>VLOOKUP(A4,'Phase 1,2+robust'!$A$3:$ID$198,35,FALSE)</f>
        <v>#N/A</v>
      </c>
      <c r="AJ4" s="47" t="e">
        <f>VLOOKUP(A4,'Phase 1,2+robust'!$A$3:$ID$198,36,FALSE)</f>
        <v>#N/A</v>
      </c>
      <c r="AK4" s="16" t="e">
        <f>VLOOKUP(A4,'Phase 1,2+robust'!$A$3:$ID$198,37,FALSE)</f>
        <v>#N/A</v>
      </c>
      <c r="AL4" s="16" t="e">
        <f>VLOOKUP(A4,'Phase 1,2+robust'!$A$3:$ID$198,38,FALSE)</f>
        <v>#N/A</v>
      </c>
      <c r="AM4" s="16" t="e">
        <f>VLOOKUP(A4,'Phase 1,2+robust'!$A$3:$ID$198,39,FALSE)</f>
        <v>#N/A</v>
      </c>
      <c r="AN4" s="45" t="e">
        <f>VLOOKUP(A4,'Phase 1,2+robust'!$A$3:$ID$198,40,FALSE)</f>
        <v>#N/A</v>
      </c>
      <c r="AO4" s="46" t="e">
        <f>VLOOKUP(A4,'Phase 1,2+robust'!$A$3:$ID$198,41,FALSE)</f>
        <v>#N/A</v>
      </c>
      <c r="AP4" s="47" t="e">
        <f>VLOOKUP(A4,'Phase 1,2+robust'!$A$3:$ID$198,42,FALSE)</f>
        <v>#N/A</v>
      </c>
      <c r="AQ4" s="16" t="e">
        <f>VLOOKUP(A4,'Phase 1,2+robust'!$A$3:$ID$198,43,FALSE)</f>
        <v>#N/A</v>
      </c>
      <c r="AR4" s="16" t="e">
        <f>VLOOKUP(A4,'Phase 1,2+robust'!$A$3:$ID$198,44,FALSE)</f>
        <v>#N/A</v>
      </c>
      <c r="AS4" s="16" t="e">
        <f>VLOOKUP(A4,'Phase 1,2+robust'!$A$3:$ID$198,45,FALSE)</f>
        <v>#N/A</v>
      </c>
      <c r="AT4" s="45" t="e">
        <f>VLOOKUP(A4,'Phase 1,2+robust'!$A$3:$ID$198,46,FALSE)</f>
        <v>#N/A</v>
      </c>
      <c r="AU4" s="46" t="e">
        <f>VLOOKUP(A4,'Phase 1,2+robust'!$A$3:$ID$198,47,FALSE)</f>
        <v>#N/A</v>
      </c>
      <c r="AV4" s="47" t="e">
        <f>VLOOKUP(A4,'Phase 1,2+robust'!$A$3:$ID$198,48,FALSE)</f>
        <v>#N/A</v>
      </c>
      <c r="AW4" s="16" t="e">
        <f>VLOOKUP(A4,'Phase 1,2+robust'!$A$3:$ID$198,49,FALSE)</f>
        <v>#N/A</v>
      </c>
      <c r="AX4" s="16" t="e">
        <f>VLOOKUP(A4,'Phase 1,2+robust'!$A$3:$ID$198,50,FALSE)</f>
        <v>#N/A</v>
      </c>
      <c r="AY4" s="16" t="e">
        <f>VLOOKUP(A4,'Phase 1,2+robust'!$A$3:$ID$198,51,FALSE)</f>
        <v>#N/A</v>
      </c>
      <c r="AZ4" s="45" t="e">
        <f>VLOOKUP(A4,'Phase 1,2+robust'!$A$3:$ID$198,52,FALSE)</f>
        <v>#N/A</v>
      </c>
      <c r="BA4" s="46" t="e">
        <f>VLOOKUP(A4,'Phase 1,2+robust'!$A$3:$ID$198,53,FALSE)</f>
        <v>#N/A</v>
      </c>
      <c r="BB4" s="47" t="e">
        <f>VLOOKUP(A4,'Phase 1,2+robust'!$A$3:$ID$198,54,FALSE)</f>
        <v>#N/A</v>
      </c>
      <c r="BC4" s="16" t="e">
        <f>VLOOKUP(A4,'Phase 1,2+robust'!$A$3:$ID$198,55,FALSE)</f>
        <v>#N/A</v>
      </c>
      <c r="BD4" s="16" t="e">
        <f>VLOOKUP(A4,'Phase 1,2+robust'!$A$3:$ID$198,56,FALSE)</f>
        <v>#N/A</v>
      </c>
      <c r="BE4" s="16" t="e">
        <f>VLOOKUP(A4,'Phase 1,2+robust'!$A$3:$ID$198,57,FALSE)</f>
        <v>#N/A</v>
      </c>
      <c r="BF4" s="45" t="e">
        <f>VLOOKUP(A4,'Phase 1,2+robust'!$A$3:$ID$198,58,FALSE)</f>
        <v>#N/A</v>
      </c>
      <c r="BG4" s="46" t="e">
        <f>VLOOKUP(A4,'Phase 1,2+robust'!$A$3:$ID$198,59,FALSE)</f>
        <v>#N/A</v>
      </c>
      <c r="BH4" s="47" t="e">
        <f>VLOOKUP(A4,'Phase 1,2+robust'!$A$3:$ID$198,60,FALSE)</f>
        <v>#N/A</v>
      </c>
      <c r="BI4" s="16" t="e">
        <f>VLOOKUP(A4,'Phase 1,2+robust'!$A$3:$ID$198,61,FALSE)</f>
        <v>#N/A</v>
      </c>
      <c r="BJ4" s="16" t="e">
        <f>VLOOKUP(A4,'Phase 1,2+robust'!$A$3:$ID$198,62,FALSE)</f>
        <v>#N/A</v>
      </c>
      <c r="BK4" s="16" t="e">
        <f>VLOOKUP(A4,'Phase 1,2+robust'!$A$3:$ID$198,63,FALSE)</f>
        <v>#N/A</v>
      </c>
      <c r="BL4" s="45" t="e">
        <f>VLOOKUP(A4,'Phase 1,2+robust'!$A$3:$ID$198,64,FALSE)</f>
        <v>#N/A</v>
      </c>
      <c r="BM4" s="46" t="e">
        <f>VLOOKUP(A4,'Phase 1,2+robust'!$A$3:$ID$198,65,FALSE)</f>
        <v>#N/A</v>
      </c>
      <c r="BN4" s="47" t="e">
        <f>VLOOKUP(A4,'Phase 1,2+robust'!$A$3:$ID$198,66,FALSE)</f>
        <v>#N/A</v>
      </c>
      <c r="BO4" s="16" t="e">
        <f>VLOOKUP(A4,'Phase 1,2+robust'!$A$3:$ID$198,67,FALSE)</f>
        <v>#N/A</v>
      </c>
      <c r="BP4" s="16" t="e">
        <f>VLOOKUP(A4,'Phase 1,2+robust'!$A$3:$ID$198,68,FALSE)</f>
        <v>#N/A</v>
      </c>
      <c r="BQ4" s="16" t="e">
        <f>VLOOKUP(A4,'Phase 1,2+robust'!$A$3:$ID$198,69,FALSE)</f>
        <v>#N/A</v>
      </c>
      <c r="BR4" s="45" t="e">
        <f>VLOOKUP(A4,'Phase 1,2+robust'!$A$3:$ID$198,70,FALSE)</f>
        <v>#N/A</v>
      </c>
      <c r="BS4" s="46" t="e">
        <f>VLOOKUP(A4,'Phase 1,2+robust'!$A$3:$ID$198,71,FALSE)</f>
        <v>#N/A</v>
      </c>
      <c r="BT4" s="47" t="e">
        <f>VLOOKUP(A4,'Phase 1,2+robust'!$A$3:$ID$198,72,FALSE)</f>
        <v>#N/A</v>
      </c>
      <c r="BU4" s="16" t="e">
        <f>VLOOKUP(A4,'Phase 1,2+robust'!$A$3:$ID$198,73,FALSE)</f>
        <v>#N/A</v>
      </c>
      <c r="BV4" s="16" t="e">
        <f>VLOOKUP(A4,'Phase 1,2+robust'!$A$3:$ID$198,74,FALSE)</f>
        <v>#N/A</v>
      </c>
      <c r="BW4" s="16" t="e">
        <f>VLOOKUP(A4,'Phase 1,2+robust'!$A$3:$ID$198,75,FALSE)</f>
        <v>#N/A</v>
      </c>
      <c r="BX4" s="45" t="e">
        <f>VLOOKUP(A4,'Phase 1,2+robust'!$A$3:$ID$198,76,FALSE)</f>
        <v>#N/A</v>
      </c>
      <c r="BY4" s="46" t="e">
        <f>VLOOKUP(A4,'Phase 1,2+robust'!$A$3:$ID$198,77,FALSE)</f>
        <v>#N/A</v>
      </c>
      <c r="BZ4" s="47" t="e">
        <f>VLOOKUP(A4,'Phase 1,2+robust'!$A$3:$ID$198,78,FALSE)</f>
        <v>#N/A</v>
      </c>
      <c r="CA4" s="16" t="e">
        <f>VLOOKUP(A4,'Phase 1,2+robust'!$A$3:$ID$198,79,FALSE)</f>
        <v>#N/A</v>
      </c>
      <c r="CB4" s="16" t="e">
        <f>VLOOKUP(A4,'Phase 1,2+robust'!$A$3:$ID$198,80,FALSE)</f>
        <v>#N/A</v>
      </c>
      <c r="CC4" s="16" t="e">
        <f>VLOOKUP(A4,'Phase 1,2+robust'!$A$3:$ID$198,81,FALSE)</f>
        <v>#N/A</v>
      </c>
      <c r="CD4" s="45" t="e">
        <f>VLOOKUP(A4,'Phase 1,2+robust'!$A$3:$ID$198,82,FALSE)</f>
        <v>#N/A</v>
      </c>
      <c r="CE4" s="46" t="e">
        <f>VLOOKUP(A4,'Phase 1,2+robust'!$A$3:$ID$198,83,FALSE)</f>
        <v>#N/A</v>
      </c>
      <c r="CF4" s="47" t="e">
        <f>VLOOKUP(A4,'Phase 1,2+robust'!$A$3:$ID$198,84,FALSE)</f>
        <v>#N/A</v>
      </c>
      <c r="CG4" s="16" t="e">
        <f>VLOOKUP(A4,'Phase 1,2+robust'!$A$3:$ID$198,85,FALSE)</f>
        <v>#N/A</v>
      </c>
      <c r="CH4" s="16" t="e">
        <f>VLOOKUP(A4,'Phase 1,2+robust'!$A$3:$ID$198,86,FALSE)</f>
        <v>#N/A</v>
      </c>
      <c r="CI4" s="16" t="e">
        <f>VLOOKUP(A4,'Phase 1,2+robust'!$A$3:$ID$198,87,FALSE)</f>
        <v>#N/A</v>
      </c>
      <c r="CJ4" s="45" t="e">
        <f>VLOOKUP(A4,'Phase 1,2+robust'!$A$3:$ID$198,88,FALSE)</f>
        <v>#N/A</v>
      </c>
      <c r="CK4" s="46" t="e">
        <f>VLOOKUP(A4,'Phase 1,2+robust'!$A$3:$ID$198,89,FALSE)</f>
        <v>#N/A</v>
      </c>
      <c r="CL4" s="47" t="e">
        <f>VLOOKUP(A4,'Phase 1,2+robust'!$A$3:$ID$198,90,FALSE)</f>
        <v>#N/A</v>
      </c>
      <c r="CM4" s="16" t="e">
        <f>VLOOKUP(A4,'Phase 1,2+robust'!$A$3:$ID$198,91,FALSE)</f>
        <v>#N/A</v>
      </c>
      <c r="CN4" s="16" t="e">
        <f>VLOOKUP(A4,'Phase 1,2+robust'!$A$3:$ID$198,92,FALSE)</f>
        <v>#N/A</v>
      </c>
      <c r="CO4" s="16" t="e">
        <f>VLOOKUP(A4,'Phase 1,2+robust'!$A$3:$ID$198,93,FALSE)</f>
        <v>#N/A</v>
      </c>
      <c r="CP4" s="45" t="e">
        <f>VLOOKUP(A4,'Phase 1,2+robust'!$A$3:$ID$198,94,FALSE)</f>
        <v>#N/A</v>
      </c>
      <c r="CQ4" s="46" t="e">
        <f>VLOOKUP(A4,'Phase 1,2+robust'!$A$3:$ID$198,95,FALSE)</f>
        <v>#N/A</v>
      </c>
      <c r="CR4" s="47" t="e">
        <f>VLOOKUP(A4,'Phase 1,2+robust'!$A$3:$ID$198,96,FALSE)</f>
        <v>#N/A</v>
      </c>
      <c r="CS4" s="16" t="e">
        <f>VLOOKUP(A4,'Phase 1,2+robust'!$A$3:$ID$198,97,FALSE)</f>
        <v>#N/A</v>
      </c>
      <c r="CT4" s="16" t="e">
        <f>VLOOKUP(A4,'Phase 1,2+robust'!$A$3:$ID$198,98,FALSE)</f>
        <v>#N/A</v>
      </c>
      <c r="CU4" s="16" t="e">
        <f>VLOOKUP(A4,'Phase 1,2+robust'!$A$3:$ID$198,99,FALSE)</f>
        <v>#N/A</v>
      </c>
      <c r="CV4" s="45" t="e">
        <f>VLOOKUP(A4,'Phase 1,2+robust'!$A$3:$ID$198,100,FALSE)</f>
        <v>#N/A</v>
      </c>
      <c r="CW4" s="46" t="e">
        <f>VLOOKUP(A4,'Phase 1,2+robust'!$A$3:$ID$198,101,FALSE)</f>
        <v>#N/A</v>
      </c>
      <c r="CX4" s="47" t="e">
        <f>VLOOKUP(A4,'Phase 1,2+robust'!$A$3:$ID$198,102,FALSE)</f>
        <v>#N/A</v>
      </c>
      <c r="CY4" s="16" t="e">
        <f>VLOOKUP(A4,'Phase 1,2+robust'!$A$3:$ID$198,103,FALSE)</f>
        <v>#N/A</v>
      </c>
      <c r="CZ4" s="16" t="e">
        <f>VLOOKUP(A4,'Phase 1,2+robust'!$A$3:$ID$198,104,FALSE)</f>
        <v>#N/A</v>
      </c>
      <c r="DA4" s="16" t="e">
        <f>VLOOKUP(A4,'Phase 1,2+robust'!$A$3:$ID$198,105,FALSE)</f>
        <v>#N/A</v>
      </c>
      <c r="DB4" s="45" t="e">
        <f>VLOOKUP(A4,'Phase 1,2+robust'!$A$3:$ID$198,106,FALSE)</f>
        <v>#N/A</v>
      </c>
      <c r="DC4" s="46" t="e">
        <f>VLOOKUP(A4,'Phase 1,2+robust'!$A$3:$ID$198,107,FALSE)</f>
        <v>#N/A</v>
      </c>
      <c r="DD4" s="47" t="e">
        <f>VLOOKUP(A4,'Phase 1,2+robust'!$A$3:$ID$198,108,FALSE)</f>
        <v>#N/A</v>
      </c>
      <c r="DE4" s="16" t="e">
        <f>VLOOKUP(A4,'Phase 1,2+robust'!$A$3:$ID$198,109,FALSE)</f>
        <v>#N/A</v>
      </c>
      <c r="DF4" s="16" t="e">
        <f>VLOOKUP(A4,'Phase 1,2+robust'!$A$3:$ID$198,110,FALSE)</f>
        <v>#N/A</v>
      </c>
      <c r="DG4" s="16" t="e">
        <f>VLOOKUP(A4,'Phase 1,2+robust'!$A$3:$ID$198,111,FALSE)</f>
        <v>#N/A</v>
      </c>
      <c r="DH4" s="45" t="e">
        <f>VLOOKUP(A4,'Phase 1,2+robust'!$A$3:$ID$198,112,FALSE)</f>
        <v>#N/A</v>
      </c>
      <c r="DI4" s="46" t="e">
        <f>VLOOKUP(A4,'Phase 1,2+robust'!$A$3:$ID$198,113,FALSE)</f>
        <v>#N/A</v>
      </c>
      <c r="DJ4" s="47" t="e">
        <f>VLOOKUP(A4,'Phase 1,2+robust'!$A$3:$ID$198,114,FALSE)</f>
        <v>#N/A</v>
      </c>
      <c r="DK4" s="16" t="e">
        <f>VLOOKUP(A4,'Phase 1,2+robust'!$A$3:$ID$198,115,FALSE)</f>
        <v>#N/A</v>
      </c>
      <c r="DL4" s="16" t="e">
        <f>VLOOKUP(A4,'Phase 1,2+robust'!$A$3:$ID$198,116,FALSE)</f>
        <v>#N/A</v>
      </c>
      <c r="DM4" s="16" t="e">
        <f>VLOOKUP(A4,'Phase 1,2+robust'!$A$3:$ID$198,117,FALSE)</f>
        <v>#N/A</v>
      </c>
      <c r="DN4" s="45" t="e">
        <f>VLOOKUP(A4,'Phase 1,2+robust'!$A$3:$ID$198,118,FALSE)</f>
        <v>#N/A</v>
      </c>
      <c r="DO4" s="46" t="e">
        <f>VLOOKUP(A4,'Phase 1,2+robust'!$A$3:$ID$198,119,FALSE)</f>
        <v>#N/A</v>
      </c>
      <c r="DP4" s="47" t="e">
        <f>VLOOKUP(A4,'Phase 1,2+robust'!$A$3:$ID$198,120,FALSE)</f>
        <v>#N/A</v>
      </c>
      <c r="DQ4" s="16" t="e">
        <f>VLOOKUP(A4,'Phase 1,2+robust'!$A$3:$ID$198,121,FALSE)</f>
        <v>#N/A</v>
      </c>
      <c r="DR4" s="16" t="e">
        <f>VLOOKUP(A4,'Phase 1,2+robust'!$A$3:$ID$198,122,FALSE)</f>
        <v>#N/A</v>
      </c>
      <c r="DS4" s="16" t="e">
        <f>VLOOKUP(A4,'Phase 1,2+robust'!$A$3:$ID$198,123,FALSE)</f>
        <v>#N/A</v>
      </c>
      <c r="DT4" s="45" t="e">
        <f>VLOOKUP(A4,'Phase 1,2+robust'!$A$3:$ID$198,124,FALSE)</f>
        <v>#N/A</v>
      </c>
      <c r="DU4" s="46" t="e">
        <f>VLOOKUP(A4,'Phase 1,2+robust'!$A$3:$ID$198,125,FALSE)</f>
        <v>#N/A</v>
      </c>
      <c r="DV4" s="47" t="e">
        <f>VLOOKUP(A4,'Phase 1,2+robust'!$A$3:$ID$198,126,FALSE)</f>
        <v>#N/A</v>
      </c>
      <c r="DW4" s="16" t="e">
        <f>VLOOKUP(A4,'Phase 1,2+robust'!$A$3:$ID$198,127,FALSE)</f>
        <v>#N/A</v>
      </c>
      <c r="DX4" s="16" t="e">
        <f>VLOOKUP(A4,'Phase 1,2+robust'!$A$3:$ID$198,128,FALSE)</f>
        <v>#N/A</v>
      </c>
      <c r="DY4" s="16" t="e">
        <f>VLOOKUP(A4,'Phase 1,2+robust'!$A$3:$ID$198,129,FALSE)</f>
        <v>#N/A</v>
      </c>
      <c r="DZ4" s="45" t="e">
        <f>VLOOKUP(A4,'Phase 1,2+robust'!$A$3:$ID$198,130,FALSE)</f>
        <v>#N/A</v>
      </c>
      <c r="EA4" s="46" t="e">
        <f>VLOOKUP(A4,'Phase 1,2+robust'!$A$3:$ID$198,131,FALSE)</f>
        <v>#N/A</v>
      </c>
      <c r="EB4" s="47" t="e">
        <f>VLOOKUP(A4,'Phase 1,2+robust'!$A$3:$ID$198,132,FALSE)</f>
        <v>#N/A</v>
      </c>
      <c r="EC4" s="16" t="e">
        <f>VLOOKUP(A4,'Phase 1,2+robust'!$A$3:$ID$198,133,FALSE)</f>
        <v>#N/A</v>
      </c>
      <c r="ED4" s="16" t="e">
        <f>VLOOKUP(A4,'Phase 1,2+robust'!$A$3:$ID$198,134,FALSE)</f>
        <v>#N/A</v>
      </c>
      <c r="EE4" s="16" t="e">
        <f>VLOOKUP(A4,'Phase 1,2+robust'!$A$3:$ID$198,135,FALSE)</f>
        <v>#N/A</v>
      </c>
      <c r="EF4" s="45" t="e">
        <f>VLOOKUP(A4,'Phase 1,2+robust'!$A$3:$ID$198,136,FALSE)</f>
        <v>#N/A</v>
      </c>
      <c r="EG4" s="46" t="e">
        <f>VLOOKUP(A4,'Phase 1,2+robust'!$A$3:$ID$198,137,FALSE)</f>
        <v>#N/A</v>
      </c>
      <c r="EH4" s="47" t="e">
        <f>VLOOKUP(A4,'Phase 1,2+robust'!$A$3:$ID$198,138,FALSE)</f>
        <v>#N/A</v>
      </c>
      <c r="EI4" s="16" t="e">
        <f>VLOOKUP(A4,'Phase 1,2+robust'!$A$3:$ID$198,139,FALSE)</f>
        <v>#N/A</v>
      </c>
      <c r="EJ4" s="16" t="e">
        <f>VLOOKUP(A4,'Phase 1,2+robust'!$A$3:$ID$198,140,FALSE)</f>
        <v>#N/A</v>
      </c>
      <c r="EK4" s="16" t="e">
        <f>VLOOKUP(A4,'Phase 1,2+robust'!$A$3:$ID$198,141,FALSE)</f>
        <v>#N/A</v>
      </c>
      <c r="EL4" s="45" t="e">
        <f>VLOOKUP(A4,'Phase 1,2+robust'!$A$3:$ID$198,142,FALSE)</f>
        <v>#N/A</v>
      </c>
      <c r="EM4" s="46" t="e">
        <f>VLOOKUP(A4,'Phase 1,2+robust'!$A$3:$ID$198,143,FALSE)</f>
        <v>#N/A</v>
      </c>
      <c r="EN4" s="47" t="e">
        <f>VLOOKUP(A4,'Phase 1,2+robust'!$A$3:$ID$198,144,FALSE)</f>
        <v>#N/A</v>
      </c>
      <c r="EO4" s="16" t="e">
        <f>VLOOKUP(A4,'Phase 1,2+robust'!$A$3:$ID$198,145,FALSE)</f>
        <v>#N/A</v>
      </c>
      <c r="EP4" s="16" t="e">
        <f>VLOOKUP(A4,'Phase 1,2+robust'!$A$3:$ID$198,146,FALSE)</f>
        <v>#N/A</v>
      </c>
      <c r="EQ4" s="16" t="e">
        <f>VLOOKUP(A4,'Phase 1,2+robust'!$A$3:$ID$198,147,FALSE)</f>
        <v>#N/A</v>
      </c>
      <c r="ER4" s="45" t="e">
        <f>VLOOKUP(A4,'Phase 1,2+robust'!$A$3:$ID$198,148,FALSE)</f>
        <v>#N/A</v>
      </c>
      <c r="ES4" s="46" t="e">
        <f>VLOOKUP(A4,'Phase 1,2+robust'!$A$3:$ID$198,149,FALSE)</f>
        <v>#N/A</v>
      </c>
      <c r="ET4" s="47" t="e">
        <f>VLOOKUP(A4,'Phase 1,2+robust'!$A$3:$ID$198,150,FALSE)</f>
        <v>#N/A</v>
      </c>
      <c r="EU4" s="16" t="e">
        <f>VLOOKUP(A4,'Phase 1,2+robust'!$A$3:$ID$198,151,FALSE)</f>
        <v>#N/A</v>
      </c>
      <c r="EV4" s="16" t="e">
        <f>VLOOKUP(A4,'Phase 1,2+robust'!$A$3:$ID$198,152,FALSE)</f>
        <v>#N/A</v>
      </c>
      <c r="EW4" s="16" t="e">
        <f>VLOOKUP(A4,'Phase 1,2+robust'!$A$3:$ID$198,153,FALSE)</f>
        <v>#N/A</v>
      </c>
      <c r="EX4" s="16" t="e">
        <f>VLOOKUP(A4,'Phase 1,2+robust'!$A$3:$ID$198,154,FALSE)</f>
        <v>#N/A</v>
      </c>
      <c r="EY4" s="16" t="e">
        <f>VLOOKUP(A4,'Phase 1,2+robust'!$A$3:$ID$198,155,FALSE)</f>
        <v>#N/A</v>
      </c>
      <c r="EZ4" s="16" t="e">
        <f>VLOOKUP(A4,'Phase 1,2+robust'!$A$3:$ID$198,156,FALSE)</f>
        <v>#N/A</v>
      </c>
      <c r="FA4" s="16" t="e">
        <f>VLOOKUP(A4,'Phase 1,2+robust'!$A$3:$ID$198,157,FALSE)</f>
        <v>#N/A</v>
      </c>
      <c r="FB4" s="16" t="e">
        <f>VLOOKUP(A4,'Phase 1,2+robust'!$A$3:$ID$198,158,FALSE)</f>
        <v>#N/A</v>
      </c>
      <c r="FC4" s="16" t="e">
        <f>VLOOKUP(A4,'Phase 1,2+robust'!$A$3:$ID$198,159,FALSE)</f>
        <v>#N/A</v>
      </c>
      <c r="FD4" s="16" t="e">
        <f>VLOOKUP(A4,'Phase 1,2+robust'!$A$3:$ID$198,160,FALSE)</f>
        <v>#N/A</v>
      </c>
      <c r="FE4" s="16" t="e">
        <f>VLOOKUP(A4,'Phase 1,2+robust'!$A$3:$ID$198,161,FALSE)</f>
        <v>#N/A</v>
      </c>
      <c r="FF4" s="16" t="e">
        <f>VLOOKUP(A4,'Phase 1,2+robust'!$A$3:$ID$198,162,FALSE)</f>
        <v>#N/A</v>
      </c>
      <c r="FG4" s="16" t="e">
        <f>VLOOKUP(A4,'Phase 1,2+robust'!$A$3:$ID$198,163,FALSE)</f>
        <v>#N/A</v>
      </c>
      <c r="FH4" s="16" t="e">
        <f>VLOOKUP(A4,'Phase 1,2+robust'!$A$3:$ID$198,164,FALSE)</f>
        <v>#N/A</v>
      </c>
      <c r="FI4" s="16" t="e">
        <f>VLOOKUP(A4,'Phase 1,2+robust'!$A$3:$ID$198,165,FALSE)</f>
        <v>#N/A</v>
      </c>
      <c r="FJ4" s="16" t="e">
        <f>VLOOKUP(A4,'Phase 1,2+robust'!$A$3:$ID$198,166,FALSE)</f>
        <v>#N/A</v>
      </c>
      <c r="FK4" s="16" t="e">
        <f>VLOOKUP(A4,'Phase 1,2+robust'!$A$3:$ID$198,167,FALSE)</f>
        <v>#N/A</v>
      </c>
      <c r="FL4" s="16" t="e">
        <f>VLOOKUP(A4,'Phase 1,2+robust'!$A$3:$ID$198,168,FALSE)</f>
        <v>#N/A</v>
      </c>
      <c r="FM4" s="16" t="e">
        <f>VLOOKUP(A4,'Phase 1,2+robust'!$A$3:$ID$198,169,FALSE)</f>
        <v>#N/A</v>
      </c>
      <c r="FN4" s="16" t="e">
        <f>VLOOKUP(A4,'Phase 1,2+robust'!$A$3:$ID$198,170,FALSE)</f>
        <v>#N/A</v>
      </c>
      <c r="FO4" s="16" t="e">
        <f>VLOOKUP(A4,'Phase 1,2+robust'!$A$3:$ID$198,171,FALSE)</f>
        <v>#N/A</v>
      </c>
      <c r="FP4" s="16" t="e">
        <f>VLOOKUP(A4,'Phase 1,2+robust'!$A$3:$ID$198,172,FALSE)</f>
        <v>#N/A</v>
      </c>
      <c r="FQ4" s="16" t="e">
        <f>VLOOKUP(A4,'Phase 1,2+robust'!$A$3:$ID$198,173,FALSE)</f>
        <v>#N/A</v>
      </c>
      <c r="FR4" s="16" t="e">
        <f>VLOOKUP(A4,'Phase 1,2+robust'!$A$3:$ID$198,174,FALSE)</f>
        <v>#N/A</v>
      </c>
      <c r="FS4" s="16" t="e">
        <f>VLOOKUP(A4,'Phase 1,2+robust'!$A$3:$ID$198,175,FALSE)</f>
        <v>#N/A</v>
      </c>
      <c r="FT4" s="16" t="e">
        <f>VLOOKUP(A4,'Phase 1,2+robust'!$A$3:$ID$198,176,FALSE)</f>
        <v>#N/A</v>
      </c>
      <c r="FU4" s="16" t="e">
        <f>VLOOKUP(A4,'Phase 1,2+robust'!$A$3:$ID$198,177,FALSE)</f>
        <v>#N/A</v>
      </c>
      <c r="FV4" s="16" t="e">
        <f>VLOOKUP(A4,'Phase 1,2+robust'!$A$3:$ID$198,178,FALSE)</f>
        <v>#N/A</v>
      </c>
      <c r="FW4" s="16" t="e">
        <f>VLOOKUP(A4,'Phase 1,2+robust'!$A$3:$ID$198,179,FALSE)</f>
        <v>#N/A</v>
      </c>
      <c r="FX4" s="16" t="e">
        <f>VLOOKUP(A4,'Phase 1,2+robust'!$A$3:$ID$198,180,FALSE)</f>
        <v>#N/A</v>
      </c>
      <c r="FY4" s="16" t="e">
        <f>VLOOKUP(A4,'Phase 1,2+robust'!$A$3:$ID$198,181,FALSE)</f>
        <v>#N/A</v>
      </c>
      <c r="FZ4" s="16" t="e">
        <f>VLOOKUP(A4,'Phase 1,2+robust'!$A$3:$ID$198,182,FALSE)</f>
        <v>#N/A</v>
      </c>
      <c r="GA4" s="16" t="e">
        <f>VLOOKUP(A4,'Phase 1,2+robust'!$A$3:$ID$198,183,FALSE)</f>
        <v>#N/A</v>
      </c>
      <c r="GB4" s="16" t="e">
        <f>VLOOKUP(A4,'Phase 1,2+robust'!$A$3:$ID$198,184,FALSE)</f>
        <v>#N/A</v>
      </c>
      <c r="GC4" s="16" t="e">
        <f>VLOOKUP(A4,'Phase 1,2+robust'!$A$3:$ID$198,185,FALSE)</f>
        <v>#N/A</v>
      </c>
      <c r="GD4" s="16" t="e">
        <f>VLOOKUP(A4,'Phase 1,2+robust'!$A$3:$ID$198,186,FALSE)</f>
        <v>#N/A</v>
      </c>
      <c r="GE4" s="16" t="e">
        <f>VLOOKUP(A4,'Phase 1,2+robust'!$A$3:$ID$198,187,FALSE)</f>
        <v>#N/A</v>
      </c>
      <c r="GF4" s="16" t="e">
        <f>VLOOKUP(A4,'Phase 1,2+robust'!$A$3:$ID$198,188,FALSE)</f>
        <v>#N/A</v>
      </c>
      <c r="GG4" s="16" t="e">
        <f>VLOOKUP(A4,'Phase 1,2+robust'!$A$3:$ID$198,189,FALSE)</f>
        <v>#N/A</v>
      </c>
      <c r="GH4" s="16" t="e">
        <f>VLOOKUP(A4,'Phase 1,2+robust'!$A$3:$ID$198,190,FALSE)</f>
        <v>#N/A</v>
      </c>
      <c r="GI4" s="16" t="e">
        <f>VLOOKUP(A4,'Phase 1,2+robust'!$A$3:$ID$198,191,FALSE)</f>
        <v>#N/A</v>
      </c>
      <c r="GJ4" s="16" t="e">
        <f>VLOOKUP(A4,'Phase 1,2+robust'!$A$3:$ID$198,192,FALSE)</f>
        <v>#N/A</v>
      </c>
      <c r="GK4" s="16" t="e">
        <f>VLOOKUP(A4,'Phase 1,2+robust'!$A$3:$ID$198,193,FALSE)</f>
        <v>#N/A</v>
      </c>
      <c r="GL4" s="16" t="e">
        <f>VLOOKUP(A4,'Phase 1,2+robust'!$A$3:$ID$198,194,FALSE)</f>
        <v>#N/A</v>
      </c>
      <c r="GM4" s="16" t="e">
        <f>VLOOKUP(A4,'Phase 1,2+robust'!$A$3:$ID$198,195,FALSE)</f>
        <v>#N/A</v>
      </c>
      <c r="GN4" s="16" t="e">
        <f>VLOOKUP(A4,'Phase 1,2+robust'!$A$3:$ID$198,196,FALSE)</f>
        <v>#N/A</v>
      </c>
      <c r="GO4" s="16" t="e">
        <f>VLOOKUP(A4,'Phase 1,2+robust'!$A$3:$ID$198,197,FALSE)</f>
        <v>#N/A</v>
      </c>
      <c r="GP4" s="16" t="e">
        <f>VLOOKUP(A4,'Phase 1,2+robust'!$A$3:$ID$198,198,FALSE)</f>
        <v>#N/A</v>
      </c>
    </row>
    <row r="5" spans="1:198" s="16" customFormat="1" x14ac:dyDescent="0.25">
      <c r="B5" s="16" t="e">
        <f>VLOOKUP(A5,'Phase 1,2+robust'!$A$3:$ID$198,2,FALSE)</f>
        <v>#N/A</v>
      </c>
      <c r="C5" s="16" t="e">
        <f>VLOOKUP(A5,'Phase 1,2+robust'!$A$3:$ID$198,3,FALSE)</f>
        <v>#N/A</v>
      </c>
      <c r="D5" s="16" t="e">
        <f>VLOOKUP(A5,'Phase 1,2+robust'!$A$3:$ID$198,4,FALSE)</f>
        <v>#N/A</v>
      </c>
      <c r="E5" s="16" t="e">
        <f>VLOOKUP(A5,'Phase 1,2+robust'!$A$3:$ID$198,5,FALSE)</f>
        <v>#N/A</v>
      </c>
      <c r="F5" s="16" t="e">
        <f>VLOOKUP(A5,'Phase 1,2+robust'!$A$3:$ID$198,6,FALSE)</f>
        <v>#N/A</v>
      </c>
      <c r="G5" s="16" t="e">
        <f>VLOOKUP(A5,'Phase 1,2+robust'!$A$3:$ID$198,7,FALSE)</f>
        <v>#N/A</v>
      </c>
      <c r="H5" s="16" t="e">
        <f>VLOOKUP(A5,'Phase 1,2+robust'!$A$3:$ID$198,8,FALSE)</f>
        <v>#N/A</v>
      </c>
      <c r="I5" s="16" t="e">
        <f>VLOOKUP(A5,'Phase 1,2+robust'!$A$3:$ID$198,9,FALSE)</f>
        <v>#N/A</v>
      </c>
      <c r="J5" s="45" t="e">
        <f>VLOOKUP(A5,'Phase 1,2+robust'!$A$3:$ID$198,10,FALSE)</f>
        <v>#N/A</v>
      </c>
      <c r="K5" s="46" t="e">
        <f>VLOOKUP(A5,'Phase 1,2+robust'!$A$3:$ID$198,11,FALSE)</f>
        <v>#N/A</v>
      </c>
      <c r="L5" s="47" t="e">
        <f>VLOOKUP(A5,'Phase 1,2+robust'!$A$3:$ID$198,12,FALSE)</f>
        <v>#N/A</v>
      </c>
      <c r="M5" s="16" t="e">
        <f>VLOOKUP(A5,'Phase 1,2+robust'!$A$3:$ID$198,13,FALSE)</f>
        <v>#N/A</v>
      </c>
      <c r="N5" s="16" t="e">
        <f>VLOOKUP(A5,'Phase 1,2+robust'!$A$3:$ID$198,14,FALSE)</f>
        <v>#N/A</v>
      </c>
      <c r="O5" s="16" t="e">
        <f>VLOOKUP(A5,'Phase 1,2+robust'!$A$3:$ID$198,15,FALSE)</f>
        <v>#N/A</v>
      </c>
      <c r="P5" s="45" t="e">
        <f>VLOOKUP(A5,'Phase 1,2+robust'!$A$3:$ID$198,16,FALSE)</f>
        <v>#N/A</v>
      </c>
      <c r="Q5" s="46" t="e">
        <f>VLOOKUP(A5,'Phase 1,2+robust'!$A$3:$ID$198,17,FALSE)</f>
        <v>#N/A</v>
      </c>
      <c r="R5" s="47" t="e">
        <f>VLOOKUP(A5,'Phase 1,2+robust'!$A$3:$ID$198,18,FALSE)</f>
        <v>#N/A</v>
      </c>
      <c r="S5" s="16" t="e">
        <f>VLOOKUP(A5,'Phase 1,2+robust'!$A$3:$ID$198,19,FALSE)</f>
        <v>#N/A</v>
      </c>
      <c r="T5" s="16" t="e">
        <f>VLOOKUP(A5,'Phase 1,2+robust'!$A$3:$ID$198,20,FALSE)</f>
        <v>#N/A</v>
      </c>
      <c r="U5" s="16" t="e">
        <f>VLOOKUP(A5,'Phase 1,2+robust'!$A$3:$ID$198,21,FALSE)</f>
        <v>#N/A</v>
      </c>
      <c r="V5" s="45" t="e">
        <f>VLOOKUP(A5,'Phase 1,2+robust'!$A$3:$ID$198,22,FALSE)</f>
        <v>#N/A</v>
      </c>
      <c r="W5" s="46" t="e">
        <f>VLOOKUP(A5,'Phase 1,2+robust'!$A$3:$ID$198,23,FALSE)</f>
        <v>#N/A</v>
      </c>
      <c r="X5" s="47" t="e">
        <f>VLOOKUP(A5,'Phase 1,2+robust'!$A$3:$ID$198,24,FALSE)</f>
        <v>#N/A</v>
      </c>
      <c r="Y5" s="16" t="e">
        <f>VLOOKUP(A5,'Phase 1,2+robust'!$A$3:$ID$198,25,FALSE)</f>
        <v>#N/A</v>
      </c>
      <c r="Z5" s="16" t="e">
        <f>VLOOKUP(A5,'Phase 1,2+robust'!$A$3:$ID$198,26,FALSE)</f>
        <v>#N/A</v>
      </c>
      <c r="AA5" s="16" t="e">
        <f>VLOOKUP(A5,'Phase 1,2+robust'!$A$3:$ID$198,27,FALSE)</f>
        <v>#N/A</v>
      </c>
      <c r="AB5" s="45" t="e">
        <f>VLOOKUP(A5,'Phase 1,2+robust'!$A$3:$ID$198,28,FALSE)</f>
        <v>#N/A</v>
      </c>
      <c r="AC5" s="46" t="e">
        <f>VLOOKUP(A5,'Phase 1,2+robust'!$A$3:$ID$198,29,FALSE)</f>
        <v>#N/A</v>
      </c>
      <c r="AD5" s="47" t="e">
        <f>VLOOKUP(A5,'Phase 1,2+robust'!$A$3:$ID$198,30,FALSE)</f>
        <v>#N/A</v>
      </c>
      <c r="AE5" s="16" t="e">
        <f>VLOOKUP(A5,'Phase 1,2+robust'!$A$3:$ID$198,31,FALSE)</f>
        <v>#N/A</v>
      </c>
      <c r="AF5" s="16" t="e">
        <f>VLOOKUP(A5,'Phase 1,2+robust'!$A$3:$ID$198,32,FALSE)</f>
        <v>#N/A</v>
      </c>
      <c r="AG5" s="16" t="e">
        <f>VLOOKUP(A5,'Phase 1,2+robust'!$A$3:$ID$198,33,FALSE)</f>
        <v>#N/A</v>
      </c>
      <c r="AH5" s="45" t="e">
        <f>VLOOKUP(A5,'Phase 1,2+robust'!$A$3:$ID$198,34,FALSE)</f>
        <v>#N/A</v>
      </c>
      <c r="AI5" s="46" t="e">
        <f>VLOOKUP(A5,'Phase 1,2+robust'!$A$3:$ID$198,35,FALSE)</f>
        <v>#N/A</v>
      </c>
      <c r="AJ5" s="47" t="e">
        <f>VLOOKUP(A5,'Phase 1,2+robust'!$A$3:$ID$198,36,FALSE)</f>
        <v>#N/A</v>
      </c>
      <c r="AK5" s="16" t="e">
        <f>VLOOKUP(A5,'Phase 1,2+robust'!$A$3:$ID$198,37,FALSE)</f>
        <v>#N/A</v>
      </c>
      <c r="AL5" s="16" t="e">
        <f>VLOOKUP(A5,'Phase 1,2+robust'!$A$3:$ID$198,38,FALSE)</f>
        <v>#N/A</v>
      </c>
      <c r="AM5" s="16" t="e">
        <f>VLOOKUP(A5,'Phase 1,2+robust'!$A$3:$ID$198,39,FALSE)</f>
        <v>#N/A</v>
      </c>
      <c r="AN5" s="45" t="e">
        <f>VLOOKUP(A5,'Phase 1,2+robust'!$A$3:$ID$198,40,FALSE)</f>
        <v>#N/A</v>
      </c>
      <c r="AO5" s="46" t="e">
        <f>VLOOKUP(A5,'Phase 1,2+robust'!$A$3:$ID$198,41,FALSE)</f>
        <v>#N/A</v>
      </c>
      <c r="AP5" s="47" t="e">
        <f>VLOOKUP(A5,'Phase 1,2+robust'!$A$3:$ID$198,42,FALSE)</f>
        <v>#N/A</v>
      </c>
      <c r="AQ5" s="16" t="e">
        <f>VLOOKUP(A5,'Phase 1,2+robust'!$A$3:$ID$198,43,FALSE)</f>
        <v>#N/A</v>
      </c>
      <c r="AR5" s="16" t="e">
        <f>VLOOKUP(A5,'Phase 1,2+robust'!$A$3:$ID$198,44,FALSE)</f>
        <v>#N/A</v>
      </c>
      <c r="AS5" s="16" t="e">
        <f>VLOOKUP(A5,'Phase 1,2+robust'!$A$3:$ID$198,45,FALSE)</f>
        <v>#N/A</v>
      </c>
      <c r="AT5" s="45" t="e">
        <f>VLOOKUP(A5,'Phase 1,2+robust'!$A$3:$ID$198,46,FALSE)</f>
        <v>#N/A</v>
      </c>
      <c r="AU5" s="46" t="e">
        <f>VLOOKUP(A5,'Phase 1,2+robust'!$A$3:$ID$198,47,FALSE)</f>
        <v>#N/A</v>
      </c>
      <c r="AV5" s="47" t="e">
        <f>VLOOKUP(A5,'Phase 1,2+robust'!$A$3:$ID$198,48,FALSE)</f>
        <v>#N/A</v>
      </c>
      <c r="AW5" s="16" t="e">
        <f>VLOOKUP(A5,'Phase 1,2+robust'!$A$3:$ID$198,49,FALSE)</f>
        <v>#N/A</v>
      </c>
      <c r="AX5" s="16" t="e">
        <f>VLOOKUP(A5,'Phase 1,2+robust'!$A$3:$ID$198,50,FALSE)</f>
        <v>#N/A</v>
      </c>
      <c r="AY5" s="16" t="e">
        <f>VLOOKUP(A5,'Phase 1,2+robust'!$A$3:$ID$198,51,FALSE)</f>
        <v>#N/A</v>
      </c>
      <c r="AZ5" s="45" t="e">
        <f>VLOOKUP(A5,'Phase 1,2+robust'!$A$3:$ID$198,52,FALSE)</f>
        <v>#N/A</v>
      </c>
      <c r="BA5" s="46" t="e">
        <f>VLOOKUP(A5,'Phase 1,2+robust'!$A$3:$ID$198,53,FALSE)</f>
        <v>#N/A</v>
      </c>
      <c r="BB5" s="47" t="e">
        <f>VLOOKUP(A5,'Phase 1,2+robust'!$A$3:$ID$198,54,FALSE)</f>
        <v>#N/A</v>
      </c>
      <c r="BC5" s="16" t="e">
        <f>VLOOKUP(A5,'Phase 1,2+robust'!$A$3:$ID$198,55,FALSE)</f>
        <v>#N/A</v>
      </c>
      <c r="BD5" s="16" t="e">
        <f>VLOOKUP(A5,'Phase 1,2+robust'!$A$3:$ID$198,56,FALSE)</f>
        <v>#N/A</v>
      </c>
      <c r="BE5" s="16" t="e">
        <f>VLOOKUP(A5,'Phase 1,2+robust'!$A$3:$ID$198,57,FALSE)</f>
        <v>#N/A</v>
      </c>
      <c r="BF5" s="45" t="e">
        <f>VLOOKUP(A5,'Phase 1,2+robust'!$A$3:$ID$198,58,FALSE)</f>
        <v>#N/A</v>
      </c>
      <c r="BG5" s="46" t="e">
        <f>VLOOKUP(A5,'Phase 1,2+robust'!$A$3:$ID$198,59,FALSE)</f>
        <v>#N/A</v>
      </c>
      <c r="BH5" s="47" t="e">
        <f>VLOOKUP(A5,'Phase 1,2+robust'!$A$3:$ID$198,60,FALSE)</f>
        <v>#N/A</v>
      </c>
      <c r="BI5" s="16" t="e">
        <f>VLOOKUP(A5,'Phase 1,2+robust'!$A$3:$ID$198,61,FALSE)</f>
        <v>#N/A</v>
      </c>
      <c r="BJ5" s="16" t="e">
        <f>VLOOKUP(A5,'Phase 1,2+robust'!$A$3:$ID$198,62,FALSE)</f>
        <v>#N/A</v>
      </c>
      <c r="BK5" s="16" t="e">
        <f>VLOOKUP(A5,'Phase 1,2+robust'!$A$3:$ID$198,63,FALSE)</f>
        <v>#N/A</v>
      </c>
      <c r="BL5" s="45" t="e">
        <f>VLOOKUP(A5,'Phase 1,2+robust'!$A$3:$ID$198,64,FALSE)</f>
        <v>#N/A</v>
      </c>
      <c r="BM5" s="46" t="e">
        <f>VLOOKUP(A5,'Phase 1,2+robust'!$A$3:$ID$198,65,FALSE)</f>
        <v>#N/A</v>
      </c>
      <c r="BN5" s="47" t="e">
        <f>VLOOKUP(A5,'Phase 1,2+robust'!$A$3:$ID$198,66,FALSE)</f>
        <v>#N/A</v>
      </c>
      <c r="BO5" s="16" t="e">
        <f>VLOOKUP(A5,'Phase 1,2+robust'!$A$3:$ID$198,67,FALSE)</f>
        <v>#N/A</v>
      </c>
      <c r="BP5" s="16" t="e">
        <f>VLOOKUP(A5,'Phase 1,2+robust'!$A$3:$ID$198,68,FALSE)</f>
        <v>#N/A</v>
      </c>
      <c r="BQ5" s="16" t="e">
        <f>VLOOKUP(A5,'Phase 1,2+robust'!$A$3:$ID$198,69,FALSE)</f>
        <v>#N/A</v>
      </c>
      <c r="BR5" s="45" t="e">
        <f>VLOOKUP(A5,'Phase 1,2+robust'!$A$3:$ID$198,70,FALSE)</f>
        <v>#N/A</v>
      </c>
      <c r="BS5" s="46" t="e">
        <f>VLOOKUP(A5,'Phase 1,2+robust'!$A$3:$ID$198,71,FALSE)</f>
        <v>#N/A</v>
      </c>
      <c r="BT5" s="47" t="e">
        <f>VLOOKUP(A5,'Phase 1,2+robust'!$A$3:$ID$198,72,FALSE)</f>
        <v>#N/A</v>
      </c>
      <c r="BU5" s="16" t="e">
        <f>VLOOKUP(A5,'Phase 1,2+robust'!$A$3:$ID$198,73,FALSE)</f>
        <v>#N/A</v>
      </c>
      <c r="BV5" s="16" t="e">
        <f>VLOOKUP(A5,'Phase 1,2+robust'!$A$3:$ID$198,74,FALSE)</f>
        <v>#N/A</v>
      </c>
      <c r="BW5" s="16" t="e">
        <f>VLOOKUP(A5,'Phase 1,2+robust'!$A$3:$ID$198,75,FALSE)</f>
        <v>#N/A</v>
      </c>
      <c r="BX5" s="45" t="e">
        <f>VLOOKUP(A5,'Phase 1,2+robust'!$A$3:$ID$198,76,FALSE)</f>
        <v>#N/A</v>
      </c>
      <c r="BY5" s="46" t="e">
        <f>VLOOKUP(A5,'Phase 1,2+robust'!$A$3:$ID$198,77,FALSE)</f>
        <v>#N/A</v>
      </c>
      <c r="BZ5" s="47" t="e">
        <f>VLOOKUP(A5,'Phase 1,2+robust'!$A$3:$ID$198,78,FALSE)</f>
        <v>#N/A</v>
      </c>
      <c r="CA5" s="16" t="e">
        <f>VLOOKUP(A5,'Phase 1,2+robust'!$A$3:$ID$198,79,FALSE)</f>
        <v>#N/A</v>
      </c>
      <c r="CB5" s="16" t="e">
        <f>VLOOKUP(A5,'Phase 1,2+robust'!$A$3:$ID$198,80,FALSE)</f>
        <v>#N/A</v>
      </c>
      <c r="CC5" s="16" t="e">
        <f>VLOOKUP(A5,'Phase 1,2+robust'!$A$3:$ID$198,81,FALSE)</f>
        <v>#N/A</v>
      </c>
      <c r="CD5" s="45" t="e">
        <f>VLOOKUP(A5,'Phase 1,2+robust'!$A$3:$ID$198,82,FALSE)</f>
        <v>#N/A</v>
      </c>
      <c r="CE5" s="46" t="e">
        <f>VLOOKUP(A5,'Phase 1,2+robust'!$A$3:$ID$198,83,FALSE)</f>
        <v>#N/A</v>
      </c>
      <c r="CF5" s="47" t="e">
        <f>VLOOKUP(A5,'Phase 1,2+robust'!$A$3:$ID$198,84,FALSE)</f>
        <v>#N/A</v>
      </c>
      <c r="CG5" s="16" t="e">
        <f>VLOOKUP(A5,'Phase 1,2+robust'!$A$3:$ID$198,85,FALSE)</f>
        <v>#N/A</v>
      </c>
      <c r="CH5" s="16" t="e">
        <f>VLOOKUP(A5,'Phase 1,2+robust'!$A$3:$ID$198,86,FALSE)</f>
        <v>#N/A</v>
      </c>
      <c r="CI5" s="16" t="e">
        <f>VLOOKUP(A5,'Phase 1,2+robust'!$A$3:$ID$198,87,FALSE)</f>
        <v>#N/A</v>
      </c>
      <c r="CJ5" s="45" t="e">
        <f>VLOOKUP(A5,'Phase 1,2+robust'!$A$3:$ID$198,88,FALSE)</f>
        <v>#N/A</v>
      </c>
      <c r="CK5" s="46" t="e">
        <f>VLOOKUP(A5,'Phase 1,2+robust'!$A$3:$ID$198,89,FALSE)</f>
        <v>#N/A</v>
      </c>
      <c r="CL5" s="47" t="e">
        <f>VLOOKUP(A5,'Phase 1,2+robust'!$A$3:$ID$198,90,FALSE)</f>
        <v>#N/A</v>
      </c>
      <c r="CM5" s="16" t="e">
        <f>VLOOKUP(A5,'Phase 1,2+robust'!$A$3:$ID$198,91,FALSE)</f>
        <v>#N/A</v>
      </c>
      <c r="CN5" s="16" t="e">
        <f>VLOOKUP(A5,'Phase 1,2+robust'!$A$3:$ID$198,92,FALSE)</f>
        <v>#N/A</v>
      </c>
      <c r="CO5" s="16" t="e">
        <f>VLOOKUP(A5,'Phase 1,2+robust'!$A$3:$ID$198,93,FALSE)</f>
        <v>#N/A</v>
      </c>
      <c r="CP5" s="45" t="e">
        <f>VLOOKUP(A5,'Phase 1,2+robust'!$A$3:$ID$198,94,FALSE)</f>
        <v>#N/A</v>
      </c>
      <c r="CQ5" s="46" t="e">
        <f>VLOOKUP(A5,'Phase 1,2+robust'!$A$3:$ID$198,95,FALSE)</f>
        <v>#N/A</v>
      </c>
      <c r="CR5" s="47" t="e">
        <f>VLOOKUP(A5,'Phase 1,2+robust'!$A$3:$ID$198,96,FALSE)</f>
        <v>#N/A</v>
      </c>
      <c r="CS5" s="16" t="e">
        <f>VLOOKUP(A5,'Phase 1,2+robust'!$A$3:$ID$198,97,FALSE)</f>
        <v>#N/A</v>
      </c>
      <c r="CT5" s="16" t="e">
        <f>VLOOKUP(A5,'Phase 1,2+robust'!$A$3:$ID$198,98,FALSE)</f>
        <v>#N/A</v>
      </c>
      <c r="CU5" s="16" t="e">
        <f>VLOOKUP(A5,'Phase 1,2+robust'!$A$3:$ID$198,99,FALSE)</f>
        <v>#N/A</v>
      </c>
      <c r="CV5" s="45" t="e">
        <f>VLOOKUP(A5,'Phase 1,2+robust'!$A$3:$ID$198,100,FALSE)</f>
        <v>#N/A</v>
      </c>
      <c r="CW5" s="46" t="e">
        <f>VLOOKUP(A5,'Phase 1,2+robust'!$A$3:$ID$198,101,FALSE)</f>
        <v>#N/A</v>
      </c>
      <c r="CX5" s="47" t="e">
        <f>VLOOKUP(A5,'Phase 1,2+robust'!$A$3:$ID$198,102,FALSE)</f>
        <v>#N/A</v>
      </c>
      <c r="CY5" s="16" t="e">
        <f>VLOOKUP(A5,'Phase 1,2+robust'!$A$3:$ID$198,103,FALSE)</f>
        <v>#N/A</v>
      </c>
      <c r="CZ5" s="16" t="e">
        <f>VLOOKUP(A5,'Phase 1,2+robust'!$A$3:$ID$198,104,FALSE)</f>
        <v>#N/A</v>
      </c>
      <c r="DA5" s="16" t="e">
        <f>VLOOKUP(A5,'Phase 1,2+robust'!$A$3:$ID$198,105,FALSE)</f>
        <v>#N/A</v>
      </c>
      <c r="DB5" s="45" t="e">
        <f>VLOOKUP(A5,'Phase 1,2+robust'!$A$3:$ID$198,106,FALSE)</f>
        <v>#N/A</v>
      </c>
      <c r="DC5" s="46" t="e">
        <f>VLOOKUP(A5,'Phase 1,2+robust'!$A$3:$ID$198,107,FALSE)</f>
        <v>#N/A</v>
      </c>
      <c r="DD5" s="47" t="e">
        <f>VLOOKUP(A5,'Phase 1,2+robust'!$A$3:$ID$198,108,FALSE)</f>
        <v>#N/A</v>
      </c>
      <c r="DE5" s="16" t="e">
        <f>VLOOKUP(A5,'Phase 1,2+robust'!$A$3:$ID$198,109,FALSE)</f>
        <v>#N/A</v>
      </c>
      <c r="DF5" s="16" t="e">
        <f>VLOOKUP(A5,'Phase 1,2+robust'!$A$3:$ID$198,110,FALSE)</f>
        <v>#N/A</v>
      </c>
      <c r="DG5" s="16" t="e">
        <f>VLOOKUP(A5,'Phase 1,2+robust'!$A$3:$ID$198,111,FALSE)</f>
        <v>#N/A</v>
      </c>
      <c r="DH5" s="45" t="e">
        <f>VLOOKUP(A5,'Phase 1,2+robust'!$A$3:$ID$198,112,FALSE)</f>
        <v>#N/A</v>
      </c>
      <c r="DI5" s="46" t="e">
        <f>VLOOKUP(A5,'Phase 1,2+robust'!$A$3:$ID$198,113,FALSE)</f>
        <v>#N/A</v>
      </c>
      <c r="DJ5" s="47" t="e">
        <f>VLOOKUP(A5,'Phase 1,2+robust'!$A$3:$ID$198,114,FALSE)</f>
        <v>#N/A</v>
      </c>
      <c r="DK5" s="16" t="e">
        <f>VLOOKUP(A5,'Phase 1,2+robust'!$A$3:$ID$198,115,FALSE)</f>
        <v>#N/A</v>
      </c>
      <c r="DL5" s="16" t="e">
        <f>VLOOKUP(A5,'Phase 1,2+robust'!$A$3:$ID$198,116,FALSE)</f>
        <v>#N/A</v>
      </c>
      <c r="DM5" s="16" t="e">
        <f>VLOOKUP(A5,'Phase 1,2+robust'!$A$3:$ID$198,117,FALSE)</f>
        <v>#N/A</v>
      </c>
      <c r="DN5" s="45" t="e">
        <f>VLOOKUP(A5,'Phase 1,2+robust'!$A$3:$ID$198,118,FALSE)</f>
        <v>#N/A</v>
      </c>
      <c r="DO5" s="46" t="e">
        <f>VLOOKUP(A5,'Phase 1,2+robust'!$A$3:$ID$198,119,FALSE)</f>
        <v>#N/A</v>
      </c>
      <c r="DP5" s="47" t="e">
        <f>VLOOKUP(A5,'Phase 1,2+robust'!$A$3:$ID$198,120,FALSE)</f>
        <v>#N/A</v>
      </c>
      <c r="DQ5" s="16" t="e">
        <f>VLOOKUP(A5,'Phase 1,2+robust'!$A$3:$ID$198,121,FALSE)</f>
        <v>#N/A</v>
      </c>
      <c r="DR5" s="16" t="e">
        <f>VLOOKUP(A5,'Phase 1,2+robust'!$A$3:$ID$198,122,FALSE)</f>
        <v>#N/A</v>
      </c>
      <c r="DS5" s="16" t="e">
        <f>VLOOKUP(A5,'Phase 1,2+robust'!$A$3:$ID$198,123,FALSE)</f>
        <v>#N/A</v>
      </c>
      <c r="DT5" s="45" t="e">
        <f>VLOOKUP(A5,'Phase 1,2+robust'!$A$3:$ID$198,124,FALSE)</f>
        <v>#N/A</v>
      </c>
      <c r="DU5" s="46" t="e">
        <f>VLOOKUP(A5,'Phase 1,2+robust'!$A$3:$ID$198,125,FALSE)</f>
        <v>#N/A</v>
      </c>
      <c r="DV5" s="47" t="e">
        <f>VLOOKUP(A5,'Phase 1,2+robust'!$A$3:$ID$198,126,FALSE)</f>
        <v>#N/A</v>
      </c>
      <c r="DW5" s="16" t="e">
        <f>VLOOKUP(A5,'Phase 1,2+robust'!$A$3:$ID$198,127,FALSE)</f>
        <v>#N/A</v>
      </c>
      <c r="DX5" s="16" t="e">
        <f>VLOOKUP(A5,'Phase 1,2+robust'!$A$3:$ID$198,128,FALSE)</f>
        <v>#N/A</v>
      </c>
      <c r="DY5" s="16" t="e">
        <f>VLOOKUP(A5,'Phase 1,2+robust'!$A$3:$ID$198,129,FALSE)</f>
        <v>#N/A</v>
      </c>
      <c r="DZ5" s="45" t="e">
        <f>VLOOKUP(A5,'Phase 1,2+robust'!$A$3:$ID$198,130,FALSE)</f>
        <v>#N/A</v>
      </c>
      <c r="EA5" s="46" t="e">
        <f>VLOOKUP(A5,'Phase 1,2+robust'!$A$3:$ID$198,131,FALSE)</f>
        <v>#N/A</v>
      </c>
      <c r="EB5" s="47" t="e">
        <f>VLOOKUP(A5,'Phase 1,2+robust'!$A$3:$ID$198,132,FALSE)</f>
        <v>#N/A</v>
      </c>
      <c r="EC5" s="16" t="e">
        <f>VLOOKUP(A5,'Phase 1,2+robust'!$A$3:$ID$198,133,FALSE)</f>
        <v>#N/A</v>
      </c>
      <c r="ED5" s="16" t="e">
        <f>VLOOKUP(A5,'Phase 1,2+robust'!$A$3:$ID$198,134,FALSE)</f>
        <v>#N/A</v>
      </c>
      <c r="EE5" s="16" t="e">
        <f>VLOOKUP(A5,'Phase 1,2+robust'!$A$3:$ID$198,135,FALSE)</f>
        <v>#N/A</v>
      </c>
      <c r="EF5" s="45" t="e">
        <f>VLOOKUP(A5,'Phase 1,2+robust'!$A$3:$ID$198,136,FALSE)</f>
        <v>#N/A</v>
      </c>
      <c r="EG5" s="46" t="e">
        <f>VLOOKUP(A5,'Phase 1,2+robust'!$A$3:$ID$198,137,FALSE)</f>
        <v>#N/A</v>
      </c>
      <c r="EH5" s="47" t="e">
        <f>VLOOKUP(A5,'Phase 1,2+robust'!$A$3:$ID$198,138,FALSE)</f>
        <v>#N/A</v>
      </c>
      <c r="EI5" s="16" t="e">
        <f>VLOOKUP(A5,'Phase 1,2+robust'!$A$3:$ID$198,139,FALSE)</f>
        <v>#N/A</v>
      </c>
      <c r="EJ5" s="16" t="e">
        <f>VLOOKUP(A5,'Phase 1,2+robust'!$A$3:$ID$198,140,FALSE)</f>
        <v>#N/A</v>
      </c>
      <c r="EK5" s="16" t="e">
        <f>VLOOKUP(A5,'Phase 1,2+robust'!$A$3:$ID$198,141,FALSE)</f>
        <v>#N/A</v>
      </c>
      <c r="EL5" s="45" t="e">
        <f>VLOOKUP(A5,'Phase 1,2+robust'!$A$3:$ID$198,142,FALSE)</f>
        <v>#N/A</v>
      </c>
      <c r="EM5" s="46" t="e">
        <f>VLOOKUP(A5,'Phase 1,2+robust'!$A$3:$ID$198,143,FALSE)</f>
        <v>#N/A</v>
      </c>
      <c r="EN5" s="47" t="e">
        <f>VLOOKUP(A5,'Phase 1,2+robust'!$A$3:$ID$198,144,FALSE)</f>
        <v>#N/A</v>
      </c>
      <c r="EO5" s="16" t="e">
        <f>VLOOKUP(A5,'Phase 1,2+robust'!$A$3:$ID$198,145,FALSE)</f>
        <v>#N/A</v>
      </c>
      <c r="EP5" s="16" t="e">
        <f>VLOOKUP(A5,'Phase 1,2+robust'!$A$3:$ID$198,146,FALSE)</f>
        <v>#N/A</v>
      </c>
      <c r="EQ5" s="16" t="e">
        <f>VLOOKUP(A5,'Phase 1,2+robust'!$A$3:$ID$198,147,FALSE)</f>
        <v>#N/A</v>
      </c>
      <c r="ER5" s="45" t="e">
        <f>VLOOKUP(A5,'Phase 1,2+robust'!$A$3:$ID$198,148,FALSE)</f>
        <v>#N/A</v>
      </c>
      <c r="ES5" s="46" t="e">
        <f>VLOOKUP(A5,'Phase 1,2+robust'!$A$3:$ID$198,149,FALSE)</f>
        <v>#N/A</v>
      </c>
      <c r="ET5" s="47" t="e">
        <f>VLOOKUP(A5,'Phase 1,2+robust'!$A$3:$ID$198,150,FALSE)</f>
        <v>#N/A</v>
      </c>
      <c r="EU5" s="16" t="e">
        <f>VLOOKUP(A5,'Phase 1,2+robust'!$A$3:$ID$198,151,FALSE)</f>
        <v>#N/A</v>
      </c>
      <c r="EV5" s="16" t="e">
        <f>VLOOKUP(A5,'Phase 1,2+robust'!$A$3:$ID$198,152,FALSE)</f>
        <v>#N/A</v>
      </c>
      <c r="EW5" s="16" t="e">
        <f>VLOOKUP(A5,'Phase 1,2+robust'!$A$3:$ID$198,153,FALSE)</f>
        <v>#N/A</v>
      </c>
      <c r="EX5" s="16" t="e">
        <f>VLOOKUP(A5,'Phase 1,2+robust'!$A$3:$ID$198,154,FALSE)</f>
        <v>#N/A</v>
      </c>
      <c r="EY5" s="16" t="e">
        <f>VLOOKUP(A5,'Phase 1,2+robust'!$A$3:$ID$198,155,FALSE)</f>
        <v>#N/A</v>
      </c>
      <c r="EZ5" s="16" t="e">
        <f>VLOOKUP(A5,'Phase 1,2+robust'!$A$3:$ID$198,156,FALSE)</f>
        <v>#N/A</v>
      </c>
      <c r="FA5" s="16" t="e">
        <f>VLOOKUP(A5,'Phase 1,2+robust'!$A$3:$ID$198,157,FALSE)</f>
        <v>#N/A</v>
      </c>
      <c r="FB5" s="16" t="e">
        <f>VLOOKUP(A5,'Phase 1,2+robust'!$A$3:$ID$198,158,FALSE)</f>
        <v>#N/A</v>
      </c>
      <c r="FC5" s="16" t="e">
        <f>VLOOKUP(A5,'Phase 1,2+robust'!$A$3:$ID$198,159,FALSE)</f>
        <v>#N/A</v>
      </c>
      <c r="FD5" s="16" t="e">
        <f>VLOOKUP(A5,'Phase 1,2+robust'!$A$3:$ID$198,160,FALSE)</f>
        <v>#N/A</v>
      </c>
      <c r="FE5" s="16" t="e">
        <f>VLOOKUP(A5,'Phase 1,2+robust'!$A$3:$ID$198,161,FALSE)</f>
        <v>#N/A</v>
      </c>
      <c r="FF5" s="16" t="e">
        <f>VLOOKUP(A5,'Phase 1,2+robust'!$A$3:$ID$198,162,FALSE)</f>
        <v>#N/A</v>
      </c>
      <c r="FG5" s="16" t="e">
        <f>VLOOKUP(A5,'Phase 1,2+robust'!$A$3:$ID$198,163,FALSE)</f>
        <v>#N/A</v>
      </c>
      <c r="FH5" s="16" t="e">
        <f>VLOOKUP(A5,'Phase 1,2+robust'!$A$3:$ID$198,164,FALSE)</f>
        <v>#N/A</v>
      </c>
      <c r="FI5" s="16" t="e">
        <f>VLOOKUP(A5,'Phase 1,2+robust'!$A$3:$ID$198,165,FALSE)</f>
        <v>#N/A</v>
      </c>
      <c r="FJ5" s="16" t="e">
        <f>VLOOKUP(A5,'Phase 1,2+robust'!$A$3:$ID$198,166,FALSE)</f>
        <v>#N/A</v>
      </c>
      <c r="FK5" s="16" t="e">
        <f>VLOOKUP(A5,'Phase 1,2+robust'!$A$3:$ID$198,167,FALSE)</f>
        <v>#N/A</v>
      </c>
      <c r="FL5" s="16" t="e">
        <f>VLOOKUP(A5,'Phase 1,2+robust'!$A$3:$ID$198,168,FALSE)</f>
        <v>#N/A</v>
      </c>
      <c r="FM5" s="16" t="e">
        <f>VLOOKUP(A5,'Phase 1,2+robust'!$A$3:$ID$198,169,FALSE)</f>
        <v>#N/A</v>
      </c>
      <c r="FN5" s="16" t="e">
        <f>VLOOKUP(A5,'Phase 1,2+robust'!$A$3:$ID$198,170,FALSE)</f>
        <v>#N/A</v>
      </c>
      <c r="FO5" s="16" t="e">
        <f>VLOOKUP(A5,'Phase 1,2+robust'!$A$3:$ID$198,171,FALSE)</f>
        <v>#N/A</v>
      </c>
      <c r="FP5" s="16" t="e">
        <f>VLOOKUP(A5,'Phase 1,2+robust'!$A$3:$ID$198,172,FALSE)</f>
        <v>#N/A</v>
      </c>
      <c r="FQ5" s="16" t="e">
        <f>VLOOKUP(A5,'Phase 1,2+robust'!$A$3:$ID$198,173,FALSE)</f>
        <v>#N/A</v>
      </c>
      <c r="FR5" s="16" t="e">
        <f>VLOOKUP(A5,'Phase 1,2+robust'!$A$3:$ID$198,174,FALSE)</f>
        <v>#N/A</v>
      </c>
      <c r="FS5" s="16" t="e">
        <f>VLOOKUP(A5,'Phase 1,2+robust'!$A$3:$ID$198,175,FALSE)</f>
        <v>#N/A</v>
      </c>
      <c r="FT5" s="16" t="e">
        <f>VLOOKUP(A5,'Phase 1,2+robust'!$A$3:$ID$198,176,FALSE)</f>
        <v>#N/A</v>
      </c>
      <c r="FU5" s="16" t="e">
        <f>VLOOKUP(A5,'Phase 1,2+robust'!$A$3:$ID$198,177,FALSE)</f>
        <v>#N/A</v>
      </c>
      <c r="FV5" s="16" t="e">
        <f>VLOOKUP(A5,'Phase 1,2+robust'!$A$3:$ID$198,178,FALSE)</f>
        <v>#N/A</v>
      </c>
      <c r="FW5" s="16" t="e">
        <f>VLOOKUP(A5,'Phase 1,2+robust'!$A$3:$ID$198,179,FALSE)</f>
        <v>#N/A</v>
      </c>
      <c r="FX5" s="16" t="e">
        <f>VLOOKUP(A5,'Phase 1,2+robust'!$A$3:$ID$198,180,FALSE)</f>
        <v>#N/A</v>
      </c>
      <c r="FY5" s="16" t="e">
        <f>VLOOKUP(A5,'Phase 1,2+robust'!$A$3:$ID$198,181,FALSE)</f>
        <v>#N/A</v>
      </c>
      <c r="FZ5" s="16" t="e">
        <f>VLOOKUP(A5,'Phase 1,2+robust'!$A$3:$ID$198,182,FALSE)</f>
        <v>#N/A</v>
      </c>
      <c r="GA5" s="16" t="e">
        <f>VLOOKUP(A5,'Phase 1,2+robust'!$A$3:$ID$198,183,FALSE)</f>
        <v>#N/A</v>
      </c>
      <c r="GB5" s="16" t="e">
        <f>VLOOKUP(A5,'Phase 1,2+robust'!$A$3:$ID$198,184,FALSE)</f>
        <v>#N/A</v>
      </c>
      <c r="GC5" s="16" t="e">
        <f>VLOOKUP(A5,'Phase 1,2+robust'!$A$3:$ID$198,185,FALSE)</f>
        <v>#N/A</v>
      </c>
      <c r="GD5" s="16" t="e">
        <f>VLOOKUP(A5,'Phase 1,2+robust'!$A$3:$ID$198,186,FALSE)</f>
        <v>#N/A</v>
      </c>
      <c r="GE5" s="16" t="e">
        <f>VLOOKUP(A5,'Phase 1,2+robust'!$A$3:$ID$198,187,FALSE)</f>
        <v>#N/A</v>
      </c>
      <c r="GF5" s="16" t="e">
        <f>VLOOKUP(A5,'Phase 1,2+robust'!$A$3:$ID$198,188,FALSE)</f>
        <v>#N/A</v>
      </c>
      <c r="GG5" s="16" t="e">
        <f>VLOOKUP(A5,'Phase 1,2+robust'!$A$3:$ID$198,189,FALSE)</f>
        <v>#N/A</v>
      </c>
      <c r="GH5" s="16" t="e">
        <f>VLOOKUP(A5,'Phase 1,2+robust'!$A$3:$ID$198,190,FALSE)</f>
        <v>#N/A</v>
      </c>
      <c r="GI5" s="16" t="e">
        <f>VLOOKUP(A5,'Phase 1,2+robust'!$A$3:$ID$198,191,FALSE)</f>
        <v>#N/A</v>
      </c>
      <c r="GJ5" s="16" t="e">
        <f>VLOOKUP(A5,'Phase 1,2+robust'!$A$3:$ID$198,192,FALSE)</f>
        <v>#N/A</v>
      </c>
      <c r="GK5" s="16" t="e">
        <f>VLOOKUP(A5,'Phase 1,2+robust'!$A$3:$ID$198,193,FALSE)</f>
        <v>#N/A</v>
      </c>
      <c r="GL5" s="16" t="e">
        <f>VLOOKUP(A5,'Phase 1,2+robust'!$A$3:$ID$198,194,FALSE)</f>
        <v>#N/A</v>
      </c>
      <c r="GM5" s="16" t="e">
        <f>VLOOKUP(A5,'Phase 1,2+robust'!$A$3:$ID$198,195,FALSE)</f>
        <v>#N/A</v>
      </c>
      <c r="GN5" s="16" t="e">
        <f>VLOOKUP(A5,'Phase 1,2+robust'!$A$3:$ID$198,196,FALSE)</f>
        <v>#N/A</v>
      </c>
      <c r="GO5" s="16" t="e">
        <f>VLOOKUP(A5,'Phase 1,2+robust'!$A$3:$ID$198,197,FALSE)</f>
        <v>#N/A</v>
      </c>
      <c r="GP5" s="16" t="e">
        <f>VLOOKUP(A5,'Phase 1,2+robust'!$A$3:$ID$198,198,FALSE)</f>
        <v>#N/A</v>
      </c>
    </row>
    <row r="6" spans="1:198" s="16" customFormat="1" x14ac:dyDescent="0.25">
      <c r="B6" s="16" t="e">
        <f>VLOOKUP(A6,'Phase 1,2+robust'!$A$3:$ID$198,2,FALSE)</f>
        <v>#N/A</v>
      </c>
      <c r="C6" s="16" t="e">
        <f>VLOOKUP(A6,'Phase 1,2+robust'!$A$3:$ID$198,3,FALSE)</f>
        <v>#N/A</v>
      </c>
      <c r="D6" s="16" t="e">
        <f>VLOOKUP(A6,'Phase 1,2+robust'!$A$3:$ID$198,4,FALSE)</f>
        <v>#N/A</v>
      </c>
      <c r="E6" s="16" t="e">
        <f>VLOOKUP(A6,'Phase 1,2+robust'!$A$3:$ID$198,5,FALSE)</f>
        <v>#N/A</v>
      </c>
      <c r="F6" s="16" t="e">
        <f>VLOOKUP(A6,'Phase 1,2+robust'!$A$3:$ID$198,6,FALSE)</f>
        <v>#N/A</v>
      </c>
      <c r="G6" s="16" t="e">
        <f>VLOOKUP(A6,'Phase 1,2+robust'!$A$3:$ID$198,7,FALSE)</f>
        <v>#N/A</v>
      </c>
      <c r="H6" s="16" t="e">
        <f>VLOOKUP(A6,'Phase 1,2+robust'!$A$3:$ID$198,8,FALSE)</f>
        <v>#N/A</v>
      </c>
      <c r="I6" s="16" t="e">
        <f>VLOOKUP(A6,'Phase 1,2+robust'!$A$3:$ID$198,9,FALSE)</f>
        <v>#N/A</v>
      </c>
      <c r="J6" s="45" t="e">
        <f>VLOOKUP(A6,'Phase 1,2+robust'!$A$3:$ID$198,10,FALSE)</f>
        <v>#N/A</v>
      </c>
      <c r="K6" s="46" t="e">
        <f>VLOOKUP(A6,'Phase 1,2+robust'!$A$3:$ID$198,11,FALSE)</f>
        <v>#N/A</v>
      </c>
      <c r="L6" s="47" t="e">
        <f>VLOOKUP(A6,'Phase 1,2+robust'!$A$3:$ID$198,12,FALSE)</f>
        <v>#N/A</v>
      </c>
      <c r="M6" s="16" t="e">
        <f>VLOOKUP(A6,'Phase 1,2+robust'!$A$3:$ID$198,13,FALSE)</f>
        <v>#N/A</v>
      </c>
      <c r="N6" s="16" t="e">
        <f>VLOOKUP(A6,'Phase 1,2+robust'!$A$3:$ID$198,14,FALSE)</f>
        <v>#N/A</v>
      </c>
      <c r="O6" s="16" t="e">
        <f>VLOOKUP(A6,'Phase 1,2+robust'!$A$3:$ID$198,15,FALSE)</f>
        <v>#N/A</v>
      </c>
      <c r="P6" s="45" t="e">
        <f>VLOOKUP(A6,'Phase 1,2+robust'!$A$3:$ID$198,16,FALSE)</f>
        <v>#N/A</v>
      </c>
      <c r="Q6" s="46" t="e">
        <f>VLOOKUP(A6,'Phase 1,2+robust'!$A$3:$ID$198,17,FALSE)</f>
        <v>#N/A</v>
      </c>
      <c r="R6" s="47" t="e">
        <f>VLOOKUP(A6,'Phase 1,2+robust'!$A$3:$ID$198,18,FALSE)</f>
        <v>#N/A</v>
      </c>
      <c r="S6" s="16" t="e">
        <f>VLOOKUP(A6,'Phase 1,2+robust'!$A$3:$ID$198,19,FALSE)</f>
        <v>#N/A</v>
      </c>
      <c r="T6" s="16" t="e">
        <f>VLOOKUP(A6,'Phase 1,2+robust'!$A$3:$ID$198,20,FALSE)</f>
        <v>#N/A</v>
      </c>
      <c r="U6" s="16" t="e">
        <f>VLOOKUP(A6,'Phase 1,2+robust'!$A$3:$ID$198,21,FALSE)</f>
        <v>#N/A</v>
      </c>
      <c r="V6" s="45" t="e">
        <f>VLOOKUP(A6,'Phase 1,2+robust'!$A$3:$ID$198,22,FALSE)</f>
        <v>#N/A</v>
      </c>
      <c r="W6" s="46" t="e">
        <f>VLOOKUP(A6,'Phase 1,2+robust'!$A$3:$ID$198,23,FALSE)</f>
        <v>#N/A</v>
      </c>
      <c r="X6" s="47" t="e">
        <f>VLOOKUP(A6,'Phase 1,2+robust'!$A$3:$ID$198,24,FALSE)</f>
        <v>#N/A</v>
      </c>
      <c r="Y6" s="16" t="e">
        <f>VLOOKUP(A6,'Phase 1,2+robust'!$A$3:$ID$198,25,FALSE)</f>
        <v>#N/A</v>
      </c>
      <c r="Z6" s="16" t="e">
        <f>VLOOKUP(A6,'Phase 1,2+robust'!$A$3:$ID$198,26,FALSE)</f>
        <v>#N/A</v>
      </c>
      <c r="AA6" s="16" t="e">
        <f>VLOOKUP(A6,'Phase 1,2+robust'!$A$3:$ID$198,27,FALSE)</f>
        <v>#N/A</v>
      </c>
      <c r="AB6" s="45" t="e">
        <f>VLOOKUP(A6,'Phase 1,2+robust'!$A$3:$ID$198,28,FALSE)</f>
        <v>#N/A</v>
      </c>
      <c r="AC6" s="46" t="e">
        <f>VLOOKUP(A6,'Phase 1,2+robust'!$A$3:$ID$198,29,FALSE)</f>
        <v>#N/A</v>
      </c>
      <c r="AD6" s="47" t="e">
        <f>VLOOKUP(A6,'Phase 1,2+robust'!$A$3:$ID$198,30,FALSE)</f>
        <v>#N/A</v>
      </c>
      <c r="AE6" s="16" t="e">
        <f>VLOOKUP(A6,'Phase 1,2+robust'!$A$3:$ID$198,31,FALSE)</f>
        <v>#N/A</v>
      </c>
      <c r="AF6" s="16" t="e">
        <f>VLOOKUP(A6,'Phase 1,2+robust'!$A$3:$ID$198,32,FALSE)</f>
        <v>#N/A</v>
      </c>
      <c r="AG6" s="16" t="e">
        <f>VLOOKUP(A6,'Phase 1,2+robust'!$A$3:$ID$198,33,FALSE)</f>
        <v>#N/A</v>
      </c>
      <c r="AH6" s="45" t="e">
        <f>VLOOKUP(A6,'Phase 1,2+robust'!$A$3:$ID$198,34,FALSE)</f>
        <v>#N/A</v>
      </c>
      <c r="AI6" s="46" t="e">
        <f>VLOOKUP(A6,'Phase 1,2+robust'!$A$3:$ID$198,35,FALSE)</f>
        <v>#N/A</v>
      </c>
      <c r="AJ6" s="47" t="e">
        <f>VLOOKUP(A6,'Phase 1,2+robust'!$A$3:$ID$198,36,FALSE)</f>
        <v>#N/A</v>
      </c>
      <c r="AK6" s="16" t="e">
        <f>VLOOKUP(A6,'Phase 1,2+robust'!$A$3:$ID$198,37,FALSE)</f>
        <v>#N/A</v>
      </c>
      <c r="AL6" s="16" t="e">
        <f>VLOOKUP(A6,'Phase 1,2+robust'!$A$3:$ID$198,38,FALSE)</f>
        <v>#N/A</v>
      </c>
      <c r="AM6" s="16" t="e">
        <f>VLOOKUP(A6,'Phase 1,2+robust'!$A$3:$ID$198,39,FALSE)</f>
        <v>#N/A</v>
      </c>
      <c r="AN6" s="45" t="e">
        <f>VLOOKUP(A6,'Phase 1,2+robust'!$A$3:$ID$198,40,FALSE)</f>
        <v>#N/A</v>
      </c>
      <c r="AO6" s="46" t="e">
        <f>VLOOKUP(A6,'Phase 1,2+robust'!$A$3:$ID$198,41,FALSE)</f>
        <v>#N/A</v>
      </c>
      <c r="AP6" s="47" t="e">
        <f>VLOOKUP(A6,'Phase 1,2+robust'!$A$3:$ID$198,42,FALSE)</f>
        <v>#N/A</v>
      </c>
      <c r="AQ6" s="16" t="e">
        <f>VLOOKUP(A6,'Phase 1,2+robust'!$A$3:$ID$198,43,FALSE)</f>
        <v>#N/A</v>
      </c>
      <c r="AR6" s="16" t="e">
        <f>VLOOKUP(A6,'Phase 1,2+robust'!$A$3:$ID$198,44,FALSE)</f>
        <v>#N/A</v>
      </c>
      <c r="AS6" s="16" t="e">
        <f>VLOOKUP(A6,'Phase 1,2+robust'!$A$3:$ID$198,45,FALSE)</f>
        <v>#N/A</v>
      </c>
      <c r="AT6" s="45" t="e">
        <f>VLOOKUP(A6,'Phase 1,2+robust'!$A$3:$ID$198,46,FALSE)</f>
        <v>#N/A</v>
      </c>
      <c r="AU6" s="46" t="e">
        <f>VLOOKUP(A6,'Phase 1,2+robust'!$A$3:$ID$198,47,FALSE)</f>
        <v>#N/A</v>
      </c>
      <c r="AV6" s="47" t="e">
        <f>VLOOKUP(A6,'Phase 1,2+robust'!$A$3:$ID$198,48,FALSE)</f>
        <v>#N/A</v>
      </c>
      <c r="AW6" s="16" t="e">
        <f>VLOOKUP(A6,'Phase 1,2+robust'!$A$3:$ID$198,49,FALSE)</f>
        <v>#N/A</v>
      </c>
      <c r="AX6" s="16" t="e">
        <f>VLOOKUP(A6,'Phase 1,2+robust'!$A$3:$ID$198,50,FALSE)</f>
        <v>#N/A</v>
      </c>
      <c r="AY6" s="16" t="e">
        <f>VLOOKUP(A6,'Phase 1,2+robust'!$A$3:$ID$198,51,FALSE)</f>
        <v>#N/A</v>
      </c>
      <c r="AZ6" s="45" t="e">
        <f>VLOOKUP(A6,'Phase 1,2+robust'!$A$3:$ID$198,52,FALSE)</f>
        <v>#N/A</v>
      </c>
      <c r="BA6" s="46" t="e">
        <f>VLOOKUP(A6,'Phase 1,2+robust'!$A$3:$ID$198,53,FALSE)</f>
        <v>#N/A</v>
      </c>
      <c r="BB6" s="47" t="e">
        <f>VLOOKUP(A6,'Phase 1,2+robust'!$A$3:$ID$198,54,FALSE)</f>
        <v>#N/A</v>
      </c>
      <c r="BC6" s="16" t="e">
        <f>VLOOKUP(A6,'Phase 1,2+robust'!$A$3:$ID$198,55,FALSE)</f>
        <v>#N/A</v>
      </c>
      <c r="BD6" s="16" t="e">
        <f>VLOOKUP(A6,'Phase 1,2+robust'!$A$3:$ID$198,56,FALSE)</f>
        <v>#N/A</v>
      </c>
      <c r="BE6" s="16" t="e">
        <f>VLOOKUP(A6,'Phase 1,2+robust'!$A$3:$ID$198,57,FALSE)</f>
        <v>#N/A</v>
      </c>
      <c r="BF6" s="45" t="e">
        <f>VLOOKUP(A6,'Phase 1,2+robust'!$A$3:$ID$198,58,FALSE)</f>
        <v>#N/A</v>
      </c>
      <c r="BG6" s="46" t="e">
        <f>VLOOKUP(A6,'Phase 1,2+robust'!$A$3:$ID$198,59,FALSE)</f>
        <v>#N/A</v>
      </c>
      <c r="BH6" s="47" t="e">
        <f>VLOOKUP(A6,'Phase 1,2+robust'!$A$3:$ID$198,60,FALSE)</f>
        <v>#N/A</v>
      </c>
      <c r="BI6" s="16" t="e">
        <f>VLOOKUP(A6,'Phase 1,2+robust'!$A$3:$ID$198,61,FALSE)</f>
        <v>#N/A</v>
      </c>
      <c r="BJ6" s="16" t="e">
        <f>VLOOKUP(A6,'Phase 1,2+robust'!$A$3:$ID$198,62,FALSE)</f>
        <v>#N/A</v>
      </c>
      <c r="BK6" s="16" t="e">
        <f>VLOOKUP(A6,'Phase 1,2+robust'!$A$3:$ID$198,63,FALSE)</f>
        <v>#N/A</v>
      </c>
      <c r="BL6" s="45" t="e">
        <f>VLOOKUP(A6,'Phase 1,2+robust'!$A$3:$ID$198,64,FALSE)</f>
        <v>#N/A</v>
      </c>
      <c r="BM6" s="46" t="e">
        <f>VLOOKUP(A6,'Phase 1,2+robust'!$A$3:$ID$198,65,FALSE)</f>
        <v>#N/A</v>
      </c>
      <c r="BN6" s="47" t="e">
        <f>VLOOKUP(A6,'Phase 1,2+robust'!$A$3:$ID$198,66,FALSE)</f>
        <v>#N/A</v>
      </c>
      <c r="BO6" s="16" t="e">
        <f>VLOOKUP(A6,'Phase 1,2+robust'!$A$3:$ID$198,67,FALSE)</f>
        <v>#N/A</v>
      </c>
      <c r="BP6" s="16" t="e">
        <f>VLOOKUP(A6,'Phase 1,2+robust'!$A$3:$ID$198,68,FALSE)</f>
        <v>#N/A</v>
      </c>
      <c r="BQ6" s="16" t="e">
        <f>VLOOKUP(A6,'Phase 1,2+robust'!$A$3:$ID$198,69,FALSE)</f>
        <v>#N/A</v>
      </c>
      <c r="BR6" s="45" t="e">
        <f>VLOOKUP(A6,'Phase 1,2+robust'!$A$3:$ID$198,70,FALSE)</f>
        <v>#N/A</v>
      </c>
      <c r="BS6" s="46" t="e">
        <f>VLOOKUP(A6,'Phase 1,2+robust'!$A$3:$ID$198,71,FALSE)</f>
        <v>#N/A</v>
      </c>
      <c r="BT6" s="47" t="e">
        <f>VLOOKUP(A6,'Phase 1,2+robust'!$A$3:$ID$198,72,FALSE)</f>
        <v>#N/A</v>
      </c>
      <c r="BU6" s="16" t="e">
        <f>VLOOKUP(A6,'Phase 1,2+robust'!$A$3:$ID$198,73,FALSE)</f>
        <v>#N/A</v>
      </c>
      <c r="BV6" s="16" t="e">
        <f>VLOOKUP(A6,'Phase 1,2+robust'!$A$3:$ID$198,74,FALSE)</f>
        <v>#N/A</v>
      </c>
      <c r="BW6" s="16" t="e">
        <f>VLOOKUP(A6,'Phase 1,2+robust'!$A$3:$ID$198,75,FALSE)</f>
        <v>#N/A</v>
      </c>
      <c r="BX6" s="45" t="e">
        <f>VLOOKUP(A6,'Phase 1,2+robust'!$A$3:$ID$198,76,FALSE)</f>
        <v>#N/A</v>
      </c>
      <c r="BY6" s="46" t="e">
        <f>VLOOKUP(A6,'Phase 1,2+robust'!$A$3:$ID$198,77,FALSE)</f>
        <v>#N/A</v>
      </c>
      <c r="BZ6" s="47" t="e">
        <f>VLOOKUP(A6,'Phase 1,2+robust'!$A$3:$ID$198,78,FALSE)</f>
        <v>#N/A</v>
      </c>
      <c r="CA6" s="16" t="e">
        <f>VLOOKUP(A6,'Phase 1,2+robust'!$A$3:$ID$198,79,FALSE)</f>
        <v>#N/A</v>
      </c>
      <c r="CB6" s="16" t="e">
        <f>VLOOKUP(A6,'Phase 1,2+robust'!$A$3:$ID$198,80,FALSE)</f>
        <v>#N/A</v>
      </c>
      <c r="CC6" s="16" t="e">
        <f>VLOOKUP(A6,'Phase 1,2+robust'!$A$3:$ID$198,81,FALSE)</f>
        <v>#N/A</v>
      </c>
      <c r="CD6" s="45" t="e">
        <f>VLOOKUP(A6,'Phase 1,2+robust'!$A$3:$ID$198,82,FALSE)</f>
        <v>#N/A</v>
      </c>
      <c r="CE6" s="46" t="e">
        <f>VLOOKUP(A6,'Phase 1,2+robust'!$A$3:$ID$198,83,FALSE)</f>
        <v>#N/A</v>
      </c>
      <c r="CF6" s="47" t="e">
        <f>VLOOKUP(A6,'Phase 1,2+robust'!$A$3:$ID$198,84,FALSE)</f>
        <v>#N/A</v>
      </c>
      <c r="CG6" s="16" t="e">
        <f>VLOOKUP(A6,'Phase 1,2+robust'!$A$3:$ID$198,85,FALSE)</f>
        <v>#N/A</v>
      </c>
      <c r="CH6" s="16" t="e">
        <f>VLOOKUP(A6,'Phase 1,2+robust'!$A$3:$ID$198,86,FALSE)</f>
        <v>#N/A</v>
      </c>
      <c r="CI6" s="16" t="e">
        <f>VLOOKUP(A6,'Phase 1,2+robust'!$A$3:$ID$198,87,FALSE)</f>
        <v>#N/A</v>
      </c>
      <c r="CJ6" s="45" t="e">
        <f>VLOOKUP(A6,'Phase 1,2+robust'!$A$3:$ID$198,88,FALSE)</f>
        <v>#N/A</v>
      </c>
      <c r="CK6" s="46" t="e">
        <f>VLOOKUP(A6,'Phase 1,2+robust'!$A$3:$ID$198,89,FALSE)</f>
        <v>#N/A</v>
      </c>
      <c r="CL6" s="47" t="e">
        <f>VLOOKUP(A6,'Phase 1,2+robust'!$A$3:$ID$198,90,FALSE)</f>
        <v>#N/A</v>
      </c>
      <c r="CM6" s="16" t="e">
        <f>VLOOKUP(A6,'Phase 1,2+robust'!$A$3:$ID$198,91,FALSE)</f>
        <v>#N/A</v>
      </c>
      <c r="CN6" s="16" t="e">
        <f>VLOOKUP(A6,'Phase 1,2+robust'!$A$3:$ID$198,92,FALSE)</f>
        <v>#N/A</v>
      </c>
      <c r="CO6" s="16" t="e">
        <f>VLOOKUP(A6,'Phase 1,2+robust'!$A$3:$ID$198,93,FALSE)</f>
        <v>#N/A</v>
      </c>
      <c r="CP6" s="45" t="e">
        <f>VLOOKUP(A6,'Phase 1,2+robust'!$A$3:$ID$198,94,FALSE)</f>
        <v>#N/A</v>
      </c>
      <c r="CQ6" s="46" t="e">
        <f>VLOOKUP(A6,'Phase 1,2+robust'!$A$3:$ID$198,95,FALSE)</f>
        <v>#N/A</v>
      </c>
      <c r="CR6" s="47" t="e">
        <f>VLOOKUP(A6,'Phase 1,2+robust'!$A$3:$ID$198,96,FALSE)</f>
        <v>#N/A</v>
      </c>
      <c r="CS6" s="16" t="e">
        <f>VLOOKUP(A6,'Phase 1,2+robust'!$A$3:$ID$198,97,FALSE)</f>
        <v>#N/A</v>
      </c>
      <c r="CT6" s="16" t="e">
        <f>VLOOKUP(A6,'Phase 1,2+robust'!$A$3:$ID$198,98,FALSE)</f>
        <v>#N/A</v>
      </c>
      <c r="CU6" s="16" t="e">
        <f>VLOOKUP(A6,'Phase 1,2+robust'!$A$3:$ID$198,99,FALSE)</f>
        <v>#N/A</v>
      </c>
      <c r="CV6" s="45" t="e">
        <f>VLOOKUP(A6,'Phase 1,2+robust'!$A$3:$ID$198,100,FALSE)</f>
        <v>#N/A</v>
      </c>
      <c r="CW6" s="46" t="e">
        <f>VLOOKUP(A6,'Phase 1,2+robust'!$A$3:$ID$198,101,FALSE)</f>
        <v>#N/A</v>
      </c>
      <c r="CX6" s="47" t="e">
        <f>VLOOKUP(A6,'Phase 1,2+robust'!$A$3:$ID$198,102,FALSE)</f>
        <v>#N/A</v>
      </c>
      <c r="CY6" s="16" t="e">
        <f>VLOOKUP(A6,'Phase 1,2+robust'!$A$3:$ID$198,103,FALSE)</f>
        <v>#N/A</v>
      </c>
      <c r="CZ6" s="16" t="e">
        <f>VLOOKUP(A6,'Phase 1,2+robust'!$A$3:$ID$198,104,FALSE)</f>
        <v>#N/A</v>
      </c>
      <c r="DA6" s="16" t="e">
        <f>VLOOKUP(A6,'Phase 1,2+robust'!$A$3:$ID$198,105,FALSE)</f>
        <v>#N/A</v>
      </c>
      <c r="DB6" s="45" t="e">
        <f>VLOOKUP(A6,'Phase 1,2+robust'!$A$3:$ID$198,106,FALSE)</f>
        <v>#N/A</v>
      </c>
      <c r="DC6" s="46" t="e">
        <f>VLOOKUP(A6,'Phase 1,2+robust'!$A$3:$ID$198,107,FALSE)</f>
        <v>#N/A</v>
      </c>
      <c r="DD6" s="47" t="e">
        <f>VLOOKUP(A6,'Phase 1,2+robust'!$A$3:$ID$198,108,FALSE)</f>
        <v>#N/A</v>
      </c>
      <c r="DE6" s="16" t="e">
        <f>VLOOKUP(A6,'Phase 1,2+robust'!$A$3:$ID$198,109,FALSE)</f>
        <v>#N/A</v>
      </c>
      <c r="DF6" s="16" t="e">
        <f>VLOOKUP(A6,'Phase 1,2+robust'!$A$3:$ID$198,110,FALSE)</f>
        <v>#N/A</v>
      </c>
      <c r="DG6" s="16" t="e">
        <f>VLOOKUP(A6,'Phase 1,2+robust'!$A$3:$ID$198,111,FALSE)</f>
        <v>#N/A</v>
      </c>
      <c r="DH6" s="45" t="e">
        <f>VLOOKUP(A6,'Phase 1,2+robust'!$A$3:$ID$198,112,FALSE)</f>
        <v>#N/A</v>
      </c>
      <c r="DI6" s="46" t="e">
        <f>VLOOKUP(A6,'Phase 1,2+robust'!$A$3:$ID$198,113,FALSE)</f>
        <v>#N/A</v>
      </c>
      <c r="DJ6" s="47" t="e">
        <f>VLOOKUP(A6,'Phase 1,2+robust'!$A$3:$ID$198,114,FALSE)</f>
        <v>#N/A</v>
      </c>
      <c r="DK6" s="16" t="e">
        <f>VLOOKUP(A6,'Phase 1,2+robust'!$A$3:$ID$198,115,FALSE)</f>
        <v>#N/A</v>
      </c>
      <c r="DL6" s="16" t="e">
        <f>VLOOKUP(A6,'Phase 1,2+robust'!$A$3:$ID$198,116,FALSE)</f>
        <v>#N/A</v>
      </c>
      <c r="DM6" s="16" t="e">
        <f>VLOOKUP(A6,'Phase 1,2+robust'!$A$3:$ID$198,117,FALSE)</f>
        <v>#N/A</v>
      </c>
      <c r="DN6" s="45" t="e">
        <f>VLOOKUP(A6,'Phase 1,2+robust'!$A$3:$ID$198,118,FALSE)</f>
        <v>#N/A</v>
      </c>
      <c r="DO6" s="46" t="e">
        <f>VLOOKUP(A6,'Phase 1,2+robust'!$A$3:$ID$198,119,FALSE)</f>
        <v>#N/A</v>
      </c>
      <c r="DP6" s="47" t="e">
        <f>VLOOKUP(A6,'Phase 1,2+robust'!$A$3:$ID$198,120,FALSE)</f>
        <v>#N/A</v>
      </c>
      <c r="DQ6" s="16" t="e">
        <f>VLOOKUP(A6,'Phase 1,2+robust'!$A$3:$ID$198,121,FALSE)</f>
        <v>#N/A</v>
      </c>
      <c r="DR6" s="16" t="e">
        <f>VLOOKUP(A6,'Phase 1,2+robust'!$A$3:$ID$198,122,FALSE)</f>
        <v>#N/A</v>
      </c>
      <c r="DS6" s="16" t="e">
        <f>VLOOKUP(A6,'Phase 1,2+robust'!$A$3:$ID$198,123,FALSE)</f>
        <v>#N/A</v>
      </c>
      <c r="DT6" s="45" t="e">
        <f>VLOOKUP(A6,'Phase 1,2+robust'!$A$3:$ID$198,124,FALSE)</f>
        <v>#N/A</v>
      </c>
      <c r="DU6" s="46" t="e">
        <f>VLOOKUP(A6,'Phase 1,2+robust'!$A$3:$ID$198,125,FALSE)</f>
        <v>#N/A</v>
      </c>
      <c r="DV6" s="47" t="e">
        <f>VLOOKUP(A6,'Phase 1,2+robust'!$A$3:$ID$198,126,FALSE)</f>
        <v>#N/A</v>
      </c>
      <c r="DW6" s="16" t="e">
        <f>VLOOKUP(A6,'Phase 1,2+robust'!$A$3:$ID$198,127,FALSE)</f>
        <v>#N/A</v>
      </c>
      <c r="DX6" s="16" t="e">
        <f>VLOOKUP(A6,'Phase 1,2+robust'!$A$3:$ID$198,128,FALSE)</f>
        <v>#N/A</v>
      </c>
      <c r="DY6" s="16" t="e">
        <f>VLOOKUP(A6,'Phase 1,2+robust'!$A$3:$ID$198,129,FALSE)</f>
        <v>#N/A</v>
      </c>
      <c r="DZ6" s="45" t="e">
        <f>VLOOKUP(A6,'Phase 1,2+robust'!$A$3:$ID$198,130,FALSE)</f>
        <v>#N/A</v>
      </c>
      <c r="EA6" s="46" t="e">
        <f>VLOOKUP(A6,'Phase 1,2+robust'!$A$3:$ID$198,131,FALSE)</f>
        <v>#N/A</v>
      </c>
      <c r="EB6" s="47" t="e">
        <f>VLOOKUP(A6,'Phase 1,2+robust'!$A$3:$ID$198,132,FALSE)</f>
        <v>#N/A</v>
      </c>
      <c r="EC6" s="16" t="e">
        <f>VLOOKUP(A6,'Phase 1,2+robust'!$A$3:$ID$198,133,FALSE)</f>
        <v>#N/A</v>
      </c>
      <c r="ED6" s="16" t="e">
        <f>VLOOKUP(A6,'Phase 1,2+robust'!$A$3:$ID$198,134,FALSE)</f>
        <v>#N/A</v>
      </c>
      <c r="EE6" s="16" t="e">
        <f>VLOOKUP(A6,'Phase 1,2+robust'!$A$3:$ID$198,135,FALSE)</f>
        <v>#N/A</v>
      </c>
      <c r="EF6" s="45" t="e">
        <f>VLOOKUP(A6,'Phase 1,2+robust'!$A$3:$ID$198,136,FALSE)</f>
        <v>#N/A</v>
      </c>
      <c r="EG6" s="46" t="e">
        <f>VLOOKUP(A6,'Phase 1,2+robust'!$A$3:$ID$198,137,FALSE)</f>
        <v>#N/A</v>
      </c>
      <c r="EH6" s="47" t="e">
        <f>VLOOKUP(A6,'Phase 1,2+robust'!$A$3:$ID$198,138,FALSE)</f>
        <v>#N/A</v>
      </c>
      <c r="EI6" s="16" t="e">
        <f>VLOOKUP(A6,'Phase 1,2+robust'!$A$3:$ID$198,139,FALSE)</f>
        <v>#N/A</v>
      </c>
      <c r="EJ6" s="16" t="e">
        <f>VLOOKUP(A6,'Phase 1,2+robust'!$A$3:$ID$198,140,FALSE)</f>
        <v>#N/A</v>
      </c>
      <c r="EK6" s="16" t="e">
        <f>VLOOKUP(A6,'Phase 1,2+robust'!$A$3:$ID$198,141,FALSE)</f>
        <v>#N/A</v>
      </c>
      <c r="EL6" s="45" t="e">
        <f>VLOOKUP(A6,'Phase 1,2+robust'!$A$3:$ID$198,142,FALSE)</f>
        <v>#N/A</v>
      </c>
      <c r="EM6" s="46" t="e">
        <f>VLOOKUP(A6,'Phase 1,2+robust'!$A$3:$ID$198,143,FALSE)</f>
        <v>#N/A</v>
      </c>
      <c r="EN6" s="47" t="e">
        <f>VLOOKUP(A6,'Phase 1,2+robust'!$A$3:$ID$198,144,FALSE)</f>
        <v>#N/A</v>
      </c>
      <c r="EO6" s="16" t="e">
        <f>VLOOKUP(A6,'Phase 1,2+robust'!$A$3:$ID$198,145,FALSE)</f>
        <v>#N/A</v>
      </c>
      <c r="EP6" s="16" t="e">
        <f>VLOOKUP(A6,'Phase 1,2+robust'!$A$3:$ID$198,146,FALSE)</f>
        <v>#N/A</v>
      </c>
      <c r="EQ6" s="16" t="e">
        <f>VLOOKUP(A6,'Phase 1,2+robust'!$A$3:$ID$198,147,FALSE)</f>
        <v>#N/A</v>
      </c>
      <c r="ER6" s="45" t="e">
        <f>VLOOKUP(A6,'Phase 1,2+robust'!$A$3:$ID$198,148,FALSE)</f>
        <v>#N/A</v>
      </c>
      <c r="ES6" s="46" t="e">
        <f>VLOOKUP(A6,'Phase 1,2+robust'!$A$3:$ID$198,149,FALSE)</f>
        <v>#N/A</v>
      </c>
      <c r="ET6" s="47" t="e">
        <f>VLOOKUP(A6,'Phase 1,2+robust'!$A$3:$ID$198,150,FALSE)</f>
        <v>#N/A</v>
      </c>
      <c r="EU6" s="16" t="e">
        <f>VLOOKUP(A6,'Phase 1,2+robust'!$A$3:$ID$198,151,FALSE)</f>
        <v>#N/A</v>
      </c>
      <c r="EV6" s="16" t="e">
        <f>VLOOKUP(A6,'Phase 1,2+robust'!$A$3:$ID$198,152,FALSE)</f>
        <v>#N/A</v>
      </c>
      <c r="EW6" s="16" t="e">
        <f>VLOOKUP(A6,'Phase 1,2+robust'!$A$3:$ID$198,153,FALSE)</f>
        <v>#N/A</v>
      </c>
      <c r="EX6" s="16" t="e">
        <f>VLOOKUP(A6,'Phase 1,2+robust'!$A$3:$ID$198,154,FALSE)</f>
        <v>#N/A</v>
      </c>
      <c r="EY6" s="16" t="e">
        <f>VLOOKUP(A6,'Phase 1,2+robust'!$A$3:$ID$198,155,FALSE)</f>
        <v>#N/A</v>
      </c>
      <c r="EZ6" s="16" t="e">
        <f>VLOOKUP(A6,'Phase 1,2+robust'!$A$3:$ID$198,156,FALSE)</f>
        <v>#N/A</v>
      </c>
      <c r="FA6" s="16" t="e">
        <f>VLOOKUP(A6,'Phase 1,2+robust'!$A$3:$ID$198,157,FALSE)</f>
        <v>#N/A</v>
      </c>
      <c r="FB6" s="16" t="e">
        <f>VLOOKUP(A6,'Phase 1,2+robust'!$A$3:$ID$198,158,FALSE)</f>
        <v>#N/A</v>
      </c>
      <c r="FC6" s="16" t="e">
        <f>VLOOKUP(A6,'Phase 1,2+robust'!$A$3:$ID$198,159,FALSE)</f>
        <v>#N/A</v>
      </c>
      <c r="FD6" s="16" t="e">
        <f>VLOOKUP(A6,'Phase 1,2+robust'!$A$3:$ID$198,160,FALSE)</f>
        <v>#N/A</v>
      </c>
      <c r="FE6" s="16" t="e">
        <f>VLOOKUP(A6,'Phase 1,2+robust'!$A$3:$ID$198,161,FALSE)</f>
        <v>#N/A</v>
      </c>
      <c r="FF6" s="16" t="e">
        <f>VLOOKUP(A6,'Phase 1,2+robust'!$A$3:$ID$198,162,FALSE)</f>
        <v>#N/A</v>
      </c>
      <c r="FG6" s="16" t="e">
        <f>VLOOKUP(A6,'Phase 1,2+robust'!$A$3:$ID$198,163,FALSE)</f>
        <v>#N/A</v>
      </c>
      <c r="FH6" s="16" t="e">
        <f>VLOOKUP(A6,'Phase 1,2+robust'!$A$3:$ID$198,164,FALSE)</f>
        <v>#N/A</v>
      </c>
      <c r="FI6" s="16" t="e">
        <f>VLOOKUP(A6,'Phase 1,2+robust'!$A$3:$ID$198,165,FALSE)</f>
        <v>#N/A</v>
      </c>
      <c r="FJ6" s="16" t="e">
        <f>VLOOKUP(A6,'Phase 1,2+robust'!$A$3:$ID$198,166,FALSE)</f>
        <v>#N/A</v>
      </c>
      <c r="FK6" s="16" t="e">
        <f>VLOOKUP(A6,'Phase 1,2+robust'!$A$3:$ID$198,167,FALSE)</f>
        <v>#N/A</v>
      </c>
      <c r="FL6" s="16" t="e">
        <f>VLOOKUP(A6,'Phase 1,2+robust'!$A$3:$ID$198,168,FALSE)</f>
        <v>#N/A</v>
      </c>
      <c r="FM6" s="16" t="e">
        <f>VLOOKUP(A6,'Phase 1,2+robust'!$A$3:$ID$198,169,FALSE)</f>
        <v>#N/A</v>
      </c>
      <c r="FN6" s="16" t="e">
        <f>VLOOKUP(A6,'Phase 1,2+robust'!$A$3:$ID$198,170,FALSE)</f>
        <v>#N/A</v>
      </c>
      <c r="FO6" s="16" t="e">
        <f>VLOOKUP(A6,'Phase 1,2+robust'!$A$3:$ID$198,171,FALSE)</f>
        <v>#N/A</v>
      </c>
      <c r="FP6" s="16" t="e">
        <f>VLOOKUP(A6,'Phase 1,2+robust'!$A$3:$ID$198,172,FALSE)</f>
        <v>#N/A</v>
      </c>
      <c r="FQ6" s="16" t="e">
        <f>VLOOKUP(A6,'Phase 1,2+robust'!$A$3:$ID$198,173,FALSE)</f>
        <v>#N/A</v>
      </c>
      <c r="FR6" s="16" t="e">
        <f>VLOOKUP(A6,'Phase 1,2+robust'!$A$3:$ID$198,174,FALSE)</f>
        <v>#N/A</v>
      </c>
      <c r="FS6" s="16" t="e">
        <f>VLOOKUP(A6,'Phase 1,2+robust'!$A$3:$ID$198,175,FALSE)</f>
        <v>#N/A</v>
      </c>
      <c r="FT6" s="16" t="e">
        <f>VLOOKUP(A6,'Phase 1,2+robust'!$A$3:$ID$198,176,FALSE)</f>
        <v>#N/A</v>
      </c>
      <c r="FU6" s="16" t="e">
        <f>VLOOKUP(A6,'Phase 1,2+robust'!$A$3:$ID$198,177,FALSE)</f>
        <v>#N/A</v>
      </c>
      <c r="FV6" s="16" t="e">
        <f>VLOOKUP(A6,'Phase 1,2+robust'!$A$3:$ID$198,178,FALSE)</f>
        <v>#N/A</v>
      </c>
      <c r="FW6" s="16" t="e">
        <f>VLOOKUP(A6,'Phase 1,2+robust'!$A$3:$ID$198,179,FALSE)</f>
        <v>#N/A</v>
      </c>
      <c r="FX6" s="16" t="e">
        <f>VLOOKUP(A6,'Phase 1,2+robust'!$A$3:$ID$198,180,FALSE)</f>
        <v>#N/A</v>
      </c>
      <c r="FY6" s="16" t="e">
        <f>VLOOKUP(A6,'Phase 1,2+robust'!$A$3:$ID$198,181,FALSE)</f>
        <v>#N/A</v>
      </c>
      <c r="FZ6" s="16" t="e">
        <f>VLOOKUP(A6,'Phase 1,2+robust'!$A$3:$ID$198,182,FALSE)</f>
        <v>#N/A</v>
      </c>
      <c r="GA6" s="16" t="e">
        <f>VLOOKUP(A6,'Phase 1,2+robust'!$A$3:$ID$198,183,FALSE)</f>
        <v>#N/A</v>
      </c>
      <c r="GB6" s="16" t="e">
        <f>VLOOKUP(A6,'Phase 1,2+robust'!$A$3:$ID$198,184,FALSE)</f>
        <v>#N/A</v>
      </c>
      <c r="GC6" s="16" t="e">
        <f>VLOOKUP(A6,'Phase 1,2+robust'!$A$3:$ID$198,185,FALSE)</f>
        <v>#N/A</v>
      </c>
      <c r="GD6" s="16" t="e">
        <f>VLOOKUP(A6,'Phase 1,2+robust'!$A$3:$ID$198,186,FALSE)</f>
        <v>#N/A</v>
      </c>
      <c r="GE6" s="16" t="e">
        <f>VLOOKUP(A6,'Phase 1,2+robust'!$A$3:$ID$198,187,FALSE)</f>
        <v>#N/A</v>
      </c>
      <c r="GF6" s="16" t="e">
        <f>VLOOKUP(A6,'Phase 1,2+robust'!$A$3:$ID$198,188,FALSE)</f>
        <v>#N/A</v>
      </c>
      <c r="GG6" s="16" t="e">
        <f>VLOOKUP(A6,'Phase 1,2+robust'!$A$3:$ID$198,189,FALSE)</f>
        <v>#N/A</v>
      </c>
      <c r="GH6" s="16" t="e">
        <f>VLOOKUP(A6,'Phase 1,2+robust'!$A$3:$ID$198,190,FALSE)</f>
        <v>#N/A</v>
      </c>
      <c r="GI6" s="16" t="e">
        <f>VLOOKUP(A6,'Phase 1,2+robust'!$A$3:$ID$198,191,FALSE)</f>
        <v>#N/A</v>
      </c>
      <c r="GJ6" s="16" t="e">
        <f>VLOOKUP(A6,'Phase 1,2+robust'!$A$3:$ID$198,192,FALSE)</f>
        <v>#N/A</v>
      </c>
      <c r="GK6" s="16" t="e">
        <f>VLOOKUP(A6,'Phase 1,2+robust'!$A$3:$ID$198,193,FALSE)</f>
        <v>#N/A</v>
      </c>
      <c r="GL6" s="16" t="e">
        <f>VLOOKUP(A6,'Phase 1,2+robust'!$A$3:$ID$198,194,FALSE)</f>
        <v>#N/A</v>
      </c>
      <c r="GM6" s="16" t="e">
        <f>VLOOKUP(A6,'Phase 1,2+robust'!$A$3:$ID$198,195,FALSE)</f>
        <v>#N/A</v>
      </c>
      <c r="GN6" s="16" t="e">
        <f>VLOOKUP(A6,'Phase 1,2+robust'!$A$3:$ID$198,196,FALSE)</f>
        <v>#N/A</v>
      </c>
      <c r="GO6" s="16" t="e">
        <f>VLOOKUP(A6,'Phase 1,2+robust'!$A$3:$ID$198,197,FALSE)</f>
        <v>#N/A</v>
      </c>
      <c r="GP6" s="16" t="e">
        <f>VLOOKUP(A6,'Phase 1,2+robust'!$A$3:$ID$198,198,FALSE)</f>
        <v>#N/A</v>
      </c>
    </row>
    <row r="7" spans="1:198" s="16" customFormat="1" x14ac:dyDescent="0.25">
      <c r="B7" s="16" t="e">
        <f>VLOOKUP(A7,'Phase 1,2+robust'!$A$3:$ID$198,2,FALSE)</f>
        <v>#N/A</v>
      </c>
      <c r="C7" s="16" t="e">
        <f>VLOOKUP(A7,'Phase 1,2+robust'!$A$3:$ID$198,3,FALSE)</f>
        <v>#N/A</v>
      </c>
      <c r="D7" s="16" t="e">
        <f>VLOOKUP(A7,'Phase 1,2+robust'!$A$3:$ID$198,4,FALSE)</f>
        <v>#N/A</v>
      </c>
      <c r="E7" s="16" t="e">
        <f>VLOOKUP(A7,'Phase 1,2+robust'!$A$3:$ID$198,5,FALSE)</f>
        <v>#N/A</v>
      </c>
      <c r="F7" s="16" t="e">
        <f>VLOOKUP(A7,'Phase 1,2+robust'!$A$3:$ID$198,6,FALSE)</f>
        <v>#N/A</v>
      </c>
      <c r="G7" s="16" t="e">
        <f>VLOOKUP(A7,'Phase 1,2+robust'!$A$3:$ID$198,7,FALSE)</f>
        <v>#N/A</v>
      </c>
      <c r="H7" s="16" t="e">
        <f>VLOOKUP(A7,'Phase 1,2+robust'!$A$3:$ID$198,8,FALSE)</f>
        <v>#N/A</v>
      </c>
      <c r="I7" s="16" t="e">
        <f>VLOOKUP(A7,'Phase 1,2+robust'!$A$3:$ID$198,9,FALSE)</f>
        <v>#N/A</v>
      </c>
      <c r="J7" s="45" t="e">
        <f>VLOOKUP(A7,'Phase 1,2+robust'!$A$3:$ID$198,10,FALSE)</f>
        <v>#N/A</v>
      </c>
      <c r="K7" s="46" t="e">
        <f>VLOOKUP(A7,'Phase 1,2+robust'!$A$3:$ID$198,11,FALSE)</f>
        <v>#N/A</v>
      </c>
      <c r="L7" s="47" t="e">
        <f>VLOOKUP(A7,'Phase 1,2+robust'!$A$3:$ID$198,12,FALSE)</f>
        <v>#N/A</v>
      </c>
      <c r="M7" s="16" t="e">
        <f>VLOOKUP(A7,'Phase 1,2+robust'!$A$3:$ID$198,13,FALSE)</f>
        <v>#N/A</v>
      </c>
      <c r="N7" s="16" t="e">
        <f>VLOOKUP(A7,'Phase 1,2+robust'!$A$3:$ID$198,14,FALSE)</f>
        <v>#N/A</v>
      </c>
      <c r="O7" s="16" t="e">
        <f>VLOOKUP(A7,'Phase 1,2+robust'!$A$3:$ID$198,15,FALSE)</f>
        <v>#N/A</v>
      </c>
      <c r="P7" s="45" t="e">
        <f>VLOOKUP(A7,'Phase 1,2+robust'!$A$3:$ID$198,16,FALSE)</f>
        <v>#N/A</v>
      </c>
      <c r="Q7" s="46" t="e">
        <f>VLOOKUP(A7,'Phase 1,2+robust'!$A$3:$ID$198,17,FALSE)</f>
        <v>#N/A</v>
      </c>
      <c r="R7" s="47" t="e">
        <f>VLOOKUP(A7,'Phase 1,2+robust'!$A$3:$ID$198,18,FALSE)</f>
        <v>#N/A</v>
      </c>
      <c r="S7" s="16" t="e">
        <f>VLOOKUP(A7,'Phase 1,2+robust'!$A$3:$ID$198,19,FALSE)</f>
        <v>#N/A</v>
      </c>
      <c r="T7" s="16" t="e">
        <f>VLOOKUP(A7,'Phase 1,2+robust'!$A$3:$ID$198,20,FALSE)</f>
        <v>#N/A</v>
      </c>
      <c r="U7" s="16" t="e">
        <f>VLOOKUP(A7,'Phase 1,2+robust'!$A$3:$ID$198,21,FALSE)</f>
        <v>#N/A</v>
      </c>
      <c r="V7" s="45" t="e">
        <f>VLOOKUP(A7,'Phase 1,2+robust'!$A$3:$ID$198,22,FALSE)</f>
        <v>#N/A</v>
      </c>
      <c r="W7" s="46" t="e">
        <f>VLOOKUP(A7,'Phase 1,2+robust'!$A$3:$ID$198,23,FALSE)</f>
        <v>#N/A</v>
      </c>
      <c r="X7" s="47" t="e">
        <f>VLOOKUP(A7,'Phase 1,2+robust'!$A$3:$ID$198,24,FALSE)</f>
        <v>#N/A</v>
      </c>
      <c r="Y7" s="16" t="e">
        <f>VLOOKUP(A7,'Phase 1,2+robust'!$A$3:$ID$198,25,FALSE)</f>
        <v>#N/A</v>
      </c>
      <c r="Z7" s="16" t="e">
        <f>VLOOKUP(A7,'Phase 1,2+robust'!$A$3:$ID$198,26,FALSE)</f>
        <v>#N/A</v>
      </c>
      <c r="AA7" s="16" t="e">
        <f>VLOOKUP(A7,'Phase 1,2+robust'!$A$3:$ID$198,27,FALSE)</f>
        <v>#N/A</v>
      </c>
      <c r="AB7" s="45" t="e">
        <f>VLOOKUP(A7,'Phase 1,2+robust'!$A$3:$ID$198,28,FALSE)</f>
        <v>#N/A</v>
      </c>
      <c r="AC7" s="46" t="e">
        <f>VLOOKUP(A7,'Phase 1,2+robust'!$A$3:$ID$198,29,FALSE)</f>
        <v>#N/A</v>
      </c>
      <c r="AD7" s="47" t="e">
        <f>VLOOKUP(A7,'Phase 1,2+robust'!$A$3:$ID$198,30,FALSE)</f>
        <v>#N/A</v>
      </c>
      <c r="AE7" s="16" t="e">
        <f>VLOOKUP(A7,'Phase 1,2+robust'!$A$3:$ID$198,31,FALSE)</f>
        <v>#N/A</v>
      </c>
      <c r="AF7" s="16" t="e">
        <f>VLOOKUP(A7,'Phase 1,2+robust'!$A$3:$ID$198,32,FALSE)</f>
        <v>#N/A</v>
      </c>
      <c r="AG7" s="16" t="e">
        <f>VLOOKUP(A7,'Phase 1,2+robust'!$A$3:$ID$198,33,FALSE)</f>
        <v>#N/A</v>
      </c>
      <c r="AH7" s="45" t="e">
        <f>VLOOKUP(A7,'Phase 1,2+robust'!$A$3:$ID$198,34,FALSE)</f>
        <v>#N/A</v>
      </c>
      <c r="AI7" s="46" t="e">
        <f>VLOOKUP(A7,'Phase 1,2+robust'!$A$3:$ID$198,35,FALSE)</f>
        <v>#N/A</v>
      </c>
      <c r="AJ7" s="47" t="e">
        <f>VLOOKUP(A7,'Phase 1,2+robust'!$A$3:$ID$198,36,FALSE)</f>
        <v>#N/A</v>
      </c>
      <c r="AK7" s="16" t="e">
        <f>VLOOKUP(A7,'Phase 1,2+robust'!$A$3:$ID$198,37,FALSE)</f>
        <v>#N/A</v>
      </c>
      <c r="AL7" s="16" t="e">
        <f>VLOOKUP(A7,'Phase 1,2+robust'!$A$3:$ID$198,38,FALSE)</f>
        <v>#N/A</v>
      </c>
      <c r="AM7" s="16" t="e">
        <f>VLOOKUP(A7,'Phase 1,2+robust'!$A$3:$ID$198,39,FALSE)</f>
        <v>#N/A</v>
      </c>
      <c r="AN7" s="45" t="e">
        <f>VLOOKUP(A7,'Phase 1,2+robust'!$A$3:$ID$198,40,FALSE)</f>
        <v>#N/A</v>
      </c>
      <c r="AO7" s="46" t="e">
        <f>VLOOKUP(A7,'Phase 1,2+robust'!$A$3:$ID$198,41,FALSE)</f>
        <v>#N/A</v>
      </c>
      <c r="AP7" s="47" t="e">
        <f>VLOOKUP(A7,'Phase 1,2+robust'!$A$3:$ID$198,42,FALSE)</f>
        <v>#N/A</v>
      </c>
      <c r="AQ7" s="16" t="e">
        <f>VLOOKUP(A7,'Phase 1,2+robust'!$A$3:$ID$198,43,FALSE)</f>
        <v>#N/A</v>
      </c>
      <c r="AR7" s="16" t="e">
        <f>VLOOKUP(A7,'Phase 1,2+robust'!$A$3:$ID$198,44,FALSE)</f>
        <v>#N/A</v>
      </c>
      <c r="AS7" s="16" t="e">
        <f>VLOOKUP(A7,'Phase 1,2+robust'!$A$3:$ID$198,45,FALSE)</f>
        <v>#N/A</v>
      </c>
      <c r="AT7" s="45" t="e">
        <f>VLOOKUP(A7,'Phase 1,2+robust'!$A$3:$ID$198,46,FALSE)</f>
        <v>#N/A</v>
      </c>
      <c r="AU7" s="46" t="e">
        <f>VLOOKUP(A7,'Phase 1,2+robust'!$A$3:$ID$198,47,FALSE)</f>
        <v>#N/A</v>
      </c>
      <c r="AV7" s="47" t="e">
        <f>VLOOKUP(A7,'Phase 1,2+robust'!$A$3:$ID$198,48,FALSE)</f>
        <v>#N/A</v>
      </c>
      <c r="AW7" s="16" t="e">
        <f>VLOOKUP(A7,'Phase 1,2+robust'!$A$3:$ID$198,49,FALSE)</f>
        <v>#N/A</v>
      </c>
      <c r="AX7" s="16" t="e">
        <f>VLOOKUP(A7,'Phase 1,2+robust'!$A$3:$ID$198,50,FALSE)</f>
        <v>#N/A</v>
      </c>
      <c r="AY7" s="16" t="e">
        <f>VLOOKUP(A7,'Phase 1,2+robust'!$A$3:$ID$198,51,FALSE)</f>
        <v>#N/A</v>
      </c>
      <c r="AZ7" s="45" t="e">
        <f>VLOOKUP(A7,'Phase 1,2+robust'!$A$3:$ID$198,52,FALSE)</f>
        <v>#N/A</v>
      </c>
      <c r="BA7" s="46" t="e">
        <f>VLOOKUP(A7,'Phase 1,2+robust'!$A$3:$ID$198,53,FALSE)</f>
        <v>#N/A</v>
      </c>
      <c r="BB7" s="47" t="e">
        <f>VLOOKUP(A7,'Phase 1,2+robust'!$A$3:$ID$198,54,FALSE)</f>
        <v>#N/A</v>
      </c>
      <c r="BC7" s="16" t="e">
        <f>VLOOKUP(A7,'Phase 1,2+robust'!$A$3:$ID$198,55,FALSE)</f>
        <v>#N/A</v>
      </c>
      <c r="BD7" s="16" t="e">
        <f>VLOOKUP(A7,'Phase 1,2+robust'!$A$3:$ID$198,56,FALSE)</f>
        <v>#N/A</v>
      </c>
      <c r="BE7" s="16" t="e">
        <f>VLOOKUP(A7,'Phase 1,2+robust'!$A$3:$ID$198,57,FALSE)</f>
        <v>#N/A</v>
      </c>
      <c r="BF7" s="45" t="e">
        <f>VLOOKUP(A7,'Phase 1,2+robust'!$A$3:$ID$198,58,FALSE)</f>
        <v>#N/A</v>
      </c>
      <c r="BG7" s="46" t="e">
        <f>VLOOKUP(A7,'Phase 1,2+robust'!$A$3:$ID$198,59,FALSE)</f>
        <v>#N/A</v>
      </c>
      <c r="BH7" s="47" t="e">
        <f>VLOOKUP(A7,'Phase 1,2+robust'!$A$3:$ID$198,60,FALSE)</f>
        <v>#N/A</v>
      </c>
      <c r="BI7" s="16" t="e">
        <f>VLOOKUP(A7,'Phase 1,2+robust'!$A$3:$ID$198,61,FALSE)</f>
        <v>#N/A</v>
      </c>
      <c r="BJ7" s="16" t="e">
        <f>VLOOKUP(A7,'Phase 1,2+robust'!$A$3:$ID$198,62,FALSE)</f>
        <v>#N/A</v>
      </c>
      <c r="BK7" s="16" t="e">
        <f>VLOOKUP(A7,'Phase 1,2+robust'!$A$3:$ID$198,63,FALSE)</f>
        <v>#N/A</v>
      </c>
      <c r="BL7" s="45" t="e">
        <f>VLOOKUP(A7,'Phase 1,2+robust'!$A$3:$ID$198,64,FALSE)</f>
        <v>#N/A</v>
      </c>
      <c r="BM7" s="46" t="e">
        <f>VLOOKUP(A7,'Phase 1,2+robust'!$A$3:$ID$198,65,FALSE)</f>
        <v>#N/A</v>
      </c>
      <c r="BN7" s="47" t="e">
        <f>VLOOKUP(A7,'Phase 1,2+robust'!$A$3:$ID$198,66,FALSE)</f>
        <v>#N/A</v>
      </c>
      <c r="BO7" s="16" t="e">
        <f>VLOOKUP(A7,'Phase 1,2+robust'!$A$3:$ID$198,67,FALSE)</f>
        <v>#N/A</v>
      </c>
      <c r="BP7" s="16" t="e">
        <f>VLOOKUP(A7,'Phase 1,2+robust'!$A$3:$ID$198,68,FALSE)</f>
        <v>#N/A</v>
      </c>
      <c r="BQ7" s="16" t="e">
        <f>VLOOKUP(A7,'Phase 1,2+robust'!$A$3:$ID$198,69,FALSE)</f>
        <v>#N/A</v>
      </c>
      <c r="BR7" s="45" t="e">
        <f>VLOOKUP(A7,'Phase 1,2+robust'!$A$3:$ID$198,70,FALSE)</f>
        <v>#N/A</v>
      </c>
      <c r="BS7" s="46" t="e">
        <f>VLOOKUP(A7,'Phase 1,2+robust'!$A$3:$ID$198,71,FALSE)</f>
        <v>#N/A</v>
      </c>
      <c r="BT7" s="47" t="e">
        <f>VLOOKUP(A7,'Phase 1,2+robust'!$A$3:$ID$198,72,FALSE)</f>
        <v>#N/A</v>
      </c>
      <c r="BU7" s="16" t="e">
        <f>VLOOKUP(A7,'Phase 1,2+robust'!$A$3:$ID$198,73,FALSE)</f>
        <v>#N/A</v>
      </c>
      <c r="BV7" s="16" t="e">
        <f>VLOOKUP(A7,'Phase 1,2+robust'!$A$3:$ID$198,74,FALSE)</f>
        <v>#N/A</v>
      </c>
      <c r="BW7" s="16" t="e">
        <f>VLOOKUP(A7,'Phase 1,2+robust'!$A$3:$ID$198,75,FALSE)</f>
        <v>#N/A</v>
      </c>
      <c r="BX7" s="45" t="e">
        <f>VLOOKUP(A7,'Phase 1,2+robust'!$A$3:$ID$198,76,FALSE)</f>
        <v>#N/A</v>
      </c>
      <c r="BY7" s="46" t="e">
        <f>VLOOKUP(A7,'Phase 1,2+robust'!$A$3:$ID$198,77,FALSE)</f>
        <v>#N/A</v>
      </c>
      <c r="BZ7" s="47" t="e">
        <f>VLOOKUP(A7,'Phase 1,2+robust'!$A$3:$ID$198,78,FALSE)</f>
        <v>#N/A</v>
      </c>
      <c r="CA7" s="16" t="e">
        <f>VLOOKUP(A7,'Phase 1,2+robust'!$A$3:$ID$198,79,FALSE)</f>
        <v>#N/A</v>
      </c>
      <c r="CB7" s="16" t="e">
        <f>VLOOKUP(A7,'Phase 1,2+robust'!$A$3:$ID$198,80,FALSE)</f>
        <v>#N/A</v>
      </c>
      <c r="CC7" s="16" t="e">
        <f>VLOOKUP(A7,'Phase 1,2+robust'!$A$3:$ID$198,81,FALSE)</f>
        <v>#N/A</v>
      </c>
      <c r="CD7" s="45" t="e">
        <f>VLOOKUP(A7,'Phase 1,2+robust'!$A$3:$ID$198,82,FALSE)</f>
        <v>#N/A</v>
      </c>
      <c r="CE7" s="46" t="e">
        <f>VLOOKUP(A7,'Phase 1,2+robust'!$A$3:$ID$198,83,FALSE)</f>
        <v>#N/A</v>
      </c>
      <c r="CF7" s="47" t="e">
        <f>VLOOKUP(A7,'Phase 1,2+robust'!$A$3:$ID$198,84,FALSE)</f>
        <v>#N/A</v>
      </c>
      <c r="CG7" s="16" t="e">
        <f>VLOOKUP(A7,'Phase 1,2+robust'!$A$3:$ID$198,85,FALSE)</f>
        <v>#N/A</v>
      </c>
      <c r="CH7" s="16" t="e">
        <f>VLOOKUP(A7,'Phase 1,2+robust'!$A$3:$ID$198,86,FALSE)</f>
        <v>#N/A</v>
      </c>
      <c r="CI7" s="16" t="e">
        <f>VLOOKUP(A7,'Phase 1,2+robust'!$A$3:$ID$198,87,FALSE)</f>
        <v>#N/A</v>
      </c>
      <c r="CJ7" s="45" t="e">
        <f>VLOOKUP(A7,'Phase 1,2+robust'!$A$3:$ID$198,88,FALSE)</f>
        <v>#N/A</v>
      </c>
      <c r="CK7" s="46" t="e">
        <f>VLOOKUP(A7,'Phase 1,2+robust'!$A$3:$ID$198,89,FALSE)</f>
        <v>#N/A</v>
      </c>
      <c r="CL7" s="47" t="e">
        <f>VLOOKUP(A7,'Phase 1,2+robust'!$A$3:$ID$198,90,FALSE)</f>
        <v>#N/A</v>
      </c>
      <c r="CM7" s="16" t="e">
        <f>VLOOKUP(A7,'Phase 1,2+robust'!$A$3:$ID$198,91,FALSE)</f>
        <v>#N/A</v>
      </c>
      <c r="CN7" s="16" t="e">
        <f>VLOOKUP(A7,'Phase 1,2+robust'!$A$3:$ID$198,92,FALSE)</f>
        <v>#N/A</v>
      </c>
      <c r="CO7" s="16" t="e">
        <f>VLOOKUP(A7,'Phase 1,2+robust'!$A$3:$ID$198,93,FALSE)</f>
        <v>#N/A</v>
      </c>
      <c r="CP7" s="45" t="e">
        <f>VLOOKUP(A7,'Phase 1,2+robust'!$A$3:$ID$198,94,FALSE)</f>
        <v>#N/A</v>
      </c>
      <c r="CQ7" s="46" t="e">
        <f>VLOOKUP(A7,'Phase 1,2+robust'!$A$3:$ID$198,95,FALSE)</f>
        <v>#N/A</v>
      </c>
      <c r="CR7" s="47" t="e">
        <f>VLOOKUP(A7,'Phase 1,2+robust'!$A$3:$ID$198,96,FALSE)</f>
        <v>#N/A</v>
      </c>
      <c r="CS7" s="16" t="e">
        <f>VLOOKUP(A7,'Phase 1,2+robust'!$A$3:$ID$198,97,FALSE)</f>
        <v>#N/A</v>
      </c>
      <c r="CT7" s="16" t="e">
        <f>VLOOKUP(A7,'Phase 1,2+robust'!$A$3:$ID$198,98,FALSE)</f>
        <v>#N/A</v>
      </c>
      <c r="CU7" s="16" t="e">
        <f>VLOOKUP(A7,'Phase 1,2+robust'!$A$3:$ID$198,99,FALSE)</f>
        <v>#N/A</v>
      </c>
      <c r="CV7" s="45" t="e">
        <f>VLOOKUP(A7,'Phase 1,2+robust'!$A$3:$ID$198,100,FALSE)</f>
        <v>#N/A</v>
      </c>
      <c r="CW7" s="46" t="e">
        <f>VLOOKUP(A7,'Phase 1,2+robust'!$A$3:$ID$198,101,FALSE)</f>
        <v>#N/A</v>
      </c>
      <c r="CX7" s="47" t="e">
        <f>VLOOKUP(A7,'Phase 1,2+robust'!$A$3:$ID$198,102,FALSE)</f>
        <v>#N/A</v>
      </c>
      <c r="CY7" s="16" t="e">
        <f>VLOOKUP(A7,'Phase 1,2+robust'!$A$3:$ID$198,103,FALSE)</f>
        <v>#N/A</v>
      </c>
      <c r="CZ7" s="16" t="e">
        <f>VLOOKUP(A7,'Phase 1,2+robust'!$A$3:$ID$198,104,FALSE)</f>
        <v>#N/A</v>
      </c>
      <c r="DA7" s="16" t="e">
        <f>VLOOKUP(A7,'Phase 1,2+robust'!$A$3:$ID$198,105,FALSE)</f>
        <v>#N/A</v>
      </c>
      <c r="DB7" s="45" t="e">
        <f>VLOOKUP(A7,'Phase 1,2+robust'!$A$3:$ID$198,106,FALSE)</f>
        <v>#N/A</v>
      </c>
      <c r="DC7" s="46" t="e">
        <f>VLOOKUP(A7,'Phase 1,2+robust'!$A$3:$ID$198,107,FALSE)</f>
        <v>#N/A</v>
      </c>
      <c r="DD7" s="47" t="e">
        <f>VLOOKUP(A7,'Phase 1,2+robust'!$A$3:$ID$198,108,FALSE)</f>
        <v>#N/A</v>
      </c>
      <c r="DE7" s="16" t="e">
        <f>VLOOKUP(A7,'Phase 1,2+robust'!$A$3:$ID$198,109,FALSE)</f>
        <v>#N/A</v>
      </c>
      <c r="DF7" s="16" t="e">
        <f>VLOOKUP(A7,'Phase 1,2+robust'!$A$3:$ID$198,110,FALSE)</f>
        <v>#N/A</v>
      </c>
      <c r="DG7" s="16" t="e">
        <f>VLOOKUP(A7,'Phase 1,2+robust'!$A$3:$ID$198,111,FALSE)</f>
        <v>#N/A</v>
      </c>
      <c r="DH7" s="45" t="e">
        <f>VLOOKUP(A7,'Phase 1,2+robust'!$A$3:$ID$198,112,FALSE)</f>
        <v>#N/A</v>
      </c>
      <c r="DI7" s="46" t="e">
        <f>VLOOKUP(A7,'Phase 1,2+robust'!$A$3:$ID$198,113,FALSE)</f>
        <v>#N/A</v>
      </c>
      <c r="DJ7" s="47" t="e">
        <f>VLOOKUP(A7,'Phase 1,2+robust'!$A$3:$ID$198,114,FALSE)</f>
        <v>#N/A</v>
      </c>
      <c r="DK7" s="16" t="e">
        <f>VLOOKUP(A7,'Phase 1,2+robust'!$A$3:$ID$198,115,FALSE)</f>
        <v>#N/A</v>
      </c>
      <c r="DL7" s="16" t="e">
        <f>VLOOKUP(A7,'Phase 1,2+robust'!$A$3:$ID$198,116,FALSE)</f>
        <v>#N/A</v>
      </c>
      <c r="DM7" s="16" t="e">
        <f>VLOOKUP(A7,'Phase 1,2+robust'!$A$3:$ID$198,117,FALSE)</f>
        <v>#N/A</v>
      </c>
      <c r="DN7" s="45" t="e">
        <f>VLOOKUP(A7,'Phase 1,2+robust'!$A$3:$ID$198,118,FALSE)</f>
        <v>#N/A</v>
      </c>
      <c r="DO7" s="46" t="e">
        <f>VLOOKUP(A7,'Phase 1,2+robust'!$A$3:$ID$198,119,FALSE)</f>
        <v>#N/A</v>
      </c>
      <c r="DP7" s="47" t="e">
        <f>VLOOKUP(A7,'Phase 1,2+robust'!$A$3:$ID$198,120,FALSE)</f>
        <v>#N/A</v>
      </c>
      <c r="DQ7" s="16" t="e">
        <f>VLOOKUP(A7,'Phase 1,2+robust'!$A$3:$ID$198,121,FALSE)</f>
        <v>#N/A</v>
      </c>
      <c r="DR7" s="16" t="e">
        <f>VLOOKUP(A7,'Phase 1,2+robust'!$A$3:$ID$198,122,FALSE)</f>
        <v>#N/A</v>
      </c>
      <c r="DS7" s="16" t="e">
        <f>VLOOKUP(A7,'Phase 1,2+robust'!$A$3:$ID$198,123,FALSE)</f>
        <v>#N/A</v>
      </c>
      <c r="DT7" s="45" t="e">
        <f>VLOOKUP(A7,'Phase 1,2+robust'!$A$3:$ID$198,124,FALSE)</f>
        <v>#N/A</v>
      </c>
      <c r="DU7" s="46" t="e">
        <f>VLOOKUP(A7,'Phase 1,2+robust'!$A$3:$ID$198,125,FALSE)</f>
        <v>#N/A</v>
      </c>
      <c r="DV7" s="47" t="e">
        <f>VLOOKUP(A7,'Phase 1,2+robust'!$A$3:$ID$198,126,FALSE)</f>
        <v>#N/A</v>
      </c>
      <c r="DW7" s="16" t="e">
        <f>VLOOKUP(A7,'Phase 1,2+robust'!$A$3:$ID$198,127,FALSE)</f>
        <v>#N/A</v>
      </c>
      <c r="DX7" s="16" t="e">
        <f>VLOOKUP(A7,'Phase 1,2+robust'!$A$3:$ID$198,128,FALSE)</f>
        <v>#N/A</v>
      </c>
      <c r="DY7" s="16" t="e">
        <f>VLOOKUP(A7,'Phase 1,2+robust'!$A$3:$ID$198,129,FALSE)</f>
        <v>#N/A</v>
      </c>
      <c r="DZ7" s="45" t="e">
        <f>VLOOKUP(A7,'Phase 1,2+robust'!$A$3:$ID$198,130,FALSE)</f>
        <v>#N/A</v>
      </c>
      <c r="EA7" s="46" t="e">
        <f>VLOOKUP(A7,'Phase 1,2+robust'!$A$3:$ID$198,131,FALSE)</f>
        <v>#N/A</v>
      </c>
      <c r="EB7" s="47" t="e">
        <f>VLOOKUP(A7,'Phase 1,2+robust'!$A$3:$ID$198,132,FALSE)</f>
        <v>#N/A</v>
      </c>
      <c r="EC7" s="16" t="e">
        <f>VLOOKUP(A7,'Phase 1,2+robust'!$A$3:$ID$198,133,FALSE)</f>
        <v>#N/A</v>
      </c>
      <c r="ED7" s="16" t="e">
        <f>VLOOKUP(A7,'Phase 1,2+robust'!$A$3:$ID$198,134,FALSE)</f>
        <v>#N/A</v>
      </c>
      <c r="EE7" s="16" t="e">
        <f>VLOOKUP(A7,'Phase 1,2+robust'!$A$3:$ID$198,135,FALSE)</f>
        <v>#N/A</v>
      </c>
      <c r="EF7" s="45" t="e">
        <f>VLOOKUP(A7,'Phase 1,2+robust'!$A$3:$ID$198,136,FALSE)</f>
        <v>#N/A</v>
      </c>
      <c r="EG7" s="46" t="e">
        <f>VLOOKUP(A7,'Phase 1,2+robust'!$A$3:$ID$198,137,FALSE)</f>
        <v>#N/A</v>
      </c>
      <c r="EH7" s="47" t="e">
        <f>VLOOKUP(A7,'Phase 1,2+robust'!$A$3:$ID$198,138,FALSE)</f>
        <v>#N/A</v>
      </c>
      <c r="EI7" s="16" t="e">
        <f>VLOOKUP(A7,'Phase 1,2+robust'!$A$3:$ID$198,139,FALSE)</f>
        <v>#N/A</v>
      </c>
      <c r="EJ7" s="16" t="e">
        <f>VLOOKUP(A7,'Phase 1,2+robust'!$A$3:$ID$198,140,FALSE)</f>
        <v>#N/A</v>
      </c>
      <c r="EK7" s="16" t="e">
        <f>VLOOKUP(A7,'Phase 1,2+robust'!$A$3:$ID$198,141,FALSE)</f>
        <v>#N/A</v>
      </c>
      <c r="EL7" s="45" t="e">
        <f>VLOOKUP(A7,'Phase 1,2+robust'!$A$3:$ID$198,142,FALSE)</f>
        <v>#N/A</v>
      </c>
      <c r="EM7" s="46" t="e">
        <f>VLOOKUP(A7,'Phase 1,2+robust'!$A$3:$ID$198,143,FALSE)</f>
        <v>#N/A</v>
      </c>
      <c r="EN7" s="47" t="e">
        <f>VLOOKUP(A7,'Phase 1,2+robust'!$A$3:$ID$198,144,FALSE)</f>
        <v>#N/A</v>
      </c>
      <c r="EO7" s="16" t="e">
        <f>VLOOKUP(A7,'Phase 1,2+robust'!$A$3:$ID$198,145,FALSE)</f>
        <v>#N/A</v>
      </c>
      <c r="EP7" s="16" t="e">
        <f>VLOOKUP(A7,'Phase 1,2+robust'!$A$3:$ID$198,146,FALSE)</f>
        <v>#N/A</v>
      </c>
      <c r="EQ7" s="16" t="e">
        <f>VLOOKUP(A7,'Phase 1,2+robust'!$A$3:$ID$198,147,FALSE)</f>
        <v>#N/A</v>
      </c>
      <c r="ER7" s="45" t="e">
        <f>VLOOKUP(A7,'Phase 1,2+robust'!$A$3:$ID$198,148,FALSE)</f>
        <v>#N/A</v>
      </c>
      <c r="ES7" s="46" t="e">
        <f>VLOOKUP(A7,'Phase 1,2+robust'!$A$3:$ID$198,149,FALSE)</f>
        <v>#N/A</v>
      </c>
      <c r="ET7" s="47" t="e">
        <f>VLOOKUP(A7,'Phase 1,2+robust'!$A$3:$ID$198,150,FALSE)</f>
        <v>#N/A</v>
      </c>
      <c r="EU7" s="16" t="e">
        <f>VLOOKUP(A7,'Phase 1,2+robust'!$A$3:$ID$198,151,FALSE)</f>
        <v>#N/A</v>
      </c>
      <c r="EV7" s="16" t="e">
        <f>VLOOKUP(A7,'Phase 1,2+robust'!$A$3:$ID$198,152,FALSE)</f>
        <v>#N/A</v>
      </c>
      <c r="EW7" s="16" t="e">
        <f>VLOOKUP(A7,'Phase 1,2+robust'!$A$3:$ID$198,153,FALSE)</f>
        <v>#N/A</v>
      </c>
      <c r="EX7" s="16" t="e">
        <f>VLOOKUP(A7,'Phase 1,2+robust'!$A$3:$ID$198,154,FALSE)</f>
        <v>#N/A</v>
      </c>
      <c r="EY7" s="16" t="e">
        <f>VLOOKUP(A7,'Phase 1,2+robust'!$A$3:$ID$198,155,FALSE)</f>
        <v>#N/A</v>
      </c>
      <c r="EZ7" s="16" t="e">
        <f>VLOOKUP(A7,'Phase 1,2+robust'!$A$3:$ID$198,156,FALSE)</f>
        <v>#N/A</v>
      </c>
      <c r="FA7" s="16" t="e">
        <f>VLOOKUP(A7,'Phase 1,2+robust'!$A$3:$ID$198,157,FALSE)</f>
        <v>#N/A</v>
      </c>
      <c r="FB7" s="16" t="e">
        <f>VLOOKUP(A7,'Phase 1,2+robust'!$A$3:$ID$198,158,FALSE)</f>
        <v>#N/A</v>
      </c>
      <c r="FC7" s="16" t="e">
        <f>VLOOKUP(A7,'Phase 1,2+robust'!$A$3:$ID$198,159,FALSE)</f>
        <v>#N/A</v>
      </c>
      <c r="FD7" s="16" t="e">
        <f>VLOOKUP(A7,'Phase 1,2+robust'!$A$3:$ID$198,160,FALSE)</f>
        <v>#N/A</v>
      </c>
      <c r="FE7" s="16" t="e">
        <f>VLOOKUP(A7,'Phase 1,2+robust'!$A$3:$ID$198,161,FALSE)</f>
        <v>#N/A</v>
      </c>
      <c r="FF7" s="16" t="e">
        <f>VLOOKUP(A7,'Phase 1,2+robust'!$A$3:$ID$198,162,FALSE)</f>
        <v>#N/A</v>
      </c>
      <c r="FG7" s="16" t="e">
        <f>VLOOKUP(A7,'Phase 1,2+robust'!$A$3:$ID$198,163,FALSE)</f>
        <v>#N/A</v>
      </c>
      <c r="FH7" s="16" t="e">
        <f>VLOOKUP(A7,'Phase 1,2+robust'!$A$3:$ID$198,164,FALSE)</f>
        <v>#N/A</v>
      </c>
      <c r="FI7" s="16" t="e">
        <f>VLOOKUP(A7,'Phase 1,2+robust'!$A$3:$ID$198,165,FALSE)</f>
        <v>#N/A</v>
      </c>
      <c r="FJ7" s="16" t="e">
        <f>VLOOKUP(A7,'Phase 1,2+robust'!$A$3:$ID$198,166,FALSE)</f>
        <v>#N/A</v>
      </c>
      <c r="FK7" s="16" t="e">
        <f>VLOOKUP(A7,'Phase 1,2+robust'!$A$3:$ID$198,167,FALSE)</f>
        <v>#N/A</v>
      </c>
      <c r="FL7" s="16" t="e">
        <f>VLOOKUP(A7,'Phase 1,2+robust'!$A$3:$ID$198,168,FALSE)</f>
        <v>#N/A</v>
      </c>
      <c r="FM7" s="16" t="e">
        <f>VLOOKUP(A7,'Phase 1,2+robust'!$A$3:$ID$198,169,FALSE)</f>
        <v>#N/A</v>
      </c>
      <c r="FN7" s="16" t="e">
        <f>VLOOKUP(A7,'Phase 1,2+robust'!$A$3:$ID$198,170,FALSE)</f>
        <v>#N/A</v>
      </c>
      <c r="FO7" s="16" t="e">
        <f>VLOOKUP(A7,'Phase 1,2+robust'!$A$3:$ID$198,171,FALSE)</f>
        <v>#N/A</v>
      </c>
      <c r="FP7" s="16" t="e">
        <f>VLOOKUP(A7,'Phase 1,2+robust'!$A$3:$ID$198,172,FALSE)</f>
        <v>#N/A</v>
      </c>
      <c r="FQ7" s="16" t="e">
        <f>VLOOKUP(A7,'Phase 1,2+robust'!$A$3:$ID$198,173,FALSE)</f>
        <v>#N/A</v>
      </c>
      <c r="FR7" s="16" t="e">
        <f>VLOOKUP(A7,'Phase 1,2+robust'!$A$3:$ID$198,174,FALSE)</f>
        <v>#N/A</v>
      </c>
      <c r="FS7" s="16" t="e">
        <f>VLOOKUP(A7,'Phase 1,2+robust'!$A$3:$ID$198,175,FALSE)</f>
        <v>#N/A</v>
      </c>
      <c r="FT7" s="16" t="e">
        <f>VLOOKUP(A7,'Phase 1,2+robust'!$A$3:$ID$198,176,FALSE)</f>
        <v>#N/A</v>
      </c>
      <c r="FU7" s="16" t="e">
        <f>VLOOKUP(A7,'Phase 1,2+robust'!$A$3:$ID$198,177,FALSE)</f>
        <v>#N/A</v>
      </c>
      <c r="FV7" s="16" t="e">
        <f>VLOOKUP(A7,'Phase 1,2+robust'!$A$3:$ID$198,178,FALSE)</f>
        <v>#N/A</v>
      </c>
      <c r="FW7" s="16" t="e">
        <f>VLOOKUP(A7,'Phase 1,2+robust'!$A$3:$ID$198,179,FALSE)</f>
        <v>#N/A</v>
      </c>
      <c r="FX7" s="16" t="e">
        <f>VLOOKUP(A7,'Phase 1,2+robust'!$A$3:$ID$198,180,FALSE)</f>
        <v>#N/A</v>
      </c>
      <c r="FY7" s="16" t="e">
        <f>VLOOKUP(A7,'Phase 1,2+robust'!$A$3:$ID$198,181,FALSE)</f>
        <v>#N/A</v>
      </c>
      <c r="FZ7" s="16" t="e">
        <f>VLOOKUP(A7,'Phase 1,2+robust'!$A$3:$ID$198,182,FALSE)</f>
        <v>#N/A</v>
      </c>
      <c r="GA7" s="16" t="e">
        <f>VLOOKUP(A7,'Phase 1,2+robust'!$A$3:$ID$198,183,FALSE)</f>
        <v>#N/A</v>
      </c>
      <c r="GB7" s="16" t="e">
        <f>VLOOKUP(A7,'Phase 1,2+robust'!$A$3:$ID$198,184,FALSE)</f>
        <v>#N/A</v>
      </c>
      <c r="GC7" s="16" t="e">
        <f>VLOOKUP(A7,'Phase 1,2+robust'!$A$3:$ID$198,185,FALSE)</f>
        <v>#N/A</v>
      </c>
      <c r="GD7" s="16" t="e">
        <f>VLOOKUP(A7,'Phase 1,2+robust'!$A$3:$ID$198,186,FALSE)</f>
        <v>#N/A</v>
      </c>
      <c r="GE7" s="16" t="e">
        <f>VLOOKUP(A7,'Phase 1,2+robust'!$A$3:$ID$198,187,FALSE)</f>
        <v>#N/A</v>
      </c>
      <c r="GF7" s="16" t="e">
        <f>VLOOKUP(A7,'Phase 1,2+robust'!$A$3:$ID$198,188,FALSE)</f>
        <v>#N/A</v>
      </c>
      <c r="GG7" s="16" t="e">
        <f>VLOOKUP(A7,'Phase 1,2+robust'!$A$3:$ID$198,189,FALSE)</f>
        <v>#N/A</v>
      </c>
      <c r="GH7" s="16" t="e">
        <f>VLOOKUP(A7,'Phase 1,2+robust'!$A$3:$ID$198,190,FALSE)</f>
        <v>#N/A</v>
      </c>
      <c r="GI7" s="16" t="e">
        <f>VLOOKUP(A7,'Phase 1,2+robust'!$A$3:$ID$198,191,FALSE)</f>
        <v>#N/A</v>
      </c>
      <c r="GJ7" s="16" t="e">
        <f>VLOOKUP(A7,'Phase 1,2+robust'!$A$3:$ID$198,192,FALSE)</f>
        <v>#N/A</v>
      </c>
      <c r="GK7" s="16" t="e">
        <f>VLOOKUP(A7,'Phase 1,2+robust'!$A$3:$ID$198,193,FALSE)</f>
        <v>#N/A</v>
      </c>
      <c r="GL7" s="16" t="e">
        <f>VLOOKUP(A7,'Phase 1,2+robust'!$A$3:$ID$198,194,FALSE)</f>
        <v>#N/A</v>
      </c>
      <c r="GM7" s="16" t="e">
        <f>VLOOKUP(A7,'Phase 1,2+robust'!$A$3:$ID$198,195,FALSE)</f>
        <v>#N/A</v>
      </c>
      <c r="GN7" s="16" t="e">
        <f>VLOOKUP(A7,'Phase 1,2+robust'!$A$3:$ID$198,196,FALSE)</f>
        <v>#N/A</v>
      </c>
      <c r="GO7" s="16" t="e">
        <f>VLOOKUP(A7,'Phase 1,2+robust'!$A$3:$ID$198,197,FALSE)</f>
        <v>#N/A</v>
      </c>
      <c r="GP7" s="16" t="e">
        <f>VLOOKUP(A7,'Phase 1,2+robust'!$A$3:$ID$198,198,FALSE)</f>
        <v>#N/A</v>
      </c>
    </row>
    <row r="8" spans="1:198" s="16" customFormat="1" x14ac:dyDescent="0.25">
      <c r="B8" s="16" t="e">
        <f>VLOOKUP(A8,'Phase 1,2+robust'!$A$3:$ID$198,2,FALSE)</f>
        <v>#N/A</v>
      </c>
      <c r="C8" s="16" t="e">
        <f>VLOOKUP(A8,'Phase 1,2+robust'!$A$3:$ID$198,3,FALSE)</f>
        <v>#N/A</v>
      </c>
      <c r="D8" s="16" t="e">
        <f>VLOOKUP(A8,'Phase 1,2+robust'!$A$3:$ID$198,4,FALSE)</f>
        <v>#N/A</v>
      </c>
      <c r="E8" s="16" t="e">
        <f>VLOOKUP(A8,'Phase 1,2+robust'!$A$3:$ID$198,5,FALSE)</f>
        <v>#N/A</v>
      </c>
      <c r="F8" s="16" t="e">
        <f>VLOOKUP(A8,'Phase 1,2+robust'!$A$3:$ID$198,6,FALSE)</f>
        <v>#N/A</v>
      </c>
      <c r="G8" s="16" t="e">
        <f>VLOOKUP(A8,'Phase 1,2+robust'!$A$3:$ID$198,7,FALSE)</f>
        <v>#N/A</v>
      </c>
      <c r="H8" s="16" t="e">
        <f>VLOOKUP(A8,'Phase 1,2+robust'!$A$3:$ID$198,8,FALSE)</f>
        <v>#N/A</v>
      </c>
      <c r="I8" s="16" t="e">
        <f>VLOOKUP(A8,'Phase 1,2+robust'!$A$3:$ID$198,9,FALSE)</f>
        <v>#N/A</v>
      </c>
      <c r="J8" s="45" t="e">
        <f>VLOOKUP(A8,'Phase 1,2+robust'!$A$3:$ID$198,10,FALSE)</f>
        <v>#N/A</v>
      </c>
      <c r="K8" s="46" t="e">
        <f>VLOOKUP(A8,'Phase 1,2+robust'!$A$3:$ID$198,11,FALSE)</f>
        <v>#N/A</v>
      </c>
      <c r="L8" s="47" t="e">
        <f>VLOOKUP(A8,'Phase 1,2+robust'!$A$3:$ID$198,12,FALSE)</f>
        <v>#N/A</v>
      </c>
      <c r="M8" s="16" t="e">
        <f>VLOOKUP(A8,'Phase 1,2+robust'!$A$3:$ID$198,13,FALSE)</f>
        <v>#N/A</v>
      </c>
      <c r="N8" s="16" t="e">
        <f>VLOOKUP(A8,'Phase 1,2+robust'!$A$3:$ID$198,14,FALSE)</f>
        <v>#N/A</v>
      </c>
      <c r="O8" s="16" t="e">
        <f>VLOOKUP(A8,'Phase 1,2+robust'!$A$3:$ID$198,15,FALSE)</f>
        <v>#N/A</v>
      </c>
      <c r="P8" s="45" t="e">
        <f>VLOOKUP(A8,'Phase 1,2+robust'!$A$3:$ID$198,16,FALSE)</f>
        <v>#N/A</v>
      </c>
      <c r="Q8" s="46" t="e">
        <f>VLOOKUP(A8,'Phase 1,2+robust'!$A$3:$ID$198,17,FALSE)</f>
        <v>#N/A</v>
      </c>
      <c r="R8" s="47" t="e">
        <f>VLOOKUP(A8,'Phase 1,2+robust'!$A$3:$ID$198,18,FALSE)</f>
        <v>#N/A</v>
      </c>
      <c r="S8" s="16" t="e">
        <f>VLOOKUP(A8,'Phase 1,2+robust'!$A$3:$ID$198,19,FALSE)</f>
        <v>#N/A</v>
      </c>
      <c r="T8" s="16" t="e">
        <f>VLOOKUP(A8,'Phase 1,2+robust'!$A$3:$ID$198,20,FALSE)</f>
        <v>#N/A</v>
      </c>
      <c r="U8" s="16" t="e">
        <f>VLOOKUP(A8,'Phase 1,2+robust'!$A$3:$ID$198,21,FALSE)</f>
        <v>#N/A</v>
      </c>
      <c r="V8" s="45" t="e">
        <f>VLOOKUP(A8,'Phase 1,2+robust'!$A$3:$ID$198,22,FALSE)</f>
        <v>#N/A</v>
      </c>
      <c r="W8" s="46" t="e">
        <f>VLOOKUP(A8,'Phase 1,2+robust'!$A$3:$ID$198,23,FALSE)</f>
        <v>#N/A</v>
      </c>
      <c r="X8" s="47" t="e">
        <f>VLOOKUP(A8,'Phase 1,2+robust'!$A$3:$ID$198,24,FALSE)</f>
        <v>#N/A</v>
      </c>
      <c r="Y8" s="16" t="e">
        <f>VLOOKUP(A8,'Phase 1,2+robust'!$A$3:$ID$198,25,FALSE)</f>
        <v>#N/A</v>
      </c>
      <c r="Z8" s="16" t="e">
        <f>VLOOKUP(A8,'Phase 1,2+robust'!$A$3:$ID$198,26,FALSE)</f>
        <v>#N/A</v>
      </c>
      <c r="AA8" s="16" t="e">
        <f>VLOOKUP(A8,'Phase 1,2+robust'!$A$3:$ID$198,27,FALSE)</f>
        <v>#N/A</v>
      </c>
      <c r="AB8" s="45" t="e">
        <f>VLOOKUP(A8,'Phase 1,2+robust'!$A$3:$ID$198,28,FALSE)</f>
        <v>#N/A</v>
      </c>
      <c r="AC8" s="46" t="e">
        <f>VLOOKUP(A8,'Phase 1,2+robust'!$A$3:$ID$198,29,FALSE)</f>
        <v>#N/A</v>
      </c>
      <c r="AD8" s="47" t="e">
        <f>VLOOKUP(A8,'Phase 1,2+robust'!$A$3:$ID$198,30,FALSE)</f>
        <v>#N/A</v>
      </c>
      <c r="AE8" s="16" t="e">
        <f>VLOOKUP(A8,'Phase 1,2+robust'!$A$3:$ID$198,31,FALSE)</f>
        <v>#N/A</v>
      </c>
      <c r="AF8" s="16" t="e">
        <f>VLOOKUP(A8,'Phase 1,2+robust'!$A$3:$ID$198,32,FALSE)</f>
        <v>#N/A</v>
      </c>
      <c r="AG8" s="16" t="e">
        <f>VLOOKUP(A8,'Phase 1,2+robust'!$A$3:$ID$198,33,FALSE)</f>
        <v>#N/A</v>
      </c>
      <c r="AH8" s="45" t="e">
        <f>VLOOKUP(A8,'Phase 1,2+robust'!$A$3:$ID$198,34,FALSE)</f>
        <v>#N/A</v>
      </c>
      <c r="AI8" s="46" t="e">
        <f>VLOOKUP(A8,'Phase 1,2+robust'!$A$3:$ID$198,35,FALSE)</f>
        <v>#N/A</v>
      </c>
      <c r="AJ8" s="47" t="e">
        <f>VLOOKUP(A8,'Phase 1,2+robust'!$A$3:$ID$198,36,FALSE)</f>
        <v>#N/A</v>
      </c>
      <c r="AK8" s="16" t="e">
        <f>VLOOKUP(A8,'Phase 1,2+robust'!$A$3:$ID$198,37,FALSE)</f>
        <v>#N/A</v>
      </c>
      <c r="AL8" s="16" t="e">
        <f>VLOOKUP(A8,'Phase 1,2+robust'!$A$3:$ID$198,38,FALSE)</f>
        <v>#N/A</v>
      </c>
      <c r="AM8" s="16" t="e">
        <f>VLOOKUP(A8,'Phase 1,2+robust'!$A$3:$ID$198,39,FALSE)</f>
        <v>#N/A</v>
      </c>
      <c r="AN8" s="45" t="e">
        <f>VLOOKUP(A8,'Phase 1,2+robust'!$A$3:$ID$198,40,FALSE)</f>
        <v>#N/A</v>
      </c>
      <c r="AO8" s="46" t="e">
        <f>VLOOKUP(A8,'Phase 1,2+robust'!$A$3:$ID$198,41,FALSE)</f>
        <v>#N/A</v>
      </c>
      <c r="AP8" s="47" t="e">
        <f>VLOOKUP(A8,'Phase 1,2+robust'!$A$3:$ID$198,42,FALSE)</f>
        <v>#N/A</v>
      </c>
      <c r="AQ8" s="16" t="e">
        <f>VLOOKUP(A8,'Phase 1,2+robust'!$A$3:$ID$198,43,FALSE)</f>
        <v>#N/A</v>
      </c>
      <c r="AR8" s="16" t="e">
        <f>VLOOKUP(A8,'Phase 1,2+robust'!$A$3:$ID$198,44,FALSE)</f>
        <v>#N/A</v>
      </c>
      <c r="AS8" s="16" t="e">
        <f>VLOOKUP(A8,'Phase 1,2+robust'!$A$3:$ID$198,45,FALSE)</f>
        <v>#N/A</v>
      </c>
      <c r="AT8" s="45" t="e">
        <f>VLOOKUP(A8,'Phase 1,2+robust'!$A$3:$ID$198,46,FALSE)</f>
        <v>#N/A</v>
      </c>
      <c r="AU8" s="46" t="e">
        <f>VLOOKUP(A8,'Phase 1,2+robust'!$A$3:$ID$198,47,FALSE)</f>
        <v>#N/A</v>
      </c>
      <c r="AV8" s="47" t="e">
        <f>VLOOKUP(A8,'Phase 1,2+robust'!$A$3:$ID$198,48,FALSE)</f>
        <v>#N/A</v>
      </c>
      <c r="AW8" s="16" t="e">
        <f>VLOOKUP(A8,'Phase 1,2+robust'!$A$3:$ID$198,49,FALSE)</f>
        <v>#N/A</v>
      </c>
      <c r="AX8" s="16" t="e">
        <f>VLOOKUP(A8,'Phase 1,2+robust'!$A$3:$ID$198,50,FALSE)</f>
        <v>#N/A</v>
      </c>
      <c r="AY8" s="16" t="e">
        <f>VLOOKUP(A8,'Phase 1,2+robust'!$A$3:$ID$198,51,FALSE)</f>
        <v>#N/A</v>
      </c>
      <c r="AZ8" s="45" t="e">
        <f>VLOOKUP(A8,'Phase 1,2+robust'!$A$3:$ID$198,52,FALSE)</f>
        <v>#N/A</v>
      </c>
      <c r="BA8" s="46" t="e">
        <f>VLOOKUP(A8,'Phase 1,2+robust'!$A$3:$ID$198,53,FALSE)</f>
        <v>#N/A</v>
      </c>
      <c r="BB8" s="47" t="e">
        <f>VLOOKUP(A8,'Phase 1,2+robust'!$A$3:$ID$198,54,FALSE)</f>
        <v>#N/A</v>
      </c>
      <c r="BC8" s="16" t="e">
        <f>VLOOKUP(A8,'Phase 1,2+robust'!$A$3:$ID$198,55,FALSE)</f>
        <v>#N/A</v>
      </c>
      <c r="BD8" s="16" t="e">
        <f>VLOOKUP(A8,'Phase 1,2+robust'!$A$3:$ID$198,56,FALSE)</f>
        <v>#N/A</v>
      </c>
      <c r="BE8" s="16" t="e">
        <f>VLOOKUP(A8,'Phase 1,2+robust'!$A$3:$ID$198,57,FALSE)</f>
        <v>#N/A</v>
      </c>
      <c r="BF8" s="45" t="e">
        <f>VLOOKUP(A8,'Phase 1,2+robust'!$A$3:$ID$198,58,FALSE)</f>
        <v>#N/A</v>
      </c>
      <c r="BG8" s="46" t="e">
        <f>VLOOKUP(A8,'Phase 1,2+robust'!$A$3:$ID$198,59,FALSE)</f>
        <v>#N/A</v>
      </c>
      <c r="BH8" s="47" t="e">
        <f>VLOOKUP(A8,'Phase 1,2+robust'!$A$3:$ID$198,60,FALSE)</f>
        <v>#N/A</v>
      </c>
      <c r="BI8" s="16" t="e">
        <f>VLOOKUP(A8,'Phase 1,2+robust'!$A$3:$ID$198,61,FALSE)</f>
        <v>#N/A</v>
      </c>
      <c r="BJ8" s="16" t="e">
        <f>VLOOKUP(A8,'Phase 1,2+robust'!$A$3:$ID$198,62,FALSE)</f>
        <v>#N/A</v>
      </c>
      <c r="BK8" s="16" t="e">
        <f>VLOOKUP(A8,'Phase 1,2+robust'!$A$3:$ID$198,63,FALSE)</f>
        <v>#N/A</v>
      </c>
      <c r="BL8" s="45" t="e">
        <f>VLOOKUP(A8,'Phase 1,2+robust'!$A$3:$ID$198,64,FALSE)</f>
        <v>#N/A</v>
      </c>
      <c r="BM8" s="46" t="e">
        <f>VLOOKUP(A8,'Phase 1,2+robust'!$A$3:$ID$198,65,FALSE)</f>
        <v>#N/A</v>
      </c>
      <c r="BN8" s="47" t="e">
        <f>VLOOKUP(A8,'Phase 1,2+robust'!$A$3:$ID$198,66,FALSE)</f>
        <v>#N/A</v>
      </c>
      <c r="BO8" s="16" t="e">
        <f>VLOOKUP(A8,'Phase 1,2+robust'!$A$3:$ID$198,67,FALSE)</f>
        <v>#N/A</v>
      </c>
      <c r="BP8" s="16" t="e">
        <f>VLOOKUP(A8,'Phase 1,2+robust'!$A$3:$ID$198,68,FALSE)</f>
        <v>#N/A</v>
      </c>
      <c r="BQ8" s="16" t="e">
        <f>VLOOKUP(A8,'Phase 1,2+robust'!$A$3:$ID$198,69,FALSE)</f>
        <v>#N/A</v>
      </c>
      <c r="BR8" s="45" t="e">
        <f>VLOOKUP(A8,'Phase 1,2+robust'!$A$3:$ID$198,70,FALSE)</f>
        <v>#N/A</v>
      </c>
      <c r="BS8" s="46" t="e">
        <f>VLOOKUP(A8,'Phase 1,2+robust'!$A$3:$ID$198,71,FALSE)</f>
        <v>#N/A</v>
      </c>
      <c r="BT8" s="47" t="e">
        <f>VLOOKUP(A8,'Phase 1,2+robust'!$A$3:$ID$198,72,FALSE)</f>
        <v>#N/A</v>
      </c>
      <c r="BU8" s="16" t="e">
        <f>VLOOKUP(A8,'Phase 1,2+robust'!$A$3:$ID$198,73,FALSE)</f>
        <v>#N/A</v>
      </c>
      <c r="BV8" s="16" t="e">
        <f>VLOOKUP(A8,'Phase 1,2+robust'!$A$3:$ID$198,74,FALSE)</f>
        <v>#N/A</v>
      </c>
      <c r="BW8" s="16" t="e">
        <f>VLOOKUP(A8,'Phase 1,2+robust'!$A$3:$ID$198,75,FALSE)</f>
        <v>#N/A</v>
      </c>
      <c r="BX8" s="45" t="e">
        <f>VLOOKUP(A8,'Phase 1,2+robust'!$A$3:$ID$198,76,FALSE)</f>
        <v>#N/A</v>
      </c>
      <c r="BY8" s="46" t="e">
        <f>VLOOKUP(A8,'Phase 1,2+robust'!$A$3:$ID$198,77,FALSE)</f>
        <v>#N/A</v>
      </c>
      <c r="BZ8" s="47" t="e">
        <f>VLOOKUP(A8,'Phase 1,2+robust'!$A$3:$ID$198,78,FALSE)</f>
        <v>#N/A</v>
      </c>
      <c r="CA8" s="16" t="e">
        <f>VLOOKUP(A8,'Phase 1,2+robust'!$A$3:$ID$198,79,FALSE)</f>
        <v>#N/A</v>
      </c>
      <c r="CB8" s="16" t="e">
        <f>VLOOKUP(A8,'Phase 1,2+robust'!$A$3:$ID$198,80,FALSE)</f>
        <v>#N/A</v>
      </c>
      <c r="CC8" s="16" t="e">
        <f>VLOOKUP(A8,'Phase 1,2+robust'!$A$3:$ID$198,81,FALSE)</f>
        <v>#N/A</v>
      </c>
      <c r="CD8" s="45" t="e">
        <f>VLOOKUP(A8,'Phase 1,2+robust'!$A$3:$ID$198,82,FALSE)</f>
        <v>#N/A</v>
      </c>
      <c r="CE8" s="46" t="e">
        <f>VLOOKUP(A8,'Phase 1,2+robust'!$A$3:$ID$198,83,FALSE)</f>
        <v>#N/A</v>
      </c>
      <c r="CF8" s="47" t="e">
        <f>VLOOKUP(A8,'Phase 1,2+robust'!$A$3:$ID$198,84,FALSE)</f>
        <v>#N/A</v>
      </c>
      <c r="CG8" s="16" t="e">
        <f>VLOOKUP(A8,'Phase 1,2+robust'!$A$3:$ID$198,85,FALSE)</f>
        <v>#N/A</v>
      </c>
      <c r="CH8" s="16" t="e">
        <f>VLOOKUP(A8,'Phase 1,2+robust'!$A$3:$ID$198,86,FALSE)</f>
        <v>#N/A</v>
      </c>
      <c r="CI8" s="16" t="e">
        <f>VLOOKUP(A8,'Phase 1,2+robust'!$A$3:$ID$198,87,FALSE)</f>
        <v>#N/A</v>
      </c>
      <c r="CJ8" s="45" t="e">
        <f>VLOOKUP(A8,'Phase 1,2+robust'!$A$3:$ID$198,88,FALSE)</f>
        <v>#N/A</v>
      </c>
      <c r="CK8" s="46" t="e">
        <f>VLOOKUP(A8,'Phase 1,2+robust'!$A$3:$ID$198,89,FALSE)</f>
        <v>#N/A</v>
      </c>
      <c r="CL8" s="47" t="e">
        <f>VLOOKUP(A8,'Phase 1,2+robust'!$A$3:$ID$198,90,FALSE)</f>
        <v>#N/A</v>
      </c>
      <c r="CM8" s="16" t="e">
        <f>VLOOKUP(A8,'Phase 1,2+robust'!$A$3:$ID$198,91,FALSE)</f>
        <v>#N/A</v>
      </c>
      <c r="CN8" s="16" t="e">
        <f>VLOOKUP(A8,'Phase 1,2+robust'!$A$3:$ID$198,92,FALSE)</f>
        <v>#N/A</v>
      </c>
      <c r="CO8" s="16" t="e">
        <f>VLOOKUP(A8,'Phase 1,2+robust'!$A$3:$ID$198,93,FALSE)</f>
        <v>#N/A</v>
      </c>
      <c r="CP8" s="45" t="e">
        <f>VLOOKUP(A8,'Phase 1,2+robust'!$A$3:$ID$198,94,FALSE)</f>
        <v>#N/A</v>
      </c>
      <c r="CQ8" s="46" t="e">
        <f>VLOOKUP(A8,'Phase 1,2+robust'!$A$3:$ID$198,95,FALSE)</f>
        <v>#N/A</v>
      </c>
      <c r="CR8" s="47" t="e">
        <f>VLOOKUP(A8,'Phase 1,2+robust'!$A$3:$ID$198,96,FALSE)</f>
        <v>#N/A</v>
      </c>
      <c r="CS8" s="16" t="e">
        <f>VLOOKUP(A8,'Phase 1,2+robust'!$A$3:$ID$198,97,FALSE)</f>
        <v>#N/A</v>
      </c>
      <c r="CT8" s="16" t="e">
        <f>VLOOKUP(A8,'Phase 1,2+robust'!$A$3:$ID$198,98,FALSE)</f>
        <v>#N/A</v>
      </c>
      <c r="CU8" s="16" t="e">
        <f>VLOOKUP(A8,'Phase 1,2+robust'!$A$3:$ID$198,99,FALSE)</f>
        <v>#N/A</v>
      </c>
      <c r="CV8" s="45" t="e">
        <f>VLOOKUP(A8,'Phase 1,2+robust'!$A$3:$ID$198,100,FALSE)</f>
        <v>#N/A</v>
      </c>
      <c r="CW8" s="46" t="e">
        <f>VLOOKUP(A8,'Phase 1,2+robust'!$A$3:$ID$198,101,FALSE)</f>
        <v>#N/A</v>
      </c>
      <c r="CX8" s="47" t="e">
        <f>VLOOKUP(A8,'Phase 1,2+robust'!$A$3:$ID$198,102,FALSE)</f>
        <v>#N/A</v>
      </c>
      <c r="CY8" s="16" t="e">
        <f>VLOOKUP(A8,'Phase 1,2+robust'!$A$3:$ID$198,103,FALSE)</f>
        <v>#N/A</v>
      </c>
      <c r="CZ8" s="16" t="e">
        <f>VLOOKUP(A8,'Phase 1,2+robust'!$A$3:$ID$198,104,FALSE)</f>
        <v>#N/A</v>
      </c>
      <c r="DA8" s="16" t="e">
        <f>VLOOKUP(A8,'Phase 1,2+robust'!$A$3:$ID$198,105,FALSE)</f>
        <v>#N/A</v>
      </c>
      <c r="DB8" s="45" t="e">
        <f>VLOOKUP(A8,'Phase 1,2+robust'!$A$3:$ID$198,106,FALSE)</f>
        <v>#N/A</v>
      </c>
      <c r="DC8" s="46" t="e">
        <f>VLOOKUP(A8,'Phase 1,2+robust'!$A$3:$ID$198,107,FALSE)</f>
        <v>#N/A</v>
      </c>
      <c r="DD8" s="47" t="e">
        <f>VLOOKUP(A8,'Phase 1,2+robust'!$A$3:$ID$198,108,FALSE)</f>
        <v>#N/A</v>
      </c>
      <c r="DE8" s="16" t="e">
        <f>VLOOKUP(A8,'Phase 1,2+robust'!$A$3:$ID$198,109,FALSE)</f>
        <v>#N/A</v>
      </c>
      <c r="DF8" s="16" t="e">
        <f>VLOOKUP(A8,'Phase 1,2+robust'!$A$3:$ID$198,110,FALSE)</f>
        <v>#N/A</v>
      </c>
      <c r="DG8" s="16" t="e">
        <f>VLOOKUP(A8,'Phase 1,2+robust'!$A$3:$ID$198,111,FALSE)</f>
        <v>#N/A</v>
      </c>
      <c r="DH8" s="45" t="e">
        <f>VLOOKUP(A8,'Phase 1,2+robust'!$A$3:$ID$198,112,FALSE)</f>
        <v>#N/A</v>
      </c>
      <c r="DI8" s="46" t="e">
        <f>VLOOKUP(A8,'Phase 1,2+robust'!$A$3:$ID$198,113,FALSE)</f>
        <v>#N/A</v>
      </c>
      <c r="DJ8" s="47" t="e">
        <f>VLOOKUP(A8,'Phase 1,2+robust'!$A$3:$ID$198,114,FALSE)</f>
        <v>#N/A</v>
      </c>
      <c r="DK8" s="16" t="e">
        <f>VLOOKUP(A8,'Phase 1,2+robust'!$A$3:$ID$198,115,FALSE)</f>
        <v>#N/A</v>
      </c>
      <c r="DL8" s="16" t="e">
        <f>VLOOKUP(A8,'Phase 1,2+robust'!$A$3:$ID$198,116,FALSE)</f>
        <v>#N/A</v>
      </c>
      <c r="DM8" s="16" t="e">
        <f>VLOOKUP(A8,'Phase 1,2+robust'!$A$3:$ID$198,117,FALSE)</f>
        <v>#N/A</v>
      </c>
      <c r="DN8" s="45" t="e">
        <f>VLOOKUP(A8,'Phase 1,2+robust'!$A$3:$ID$198,118,FALSE)</f>
        <v>#N/A</v>
      </c>
      <c r="DO8" s="46" t="e">
        <f>VLOOKUP(A8,'Phase 1,2+robust'!$A$3:$ID$198,119,FALSE)</f>
        <v>#N/A</v>
      </c>
      <c r="DP8" s="47" t="e">
        <f>VLOOKUP(A8,'Phase 1,2+robust'!$A$3:$ID$198,120,FALSE)</f>
        <v>#N/A</v>
      </c>
      <c r="DQ8" s="16" t="e">
        <f>VLOOKUP(A8,'Phase 1,2+robust'!$A$3:$ID$198,121,FALSE)</f>
        <v>#N/A</v>
      </c>
      <c r="DR8" s="16" t="e">
        <f>VLOOKUP(A8,'Phase 1,2+robust'!$A$3:$ID$198,122,FALSE)</f>
        <v>#N/A</v>
      </c>
      <c r="DS8" s="16" t="e">
        <f>VLOOKUP(A8,'Phase 1,2+robust'!$A$3:$ID$198,123,FALSE)</f>
        <v>#N/A</v>
      </c>
      <c r="DT8" s="45" t="e">
        <f>VLOOKUP(A8,'Phase 1,2+robust'!$A$3:$ID$198,124,FALSE)</f>
        <v>#N/A</v>
      </c>
      <c r="DU8" s="46" t="e">
        <f>VLOOKUP(A8,'Phase 1,2+robust'!$A$3:$ID$198,125,FALSE)</f>
        <v>#N/A</v>
      </c>
      <c r="DV8" s="47" t="e">
        <f>VLOOKUP(A8,'Phase 1,2+robust'!$A$3:$ID$198,126,FALSE)</f>
        <v>#N/A</v>
      </c>
      <c r="DW8" s="16" t="e">
        <f>VLOOKUP(A8,'Phase 1,2+robust'!$A$3:$ID$198,127,FALSE)</f>
        <v>#N/A</v>
      </c>
      <c r="DX8" s="16" t="e">
        <f>VLOOKUP(A8,'Phase 1,2+robust'!$A$3:$ID$198,128,FALSE)</f>
        <v>#N/A</v>
      </c>
      <c r="DY8" s="16" t="e">
        <f>VLOOKUP(A8,'Phase 1,2+robust'!$A$3:$ID$198,129,FALSE)</f>
        <v>#N/A</v>
      </c>
      <c r="DZ8" s="45" t="e">
        <f>VLOOKUP(A8,'Phase 1,2+robust'!$A$3:$ID$198,130,FALSE)</f>
        <v>#N/A</v>
      </c>
      <c r="EA8" s="46" t="e">
        <f>VLOOKUP(A8,'Phase 1,2+robust'!$A$3:$ID$198,131,FALSE)</f>
        <v>#N/A</v>
      </c>
      <c r="EB8" s="47" t="e">
        <f>VLOOKUP(A8,'Phase 1,2+robust'!$A$3:$ID$198,132,FALSE)</f>
        <v>#N/A</v>
      </c>
      <c r="EC8" s="16" t="e">
        <f>VLOOKUP(A8,'Phase 1,2+robust'!$A$3:$ID$198,133,FALSE)</f>
        <v>#N/A</v>
      </c>
      <c r="ED8" s="16" t="e">
        <f>VLOOKUP(A8,'Phase 1,2+robust'!$A$3:$ID$198,134,FALSE)</f>
        <v>#N/A</v>
      </c>
      <c r="EE8" s="16" t="e">
        <f>VLOOKUP(A8,'Phase 1,2+robust'!$A$3:$ID$198,135,FALSE)</f>
        <v>#N/A</v>
      </c>
      <c r="EF8" s="45" t="e">
        <f>VLOOKUP(A8,'Phase 1,2+robust'!$A$3:$ID$198,136,FALSE)</f>
        <v>#N/A</v>
      </c>
      <c r="EG8" s="46" t="e">
        <f>VLOOKUP(A8,'Phase 1,2+robust'!$A$3:$ID$198,137,FALSE)</f>
        <v>#N/A</v>
      </c>
      <c r="EH8" s="47" t="e">
        <f>VLOOKUP(A8,'Phase 1,2+robust'!$A$3:$ID$198,138,FALSE)</f>
        <v>#N/A</v>
      </c>
      <c r="EI8" s="16" t="e">
        <f>VLOOKUP(A8,'Phase 1,2+robust'!$A$3:$ID$198,139,FALSE)</f>
        <v>#N/A</v>
      </c>
      <c r="EJ8" s="16" t="e">
        <f>VLOOKUP(A8,'Phase 1,2+robust'!$A$3:$ID$198,140,FALSE)</f>
        <v>#N/A</v>
      </c>
      <c r="EK8" s="16" t="e">
        <f>VLOOKUP(A8,'Phase 1,2+robust'!$A$3:$ID$198,141,FALSE)</f>
        <v>#N/A</v>
      </c>
      <c r="EL8" s="45" t="e">
        <f>VLOOKUP(A8,'Phase 1,2+robust'!$A$3:$ID$198,142,FALSE)</f>
        <v>#N/A</v>
      </c>
      <c r="EM8" s="46" t="e">
        <f>VLOOKUP(A8,'Phase 1,2+robust'!$A$3:$ID$198,143,FALSE)</f>
        <v>#N/A</v>
      </c>
      <c r="EN8" s="47" t="e">
        <f>VLOOKUP(A8,'Phase 1,2+robust'!$A$3:$ID$198,144,FALSE)</f>
        <v>#N/A</v>
      </c>
      <c r="EO8" s="16" t="e">
        <f>VLOOKUP(A8,'Phase 1,2+robust'!$A$3:$ID$198,145,FALSE)</f>
        <v>#N/A</v>
      </c>
      <c r="EP8" s="16" t="e">
        <f>VLOOKUP(A8,'Phase 1,2+robust'!$A$3:$ID$198,146,FALSE)</f>
        <v>#N/A</v>
      </c>
      <c r="EQ8" s="16" t="e">
        <f>VLOOKUP(A8,'Phase 1,2+robust'!$A$3:$ID$198,147,FALSE)</f>
        <v>#N/A</v>
      </c>
      <c r="ER8" s="45" t="e">
        <f>VLOOKUP(A8,'Phase 1,2+robust'!$A$3:$ID$198,148,FALSE)</f>
        <v>#N/A</v>
      </c>
      <c r="ES8" s="46" t="e">
        <f>VLOOKUP(A8,'Phase 1,2+robust'!$A$3:$ID$198,149,FALSE)</f>
        <v>#N/A</v>
      </c>
      <c r="ET8" s="47" t="e">
        <f>VLOOKUP(A8,'Phase 1,2+robust'!$A$3:$ID$198,150,FALSE)</f>
        <v>#N/A</v>
      </c>
      <c r="EU8" s="16" t="e">
        <f>VLOOKUP(A8,'Phase 1,2+robust'!$A$3:$ID$198,151,FALSE)</f>
        <v>#N/A</v>
      </c>
      <c r="EV8" s="16" t="e">
        <f>VLOOKUP(A8,'Phase 1,2+robust'!$A$3:$ID$198,152,FALSE)</f>
        <v>#N/A</v>
      </c>
      <c r="EW8" s="16" t="e">
        <f>VLOOKUP(A8,'Phase 1,2+robust'!$A$3:$ID$198,153,FALSE)</f>
        <v>#N/A</v>
      </c>
      <c r="EX8" s="16" t="e">
        <f>VLOOKUP(A8,'Phase 1,2+robust'!$A$3:$ID$198,154,FALSE)</f>
        <v>#N/A</v>
      </c>
      <c r="EY8" s="16" t="e">
        <f>VLOOKUP(A8,'Phase 1,2+robust'!$A$3:$ID$198,155,FALSE)</f>
        <v>#N/A</v>
      </c>
      <c r="EZ8" s="16" t="e">
        <f>VLOOKUP(A8,'Phase 1,2+robust'!$A$3:$ID$198,156,FALSE)</f>
        <v>#N/A</v>
      </c>
      <c r="FA8" s="16" t="e">
        <f>VLOOKUP(A8,'Phase 1,2+robust'!$A$3:$ID$198,157,FALSE)</f>
        <v>#N/A</v>
      </c>
      <c r="FB8" s="16" t="e">
        <f>VLOOKUP(A8,'Phase 1,2+robust'!$A$3:$ID$198,158,FALSE)</f>
        <v>#N/A</v>
      </c>
      <c r="FC8" s="16" t="e">
        <f>VLOOKUP(A8,'Phase 1,2+robust'!$A$3:$ID$198,159,FALSE)</f>
        <v>#N/A</v>
      </c>
      <c r="FD8" s="16" t="e">
        <f>VLOOKUP(A8,'Phase 1,2+robust'!$A$3:$ID$198,160,FALSE)</f>
        <v>#N/A</v>
      </c>
      <c r="FE8" s="16" t="e">
        <f>VLOOKUP(A8,'Phase 1,2+robust'!$A$3:$ID$198,161,FALSE)</f>
        <v>#N/A</v>
      </c>
      <c r="FF8" s="16" t="e">
        <f>VLOOKUP(A8,'Phase 1,2+robust'!$A$3:$ID$198,162,FALSE)</f>
        <v>#N/A</v>
      </c>
      <c r="FG8" s="16" t="e">
        <f>VLOOKUP(A8,'Phase 1,2+robust'!$A$3:$ID$198,163,FALSE)</f>
        <v>#N/A</v>
      </c>
      <c r="FH8" s="16" t="e">
        <f>VLOOKUP(A8,'Phase 1,2+robust'!$A$3:$ID$198,164,FALSE)</f>
        <v>#N/A</v>
      </c>
      <c r="FI8" s="16" t="e">
        <f>VLOOKUP(A8,'Phase 1,2+robust'!$A$3:$ID$198,165,FALSE)</f>
        <v>#N/A</v>
      </c>
      <c r="FJ8" s="16" t="e">
        <f>VLOOKUP(A8,'Phase 1,2+robust'!$A$3:$ID$198,166,FALSE)</f>
        <v>#N/A</v>
      </c>
      <c r="FK8" s="16" t="e">
        <f>VLOOKUP(A8,'Phase 1,2+robust'!$A$3:$ID$198,167,FALSE)</f>
        <v>#N/A</v>
      </c>
      <c r="FL8" s="16" t="e">
        <f>VLOOKUP(A8,'Phase 1,2+robust'!$A$3:$ID$198,168,FALSE)</f>
        <v>#N/A</v>
      </c>
      <c r="FM8" s="16" t="e">
        <f>VLOOKUP(A8,'Phase 1,2+robust'!$A$3:$ID$198,169,FALSE)</f>
        <v>#N/A</v>
      </c>
      <c r="FN8" s="16" t="e">
        <f>VLOOKUP(A8,'Phase 1,2+robust'!$A$3:$ID$198,170,FALSE)</f>
        <v>#N/A</v>
      </c>
      <c r="FO8" s="16" t="e">
        <f>VLOOKUP(A8,'Phase 1,2+robust'!$A$3:$ID$198,171,FALSE)</f>
        <v>#N/A</v>
      </c>
      <c r="FP8" s="16" t="e">
        <f>VLOOKUP(A8,'Phase 1,2+robust'!$A$3:$ID$198,172,FALSE)</f>
        <v>#N/A</v>
      </c>
      <c r="FQ8" s="16" t="e">
        <f>VLOOKUP(A8,'Phase 1,2+robust'!$A$3:$ID$198,173,FALSE)</f>
        <v>#N/A</v>
      </c>
      <c r="FR8" s="16" t="e">
        <f>VLOOKUP(A8,'Phase 1,2+robust'!$A$3:$ID$198,174,FALSE)</f>
        <v>#N/A</v>
      </c>
      <c r="FS8" s="16" t="e">
        <f>VLOOKUP(A8,'Phase 1,2+robust'!$A$3:$ID$198,175,FALSE)</f>
        <v>#N/A</v>
      </c>
      <c r="FT8" s="16" t="e">
        <f>VLOOKUP(A8,'Phase 1,2+robust'!$A$3:$ID$198,176,FALSE)</f>
        <v>#N/A</v>
      </c>
      <c r="FU8" s="16" t="e">
        <f>VLOOKUP(A8,'Phase 1,2+robust'!$A$3:$ID$198,177,FALSE)</f>
        <v>#N/A</v>
      </c>
      <c r="FV8" s="16" t="e">
        <f>VLOOKUP(A8,'Phase 1,2+robust'!$A$3:$ID$198,178,FALSE)</f>
        <v>#N/A</v>
      </c>
      <c r="FW8" s="16" t="e">
        <f>VLOOKUP(A8,'Phase 1,2+robust'!$A$3:$ID$198,179,FALSE)</f>
        <v>#N/A</v>
      </c>
      <c r="FX8" s="16" t="e">
        <f>VLOOKUP(A8,'Phase 1,2+robust'!$A$3:$ID$198,180,FALSE)</f>
        <v>#N/A</v>
      </c>
      <c r="FY8" s="16" t="e">
        <f>VLOOKUP(A8,'Phase 1,2+robust'!$A$3:$ID$198,181,FALSE)</f>
        <v>#N/A</v>
      </c>
      <c r="FZ8" s="16" t="e">
        <f>VLOOKUP(A8,'Phase 1,2+robust'!$A$3:$ID$198,182,FALSE)</f>
        <v>#N/A</v>
      </c>
      <c r="GA8" s="16" t="e">
        <f>VLOOKUP(A8,'Phase 1,2+robust'!$A$3:$ID$198,183,FALSE)</f>
        <v>#N/A</v>
      </c>
      <c r="GB8" s="16" t="e">
        <f>VLOOKUP(A8,'Phase 1,2+robust'!$A$3:$ID$198,184,FALSE)</f>
        <v>#N/A</v>
      </c>
      <c r="GC8" s="16" t="e">
        <f>VLOOKUP(A8,'Phase 1,2+robust'!$A$3:$ID$198,185,FALSE)</f>
        <v>#N/A</v>
      </c>
      <c r="GD8" s="16" t="e">
        <f>VLOOKUP(A8,'Phase 1,2+robust'!$A$3:$ID$198,186,FALSE)</f>
        <v>#N/A</v>
      </c>
      <c r="GE8" s="16" t="e">
        <f>VLOOKUP(A8,'Phase 1,2+robust'!$A$3:$ID$198,187,FALSE)</f>
        <v>#N/A</v>
      </c>
      <c r="GF8" s="16" t="e">
        <f>VLOOKUP(A8,'Phase 1,2+robust'!$A$3:$ID$198,188,FALSE)</f>
        <v>#N/A</v>
      </c>
      <c r="GG8" s="16" t="e">
        <f>VLOOKUP(A8,'Phase 1,2+robust'!$A$3:$ID$198,189,FALSE)</f>
        <v>#N/A</v>
      </c>
      <c r="GH8" s="16" t="e">
        <f>VLOOKUP(A8,'Phase 1,2+robust'!$A$3:$ID$198,190,FALSE)</f>
        <v>#N/A</v>
      </c>
      <c r="GI8" s="16" t="e">
        <f>VLOOKUP(A8,'Phase 1,2+robust'!$A$3:$ID$198,191,FALSE)</f>
        <v>#N/A</v>
      </c>
      <c r="GJ8" s="16" t="e">
        <f>VLOOKUP(A8,'Phase 1,2+robust'!$A$3:$ID$198,192,FALSE)</f>
        <v>#N/A</v>
      </c>
      <c r="GK8" s="16" t="e">
        <f>VLOOKUP(A8,'Phase 1,2+robust'!$A$3:$ID$198,193,FALSE)</f>
        <v>#N/A</v>
      </c>
      <c r="GL8" s="16" t="e">
        <f>VLOOKUP(A8,'Phase 1,2+robust'!$A$3:$ID$198,194,FALSE)</f>
        <v>#N/A</v>
      </c>
      <c r="GM8" s="16" t="e">
        <f>VLOOKUP(A8,'Phase 1,2+robust'!$A$3:$ID$198,195,FALSE)</f>
        <v>#N/A</v>
      </c>
      <c r="GN8" s="16" t="e">
        <f>VLOOKUP(A8,'Phase 1,2+robust'!$A$3:$ID$198,196,FALSE)</f>
        <v>#N/A</v>
      </c>
      <c r="GO8" s="16" t="e">
        <f>VLOOKUP(A8,'Phase 1,2+robust'!$A$3:$ID$198,197,FALSE)</f>
        <v>#N/A</v>
      </c>
      <c r="GP8" s="16" t="e">
        <f>VLOOKUP(A8,'Phase 1,2+robust'!$A$3:$ID$198,198,FALSE)</f>
        <v>#N/A</v>
      </c>
    </row>
    <row r="9" spans="1:198" s="16" customFormat="1" x14ac:dyDescent="0.25">
      <c r="B9" s="16" t="e">
        <f>VLOOKUP(A9,'Phase 1,2+robust'!$A$3:$ID$198,2,FALSE)</f>
        <v>#N/A</v>
      </c>
      <c r="C9" s="16" t="e">
        <f>VLOOKUP(A9,'Phase 1,2+robust'!$A$3:$ID$198,3,FALSE)</f>
        <v>#N/A</v>
      </c>
      <c r="D9" s="16" t="e">
        <f>VLOOKUP(A9,'Phase 1,2+robust'!$A$3:$ID$198,4,FALSE)</f>
        <v>#N/A</v>
      </c>
      <c r="E9" s="16" t="e">
        <f>VLOOKUP(A9,'Phase 1,2+robust'!$A$3:$ID$198,5,FALSE)</f>
        <v>#N/A</v>
      </c>
      <c r="F9" s="16" t="e">
        <f>VLOOKUP(A9,'Phase 1,2+robust'!$A$3:$ID$198,6,FALSE)</f>
        <v>#N/A</v>
      </c>
      <c r="G9" s="16" t="e">
        <f>VLOOKUP(A9,'Phase 1,2+robust'!$A$3:$ID$198,7,FALSE)</f>
        <v>#N/A</v>
      </c>
      <c r="H9" s="16" t="e">
        <f>VLOOKUP(A9,'Phase 1,2+robust'!$A$3:$ID$198,8,FALSE)</f>
        <v>#N/A</v>
      </c>
      <c r="I9" s="16" t="e">
        <f>VLOOKUP(A9,'Phase 1,2+robust'!$A$3:$ID$198,9,FALSE)</f>
        <v>#N/A</v>
      </c>
      <c r="J9" s="45" t="e">
        <f>VLOOKUP(A9,'Phase 1,2+robust'!$A$3:$ID$198,10,FALSE)</f>
        <v>#N/A</v>
      </c>
      <c r="K9" s="46" t="e">
        <f>VLOOKUP(A9,'Phase 1,2+robust'!$A$3:$ID$198,11,FALSE)</f>
        <v>#N/A</v>
      </c>
      <c r="L9" s="47" t="e">
        <f>VLOOKUP(A9,'Phase 1,2+robust'!$A$3:$ID$198,12,FALSE)</f>
        <v>#N/A</v>
      </c>
      <c r="M9" s="16" t="e">
        <f>VLOOKUP(A9,'Phase 1,2+robust'!$A$3:$ID$198,13,FALSE)</f>
        <v>#N/A</v>
      </c>
      <c r="N9" s="16" t="e">
        <f>VLOOKUP(A9,'Phase 1,2+robust'!$A$3:$ID$198,14,FALSE)</f>
        <v>#N/A</v>
      </c>
      <c r="O9" s="16" t="e">
        <f>VLOOKUP(A9,'Phase 1,2+robust'!$A$3:$ID$198,15,FALSE)</f>
        <v>#N/A</v>
      </c>
      <c r="P9" s="45" t="e">
        <f>VLOOKUP(A9,'Phase 1,2+robust'!$A$3:$ID$198,16,FALSE)</f>
        <v>#N/A</v>
      </c>
      <c r="Q9" s="46" t="e">
        <f>VLOOKUP(A9,'Phase 1,2+robust'!$A$3:$ID$198,17,FALSE)</f>
        <v>#N/A</v>
      </c>
      <c r="R9" s="47" t="e">
        <f>VLOOKUP(A9,'Phase 1,2+robust'!$A$3:$ID$198,18,FALSE)</f>
        <v>#N/A</v>
      </c>
      <c r="S9" s="16" t="e">
        <f>VLOOKUP(A9,'Phase 1,2+robust'!$A$3:$ID$198,19,FALSE)</f>
        <v>#N/A</v>
      </c>
      <c r="T9" s="16" t="e">
        <f>VLOOKUP(A9,'Phase 1,2+robust'!$A$3:$ID$198,20,FALSE)</f>
        <v>#N/A</v>
      </c>
      <c r="U9" s="16" t="e">
        <f>VLOOKUP(A9,'Phase 1,2+robust'!$A$3:$ID$198,21,FALSE)</f>
        <v>#N/A</v>
      </c>
      <c r="V9" s="45" t="e">
        <f>VLOOKUP(A9,'Phase 1,2+robust'!$A$3:$ID$198,22,FALSE)</f>
        <v>#N/A</v>
      </c>
      <c r="W9" s="46" t="e">
        <f>VLOOKUP(A9,'Phase 1,2+robust'!$A$3:$ID$198,23,FALSE)</f>
        <v>#N/A</v>
      </c>
      <c r="X9" s="47" t="e">
        <f>VLOOKUP(A9,'Phase 1,2+robust'!$A$3:$ID$198,24,FALSE)</f>
        <v>#N/A</v>
      </c>
      <c r="Y9" s="16" t="e">
        <f>VLOOKUP(A9,'Phase 1,2+robust'!$A$3:$ID$198,25,FALSE)</f>
        <v>#N/A</v>
      </c>
      <c r="Z9" s="16" t="e">
        <f>VLOOKUP(A9,'Phase 1,2+robust'!$A$3:$ID$198,26,FALSE)</f>
        <v>#N/A</v>
      </c>
      <c r="AA9" s="16" t="e">
        <f>VLOOKUP(A9,'Phase 1,2+robust'!$A$3:$ID$198,27,FALSE)</f>
        <v>#N/A</v>
      </c>
      <c r="AB9" s="45" t="e">
        <f>VLOOKUP(A9,'Phase 1,2+robust'!$A$3:$ID$198,28,FALSE)</f>
        <v>#N/A</v>
      </c>
      <c r="AC9" s="46" t="e">
        <f>VLOOKUP(A9,'Phase 1,2+robust'!$A$3:$ID$198,29,FALSE)</f>
        <v>#N/A</v>
      </c>
      <c r="AD9" s="47" t="e">
        <f>VLOOKUP(A9,'Phase 1,2+robust'!$A$3:$ID$198,30,FALSE)</f>
        <v>#N/A</v>
      </c>
      <c r="AE9" s="16" t="e">
        <f>VLOOKUP(A9,'Phase 1,2+robust'!$A$3:$ID$198,31,FALSE)</f>
        <v>#N/A</v>
      </c>
      <c r="AF9" s="16" t="e">
        <f>VLOOKUP(A9,'Phase 1,2+robust'!$A$3:$ID$198,32,FALSE)</f>
        <v>#N/A</v>
      </c>
      <c r="AG9" s="16" t="e">
        <f>VLOOKUP(A9,'Phase 1,2+robust'!$A$3:$ID$198,33,FALSE)</f>
        <v>#N/A</v>
      </c>
      <c r="AH9" s="45" t="e">
        <f>VLOOKUP(A9,'Phase 1,2+robust'!$A$3:$ID$198,34,FALSE)</f>
        <v>#N/A</v>
      </c>
      <c r="AI9" s="46" t="e">
        <f>VLOOKUP(A9,'Phase 1,2+robust'!$A$3:$ID$198,35,FALSE)</f>
        <v>#N/A</v>
      </c>
      <c r="AJ9" s="47" t="e">
        <f>VLOOKUP(A9,'Phase 1,2+robust'!$A$3:$ID$198,36,FALSE)</f>
        <v>#N/A</v>
      </c>
      <c r="AK9" s="16" t="e">
        <f>VLOOKUP(A9,'Phase 1,2+robust'!$A$3:$ID$198,37,FALSE)</f>
        <v>#N/A</v>
      </c>
      <c r="AL9" s="16" t="e">
        <f>VLOOKUP(A9,'Phase 1,2+robust'!$A$3:$ID$198,38,FALSE)</f>
        <v>#N/A</v>
      </c>
      <c r="AM9" s="16" t="e">
        <f>VLOOKUP(A9,'Phase 1,2+robust'!$A$3:$ID$198,39,FALSE)</f>
        <v>#N/A</v>
      </c>
      <c r="AN9" s="45" t="e">
        <f>VLOOKUP(A9,'Phase 1,2+robust'!$A$3:$ID$198,40,FALSE)</f>
        <v>#N/A</v>
      </c>
      <c r="AO9" s="46" t="e">
        <f>VLOOKUP(A9,'Phase 1,2+robust'!$A$3:$ID$198,41,FALSE)</f>
        <v>#N/A</v>
      </c>
      <c r="AP9" s="47" t="e">
        <f>VLOOKUP(A9,'Phase 1,2+robust'!$A$3:$ID$198,42,FALSE)</f>
        <v>#N/A</v>
      </c>
      <c r="AQ9" s="16" t="e">
        <f>VLOOKUP(A9,'Phase 1,2+robust'!$A$3:$ID$198,43,FALSE)</f>
        <v>#N/A</v>
      </c>
      <c r="AR9" s="16" t="e">
        <f>VLOOKUP(A9,'Phase 1,2+robust'!$A$3:$ID$198,44,FALSE)</f>
        <v>#N/A</v>
      </c>
      <c r="AS9" s="16" t="e">
        <f>VLOOKUP(A9,'Phase 1,2+robust'!$A$3:$ID$198,45,FALSE)</f>
        <v>#N/A</v>
      </c>
      <c r="AT9" s="45" t="e">
        <f>VLOOKUP(A9,'Phase 1,2+robust'!$A$3:$ID$198,46,FALSE)</f>
        <v>#N/A</v>
      </c>
      <c r="AU9" s="46" t="e">
        <f>VLOOKUP(A9,'Phase 1,2+robust'!$A$3:$ID$198,47,FALSE)</f>
        <v>#N/A</v>
      </c>
      <c r="AV9" s="47" t="e">
        <f>VLOOKUP(A9,'Phase 1,2+robust'!$A$3:$ID$198,48,FALSE)</f>
        <v>#N/A</v>
      </c>
      <c r="AW9" s="16" t="e">
        <f>VLOOKUP(A9,'Phase 1,2+robust'!$A$3:$ID$198,49,FALSE)</f>
        <v>#N/A</v>
      </c>
      <c r="AX9" s="16" t="e">
        <f>VLOOKUP(A9,'Phase 1,2+robust'!$A$3:$ID$198,50,FALSE)</f>
        <v>#N/A</v>
      </c>
      <c r="AY9" s="16" t="e">
        <f>VLOOKUP(A9,'Phase 1,2+robust'!$A$3:$ID$198,51,FALSE)</f>
        <v>#N/A</v>
      </c>
      <c r="AZ9" s="45" t="e">
        <f>VLOOKUP(A9,'Phase 1,2+robust'!$A$3:$ID$198,52,FALSE)</f>
        <v>#N/A</v>
      </c>
      <c r="BA9" s="46" t="e">
        <f>VLOOKUP(A9,'Phase 1,2+robust'!$A$3:$ID$198,53,FALSE)</f>
        <v>#N/A</v>
      </c>
      <c r="BB9" s="47" t="e">
        <f>VLOOKUP(A9,'Phase 1,2+robust'!$A$3:$ID$198,54,FALSE)</f>
        <v>#N/A</v>
      </c>
      <c r="BC9" s="16" t="e">
        <f>VLOOKUP(A9,'Phase 1,2+robust'!$A$3:$ID$198,55,FALSE)</f>
        <v>#N/A</v>
      </c>
      <c r="BD9" s="16" t="e">
        <f>VLOOKUP(A9,'Phase 1,2+robust'!$A$3:$ID$198,56,FALSE)</f>
        <v>#N/A</v>
      </c>
      <c r="BE9" s="16" t="e">
        <f>VLOOKUP(A9,'Phase 1,2+robust'!$A$3:$ID$198,57,FALSE)</f>
        <v>#N/A</v>
      </c>
      <c r="BF9" s="45" t="e">
        <f>VLOOKUP(A9,'Phase 1,2+robust'!$A$3:$ID$198,58,FALSE)</f>
        <v>#N/A</v>
      </c>
      <c r="BG9" s="46" t="e">
        <f>VLOOKUP(A9,'Phase 1,2+robust'!$A$3:$ID$198,59,FALSE)</f>
        <v>#N/A</v>
      </c>
      <c r="BH9" s="47" t="e">
        <f>VLOOKUP(A9,'Phase 1,2+robust'!$A$3:$ID$198,60,FALSE)</f>
        <v>#N/A</v>
      </c>
      <c r="BI9" s="16" t="e">
        <f>VLOOKUP(A9,'Phase 1,2+robust'!$A$3:$ID$198,61,FALSE)</f>
        <v>#N/A</v>
      </c>
      <c r="BJ9" s="16" t="e">
        <f>VLOOKUP(A9,'Phase 1,2+robust'!$A$3:$ID$198,62,FALSE)</f>
        <v>#N/A</v>
      </c>
      <c r="BK9" s="16" t="e">
        <f>VLOOKUP(A9,'Phase 1,2+robust'!$A$3:$ID$198,63,FALSE)</f>
        <v>#N/A</v>
      </c>
      <c r="BL9" s="45" t="e">
        <f>VLOOKUP(A9,'Phase 1,2+robust'!$A$3:$ID$198,64,FALSE)</f>
        <v>#N/A</v>
      </c>
      <c r="BM9" s="46" t="e">
        <f>VLOOKUP(A9,'Phase 1,2+robust'!$A$3:$ID$198,65,FALSE)</f>
        <v>#N/A</v>
      </c>
      <c r="BN9" s="47" t="e">
        <f>VLOOKUP(A9,'Phase 1,2+robust'!$A$3:$ID$198,66,FALSE)</f>
        <v>#N/A</v>
      </c>
      <c r="BO9" s="16" t="e">
        <f>VLOOKUP(A9,'Phase 1,2+robust'!$A$3:$ID$198,67,FALSE)</f>
        <v>#N/A</v>
      </c>
      <c r="BP9" s="16" t="e">
        <f>VLOOKUP(A9,'Phase 1,2+robust'!$A$3:$ID$198,68,FALSE)</f>
        <v>#N/A</v>
      </c>
      <c r="BQ9" s="16" t="e">
        <f>VLOOKUP(A9,'Phase 1,2+robust'!$A$3:$ID$198,69,FALSE)</f>
        <v>#N/A</v>
      </c>
      <c r="BR9" s="45" t="e">
        <f>VLOOKUP(A9,'Phase 1,2+robust'!$A$3:$ID$198,70,FALSE)</f>
        <v>#N/A</v>
      </c>
      <c r="BS9" s="46" t="e">
        <f>VLOOKUP(A9,'Phase 1,2+robust'!$A$3:$ID$198,71,FALSE)</f>
        <v>#N/A</v>
      </c>
      <c r="BT9" s="47" t="e">
        <f>VLOOKUP(A9,'Phase 1,2+robust'!$A$3:$ID$198,72,FALSE)</f>
        <v>#N/A</v>
      </c>
      <c r="BU9" s="16" t="e">
        <f>VLOOKUP(A9,'Phase 1,2+robust'!$A$3:$ID$198,73,FALSE)</f>
        <v>#N/A</v>
      </c>
      <c r="BV9" s="16" t="e">
        <f>VLOOKUP(A9,'Phase 1,2+robust'!$A$3:$ID$198,74,FALSE)</f>
        <v>#N/A</v>
      </c>
      <c r="BW9" s="16" t="e">
        <f>VLOOKUP(A9,'Phase 1,2+robust'!$A$3:$ID$198,75,FALSE)</f>
        <v>#N/A</v>
      </c>
      <c r="BX9" s="45" t="e">
        <f>VLOOKUP(A9,'Phase 1,2+robust'!$A$3:$ID$198,76,FALSE)</f>
        <v>#N/A</v>
      </c>
      <c r="BY9" s="46" t="e">
        <f>VLOOKUP(A9,'Phase 1,2+robust'!$A$3:$ID$198,77,FALSE)</f>
        <v>#N/A</v>
      </c>
      <c r="BZ9" s="47" t="e">
        <f>VLOOKUP(A9,'Phase 1,2+robust'!$A$3:$ID$198,78,FALSE)</f>
        <v>#N/A</v>
      </c>
      <c r="CA9" s="16" t="e">
        <f>VLOOKUP(A9,'Phase 1,2+robust'!$A$3:$ID$198,79,FALSE)</f>
        <v>#N/A</v>
      </c>
      <c r="CB9" s="16" t="e">
        <f>VLOOKUP(A9,'Phase 1,2+robust'!$A$3:$ID$198,80,FALSE)</f>
        <v>#N/A</v>
      </c>
      <c r="CC9" s="16" t="e">
        <f>VLOOKUP(A9,'Phase 1,2+robust'!$A$3:$ID$198,81,FALSE)</f>
        <v>#N/A</v>
      </c>
      <c r="CD9" s="45" t="e">
        <f>VLOOKUP(A9,'Phase 1,2+robust'!$A$3:$ID$198,82,FALSE)</f>
        <v>#N/A</v>
      </c>
      <c r="CE9" s="46" t="e">
        <f>VLOOKUP(A9,'Phase 1,2+robust'!$A$3:$ID$198,83,FALSE)</f>
        <v>#N/A</v>
      </c>
      <c r="CF9" s="47" t="e">
        <f>VLOOKUP(A9,'Phase 1,2+robust'!$A$3:$ID$198,84,FALSE)</f>
        <v>#N/A</v>
      </c>
      <c r="CG9" s="16" t="e">
        <f>VLOOKUP(A9,'Phase 1,2+robust'!$A$3:$ID$198,85,FALSE)</f>
        <v>#N/A</v>
      </c>
      <c r="CH9" s="16" t="e">
        <f>VLOOKUP(A9,'Phase 1,2+robust'!$A$3:$ID$198,86,FALSE)</f>
        <v>#N/A</v>
      </c>
      <c r="CI9" s="16" t="e">
        <f>VLOOKUP(A9,'Phase 1,2+robust'!$A$3:$ID$198,87,FALSE)</f>
        <v>#N/A</v>
      </c>
      <c r="CJ9" s="45" t="e">
        <f>VLOOKUP(A9,'Phase 1,2+robust'!$A$3:$ID$198,88,FALSE)</f>
        <v>#N/A</v>
      </c>
      <c r="CK9" s="46" t="e">
        <f>VLOOKUP(A9,'Phase 1,2+robust'!$A$3:$ID$198,89,FALSE)</f>
        <v>#N/A</v>
      </c>
      <c r="CL9" s="47" t="e">
        <f>VLOOKUP(A9,'Phase 1,2+robust'!$A$3:$ID$198,90,FALSE)</f>
        <v>#N/A</v>
      </c>
      <c r="CM9" s="16" t="e">
        <f>VLOOKUP(A9,'Phase 1,2+robust'!$A$3:$ID$198,91,FALSE)</f>
        <v>#N/A</v>
      </c>
      <c r="CN9" s="16" t="e">
        <f>VLOOKUP(A9,'Phase 1,2+robust'!$A$3:$ID$198,92,FALSE)</f>
        <v>#N/A</v>
      </c>
      <c r="CO9" s="16" t="e">
        <f>VLOOKUP(A9,'Phase 1,2+robust'!$A$3:$ID$198,93,FALSE)</f>
        <v>#N/A</v>
      </c>
      <c r="CP9" s="45" t="e">
        <f>VLOOKUP(A9,'Phase 1,2+robust'!$A$3:$ID$198,94,FALSE)</f>
        <v>#N/A</v>
      </c>
      <c r="CQ9" s="46" t="e">
        <f>VLOOKUP(A9,'Phase 1,2+robust'!$A$3:$ID$198,95,FALSE)</f>
        <v>#N/A</v>
      </c>
      <c r="CR9" s="47" t="e">
        <f>VLOOKUP(A9,'Phase 1,2+robust'!$A$3:$ID$198,96,FALSE)</f>
        <v>#N/A</v>
      </c>
      <c r="CS9" s="16" t="e">
        <f>VLOOKUP(A9,'Phase 1,2+robust'!$A$3:$ID$198,97,FALSE)</f>
        <v>#N/A</v>
      </c>
      <c r="CT9" s="16" t="e">
        <f>VLOOKUP(A9,'Phase 1,2+robust'!$A$3:$ID$198,98,FALSE)</f>
        <v>#N/A</v>
      </c>
      <c r="CU9" s="16" t="e">
        <f>VLOOKUP(A9,'Phase 1,2+robust'!$A$3:$ID$198,99,FALSE)</f>
        <v>#N/A</v>
      </c>
      <c r="CV9" s="45" t="e">
        <f>VLOOKUP(A9,'Phase 1,2+robust'!$A$3:$ID$198,100,FALSE)</f>
        <v>#N/A</v>
      </c>
      <c r="CW9" s="46" t="e">
        <f>VLOOKUP(A9,'Phase 1,2+robust'!$A$3:$ID$198,101,FALSE)</f>
        <v>#N/A</v>
      </c>
      <c r="CX9" s="47" t="e">
        <f>VLOOKUP(A9,'Phase 1,2+robust'!$A$3:$ID$198,102,FALSE)</f>
        <v>#N/A</v>
      </c>
      <c r="CY9" s="16" t="e">
        <f>VLOOKUP(A9,'Phase 1,2+robust'!$A$3:$ID$198,103,FALSE)</f>
        <v>#N/A</v>
      </c>
      <c r="CZ9" s="16" t="e">
        <f>VLOOKUP(A9,'Phase 1,2+robust'!$A$3:$ID$198,104,FALSE)</f>
        <v>#N/A</v>
      </c>
      <c r="DA9" s="16" t="e">
        <f>VLOOKUP(A9,'Phase 1,2+robust'!$A$3:$ID$198,105,FALSE)</f>
        <v>#N/A</v>
      </c>
      <c r="DB9" s="45" t="e">
        <f>VLOOKUP(A9,'Phase 1,2+robust'!$A$3:$ID$198,106,FALSE)</f>
        <v>#N/A</v>
      </c>
      <c r="DC9" s="46" t="e">
        <f>VLOOKUP(A9,'Phase 1,2+robust'!$A$3:$ID$198,107,FALSE)</f>
        <v>#N/A</v>
      </c>
      <c r="DD9" s="47" t="e">
        <f>VLOOKUP(A9,'Phase 1,2+robust'!$A$3:$ID$198,108,FALSE)</f>
        <v>#N/A</v>
      </c>
      <c r="DE9" s="16" t="e">
        <f>VLOOKUP(A9,'Phase 1,2+robust'!$A$3:$ID$198,109,FALSE)</f>
        <v>#N/A</v>
      </c>
      <c r="DF9" s="16" t="e">
        <f>VLOOKUP(A9,'Phase 1,2+robust'!$A$3:$ID$198,110,FALSE)</f>
        <v>#N/A</v>
      </c>
      <c r="DG9" s="16" t="e">
        <f>VLOOKUP(A9,'Phase 1,2+robust'!$A$3:$ID$198,111,FALSE)</f>
        <v>#N/A</v>
      </c>
      <c r="DH9" s="45" t="e">
        <f>VLOOKUP(A9,'Phase 1,2+robust'!$A$3:$ID$198,112,FALSE)</f>
        <v>#N/A</v>
      </c>
      <c r="DI9" s="46" t="e">
        <f>VLOOKUP(A9,'Phase 1,2+robust'!$A$3:$ID$198,113,FALSE)</f>
        <v>#N/A</v>
      </c>
      <c r="DJ9" s="47" t="e">
        <f>VLOOKUP(A9,'Phase 1,2+robust'!$A$3:$ID$198,114,FALSE)</f>
        <v>#N/A</v>
      </c>
      <c r="DK9" s="16" t="e">
        <f>VLOOKUP(A9,'Phase 1,2+robust'!$A$3:$ID$198,115,FALSE)</f>
        <v>#N/A</v>
      </c>
      <c r="DL9" s="16" t="e">
        <f>VLOOKUP(A9,'Phase 1,2+robust'!$A$3:$ID$198,116,FALSE)</f>
        <v>#N/A</v>
      </c>
      <c r="DM9" s="16" t="e">
        <f>VLOOKUP(A9,'Phase 1,2+robust'!$A$3:$ID$198,117,FALSE)</f>
        <v>#N/A</v>
      </c>
      <c r="DN9" s="45" t="e">
        <f>VLOOKUP(A9,'Phase 1,2+robust'!$A$3:$ID$198,118,FALSE)</f>
        <v>#N/A</v>
      </c>
      <c r="DO9" s="46" t="e">
        <f>VLOOKUP(A9,'Phase 1,2+robust'!$A$3:$ID$198,119,FALSE)</f>
        <v>#N/A</v>
      </c>
      <c r="DP9" s="47" t="e">
        <f>VLOOKUP(A9,'Phase 1,2+robust'!$A$3:$ID$198,120,FALSE)</f>
        <v>#N/A</v>
      </c>
      <c r="DQ9" s="16" t="e">
        <f>VLOOKUP(A9,'Phase 1,2+robust'!$A$3:$ID$198,121,FALSE)</f>
        <v>#N/A</v>
      </c>
      <c r="DR9" s="16" t="e">
        <f>VLOOKUP(A9,'Phase 1,2+robust'!$A$3:$ID$198,122,FALSE)</f>
        <v>#N/A</v>
      </c>
      <c r="DS9" s="16" t="e">
        <f>VLOOKUP(A9,'Phase 1,2+robust'!$A$3:$ID$198,123,FALSE)</f>
        <v>#N/A</v>
      </c>
      <c r="DT9" s="45" t="e">
        <f>VLOOKUP(A9,'Phase 1,2+robust'!$A$3:$ID$198,124,FALSE)</f>
        <v>#N/A</v>
      </c>
      <c r="DU9" s="46" t="e">
        <f>VLOOKUP(A9,'Phase 1,2+robust'!$A$3:$ID$198,125,FALSE)</f>
        <v>#N/A</v>
      </c>
      <c r="DV9" s="47" t="e">
        <f>VLOOKUP(A9,'Phase 1,2+robust'!$A$3:$ID$198,126,FALSE)</f>
        <v>#N/A</v>
      </c>
      <c r="DW9" s="16" t="e">
        <f>VLOOKUP(A9,'Phase 1,2+robust'!$A$3:$ID$198,127,FALSE)</f>
        <v>#N/A</v>
      </c>
      <c r="DX9" s="16" t="e">
        <f>VLOOKUP(A9,'Phase 1,2+robust'!$A$3:$ID$198,128,FALSE)</f>
        <v>#N/A</v>
      </c>
      <c r="DY9" s="16" t="e">
        <f>VLOOKUP(A9,'Phase 1,2+robust'!$A$3:$ID$198,129,FALSE)</f>
        <v>#N/A</v>
      </c>
      <c r="DZ9" s="45" t="e">
        <f>VLOOKUP(A9,'Phase 1,2+robust'!$A$3:$ID$198,130,FALSE)</f>
        <v>#N/A</v>
      </c>
      <c r="EA9" s="46" t="e">
        <f>VLOOKUP(A9,'Phase 1,2+robust'!$A$3:$ID$198,131,FALSE)</f>
        <v>#N/A</v>
      </c>
      <c r="EB9" s="47" t="e">
        <f>VLOOKUP(A9,'Phase 1,2+robust'!$A$3:$ID$198,132,FALSE)</f>
        <v>#N/A</v>
      </c>
      <c r="EC9" s="16" t="e">
        <f>VLOOKUP(A9,'Phase 1,2+robust'!$A$3:$ID$198,133,FALSE)</f>
        <v>#N/A</v>
      </c>
      <c r="ED9" s="16" t="e">
        <f>VLOOKUP(A9,'Phase 1,2+robust'!$A$3:$ID$198,134,FALSE)</f>
        <v>#N/A</v>
      </c>
      <c r="EE9" s="16" t="e">
        <f>VLOOKUP(A9,'Phase 1,2+robust'!$A$3:$ID$198,135,FALSE)</f>
        <v>#N/A</v>
      </c>
      <c r="EF9" s="45" t="e">
        <f>VLOOKUP(A9,'Phase 1,2+robust'!$A$3:$ID$198,136,FALSE)</f>
        <v>#N/A</v>
      </c>
      <c r="EG9" s="46" t="e">
        <f>VLOOKUP(A9,'Phase 1,2+robust'!$A$3:$ID$198,137,FALSE)</f>
        <v>#N/A</v>
      </c>
      <c r="EH9" s="47" t="e">
        <f>VLOOKUP(A9,'Phase 1,2+robust'!$A$3:$ID$198,138,FALSE)</f>
        <v>#N/A</v>
      </c>
      <c r="EI9" s="16" t="e">
        <f>VLOOKUP(A9,'Phase 1,2+robust'!$A$3:$ID$198,139,FALSE)</f>
        <v>#N/A</v>
      </c>
      <c r="EJ9" s="16" t="e">
        <f>VLOOKUP(A9,'Phase 1,2+robust'!$A$3:$ID$198,140,FALSE)</f>
        <v>#N/A</v>
      </c>
      <c r="EK9" s="16" t="e">
        <f>VLOOKUP(A9,'Phase 1,2+robust'!$A$3:$ID$198,141,FALSE)</f>
        <v>#N/A</v>
      </c>
      <c r="EL9" s="45" t="e">
        <f>VLOOKUP(A9,'Phase 1,2+robust'!$A$3:$ID$198,142,FALSE)</f>
        <v>#N/A</v>
      </c>
      <c r="EM9" s="46" t="e">
        <f>VLOOKUP(A9,'Phase 1,2+robust'!$A$3:$ID$198,143,FALSE)</f>
        <v>#N/A</v>
      </c>
      <c r="EN9" s="47" t="e">
        <f>VLOOKUP(A9,'Phase 1,2+robust'!$A$3:$ID$198,144,FALSE)</f>
        <v>#N/A</v>
      </c>
      <c r="EO9" s="16" t="e">
        <f>VLOOKUP(A9,'Phase 1,2+robust'!$A$3:$ID$198,145,FALSE)</f>
        <v>#N/A</v>
      </c>
      <c r="EP9" s="16" t="e">
        <f>VLOOKUP(A9,'Phase 1,2+robust'!$A$3:$ID$198,146,FALSE)</f>
        <v>#N/A</v>
      </c>
      <c r="EQ9" s="16" t="e">
        <f>VLOOKUP(A9,'Phase 1,2+robust'!$A$3:$ID$198,147,FALSE)</f>
        <v>#N/A</v>
      </c>
      <c r="ER9" s="45" t="e">
        <f>VLOOKUP(A9,'Phase 1,2+robust'!$A$3:$ID$198,148,FALSE)</f>
        <v>#N/A</v>
      </c>
      <c r="ES9" s="46" t="e">
        <f>VLOOKUP(A9,'Phase 1,2+robust'!$A$3:$ID$198,149,FALSE)</f>
        <v>#N/A</v>
      </c>
      <c r="ET9" s="47" t="e">
        <f>VLOOKUP(A9,'Phase 1,2+robust'!$A$3:$ID$198,150,FALSE)</f>
        <v>#N/A</v>
      </c>
      <c r="EU9" s="16" t="e">
        <f>VLOOKUP(A9,'Phase 1,2+robust'!$A$3:$ID$198,151,FALSE)</f>
        <v>#N/A</v>
      </c>
      <c r="EV9" s="16" t="e">
        <f>VLOOKUP(A9,'Phase 1,2+robust'!$A$3:$ID$198,152,FALSE)</f>
        <v>#N/A</v>
      </c>
      <c r="EW9" s="16" t="e">
        <f>VLOOKUP(A9,'Phase 1,2+robust'!$A$3:$ID$198,153,FALSE)</f>
        <v>#N/A</v>
      </c>
      <c r="EX9" s="16" t="e">
        <f>VLOOKUP(A9,'Phase 1,2+robust'!$A$3:$ID$198,154,FALSE)</f>
        <v>#N/A</v>
      </c>
      <c r="EY9" s="16" t="e">
        <f>VLOOKUP(A9,'Phase 1,2+robust'!$A$3:$ID$198,155,FALSE)</f>
        <v>#N/A</v>
      </c>
      <c r="EZ9" s="16" t="e">
        <f>VLOOKUP(A9,'Phase 1,2+robust'!$A$3:$ID$198,156,FALSE)</f>
        <v>#N/A</v>
      </c>
      <c r="FA9" s="16" t="e">
        <f>VLOOKUP(A9,'Phase 1,2+robust'!$A$3:$ID$198,157,FALSE)</f>
        <v>#N/A</v>
      </c>
      <c r="FB9" s="16" t="e">
        <f>VLOOKUP(A9,'Phase 1,2+robust'!$A$3:$ID$198,158,FALSE)</f>
        <v>#N/A</v>
      </c>
      <c r="FC9" s="16" t="e">
        <f>VLOOKUP(A9,'Phase 1,2+robust'!$A$3:$ID$198,159,FALSE)</f>
        <v>#N/A</v>
      </c>
      <c r="FD9" s="16" t="e">
        <f>VLOOKUP(A9,'Phase 1,2+robust'!$A$3:$ID$198,160,FALSE)</f>
        <v>#N/A</v>
      </c>
      <c r="FE9" s="16" t="e">
        <f>VLOOKUP(A9,'Phase 1,2+robust'!$A$3:$ID$198,161,FALSE)</f>
        <v>#N/A</v>
      </c>
      <c r="FF9" s="16" t="e">
        <f>VLOOKUP(A9,'Phase 1,2+robust'!$A$3:$ID$198,162,FALSE)</f>
        <v>#N/A</v>
      </c>
      <c r="FG9" s="16" t="e">
        <f>VLOOKUP(A9,'Phase 1,2+robust'!$A$3:$ID$198,163,FALSE)</f>
        <v>#N/A</v>
      </c>
      <c r="FH9" s="16" t="e">
        <f>VLOOKUP(A9,'Phase 1,2+robust'!$A$3:$ID$198,164,FALSE)</f>
        <v>#N/A</v>
      </c>
      <c r="FI9" s="16" t="e">
        <f>VLOOKUP(A9,'Phase 1,2+robust'!$A$3:$ID$198,165,FALSE)</f>
        <v>#N/A</v>
      </c>
      <c r="FJ9" s="16" t="e">
        <f>VLOOKUP(A9,'Phase 1,2+robust'!$A$3:$ID$198,166,FALSE)</f>
        <v>#N/A</v>
      </c>
      <c r="FK9" s="16" t="e">
        <f>VLOOKUP(A9,'Phase 1,2+robust'!$A$3:$ID$198,167,FALSE)</f>
        <v>#N/A</v>
      </c>
      <c r="FL9" s="16" t="e">
        <f>VLOOKUP(A9,'Phase 1,2+robust'!$A$3:$ID$198,168,FALSE)</f>
        <v>#N/A</v>
      </c>
      <c r="FM9" s="16" t="e">
        <f>VLOOKUP(A9,'Phase 1,2+robust'!$A$3:$ID$198,169,FALSE)</f>
        <v>#N/A</v>
      </c>
      <c r="FN9" s="16" t="e">
        <f>VLOOKUP(A9,'Phase 1,2+robust'!$A$3:$ID$198,170,FALSE)</f>
        <v>#N/A</v>
      </c>
      <c r="FO9" s="16" t="e">
        <f>VLOOKUP(A9,'Phase 1,2+robust'!$A$3:$ID$198,171,FALSE)</f>
        <v>#N/A</v>
      </c>
      <c r="FP9" s="16" t="e">
        <f>VLOOKUP(A9,'Phase 1,2+robust'!$A$3:$ID$198,172,FALSE)</f>
        <v>#N/A</v>
      </c>
      <c r="FQ9" s="16" t="e">
        <f>VLOOKUP(A9,'Phase 1,2+robust'!$A$3:$ID$198,173,FALSE)</f>
        <v>#N/A</v>
      </c>
      <c r="FR9" s="16" t="e">
        <f>VLOOKUP(A9,'Phase 1,2+robust'!$A$3:$ID$198,174,FALSE)</f>
        <v>#N/A</v>
      </c>
      <c r="FS9" s="16" t="e">
        <f>VLOOKUP(A9,'Phase 1,2+robust'!$A$3:$ID$198,175,FALSE)</f>
        <v>#N/A</v>
      </c>
      <c r="FT9" s="16" t="e">
        <f>VLOOKUP(A9,'Phase 1,2+robust'!$A$3:$ID$198,176,FALSE)</f>
        <v>#N/A</v>
      </c>
      <c r="FU9" s="16" t="e">
        <f>VLOOKUP(A9,'Phase 1,2+robust'!$A$3:$ID$198,177,FALSE)</f>
        <v>#N/A</v>
      </c>
      <c r="FV9" s="16" t="e">
        <f>VLOOKUP(A9,'Phase 1,2+robust'!$A$3:$ID$198,178,FALSE)</f>
        <v>#N/A</v>
      </c>
      <c r="FW9" s="16" t="e">
        <f>VLOOKUP(A9,'Phase 1,2+robust'!$A$3:$ID$198,179,FALSE)</f>
        <v>#N/A</v>
      </c>
      <c r="FX9" s="16" t="e">
        <f>VLOOKUP(A9,'Phase 1,2+robust'!$A$3:$ID$198,180,FALSE)</f>
        <v>#N/A</v>
      </c>
      <c r="FY9" s="16" t="e">
        <f>VLOOKUP(A9,'Phase 1,2+robust'!$A$3:$ID$198,181,FALSE)</f>
        <v>#N/A</v>
      </c>
      <c r="FZ9" s="16" t="e">
        <f>VLOOKUP(A9,'Phase 1,2+robust'!$A$3:$ID$198,182,FALSE)</f>
        <v>#N/A</v>
      </c>
      <c r="GA9" s="16" t="e">
        <f>VLOOKUP(A9,'Phase 1,2+robust'!$A$3:$ID$198,183,FALSE)</f>
        <v>#N/A</v>
      </c>
      <c r="GB9" s="16" t="e">
        <f>VLOOKUP(A9,'Phase 1,2+robust'!$A$3:$ID$198,184,FALSE)</f>
        <v>#N/A</v>
      </c>
      <c r="GC9" s="16" t="e">
        <f>VLOOKUP(A9,'Phase 1,2+robust'!$A$3:$ID$198,185,FALSE)</f>
        <v>#N/A</v>
      </c>
      <c r="GD9" s="16" t="e">
        <f>VLOOKUP(A9,'Phase 1,2+robust'!$A$3:$ID$198,186,FALSE)</f>
        <v>#N/A</v>
      </c>
      <c r="GE9" s="16" t="e">
        <f>VLOOKUP(A9,'Phase 1,2+robust'!$A$3:$ID$198,187,FALSE)</f>
        <v>#N/A</v>
      </c>
      <c r="GF9" s="16" t="e">
        <f>VLOOKUP(A9,'Phase 1,2+robust'!$A$3:$ID$198,188,FALSE)</f>
        <v>#N/A</v>
      </c>
      <c r="GG9" s="16" t="e">
        <f>VLOOKUP(A9,'Phase 1,2+robust'!$A$3:$ID$198,189,FALSE)</f>
        <v>#N/A</v>
      </c>
      <c r="GH9" s="16" t="e">
        <f>VLOOKUP(A9,'Phase 1,2+robust'!$A$3:$ID$198,190,FALSE)</f>
        <v>#N/A</v>
      </c>
      <c r="GI9" s="16" t="e">
        <f>VLOOKUP(A9,'Phase 1,2+robust'!$A$3:$ID$198,191,FALSE)</f>
        <v>#N/A</v>
      </c>
      <c r="GJ9" s="16" t="e">
        <f>VLOOKUP(A9,'Phase 1,2+robust'!$A$3:$ID$198,192,FALSE)</f>
        <v>#N/A</v>
      </c>
      <c r="GK9" s="16" t="e">
        <f>VLOOKUP(A9,'Phase 1,2+robust'!$A$3:$ID$198,193,FALSE)</f>
        <v>#N/A</v>
      </c>
      <c r="GL9" s="16" t="e">
        <f>VLOOKUP(A9,'Phase 1,2+robust'!$A$3:$ID$198,194,FALSE)</f>
        <v>#N/A</v>
      </c>
      <c r="GM9" s="16" t="e">
        <f>VLOOKUP(A9,'Phase 1,2+robust'!$A$3:$ID$198,195,FALSE)</f>
        <v>#N/A</v>
      </c>
      <c r="GN9" s="16" t="e">
        <f>VLOOKUP(A9,'Phase 1,2+robust'!$A$3:$ID$198,196,FALSE)</f>
        <v>#N/A</v>
      </c>
      <c r="GO9" s="16" t="e">
        <f>VLOOKUP(A9,'Phase 1,2+robust'!$A$3:$ID$198,197,FALSE)</f>
        <v>#N/A</v>
      </c>
      <c r="GP9" s="16" t="e">
        <f>VLOOKUP(A9,'Phase 1,2+robust'!$A$3:$ID$198,198,FALSE)</f>
        <v>#N/A</v>
      </c>
    </row>
    <row r="10" spans="1:198" s="16" customFormat="1" x14ac:dyDescent="0.25">
      <c r="B10" s="16" t="e">
        <f>VLOOKUP(A10,'Phase 1,2+robust'!$A$3:$ID$198,2,FALSE)</f>
        <v>#N/A</v>
      </c>
      <c r="C10" s="16" t="e">
        <f>VLOOKUP(A10,'Phase 1,2+robust'!$A$3:$ID$198,3,FALSE)</f>
        <v>#N/A</v>
      </c>
      <c r="D10" s="16" t="e">
        <f>VLOOKUP(A10,'Phase 1,2+robust'!$A$3:$ID$198,4,FALSE)</f>
        <v>#N/A</v>
      </c>
      <c r="E10" s="16" t="e">
        <f>VLOOKUP(A10,'Phase 1,2+robust'!$A$3:$ID$198,5,FALSE)</f>
        <v>#N/A</v>
      </c>
      <c r="F10" s="16" t="e">
        <f>VLOOKUP(A10,'Phase 1,2+robust'!$A$3:$ID$198,6,FALSE)</f>
        <v>#N/A</v>
      </c>
      <c r="G10" s="16" t="e">
        <f>VLOOKUP(A10,'Phase 1,2+robust'!$A$3:$ID$198,7,FALSE)</f>
        <v>#N/A</v>
      </c>
      <c r="H10" s="16" t="e">
        <f>VLOOKUP(A10,'Phase 1,2+robust'!$A$3:$ID$198,8,FALSE)</f>
        <v>#N/A</v>
      </c>
      <c r="I10" s="16" t="e">
        <f>VLOOKUP(A10,'Phase 1,2+robust'!$A$3:$ID$198,9,FALSE)</f>
        <v>#N/A</v>
      </c>
      <c r="J10" s="45" t="e">
        <f>VLOOKUP(A10,'Phase 1,2+robust'!$A$3:$ID$198,10,FALSE)</f>
        <v>#N/A</v>
      </c>
      <c r="K10" s="46" t="e">
        <f>VLOOKUP(A10,'Phase 1,2+robust'!$A$3:$ID$198,11,FALSE)</f>
        <v>#N/A</v>
      </c>
      <c r="L10" s="47" t="e">
        <f>VLOOKUP(A10,'Phase 1,2+robust'!$A$3:$ID$198,12,FALSE)</f>
        <v>#N/A</v>
      </c>
      <c r="M10" s="16" t="e">
        <f>VLOOKUP(A10,'Phase 1,2+robust'!$A$3:$ID$198,13,FALSE)</f>
        <v>#N/A</v>
      </c>
      <c r="N10" s="16" t="e">
        <f>VLOOKUP(A10,'Phase 1,2+robust'!$A$3:$ID$198,14,FALSE)</f>
        <v>#N/A</v>
      </c>
      <c r="O10" s="16" t="e">
        <f>VLOOKUP(A10,'Phase 1,2+robust'!$A$3:$ID$198,15,FALSE)</f>
        <v>#N/A</v>
      </c>
      <c r="P10" s="45" t="e">
        <f>VLOOKUP(A10,'Phase 1,2+robust'!$A$3:$ID$198,16,FALSE)</f>
        <v>#N/A</v>
      </c>
      <c r="Q10" s="46" t="e">
        <f>VLOOKUP(A10,'Phase 1,2+robust'!$A$3:$ID$198,17,FALSE)</f>
        <v>#N/A</v>
      </c>
      <c r="R10" s="47" t="e">
        <f>VLOOKUP(A10,'Phase 1,2+robust'!$A$3:$ID$198,18,FALSE)</f>
        <v>#N/A</v>
      </c>
      <c r="S10" s="16" t="e">
        <f>VLOOKUP(A10,'Phase 1,2+robust'!$A$3:$ID$198,19,FALSE)</f>
        <v>#N/A</v>
      </c>
      <c r="T10" s="16" t="e">
        <f>VLOOKUP(A10,'Phase 1,2+robust'!$A$3:$ID$198,20,FALSE)</f>
        <v>#N/A</v>
      </c>
      <c r="U10" s="16" t="e">
        <f>VLOOKUP(A10,'Phase 1,2+robust'!$A$3:$ID$198,21,FALSE)</f>
        <v>#N/A</v>
      </c>
      <c r="V10" s="45" t="e">
        <f>VLOOKUP(A10,'Phase 1,2+robust'!$A$3:$ID$198,22,FALSE)</f>
        <v>#N/A</v>
      </c>
      <c r="W10" s="46" t="e">
        <f>VLOOKUP(A10,'Phase 1,2+robust'!$A$3:$ID$198,23,FALSE)</f>
        <v>#N/A</v>
      </c>
      <c r="X10" s="47" t="e">
        <f>VLOOKUP(A10,'Phase 1,2+robust'!$A$3:$ID$198,24,FALSE)</f>
        <v>#N/A</v>
      </c>
      <c r="Y10" s="16" t="e">
        <f>VLOOKUP(A10,'Phase 1,2+robust'!$A$3:$ID$198,25,FALSE)</f>
        <v>#N/A</v>
      </c>
      <c r="Z10" s="16" t="e">
        <f>VLOOKUP(A10,'Phase 1,2+robust'!$A$3:$ID$198,26,FALSE)</f>
        <v>#N/A</v>
      </c>
      <c r="AA10" s="16" t="e">
        <f>VLOOKUP(A10,'Phase 1,2+robust'!$A$3:$ID$198,27,FALSE)</f>
        <v>#N/A</v>
      </c>
      <c r="AB10" s="45" t="e">
        <f>VLOOKUP(A10,'Phase 1,2+robust'!$A$3:$ID$198,28,FALSE)</f>
        <v>#N/A</v>
      </c>
      <c r="AC10" s="46" t="e">
        <f>VLOOKUP(A10,'Phase 1,2+robust'!$A$3:$ID$198,29,FALSE)</f>
        <v>#N/A</v>
      </c>
      <c r="AD10" s="47" t="e">
        <f>VLOOKUP(A10,'Phase 1,2+robust'!$A$3:$ID$198,30,FALSE)</f>
        <v>#N/A</v>
      </c>
      <c r="AE10" s="16" t="e">
        <f>VLOOKUP(A10,'Phase 1,2+robust'!$A$3:$ID$198,31,FALSE)</f>
        <v>#N/A</v>
      </c>
      <c r="AF10" s="16" t="e">
        <f>VLOOKUP(A10,'Phase 1,2+robust'!$A$3:$ID$198,32,FALSE)</f>
        <v>#N/A</v>
      </c>
      <c r="AG10" s="16" t="e">
        <f>VLOOKUP(A10,'Phase 1,2+robust'!$A$3:$ID$198,33,FALSE)</f>
        <v>#N/A</v>
      </c>
      <c r="AH10" s="45" t="e">
        <f>VLOOKUP(A10,'Phase 1,2+robust'!$A$3:$ID$198,34,FALSE)</f>
        <v>#N/A</v>
      </c>
      <c r="AI10" s="46" t="e">
        <f>VLOOKUP(A10,'Phase 1,2+robust'!$A$3:$ID$198,35,FALSE)</f>
        <v>#N/A</v>
      </c>
      <c r="AJ10" s="47" t="e">
        <f>VLOOKUP(A10,'Phase 1,2+robust'!$A$3:$ID$198,36,FALSE)</f>
        <v>#N/A</v>
      </c>
      <c r="AK10" s="16" t="e">
        <f>VLOOKUP(A10,'Phase 1,2+robust'!$A$3:$ID$198,37,FALSE)</f>
        <v>#N/A</v>
      </c>
      <c r="AL10" s="16" t="e">
        <f>VLOOKUP(A10,'Phase 1,2+robust'!$A$3:$ID$198,38,FALSE)</f>
        <v>#N/A</v>
      </c>
      <c r="AM10" s="16" t="e">
        <f>VLOOKUP(A10,'Phase 1,2+robust'!$A$3:$ID$198,39,FALSE)</f>
        <v>#N/A</v>
      </c>
      <c r="AN10" s="45" t="e">
        <f>VLOOKUP(A10,'Phase 1,2+robust'!$A$3:$ID$198,40,FALSE)</f>
        <v>#N/A</v>
      </c>
      <c r="AO10" s="46" t="e">
        <f>VLOOKUP(A10,'Phase 1,2+robust'!$A$3:$ID$198,41,FALSE)</f>
        <v>#N/A</v>
      </c>
      <c r="AP10" s="47" t="e">
        <f>VLOOKUP(A10,'Phase 1,2+robust'!$A$3:$ID$198,42,FALSE)</f>
        <v>#N/A</v>
      </c>
      <c r="AQ10" s="16" t="e">
        <f>VLOOKUP(A10,'Phase 1,2+robust'!$A$3:$ID$198,43,FALSE)</f>
        <v>#N/A</v>
      </c>
      <c r="AR10" s="16" t="e">
        <f>VLOOKUP(A10,'Phase 1,2+robust'!$A$3:$ID$198,44,FALSE)</f>
        <v>#N/A</v>
      </c>
      <c r="AS10" s="16" t="e">
        <f>VLOOKUP(A10,'Phase 1,2+robust'!$A$3:$ID$198,45,FALSE)</f>
        <v>#N/A</v>
      </c>
      <c r="AT10" s="45" t="e">
        <f>VLOOKUP(A10,'Phase 1,2+robust'!$A$3:$ID$198,46,FALSE)</f>
        <v>#N/A</v>
      </c>
      <c r="AU10" s="46" t="e">
        <f>VLOOKUP(A10,'Phase 1,2+robust'!$A$3:$ID$198,47,FALSE)</f>
        <v>#N/A</v>
      </c>
      <c r="AV10" s="47" t="e">
        <f>VLOOKUP(A10,'Phase 1,2+robust'!$A$3:$ID$198,48,FALSE)</f>
        <v>#N/A</v>
      </c>
      <c r="AW10" s="16" t="e">
        <f>VLOOKUP(A10,'Phase 1,2+robust'!$A$3:$ID$198,49,FALSE)</f>
        <v>#N/A</v>
      </c>
      <c r="AX10" s="16" t="e">
        <f>VLOOKUP(A10,'Phase 1,2+robust'!$A$3:$ID$198,50,FALSE)</f>
        <v>#N/A</v>
      </c>
      <c r="AY10" s="16" t="e">
        <f>VLOOKUP(A10,'Phase 1,2+robust'!$A$3:$ID$198,51,FALSE)</f>
        <v>#N/A</v>
      </c>
      <c r="AZ10" s="45" t="e">
        <f>VLOOKUP(A10,'Phase 1,2+robust'!$A$3:$ID$198,52,FALSE)</f>
        <v>#N/A</v>
      </c>
      <c r="BA10" s="46" t="e">
        <f>VLOOKUP(A10,'Phase 1,2+robust'!$A$3:$ID$198,53,FALSE)</f>
        <v>#N/A</v>
      </c>
      <c r="BB10" s="47" t="e">
        <f>VLOOKUP(A10,'Phase 1,2+robust'!$A$3:$ID$198,54,FALSE)</f>
        <v>#N/A</v>
      </c>
      <c r="BC10" s="16" t="e">
        <f>VLOOKUP(A10,'Phase 1,2+robust'!$A$3:$ID$198,55,FALSE)</f>
        <v>#N/A</v>
      </c>
      <c r="BD10" s="16" t="e">
        <f>VLOOKUP(A10,'Phase 1,2+robust'!$A$3:$ID$198,56,FALSE)</f>
        <v>#N/A</v>
      </c>
      <c r="BE10" s="16" t="e">
        <f>VLOOKUP(A10,'Phase 1,2+robust'!$A$3:$ID$198,57,FALSE)</f>
        <v>#N/A</v>
      </c>
      <c r="BF10" s="45" t="e">
        <f>VLOOKUP(A10,'Phase 1,2+robust'!$A$3:$ID$198,58,FALSE)</f>
        <v>#N/A</v>
      </c>
      <c r="BG10" s="46" t="e">
        <f>VLOOKUP(A10,'Phase 1,2+robust'!$A$3:$ID$198,59,FALSE)</f>
        <v>#N/A</v>
      </c>
      <c r="BH10" s="47" t="e">
        <f>VLOOKUP(A10,'Phase 1,2+robust'!$A$3:$ID$198,60,FALSE)</f>
        <v>#N/A</v>
      </c>
      <c r="BI10" s="16" t="e">
        <f>VLOOKUP(A10,'Phase 1,2+robust'!$A$3:$ID$198,61,FALSE)</f>
        <v>#N/A</v>
      </c>
      <c r="BJ10" s="16" t="e">
        <f>VLOOKUP(A10,'Phase 1,2+robust'!$A$3:$ID$198,62,FALSE)</f>
        <v>#N/A</v>
      </c>
      <c r="BK10" s="16" t="e">
        <f>VLOOKUP(A10,'Phase 1,2+robust'!$A$3:$ID$198,63,FALSE)</f>
        <v>#N/A</v>
      </c>
      <c r="BL10" s="45" t="e">
        <f>VLOOKUP(A10,'Phase 1,2+robust'!$A$3:$ID$198,64,FALSE)</f>
        <v>#N/A</v>
      </c>
      <c r="BM10" s="46" t="e">
        <f>VLOOKUP(A10,'Phase 1,2+robust'!$A$3:$ID$198,65,FALSE)</f>
        <v>#N/A</v>
      </c>
      <c r="BN10" s="47" t="e">
        <f>VLOOKUP(A10,'Phase 1,2+robust'!$A$3:$ID$198,66,FALSE)</f>
        <v>#N/A</v>
      </c>
      <c r="BO10" s="16" t="e">
        <f>VLOOKUP(A10,'Phase 1,2+robust'!$A$3:$ID$198,67,FALSE)</f>
        <v>#N/A</v>
      </c>
      <c r="BP10" s="16" t="e">
        <f>VLOOKUP(A10,'Phase 1,2+robust'!$A$3:$ID$198,68,FALSE)</f>
        <v>#N/A</v>
      </c>
      <c r="BQ10" s="16" t="e">
        <f>VLOOKUP(A10,'Phase 1,2+robust'!$A$3:$ID$198,69,FALSE)</f>
        <v>#N/A</v>
      </c>
      <c r="BR10" s="45" t="e">
        <f>VLOOKUP(A10,'Phase 1,2+robust'!$A$3:$ID$198,70,FALSE)</f>
        <v>#N/A</v>
      </c>
      <c r="BS10" s="46" t="e">
        <f>VLOOKUP(A10,'Phase 1,2+robust'!$A$3:$ID$198,71,FALSE)</f>
        <v>#N/A</v>
      </c>
      <c r="BT10" s="47" t="e">
        <f>VLOOKUP(A10,'Phase 1,2+robust'!$A$3:$ID$198,72,FALSE)</f>
        <v>#N/A</v>
      </c>
      <c r="BU10" s="16" t="e">
        <f>VLOOKUP(A10,'Phase 1,2+robust'!$A$3:$ID$198,73,FALSE)</f>
        <v>#N/A</v>
      </c>
      <c r="BV10" s="16" t="e">
        <f>VLOOKUP(A10,'Phase 1,2+robust'!$A$3:$ID$198,74,FALSE)</f>
        <v>#N/A</v>
      </c>
      <c r="BW10" s="16" t="e">
        <f>VLOOKUP(A10,'Phase 1,2+robust'!$A$3:$ID$198,75,FALSE)</f>
        <v>#N/A</v>
      </c>
      <c r="BX10" s="45" t="e">
        <f>VLOOKUP(A10,'Phase 1,2+robust'!$A$3:$ID$198,76,FALSE)</f>
        <v>#N/A</v>
      </c>
      <c r="BY10" s="46" t="e">
        <f>VLOOKUP(A10,'Phase 1,2+robust'!$A$3:$ID$198,77,FALSE)</f>
        <v>#N/A</v>
      </c>
      <c r="BZ10" s="47" t="e">
        <f>VLOOKUP(A10,'Phase 1,2+robust'!$A$3:$ID$198,78,FALSE)</f>
        <v>#N/A</v>
      </c>
      <c r="CA10" s="16" t="e">
        <f>VLOOKUP(A10,'Phase 1,2+robust'!$A$3:$ID$198,79,FALSE)</f>
        <v>#N/A</v>
      </c>
      <c r="CB10" s="16" t="e">
        <f>VLOOKUP(A10,'Phase 1,2+robust'!$A$3:$ID$198,80,FALSE)</f>
        <v>#N/A</v>
      </c>
      <c r="CC10" s="16" t="e">
        <f>VLOOKUP(A10,'Phase 1,2+robust'!$A$3:$ID$198,81,FALSE)</f>
        <v>#N/A</v>
      </c>
      <c r="CD10" s="45" t="e">
        <f>VLOOKUP(A10,'Phase 1,2+robust'!$A$3:$ID$198,82,FALSE)</f>
        <v>#N/A</v>
      </c>
      <c r="CE10" s="46" t="e">
        <f>VLOOKUP(A10,'Phase 1,2+robust'!$A$3:$ID$198,83,FALSE)</f>
        <v>#N/A</v>
      </c>
      <c r="CF10" s="47" t="e">
        <f>VLOOKUP(A10,'Phase 1,2+robust'!$A$3:$ID$198,84,FALSE)</f>
        <v>#N/A</v>
      </c>
      <c r="CG10" s="16" t="e">
        <f>VLOOKUP(A10,'Phase 1,2+robust'!$A$3:$ID$198,85,FALSE)</f>
        <v>#N/A</v>
      </c>
      <c r="CH10" s="16" t="e">
        <f>VLOOKUP(A10,'Phase 1,2+robust'!$A$3:$ID$198,86,FALSE)</f>
        <v>#N/A</v>
      </c>
      <c r="CI10" s="16" t="e">
        <f>VLOOKUP(A10,'Phase 1,2+robust'!$A$3:$ID$198,87,FALSE)</f>
        <v>#N/A</v>
      </c>
      <c r="CJ10" s="45" t="e">
        <f>VLOOKUP(A10,'Phase 1,2+robust'!$A$3:$ID$198,88,FALSE)</f>
        <v>#N/A</v>
      </c>
      <c r="CK10" s="46" t="e">
        <f>VLOOKUP(A10,'Phase 1,2+robust'!$A$3:$ID$198,89,FALSE)</f>
        <v>#N/A</v>
      </c>
      <c r="CL10" s="47" t="e">
        <f>VLOOKUP(A10,'Phase 1,2+robust'!$A$3:$ID$198,90,FALSE)</f>
        <v>#N/A</v>
      </c>
      <c r="CM10" s="16" t="e">
        <f>VLOOKUP(A10,'Phase 1,2+robust'!$A$3:$ID$198,91,FALSE)</f>
        <v>#N/A</v>
      </c>
      <c r="CN10" s="16" t="e">
        <f>VLOOKUP(A10,'Phase 1,2+robust'!$A$3:$ID$198,92,FALSE)</f>
        <v>#N/A</v>
      </c>
      <c r="CO10" s="16" t="e">
        <f>VLOOKUP(A10,'Phase 1,2+robust'!$A$3:$ID$198,93,FALSE)</f>
        <v>#N/A</v>
      </c>
      <c r="CP10" s="45" t="e">
        <f>VLOOKUP(A10,'Phase 1,2+robust'!$A$3:$ID$198,94,FALSE)</f>
        <v>#N/A</v>
      </c>
      <c r="CQ10" s="46" t="e">
        <f>VLOOKUP(A10,'Phase 1,2+robust'!$A$3:$ID$198,95,FALSE)</f>
        <v>#N/A</v>
      </c>
      <c r="CR10" s="47" t="e">
        <f>VLOOKUP(A10,'Phase 1,2+robust'!$A$3:$ID$198,96,FALSE)</f>
        <v>#N/A</v>
      </c>
      <c r="CS10" s="16" t="e">
        <f>VLOOKUP(A10,'Phase 1,2+robust'!$A$3:$ID$198,97,FALSE)</f>
        <v>#N/A</v>
      </c>
      <c r="CT10" s="16" t="e">
        <f>VLOOKUP(A10,'Phase 1,2+robust'!$A$3:$ID$198,98,FALSE)</f>
        <v>#N/A</v>
      </c>
      <c r="CU10" s="16" t="e">
        <f>VLOOKUP(A10,'Phase 1,2+robust'!$A$3:$ID$198,99,FALSE)</f>
        <v>#N/A</v>
      </c>
      <c r="CV10" s="45" t="e">
        <f>VLOOKUP(A10,'Phase 1,2+robust'!$A$3:$ID$198,100,FALSE)</f>
        <v>#N/A</v>
      </c>
      <c r="CW10" s="46" t="e">
        <f>VLOOKUP(A10,'Phase 1,2+robust'!$A$3:$ID$198,101,FALSE)</f>
        <v>#N/A</v>
      </c>
      <c r="CX10" s="47" t="e">
        <f>VLOOKUP(A10,'Phase 1,2+robust'!$A$3:$ID$198,102,FALSE)</f>
        <v>#N/A</v>
      </c>
      <c r="CY10" s="16" t="e">
        <f>VLOOKUP(A10,'Phase 1,2+robust'!$A$3:$ID$198,103,FALSE)</f>
        <v>#N/A</v>
      </c>
      <c r="CZ10" s="16" t="e">
        <f>VLOOKUP(A10,'Phase 1,2+robust'!$A$3:$ID$198,104,FALSE)</f>
        <v>#N/A</v>
      </c>
      <c r="DA10" s="16" t="e">
        <f>VLOOKUP(A10,'Phase 1,2+robust'!$A$3:$ID$198,105,FALSE)</f>
        <v>#N/A</v>
      </c>
      <c r="DB10" s="45" t="e">
        <f>VLOOKUP(A10,'Phase 1,2+robust'!$A$3:$ID$198,106,FALSE)</f>
        <v>#N/A</v>
      </c>
      <c r="DC10" s="46" t="e">
        <f>VLOOKUP(A10,'Phase 1,2+robust'!$A$3:$ID$198,107,FALSE)</f>
        <v>#N/A</v>
      </c>
      <c r="DD10" s="47" t="e">
        <f>VLOOKUP(A10,'Phase 1,2+robust'!$A$3:$ID$198,108,FALSE)</f>
        <v>#N/A</v>
      </c>
      <c r="DE10" s="16" t="e">
        <f>VLOOKUP(A10,'Phase 1,2+robust'!$A$3:$ID$198,109,FALSE)</f>
        <v>#N/A</v>
      </c>
      <c r="DF10" s="16" t="e">
        <f>VLOOKUP(A10,'Phase 1,2+robust'!$A$3:$ID$198,110,FALSE)</f>
        <v>#N/A</v>
      </c>
      <c r="DG10" s="16" t="e">
        <f>VLOOKUP(A10,'Phase 1,2+robust'!$A$3:$ID$198,111,FALSE)</f>
        <v>#N/A</v>
      </c>
      <c r="DH10" s="45" t="e">
        <f>VLOOKUP(A10,'Phase 1,2+robust'!$A$3:$ID$198,112,FALSE)</f>
        <v>#N/A</v>
      </c>
      <c r="DI10" s="46" t="e">
        <f>VLOOKUP(A10,'Phase 1,2+robust'!$A$3:$ID$198,113,FALSE)</f>
        <v>#N/A</v>
      </c>
      <c r="DJ10" s="47" t="e">
        <f>VLOOKUP(A10,'Phase 1,2+robust'!$A$3:$ID$198,114,FALSE)</f>
        <v>#N/A</v>
      </c>
      <c r="DK10" s="16" t="e">
        <f>VLOOKUP(A10,'Phase 1,2+robust'!$A$3:$ID$198,115,FALSE)</f>
        <v>#N/A</v>
      </c>
      <c r="DL10" s="16" t="e">
        <f>VLOOKUP(A10,'Phase 1,2+robust'!$A$3:$ID$198,116,FALSE)</f>
        <v>#N/A</v>
      </c>
      <c r="DM10" s="16" t="e">
        <f>VLOOKUP(A10,'Phase 1,2+robust'!$A$3:$ID$198,117,FALSE)</f>
        <v>#N/A</v>
      </c>
      <c r="DN10" s="45" t="e">
        <f>VLOOKUP(A10,'Phase 1,2+robust'!$A$3:$ID$198,118,FALSE)</f>
        <v>#N/A</v>
      </c>
      <c r="DO10" s="46" t="e">
        <f>VLOOKUP(A10,'Phase 1,2+robust'!$A$3:$ID$198,119,FALSE)</f>
        <v>#N/A</v>
      </c>
      <c r="DP10" s="47" t="e">
        <f>VLOOKUP(A10,'Phase 1,2+robust'!$A$3:$ID$198,120,FALSE)</f>
        <v>#N/A</v>
      </c>
      <c r="DQ10" s="16" t="e">
        <f>VLOOKUP(A10,'Phase 1,2+robust'!$A$3:$ID$198,121,FALSE)</f>
        <v>#N/A</v>
      </c>
      <c r="DR10" s="16" t="e">
        <f>VLOOKUP(A10,'Phase 1,2+robust'!$A$3:$ID$198,122,FALSE)</f>
        <v>#N/A</v>
      </c>
      <c r="DS10" s="16" t="e">
        <f>VLOOKUP(A10,'Phase 1,2+robust'!$A$3:$ID$198,123,FALSE)</f>
        <v>#N/A</v>
      </c>
      <c r="DT10" s="45" t="e">
        <f>VLOOKUP(A10,'Phase 1,2+robust'!$A$3:$ID$198,124,FALSE)</f>
        <v>#N/A</v>
      </c>
      <c r="DU10" s="46" t="e">
        <f>VLOOKUP(A10,'Phase 1,2+robust'!$A$3:$ID$198,125,FALSE)</f>
        <v>#N/A</v>
      </c>
      <c r="DV10" s="47" t="e">
        <f>VLOOKUP(A10,'Phase 1,2+robust'!$A$3:$ID$198,126,FALSE)</f>
        <v>#N/A</v>
      </c>
      <c r="DW10" s="16" t="e">
        <f>VLOOKUP(A10,'Phase 1,2+robust'!$A$3:$ID$198,127,FALSE)</f>
        <v>#N/A</v>
      </c>
      <c r="DX10" s="16" t="e">
        <f>VLOOKUP(A10,'Phase 1,2+robust'!$A$3:$ID$198,128,FALSE)</f>
        <v>#N/A</v>
      </c>
      <c r="DY10" s="16" t="e">
        <f>VLOOKUP(A10,'Phase 1,2+robust'!$A$3:$ID$198,129,FALSE)</f>
        <v>#N/A</v>
      </c>
      <c r="DZ10" s="45" t="e">
        <f>VLOOKUP(A10,'Phase 1,2+robust'!$A$3:$ID$198,130,FALSE)</f>
        <v>#N/A</v>
      </c>
      <c r="EA10" s="46" t="e">
        <f>VLOOKUP(A10,'Phase 1,2+robust'!$A$3:$ID$198,131,FALSE)</f>
        <v>#N/A</v>
      </c>
      <c r="EB10" s="47" t="e">
        <f>VLOOKUP(A10,'Phase 1,2+robust'!$A$3:$ID$198,132,FALSE)</f>
        <v>#N/A</v>
      </c>
      <c r="EC10" s="16" t="e">
        <f>VLOOKUP(A10,'Phase 1,2+robust'!$A$3:$ID$198,133,FALSE)</f>
        <v>#N/A</v>
      </c>
      <c r="ED10" s="16" t="e">
        <f>VLOOKUP(A10,'Phase 1,2+robust'!$A$3:$ID$198,134,FALSE)</f>
        <v>#N/A</v>
      </c>
      <c r="EE10" s="16" t="e">
        <f>VLOOKUP(A10,'Phase 1,2+robust'!$A$3:$ID$198,135,FALSE)</f>
        <v>#N/A</v>
      </c>
      <c r="EF10" s="45" t="e">
        <f>VLOOKUP(A10,'Phase 1,2+robust'!$A$3:$ID$198,136,FALSE)</f>
        <v>#N/A</v>
      </c>
      <c r="EG10" s="46" t="e">
        <f>VLOOKUP(A10,'Phase 1,2+robust'!$A$3:$ID$198,137,FALSE)</f>
        <v>#N/A</v>
      </c>
      <c r="EH10" s="47" t="e">
        <f>VLOOKUP(A10,'Phase 1,2+robust'!$A$3:$ID$198,138,FALSE)</f>
        <v>#N/A</v>
      </c>
      <c r="EI10" s="16" t="e">
        <f>VLOOKUP(A10,'Phase 1,2+robust'!$A$3:$ID$198,139,FALSE)</f>
        <v>#N/A</v>
      </c>
      <c r="EJ10" s="16" t="e">
        <f>VLOOKUP(A10,'Phase 1,2+robust'!$A$3:$ID$198,140,FALSE)</f>
        <v>#N/A</v>
      </c>
      <c r="EK10" s="16" t="e">
        <f>VLOOKUP(A10,'Phase 1,2+robust'!$A$3:$ID$198,141,FALSE)</f>
        <v>#N/A</v>
      </c>
      <c r="EL10" s="45" t="e">
        <f>VLOOKUP(A10,'Phase 1,2+robust'!$A$3:$ID$198,142,FALSE)</f>
        <v>#N/A</v>
      </c>
      <c r="EM10" s="46" t="e">
        <f>VLOOKUP(A10,'Phase 1,2+robust'!$A$3:$ID$198,143,FALSE)</f>
        <v>#N/A</v>
      </c>
      <c r="EN10" s="47" t="e">
        <f>VLOOKUP(A10,'Phase 1,2+robust'!$A$3:$ID$198,144,FALSE)</f>
        <v>#N/A</v>
      </c>
      <c r="EO10" s="16" t="e">
        <f>VLOOKUP(A10,'Phase 1,2+robust'!$A$3:$ID$198,145,FALSE)</f>
        <v>#N/A</v>
      </c>
      <c r="EP10" s="16" t="e">
        <f>VLOOKUP(A10,'Phase 1,2+robust'!$A$3:$ID$198,146,FALSE)</f>
        <v>#N/A</v>
      </c>
      <c r="EQ10" s="16" t="e">
        <f>VLOOKUP(A10,'Phase 1,2+robust'!$A$3:$ID$198,147,FALSE)</f>
        <v>#N/A</v>
      </c>
      <c r="ER10" s="45" t="e">
        <f>VLOOKUP(A10,'Phase 1,2+robust'!$A$3:$ID$198,148,FALSE)</f>
        <v>#N/A</v>
      </c>
      <c r="ES10" s="46" t="e">
        <f>VLOOKUP(A10,'Phase 1,2+robust'!$A$3:$ID$198,149,FALSE)</f>
        <v>#N/A</v>
      </c>
      <c r="ET10" s="47" t="e">
        <f>VLOOKUP(A10,'Phase 1,2+robust'!$A$3:$ID$198,150,FALSE)</f>
        <v>#N/A</v>
      </c>
      <c r="EU10" s="16" t="e">
        <f>VLOOKUP(A10,'Phase 1,2+robust'!$A$3:$ID$198,151,FALSE)</f>
        <v>#N/A</v>
      </c>
      <c r="EV10" s="16" t="e">
        <f>VLOOKUP(A10,'Phase 1,2+robust'!$A$3:$ID$198,152,FALSE)</f>
        <v>#N/A</v>
      </c>
      <c r="EW10" s="16" t="e">
        <f>VLOOKUP(A10,'Phase 1,2+robust'!$A$3:$ID$198,153,FALSE)</f>
        <v>#N/A</v>
      </c>
      <c r="EX10" s="16" t="e">
        <f>VLOOKUP(A10,'Phase 1,2+robust'!$A$3:$ID$198,154,FALSE)</f>
        <v>#N/A</v>
      </c>
      <c r="EY10" s="16" t="e">
        <f>VLOOKUP(A10,'Phase 1,2+robust'!$A$3:$ID$198,155,FALSE)</f>
        <v>#N/A</v>
      </c>
      <c r="EZ10" s="16" t="e">
        <f>VLOOKUP(A10,'Phase 1,2+robust'!$A$3:$ID$198,156,FALSE)</f>
        <v>#N/A</v>
      </c>
      <c r="FA10" s="16" t="e">
        <f>VLOOKUP(A10,'Phase 1,2+robust'!$A$3:$ID$198,157,FALSE)</f>
        <v>#N/A</v>
      </c>
      <c r="FB10" s="16" t="e">
        <f>VLOOKUP(A10,'Phase 1,2+robust'!$A$3:$ID$198,158,FALSE)</f>
        <v>#N/A</v>
      </c>
      <c r="FC10" s="16" t="e">
        <f>VLOOKUP(A10,'Phase 1,2+robust'!$A$3:$ID$198,159,FALSE)</f>
        <v>#N/A</v>
      </c>
      <c r="FD10" s="16" t="e">
        <f>VLOOKUP(A10,'Phase 1,2+robust'!$A$3:$ID$198,160,FALSE)</f>
        <v>#N/A</v>
      </c>
      <c r="FE10" s="16" t="e">
        <f>VLOOKUP(A10,'Phase 1,2+robust'!$A$3:$ID$198,161,FALSE)</f>
        <v>#N/A</v>
      </c>
      <c r="FF10" s="16" t="e">
        <f>VLOOKUP(A10,'Phase 1,2+robust'!$A$3:$ID$198,162,FALSE)</f>
        <v>#N/A</v>
      </c>
      <c r="FG10" s="16" t="e">
        <f>VLOOKUP(A10,'Phase 1,2+robust'!$A$3:$ID$198,163,FALSE)</f>
        <v>#N/A</v>
      </c>
      <c r="FH10" s="16" t="e">
        <f>VLOOKUP(A10,'Phase 1,2+robust'!$A$3:$ID$198,164,FALSE)</f>
        <v>#N/A</v>
      </c>
      <c r="FI10" s="16" t="e">
        <f>VLOOKUP(A10,'Phase 1,2+robust'!$A$3:$ID$198,165,FALSE)</f>
        <v>#N/A</v>
      </c>
      <c r="FJ10" s="16" t="e">
        <f>VLOOKUP(A10,'Phase 1,2+robust'!$A$3:$ID$198,166,FALSE)</f>
        <v>#N/A</v>
      </c>
      <c r="FK10" s="16" t="e">
        <f>VLOOKUP(A10,'Phase 1,2+robust'!$A$3:$ID$198,167,FALSE)</f>
        <v>#N/A</v>
      </c>
      <c r="FL10" s="16" t="e">
        <f>VLOOKUP(A10,'Phase 1,2+robust'!$A$3:$ID$198,168,FALSE)</f>
        <v>#N/A</v>
      </c>
      <c r="FM10" s="16" t="e">
        <f>VLOOKUP(A10,'Phase 1,2+robust'!$A$3:$ID$198,169,FALSE)</f>
        <v>#N/A</v>
      </c>
      <c r="FN10" s="16" t="e">
        <f>VLOOKUP(A10,'Phase 1,2+robust'!$A$3:$ID$198,170,FALSE)</f>
        <v>#N/A</v>
      </c>
      <c r="FO10" s="16" t="e">
        <f>VLOOKUP(A10,'Phase 1,2+robust'!$A$3:$ID$198,171,FALSE)</f>
        <v>#N/A</v>
      </c>
      <c r="FP10" s="16" t="e">
        <f>VLOOKUP(A10,'Phase 1,2+robust'!$A$3:$ID$198,172,FALSE)</f>
        <v>#N/A</v>
      </c>
      <c r="FQ10" s="16" t="e">
        <f>VLOOKUP(A10,'Phase 1,2+robust'!$A$3:$ID$198,173,FALSE)</f>
        <v>#N/A</v>
      </c>
      <c r="FR10" s="16" t="e">
        <f>VLOOKUP(A10,'Phase 1,2+robust'!$A$3:$ID$198,174,FALSE)</f>
        <v>#N/A</v>
      </c>
      <c r="FS10" s="16" t="e">
        <f>VLOOKUP(A10,'Phase 1,2+robust'!$A$3:$ID$198,175,FALSE)</f>
        <v>#N/A</v>
      </c>
      <c r="FT10" s="16" t="e">
        <f>VLOOKUP(A10,'Phase 1,2+robust'!$A$3:$ID$198,176,FALSE)</f>
        <v>#N/A</v>
      </c>
      <c r="FU10" s="16" t="e">
        <f>VLOOKUP(A10,'Phase 1,2+robust'!$A$3:$ID$198,177,FALSE)</f>
        <v>#N/A</v>
      </c>
      <c r="FV10" s="16" t="e">
        <f>VLOOKUP(A10,'Phase 1,2+robust'!$A$3:$ID$198,178,FALSE)</f>
        <v>#N/A</v>
      </c>
      <c r="FW10" s="16" t="e">
        <f>VLOOKUP(A10,'Phase 1,2+robust'!$A$3:$ID$198,179,FALSE)</f>
        <v>#N/A</v>
      </c>
      <c r="FX10" s="16" t="e">
        <f>VLOOKUP(A10,'Phase 1,2+robust'!$A$3:$ID$198,180,FALSE)</f>
        <v>#N/A</v>
      </c>
      <c r="FY10" s="16" t="e">
        <f>VLOOKUP(A10,'Phase 1,2+robust'!$A$3:$ID$198,181,FALSE)</f>
        <v>#N/A</v>
      </c>
      <c r="FZ10" s="16" t="e">
        <f>VLOOKUP(A10,'Phase 1,2+robust'!$A$3:$ID$198,182,FALSE)</f>
        <v>#N/A</v>
      </c>
      <c r="GA10" s="16" t="e">
        <f>VLOOKUP(A10,'Phase 1,2+robust'!$A$3:$ID$198,183,FALSE)</f>
        <v>#N/A</v>
      </c>
      <c r="GB10" s="16" t="e">
        <f>VLOOKUP(A10,'Phase 1,2+robust'!$A$3:$ID$198,184,FALSE)</f>
        <v>#N/A</v>
      </c>
      <c r="GC10" s="16" t="e">
        <f>VLOOKUP(A10,'Phase 1,2+robust'!$A$3:$ID$198,185,FALSE)</f>
        <v>#N/A</v>
      </c>
      <c r="GD10" s="16" t="e">
        <f>VLOOKUP(A10,'Phase 1,2+robust'!$A$3:$ID$198,186,FALSE)</f>
        <v>#N/A</v>
      </c>
      <c r="GE10" s="16" t="e">
        <f>VLOOKUP(A10,'Phase 1,2+robust'!$A$3:$ID$198,187,FALSE)</f>
        <v>#N/A</v>
      </c>
      <c r="GF10" s="16" t="e">
        <f>VLOOKUP(A10,'Phase 1,2+robust'!$A$3:$ID$198,188,FALSE)</f>
        <v>#N/A</v>
      </c>
      <c r="GG10" s="16" t="e">
        <f>VLOOKUP(A10,'Phase 1,2+robust'!$A$3:$ID$198,189,FALSE)</f>
        <v>#N/A</v>
      </c>
      <c r="GH10" s="16" t="e">
        <f>VLOOKUP(A10,'Phase 1,2+robust'!$A$3:$ID$198,190,FALSE)</f>
        <v>#N/A</v>
      </c>
      <c r="GI10" s="16" t="e">
        <f>VLOOKUP(A10,'Phase 1,2+robust'!$A$3:$ID$198,191,FALSE)</f>
        <v>#N/A</v>
      </c>
      <c r="GJ10" s="16" t="e">
        <f>VLOOKUP(A10,'Phase 1,2+robust'!$A$3:$ID$198,192,FALSE)</f>
        <v>#N/A</v>
      </c>
      <c r="GK10" s="16" t="e">
        <f>VLOOKUP(A10,'Phase 1,2+robust'!$A$3:$ID$198,193,FALSE)</f>
        <v>#N/A</v>
      </c>
      <c r="GL10" s="16" t="e">
        <f>VLOOKUP(A10,'Phase 1,2+robust'!$A$3:$ID$198,194,FALSE)</f>
        <v>#N/A</v>
      </c>
      <c r="GM10" s="16" t="e">
        <f>VLOOKUP(A10,'Phase 1,2+robust'!$A$3:$ID$198,195,FALSE)</f>
        <v>#N/A</v>
      </c>
      <c r="GN10" s="16" t="e">
        <f>VLOOKUP(A10,'Phase 1,2+robust'!$A$3:$ID$198,196,FALSE)</f>
        <v>#N/A</v>
      </c>
      <c r="GO10" s="16" t="e">
        <f>VLOOKUP(A10,'Phase 1,2+robust'!$A$3:$ID$198,197,FALSE)</f>
        <v>#N/A</v>
      </c>
      <c r="GP10" s="16" t="e">
        <f>VLOOKUP(A10,'Phase 1,2+robust'!$A$3:$ID$198,198,FALSE)</f>
        <v>#N/A</v>
      </c>
    </row>
    <row r="11" spans="1:198" s="16" customFormat="1" x14ac:dyDescent="0.25">
      <c r="B11" s="16" t="e">
        <f>VLOOKUP(A11,'Phase 1,2+robust'!$A$3:$ID$198,2,FALSE)</f>
        <v>#N/A</v>
      </c>
      <c r="C11" s="16" t="e">
        <f>VLOOKUP(A11,'Phase 1,2+robust'!$A$3:$ID$198,3,FALSE)</f>
        <v>#N/A</v>
      </c>
      <c r="D11" s="16" t="e">
        <f>VLOOKUP(A11,'Phase 1,2+robust'!$A$3:$ID$198,4,FALSE)</f>
        <v>#N/A</v>
      </c>
      <c r="E11" s="16" t="e">
        <f>VLOOKUP(A11,'Phase 1,2+robust'!$A$3:$ID$198,5,FALSE)</f>
        <v>#N/A</v>
      </c>
      <c r="F11" s="16" t="e">
        <f>VLOOKUP(A11,'Phase 1,2+robust'!$A$3:$ID$198,6,FALSE)</f>
        <v>#N/A</v>
      </c>
      <c r="G11" s="16" t="e">
        <f>VLOOKUP(A11,'Phase 1,2+robust'!$A$3:$ID$198,7,FALSE)</f>
        <v>#N/A</v>
      </c>
      <c r="H11" s="16" t="e">
        <f>VLOOKUP(A11,'Phase 1,2+robust'!$A$3:$ID$198,8,FALSE)</f>
        <v>#N/A</v>
      </c>
      <c r="I11" s="16" t="e">
        <f>VLOOKUP(A11,'Phase 1,2+robust'!$A$3:$ID$198,9,FALSE)</f>
        <v>#N/A</v>
      </c>
      <c r="J11" s="45" t="e">
        <f>VLOOKUP(A11,'Phase 1,2+robust'!$A$3:$ID$198,10,FALSE)</f>
        <v>#N/A</v>
      </c>
      <c r="K11" s="46" t="e">
        <f>VLOOKUP(A11,'Phase 1,2+robust'!$A$3:$ID$198,11,FALSE)</f>
        <v>#N/A</v>
      </c>
      <c r="L11" s="47" t="e">
        <f>VLOOKUP(A11,'Phase 1,2+robust'!$A$3:$ID$198,12,FALSE)</f>
        <v>#N/A</v>
      </c>
      <c r="M11" s="16" t="e">
        <f>VLOOKUP(A11,'Phase 1,2+robust'!$A$3:$ID$198,13,FALSE)</f>
        <v>#N/A</v>
      </c>
      <c r="N11" s="16" t="e">
        <f>VLOOKUP(A11,'Phase 1,2+robust'!$A$3:$ID$198,14,FALSE)</f>
        <v>#N/A</v>
      </c>
      <c r="O11" s="16" t="e">
        <f>VLOOKUP(A11,'Phase 1,2+robust'!$A$3:$ID$198,15,FALSE)</f>
        <v>#N/A</v>
      </c>
      <c r="P11" s="45" t="e">
        <f>VLOOKUP(A11,'Phase 1,2+robust'!$A$3:$ID$198,16,FALSE)</f>
        <v>#N/A</v>
      </c>
      <c r="Q11" s="46" t="e">
        <f>VLOOKUP(A11,'Phase 1,2+robust'!$A$3:$ID$198,17,FALSE)</f>
        <v>#N/A</v>
      </c>
      <c r="R11" s="47" t="e">
        <f>VLOOKUP(A11,'Phase 1,2+robust'!$A$3:$ID$198,18,FALSE)</f>
        <v>#N/A</v>
      </c>
      <c r="S11" s="16" t="e">
        <f>VLOOKUP(A11,'Phase 1,2+robust'!$A$3:$ID$198,19,FALSE)</f>
        <v>#N/A</v>
      </c>
      <c r="T11" s="16" t="e">
        <f>VLOOKUP(A11,'Phase 1,2+robust'!$A$3:$ID$198,20,FALSE)</f>
        <v>#N/A</v>
      </c>
      <c r="U11" s="16" t="e">
        <f>VLOOKUP(A11,'Phase 1,2+robust'!$A$3:$ID$198,21,FALSE)</f>
        <v>#N/A</v>
      </c>
      <c r="V11" s="45" t="e">
        <f>VLOOKUP(A11,'Phase 1,2+robust'!$A$3:$ID$198,22,FALSE)</f>
        <v>#N/A</v>
      </c>
      <c r="W11" s="46" t="e">
        <f>VLOOKUP(A11,'Phase 1,2+robust'!$A$3:$ID$198,23,FALSE)</f>
        <v>#N/A</v>
      </c>
      <c r="X11" s="47" t="e">
        <f>VLOOKUP(A11,'Phase 1,2+robust'!$A$3:$ID$198,24,FALSE)</f>
        <v>#N/A</v>
      </c>
      <c r="Y11" s="16" t="e">
        <f>VLOOKUP(A11,'Phase 1,2+robust'!$A$3:$ID$198,25,FALSE)</f>
        <v>#N/A</v>
      </c>
      <c r="Z11" s="16" t="e">
        <f>VLOOKUP(A11,'Phase 1,2+robust'!$A$3:$ID$198,26,FALSE)</f>
        <v>#N/A</v>
      </c>
      <c r="AA11" s="16" t="e">
        <f>VLOOKUP(A11,'Phase 1,2+robust'!$A$3:$ID$198,27,FALSE)</f>
        <v>#N/A</v>
      </c>
      <c r="AB11" s="45" t="e">
        <f>VLOOKUP(A11,'Phase 1,2+robust'!$A$3:$ID$198,28,FALSE)</f>
        <v>#N/A</v>
      </c>
      <c r="AC11" s="46" t="e">
        <f>VLOOKUP(A11,'Phase 1,2+robust'!$A$3:$ID$198,29,FALSE)</f>
        <v>#N/A</v>
      </c>
      <c r="AD11" s="47" t="e">
        <f>VLOOKUP(A11,'Phase 1,2+robust'!$A$3:$ID$198,30,FALSE)</f>
        <v>#N/A</v>
      </c>
      <c r="AE11" s="16" t="e">
        <f>VLOOKUP(A11,'Phase 1,2+robust'!$A$3:$ID$198,31,FALSE)</f>
        <v>#N/A</v>
      </c>
      <c r="AF11" s="16" t="e">
        <f>VLOOKUP(A11,'Phase 1,2+robust'!$A$3:$ID$198,32,FALSE)</f>
        <v>#N/A</v>
      </c>
      <c r="AG11" s="16" t="e">
        <f>VLOOKUP(A11,'Phase 1,2+robust'!$A$3:$ID$198,33,FALSE)</f>
        <v>#N/A</v>
      </c>
      <c r="AH11" s="45" t="e">
        <f>VLOOKUP(A11,'Phase 1,2+robust'!$A$3:$ID$198,34,FALSE)</f>
        <v>#N/A</v>
      </c>
      <c r="AI11" s="46" t="e">
        <f>VLOOKUP(A11,'Phase 1,2+robust'!$A$3:$ID$198,35,FALSE)</f>
        <v>#N/A</v>
      </c>
      <c r="AJ11" s="47" t="e">
        <f>VLOOKUP(A11,'Phase 1,2+robust'!$A$3:$ID$198,36,FALSE)</f>
        <v>#N/A</v>
      </c>
      <c r="AK11" s="16" t="e">
        <f>VLOOKUP(A11,'Phase 1,2+robust'!$A$3:$ID$198,37,FALSE)</f>
        <v>#N/A</v>
      </c>
      <c r="AL11" s="16" t="e">
        <f>VLOOKUP(A11,'Phase 1,2+robust'!$A$3:$ID$198,38,FALSE)</f>
        <v>#N/A</v>
      </c>
      <c r="AM11" s="16" t="e">
        <f>VLOOKUP(A11,'Phase 1,2+robust'!$A$3:$ID$198,39,FALSE)</f>
        <v>#N/A</v>
      </c>
      <c r="AN11" s="45" t="e">
        <f>VLOOKUP(A11,'Phase 1,2+robust'!$A$3:$ID$198,40,FALSE)</f>
        <v>#N/A</v>
      </c>
      <c r="AO11" s="46" t="e">
        <f>VLOOKUP(A11,'Phase 1,2+robust'!$A$3:$ID$198,41,FALSE)</f>
        <v>#N/A</v>
      </c>
      <c r="AP11" s="47" t="e">
        <f>VLOOKUP(A11,'Phase 1,2+robust'!$A$3:$ID$198,42,FALSE)</f>
        <v>#N/A</v>
      </c>
      <c r="AQ11" s="16" t="e">
        <f>VLOOKUP(A11,'Phase 1,2+robust'!$A$3:$ID$198,43,FALSE)</f>
        <v>#N/A</v>
      </c>
      <c r="AR11" s="16" t="e">
        <f>VLOOKUP(A11,'Phase 1,2+robust'!$A$3:$ID$198,44,FALSE)</f>
        <v>#N/A</v>
      </c>
      <c r="AS11" s="16" t="e">
        <f>VLOOKUP(A11,'Phase 1,2+robust'!$A$3:$ID$198,45,FALSE)</f>
        <v>#N/A</v>
      </c>
      <c r="AT11" s="45" t="e">
        <f>VLOOKUP(A11,'Phase 1,2+robust'!$A$3:$ID$198,46,FALSE)</f>
        <v>#N/A</v>
      </c>
      <c r="AU11" s="46" t="e">
        <f>VLOOKUP(A11,'Phase 1,2+robust'!$A$3:$ID$198,47,FALSE)</f>
        <v>#N/A</v>
      </c>
      <c r="AV11" s="47" t="e">
        <f>VLOOKUP(A11,'Phase 1,2+robust'!$A$3:$ID$198,48,FALSE)</f>
        <v>#N/A</v>
      </c>
      <c r="AW11" s="16" t="e">
        <f>VLOOKUP(A11,'Phase 1,2+robust'!$A$3:$ID$198,49,FALSE)</f>
        <v>#N/A</v>
      </c>
      <c r="AX11" s="16" t="e">
        <f>VLOOKUP(A11,'Phase 1,2+robust'!$A$3:$ID$198,50,FALSE)</f>
        <v>#N/A</v>
      </c>
      <c r="AY11" s="16" t="e">
        <f>VLOOKUP(A11,'Phase 1,2+robust'!$A$3:$ID$198,51,FALSE)</f>
        <v>#N/A</v>
      </c>
      <c r="AZ11" s="45" t="e">
        <f>VLOOKUP(A11,'Phase 1,2+robust'!$A$3:$ID$198,52,FALSE)</f>
        <v>#N/A</v>
      </c>
      <c r="BA11" s="46" t="e">
        <f>VLOOKUP(A11,'Phase 1,2+robust'!$A$3:$ID$198,53,FALSE)</f>
        <v>#N/A</v>
      </c>
      <c r="BB11" s="47" t="e">
        <f>VLOOKUP(A11,'Phase 1,2+robust'!$A$3:$ID$198,54,FALSE)</f>
        <v>#N/A</v>
      </c>
      <c r="BC11" s="16" t="e">
        <f>VLOOKUP(A11,'Phase 1,2+robust'!$A$3:$ID$198,55,FALSE)</f>
        <v>#N/A</v>
      </c>
      <c r="BD11" s="16" t="e">
        <f>VLOOKUP(A11,'Phase 1,2+robust'!$A$3:$ID$198,56,FALSE)</f>
        <v>#N/A</v>
      </c>
      <c r="BE11" s="16" t="e">
        <f>VLOOKUP(A11,'Phase 1,2+robust'!$A$3:$ID$198,57,FALSE)</f>
        <v>#N/A</v>
      </c>
      <c r="BF11" s="45" t="e">
        <f>VLOOKUP(A11,'Phase 1,2+robust'!$A$3:$ID$198,58,FALSE)</f>
        <v>#N/A</v>
      </c>
      <c r="BG11" s="46" t="e">
        <f>VLOOKUP(A11,'Phase 1,2+robust'!$A$3:$ID$198,59,FALSE)</f>
        <v>#N/A</v>
      </c>
      <c r="BH11" s="47" t="e">
        <f>VLOOKUP(A11,'Phase 1,2+robust'!$A$3:$ID$198,60,FALSE)</f>
        <v>#N/A</v>
      </c>
      <c r="BI11" s="16" t="e">
        <f>VLOOKUP(A11,'Phase 1,2+robust'!$A$3:$ID$198,61,FALSE)</f>
        <v>#N/A</v>
      </c>
      <c r="BJ11" s="16" t="e">
        <f>VLOOKUP(A11,'Phase 1,2+robust'!$A$3:$ID$198,62,FALSE)</f>
        <v>#N/A</v>
      </c>
      <c r="BK11" s="16" t="e">
        <f>VLOOKUP(A11,'Phase 1,2+robust'!$A$3:$ID$198,63,FALSE)</f>
        <v>#N/A</v>
      </c>
      <c r="BL11" s="45" t="e">
        <f>VLOOKUP(A11,'Phase 1,2+robust'!$A$3:$ID$198,64,FALSE)</f>
        <v>#N/A</v>
      </c>
      <c r="BM11" s="46" t="e">
        <f>VLOOKUP(A11,'Phase 1,2+robust'!$A$3:$ID$198,65,FALSE)</f>
        <v>#N/A</v>
      </c>
      <c r="BN11" s="47" t="e">
        <f>VLOOKUP(A11,'Phase 1,2+robust'!$A$3:$ID$198,66,FALSE)</f>
        <v>#N/A</v>
      </c>
      <c r="BO11" s="16" t="e">
        <f>VLOOKUP(A11,'Phase 1,2+robust'!$A$3:$ID$198,67,FALSE)</f>
        <v>#N/A</v>
      </c>
      <c r="BP11" s="16" t="e">
        <f>VLOOKUP(A11,'Phase 1,2+robust'!$A$3:$ID$198,68,FALSE)</f>
        <v>#N/A</v>
      </c>
      <c r="BQ11" s="16" t="e">
        <f>VLOOKUP(A11,'Phase 1,2+robust'!$A$3:$ID$198,69,FALSE)</f>
        <v>#N/A</v>
      </c>
      <c r="BR11" s="45" t="e">
        <f>VLOOKUP(A11,'Phase 1,2+robust'!$A$3:$ID$198,70,FALSE)</f>
        <v>#N/A</v>
      </c>
      <c r="BS11" s="46" t="e">
        <f>VLOOKUP(A11,'Phase 1,2+robust'!$A$3:$ID$198,71,FALSE)</f>
        <v>#N/A</v>
      </c>
      <c r="BT11" s="47" t="e">
        <f>VLOOKUP(A11,'Phase 1,2+robust'!$A$3:$ID$198,72,FALSE)</f>
        <v>#N/A</v>
      </c>
      <c r="BU11" s="16" t="e">
        <f>VLOOKUP(A11,'Phase 1,2+robust'!$A$3:$ID$198,73,FALSE)</f>
        <v>#N/A</v>
      </c>
      <c r="BV11" s="16" t="e">
        <f>VLOOKUP(A11,'Phase 1,2+robust'!$A$3:$ID$198,74,FALSE)</f>
        <v>#N/A</v>
      </c>
      <c r="BW11" s="16" t="e">
        <f>VLOOKUP(A11,'Phase 1,2+robust'!$A$3:$ID$198,75,FALSE)</f>
        <v>#N/A</v>
      </c>
      <c r="BX11" s="45" t="e">
        <f>VLOOKUP(A11,'Phase 1,2+robust'!$A$3:$ID$198,76,FALSE)</f>
        <v>#N/A</v>
      </c>
      <c r="BY11" s="46" t="e">
        <f>VLOOKUP(A11,'Phase 1,2+robust'!$A$3:$ID$198,77,FALSE)</f>
        <v>#N/A</v>
      </c>
      <c r="BZ11" s="47" t="e">
        <f>VLOOKUP(A11,'Phase 1,2+robust'!$A$3:$ID$198,78,FALSE)</f>
        <v>#N/A</v>
      </c>
      <c r="CA11" s="16" t="e">
        <f>VLOOKUP(A11,'Phase 1,2+robust'!$A$3:$ID$198,79,FALSE)</f>
        <v>#N/A</v>
      </c>
      <c r="CB11" s="16" t="e">
        <f>VLOOKUP(A11,'Phase 1,2+robust'!$A$3:$ID$198,80,FALSE)</f>
        <v>#N/A</v>
      </c>
      <c r="CC11" s="16" t="e">
        <f>VLOOKUP(A11,'Phase 1,2+robust'!$A$3:$ID$198,81,FALSE)</f>
        <v>#N/A</v>
      </c>
      <c r="CD11" s="45" t="e">
        <f>VLOOKUP(A11,'Phase 1,2+robust'!$A$3:$ID$198,82,FALSE)</f>
        <v>#N/A</v>
      </c>
      <c r="CE11" s="46" t="e">
        <f>VLOOKUP(A11,'Phase 1,2+robust'!$A$3:$ID$198,83,FALSE)</f>
        <v>#N/A</v>
      </c>
      <c r="CF11" s="47" t="e">
        <f>VLOOKUP(A11,'Phase 1,2+robust'!$A$3:$ID$198,84,FALSE)</f>
        <v>#N/A</v>
      </c>
      <c r="CG11" s="16" t="e">
        <f>VLOOKUP(A11,'Phase 1,2+robust'!$A$3:$ID$198,85,FALSE)</f>
        <v>#N/A</v>
      </c>
      <c r="CH11" s="16" t="e">
        <f>VLOOKUP(A11,'Phase 1,2+robust'!$A$3:$ID$198,86,FALSE)</f>
        <v>#N/A</v>
      </c>
      <c r="CI11" s="16" t="e">
        <f>VLOOKUP(A11,'Phase 1,2+robust'!$A$3:$ID$198,87,FALSE)</f>
        <v>#N/A</v>
      </c>
      <c r="CJ11" s="45" t="e">
        <f>VLOOKUP(A11,'Phase 1,2+robust'!$A$3:$ID$198,88,FALSE)</f>
        <v>#N/A</v>
      </c>
      <c r="CK11" s="46" t="e">
        <f>VLOOKUP(A11,'Phase 1,2+robust'!$A$3:$ID$198,89,FALSE)</f>
        <v>#N/A</v>
      </c>
      <c r="CL11" s="47" t="e">
        <f>VLOOKUP(A11,'Phase 1,2+robust'!$A$3:$ID$198,90,FALSE)</f>
        <v>#N/A</v>
      </c>
      <c r="CM11" s="16" t="e">
        <f>VLOOKUP(A11,'Phase 1,2+robust'!$A$3:$ID$198,91,FALSE)</f>
        <v>#N/A</v>
      </c>
      <c r="CN11" s="16" t="e">
        <f>VLOOKUP(A11,'Phase 1,2+robust'!$A$3:$ID$198,92,FALSE)</f>
        <v>#N/A</v>
      </c>
      <c r="CO11" s="16" t="e">
        <f>VLOOKUP(A11,'Phase 1,2+robust'!$A$3:$ID$198,93,FALSE)</f>
        <v>#N/A</v>
      </c>
      <c r="CP11" s="45" t="e">
        <f>VLOOKUP(A11,'Phase 1,2+robust'!$A$3:$ID$198,94,FALSE)</f>
        <v>#N/A</v>
      </c>
      <c r="CQ11" s="46" t="e">
        <f>VLOOKUP(A11,'Phase 1,2+robust'!$A$3:$ID$198,95,FALSE)</f>
        <v>#N/A</v>
      </c>
      <c r="CR11" s="47" t="e">
        <f>VLOOKUP(A11,'Phase 1,2+robust'!$A$3:$ID$198,96,FALSE)</f>
        <v>#N/A</v>
      </c>
      <c r="CS11" s="16" t="e">
        <f>VLOOKUP(A11,'Phase 1,2+robust'!$A$3:$ID$198,97,FALSE)</f>
        <v>#N/A</v>
      </c>
      <c r="CT11" s="16" t="e">
        <f>VLOOKUP(A11,'Phase 1,2+robust'!$A$3:$ID$198,98,FALSE)</f>
        <v>#N/A</v>
      </c>
      <c r="CU11" s="16" t="e">
        <f>VLOOKUP(A11,'Phase 1,2+robust'!$A$3:$ID$198,99,FALSE)</f>
        <v>#N/A</v>
      </c>
      <c r="CV11" s="45" t="e">
        <f>VLOOKUP(A11,'Phase 1,2+robust'!$A$3:$ID$198,100,FALSE)</f>
        <v>#N/A</v>
      </c>
      <c r="CW11" s="46" t="e">
        <f>VLOOKUP(A11,'Phase 1,2+robust'!$A$3:$ID$198,101,FALSE)</f>
        <v>#N/A</v>
      </c>
      <c r="CX11" s="47" t="e">
        <f>VLOOKUP(A11,'Phase 1,2+robust'!$A$3:$ID$198,102,FALSE)</f>
        <v>#N/A</v>
      </c>
      <c r="CY11" s="16" t="e">
        <f>VLOOKUP(A11,'Phase 1,2+robust'!$A$3:$ID$198,103,FALSE)</f>
        <v>#N/A</v>
      </c>
      <c r="CZ11" s="16" t="e">
        <f>VLOOKUP(A11,'Phase 1,2+robust'!$A$3:$ID$198,104,FALSE)</f>
        <v>#N/A</v>
      </c>
      <c r="DA11" s="16" t="e">
        <f>VLOOKUP(A11,'Phase 1,2+robust'!$A$3:$ID$198,105,FALSE)</f>
        <v>#N/A</v>
      </c>
      <c r="DB11" s="45" t="e">
        <f>VLOOKUP(A11,'Phase 1,2+robust'!$A$3:$ID$198,106,FALSE)</f>
        <v>#N/A</v>
      </c>
      <c r="DC11" s="46" t="e">
        <f>VLOOKUP(A11,'Phase 1,2+robust'!$A$3:$ID$198,107,FALSE)</f>
        <v>#N/A</v>
      </c>
      <c r="DD11" s="47" t="e">
        <f>VLOOKUP(A11,'Phase 1,2+robust'!$A$3:$ID$198,108,FALSE)</f>
        <v>#N/A</v>
      </c>
      <c r="DE11" s="16" t="e">
        <f>VLOOKUP(A11,'Phase 1,2+robust'!$A$3:$ID$198,109,FALSE)</f>
        <v>#N/A</v>
      </c>
      <c r="DF11" s="16" t="e">
        <f>VLOOKUP(A11,'Phase 1,2+robust'!$A$3:$ID$198,110,FALSE)</f>
        <v>#N/A</v>
      </c>
      <c r="DG11" s="16" t="e">
        <f>VLOOKUP(A11,'Phase 1,2+robust'!$A$3:$ID$198,111,FALSE)</f>
        <v>#N/A</v>
      </c>
      <c r="DH11" s="45" t="e">
        <f>VLOOKUP(A11,'Phase 1,2+robust'!$A$3:$ID$198,112,FALSE)</f>
        <v>#N/A</v>
      </c>
      <c r="DI11" s="46" t="e">
        <f>VLOOKUP(A11,'Phase 1,2+robust'!$A$3:$ID$198,113,FALSE)</f>
        <v>#N/A</v>
      </c>
      <c r="DJ11" s="47" t="e">
        <f>VLOOKUP(A11,'Phase 1,2+robust'!$A$3:$ID$198,114,FALSE)</f>
        <v>#N/A</v>
      </c>
      <c r="DK11" s="16" t="e">
        <f>VLOOKUP(A11,'Phase 1,2+robust'!$A$3:$ID$198,115,FALSE)</f>
        <v>#N/A</v>
      </c>
      <c r="DL11" s="16" t="e">
        <f>VLOOKUP(A11,'Phase 1,2+robust'!$A$3:$ID$198,116,FALSE)</f>
        <v>#N/A</v>
      </c>
      <c r="DM11" s="16" t="e">
        <f>VLOOKUP(A11,'Phase 1,2+robust'!$A$3:$ID$198,117,FALSE)</f>
        <v>#N/A</v>
      </c>
      <c r="DN11" s="45" t="e">
        <f>VLOOKUP(A11,'Phase 1,2+robust'!$A$3:$ID$198,118,FALSE)</f>
        <v>#N/A</v>
      </c>
      <c r="DO11" s="46" t="e">
        <f>VLOOKUP(A11,'Phase 1,2+robust'!$A$3:$ID$198,119,FALSE)</f>
        <v>#N/A</v>
      </c>
      <c r="DP11" s="47" t="e">
        <f>VLOOKUP(A11,'Phase 1,2+robust'!$A$3:$ID$198,120,FALSE)</f>
        <v>#N/A</v>
      </c>
      <c r="DQ11" s="16" t="e">
        <f>VLOOKUP(A11,'Phase 1,2+robust'!$A$3:$ID$198,121,FALSE)</f>
        <v>#N/A</v>
      </c>
      <c r="DR11" s="16" t="e">
        <f>VLOOKUP(A11,'Phase 1,2+robust'!$A$3:$ID$198,122,FALSE)</f>
        <v>#N/A</v>
      </c>
      <c r="DS11" s="16" t="e">
        <f>VLOOKUP(A11,'Phase 1,2+robust'!$A$3:$ID$198,123,FALSE)</f>
        <v>#N/A</v>
      </c>
      <c r="DT11" s="45" t="e">
        <f>VLOOKUP(A11,'Phase 1,2+robust'!$A$3:$ID$198,124,FALSE)</f>
        <v>#N/A</v>
      </c>
      <c r="DU11" s="46" t="e">
        <f>VLOOKUP(A11,'Phase 1,2+robust'!$A$3:$ID$198,125,FALSE)</f>
        <v>#N/A</v>
      </c>
      <c r="DV11" s="47" t="e">
        <f>VLOOKUP(A11,'Phase 1,2+robust'!$A$3:$ID$198,126,FALSE)</f>
        <v>#N/A</v>
      </c>
      <c r="DW11" s="16" t="e">
        <f>VLOOKUP(A11,'Phase 1,2+robust'!$A$3:$ID$198,127,FALSE)</f>
        <v>#N/A</v>
      </c>
      <c r="DX11" s="16" t="e">
        <f>VLOOKUP(A11,'Phase 1,2+robust'!$A$3:$ID$198,128,FALSE)</f>
        <v>#N/A</v>
      </c>
      <c r="DY11" s="16" t="e">
        <f>VLOOKUP(A11,'Phase 1,2+robust'!$A$3:$ID$198,129,FALSE)</f>
        <v>#N/A</v>
      </c>
      <c r="DZ11" s="45" t="e">
        <f>VLOOKUP(A11,'Phase 1,2+robust'!$A$3:$ID$198,130,FALSE)</f>
        <v>#N/A</v>
      </c>
      <c r="EA11" s="46" t="e">
        <f>VLOOKUP(A11,'Phase 1,2+robust'!$A$3:$ID$198,131,FALSE)</f>
        <v>#N/A</v>
      </c>
      <c r="EB11" s="47" t="e">
        <f>VLOOKUP(A11,'Phase 1,2+robust'!$A$3:$ID$198,132,FALSE)</f>
        <v>#N/A</v>
      </c>
      <c r="EC11" s="16" t="e">
        <f>VLOOKUP(A11,'Phase 1,2+robust'!$A$3:$ID$198,133,FALSE)</f>
        <v>#N/A</v>
      </c>
      <c r="ED11" s="16" t="e">
        <f>VLOOKUP(A11,'Phase 1,2+robust'!$A$3:$ID$198,134,FALSE)</f>
        <v>#N/A</v>
      </c>
      <c r="EE11" s="16" t="e">
        <f>VLOOKUP(A11,'Phase 1,2+robust'!$A$3:$ID$198,135,FALSE)</f>
        <v>#N/A</v>
      </c>
      <c r="EF11" s="45" t="e">
        <f>VLOOKUP(A11,'Phase 1,2+robust'!$A$3:$ID$198,136,FALSE)</f>
        <v>#N/A</v>
      </c>
      <c r="EG11" s="46" t="e">
        <f>VLOOKUP(A11,'Phase 1,2+robust'!$A$3:$ID$198,137,FALSE)</f>
        <v>#N/A</v>
      </c>
      <c r="EH11" s="47" t="e">
        <f>VLOOKUP(A11,'Phase 1,2+robust'!$A$3:$ID$198,138,FALSE)</f>
        <v>#N/A</v>
      </c>
      <c r="EI11" s="16" t="e">
        <f>VLOOKUP(A11,'Phase 1,2+robust'!$A$3:$ID$198,139,FALSE)</f>
        <v>#N/A</v>
      </c>
      <c r="EJ11" s="16" t="e">
        <f>VLOOKUP(A11,'Phase 1,2+robust'!$A$3:$ID$198,140,FALSE)</f>
        <v>#N/A</v>
      </c>
      <c r="EK11" s="16" t="e">
        <f>VLOOKUP(A11,'Phase 1,2+robust'!$A$3:$ID$198,141,FALSE)</f>
        <v>#N/A</v>
      </c>
      <c r="EL11" s="45" t="e">
        <f>VLOOKUP(A11,'Phase 1,2+robust'!$A$3:$ID$198,142,FALSE)</f>
        <v>#N/A</v>
      </c>
      <c r="EM11" s="46" t="e">
        <f>VLOOKUP(A11,'Phase 1,2+robust'!$A$3:$ID$198,143,FALSE)</f>
        <v>#N/A</v>
      </c>
      <c r="EN11" s="47" t="e">
        <f>VLOOKUP(A11,'Phase 1,2+robust'!$A$3:$ID$198,144,FALSE)</f>
        <v>#N/A</v>
      </c>
      <c r="EO11" s="16" t="e">
        <f>VLOOKUP(A11,'Phase 1,2+robust'!$A$3:$ID$198,145,FALSE)</f>
        <v>#N/A</v>
      </c>
      <c r="EP11" s="16" t="e">
        <f>VLOOKUP(A11,'Phase 1,2+robust'!$A$3:$ID$198,146,FALSE)</f>
        <v>#N/A</v>
      </c>
      <c r="EQ11" s="16" t="e">
        <f>VLOOKUP(A11,'Phase 1,2+robust'!$A$3:$ID$198,147,FALSE)</f>
        <v>#N/A</v>
      </c>
      <c r="ER11" s="45" t="e">
        <f>VLOOKUP(A11,'Phase 1,2+robust'!$A$3:$ID$198,148,FALSE)</f>
        <v>#N/A</v>
      </c>
      <c r="ES11" s="46" t="e">
        <f>VLOOKUP(A11,'Phase 1,2+robust'!$A$3:$ID$198,149,FALSE)</f>
        <v>#N/A</v>
      </c>
      <c r="ET11" s="47" t="e">
        <f>VLOOKUP(A11,'Phase 1,2+robust'!$A$3:$ID$198,150,FALSE)</f>
        <v>#N/A</v>
      </c>
      <c r="EU11" s="16" t="e">
        <f>VLOOKUP(A11,'Phase 1,2+robust'!$A$3:$ID$198,151,FALSE)</f>
        <v>#N/A</v>
      </c>
      <c r="EV11" s="16" t="e">
        <f>VLOOKUP(A11,'Phase 1,2+robust'!$A$3:$ID$198,152,FALSE)</f>
        <v>#N/A</v>
      </c>
      <c r="EW11" s="16" t="e">
        <f>VLOOKUP(A11,'Phase 1,2+robust'!$A$3:$ID$198,153,FALSE)</f>
        <v>#N/A</v>
      </c>
      <c r="EX11" s="16" t="e">
        <f>VLOOKUP(A11,'Phase 1,2+robust'!$A$3:$ID$198,154,FALSE)</f>
        <v>#N/A</v>
      </c>
      <c r="EY11" s="16" t="e">
        <f>VLOOKUP(A11,'Phase 1,2+robust'!$A$3:$ID$198,155,FALSE)</f>
        <v>#N/A</v>
      </c>
      <c r="EZ11" s="16" t="e">
        <f>VLOOKUP(A11,'Phase 1,2+robust'!$A$3:$ID$198,156,FALSE)</f>
        <v>#N/A</v>
      </c>
      <c r="FA11" s="16" t="e">
        <f>VLOOKUP(A11,'Phase 1,2+robust'!$A$3:$ID$198,157,FALSE)</f>
        <v>#N/A</v>
      </c>
      <c r="FB11" s="16" t="e">
        <f>VLOOKUP(A11,'Phase 1,2+robust'!$A$3:$ID$198,158,FALSE)</f>
        <v>#N/A</v>
      </c>
      <c r="FC11" s="16" t="e">
        <f>VLOOKUP(A11,'Phase 1,2+robust'!$A$3:$ID$198,159,FALSE)</f>
        <v>#N/A</v>
      </c>
      <c r="FD11" s="16" t="e">
        <f>VLOOKUP(A11,'Phase 1,2+robust'!$A$3:$ID$198,160,FALSE)</f>
        <v>#N/A</v>
      </c>
      <c r="FE11" s="16" t="e">
        <f>VLOOKUP(A11,'Phase 1,2+robust'!$A$3:$ID$198,161,FALSE)</f>
        <v>#N/A</v>
      </c>
      <c r="FF11" s="16" t="e">
        <f>VLOOKUP(A11,'Phase 1,2+robust'!$A$3:$ID$198,162,FALSE)</f>
        <v>#N/A</v>
      </c>
      <c r="FG11" s="16" t="e">
        <f>VLOOKUP(A11,'Phase 1,2+robust'!$A$3:$ID$198,163,FALSE)</f>
        <v>#N/A</v>
      </c>
      <c r="FH11" s="16" t="e">
        <f>VLOOKUP(A11,'Phase 1,2+robust'!$A$3:$ID$198,164,FALSE)</f>
        <v>#N/A</v>
      </c>
      <c r="FI11" s="16" t="e">
        <f>VLOOKUP(A11,'Phase 1,2+robust'!$A$3:$ID$198,165,FALSE)</f>
        <v>#N/A</v>
      </c>
      <c r="FJ11" s="16" t="e">
        <f>VLOOKUP(A11,'Phase 1,2+robust'!$A$3:$ID$198,166,FALSE)</f>
        <v>#N/A</v>
      </c>
      <c r="FK11" s="16" t="e">
        <f>VLOOKUP(A11,'Phase 1,2+robust'!$A$3:$ID$198,167,FALSE)</f>
        <v>#N/A</v>
      </c>
      <c r="FL11" s="16" t="e">
        <f>VLOOKUP(A11,'Phase 1,2+robust'!$A$3:$ID$198,168,FALSE)</f>
        <v>#N/A</v>
      </c>
      <c r="FM11" s="16" t="e">
        <f>VLOOKUP(A11,'Phase 1,2+robust'!$A$3:$ID$198,169,FALSE)</f>
        <v>#N/A</v>
      </c>
      <c r="FN11" s="16" t="e">
        <f>VLOOKUP(A11,'Phase 1,2+robust'!$A$3:$ID$198,170,FALSE)</f>
        <v>#N/A</v>
      </c>
      <c r="FO11" s="16" t="e">
        <f>VLOOKUP(A11,'Phase 1,2+robust'!$A$3:$ID$198,171,FALSE)</f>
        <v>#N/A</v>
      </c>
      <c r="FP11" s="16" t="e">
        <f>VLOOKUP(A11,'Phase 1,2+robust'!$A$3:$ID$198,172,FALSE)</f>
        <v>#N/A</v>
      </c>
      <c r="FQ11" s="16" t="e">
        <f>VLOOKUP(A11,'Phase 1,2+robust'!$A$3:$ID$198,173,FALSE)</f>
        <v>#N/A</v>
      </c>
      <c r="FR11" s="16" t="e">
        <f>VLOOKUP(A11,'Phase 1,2+robust'!$A$3:$ID$198,174,FALSE)</f>
        <v>#N/A</v>
      </c>
      <c r="FS11" s="16" t="e">
        <f>VLOOKUP(A11,'Phase 1,2+robust'!$A$3:$ID$198,175,FALSE)</f>
        <v>#N/A</v>
      </c>
      <c r="FT11" s="16" t="e">
        <f>VLOOKUP(A11,'Phase 1,2+robust'!$A$3:$ID$198,176,FALSE)</f>
        <v>#N/A</v>
      </c>
      <c r="FU11" s="16" t="e">
        <f>VLOOKUP(A11,'Phase 1,2+robust'!$A$3:$ID$198,177,FALSE)</f>
        <v>#N/A</v>
      </c>
      <c r="FV11" s="16" t="e">
        <f>VLOOKUP(A11,'Phase 1,2+robust'!$A$3:$ID$198,178,FALSE)</f>
        <v>#N/A</v>
      </c>
      <c r="FW11" s="16" t="e">
        <f>VLOOKUP(A11,'Phase 1,2+robust'!$A$3:$ID$198,179,FALSE)</f>
        <v>#N/A</v>
      </c>
      <c r="FX11" s="16" t="e">
        <f>VLOOKUP(A11,'Phase 1,2+robust'!$A$3:$ID$198,180,FALSE)</f>
        <v>#N/A</v>
      </c>
      <c r="FY11" s="16" t="e">
        <f>VLOOKUP(A11,'Phase 1,2+robust'!$A$3:$ID$198,181,FALSE)</f>
        <v>#N/A</v>
      </c>
      <c r="FZ11" s="16" t="e">
        <f>VLOOKUP(A11,'Phase 1,2+robust'!$A$3:$ID$198,182,FALSE)</f>
        <v>#N/A</v>
      </c>
      <c r="GA11" s="16" t="e">
        <f>VLOOKUP(A11,'Phase 1,2+robust'!$A$3:$ID$198,183,FALSE)</f>
        <v>#N/A</v>
      </c>
      <c r="GB11" s="16" t="e">
        <f>VLOOKUP(A11,'Phase 1,2+robust'!$A$3:$ID$198,184,FALSE)</f>
        <v>#N/A</v>
      </c>
      <c r="GC11" s="16" t="e">
        <f>VLOOKUP(A11,'Phase 1,2+robust'!$A$3:$ID$198,185,FALSE)</f>
        <v>#N/A</v>
      </c>
      <c r="GD11" s="16" t="e">
        <f>VLOOKUP(A11,'Phase 1,2+robust'!$A$3:$ID$198,186,FALSE)</f>
        <v>#N/A</v>
      </c>
      <c r="GE11" s="16" t="e">
        <f>VLOOKUP(A11,'Phase 1,2+robust'!$A$3:$ID$198,187,FALSE)</f>
        <v>#N/A</v>
      </c>
      <c r="GF11" s="16" t="e">
        <f>VLOOKUP(A11,'Phase 1,2+robust'!$A$3:$ID$198,188,FALSE)</f>
        <v>#N/A</v>
      </c>
      <c r="GG11" s="16" t="e">
        <f>VLOOKUP(A11,'Phase 1,2+robust'!$A$3:$ID$198,189,FALSE)</f>
        <v>#N/A</v>
      </c>
      <c r="GH11" s="16" t="e">
        <f>VLOOKUP(A11,'Phase 1,2+robust'!$A$3:$ID$198,190,FALSE)</f>
        <v>#N/A</v>
      </c>
      <c r="GI11" s="16" t="e">
        <f>VLOOKUP(A11,'Phase 1,2+robust'!$A$3:$ID$198,191,FALSE)</f>
        <v>#N/A</v>
      </c>
      <c r="GJ11" s="16" t="e">
        <f>VLOOKUP(A11,'Phase 1,2+robust'!$A$3:$ID$198,192,FALSE)</f>
        <v>#N/A</v>
      </c>
      <c r="GK11" s="16" t="e">
        <f>VLOOKUP(A11,'Phase 1,2+robust'!$A$3:$ID$198,193,FALSE)</f>
        <v>#N/A</v>
      </c>
      <c r="GL11" s="16" t="e">
        <f>VLOOKUP(A11,'Phase 1,2+robust'!$A$3:$ID$198,194,FALSE)</f>
        <v>#N/A</v>
      </c>
      <c r="GM11" s="16" t="e">
        <f>VLOOKUP(A11,'Phase 1,2+robust'!$A$3:$ID$198,195,FALSE)</f>
        <v>#N/A</v>
      </c>
      <c r="GN11" s="16" t="e">
        <f>VLOOKUP(A11,'Phase 1,2+robust'!$A$3:$ID$198,196,FALSE)</f>
        <v>#N/A</v>
      </c>
      <c r="GO11" s="16" t="e">
        <f>VLOOKUP(A11,'Phase 1,2+robust'!$A$3:$ID$198,197,FALSE)</f>
        <v>#N/A</v>
      </c>
      <c r="GP11" s="16" t="e">
        <f>VLOOKUP(A11,'Phase 1,2+robust'!$A$3:$ID$198,198,FALSE)</f>
        <v>#N/A</v>
      </c>
    </row>
    <row r="12" spans="1:198" s="16" customFormat="1" x14ac:dyDescent="0.25">
      <c r="B12" s="16" t="e">
        <f>VLOOKUP(A12,'Phase 1,2+robust'!$A$3:$ID$198,2,FALSE)</f>
        <v>#N/A</v>
      </c>
      <c r="C12" s="16" t="e">
        <f>VLOOKUP(A12,'Phase 1,2+robust'!$A$3:$ID$198,3,FALSE)</f>
        <v>#N/A</v>
      </c>
      <c r="D12" s="16" t="e">
        <f>VLOOKUP(A12,'Phase 1,2+robust'!$A$3:$ID$198,4,FALSE)</f>
        <v>#N/A</v>
      </c>
      <c r="E12" s="16" t="e">
        <f>VLOOKUP(A12,'Phase 1,2+robust'!$A$3:$ID$198,5,FALSE)</f>
        <v>#N/A</v>
      </c>
      <c r="F12" s="16" t="e">
        <f>VLOOKUP(A12,'Phase 1,2+robust'!$A$3:$ID$198,6,FALSE)</f>
        <v>#N/A</v>
      </c>
      <c r="G12" s="16" t="e">
        <f>VLOOKUP(A12,'Phase 1,2+robust'!$A$3:$ID$198,7,FALSE)</f>
        <v>#N/A</v>
      </c>
      <c r="H12" s="16" t="e">
        <f>VLOOKUP(A12,'Phase 1,2+robust'!$A$3:$ID$198,8,FALSE)</f>
        <v>#N/A</v>
      </c>
      <c r="I12" s="16" t="e">
        <f>VLOOKUP(A12,'Phase 1,2+robust'!$A$3:$ID$198,9,FALSE)</f>
        <v>#N/A</v>
      </c>
      <c r="J12" s="45" t="e">
        <f>VLOOKUP(A12,'Phase 1,2+robust'!$A$3:$ID$198,10,FALSE)</f>
        <v>#N/A</v>
      </c>
      <c r="K12" s="46" t="e">
        <f>VLOOKUP(A12,'Phase 1,2+robust'!$A$3:$ID$198,11,FALSE)</f>
        <v>#N/A</v>
      </c>
      <c r="L12" s="47" t="e">
        <f>VLOOKUP(A12,'Phase 1,2+robust'!$A$3:$ID$198,12,FALSE)</f>
        <v>#N/A</v>
      </c>
      <c r="M12" s="16" t="e">
        <f>VLOOKUP(A12,'Phase 1,2+robust'!$A$3:$ID$198,13,FALSE)</f>
        <v>#N/A</v>
      </c>
      <c r="N12" s="16" t="e">
        <f>VLOOKUP(A12,'Phase 1,2+robust'!$A$3:$ID$198,14,FALSE)</f>
        <v>#N/A</v>
      </c>
      <c r="O12" s="16" t="e">
        <f>VLOOKUP(A12,'Phase 1,2+robust'!$A$3:$ID$198,15,FALSE)</f>
        <v>#N/A</v>
      </c>
      <c r="P12" s="45" t="e">
        <f>VLOOKUP(A12,'Phase 1,2+robust'!$A$3:$ID$198,16,FALSE)</f>
        <v>#N/A</v>
      </c>
      <c r="Q12" s="46" t="e">
        <f>VLOOKUP(A12,'Phase 1,2+robust'!$A$3:$ID$198,17,FALSE)</f>
        <v>#N/A</v>
      </c>
      <c r="R12" s="47" t="e">
        <f>VLOOKUP(A12,'Phase 1,2+robust'!$A$3:$ID$198,18,FALSE)</f>
        <v>#N/A</v>
      </c>
      <c r="S12" s="16" t="e">
        <f>VLOOKUP(A12,'Phase 1,2+robust'!$A$3:$ID$198,19,FALSE)</f>
        <v>#N/A</v>
      </c>
      <c r="T12" s="16" t="e">
        <f>VLOOKUP(A12,'Phase 1,2+robust'!$A$3:$ID$198,20,FALSE)</f>
        <v>#N/A</v>
      </c>
      <c r="U12" s="16" t="e">
        <f>VLOOKUP(A12,'Phase 1,2+robust'!$A$3:$ID$198,21,FALSE)</f>
        <v>#N/A</v>
      </c>
      <c r="V12" s="45" t="e">
        <f>VLOOKUP(A12,'Phase 1,2+robust'!$A$3:$ID$198,22,FALSE)</f>
        <v>#N/A</v>
      </c>
      <c r="W12" s="46" t="e">
        <f>VLOOKUP(A12,'Phase 1,2+robust'!$A$3:$ID$198,23,FALSE)</f>
        <v>#N/A</v>
      </c>
      <c r="X12" s="47" t="e">
        <f>VLOOKUP(A12,'Phase 1,2+robust'!$A$3:$ID$198,24,FALSE)</f>
        <v>#N/A</v>
      </c>
      <c r="Y12" s="16" t="e">
        <f>VLOOKUP(A12,'Phase 1,2+robust'!$A$3:$ID$198,25,FALSE)</f>
        <v>#N/A</v>
      </c>
      <c r="Z12" s="16" t="e">
        <f>VLOOKUP(A12,'Phase 1,2+robust'!$A$3:$ID$198,26,FALSE)</f>
        <v>#N/A</v>
      </c>
      <c r="AA12" s="16" t="e">
        <f>VLOOKUP(A12,'Phase 1,2+robust'!$A$3:$ID$198,27,FALSE)</f>
        <v>#N/A</v>
      </c>
      <c r="AB12" s="45" t="e">
        <f>VLOOKUP(A12,'Phase 1,2+robust'!$A$3:$ID$198,28,FALSE)</f>
        <v>#N/A</v>
      </c>
      <c r="AC12" s="46" t="e">
        <f>VLOOKUP(A12,'Phase 1,2+robust'!$A$3:$ID$198,29,FALSE)</f>
        <v>#N/A</v>
      </c>
      <c r="AD12" s="47" t="e">
        <f>VLOOKUP(A12,'Phase 1,2+robust'!$A$3:$ID$198,30,FALSE)</f>
        <v>#N/A</v>
      </c>
      <c r="AE12" s="16" t="e">
        <f>VLOOKUP(A12,'Phase 1,2+robust'!$A$3:$ID$198,31,FALSE)</f>
        <v>#N/A</v>
      </c>
      <c r="AF12" s="16" t="e">
        <f>VLOOKUP(A12,'Phase 1,2+robust'!$A$3:$ID$198,32,FALSE)</f>
        <v>#N/A</v>
      </c>
      <c r="AG12" s="16" t="e">
        <f>VLOOKUP(A12,'Phase 1,2+robust'!$A$3:$ID$198,33,FALSE)</f>
        <v>#N/A</v>
      </c>
      <c r="AH12" s="45" t="e">
        <f>VLOOKUP(A12,'Phase 1,2+robust'!$A$3:$ID$198,34,FALSE)</f>
        <v>#N/A</v>
      </c>
      <c r="AI12" s="46" t="e">
        <f>VLOOKUP(A12,'Phase 1,2+robust'!$A$3:$ID$198,35,FALSE)</f>
        <v>#N/A</v>
      </c>
      <c r="AJ12" s="47" t="e">
        <f>VLOOKUP(A12,'Phase 1,2+robust'!$A$3:$ID$198,36,FALSE)</f>
        <v>#N/A</v>
      </c>
      <c r="AK12" s="16" t="e">
        <f>VLOOKUP(A12,'Phase 1,2+robust'!$A$3:$ID$198,37,FALSE)</f>
        <v>#N/A</v>
      </c>
      <c r="AL12" s="16" t="e">
        <f>VLOOKUP(A12,'Phase 1,2+robust'!$A$3:$ID$198,38,FALSE)</f>
        <v>#N/A</v>
      </c>
      <c r="AM12" s="16" t="e">
        <f>VLOOKUP(A12,'Phase 1,2+robust'!$A$3:$ID$198,39,FALSE)</f>
        <v>#N/A</v>
      </c>
      <c r="AN12" s="45" t="e">
        <f>VLOOKUP(A12,'Phase 1,2+robust'!$A$3:$ID$198,40,FALSE)</f>
        <v>#N/A</v>
      </c>
      <c r="AO12" s="46" t="e">
        <f>VLOOKUP(A12,'Phase 1,2+robust'!$A$3:$ID$198,41,FALSE)</f>
        <v>#N/A</v>
      </c>
      <c r="AP12" s="47" t="e">
        <f>VLOOKUP(A12,'Phase 1,2+robust'!$A$3:$ID$198,42,FALSE)</f>
        <v>#N/A</v>
      </c>
      <c r="AQ12" s="16" t="e">
        <f>VLOOKUP(A12,'Phase 1,2+robust'!$A$3:$ID$198,43,FALSE)</f>
        <v>#N/A</v>
      </c>
      <c r="AR12" s="16" t="e">
        <f>VLOOKUP(A12,'Phase 1,2+robust'!$A$3:$ID$198,44,FALSE)</f>
        <v>#N/A</v>
      </c>
      <c r="AS12" s="16" t="e">
        <f>VLOOKUP(A12,'Phase 1,2+robust'!$A$3:$ID$198,45,FALSE)</f>
        <v>#N/A</v>
      </c>
      <c r="AT12" s="45" t="e">
        <f>VLOOKUP(A12,'Phase 1,2+robust'!$A$3:$ID$198,46,FALSE)</f>
        <v>#N/A</v>
      </c>
      <c r="AU12" s="46" t="e">
        <f>VLOOKUP(A12,'Phase 1,2+robust'!$A$3:$ID$198,47,FALSE)</f>
        <v>#N/A</v>
      </c>
      <c r="AV12" s="47" t="e">
        <f>VLOOKUP(A12,'Phase 1,2+robust'!$A$3:$ID$198,48,FALSE)</f>
        <v>#N/A</v>
      </c>
      <c r="AW12" s="16" t="e">
        <f>VLOOKUP(A12,'Phase 1,2+robust'!$A$3:$ID$198,49,FALSE)</f>
        <v>#N/A</v>
      </c>
      <c r="AX12" s="16" t="e">
        <f>VLOOKUP(A12,'Phase 1,2+robust'!$A$3:$ID$198,50,FALSE)</f>
        <v>#N/A</v>
      </c>
      <c r="AY12" s="16" t="e">
        <f>VLOOKUP(A12,'Phase 1,2+robust'!$A$3:$ID$198,51,FALSE)</f>
        <v>#N/A</v>
      </c>
      <c r="AZ12" s="45" t="e">
        <f>VLOOKUP(A12,'Phase 1,2+robust'!$A$3:$ID$198,52,FALSE)</f>
        <v>#N/A</v>
      </c>
      <c r="BA12" s="46" t="e">
        <f>VLOOKUP(A12,'Phase 1,2+robust'!$A$3:$ID$198,53,FALSE)</f>
        <v>#N/A</v>
      </c>
      <c r="BB12" s="47" t="e">
        <f>VLOOKUP(A12,'Phase 1,2+robust'!$A$3:$ID$198,54,FALSE)</f>
        <v>#N/A</v>
      </c>
      <c r="BC12" s="16" t="e">
        <f>VLOOKUP(A12,'Phase 1,2+robust'!$A$3:$ID$198,55,FALSE)</f>
        <v>#N/A</v>
      </c>
      <c r="BD12" s="16" t="e">
        <f>VLOOKUP(A12,'Phase 1,2+robust'!$A$3:$ID$198,56,FALSE)</f>
        <v>#N/A</v>
      </c>
      <c r="BE12" s="16" t="e">
        <f>VLOOKUP(A12,'Phase 1,2+robust'!$A$3:$ID$198,57,FALSE)</f>
        <v>#N/A</v>
      </c>
      <c r="BF12" s="45" t="e">
        <f>VLOOKUP(A12,'Phase 1,2+robust'!$A$3:$ID$198,58,FALSE)</f>
        <v>#N/A</v>
      </c>
      <c r="BG12" s="46" t="e">
        <f>VLOOKUP(A12,'Phase 1,2+robust'!$A$3:$ID$198,59,FALSE)</f>
        <v>#N/A</v>
      </c>
      <c r="BH12" s="47" t="e">
        <f>VLOOKUP(A12,'Phase 1,2+robust'!$A$3:$ID$198,60,FALSE)</f>
        <v>#N/A</v>
      </c>
      <c r="BI12" s="16" t="e">
        <f>VLOOKUP(A12,'Phase 1,2+robust'!$A$3:$ID$198,61,FALSE)</f>
        <v>#N/A</v>
      </c>
      <c r="BJ12" s="16" t="e">
        <f>VLOOKUP(A12,'Phase 1,2+robust'!$A$3:$ID$198,62,FALSE)</f>
        <v>#N/A</v>
      </c>
      <c r="BK12" s="16" t="e">
        <f>VLOOKUP(A12,'Phase 1,2+robust'!$A$3:$ID$198,63,FALSE)</f>
        <v>#N/A</v>
      </c>
      <c r="BL12" s="45" t="e">
        <f>VLOOKUP(A12,'Phase 1,2+robust'!$A$3:$ID$198,64,FALSE)</f>
        <v>#N/A</v>
      </c>
      <c r="BM12" s="46" t="e">
        <f>VLOOKUP(A12,'Phase 1,2+robust'!$A$3:$ID$198,65,FALSE)</f>
        <v>#N/A</v>
      </c>
      <c r="BN12" s="47" t="e">
        <f>VLOOKUP(A12,'Phase 1,2+robust'!$A$3:$ID$198,66,FALSE)</f>
        <v>#N/A</v>
      </c>
      <c r="BO12" s="16" t="e">
        <f>VLOOKUP(A12,'Phase 1,2+robust'!$A$3:$ID$198,67,FALSE)</f>
        <v>#N/A</v>
      </c>
      <c r="BP12" s="16" t="e">
        <f>VLOOKUP(A12,'Phase 1,2+robust'!$A$3:$ID$198,68,FALSE)</f>
        <v>#N/A</v>
      </c>
      <c r="BQ12" s="16" t="e">
        <f>VLOOKUP(A12,'Phase 1,2+robust'!$A$3:$ID$198,69,FALSE)</f>
        <v>#N/A</v>
      </c>
      <c r="BR12" s="45" t="e">
        <f>VLOOKUP(A12,'Phase 1,2+robust'!$A$3:$ID$198,70,FALSE)</f>
        <v>#N/A</v>
      </c>
      <c r="BS12" s="46" t="e">
        <f>VLOOKUP(A12,'Phase 1,2+robust'!$A$3:$ID$198,71,FALSE)</f>
        <v>#N/A</v>
      </c>
      <c r="BT12" s="47" t="e">
        <f>VLOOKUP(A12,'Phase 1,2+robust'!$A$3:$ID$198,72,FALSE)</f>
        <v>#N/A</v>
      </c>
      <c r="BU12" s="16" t="e">
        <f>VLOOKUP(A12,'Phase 1,2+robust'!$A$3:$ID$198,73,FALSE)</f>
        <v>#N/A</v>
      </c>
      <c r="BV12" s="16" t="e">
        <f>VLOOKUP(A12,'Phase 1,2+robust'!$A$3:$ID$198,74,FALSE)</f>
        <v>#N/A</v>
      </c>
      <c r="BW12" s="16" t="e">
        <f>VLOOKUP(A12,'Phase 1,2+robust'!$A$3:$ID$198,75,FALSE)</f>
        <v>#N/A</v>
      </c>
      <c r="BX12" s="45" t="e">
        <f>VLOOKUP(A12,'Phase 1,2+robust'!$A$3:$ID$198,76,FALSE)</f>
        <v>#N/A</v>
      </c>
      <c r="BY12" s="46" t="e">
        <f>VLOOKUP(A12,'Phase 1,2+robust'!$A$3:$ID$198,77,FALSE)</f>
        <v>#N/A</v>
      </c>
      <c r="BZ12" s="47" t="e">
        <f>VLOOKUP(A12,'Phase 1,2+robust'!$A$3:$ID$198,78,FALSE)</f>
        <v>#N/A</v>
      </c>
      <c r="CA12" s="16" t="e">
        <f>VLOOKUP(A12,'Phase 1,2+robust'!$A$3:$ID$198,79,FALSE)</f>
        <v>#N/A</v>
      </c>
      <c r="CB12" s="16" t="e">
        <f>VLOOKUP(A12,'Phase 1,2+robust'!$A$3:$ID$198,80,FALSE)</f>
        <v>#N/A</v>
      </c>
      <c r="CC12" s="16" t="e">
        <f>VLOOKUP(A12,'Phase 1,2+robust'!$A$3:$ID$198,81,FALSE)</f>
        <v>#N/A</v>
      </c>
      <c r="CD12" s="45" t="e">
        <f>VLOOKUP(A12,'Phase 1,2+robust'!$A$3:$ID$198,82,FALSE)</f>
        <v>#N/A</v>
      </c>
      <c r="CE12" s="46" t="e">
        <f>VLOOKUP(A12,'Phase 1,2+robust'!$A$3:$ID$198,83,FALSE)</f>
        <v>#N/A</v>
      </c>
      <c r="CF12" s="47" t="e">
        <f>VLOOKUP(A12,'Phase 1,2+robust'!$A$3:$ID$198,84,FALSE)</f>
        <v>#N/A</v>
      </c>
      <c r="CG12" s="16" t="e">
        <f>VLOOKUP(A12,'Phase 1,2+robust'!$A$3:$ID$198,85,FALSE)</f>
        <v>#N/A</v>
      </c>
      <c r="CH12" s="16" t="e">
        <f>VLOOKUP(A12,'Phase 1,2+robust'!$A$3:$ID$198,86,FALSE)</f>
        <v>#N/A</v>
      </c>
      <c r="CI12" s="16" t="e">
        <f>VLOOKUP(A12,'Phase 1,2+robust'!$A$3:$ID$198,87,FALSE)</f>
        <v>#N/A</v>
      </c>
      <c r="CJ12" s="45" t="e">
        <f>VLOOKUP(A12,'Phase 1,2+robust'!$A$3:$ID$198,88,FALSE)</f>
        <v>#N/A</v>
      </c>
      <c r="CK12" s="46" t="e">
        <f>VLOOKUP(A12,'Phase 1,2+robust'!$A$3:$ID$198,89,FALSE)</f>
        <v>#N/A</v>
      </c>
      <c r="CL12" s="47" t="e">
        <f>VLOOKUP(A12,'Phase 1,2+robust'!$A$3:$ID$198,90,FALSE)</f>
        <v>#N/A</v>
      </c>
      <c r="CM12" s="16" t="e">
        <f>VLOOKUP(A12,'Phase 1,2+robust'!$A$3:$ID$198,91,FALSE)</f>
        <v>#N/A</v>
      </c>
      <c r="CN12" s="16" t="e">
        <f>VLOOKUP(A12,'Phase 1,2+robust'!$A$3:$ID$198,92,FALSE)</f>
        <v>#N/A</v>
      </c>
      <c r="CO12" s="16" t="e">
        <f>VLOOKUP(A12,'Phase 1,2+robust'!$A$3:$ID$198,93,FALSE)</f>
        <v>#N/A</v>
      </c>
      <c r="CP12" s="45" t="e">
        <f>VLOOKUP(A12,'Phase 1,2+robust'!$A$3:$ID$198,94,FALSE)</f>
        <v>#N/A</v>
      </c>
      <c r="CQ12" s="46" t="e">
        <f>VLOOKUP(A12,'Phase 1,2+robust'!$A$3:$ID$198,95,FALSE)</f>
        <v>#N/A</v>
      </c>
      <c r="CR12" s="47" t="e">
        <f>VLOOKUP(A12,'Phase 1,2+robust'!$A$3:$ID$198,96,FALSE)</f>
        <v>#N/A</v>
      </c>
      <c r="CS12" s="16" t="e">
        <f>VLOOKUP(A12,'Phase 1,2+robust'!$A$3:$ID$198,97,FALSE)</f>
        <v>#N/A</v>
      </c>
      <c r="CT12" s="16" t="e">
        <f>VLOOKUP(A12,'Phase 1,2+robust'!$A$3:$ID$198,98,FALSE)</f>
        <v>#N/A</v>
      </c>
      <c r="CU12" s="16" t="e">
        <f>VLOOKUP(A12,'Phase 1,2+robust'!$A$3:$ID$198,99,FALSE)</f>
        <v>#N/A</v>
      </c>
      <c r="CV12" s="45" t="e">
        <f>VLOOKUP(A12,'Phase 1,2+robust'!$A$3:$ID$198,100,FALSE)</f>
        <v>#N/A</v>
      </c>
      <c r="CW12" s="46" t="e">
        <f>VLOOKUP(A12,'Phase 1,2+robust'!$A$3:$ID$198,101,FALSE)</f>
        <v>#N/A</v>
      </c>
      <c r="CX12" s="47" t="e">
        <f>VLOOKUP(A12,'Phase 1,2+robust'!$A$3:$ID$198,102,FALSE)</f>
        <v>#N/A</v>
      </c>
      <c r="CY12" s="16" t="e">
        <f>VLOOKUP(A12,'Phase 1,2+robust'!$A$3:$ID$198,103,FALSE)</f>
        <v>#N/A</v>
      </c>
      <c r="CZ12" s="16" t="e">
        <f>VLOOKUP(A12,'Phase 1,2+robust'!$A$3:$ID$198,104,FALSE)</f>
        <v>#N/A</v>
      </c>
      <c r="DA12" s="16" t="e">
        <f>VLOOKUP(A12,'Phase 1,2+robust'!$A$3:$ID$198,105,FALSE)</f>
        <v>#N/A</v>
      </c>
      <c r="DB12" s="45" t="e">
        <f>VLOOKUP(A12,'Phase 1,2+robust'!$A$3:$ID$198,106,FALSE)</f>
        <v>#N/A</v>
      </c>
      <c r="DC12" s="46" t="e">
        <f>VLOOKUP(A12,'Phase 1,2+robust'!$A$3:$ID$198,107,FALSE)</f>
        <v>#N/A</v>
      </c>
      <c r="DD12" s="47" t="e">
        <f>VLOOKUP(A12,'Phase 1,2+robust'!$A$3:$ID$198,108,FALSE)</f>
        <v>#N/A</v>
      </c>
      <c r="DE12" s="16" t="e">
        <f>VLOOKUP(A12,'Phase 1,2+robust'!$A$3:$ID$198,109,FALSE)</f>
        <v>#N/A</v>
      </c>
      <c r="DF12" s="16" t="e">
        <f>VLOOKUP(A12,'Phase 1,2+robust'!$A$3:$ID$198,110,FALSE)</f>
        <v>#N/A</v>
      </c>
      <c r="DG12" s="16" t="e">
        <f>VLOOKUP(A12,'Phase 1,2+robust'!$A$3:$ID$198,111,FALSE)</f>
        <v>#N/A</v>
      </c>
      <c r="DH12" s="45" t="e">
        <f>VLOOKUP(A12,'Phase 1,2+robust'!$A$3:$ID$198,112,FALSE)</f>
        <v>#N/A</v>
      </c>
      <c r="DI12" s="46" t="e">
        <f>VLOOKUP(A12,'Phase 1,2+robust'!$A$3:$ID$198,113,FALSE)</f>
        <v>#N/A</v>
      </c>
      <c r="DJ12" s="47" t="e">
        <f>VLOOKUP(A12,'Phase 1,2+robust'!$A$3:$ID$198,114,FALSE)</f>
        <v>#N/A</v>
      </c>
      <c r="DK12" s="16" t="e">
        <f>VLOOKUP(A12,'Phase 1,2+robust'!$A$3:$ID$198,115,FALSE)</f>
        <v>#N/A</v>
      </c>
      <c r="DL12" s="16" t="e">
        <f>VLOOKUP(A12,'Phase 1,2+robust'!$A$3:$ID$198,116,FALSE)</f>
        <v>#N/A</v>
      </c>
      <c r="DM12" s="16" t="e">
        <f>VLOOKUP(A12,'Phase 1,2+robust'!$A$3:$ID$198,117,FALSE)</f>
        <v>#N/A</v>
      </c>
      <c r="DN12" s="45" t="e">
        <f>VLOOKUP(A12,'Phase 1,2+robust'!$A$3:$ID$198,118,FALSE)</f>
        <v>#N/A</v>
      </c>
      <c r="DO12" s="46" t="e">
        <f>VLOOKUP(A12,'Phase 1,2+robust'!$A$3:$ID$198,119,FALSE)</f>
        <v>#N/A</v>
      </c>
      <c r="DP12" s="47" t="e">
        <f>VLOOKUP(A12,'Phase 1,2+robust'!$A$3:$ID$198,120,FALSE)</f>
        <v>#N/A</v>
      </c>
      <c r="DQ12" s="16" t="e">
        <f>VLOOKUP(A12,'Phase 1,2+robust'!$A$3:$ID$198,121,FALSE)</f>
        <v>#N/A</v>
      </c>
      <c r="DR12" s="16" t="e">
        <f>VLOOKUP(A12,'Phase 1,2+robust'!$A$3:$ID$198,122,FALSE)</f>
        <v>#N/A</v>
      </c>
      <c r="DS12" s="16" t="e">
        <f>VLOOKUP(A12,'Phase 1,2+robust'!$A$3:$ID$198,123,FALSE)</f>
        <v>#N/A</v>
      </c>
      <c r="DT12" s="45" t="e">
        <f>VLOOKUP(A12,'Phase 1,2+robust'!$A$3:$ID$198,124,FALSE)</f>
        <v>#N/A</v>
      </c>
      <c r="DU12" s="46" t="e">
        <f>VLOOKUP(A12,'Phase 1,2+robust'!$A$3:$ID$198,125,FALSE)</f>
        <v>#N/A</v>
      </c>
      <c r="DV12" s="47" t="e">
        <f>VLOOKUP(A12,'Phase 1,2+robust'!$A$3:$ID$198,126,FALSE)</f>
        <v>#N/A</v>
      </c>
      <c r="DW12" s="16" t="e">
        <f>VLOOKUP(A12,'Phase 1,2+robust'!$A$3:$ID$198,127,FALSE)</f>
        <v>#N/A</v>
      </c>
      <c r="DX12" s="16" t="e">
        <f>VLOOKUP(A12,'Phase 1,2+robust'!$A$3:$ID$198,128,FALSE)</f>
        <v>#N/A</v>
      </c>
      <c r="DY12" s="16" t="e">
        <f>VLOOKUP(A12,'Phase 1,2+robust'!$A$3:$ID$198,129,FALSE)</f>
        <v>#N/A</v>
      </c>
      <c r="DZ12" s="45" t="e">
        <f>VLOOKUP(A12,'Phase 1,2+robust'!$A$3:$ID$198,130,FALSE)</f>
        <v>#N/A</v>
      </c>
      <c r="EA12" s="46" t="e">
        <f>VLOOKUP(A12,'Phase 1,2+robust'!$A$3:$ID$198,131,FALSE)</f>
        <v>#N/A</v>
      </c>
      <c r="EB12" s="47" t="e">
        <f>VLOOKUP(A12,'Phase 1,2+robust'!$A$3:$ID$198,132,FALSE)</f>
        <v>#N/A</v>
      </c>
      <c r="EC12" s="16" t="e">
        <f>VLOOKUP(A12,'Phase 1,2+robust'!$A$3:$ID$198,133,FALSE)</f>
        <v>#N/A</v>
      </c>
      <c r="ED12" s="16" t="e">
        <f>VLOOKUP(A12,'Phase 1,2+robust'!$A$3:$ID$198,134,FALSE)</f>
        <v>#N/A</v>
      </c>
      <c r="EE12" s="16" t="e">
        <f>VLOOKUP(A12,'Phase 1,2+robust'!$A$3:$ID$198,135,FALSE)</f>
        <v>#N/A</v>
      </c>
      <c r="EF12" s="45" t="e">
        <f>VLOOKUP(A12,'Phase 1,2+robust'!$A$3:$ID$198,136,FALSE)</f>
        <v>#N/A</v>
      </c>
      <c r="EG12" s="46" t="e">
        <f>VLOOKUP(A12,'Phase 1,2+robust'!$A$3:$ID$198,137,FALSE)</f>
        <v>#N/A</v>
      </c>
      <c r="EH12" s="47" t="e">
        <f>VLOOKUP(A12,'Phase 1,2+robust'!$A$3:$ID$198,138,FALSE)</f>
        <v>#N/A</v>
      </c>
      <c r="EI12" s="16" t="e">
        <f>VLOOKUP(A12,'Phase 1,2+robust'!$A$3:$ID$198,139,FALSE)</f>
        <v>#N/A</v>
      </c>
      <c r="EJ12" s="16" t="e">
        <f>VLOOKUP(A12,'Phase 1,2+robust'!$A$3:$ID$198,140,FALSE)</f>
        <v>#N/A</v>
      </c>
      <c r="EK12" s="16" t="e">
        <f>VLOOKUP(A12,'Phase 1,2+robust'!$A$3:$ID$198,141,FALSE)</f>
        <v>#N/A</v>
      </c>
      <c r="EL12" s="45" t="e">
        <f>VLOOKUP(A12,'Phase 1,2+robust'!$A$3:$ID$198,142,FALSE)</f>
        <v>#N/A</v>
      </c>
      <c r="EM12" s="46" t="e">
        <f>VLOOKUP(A12,'Phase 1,2+robust'!$A$3:$ID$198,143,FALSE)</f>
        <v>#N/A</v>
      </c>
      <c r="EN12" s="47" t="e">
        <f>VLOOKUP(A12,'Phase 1,2+robust'!$A$3:$ID$198,144,FALSE)</f>
        <v>#N/A</v>
      </c>
      <c r="EO12" s="16" t="e">
        <f>VLOOKUP(A12,'Phase 1,2+robust'!$A$3:$ID$198,145,FALSE)</f>
        <v>#N/A</v>
      </c>
      <c r="EP12" s="16" t="e">
        <f>VLOOKUP(A12,'Phase 1,2+robust'!$A$3:$ID$198,146,FALSE)</f>
        <v>#N/A</v>
      </c>
      <c r="EQ12" s="16" t="e">
        <f>VLOOKUP(A12,'Phase 1,2+robust'!$A$3:$ID$198,147,FALSE)</f>
        <v>#N/A</v>
      </c>
      <c r="ER12" s="45" t="e">
        <f>VLOOKUP(A12,'Phase 1,2+robust'!$A$3:$ID$198,148,FALSE)</f>
        <v>#N/A</v>
      </c>
      <c r="ES12" s="46" t="e">
        <f>VLOOKUP(A12,'Phase 1,2+robust'!$A$3:$ID$198,149,FALSE)</f>
        <v>#N/A</v>
      </c>
      <c r="ET12" s="47" t="e">
        <f>VLOOKUP(A12,'Phase 1,2+robust'!$A$3:$ID$198,150,FALSE)</f>
        <v>#N/A</v>
      </c>
      <c r="EU12" s="16" t="e">
        <f>VLOOKUP(A12,'Phase 1,2+robust'!$A$3:$ID$198,151,FALSE)</f>
        <v>#N/A</v>
      </c>
      <c r="EV12" s="16" t="e">
        <f>VLOOKUP(A12,'Phase 1,2+robust'!$A$3:$ID$198,152,FALSE)</f>
        <v>#N/A</v>
      </c>
      <c r="EW12" s="16" t="e">
        <f>VLOOKUP(A12,'Phase 1,2+robust'!$A$3:$ID$198,153,FALSE)</f>
        <v>#N/A</v>
      </c>
      <c r="EX12" s="16" t="e">
        <f>VLOOKUP(A12,'Phase 1,2+robust'!$A$3:$ID$198,154,FALSE)</f>
        <v>#N/A</v>
      </c>
      <c r="EY12" s="16" t="e">
        <f>VLOOKUP(A12,'Phase 1,2+robust'!$A$3:$ID$198,155,FALSE)</f>
        <v>#N/A</v>
      </c>
      <c r="EZ12" s="16" t="e">
        <f>VLOOKUP(A12,'Phase 1,2+robust'!$A$3:$ID$198,156,FALSE)</f>
        <v>#N/A</v>
      </c>
      <c r="FA12" s="16" t="e">
        <f>VLOOKUP(A12,'Phase 1,2+robust'!$A$3:$ID$198,157,FALSE)</f>
        <v>#N/A</v>
      </c>
      <c r="FB12" s="16" t="e">
        <f>VLOOKUP(A12,'Phase 1,2+robust'!$A$3:$ID$198,158,FALSE)</f>
        <v>#N/A</v>
      </c>
      <c r="FC12" s="16" t="e">
        <f>VLOOKUP(A12,'Phase 1,2+robust'!$A$3:$ID$198,159,FALSE)</f>
        <v>#N/A</v>
      </c>
      <c r="FD12" s="16" t="e">
        <f>VLOOKUP(A12,'Phase 1,2+robust'!$A$3:$ID$198,160,FALSE)</f>
        <v>#N/A</v>
      </c>
      <c r="FE12" s="16" t="e">
        <f>VLOOKUP(A12,'Phase 1,2+robust'!$A$3:$ID$198,161,FALSE)</f>
        <v>#N/A</v>
      </c>
      <c r="FF12" s="16" t="e">
        <f>VLOOKUP(A12,'Phase 1,2+robust'!$A$3:$ID$198,162,FALSE)</f>
        <v>#N/A</v>
      </c>
      <c r="FG12" s="16" t="e">
        <f>VLOOKUP(A12,'Phase 1,2+robust'!$A$3:$ID$198,163,FALSE)</f>
        <v>#N/A</v>
      </c>
      <c r="FH12" s="16" t="e">
        <f>VLOOKUP(A12,'Phase 1,2+robust'!$A$3:$ID$198,164,FALSE)</f>
        <v>#N/A</v>
      </c>
      <c r="FI12" s="16" t="e">
        <f>VLOOKUP(A12,'Phase 1,2+robust'!$A$3:$ID$198,165,FALSE)</f>
        <v>#N/A</v>
      </c>
      <c r="FJ12" s="16" t="e">
        <f>VLOOKUP(A12,'Phase 1,2+robust'!$A$3:$ID$198,166,FALSE)</f>
        <v>#N/A</v>
      </c>
      <c r="FK12" s="16" t="e">
        <f>VLOOKUP(A12,'Phase 1,2+robust'!$A$3:$ID$198,167,FALSE)</f>
        <v>#N/A</v>
      </c>
      <c r="FL12" s="16" t="e">
        <f>VLOOKUP(A12,'Phase 1,2+robust'!$A$3:$ID$198,168,FALSE)</f>
        <v>#N/A</v>
      </c>
      <c r="FM12" s="16" t="e">
        <f>VLOOKUP(A12,'Phase 1,2+robust'!$A$3:$ID$198,169,FALSE)</f>
        <v>#N/A</v>
      </c>
      <c r="FN12" s="16" t="e">
        <f>VLOOKUP(A12,'Phase 1,2+robust'!$A$3:$ID$198,170,FALSE)</f>
        <v>#N/A</v>
      </c>
      <c r="FO12" s="16" t="e">
        <f>VLOOKUP(A12,'Phase 1,2+robust'!$A$3:$ID$198,171,FALSE)</f>
        <v>#N/A</v>
      </c>
      <c r="FP12" s="16" t="e">
        <f>VLOOKUP(A12,'Phase 1,2+robust'!$A$3:$ID$198,172,FALSE)</f>
        <v>#N/A</v>
      </c>
      <c r="FQ12" s="16" t="e">
        <f>VLOOKUP(A12,'Phase 1,2+robust'!$A$3:$ID$198,173,FALSE)</f>
        <v>#N/A</v>
      </c>
      <c r="FR12" s="16" t="e">
        <f>VLOOKUP(A12,'Phase 1,2+robust'!$A$3:$ID$198,174,FALSE)</f>
        <v>#N/A</v>
      </c>
      <c r="FS12" s="16" t="e">
        <f>VLOOKUP(A12,'Phase 1,2+robust'!$A$3:$ID$198,175,FALSE)</f>
        <v>#N/A</v>
      </c>
      <c r="FT12" s="16" t="e">
        <f>VLOOKUP(A12,'Phase 1,2+robust'!$A$3:$ID$198,176,FALSE)</f>
        <v>#N/A</v>
      </c>
      <c r="FU12" s="16" t="e">
        <f>VLOOKUP(A12,'Phase 1,2+robust'!$A$3:$ID$198,177,FALSE)</f>
        <v>#N/A</v>
      </c>
      <c r="FV12" s="16" t="e">
        <f>VLOOKUP(A12,'Phase 1,2+robust'!$A$3:$ID$198,178,FALSE)</f>
        <v>#N/A</v>
      </c>
      <c r="FW12" s="16" t="e">
        <f>VLOOKUP(A12,'Phase 1,2+robust'!$A$3:$ID$198,179,FALSE)</f>
        <v>#N/A</v>
      </c>
      <c r="FX12" s="16" t="e">
        <f>VLOOKUP(A12,'Phase 1,2+robust'!$A$3:$ID$198,180,FALSE)</f>
        <v>#N/A</v>
      </c>
      <c r="FY12" s="16" t="e">
        <f>VLOOKUP(A12,'Phase 1,2+robust'!$A$3:$ID$198,181,FALSE)</f>
        <v>#N/A</v>
      </c>
      <c r="FZ12" s="16" t="e">
        <f>VLOOKUP(A12,'Phase 1,2+robust'!$A$3:$ID$198,182,FALSE)</f>
        <v>#N/A</v>
      </c>
      <c r="GA12" s="16" t="e">
        <f>VLOOKUP(A12,'Phase 1,2+robust'!$A$3:$ID$198,183,FALSE)</f>
        <v>#N/A</v>
      </c>
      <c r="GB12" s="16" t="e">
        <f>VLOOKUP(A12,'Phase 1,2+robust'!$A$3:$ID$198,184,FALSE)</f>
        <v>#N/A</v>
      </c>
      <c r="GC12" s="16" t="e">
        <f>VLOOKUP(A12,'Phase 1,2+robust'!$A$3:$ID$198,185,FALSE)</f>
        <v>#N/A</v>
      </c>
      <c r="GD12" s="16" t="e">
        <f>VLOOKUP(A12,'Phase 1,2+robust'!$A$3:$ID$198,186,FALSE)</f>
        <v>#N/A</v>
      </c>
      <c r="GE12" s="16" t="e">
        <f>VLOOKUP(A12,'Phase 1,2+robust'!$A$3:$ID$198,187,FALSE)</f>
        <v>#N/A</v>
      </c>
      <c r="GF12" s="16" t="e">
        <f>VLOOKUP(A12,'Phase 1,2+robust'!$A$3:$ID$198,188,FALSE)</f>
        <v>#N/A</v>
      </c>
      <c r="GG12" s="16" t="e">
        <f>VLOOKUP(A12,'Phase 1,2+robust'!$A$3:$ID$198,189,FALSE)</f>
        <v>#N/A</v>
      </c>
      <c r="GH12" s="16" t="e">
        <f>VLOOKUP(A12,'Phase 1,2+robust'!$A$3:$ID$198,190,FALSE)</f>
        <v>#N/A</v>
      </c>
      <c r="GI12" s="16" t="e">
        <f>VLOOKUP(A12,'Phase 1,2+robust'!$A$3:$ID$198,191,FALSE)</f>
        <v>#N/A</v>
      </c>
      <c r="GJ12" s="16" t="e">
        <f>VLOOKUP(A12,'Phase 1,2+robust'!$A$3:$ID$198,192,FALSE)</f>
        <v>#N/A</v>
      </c>
      <c r="GK12" s="16" t="e">
        <f>VLOOKUP(A12,'Phase 1,2+robust'!$A$3:$ID$198,193,FALSE)</f>
        <v>#N/A</v>
      </c>
      <c r="GL12" s="16" t="e">
        <f>VLOOKUP(A12,'Phase 1,2+robust'!$A$3:$ID$198,194,FALSE)</f>
        <v>#N/A</v>
      </c>
      <c r="GM12" s="16" t="e">
        <f>VLOOKUP(A12,'Phase 1,2+robust'!$A$3:$ID$198,195,FALSE)</f>
        <v>#N/A</v>
      </c>
      <c r="GN12" s="16" t="e">
        <f>VLOOKUP(A12,'Phase 1,2+robust'!$A$3:$ID$198,196,FALSE)</f>
        <v>#N/A</v>
      </c>
      <c r="GO12" s="16" t="e">
        <f>VLOOKUP(A12,'Phase 1,2+robust'!$A$3:$ID$198,197,FALSE)</f>
        <v>#N/A</v>
      </c>
      <c r="GP12" s="16" t="e">
        <f>VLOOKUP(A12,'Phase 1,2+robust'!$A$3:$ID$198,198,FALSE)</f>
        <v>#N/A</v>
      </c>
    </row>
    <row r="13" spans="1:198" s="16" customFormat="1" x14ac:dyDescent="0.25">
      <c r="B13" s="16" t="e">
        <f>VLOOKUP(A13,'Phase 1,2+robust'!$A$3:$ID$198,2,FALSE)</f>
        <v>#N/A</v>
      </c>
      <c r="C13" s="16" t="e">
        <f>VLOOKUP(A13,'Phase 1,2+robust'!$A$3:$ID$198,3,FALSE)</f>
        <v>#N/A</v>
      </c>
      <c r="D13" s="16" t="e">
        <f>VLOOKUP(A13,'Phase 1,2+robust'!$A$3:$ID$198,4,FALSE)</f>
        <v>#N/A</v>
      </c>
      <c r="E13" s="16" t="e">
        <f>VLOOKUP(A13,'Phase 1,2+robust'!$A$3:$ID$198,5,FALSE)</f>
        <v>#N/A</v>
      </c>
      <c r="F13" s="16" t="e">
        <f>VLOOKUP(A13,'Phase 1,2+robust'!$A$3:$ID$198,6,FALSE)</f>
        <v>#N/A</v>
      </c>
      <c r="G13" s="16" t="e">
        <f>VLOOKUP(A13,'Phase 1,2+robust'!$A$3:$ID$198,7,FALSE)</f>
        <v>#N/A</v>
      </c>
      <c r="H13" s="16" t="e">
        <f>VLOOKUP(A13,'Phase 1,2+robust'!$A$3:$ID$198,8,FALSE)</f>
        <v>#N/A</v>
      </c>
      <c r="I13" s="16" t="e">
        <f>VLOOKUP(A13,'Phase 1,2+robust'!$A$3:$ID$198,9,FALSE)</f>
        <v>#N/A</v>
      </c>
      <c r="J13" s="45" t="e">
        <f>VLOOKUP(A13,'Phase 1,2+robust'!$A$3:$ID$198,10,FALSE)</f>
        <v>#N/A</v>
      </c>
      <c r="K13" s="46" t="e">
        <f>VLOOKUP(A13,'Phase 1,2+robust'!$A$3:$ID$198,11,FALSE)</f>
        <v>#N/A</v>
      </c>
      <c r="L13" s="47" t="e">
        <f>VLOOKUP(A13,'Phase 1,2+robust'!$A$3:$ID$198,12,FALSE)</f>
        <v>#N/A</v>
      </c>
      <c r="M13" s="16" t="e">
        <f>VLOOKUP(A13,'Phase 1,2+robust'!$A$3:$ID$198,13,FALSE)</f>
        <v>#N/A</v>
      </c>
      <c r="N13" s="16" t="e">
        <f>VLOOKUP(A13,'Phase 1,2+robust'!$A$3:$ID$198,14,FALSE)</f>
        <v>#N/A</v>
      </c>
      <c r="O13" s="16" t="e">
        <f>VLOOKUP(A13,'Phase 1,2+robust'!$A$3:$ID$198,15,FALSE)</f>
        <v>#N/A</v>
      </c>
      <c r="P13" s="45" t="e">
        <f>VLOOKUP(A13,'Phase 1,2+robust'!$A$3:$ID$198,16,FALSE)</f>
        <v>#N/A</v>
      </c>
      <c r="Q13" s="46" t="e">
        <f>VLOOKUP(A13,'Phase 1,2+robust'!$A$3:$ID$198,17,FALSE)</f>
        <v>#N/A</v>
      </c>
      <c r="R13" s="47" t="e">
        <f>VLOOKUP(A13,'Phase 1,2+robust'!$A$3:$ID$198,18,FALSE)</f>
        <v>#N/A</v>
      </c>
      <c r="S13" s="16" t="e">
        <f>VLOOKUP(A13,'Phase 1,2+robust'!$A$3:$ID$198,19,FALSE)</f>
        <v>#N/A</v>
      </c>
      <c r="T13" s="16" t="e">
        <f>VLOOKUP(A13,'Phase 1,2+robust'!$A$3:$ID$198,20,FALSE)</f>
        <v>#N/A</v>
      </c>
      <c r="U13" s="16" t="e">
        <f>VLOOKUP(A13,'Phase 1,2+robust'!$A$3:$ID$198,21,FALSE)</f>
        <v>#N/A</v>
      </c>
      <c r="V13" s="45" t="e">
        <f>VLOOKUP(A13,'Phase 1,2+robust'!$A$3:$ID$198,22,FALSE)</f>
        <v>#N/A</v>
      </c>
      <c r="W13" s="46" t="e">
        <f>VLOOKUP(A13,'Phase 1,2+robust'!$A$3:$ID$198,23,FALSE)</f>
        <v>#N/A</v>
      </c>
      <c r="X13" s="47" t="e">
        <f>VLOOKUP(A13,'Phase 1,2+robust'!$A$3:$ID$198,24,FALSE)</f>
        <v>#N/A</v>
      </c>
      <c r="Y13" s="16" t="e">
        <f>VLOOKUP(A13,'Phase 1,2+robust'!$A$3:$ID$198,25,FALSE)</f>
        <v>#N/A</v>
      </c>
      <c r="Z13" s="16" t="e">
        <f>VLOOKUP(A13,'Phase 1,2+robust'!$A$3:$ID$198,26,FALSE)</f>
        <v>#N/A</v>
      </c>
      <c r="AA13" s="16" t="e">
        <f>VLOOKUP(A13,'Phase 1,2+robust'!$A$3:$ID$198,27,FALSE)</f>
        <v>#N/A</v>
      </c>
      <c r="AB13" s="45" t="e">
        <f>VLOOKUP(A13,'Phase 1,2+robust'!$A$3:$ID$198,28,FALSE)</f>
        <v>#N/A</v>
      </c>
      <c r="AC13" s="46" t="e">
        <f>VLOOKUP(A13,'Phase 1,2+robust'!$A$3:$ID$198,29,FALSE)</f>
        <v>#N/A</v>
      </c>
      <c r="AD13" s="47" t="e">
        <f>VLOOKUP(A13,'Phase 1,2+robust'!$A$3:$ID$198,30,FALSE)</f>
        <v>#N/A</v>
      </c>
      <c r="AE13" s="16" t="e">
        <f>VLOOKUP(A13,'Phase 1,2+robust'!$A$3:$ID$198,31,FALSE)</f>
        <v>#N/A</v>
      </c>
      <c r="AF13" s="16" t="e">
        <f>VLOOKUP(A13,'Phase 1,2+robust'!$A$3:$ID$198,32,FALSE)</f>
        <v>#N/A</v>
      </c>
      <c r="AG13" s="16" t="e">
        <f>VLOOKUP(A13,'Phase 1,2+robust'!$A$3:$ID$198,33,FALSE)</f>
        <v>#N/A</v>
      </c>
      <c r="AH13" s="45" t="e">
        <f>VLOOKUP(A13,'Phase 1,2+robust'!$A$3:$ID$198,34,FALSE)</f>
        <v>#N/A</v>
      </c>
      <c r="AI13" s="46" t="e">
        <f>VLOOKUP(A13,'Phase 1,2+robust'!$A$3:$ID$198,35,FALSE)</f>
        <v>#N/A</v>
      </c>
      <c r="AJ13" s="47" t="e">
        <f>VLOOKUP(A13,'Phase 1,2+robust'!$A$3:$ID$198,36,FALSE)</f>
        <v>#N/A</v>
      </c>
      <c r="AK13" s="16" t="e">
        <f>VLOOKUP(A13,'Phase 1,2+robust'!$A$3:$ID$198,37,FALSE)</f>
        <v>#N/A</v>
      </c>
      <c r="AL13" s="16" t="e">
        <f>VLOOKUP(A13,'Phase 1,2+robust'!$A$3:$ID$198,38,FALSE)</f>
        <v>#N/A</v>
      </c>
      <c r="AM13" s="16" t="e">
        <f>VLOOKUP(A13,'Phase 1,2+robust'!$A$3:$ID$198,39,FALSE)</f>
        <v>#N/A</v>
      </c>
      <c r="AN13" s="45" t="e">
        <f>VLOOKUP(A13,'Phase 1,2+robust'!$A$3:$ID$198,40,FALSE)</f>
        <v>#N/A</v>
      </c>
      <c r="AO13" s="46" t="e">
        <f>VLOOKUP(A13,'Phase 1,2+robust'!$A$3:$ID$198,41,FALSE)</f>
        <v>#N/A</v>
      </c>
      <c r="AP13" s="47" t="e">
        <f>VLOOKUP(A13,'Phase 1,2+robust'!$A$3:$ID$198,42,FALSE)</f>
        <v>#N/A</v>
      </c>
      <c r="AQ13" s="16" t="e">
        <f>VLOOKUP(A13,'Phase 1,2+robust'!$A$3:$ID$198,43,FALSE)</f>
        <v>#N/A</v>
      </c>
      <c r="AR13" s="16" t="e">
        <f>VLOOKUP(A13,'Phase 1,2+robust'!$A$3:$ID$198,44,FALSE)</f>
        <v>#N/A</v>
      </c>
      <c r="AS13" s="16" t="e">
        <f>VLOOKUP(A13,'Phase 1,2+robust'!$A$3:$ID$198,45,FALSE)</f>
        <v>#N/A</v>
      </c>
      <c r="AT13" s="45" t="e">
        <f>VLOOKUP(A13,'Phase 1,2+robust'!$A$3:$ID$198,46,FALSE)</f>
        <v>#N/A</v>
      </c>
      <c r="AU13" s="46" t="e">
        <f>VLOOKUP(A13,'Phase 1,2+robust'!$A$3:$ID$198,47,FALSE)</f>
        <v>#N/A</v>
      </c>
      <c r="AV13" s="47" t="e">
        <f>VLOOKUP(A13,'Phase 1,2+robust'!$A$3:$ID$198,48,FALSE)</f>
        <v>#N/A</v>
      </c>
      <c r="AW13" s="16" t="e">
        <f>VLOOKUP(A13,'Phase 1,2+robust'!$A$3:$ID$198,49,FALSE)</f>
        <v>#N/A</v>
      </c>
      <c r="AX13" s="16" t="e">
        <f>VLOOKUP(A13,'Phase 1,2+robust'!$A$3:$ID$198,50,FALSE)</f>
        <v>#N/A</v>
      </c>
      <c r="AY13" s="16" t="e">
        <f>VLOOKUP(A13,'Phase 1,2+robust'!$A$3:$ID$198,51,FALSE)</f>
        <v>#N/A</v>
      </c>
      <c r="AZ13" s="45" t="e">
        <f>VLOOKUP(A13,'Phase 1,2+robust'!$A$3:$ID$198,52,FALSE)</f>
        <v>#N/A</v>
      </c>
      <c r="BA13" s="46" t="e">
        <f>VLOOKUP(A13,'Phase 1,2+robust'!$A$3:$ID$198,53,FALSE)</f>
        <v>#N/A</v>
      </c>
      <c r="BB13" s="47" t="e">
        <f>VLOOKUP(A13,'Phase 1,2+robust'!$A$3:$ID$198,54,FALSE)</f>
        <v>#N/A</v>
      </c>
      <c r="BC13" s="16" t="e">
        <f>VLOOKUP(A13,'Phase 1,2+robust'!$A$3:$ID$198,55,FALSE)</f>
        <v>#N/A</v>
      </c>
      <c r="BD13" s="16" t="e">
        <f>VLOOKUP(A13,'Phase 1,2+robust'!$A$3:$ID$198,56,FALSE)</f>
        <v>#N/A</v>
      </c>
      <c r="BE13" s="16" t="e">
        <f>VLOOKUP(A13,'Phase 1,2+robust'!$A$3:$ID$198,57,FALSE)</f>
        <v>#N/A</v>
      </c>
      <c r="BF13" s="45" t="e">
        <f>VLOOKUP(A13,'Phase 1,2+robust'!$A$3:$ID$198,58,FALSE)</f>
        <v>#N/A</v>
      </c>
      <c r="BG13" s="46" t="e">
        <f>VLOOKUP(A13,'Phase 1,2+robust'!$A$3:$ID$198,59,FALSE)</f>
        <v>#N/A</v>
      </c>
      <c r="BH13" s="47" t="e">
        <f>VLOOKUP(A13,'Phase 1,2+robust'!$A$3:$ID$198,60,FALSE)</f>
        <v>#N/A</v>
      </c>
      <c r="BI13" s="16" t="e">
        <f>VLOOKUP(A13,'Phase 1,2+robust'!$A$3:$ID$198,61,FALSE)</f>
        <v>#N/A</v>
      </c>
      <c r="BJ13" s="16" t="e">
        <f>VLOOKUP(A13,'Phase 1,2+robust'!$A$3:$ID$198,62,FALSE)</f>
        <v>#N/A</v>
      </c>
      <c r="BK13" s="16" t="e">
        <f>VLOOKUP(A13,'Phase 1,2+robust'!$A$3:$ID$198,63,FALSE)</f>
        <v>#N/A</v>
      </c>
      <c r="BL13" s="45" t="e">
        <f>VLOOKUP(A13,'Phase 1,2+robust'!$A$3:$ID$198,64,FALSE)</f>
        <v>#N/A</v>
      </c>
      <c r="BM13" s="46" t="e">
        <f>VLOOKUP(A13,'Phase 1,2+robust'!$A$3:$ID$198,65,FALSE)</f>
        <v>#N/A</v>
      </c>
      <c r="BN13" s="47" t="e">
        <f>VLOOKUP(A13,'Phase 1,2+robust'!$A$3:$ID$198,66,FALSE)</f>
        <v>#N/A</v>
      </c>
      <c r="BO13" s="16" t="e">
        <f>VLOOKUP(A13,'Phase 1,2+robust'!$A$3:$ID$198,67,FALSE)</f>
        <v>#N/A</v>
      </c>
      <c r="BP13" s="16" t="e">
        <f>VLOOKUP(A13,'Phase 1,2+robust'!$A$3:$ID$198,68,FALSE)</f>
        <v>#N/A</v>
      </c>
      <c r="BQ13" s="16" t="e">
        <f>VLOOKUP(A13,'Phase 1,2+robust'!$A$3:$ID$198,69,FALSE)</f>
        <v>#N/A</v>
      </c>
      <c r="BR13" s="45" t="e">
        <f>VLOOKUP(A13,'Phase 1,2+robust'!$A$3:$ID$198,70,FALSE)</f>
        <v>#N/A</v>
      </c>
      <c r="BS13" s="46" t="e">
        <f>VLOOKUP(A13,'Phase 1,2+robust'!$A$3:$ID$198,71,FALSE)</f>
        <v>#N/A</v>
      </c>
      <c r="BT13" s="47" t="e">
        <f>VLOOKUP(A13,'Phase 1,2+robust'!$A$3:$ID$198,72,FALSE)</f>
        <v>#N/A</v>
      </c>
      <c r="BU13" s="16" t="e">
        <f>VLOOKUP(A13,'Phase 1,2+robust'!$A$3:$ID$198,73,FALSE)</f>
        <v>#N/A</v>
      </c>
      <c r="BV13" s="16" t="e">
        <f>VLOOKUP(A13,'Phase 1,2+robust'!$A$3:$ID$198,74,FALSE)</f>
        <v>#N/A</v>
      </c>
      <c r="BW13" s="16" t="e">
        <f>VLOOKUP(A13,'Phase 1,2+robust'!$A$3:$ID$198,75,FALSE)</f>
        <v>#N/A</v>
      </c>
      <c r="BX13" s="45" t="e">
        <f>VLOOKUP(A13,'Phase 1,2+robust'!$A$3:$ID$198,76,FALSE)</f>
        <v>#N/A</v>
      </c>
      <c r="BY13" s="46" t="e">
        <f>VLOOKUP(A13,'Phase 1,2+robust'!$A$3:$ID$198,77,FALSE)</f>
        <v>#N/A</v>
      </c>
      <c r="BZ13" s="47" t="e">
        <f>VLOOKUP(A13,'Phase 1,2+robust'!$A$3:$ID$198,78,FALSE)</f>
        <v>#N/A</v>
      </c>
      <c r="CA13" s="16" t="e">
        <f>VLOOKUP(A13,'Phase 1,2+robust'!$A$3:$ID$198,79,FALSE)</f>
        <v>#N/A</v>
      </c>
      <c r="CB13" s="16" t="e">
        <f>VLOOKUP(A13,'Phase 1,2+robust'!$A$3:$ID$198,80,FALSE)</f>
        <v>#N/A</v>
      </c>
      <c r="CC13" s="16" t="e">
        <f>VLOOKUP(A13,'Phase 1,2+robust'!$A$3:$ID$198,81,FALSE)</f>
        <v>#N/A</v>
      </c>
      <c r="CD13" s="45" t="e">
        <f>VLOOKUP(A13,'Phase 1,2+robust'!$A$3:$ID$198,82,FALSE)</f>
        <v>#N/A</v>
      </c>
      <c r="CE13" s="46" t="e">
        <f>VLOOKUP(A13,'Phase 1,2+robust'!$A$3:$ID$198,83,FALSE)</f>
        <v>#N/A</v>
      </c>
      <c r="CF13" s="47" t="e">
        <f>VLOOKUP(A13,'Phase 1,2+robust'!$A$3:$ID$198,84,FALSE)</f>
        <v>#N/A</v>
      </c>
      <c r="CG13" s="16" t="e">
        <f>VLOOKUP(A13,'Phase 1,2+robust'!$A$3:$ID$198,85,FALSE)</f>
        <v>#N/A</v>
      </c>
      <c r="CH13" s="16" t="e">
        <f>VLOOKUP(A13,'Phase 1,2+robust'!$A$3:$ID$198,86,FALSE)</f>
        <v>#N/A</v>
      </c>
      <c r="CI13" s="16" t="e">
        <f>VLOOKUP(A13,'Phase 1,2+robust'!$A$3:$ID$198,87,FALSE)</f>
        <v>#N/A</v>
      </c>
      <c r="CJ13" s="45" t="e">
        <f>VLOOKUP(A13,'Phase 1,2+robust'!$A$3:$ID$198,88,FALSE)</f>
        <v>#N/A</v>
      </c>
      <c r="CK13" s="46" t="e">
        <f>VLOOKUP(A13,'Phase 1,2+robust'!$A$3:$ID$198,89,FALSE)</f>
        <v>#N/A</v>
      </c>
      <c r="CL13" s="47" t="e">
        <f>VLOOKUP(A13,'Phase 1,2+robust'!$A$3:$ID$198,90,FALSE)</f>
        <v>#N/A</v>
      </c>
      <c r="CM13" s="16" t="e">
        <f>VLOOKUP(A13,'Phase 1,2+robust'!$A$3:$ID$198,91,FALSE)</f>
        <v>#N/A</v>
      </c>
      <c r="CN13" s="16" t="e">
        <f>VLOOKUP(A13,'Phase 1,2+robust'!$A$3:$ID$198,92,FALSE)</f>
        <v>#N/A</v>
      </c>
      <c r="CO13" s="16" t="e">
        <f>VLOOKUP(A13,'Phase 1,2+robust'!$A$3:$ID$198,93,FALSE)</f>
        <v>#N/A</v>
      </c>
      <c r="CP13" s="45" t="e">
        <f>VLOOKUP(A13,'Phase 1,2+robust'!$A$3:$ID$198,94,FALSE)</f>
        <v>#N/A</v>
      </c>
      <c r="CQ13" s="46" t="e">
        <f>VLOOKUP(A13,'Phase 1,2+robust'!$A$3:$ID$198,95,FALSE)</f>
        <v>#N/A</v>
      </c>
      <c r="CR13" s="47" t="e">
        <f>VLOOKUP(A13,'Phase 1,2+robust'!$A$3:$ID$198,96,FALSE)</f>
        <v>#N/A</v>
      </c>
      <c r="CS13" s="16" t="e">
        <f>VLOOKUP(A13,'Phase 1,2+robust'!$A$3:$ID$198,97,FALSE)</f>
        <v>#N/A</v>
      </c>
      <c r="CT13" s="16" t="e">
        <f>VLOOKUP(A13,'Phase 1,2+robust'!$A$3:$ID$198,98,FALSE)</f>
        <v>#N/A</v>
      </c>
      <c r="CU13" s="16" t="e">
        <f>VLOOKUP(A13,'Phase 1,2+robust'!$A$3:$ID$198,99,FALSE)</f>
        <v>#N/A</v>
      </c>
      <c r="CV13" s="45" t="e">
        <f>VLOOKUP(A13,'Phase 1,2+robust'!$A$3:$ID$198,100,FALSE)</f>
        <v>#N/A</v>
      </c>
      <c r="CW13" s="46" t="e">
        <f>VLOOKUP(A13,'Phase 1,2+robust'!$A$3:$ID$198,101,FALSE)</f>
        <v>#N/A</v>
      </c>
      <c r="CX13" s="47" t="e">
        <f>VLOOKUP(A13,'Phase 1,2+robust'!$A$3:$ID$198,102,FALSE)</f>
        <v>#N/A</v>
      </c>
      <c r="CY13" s="16" t="e">
        <f>VLOOKUP(A13,'Phase 1,2+robust'!$A$3:$ID$198,103,FALSE)</f>
        <v>#N/A</v>
      </c>
      <c r="CZ13" s="16" t="e">
        <f>VLOOKUP(A13,'Phase 1,2+robust'!$A$3:$ID$198,104,FALSE)</f>
        <v>#N/A</v>
      </c>
      <c r="DA13" s="16" t="e">
        <f>VLOOKUP(A13,'Phase 1,2+robust'!$A$3:$ID$198,105,FALSE)</f>
        <v>#N/A</v>
      </c>
      <c r="DB13" s="45" t="e">
        <f>VLOOKUP(A13,'Phase 1,2+robust'!$A$3:$ID$198,106,FALSE)</f>
        <v>#N/A</v>
      </c>
      <c r="DC13" s="46" t="e">
        <f>VLOOKUP(A13,'Phase 1,2+robust'!$A$3:$ID$198,107,FALSE)</f>
        <v>#N/A</v>
      </c>
      <c r="DD13" s="47" t="e">
        <f>VLOOKUP(A13,'Phase 1,2+robust'!$A$3:$ID$198,108,FALSE)</f>
        <v>#N/A</v>
      </c>
      <c r="DE13" s="16" t="e">
        <f>VLOOKUP(A13,'Phase 1,2+robust'!$A$3:$ID$198,109,FALSE)</f>
        <v>#N/A</v>
      </c>
      <c r="DF13" s="16" t="e">
        <f>VLOOKUP(A13,'Phase 1,2+robust'!$A$3:$ID$198,110,FALSE)</f>
        <v>#N/A</v>
      </c>
      <c r="DG13" s="16" t="e">
        <f>VLOOKUP(A13,'Phase 1,2+robust'!$A$3:$ID$198,111,FALSE)</f>
        <v>#N/A</v>
      </c>
      <c r="DH13" s="45" t="e">
        <f>VLOOKUP(A13,'Phase 1,2+robust'!$A$3:$ID$198,112,FALSE)</f>
        <v>#N/A</v>
      </c>
      <c r="DI13" s="46" t="e">
        <f>VLOOKUP(A13,'Phase 1,2+robust'!$A$3:$ID$198,113,FALSE)</f>
        <v>#N/A</v>
      </c>
      <c r="DJ13" s="47" t="e">
        <f>VLOOKUP(A13,'Phase 1,2+robust'!$A$3:$ID$198,114,FALSE)</f>
        <v>#N/A</v>
      </c>
      <c r="DK13" s="16" t="e">
        <f>VLOOKUP(A13,'Phase 1,2+robust'!$A$3:$ID$198,115,FALSE)</f>
        <v>#N/A</v>
      </c>
      <c r="DL13" s="16" t="e">
        <f>VLOOKUP(A13,'Phase 1,2+robust'!$A$3:$ID$198,116,FALSE)</f>
        <v>#N/A</v>
      </c>
      <c r="DM13" s="16" t="e">
        <f>VLOOKUP(A13,'Phase 1,2+robust'!$A$3:$ID$198,117,FALSE)</f>
        <v>#N/A</v>
      </c>
      <c r="DN13" s="45" t="e">
        <f>VLOOKUP(A13,'Phase 1,2+robust'!$A$3:$ID$198,118,FALSE)</f>
        <v>#N/A</v>
      </c>
      <c r="DO13" s="46" t="e">
        <f>VLOOKUP(A13,'Phase 1,2+robust'!$A$3:$ID$198,119,FALSE)</f>
        <v>#N/A</v>
      </c>
      <c r="DP13" s="47" t="e">
        <f>VLOOKUP(A13,'Phase 1,2+robust'!$A$3:$ID$198,120,FALSE)</f>
        <v>#N/A</v>
      </c>
      <c r="DQ13" s="16" t="e">
        <f>VLOOKUP(A13,'Phase 1,2+robust'!$A$3:$ID$198,121,FALSE)</f>
        <v>#N/A</v>
      </c>
      <c r="DR13" s="16" t="e">
        <f>VLOOKUP(A13,'Phase 1,2+robust'!$A$3:$ID$198,122,FALSE)</f>
        <v>#N/A</v>
      </c>
      <c r="DS13" s="16" t="e">
        <f>VLOOKUP(A13,'Phase 1,2+robust'!$A$3:$ID$198,123,FALSE)</f>
        <v>#N/A</v>
      </c>
      <c r="DT13" s="45" t="e">
        <f>VLOOKUP(A13,'Phase 1,2+robust'!$A$3:$ID$198,124,FALSE)</f>
        <v>#N/A</v>
      </c>
      <c r="DU13" s="46" t="e">
        <f>VLOOKUP(A13,'Phase 1,2+robust'!$A$3:$ID$198,125,FALSE)</f>
        <v>#N/A</v>
      </c>
      <c r="DV13" s="47" t="e">
        <f>VLOOKUP(A13,'Phase 1,2+robust'!$A$3:$ID$198,126,FALSE)</f>
        <v>#N/A</v>
      </c>
      <c r="DW13" s="16" t="e">
        <f>VLOOKUP(A13,'Phase 1,2+robust'!$A$3:$ID$198,127,FALSE)</f>
        <v>#N/A</v>
      </c>
      <c r="DX13" s="16" t="e">
        <f>VLOOKUP(A13,'Phase 1,2+robust'!$A$3:$ID$198,128,FALSE)</f>
        <v>#N/A</v>
      </c>
      <c r="DY13" s="16" t="e">
        <f>VLOOKUP(A13,'Phase 1,2+robust'!$A$3:$ID$198,129,FALSE)</f>
        <v>#N/A</v>
      </c>
      <c r="DZ13" s="45" t="e">
        <f>VLOOKUP(A13,'Phase 1,2+robust'!$A$3:$ID$198,130,FALSE)</f>
        <v>#N/A</v>
      </c>
      <c r="EA13" s="46" t="e">
        <f>VLOOKUP(A13,'Phase 1,2+robust'!$A$3:$ID$198,131,FALSE)</f>
        <v>#N/A</v>
      </c>
      <c r="EB13" s="47" t="e">
        <f>VLOOKUP(A13,'Phase 1,2+robust'!$A$3:$ID$198,132,FALSE)</f>
        <v>#N/A</v>
      </c>
      <c r="EC13" s="16" t="e">
        <f>VLOOKUP(A13,'Phase 1,2+robust'!$A$3:$ID$198,133,FALSE)</f>
        <v>#N/A</v>
      </c>
      <c r="ED13" s="16" t="e">
        <f>VLOOKUP(A13,'Phase 1,2+robust'!$A$3:$ID$198,134,FALSE)</f>
        <v>#N/A</v>
      </c>
      <c r="EE13" s="16" t="e">
        <f>VLOOKUP(A13,'Phase 1,2+robust'!$A$3:$ID$198,135,FALSE)</f>
        <v>#N/A</v>
      </c>
      <c r="EF13" s="45" t="e">
        <f>VLOOKUP(A13,'Phase 1,2+robust'!$A$3:$ID$198,136,FALSE)</f>
        <v>#N/A</v>
      </c>
      <c r="EG13" s="46" t="e">
        <f>VLOOKUP(A13,'Phase 1,2+robust'!$A$3:$ID$198,137,FALSE)</f>
        <v>#N/A</v>
      </c>
      <c r="EH13" s="47" t="e">
        <f>VLOOKUP(A13,'Phase 1,2+robust'!$A$3:$ID$198,138,FALSE)</f>
        <v>#N/A</v>
      </c>
      <c r="EI13" s="16" t="e">
        <f>VLOOKUP(A13,'Phase 1,2+robust'!$A$3:$ID$198,139,FALSE)</f>
        <v>#N/A</v>
      </c>
      <c r="EJ13" s="16" t="e">
        <f>VLOOKUP(A13,'Phase 1,2+robust'!$A$3:$ID$198,140,FALSE)</f>
        <v>#N/A</v>
      </c>
      <c r="EK13" s="16" t="e">
        <f>VLOOKUP(A13,'Phase 1,2+robust'!$A$3:$ID$198,141,FALSE)</f>
        <v>#N/A</v>
      </c>
      <c r="EL13" s="45" t="e">
        <f>VLOOKUP(A13,'Phase 1,2+robust'!$A$3:$ID$198,142,FALSE)</f>
        <v>#N/A</v>
      </c>
      <c r="EM13" s="46" t="e">
        <f>VLOOKUP(A13,'Phase 1,2+robust'!$A$3:$ID$198,143,FALSE)</f>
        <v>#N/A</v>
      </c>
      <c r="EN13" s="47" t="e">
        <f>VLOOKUP(A13,'Phase 1,2+robust'!$A$3:$ID$198,144,FALSE)</f>
        <v>#N/A</v>
      </c>
      <c r="EO13" s="16" t="e">
        <f>VLOOKUP(A13,'Phase 1,2+robust'!$A$3:$ID$198,145,FALSE)</f>
        <v>#N/A</v>
      </c>
      <c r="EP13" s="16" t="e">
        <f>VLOOKUP(A13,'Phase 1,2+robust'!$A$3:$ID$198,146,FALSE)</f>
        <v>#N/A</v>
      </c>
      <c r="EQ13" s="16" t="e">
        <f>VLOOKUP(A13,'Phase 1,2+robust'!$A$3:$ID$198,147,FALSE)</f>
        <v>#N/A</v>
      </c>
      <c r="ER13" s="45" t="e">
        <f>VLOOKUP(A13,'Phase 1,2+robust'!$A$3:$ID$198,148,FALSE)</f>
        <v>#N/A</v>
      </c>
      <c r="ES13" s="46" t="e">
        <f>VLOOKUP(A13,'Phase 1,2+robust'!$A$3:$ID$198,149,FALSE)</f>
        <v>#N/A</v>
      </c>
      <c r="ET13" s="47" t="e">
        <f>VLOOKUP(A13,'Phase 1,2+robust'!$A$3:$ID$198,150,FALSE)</f>
        <v>#N/A</v>
      </c>
      <c r="EU13" s="16" t="e">
        <f>VLOOKUP(A13,'Phase 1,2+robust'!$A$3:$ID$198,151,FALSE)</f>
        <v>#N/A</v>
      </c>
      <c r="EV13" s="16" t="e">
        <f>VLOOKUP(A13,'Phase 1,2+robust'!$A$3:$ID$198,152,FALSE)</f>
        <v>#N/A</v>
      </c>
      <c r="EW13" s="16" t="e">
        <f>VLOOKUP(A13,'Phase 1,2+robust'!$A$3:$ID$198,153,FALSE)</f>
        <v>#N/A</v>
      </c>
      <c r="EX13" s="16" t="e">
        <f>VLOOKUP(A13,'Phase 1,2+robust'!$A$3:$ID$198,154,FALSE)</f>
        <v>#N/A</v>
      </c>
      <c r="EY13" s="16" t="e">
        <f>VLOOKUP(A13,'Phase 1,2+robust'!$A$3:$ID$198,155,FALSE)</f>
        <v>#N/A</v>
      </c>
      <c r="EZ13" s="16" t="e">
        <f>VLOOKUP(A13,'Phase 1,2+robust'!$A$3:$ID$198,156,FALSE)</f>
        <v>#N/A</v>
      </c>
      <c r="FA13" s="16" t="e">
        <f>VLOOKUP(A13,'Phase 1,2+robust'!$A$3:$ID$198,157,FALSE)</f>
        <v>#N/A</v>
      </c>
      <c r="FB13" s="16" t="e">
        <f>VLOOKUP(A13,'Phase 1,2+robust'!$A$3:$ID$198,158,FALSE)</f>
        <v>#N/A</v>
      </c>
      <c r="FC13" s="16" t="e">
        <f>VLOOKUP(A13,'Phase 1,2+robust'!$A$3:$ID$198,159,FALSE)</f>
        <v>#N/A</v>
      </c>
      <c r="FD13" s="16" t="e">
        <f>VLOOKUP(A13,'Phase 1,2+robust'!$A$3:$ID$198,160,FALSE)</f>
        <v>#N/A</v>
      </c>
      <c r="FE13" s="16" t="e">
        <f>VLOOKUP(A13,'Phase 1,2+robust'!$A$3:$ID$198,161,FALSE)</f>
        <v>#N/A</v>
      </c>
      <c r="FF13" s="16" t="e">
        <f>VLOOKUP(A13,'Phase 1,2+robust'!$A$3:$ID$198,162,FALSE)</f>
        <v>#N/A</v>
      </c>
      <c r="FG13" s="16" t="e">
        <f>VLOOKUP(A13,'Phase 1,2+robust'!$A$3:$ID$198,163,FALSE)</f>
        <v>#N/A</v>
      </c>
      <c r="FH13" s="16" t="e">
        <f>VLOOKUP(A13,'Phase 1,2+robust'!$A$3:$ID$198,164,FALSE)</f>
        <v>#N/A</v>
      </c>
      <c r="FI13" s="16" t="e">
        <f>VLOOKUP(A13,'Phase 1,2+robust'!$A$3:$ID$198,165,FALSE)</f>
        <v>#N/A</v>
      </c>
      <c r="FJ13" s="16" t="e">
        <f>VLOOKUP(A13,'Phase 1,2+robust'!$A$3:$ID$198,166,FALSE)</f>
        <v>#N/A</v>
      </c>
      <c r="FK13" s="16" t="e">
        <f>VLOOKUP(A13,'Phase 1,2+robust'!$A$3:$ID$198,167,FALSE)</f>
        <v>#N/A</v>
      </c>
      <c r="FL13" s="16" t="e">
        <f>VLOOKUP(A13,'Phase 1,2+robust'!$A$3:$ID$198,168,FALSE)</f>
        <v>#N/A</v>
      </c>
      <c r="FM13" s="16" t="e">
        <f>VLOOKUP(A13,'Phase 1,2+robust'!$A$3:$ID$198,169,FALSE)</f>
        <v>#N/A</v>
      </c>
      <c r="FN13" s="16" t="e">
        <f>VLOOKUP(A13,'Phase 1,2+robust'!$A$3:$ID$198,170,FALSE)</f>
        <v>#N/A</v>
      </c>
      <c r="FO13" s="16" t="e">
        <f>VLOOKUP(A13,'Phase 1,2+robust'!$A$3:$ID$198,171,FALSE)</f>
        <v>#N/A</v>
      </c>
      <c r="FP13" s="16" t="e">
        <f>VLOOKUP(A13,'Phase 1,2+robust'!$A$3:$ID$198,172,FALSE)</f>
        <v>#N/A</v>
      </c>
      <c r="FQ13" s="16" t="e">
        <f>VLOOKUP(A13,'Phase 1,2+robust'!$A$3:$ID$198,173,FALSE)</f>
        <v>#N/A</v>
      </c>
      <c r="FR13" s="16" t="e">
        <f>VLOOKUP(A13,'Phase 1,2+robust'!$A$3:$ID$198,174,FALSE)</f>
        <v>#N/A</v>
      </c>
      <c r="FS13" s="16" t="e">
        <f>VLOOKUP(A13,'Phase 1,2+robust'!$A$3:$ID$198,175,FALSE)</f>
        <v>#N/A</v>
      </c>
      <c r="FT13" s="16" t="e">
        <f>VLOOKUP(A13,'Phase 1,2+robust'!$A$3:$ID$198,176,FALSE)</f>
        <v>#N/A</v>
      </c>
      <c r="FU13" s="16" t="e">
        <f>VLOOKUP(A13,'Phase 1,2+robust'!$A$3:$ID$198,177,FALSE)</f>
        <v>#N/A</v>
      </c>
      <c r="FV13" s="16" t="e">
        <f>VLOOKUP(A13,'Phase 1,2+robust'!$A$3:$ID$198,178,FALSE)</f>
        <v>#N/A</v>
      </c>
      <c r="FW13" s="16" t="e">
        <f>VLOOKUP(A13,'Phase 1,2+robust'!$A$3:$ID$198,179,FALSE)</f>
        <v>#N/A</v>
      </c>
      <c r="FX13" s="16" t="e">
        <f>VLOOKUP(A13,'Phase 1,2+robust'!$A$3:$ID$198,180,FALSE)</f>
        <v>#N/A</v>
      </c>
      <c r="FY13" s="16" t="e">
        <f>VLOOKUP(A13,'Phase 1,2+robust'!$A$3:$ID$198,181,FALSE)</f>
        <v>#N/A</v>
      </c>
      <c r="FZ13" s="16" t="e">
        <f>VLOOKUP(A13,'Phase 1,2+robust'!$A$3:$ID$198,182,FALSE)</f>
        <v>#N/A</v>
      </c>
      <c r="GA13" s="16" t="e">
        <f>VLOOKUP(A13,'Phase 1,2+robust'!$A$3:$ID$198,183,FALSE)</f>
        <v>#N/A</v>
      </c>
      <c r="GB13" s="16" t="e">
        <f>VLOOKUP(A13,'Phase 1,2+robust'!$A$3:$ID$198,184,FALSE)</f>
        <v>#N/A</v>
      </c>
      <c r="GC13" s="16" t="e">
        <f>VLOOKUP(A13,'Phase 1,2+robust'!$A$3:$ID$198,185,FALSE)</f>
        <v>#N/A</v>
      </c>
      <c r="GD13" s="16" t="e">
        <f>VLOOKUP(A13,'Phase 1,2+robust'!$A$3:$ID$198,186,FALSE)</f>
        <v>#N/A</v>
      </c>
      <c r="GE13" s="16" t="e">
        <f>VLOOKUP(A13,'Phase 1,2+robust'!$A$3:$ID$198,187,FALSE)</f>
        <v>#N/A</v>
      </c>
      <c r="GF13" s="16" t="e">
        <f>VLOOKUP(A13,'Phase 1,2+robust'!$A$3:$ID$198,188,FALSE)</f>
        <v>#N/A</v>
      </c>
      <c r="GG13" s="16" t="e">
        <f>VLOOKUP(A13,'Phase 1,2+robust'!$A$3:$ID$198,189,FALSE)</f>
        <v>#N/A</v>
      </c>
      <c r="GH13" s="16" t="e">
        <f>VLOOKUP(A13,'Phase 1,2+robust'!$A$3:$ID$198,190,FALSE)</f>
        <v>#N/A</v>
      </c>
      <c r="GI13" s="16" t="e">
        <f>VLOOKUP(A13,'Phase 1,2+robust'!$A$3:$ID$198,191,FALSE)</f>
        <v>#N/A</v>
      </c>
      <c r="GJ13" s="16" t="e">
        <f>VLOOKUP(A13,'Phase 1,2+robust'!$A$3:$ID$198,192,FALSE)</f>
        <v>#N/A</v>
      </c>
      <c r="GK13" s="16" t="e">
        <f>VLOOKUP(A13,'Phase 1,2+robust'!$A$3:$ID$198,193,FALSE)</f>
        <v>#N/A</v>
      </c>
      <c r="GL13" s="16" t="e">
        <f>VLOOKUP(A13,'Phase 1,2+robust'!$A$3:$ID$198,194,FALSE)</f>
        <v>#N/A</v>
      </c>
      <c r="GM13" s="16" t="e">
        <f>VLOOKUP(A13,'Phase 1,2+robust'!$A$3:$ID$198,195,FALSE)</f>
        <v>#N/A</v>
      </c>
      <c r="GN13" s="16" t="e">
        <f>VLOOKUP(A13,'Phase 1,2+robust'!$A$3:$ID$198,196,FALSE)</f>
        <v>#N/A</v>
      </c>
      <c r="GO13" s="16" t="e">
        <f>VLOOKUP(A13,'Phase 1,2+robust'!$A$3:$ID$198,197,FALSE)</f>
        <v>#N/A</v>
      </c>
      <c r="GP13" s="16" t="e">
        <f>VLOOKUP(A13,'Phase 1,2+robust'!$A$3:$ID$198,198,FALSE)</f>
        <v>#N/A</v>
      </c>
    </row>
    <row r="14" spans="1:198" s="16" customFormat="1" x14ac:dyDescent="0.25">
      <c r="B14" s="16" t="e">
        <f>VLOOKUP(A14,'Phase 1,2+robust'!$A$3:$ID$198,2,FALSE)</f>
        <v>#N/A</v>
      </c>
      <c r="C14" s="16" t="e">
        <f>VLOOKUP(A14,'Phase 1,2+robust'!$A$3:$ID$198,3,FALSE)</f>
        <v>#N/A</v>
      </c>
      <c r="D14" s="16" t="e">
        <f>VLOOKUP(A14,'Phase 1,2+robust'!$A$3:$ID$198,4,FALSE)</f>
        <v>#N/A</v>
      </c>
      <c r="E14" s="16" t="e">
        <f>VLOOKUP(A14,'Phase 1,2+robust'!$A$3:$ID$198,5,FALSE)</f>
        <v>#N/A</v>
      </c>
      <c r="F14" s="16" t="e">
        <f>VLOOKUP(A14,'Phase 1,2+robust'!$A$3:$ID$198,6,FALSE)</f>
        <v>#N/A</v>
      </c>
      <c r="G14" s="16" t="e">
        <f>VLOOKUP(A14,'Phase 1,2+robust'!$A$3:$ID$198,7,FALSE)</f>
        <v>#N/A</v>
      </c>
      <c r="H14" s="16" t="e">
        <f>VLOOKUP(A14,'Phase 1,2+robust'!$A$3:$ID$198,8,FALSE)</f>
        <v>#N/A</v>
      </c>
      <c r="I14" s="16" t="e">
        <f>VLOOKUP(A14,'Phase 1,2+robust'!$A$3:$ID$198,9,FALSE)</f>
        <v>#N/A</v>
      </c>
      <c r="J14" s="45" t="e">
        <f>VLOOKUP(A14,'Phase 1,2+robust'!$A$3:$ID$198,10,FALSE)</f>
        <v>#N/A</v>
      </c>
      <c r="K14" s="46" t="e">
        <f>VLOOKUP(A14,'Phase 1,2+robust'!$A$3:$ID$198,11,FALSE)</f>
        <v>#N/A</v>
      </c>
      <c r="L14" s="47" t="e">
        <f>VLOOKUP(A14,'Phase 1,2+robust'!$A$3:$ID$198,12,FALSE)</f>
        <v>#N/A</v>
      </c>
      <c r="M14" s="16" t="e">
        <f>VLOOKUP(A14,'Phase 1,2+robust'!$A$3:$ID$198,13,FALSE)</f>
        <v>#N/A</v>
      </c>
      <c r="N14" s="16" t="e">
        <f>VLOOKUP(A14,'Phase 1,2+robust'!$A$3:$ID$198,14,FALSE)</f>
        <v>#N/A</v>
      </c>
      <c r="O14" s="16" t="e">
        <f>VLOOKUP(A14,'Phase 1,2+robust'!$A$3:$ID$198,15,FALSE)</f>
        <v>#N/A</v>
      </c>
      <c r="P14" s="45" t="e">
        <f>VLOOKUP(A14,'Phase 1,2+robust'!$A$3:$ID$198,16,FALSE)</f>
        <v>#N/A</v>
      </c>
      <c r="Q14" s="46" t="e">
        <f>VLOOKUP(A14,'Phase 1,2+robust'!$A$3:$ID$198,17,FALSE)</f>
        <v>#N/A</v>
      </c>
      <c r="R14" s="47" t="e">
        <f>VLOOKUP(A14,'Phase 1,2+robust'!$A$3:$ID$198,18,FALSE)</f>
        <v>#N/A</v>
      </c>
      <c r="S14" s="16" t="e">
        <f>VLOOKUP(A14,'Phase 1,2+robust'!$A$3:$ID$198,19,FALSE)</f>
        <v>#N/A</v>
      </c>
      <c r="T14" s="16" t="e">
        <f>VLOOKUP(A14,'Phase 1,2+robust'!$A$3:$ID$198,20,FALSE)</f>
        <v>#N/A</v>
      </c>
      <c r="U14" s="16" t="e">
        <f>VLOOKUP(A14,'Phase 1,2+robust'!$A$3:$ID$198,21,FALSE)</f>
        <v>#N/A</v>
      </c>
      <c r="V14" s="45" t="e">
        <f>VLOOKUP(A14,'Phase 1,2+robust'!$A$3:$ID$198,22,FALSE)</f>
        <v>#N/A</v>
      </c>
      <c r="W14" s="46" t="e">
        <f>VLOOKUP(A14,'Phase 1,2+robust'!$A$3:$ID$198,23,FALSE)</f>
        <v>#N/A</v>
      </c>
      <c r="X14" s="47" t="e">
        <f>VLOOKUP(A14,'Phase 1,2+robust'!$A$3:$ID$198,24,FALSE)</f>
        <v>#N/A</v>
      </c>
      <c r="Y14" s="16" t="e">
        <f>VLOOKUP(A14,'Phase 1,2+robust'!$A$3:$ID$198,25,FALSE)</f>
        <v>#N/A</v>
      </c>
      <c r="Z14" s="16" t="e">
        <f>VLOOKUP(A14,'Phase 1,2+robust'!$A$3:$ID$198,26,FALSE)</f>
        <v>#N/A</v>
      </c>
      <c r="AA14" s="16" t="e">
        <f>VLOOKUP(A14,'Phase 1,2+robust'!$A$3:$ID$198,27,FALSE)</f>
        <v>#N/A</v>
      </c>
      <c r="AB14" s="45" t="e">
        <f>VLOOKUP(A14,'Phase 1,2+robust'!$A$3:$ID$198,28,FALSE)</f>
        <v>#N/A</v>
      </c>
      <c r="AC14" s="46" t="e">
        <f>VLOOKUP(A14,'Phase 1,2+robust'!$A$3:$ID$198,29,FALSE)</f>
        <v>#N/A</v>
      </c>
      <c r="AD14" s="47" t="e">
        <f>VLOOKUP(A14,'Phase 1,2+robust'!$A$3:$ID$198,30,FALSE)</f>
        <v>#N/A</v>
      </c>
      <c r="AE14" s="16" t="e">
        <f>VLOOKUP(A14,'Phase 1,2+robust'!$A$3:$ID$198,31,FALSE)</f>
        <v>#N/A</v>
      </c>
      <c r="AF14" s="16" t="e">
        <f>VLOOKUP(A14,'Phase 1,2+robust'!$A$3:$ID$198,32,FALSE)</f>
        <v>#N/A</v>
      </c>
      <c r="AG14" s="16" t="e">
        <f>VLOOKUP(A14,'Phase 1,2+robust'!$A$3:$ID$198,33,FALSE)</f>
        <v>#N/A</v>
      </c>
      <c r="AH14" s="45" t="e">
        <f>VLOOKUP(A14,'Phase 1,2+robust'!$A$3:$ID$198,34,FALSE)</f>
        <v>#N/A</v>
      </c>
      <c r="AI14" s="46" t="e">
        <f>VLOOKUP(A14,'Phase 1,2+robust'!$A$3:$ID$198,35,FALSE)</f>
        <v>#N/A</v>
      </c>
      <c r="AJ14" s="47" t="e">
        <f>VLOOKUP(A14,'Phase 1,2+robust'!$A$3:$ID$198,36,FALSE)</f>
        <v>#N/A</v>
      </c>
      <c r="AK14" s="16" t="e">
        <f>VLOOKUP(A14,'Phase 1,2+robust'!$A$3:$ID$198,37,FALSE)</f>
        <v>#N/A</v>
      </c>
      <c r="AL14" s="16" t="e">
        <f>VLOOKUP(A14,'Phase 1,2+robust'!$A$3:$ID$198,38,FALSE)</f>
        <v>#N/A</v>
      </c>
      <c r="AM14" s="16" t="e">
        <f>VLOOKUP(A14,'Phase 1,2+robust'!$A$3:$ID$198,39,FALSE)</f>
        <v>#N/A</v>
      </c>
      <c r="AN14" s="45" t="e">
        <f>VLOOKUP(A14,'Phase 1,2+robust'!$A$3:$ID$198,40,FALSE)</f>
        <v>#N/A</v>
      </c>
      <c r="AO14" s="46" t="e">
        <f>VLOOKUP(A14,'Phase 1,2+robust'!$A$3:$ID$198,41,FALSE)</f>
        <v>#N/A</v>
      </c>
      <c r="AP14" s="47" t="e">
        <f>VLOOKUP(A14,'Phase 1,2+robust'!$A$3:$ID$198,42,FALSE)</f>
        <v>#N/A</v>
      </c>
      <c r="AQ14" s="16" t="e">
        <f>VLOOKUP(A14,'Phase 1,2+robust'!$A$3:$ID$198,43,FALSE)</f>
        <v>#N/A</v>
      </c>
      <c r="AR14" s="16" t="e">
        <f>VLOOKUP(A14,'Phase 1,2+robust'!$A$3:$ID$198,44,FALSE)</f>
        <v>#N/A</v>
      </c>
      <c r="AS14" s="16" t="e">
        <f>VLOOKUP(A14,'Phase 1,2+robust'!$A$3:$ID$198,45,FALSE)</f>
        <v>#N/A</v>
      </c>
      <c r="AT14" s="45" t="e">
        <f>VLOOKUP(A14,'Phase 1,2+robust'!$A$3:$ID$198,46,FALSE)</f>
        <v>#N/A</v>
      </c>
      <c r="AU14" s="46" t="e">
        <f>VLOOKUP(A14,'Phase 1,2+robust'!$A$3:$ID$198,47,FALSE)</f>
        <v>#N/A</v>
      </c>
      <c r="AV14" s="47" t="e">
        <f>VLOOKUP(A14,'Phase 1,2+robust'!$A$3:$ID$198,48,FALSE)</f>
        <v>#N/A</v>
      </c>
      <c r="AW14" s="16" t="e">
        <f>VLOOKUP(A14,'Phase 1,2+robust'!$A$3:$ID$198,49,FALSE)</f>
        <v>#N/A</v>
      </c>
      <c r="AX14" s="16" t="e">
        <f>VLOOKUP(A14,'Phase 1,2+robust'!$A$3:$ID$198,50,FALSE)</f>
        <v>#N/A</v>
      </c>
      <c r="AY14" s="16" t="e">
        <f>VLOOKUP(A14,'Phase 1,2+robust'!$A$3:$ID$198,51,FALSE)</f>
        <v>#N/A</v>
      </c>
      <c r="AZ14" s="45" t="e">
        <f>VLOOKUP(A14,'Phase 1,2+robust'!$A$3:$ID$198,52,FALSE)</f>
        <v>#N/A</v>
      </c>
      <c r="BA14" s="46" t="e">
        <f>VLOOKUP(A14,'Phase 1,2+robust'!$A$3:$ID$198,53,FALSE)</f>
        <v>#N/A</v>
      </c>
      <c r="BB14" s="47" t="e">
        <f>VLOOKUP(A14,'Phase 1,2+robust'!$A$3:$ID$198,54,FALSE)</f>
        <v>#N/A</v>
      </c>
      <c r="BC14" s="16" t="e">
        <f>VLOOKUP(A14,'Phase 1,2+robust'!$A$3:$ID$198,55,FALSE)</f>
        <v>#N/A</v>
      </c>
      <c r="BD14" s="16" t="e">
        <f>VLOOKUP(A14,'Phase 1,2+robust'!$A$3:$ID$198,56,FALSE)</f>
        <v>#N/A</v>
      </c>
      <c r="BE14" s="16" t="e">
        <f>VLOOKUP(A14,'Phase 1,2+robust'!$A$3:$ID$198,57,FALSE)</f>
        <v>#N/A</v>
      </c>
      <c r="BF14" s="45" t="e">
        <f>VLOOKUP(A14,'Phase 1,2+robust'!$A$3:$ID$198,58,FALSE)</f>
        <v>#N/A</v>
      </c>
      <c r="BG14" s="46" t="e">
        <f>VLOOKUP(A14,'Phase 1,2+robust'!$A$3:$ID$198,59,FALSE)</f>
        <v>#N/A</v>
      </c>
      <c r="BH14" s="47" t="e">
        <f>VLOOKUP(A14,'Phase 1,2+robust'!$A$3:$ID$198,60,FALSE)</f>
        <v>#N/A</v>
      </c>
      <c r="BI14" s="16" t="e">
        <f>VLOOKUP(A14,'Phase 1,2+robust'!$A$3:$ID$198,61,FALSE)</f>
        <v>#N/A</v>
      </c>
      <c r="BJ14" s="16" t="e">
        <f>VLOOKUP(A14,'Phase 1,2+robust'!$A$3:$ID$198,62,FALSE)</f>
        <v>#N/A</v>
      </c>
      <c r="BK14" s="16" t="e">
        <f>VLOOKUP(A14,'Phase 1,2+robust'!$A$3:$ID$198,63,FALSE)</f>
        <v>#N/A</v>
      </c>
      <c r="BL14" s="45" t="e">
        <f>VLOOKUP(A14,'Phase 1,2+robust'!$A$3:$ID$198,64,FALSE)</f>
        <v>#N/A</v>
      </c>
      <c r="BM14" s="46" t="e">
        <f>VLOOKUP(A14,'Phase 1,2+robust'!$A$3:$ID$198,65,FALSE)</f>
        <v>#N/A</v>
      </c>
      <c r="BN14" s="47" t="e">
        <f>VLOOKUP(A14,'Phase 1,2+robust'!$A$3:$ID$198,66,FALSE)</f>
        <v>#N/A</v>
      </c>
      <c r="BO14" s="16" t="e">
        <f>VLOOKUP(A14,'Phase 1,2+robust'!$A$3:$ID$198,67,FALSE)</f>
        <v>#N/A</v>
      </c>
      <c r="BP14" s="16" t="e">
        <f>VLOOKUP(A14,'Phase 1,2+robust'!$A$3:$ID$198,68,FALSE)</f>
        <v>#N/A</v>
      </c>
      <c r="BQ14" s="16" t="e">
        <f>VLOOKUP(A14,'Phase 1,2+robust'!$A$3:$ID$198,69,FALSE)</f>
        <v>#N/A</v>
      </c>
      <c r="BR14" s="45" t="e">
        <f>VLOOKUP(A14,'Phase 1,2+robust'!$A$3:$ID$198,70,FALSE)</f>
        <v>#N/A</v>
      </c>
      <c r="BS14" s="46" t="e">
        <f>VLOOKUP(A14,'Phase 1,2+robust'!$A$3:$ID$198,71,FALSE)</f>
        <v>#N/A</v>
      </c>
      <c r="BT14" s="47" t="e">
        <f>VLOOKUP(A14,'Phase 1,2+robust'!$A$3:$ID$198,72,FALSE)</f>
        <v>#N/A</v>
      </c>
      <c r="BU14" s="16" t="e">
        <f>VLOOKUP(A14,'Phase 1,2+robust'!$A$3:$ID$198,73,FALSE)</f>
        <v>#N/A</v>
      </c>
      <c r="BV14" s="16" t="e">
        <f>VLOOKUP(A14,'Phase 1,2+robust'!$A$3:$ID$198,74,FALSE)</f>
        <v>#N/A</v>
      </c>
      <c r="BW14" s="16" t="e">
        <f>VLOOKUP(A14,'Phase 1,2+robust'!$A$3:$ID$198,75,FALSE)</f>
        <v>#N/A</v>
      </c>
      <c r="BX14" s="45" t="e">
        <f>VLOOKUP(A14,'Phase 1,2+robust'!$A$3:$ID$198,76,FALSE)</f>
        <v>#N/A</v>
      </c>
      <c r="BY14" s="46" t="e">
        <f>VLOOKUP(A14,'Phase 1,2+robust'!$A$3:$ID$198,77,FALSE)</f>
        <v>#N/A</v>
      </c>
      <c r="BZ14" s="47" t="e">
        <f>VLOOKUP(A14,'Phase 1,2+robust'!$A$3:$ID$198,78,FALSE)</f>
        <v>#N/A</v>
      </c>
      <c r="CA14" s="16" t="e">
        <f>VLOOKUP(A14,'Phase 1,2+robust'!$A$3:$ID$198,79,FALSE)</f>
        <v>#N/A</v>
      </c>
      <c r="CB14" s="16" t="e">
        <f>VLOOKUP(A14,'Phase 1,2+robust'!$A$3:$ID$198,80,FALSE)</f>
        <v>#N/A</v>
      </c>
      <c r="CC14" s="16" t="e">
        <f>VLOOKUP(A14,'Phase 1,2+robust'!$A$3:$ID$198,81,FALSE)</f>
        <v>#N/A</v>
      </c>
      <c r="CD14" s="45" t="e">
        <f>VLOOKUP(A14,'Phase 1,2+robust'!$A$3:$ID$198,82,FALSE)</f>
        <v>#N/A</v>
      </c>
      <c r="CE14" s="46" t="e">
        <f>VLOOKUP(A14,'Phase 1,2+robust'!$A$3:$ID$198,83,FALSE)</f>
        <v>#N/A</v>
      </c>
      <c r="CF14" s="47" t="e">
        <f>VLOOKUP(A14,'Phase 1,2+robust'!$A$3:$ID$198,84,FALSE)</f>
        <v>#N/A</v>
      </c>
      <c r="CG14" s="16" t="e">
        <f>VLOOKUP(A14,'Phase 1,2+robust'!$A$3:$ID$198,85,FALSE)</f>
        <v>#N/A</v>
      </c>
      <c r="CH14" s="16" t="e">
        <f>VLOOKUP(A14,'Phase 1,2+robust'!$A$3:$ID$198,86,FALSE)</f>
        <v>#N/A</v>
      </c>
      <c r="CI14" s="16" t="e">
        <f>VLOOKUP(A14,'Phase 1,2+robust'!$A$3:$ID$198,87,FALSE)</f>
        <v>#N/A</v>
      </c>
      <c r="CJ14" s="45" t="e">
        <f>VLOOKUP(A14,'Phase 1,2+robust'!$A$3:$ID$198,88,FALSE)</f>
        <v>#N/A</v>
      </c>
      <c r="CK14" s="46" t="e">
        <f>VLOOKUP(A14,'Phase 1,2+robust'!$A$3:$ID$198,89,FALSE)</f>
        <v>#N/A</v>
      </c>
      <c r="CL14" s="47" t="e">
        <f>VLOOKUP(A14,'Phase 1,2+robust'!$A$3:$ID$198,90,FALSE)</f>
        <v>#N/A</v>
      </c>
      <c r="CM14" s="16" t="e">
        <f>VLOOKUP(A14,'Phase 1,2+robust'!$A$3:$ID$198,91,FALSE)</f>
        <v>#N/A</v>
      </c>
      <c r="CN14" s="16" t="e">
        <f>VLOOKUP(A14,'Phase 1,2+robust'!$A$3:$ID$198,92,FALSE)</f>
        <v>#N/A</v>
      </c>
      <c r="CO14" s="16" t="e">
        <f>VLOOKUP(A14,'Phase 1,2+robust'!$A$3:$ID$198,93,FALSE)</f>
        <v>#N/A</v>
      </c>
      <c r="CP14" s="45" t="e">
        <f>VLOOKUP(A14,'Phase 1,2+robust'!$A$3:$ID$198,94,FALSE)</f>
        <v>#N/A</v>
      </c>
      <c r="CQ14" s="46" t="e">
        <f>VLOOKUP(A14,'Phase 1,2+robust'!$A$3:$ID$198,95,FALSE)</f>
        <v>#N/A</v>
      </c>
      <c r="CR14" s="47" t="e">
        <f>VLOOKUP(A14,'Phase 1,2+robust'!$A$3:$ID$198,96,FALSE)</f>
        <v>#N/A</v>
      </c>
      <c r="CS14" s="16" t="e">
        <f>VLOOKUP(A14,'Phase 1,2+robust'!$A$3:$ID$198,97,FALSE)</f>
        <v>#N/A</v>
      </c>
      <c r="CT14" s="16" t="e">
        <f>VLOOKUP(A14,'Phase 1,2+robust'!$A$3:$ID$198,98,FALSE)</f>
        <v>#N/A</v>
      </c>
      <c r="CU14" s="16" t="e">
        <f>VLOOKUP(A14,'Phase 1,2+robust'!$A$3:$ID$198,99,FALSE)</f>
        <v>#N/A</v>
      </c>
      <c r="CV14" s="45" t="e">
        <f>VLOOKUP(A14,'Phase 1,2+robust'!$A$3:$ID$198,100,FALSE)</f>
        <v>#N/A</v>
      </c>
      <c r="CW14" s="46" t="e">
        <f>VLOOKUP(A14,'Phase 1,2+robust'!$A$3:$ID$198,101,FALSE)</f>
        <v>#N/A</v>
      </c>
      <c r="CX14" s="47" t="e">
        <f>VLOOKUP(A14,'Phase 1,2+robust'!$A$3:$ID$198,102,FALSE)</f>
        <v>#N/A</v>
      </c>
      <c r="CY14" s="16" t="e">
        <f>VLOOKUP(A14,'Phase 1,2+robust'!$A$3:$ID$198,103,FALSE)</f>
        <v>#N/A</v>
      </c>
      <c r="CZ14" s="16" t="e">
        <f>VLOOKUP(A14,'Phase 1,2+robust'!$A$3:$ID$198,104,FALSE)</f>
        <v>#N/A</v>
      </c>
      <c r="DA14" s="16" t="e">
        <f>VLOOKUP(A14,'Phase 1,2+robust'!$A$3:$ID$198,105,FALSE)</f>
        <v>#N/A</v>
      </c>
      <c r="DB14" s="45" t="e">
        <f>VLOOKUP(A14,'Phase 1,2+robust'!$A$3:$ID$198,106,FALSE)</f>
        <v>#N/A</v>
      </c>
      <c r="DC14" s="46" t="e">
        <f>VLOOKUP(A14,'Phase 1,2+robust'!$A$3:$ID$198,107,FALSE)</f>
        <v>#N/A</v>
      </c>
      <c r="DD14" s="47" t="e">
        <f>VLOOKUP(A14,'Phase 1,2+robust'!$A$3:$ID$198,108,FALSE)</f>
        <v>#N/A</v>
      </c>
      <c r="DE14" s="16" t="e">
        <f>VLOOKUP(A14,'Phase 1,2+robust'!$A$3:$ID$198,109,FALSE)</f>
        <v>#N/A</v>
      </c>
      <c r="DF14" s="16" t="e">
        <f>VLOOKUP(A14,'Phase 1,2+robust'!$A$3:$ID$198,110,FALSE)</f>
        <v>#N/A</v>
      </c>
      <c r="DG14" s="16" t="e">
        <f>VLOOKUP(A14,'Phase 1,2+robust'!$A$3:$ID$198,111,FALSE)</f>
        <v>#N/A</v>
      </c>
      <c r="DH14" s="45" t="e">
        <f>VLOOKUP(A14,'Phase 1,2+robust'!$A$3:$ID$198,112,FALSE)</f>
        <v>#N/A</v>
      </c>
      <c r="DI14" s="46" t="e">
        <f>VLOOKUP(A14,'Phase 1,2+robust'!$A$3:$ID$198,113,FALSE)</f>
        <v>#N/A</v>
      </c>
      <c r="DJ14" s="47" t="e">
        <f>VLOOKUP(A14,'Phase 1,2+robust'!$A$3:$ID$198,114,FALSE)</f>
        <v>#N/A</v>
      </c>
      <c r="DK14" s="16" t="e">
        <f>VLOOKUP(A14,'Phase 1,2+robust'!$A$3:$ID$198,115,FALSE)</f>
        <v>#N/A</v>
      </c>
      <c r="DL14" s="16" t="e">
        <f>VLOOKUP(A14,'Phase 1,2+robust'!$A$3:$ID$198,116,FALSE)</f>
        <v>#N/A</v>
      </c>
      <c r="DM14" s="16" t="e">
        <f>VLOOKUP(A14,'Phase 1,2+robust'!$A$3:$ID$198,117,FALSE)</f>
        <v>#N/A</v>
      </c>
      <c r="DN14" s="45" t="e">
        <f>VLOOKUP(A14,'Phase 1,2+robust'!$A$3:$ID$198,118,FALSE)</f>
        <v>#N/A</v>
      </c>
      <c r="DO14" s="46" t="e">
        <f>VLOOKUP(A14,'Phase 1,2+robust'!$A$3:$ID$198,119,FALSE)</f>
        <v>#N/A</v>
      </c>
      <c r="DP14" s="47" t="e">
        <f>VLOOKUP(A14,'Phase 1,2+robust'!$A$3:$ID$198,120,FALSE)</f>
        <v>#N/A</v>
      </c>
      <c r="DQ14" s="16" t="e">
        <f>VLOOKUP(A14,'Phase 1,2+robust'!$A$3:$ID$198,121,FALSE)</f>
        <v>#N/A</v>
      </c>
      <c r="DR14" s="16" t="e">
        <f>VLOOKUP(A14,'Phase 1,2+robust'!$A$3:$ID$198,122,FALSE)</f>
        <v>#N/A</v>
      </c>
      <c r="DS14" s="16" t="e">
        <f>VLOOKUP(A14,'Phase 1,2+robust'!$A$3:$ID$198,123,FALSE)</f>
        <v>#N/A</v>
      </c>
      <c r="DT14" s="45" t="e">
        <f>VLOOKUP(A14,'Phase 1,2+robust'!$A$3:$ID$198,124,FALSE)</f>
        <v>#N/A</v>
      </c>
      <c r="DU14" s="46" t="e">
        <f>VLOOKUP(A14,'Phase 1,2+robust'!$A$3:$ID$198,125,FALSE)</f>
        <v>#N/A</v>
      </c>
      <c r="DV14" s="47" t="e">
        <f>VLOOKUP(A14,'Phase 1,2+robust'!$A$3:$ID$198,126,FALSE)</f>
        <v>#N/A</v>
      </c>
      <c r="DW14" s="16" t="e">
        <f>VLOOKUP(A14,'Phase 1,2+robust'!$A$3:$ID$198,127,FALSE)</f>
        <v>#N/A</v>
      </c>
      <c r="DX14" s="16" t="e">
        <f>VLOOKUP(A14,'Phase 1,2+robust'!$A$3:$ID$198,128,FALSE)</f>
        <v>#N/A</v>
      </c>
      <c r="DY14" s="16" t="e">
        <f>VLOOKUP(A14,'Phase 1,2+robust'!$A$3:$ID$198,129,FALSE)</f>
        <v>#N/A</v>
      </c>
      <c r="DZ14" s="45" t="e">
        <f>VLOOKUP(A14,'Phase 1,2+robust'!$A$3:$ID$198,130,FALSE)</f>
        <v>#N/A</v>
      </c>
      <c r="EA14" s="46" t="e">
        <f>VLOOKUP(A14,'Phase 1,2+robust'!$A$3:$ID$198,131,FALSE)</f>
        <v>#N/A</v>
      </c>
      <c r="EB14" s="47" t="e">
        <f>VLOOKUP(A14,'Phase 1,2+robust'!$A$3:$ID$198,132,FALSE)</f>
        <v>#N/A</v>
      </c>
      <c r="EC14" s="16" t="e">
        <f>VLOOKUP(A14,'Phase 1,2+robust'!$A$3:$ID$198,133,FALSE)</f>
        <v>#N/A</v>
      </c>
      <c r="ED14" s="16" t="e">
        <f>VLOOKUP(A14,'Phase 1,2+robust'!$A$3:$ID$198,134,FALSE)</f>
        <v>#N/A</v>
      </c>
      <c r="EE14" s="16" t="e">
        <f>VLOOKUP(A14,'Phase 1,2+robust'!$A$3:$ID$198,135,FALSE)</f>
        <v>#N/A</v>
      </c>
      <c r="EF14" s="45" t="e">
        <f>VLOOKUP(A14,'Phase 1,2+robust'!$A$3:$ID$198,136,FALSE)</f>
        <v>#N/A</v>
      </c>
      <c r="EG14" s="46" t="e">
        <f>VLOOKUP(A14,'Phase 1,2+robust'!$A$3:$ID$198,137,FALSE)</f>
        <v>#N/A</v>
      </c>
      <c r="EH14" s="47" t="e">
        <f>VLOOKUP(A14,'Phase 1,2+robust'!$A$3:$ID$198,138,FALSE)</f>
        <v>#N/A</v>
      </c>
      <c r="EI14" s="16" t="e">
        <f>VLOOKUP(A14,'Phase 1,2+robust'!$A$3:$ID$198,139,FALSE)</f>
        <v>#N/A</v>
      </c>
      <c r="EJ14" s="16" t="e">
        <f>VLOOKUP(A14,'Phase 1,2+robust'!$A$3:$ID$198,140,FALSE)</f>
        <v>#N/A</v>
      </c>
      <c r="EK14" s="16" t="e">
        <f>VLOOKUP(A14,'Phase 1,2+robust'!$A$3:$ID$198,141,FALSE)</f>
        <v>#N/A</v>
      </c>
      <c r="EL14" s="45" t="e">
        <f>VLOOKUP(A14,'Phase 1,2+robust'!$A$3:$ID$198,142,FALSE)</f>
        <v>#N/A</v>
      </c>
      <c r="EM14" s="46" t="e">
        <f>VLOOKUP(A14,'Phase 1,2+robust'!$A$3:$ID$198,143,FALSE)</f>
        <v>#N/A</v>
      </c>
      <c r="EN14" s="47" t="e">
        <f>VLOOKUP(A14,'Phase 1,2+robust'!$A$3:$ID$198,144,FALSE)</f>
        <v>#N/A</v>
      </c>
      <c r="EO14" s="16" t="e">
        <f>VLOOKUP(A14,'Phase 1,2+robust'!$A$3:$ID$198,145,FALSE)</f>
        <v>#N/A</v>
      </c>
      <c r="EP14" s="16" t="e">
        <f>VLOOKUP(A14,'Phase 1,2+robust'!$A$3:$ID$198,146,FALSE)</f>
        <v>#N/A</v>
      </c>
      <c r="EQ14" s="16" t="e">
        <f>VLOOKUP(A14,'Phase 1,2+robust'!$A$3:$ID$198,147,FALSE)</f>
        <v>#N/A</v>
      </c>
      <c r="ER14" s="45" t="e">
        <f>VLOOKUP(A14,'Phase 1,2+robust'!$A$3:$ID$198,148,FALSE)</f>
        <v>#N/A</v>
      </c>
      <c r="ES14" s="46" t="e">
        <f>VLOOKUP(A14,'Phase 1,2+robust'!$A$3:$ID$198,149,FALSE)</f>
        <v>#N/A</v>
      </c>
      <c r="ET14" s="47" t="e">
        <f>VLOOKUP(A14,'Phase 1,2+robust'!$A$3:$ID$198,150,FALSE)</f>
        <v>#N/A</v>
      </c>
      <c r="EU14" s="16" t="e">
        <f>VLOOKUP(A14,'Phase 1,2+robust'!$A$3:$ID$198,151,FALSE)</f>
        <v>#N/A</v>
      </c>
      <c r="EV14" s="16" t="e">
        <f>VLOOKUP(A14,'Phase 1,2+robust'!$A$3:$ID$198,152,FALSE)</f>
        <v>#N/A</v>
      </c>
      <c r="EW14" s="16" t="e">
        <f>VLOOKUP(A14,'Phase 1,2+robust'!$A$3:$ID$198,153,FALSE)</f>
        <v>#N/A</v>
      </c>
      <c r="EX14" s="16" t="e">
        <f>VLOOKUP(A14,'Phase 1,2+robust'!$A$3:$ID$198,154,FALSE)</f>
        <v>#N/A</v>
      </c>
      <c r="EY14" s="16" t="e">
        <f>VLOOKUP(A14,'Phase 1,2+robust'!$A$3:$ID$198,155,FALSE)</f>
        <v>#N/A</v>
      </c>
      <c r="EZ14" s="16" t="e">
        <f>VLOOKUP(A14,'Phase 1,2+robust'!$A$3:$ID$198,156,FALSE)</f>
        <v>#N/A</v>
      </c>
      <c r="FA14" s="16" t="e">
        <f>VLOOKUP(A14,'Phase 1,2+robust'!$A$3:$ID$198,157,FALSE)</f>
        <v>#N/A</v>
      </c>
      <c r="FB14" s="16" t="e">
        <f>VLOOKUP(A14,'Phase 1,2+robust'!$A$3:$ID$198,158,FALSE)</f>
        <v>#N/A</v>
      </c>
      <c r="FC14" s="16" t="e">
        <f>VLOOKUP(A14,'Phase 1,2+robust'!$A$3:$ID$198,159,FALSE)</f>
        <v>#N/A</v>
      </c>
      <c r="FD14" s="16" t="e">
        <f>VLOOKUP(A14,'Phase 1,2+robust'!$A$3:$ID$198,160,FALSE)</f>
        <v>#N/A</v>
      </c>
      <c r="FE14" s="16" t="e">
        <f>VLOOKUP(A14,'Phase 1,2+robust'!$A$3:$ID$198,161,FALSE)</f>
        <v>#N/A</v>
      </c>
      <c r="FF14" s="16" t="e">
        <f>VLOOKUP(A14,'Phase 1,2+robust'!$A$3:$ID$198,162,FALSE)</f>
        <v>#N/A</v>
      </c>
      <c r="FG14" s="16" t="e">
        <f>VLOOKUP(A14,'Phase 1,2+robust'!$A$3:$ID$198,163,FALSE)</f>
        <v>#N/A</v>
      </c>
      <c r="FH14" s="16" t="e">
        <f>VLOOKUP(A14,'Phase 1,2+robust'!$A$3:$ID$198,164,FALSE)</f>
        <v>#N/A</v>
      </c>
      <c r="FI14" s="16" t="e">
        <f>VLOOKUP(A14,'Phase 1,2+robust'!$A$3:$ID$198,165,FALSE)</f>
        <v>#N/A</v>
      </c>
      <c r="FJ14" s="16" t="e">
        <f>VLOOKUP(A14,'Phase 1,2+robust'!$A$3:$ID$198,166,FALSE)</f>
        <v>#N/A</v>
      </c>
      <c r="FK14" s="16" t="e">
        <f>VLOOKUP(A14,'Phase 1,2+robust'!$A$3:$ID$198,167,FALSE)</f>
        <v>#N/A</v>
      </c>
      <c r="FL14" s="16" t="e">
        <f>VLOOKUP(A14,'Phase 1,2+robust'!$A$3:$ID$198,168,FALSE)</f>
        <v>#N/A</v>
      </c>
      <c r="FM14" s="16" t="e">
        <f>VLOOKUP(A14,'Phase 1,2+robust'!$A$3:$ID$198,169,FALSE)</f>
        <v>#N/A</v>
      </c>
      <c r="FN14" s="16" t="e">
        <f>VLOOKUP(A14,'Phase 1,2+robust'!$A$3:$ID$198,170,FALSE)</f>
        <v>#N/A</v>
      </c>
      <c r="FO14" s="16" t="e">
        <f>VLOOKUP(A14,'Phase 1,2+robust'!$A$3:$ID$198,171,FALSE)</f>
        <v>#N/A</v>
      </c>
      <c r="FP14" s="16" t="e">
        <f>VLOOKUP(A14,'Phase 1,2+robust'!$A$3:$ID$198,172,FALSE)</f>
        <v>#N/A</v>
      </c>
      <c r="FQ14" s="16" t="e">
        <f>VLOOKUP(A14,'Phase 1,2+robust'!$A$3:$ID$198,173,FALSE)</f>
        <v>#N/A</v>
      </c>
      <c r="FR14" s="16" t="e">
        <f>VLOOKUP(A14,'Phase 1,2+robust'!$A$3:$ID$198,174,FALSE)</f>
        <v>#N/A</v>
      </c>
      <c r="FS14" s="16" t="e">
        <f>VLOOKUP(A14,'Phase 1,2+robust'!$A$3:$ID$198,175,FALSE)</f>
        <v>#N/A</v>
      </c>
      <c r="FT14" s="16" t="e">
        <f>VLOOKUP(A14,'Phase 1,2+robust'!$A$3:$ID$198,176,FALSE)</f>
        <v>#N/A</v>
      </c>
      <c r="FU14" s="16" t="e">
        <f>VLOOKUP(A14,'Phase 1,2+robust'!$A$3:$ID$198,177,FALSE)</f>
        <v>#N/A</v>
      </c>
      <c r="FV14" s="16" t="e">
        <f>VLOOKUP(A14,'Phase 1,2+robust'!$A$3:$ID$198,178,FALSE)</f>
        <v>#N/A</v>
      </c>
      <c r="FW14" s="16" t="e">
        <f>VLOOKUP(A14,'Phase 1,2+robust'!$A$3:$ID$198,179,FALSE)</f>
        <v>#N/A</v>
      </c>
      <c r="FX14" s="16" t="e">
        <f>VLOOKUP(A14,'Phase 1,2+robust'!$A$3:$ID$198,180,FALSE)</f>
        <v>#N/A</v>
      </c>
      <c r="FY14" s="16" t="e">
        <f>VLOOKUP(A14,'Phase 1,2+robust'!$A$3:$ID$198,181,FALSE)</f>
        <v>#N/A</v>
      </c>
      <c r="FZ14" s="16" t="e">
        <f>VLOOKUP(A14,'Phase 1,2+robust'!$A$3:$ID$198,182,FALSE)</f>
        <v>#N/A</v>
      </c>
      <c r="GA14" s="16" t="e">
        <f>VLOOKUP(A14,'Phase 1,2+robust'!$A$3:$ID$198,183,FALSE)</f>
        <v>#N/A</v>
      </c>
      <c r="GB14" s="16" t="e">
        <f>VLOOKUP(A14,'Phase 1,2+robust'!$A$3:$ID$198,184,FALSE)</f>
        <v>#N/A</v>
      </c>
      <c r="GC14" s="16" t="e">
        <f>VLOOKUP(A14,'Phase 1,2+robust'!$A$3:$ID$198,185,FALSE)</f>
        <v>#N/A</v>
      </c>
      <c r="GD14" s="16" t="e">
        <f>VLOOKUP(A14,'Phase 1,2+robust'!$A$3:$ID$198,186,FALSE)</f>
        <v>#N/A</v>
      </c>
      <c r="GE14" s="16" t="e">
        <f>VLOOKUP(A14,'Phase 1,2+robust'!$A$3:$ID$198,187,FALSE)</f>
        <v>#N/A</v>
      </c>
      <c r="GF14" s="16" t="e">
        <f>VLOOKUP(A14,'Phase 1,2+robust'!$A$3:$ID$198,188,FALSE)</f>
        <v>#N/A</v>
      </c>
      <c r="GG14" s="16" t="e">
        <f>VLOOKUP(A14,'Phase 1,2+robust'!$A$3:$ID$198,189,FALSE)</f>
        <v>#N/A</v>
      </c>
      <c r="GH14" s="16" t="e">
        <f>VLOOKUP(A14,'Phase 1,2+robust'!$A$3:$ID$198,190,FALSE)</f>
        <v>#N/A</v>
      </c>
      <c r="GI14" s="16" t="e">
        <f>VLOOKUP(A14,'Phase 1,2+robust'!$A$3:$ID$198,191,FALSE)</f>
        <v>#N/A</v>
      </c>
      <c r="GJ14" s="16" t="e">
        <f>VLOOKUP(A14,'Phase 1,2+robust'!$A$3:$ID$198,192,FALSE)</f>
        <v>#N/A</v>
      </c>
      <c r="GK14" s="16" t="e">
        <f>VLOOKUP(A14,'Phase 1,2+robust'!$A$3:$ID$198,193,FALSE)</f>
        <v>#N/A</v>
      </c>
      <c r="GL14" s="16" t="e">
        <f>VLOOKUP(A14,'Phase 1,2+robust'!$A$3:$ID$198,194,FALSE)</f>
        <v>#N/A</v>
      </c>
      <c r="GM14" s="16" t="e">
        <f>VLOOKUP(A14,'Phase 1,2+robust'!$A$3:$ID$198,195,FALSE)</f>
        <v>#N/A</v>
      </c>
      <c r="GN14" s="16" t="e">
        <f>VLOOKUP(A14,'Phase 1,2+robust'!$A$3:$ID$198,196,FALSE)</f>
        <v>#N/A</v>
      </c>
      <c r="GO14" s="16" t="e">
        <f>VLOOKUP(A14,'Phase 1,2+robust'!$A$3:$ID$198,197,FALSE)</f>
        <v>#N/A</v>
      </c>
      <c r="GP14" s="16" t="e">
        <f>VLOOKUP(A14,'Phase 1,2+robust'!$A$3:$ID$198,198,FALSE)</f>
        <v>#N/A</v>
      </c>
    </row>
    <row r="15" spans="1:198" s="16" customFormat="1" x14ac:dyDescent="0.25">
      <c r="J15" s="45"/>
      <c r="K15" s="46"/>
      <c r="L15" s="47"/>
      <c r="P15" s="45"/>
      <c r="Q15" s="46"/>
      <c r="R15" s="47"/>
      <c r="V15" s="45"/>
      <c r="W15" s="46"/>
      <c r="X15" s="47"/>
      <c r="AB15" s="45"/>
      <c r="AC15" s="46"/>
      <c r="AD15" s="47"/>
      <c r="AH15" s="45"/>
      <c r="AI15" s="46"/>
      <c r="AJ15" s="47"/>
      <c r="AN15" s="45"/>
      <c r="AO15" s="46"/>
      <c r="AP15" s="47"/>
      <c r="AT15" s="45"/>
      <c r="AU15" s="46"/>
      <c r="AV15" s="47"/>
      <c r="AZ15" s="45"/>
      <c r="BA15" s="46"/>
      <c r="BB15" s="47"/>
      <c r="BF15" s="45"/>
      <c r="BG15" s="46"/>
      <c r="BH15" s="47"/>
      <c r="BL15" s="45"/>
      <c r="BM15" s="46"/>
      <c r="BN15" s="47"/>
      <c r="BR15" s="45"/>
      <c r="BS15" s="46"/>
      <c r="BT15" s="47"/>
      <c r="BX15" s="45"/>
      <c r="BY15" s="46"/>
      <c r="BZ15" s="47"/>
      <c r="CD15" s="45"/>
      <c r="CE15" s="46"/>
      <c r="CF15" s="47"/>
      <c r="CJ15" s="45"/>
      <c r="CK15" s="46"/>
      <c r="CL15" s="47"/>
      <c r="CP15" s="45"/>
      <c r="CQ15" s="46"/>
      <c r="CR15" s="47"/>
      <c r="CV15" s="45"/>
      <c r="CW15" s="46"/>
      <c r="CX15" s="47"/>
      <c r="DB15" s="45"/>
      <c r="DC15" s="46"/>
      <c r="DD15" s="47"/>
      <c r="DH15" s="45"/>
      <c r="DI15" s="46"/>
      <c r="DJ15" s="47"/>
      <c r="DN15" s="45"/>
      <c r="DO15" s="46"/>
      <c r="DP15" s="47"/>
      <c r="DT15" s="45"/>
      <c r="DU15" s="46"/>
      <c r="DV15" s="47"/>
      <c r="DZ15" s="45"/>
      <c r="EA15" s="46"/>
      <c r="EB15" s="47"/>
      <c r="EF15" s="45"/>
      <c r="EG15" s="46"/>
      <c r="EH15" s="47"/>
      <c r="EL15" s="45"/>
      <c r="EM15" s="46"/>
      <c r="EN15" s="47"/>
      <c r="ER15" s="45"/>
      <c r="ES15" s="46"/>
      <c r="ET15" s="47"/>
    </row>
    <row r="16" spans="1:198" s="16" customFormat="1" x14ac:dyDescent="0.25">
      <c r="J16" s="45"/>
      <c r="K16" s="46"/>
      <c r="L16" s="47"/>
      <c r="P16" s="45"/>
      <c r="Q16" s="46"/>
      <c r="R16" s="47"/>
      <c r="V16" s="45"/>
      <c r="W16" s="46"/>
      <c r="X16" s="47"/>
      <c r="AB16" s="45"/>
      <c r="AC16" s="46"/>
      <c r="AD16" s="47"/>
      <c r="AH16" s="45"/>
      <c r="AI16" s="46"/>
      <c r="AJ16" s="47"/>
      <c r="AN16" s="45"/>
      <c r="AO16" s="46"/>
      <c r="AP16" s="47"/>
      <c r="AT16" s="45"/>
      <c r="AU16" s="46"/>
      <c r="AV16" s="47"/>
      <c r="AZ16" s="45"/>
      <c r="BA16" s="46"/>
      <c r="BB16" s="47"/>
      <c r="BF16" s="45"/>
      <c r="BG16" s="46"/>
      <c r="BH16" s="47"/>
      <c r="BL16" s="45"/>
      <c r="BM16" s="46"/>
      <c r="BN16" s="47"/>
      <c r="BR16" s="45"/>
      <c r="BS16" s="46"/>
      <c r="BT16" s="47"/>
      <c r="BX16" s="45"/>
      <c r="BY16" s="46"/>
      <c r="BZ16" s="47"/>
      <c r="CD16" s="45"/>
      <c r="CE16" s="46"/>
      <c r="CF16" s="47"/>
      <c r="CJ16" s="45"/>
      <c r="CK16" s="46"/>
      <c r="CL16" s="47"/>
      <c r="CP16" s="45"/>
      <c r="CQ16" s="46"/>
      <c r="CR16" s="47"/>
      <c r="CV16" s="45"/>
      <c r="CW16" s="46"/>
      <c r="CX16" s="47"/>
      <c r="DB16" s="45"/>
      <c r="DC16" s="46"/>
      <c r="DD16" s="47"/>
      <c r="DH16" s="45"/>
      <c r="DI16" s="46"/>
      <c r="DJ16" s="47"/>
      <c r="DN16" s="45"/>
      <c r="DO16" s="46"/>
      <c r="DP16" s="47"/>
      <c r="DT16" s="45"/>
      <c r="DU16" s="46"/>
      <c r="DV16" s="47"/>
      <c r="DZ16" s="45"/>
      <c r="EA16" s="46"/>
      <c r="EB16" s="47"/>
      <c r="EF16" s="45"/>
      <c r="EG16" s="46"/>
      <c r="EH16" s="47"/>
      <c r="EL16" s="45"/>
      <c r="EM16" s="46"/>
      <c r="EN16" s="47"/>
      <c r="ER16" s="45"/>
      <c r="ES16" s="46"/>
      <c r="ET16" s="47"/>
    </row>
    <row r="17" spans="1:198" s="16" customFormat="1" hidden="1" x14ac:dyDescent="0.25">
      <c r="J17" s="45"/>
      <c r="K17" s="46"/>
      <c r="L17" s="47"/>
      <c r="P17" s="45"/>
      <c r="Q17" s="46"/>
      <c r="R17" s="47"/>
      <c r="V17" s="45"/>
      <c r="W17" s="46"/>
      <c r="X17" s="47"/>
      <c r="AB17" s="45"/>
      <c r="AC17" s="46"/>
      <c r="AD17" s="47"/>
      <c r="AH17" s="45"/>
      <c r="AI17" s="46"/>
      <c r="AJ17" s="47"/>
      <c r="AN17" s="45"/>
      <c r="AO17" s="46"/>
      <c r="AP17" s="47"/>
      <c r="AT17" s="45"/>
      <c r="AU17" s="46"/>
      <c r="AV17" s="47"/>
      <c r="AZ17" s="45"/>
      <c r="BA17" s="46"/>
      <c r="BB17" s="47"/>
      <c r="BF17" s="45"/>
      <c r="BG17" s="46"/>
      <c r="BH17" s="47"/>
      <c r="BL17" s="45"/>
      <c r="BM17" s="46"/>
      <c r="BN17" s="47"/>
      <c r="BR17" s="45"/>
      <c r="BS17" s="46"/>
      <c r="BT17" s="47"/>
      <c r="BX17" s="45"/>
      <c r="BY17" s="46"/>
      <c r="BZ17" s="47"/>
      <c r="CD17" s="45"/>
      <c r="CE17" s="46"/>
      <c r="CF17" s="47"/>
      <c r="CJ17" s="45"/>
      <c r="CK17" s="46"/>
      <c r="CL17" s="47"/>
      <c r="CP17" s="45"/>
      <c r="CQ17" s="46"/>
      <c r="CR17" s="47"/>
      <c r="CV17" s="45"/>
      <c r="CW17" s="46"/>
      <c r="CX17" s="47"/>
      <c r="DB17" s="45"/>
      <c r="DC17" s="46"/>
      <c r="DD17" s="47"/>
      <c r="DH17" s="45"/>
      <c r="DI17" s="46"/>
      <c r="DJ17" s="47"/>
      <c r="DN17" s="45"/>
      <c r="DO17" s="46"/>
      <c r="DP17" s="47"/>
      <c r="DT17" s="45"/>
      <c r="DU17" s="46"/>
      <c r="DV17" s="47"/>
      <c r="DZ17" s="45"/>
      <c r="EA17" s="46"/>
      <c r="EB17" s="47"/>
      <c r="EF17" s="45"/>
      <c r="EG17" s="46"/>
      <c r="EH17" s="47"/>
      <c r="EL17" s="45"/>
      <c r="EM17" s="46"/>
      <c r="EN17" s="47"/>
      <c r="ER17" s="45"/>
      <c r="ES17" s="46"/>
      <c r="ET17" s="47"/>
    </row>
    <row r="18" spans="1:198" s="16" customFormat="1" hidden="1" x14ac:dyDescent="0.25">
      <c r="J18" s="45"/>
      <c r="K18" s="46"/>
      <c r="L18" s="47"/>
      <c r="P18" s="45"/>
      <c r="Q18" s="46"/>
      <c r="R18" s="47"/>
      <c r="V18" s="45"/>
      <c r="W18" s="46"/>
      <c r="X18" s="47"/>
      <c r="AB18" s="45"/>
      <c r="AC18" s="46"/>
      <c r="AD18" s="47"/>
      <c r="AH18" s="45"/>
      <c r="AI18" s="46"/>
      <c r="AJ18" s="47"/>
      <c r="AN18" s="45"/>
      <c r="AO18" s="46"/>
      <c r="AP18" s="47"/>
      <c r="AT18" s="45"/>
      <c r="AU18" s="46"/>
      <c r="AV18" s="47"/>
      <c r="AZ18" s="45"/>
      <c r="BA18" s="46"/>
      <c r="BB18" s="47"/>
      <c r="BF18" s="45"/>
      <c r="BG18" s="46"/>
      <c r="BH18" s="47"/>
      <c r="BL18" s="45"/>
      <c r="BM18" s="46"/>
      <c r="BN18" s="47"/>
      <c r="BR18" s="45"/>
      <c r="BS18" s="46"/>
      <c r="BT18" s="47"/>
      <c r="BX18" s="45"/>
      <c r="BY18" s="46"/>
      <c r="BZ18" s="47"/>
      <c r="CD18" s="45"/>
      <c r="CE18" s="46"/>
      <c r="CF18" s="47"/>
      <c r="CJ18" s="45"/>
      <c r="CK18" s="46"/>
      <c r="CL18" s="47"/>
      <c r="CP18" s="45"/>
      <c r="CQ18" s="46"/>
      <c r="CR18" s="47"/>
      <c r="CV18" s="45"/>
      <c r="CW18" s="46"/>
      <c r="CX18" s="47"/>
      <c r="DB18" s="45"/>
      <c r="DC18" s="46"/>
      <c r="DD18" s="47"/>
      <c r="DH18" s="45"/>
      <c r="DI18" s="46"/>
      <c r="DJ18" s="47"/>
      <c r="DN18" s="45"/>
      <c r="DO18" s="46"/>
      <c r="DP18" s="47"/>
      <c r="DT18" s="45"/>
      <c r="DU18" s="46"/>
      <c r="DV18" s="47"/>
      <c r="DZ18" s="45"/>
      <c r="EA18" s="46"/>
      <c r="EB18" s="47"/>
      <c r="EF18" s="45"/>
      <c r="EG18" s="46"/>
      <c r="EH18" s="47"/>
      <c r="EL18" s="45"/>
      <c r="EM18" s="46"/>
      <c r="EN18" s="47"/>
      <c r="ER18" s="45"/>
      <c r="ES18" s="46"/>
      <c r="ET18" s="47"/>
    </row>
    <row r="19" spans="1:198" s="16" customFormat="1" hidden="1" x14ac:dyDescent="0.25">
      <c r="J19" s="45"/>
      <c r="K19" s="46"/>
      <c r="L19" s="47"/>
      <c r="P19" s="45"/>
      <c r="Q19" s="46"/>
      <c r="R19" s="47"/>
      <c r="V19" s="45"/>
      <c r="W19" s="46"/>
      <c r="X19" s="47"/>
      <c r="AB19" s="45"/>
      <c r="AC19" s="46"/>
      <c r="AD19" s="47"/>
      <c r="AH19" s="45"/>
      <c r="AI19" s="46"/>
      <c r="AJ19" s="47"/>
      <c r="AN19" s="45"/>
      <c r="AO19" s="46"/>
      <c r="AP19" s="47"/>
      <c r="AT19" s="45"/>
      <c r="AU19" s="46"/>
      <c r="AV19" s="47"/>
      <c r="AZ19" s="45"/>
      <c r="BA19" s="46"/>
      <c r="BB19" s="47"/>
      <c r="BF19" s="45"/>
      <c r="BG19" s="46"/>
      <c r="BH19" s="47"/>
      <c r="BL19" s="45"/>
      <c r="BM19" s="46"/>
      <c r="BN19" s="47"/>
      <c r="BR19" s="45"/>
      <c r="BS19" s="46"/>
      <c r="BT19" s="47"/>
      <c r="BX19" s="45"/>
      <c r="BY19" s="46"/>
      <c r="BZ19" s="47"/>
      <c r="CD19" s="45"/>
      <c r="CE19" s="46"/>
      <c r="CF19" s="47"/>
      <c r="CJ19" s="45"/>
      <c r="CK19" s="46"/>
      <c r="CL19" s="47"/>
      <c r="CP19" s="45"/>
      <c r="CQ19" s="46"/>
      <c r="CR19" s="47"/>
      <c r="CV19" s="45"/>
      <c r="CW19" s="46"/>
      <c r="CX19" s="47"/>
      <c r="DB19" s="45"/>
      <c r="DC19" s="46"/>
      <c r="DD19" s="47"/>
      <c r="DH19" s="45"/>
      <c r="DI19" s="46"/>
      <c r="DJ19" s="47"/>
      <c r="DN19" s="45"/>
      <c r="DO19" s="46"/>
      <c r="DP19" s="47"/>
      <c r="DT19" s="45"/>
      <c r="DU19" s="46"/>
      <c r="DV19" s="47"/>
      <c r="DZ19" s="45"/>
      <c r="EA19" s="46"/>
      <c r="EB19" s="47"/>
      <c r="EF19" s="45"/>
      <c r="EG19" s="46"/>
      <c r="EH19" s="47"/>
      <c r="EL19" s="45"/>
      <c r="EM19" s="46"/>
      <c r="EN19" s="47"/>
      <c r="ER19" s="45"/>
      <c r="ES19" s="46"/>
      <c r="ET19" s="47"/>
    </row>
    <row r="20" spans="1:198" s="16" customFormat="1" hidden="1" x14ac:dyDescent="0.25">
      <c r="J20" s="45"/>
      <c r="K20" s="46"/>
      <c r="L20" s="47"/>
      <c r="P20" s="45"/>
      <c r="Q20" s="46"/>
      <c r="R20" s="47"/>
      <c r="V20" s="45"/>
      <c r="W20" s="46"/>
      <c r="X20" s="47"/>
      <c r="AB20" s="45"/>
      <c r="AC20" s="46"/>
      <c r="AD20" s="47"/>
      <c r="AH20" s="45"/>
      <c r="AI20" s="46"/>
      <c r="AJ20" s="47"/>
      <c r="AN20" s="45"/>
      <c r="AO20" s="46"/>
      <c r="AP20" s="47"/>
      <c r="AT20" s="45"/>
      <c r="AU20" s="46"/>
      <c r="AV20" s="47"/>
      <c r="AZ20" s="45"/>
      <c r="BA20" s="46"/>
      <c r="BB20" s="47"/>
      <c r="BF20" s="45"/>
      <c r="BG20" s="46"/>
      <c r="BH20" s="47"/>
      <c r="BL20" s="45"/>
      <c r="BM20" s="46"/>
      <c r="BN20" s="47"/>
      <c r="BR20" s="45"/>
      <c r="BS20" s="46"/>
      <c r="BT20" s="47"/>
      <c r="BX20" s="45"/>
      <c r="BY20" s="46"/>
      <c r="BZ20" s="47"/>
      <c r="CD20" s="45"/>
      <c r="CE20" s="46"/>
      <c r="CF20" s="47"/>
      <c r="CJ20" s="45"/>
      <c r="CK20" s="46"/>
      <c r="CL20" s="47"/>
      <c r="CP20" s="45"/>
      <c r="CQ20" s="46"/>
      <c r="CR20" s="47"/>
      <c r="CV20" s="45"/>
      <c r="CW20" s="46"/>
      <c r="CX20" s="47"/>
      <c r="DB20" s="45"/>
      <c r="DC20" s="46"/>
      <c r="DD20" s="47"/>
      <c r="DH20" s="45"/>
      <c r="DI20" s="46"/>
      <c r="DJ20" s="47"/>
      <c r="DN20" s="45"/>
      <c r="DO20" s="46"/>
      <c r="DP20" s="47"/>
      <c r="DT20" s="45"/>
      <c r="DU20" s="46"/>
      <c r="DV20" s="47"/>
      <c r="DZ20" s="45"/>
      <c r="EA20" s="46"/>
      <c r="EB20" s="47"/>
      <c r="EF20" s="45"/>
      <c r="EG20" s="46"/>
      <c r="EH20" s="47"/>
      <c r="EL20" s="45"/>
      <c r="EM20" s="46"/>
      <c r="EN20" s="47"/>
      <c r="ER20" s="45"/>
      <c r="ES20" s="46"/>
      <c r="ET20" s="47"/>
    </row>
    <row r="21" spans="1:198" s="16" customFormat="1" hidden="1" x14ac:dyDescent="0.25">
      <c r="J21" s="45"/>
      <c r="K21" s="46"/>
      <c r="L21" s="47"/>
      <c r="P21" s="45"/>
      <c r="Q21" s="46"/>
      <c r="R21" s="47"/>
      <c r="V21" s="45"/>
      <c r="W21" s="46"/>
      <c r="X21" s="47"/>
      <c r="AB21" s="45"/>
      <c r="AC21" s="46"/>
      <c r="AD21" s="47"/>
      <c r="AH21" s="45"/>
      <c r="AI21" s="46"/>
      <c r="AJ21" s="47"/>
      <c r="AN21" s="45"/>
      <c r="AO21" s="46"/>
      <c r="AP21" s="47"/>
      <c r="AT21" s="45"/>
      <c r="AU21" s="46"/>
      <c r="AV21" s="47"/>
      <c r="AZ21" s="45"/>
      <c r="BA21" s="46"/>
      <c r="BB21" s="47"/>
      <c r="BF21" s="45"/>
      <c r="BG21" s="46"/>
      <c r="BH21" s="47"/>
      <c r="BL21" s="45"/>
      <c r="BM21" s="46"/>
      <c r="BN21" s="47"/>
      <c r="BR21" s="45"/>
      <c r="BS21" s="46"/>
      <c r="BT21" s="47"/>
      <c r="BX21" s="45"/>
      <c r="BY21" s="46"/>
      <c r="BZ21" s="47"/>
      <c r="CD21" s="45"/>
      <c r="CE21" s="46"/>
      <c r="CF21" s="47"/>
      <c r="CJ21" s="45"/>
      <c r="CK21" s="46"/>
      <c r="CL21" s="47"/>
      <c r="CP21" s="45"/>
      <c r="CQ21" s="46"/>
      <c r="CR21" s="47"/>
      <c r="CV21" s="45"/>
      <c r="CW21" s="46"/>
      <c r="CX21" s="47"/>
      <c r="DB21" s="45"/>
      <c r="DC21" s="46"/>
      <c r="DD21" s="47"/>
      <c r="DH21" s="45"/>
      <c r="DI21" s="46"/>
      <c r="DJ21" s="47"/>
      <c r="DN21" s="45"/>
      <c r="DO21" s="46"/>
      <c r="DP21" s="47"/>
      <c r="DT21" s="45"/>
      <c r="DU21" s="46"/>
      <c r="DV21" s="47"/>
      <c r="DZ21" s="45"/>
      <c r="EA21" s="46"/>
      <c r="EB21" s="47"/>
      <c r="EF21" s="45"/>
      <c r="EG21" s="46"/>
      <c r="EH21" s="47"/>
      <c r="EL21" s="45"/>
      <c r="EM21" s="46"/>
      <c r="EN21" s="47"/>
      <c r="ER21" s="45"/>
      <c r="ES21" s="46"/>
      <c r="ET21" s="47"/>
    </row>
    <row r="22" spans="1:198" s="16" customFormat="1" hidden="1" x14ac:dyDescent="0.25">
      <c r="J22" s="45"/>
      <c r="K22" s="46"/>
      <c r="L22" s="47"/>
      <c r="P22" s="45"/>
      <c r="Q22" s="46"/>
      <c r="R22" s="47"/>
      <c r="V22" s="45"/>
      <c r="W22" s="46"/>
      <c r="X22" s="47"/>
      <c r="AB22" s="45"/>
      <c r="AC22" s="46"/>
      <c r="AD22" s="47"/>
      <c r="AH22" s="45"/>
      <c r="AI22" s="46"/>
      <c r="AJ22" s="47"/>
      <c r="AN22" s="45"/>
      <c r="AO22" s="46"/>
      <c r="AP22" s="47"/>
      <c r="AT22" s="45"/>
      <c r="AU22" s="46"/>
      <c r="AV22" s="47"/>
      <c r="AZ22" s="45"/>
      <c r="BA22" s="46"/>
      <c r="BB22" s="47"/>
      <c r="BF22" s="45"/>
      <c r="BG22" s="46"/>
      <c r="BH22" s="47"/>
      <c r="BL22" s="45"/>
      <c r="BM22" s="46"/>
      <c r="BN22" s="47"/>
      <c r="BR22" s="45"/>
      <c r="BS22" s="46"/>
      <c r="BT22" s="47"/>
      <c r="BX22" s="45"/>
      <c r="BY22" s="46"/>
      <c r="BZ22" s="47"/>
      <c r="CD22" s="45"/>
      <c r="CE22" s="46"/>
      <c r="CF22" s="47"/>
      <c r="CJ22" s="45"/>
      <c r="CK22" s="46"/>
      <c r="CL22" s="47"/>
      <c r="CP22" s="45"/>
      <c r="CQ22" s="46"/>
      <c r="CR22" s="47"/>
      <c r="CV22" s="45"/>
      <c r="CW22" s="46"/>
      <c r="CX22" s="47"/>
      <c r="DB22" s="45"/>
      <c r="DC22" s="46"/>
      <c r="DD22" s="47"/>
      <c r="DH22" s="45"/>
      <c r="DI22" s="46"/>
      <c r="DJ22" s="47"/>
      <c r="DN22" s="45"/>
      <c r="DO22" s="46"/>
      <c r="DP22" s="47"/>
      <c r="DT22" s="45"/>
      <c r="DU22" s="46"/>
      <c r="DV22" s="47"/>
      <c r="DZ22" s="45"/>
      <c r="EA22" s="46"/>
      <c r="EB22" s="47"/>
      <c r="EF22" s="45"/>
      <c r="EG22" s="46"/>
      <c r="EH22" s="47"/>
      <c r="EL22" s="45"/>
      <c r="EM22" s="46"/>
      <c r="EN22" s="47"/>
      <c r="ER22" s="45"/>
      <c r="ES22" s="46"/>
      <c r="ET22" s="47"/>
    </row>
    <row r="23" spans="1:198" s="16" customFormat="1" hidden="1" x14ac:dyDescent="0.25">
      <c r="J23" s="45"/>
      <c r="K23" s="46"/>
      <c r="L23" s="47"/>
      <c r="P23" s="45"/>
      <c r="Q23" s="46"/>
      <c r="R23" s="47"/>
      <c r="V23" s="45"/>
      <c r="W23" s="46"/>
      <c r="X23" s="47"/>
      <c r="AB23" s="45"/>
      <c r="AC23" s="46"/>
      <c r="AD23" s="47"/>
      <c r="AH23" s="45"/>
      <c r="AI23" s="46"/>
      <c r="AJ23" s="47"/>
      <c r="AN23" s="45"/>
      <c r="AO23" s="46"/>
      <c r="AP23" s="47"/>
      <c r="AT23" s="45"/>
      <c r="AU23" s="46"/>
      <c r="AV23" s="47"/>
      <c r="AZ23" s="45"/>
      <c r="BA23" s="46"/>
      <c r="BB23" s="47"/>
      <c r="BF23" s="45"/>
      <c r="BG23" s="46"/>
      <c r="BH23" s="47"/>
      <c r="BL23" s="45"/>
      <c r="BM23" s="46"/>
      <c r="BN23" s="47"/>
      <c r="BR23" s="45"/>
      <c r="BS23" s="46"/>
      <c r="BT23" s="47"/>
      <c r="BX23" s="45"/>
      <c r="BY23" s="46"/>
      <c r="BZ23" s="47"/>
      <c r="CD23" s="45"/>
      <c r="CE23" s="46"/>
      <c r="CF23" s="47"/>
      <c r="CJ23" s="45"/>
      <c r="CK23" s="46"/>
      <c r="CL23" s="47"/>
      <c r="CP23" s="45"/>
      <c r="CQ23" s="46"/>
      <c r="CR23" s="47"/>
      <c r="CV23" s="45"/>
      <c r="CW23" s="46"/>
      <c r="CX23" s="47"/>
      <c r="DB23" s="45"/>
      <c r="DC23" s="46"/>
      <c r="DD23" s="47"/>
      <c r="DH23" s="45"/>
      <c r="DI23" s="46"/>
      <c r="DJ23" s="47"/>
      <c r="DN23" s="45"/>
      <c r="DO23" s="46"/>
      <c r="DP23" s="47"/>
      <c r="DT23" s="45"/>
      <c r="DU23" s="46"/>
      <c r="DV23" s="47"/>
      <c r="DZ23" s="45"/>
      <c r="EA23" s="46"/>
      <c r="EB23" s="47"/>
      <c r="EF23" s="45"/>
      <c r="EG23" s="46"/>
      <c r="EH23" s="47"/>
      <c r="EL23" s="45"/>
      <c r="EM23" s="46"/>
      <c r="EN23" s="47"/>
      <c r="ER23" s="45"/>
      <c r="ES23" s="46"/>
      <c r="ET23" s="47"/>
    </row>
    <row r="24" spans="1:198" s="16" customFormat="1" hidden="1" x14ac:dyDescent="0.25">
      <c r="J24" s="45"/>
      <c r="K24" s="46"/>
      <c r="L24" s="47"/>
      <c r="P24" s="45"/>
      <c r="Q24" s="46"/>
      <c r="R24" s="47"/>
      <c r="V24" s="45"/>
      <c r="W24" s="46"/>
      <c r="X24" s="47"/>
      <c r="AB24" s="45"/>
      <c r="AC24" s="46"/>
      <c r="AD24" s="47"/>
      <c r="AH24" s="45"/>
      <c r="AI24" s="46"/>
      <c r="AJ24" s="47"/>
      <c r="AN24" s="45"/>
      <c r="AO24" s="46"/>
      <c r="AP24" s="47"/>
      <c r="AT24" s="45"/>
      <c r="AU24" s="46"/>
      <c r="AV24" s="47"/>
      <c r="AZ24" s="45"/>
      <c r="BA24" s="46"/>
      <c r="BB24" s="47"/>
      <c r="BF24" s="45"/>
      <c r="BG24" s="46"/>
      <c r="BH24" s="47"/>
      <c r="BL24" s="45"/>
      <c r="BM24" s="46"/>
      <c r="BN24" s="47"/>
      <c r="BR24" s="45"/>
      <c r="BS24" s="46"/>
      <c r="BT24" s="47"/>
      <c r="BX24" s="45"/>
      <c r="BY24" s="46"/>
      <c r="BZ24" s="47"/>
      <c r="CD24" s="45"/>
      <c r="CE24" s="46"/>
      <c r="CF24" s="47"/>
      <c r="CJ24" s="45"/>
      <c r="CK24" s="46"/>
      <c r="CL24" s="47"/>
      <c r="CP24" s="45"/>
      <c r="CQ24" s="46"/>
      <c r="CR24" s="47"/>
      <c r="CV24" s="45"/>
      <c r="CW24" s="46"/>
      <c r="CX24" s="47"/>
      <c r="DB24" s="45"/>
      <c r="DC24" s="46"/>
      <c r="DD24" s="47"/>
      <c r="DH24" s="45"/>
      <c r="DI24" s="46"/>
      <c r="DJ24" s="47"/>
      <c r="DN24" s="45"/>
      <c r="DO24" s="46"/>
      <c r="DP24" s="47"/>
      <c r="DT24" s="45"/>
      <c r="DU24" s="46"/>
      <c r="DV24" s="47"/>
      <c r="DZ24" s="45"/>
      <c r="EA24" s="46"/>
      <c r="EB24" s="47"/>
      <c r="EF24" s="45"/>
      <c r="EG24" s="46"/>
      <c r="EH24" s="47"/>
      <c r="EL24" s="45"/>
      <c r="EM24" s="46"/>
      <c r="EN24" s="47"/>
      <c r="ER24" s="45"/>
      <c r="ES24" s="46"/>
      <c r="ET24" s="47"/>
    </row>
    <row r="25" spans="1:198" s="16" customFormat="1" hidden="1" x14ac:dyDescent="0.25">
      <c r="J25" s="45"/>
      <c r="K25" s="46"/>
      <c r="L25" s="47"/>
      <c r="P25" s="45"/>
      <c r="Q25" s="46"/>
      <c r="R25" s="47"/>
      <c r="V25" s="45"/>
      <c r="W25" s="46"/>
      <c r="X25" s="47"/>
      <c r="AB25" s="45"/>
      <c r="AC25" s="46"/>
      <c r="AD25" s="47"/>
      <c r="AH25" s="45"/>
      <c r="AI25" s="46"/>
      <c r="AJ25" s="47"/>
      <c r="AN25" s="45"/>
      <c r="AO25" s="46"/>
      <c r="AP25" s="47"/>
      <c r="AT25" s="45"/>
      <c r="AU25" s="46"/>
      <c r="AV25" s="47"/>
      <c r="AZ25" s="45"/>
      <c r="BA25" s="46"/>
      <c r="BB25" s="47"/>
      <c r="BF25" s="45"/>
      <c r="BG25" s="46"/>
      <c r="BH25" s="47"/>
      <c r="BL25" s="45"/>
      <c r="BM25" s="46"/>
      <c r="BN25" s="47"/>
      <c r="BR25" s="45"/>
      <c r="BS25" s="46"/>
      <c r="BT25" s="47"/>
      <c r="BX25" s="45"/>
      <c r="BY25" s="46"/>
      <c r="BZ25" s="47"/>
      <c r="CD25" s="45"/>
      <c r="CE25" s="46"/>
      <c r="CF25" s="47"/>
      <c r="CJ25" s="45"/>
      <c r="CK25" s="46"/>
      <c r="CL25" s="47"/>
      <c r="CP25" s="45"/>
      <c r="CQ25" s="46"/>
      <c r="CR25" s="47"/>
      <c r="CV25" s="45"/>
      <c r="CW25" s="46"/>
      <c r="CX25" s="47"/>
      <c r="DB25" s="45"/>
      <c r="DC25" s="46"/>
      <c r="DD25" s="47"/>
      <c r="DH25" s="45"/>
      <c r="DI25" s="46"/>
      <c r="DJ25" s="47"/>
      <c r="DN25" s="45"/>
      <c r="DO25" s="46"/>
      <c r="DP25" s="47"/>
      <c r="DT25" s="45"/>
      <c r="DU25" s="46"/>
      <c r="DV25" s="47"/>
      <c r="DZ25" s="45"/>
      <c r="EA25" s="46"/>
      <c r="EB25" s="47"/>
      <c r="EF25" s="45"/>
      <c r="EG25" s="46"/>
      <c r="EH25" s="47"/>
      <c r="EL25" s="45"/>
      <c r="EM25" s="46"/>
      <c r="EN25" s="47"/>
      <c r="ER25" s="45"/>
      <c r="ES25" s="46"/>
      <c r="ET25" s="47"/>
    </row>
    <row r="26" spans="1:198" s="16" customFormat="1" hidden="1" x14ac:dyDescent="0.25">
      <c r="J26" s="45"/>
      <c r="K26" s="46"/>
      <c r="L26" s="47"/>
      <c r="P26" s="45"/>
      <c r="Q26" s="46"/>
      <c r="R26" s="47"/>
      <c r="V26" s="45"/>
      <c r="W26" s="46"/>
      <c r="X26" s="47"/>
      <c r="AB26" s="45"/>
      <c r="AC26" s="46"/>
      <c r="AD26" s="47"/>
      <c r="AH26" s="45"/>
      <c r="AI26" s="46"/>
      <c r="AJ26" s="47"/>
      <c r="AN26" s="45"/>
      <c r="AO26" s="46"/>
      <c r="AP26" s="47"/>
      <c r="AT26" s="45"/>
      <c r="AU26" s="46"/>
      <c r="AV26" s="47"/>
      <c r="AZ26" s="45"/>
      <c r="BA26" s="46"/>
      <c r="BB26" s="47"/>
      <c r="BF26" s="45"/>
      <c r="BG26" s="46"/>
      <c r="BH26" s="47"/>
      <c r="BL26" s="45"/>
      <c r="BM26" s="46"/>
      <c r="BN26" s="47"/>
      <c r="BR26" s="45"/>
      <c r="BS26" s="46"/>
      <c r="BT26" s="47"/>
      <c r="BX26" s="45"/>
      <c r="BY26" s="46"/>
      <c r="BZ26" s="47"/>
      <c r="CD26" s="45"/>
      <c r="CE26" s="46"/>
      <c r="CF26" s="47"/>
      <c r="CJ26" s="45"/>
      <c r="CK26" s="46"/>
      <c r="CL26" s="47"/>
      <c r="CP26" s="45"/>
      <c r="CQ26" s="46"/>
      <c r="CR26" s="47"/>
      <c r="CV26" s="45"/>
      <c r="CW26" s="46"/>
      <c r="CX26" s="47"/>
      <c r="DB26" s="45"/>
      <c r="DC26" s="46"/>
      <c r="DD26" s="47"/>
      <c r="DH26" s="45"/>
      <c r="DI26" s="46"/>
      <c r="DJ26" s="47"/>
      <c r="DN26" s="45"/>
      <c r="DO26" s="46"/>
      <c r="DP26" s="47"/>
      <c r="DT26" s="45"/>
      <c r="DU26" s="46"/>
      <c r="DV26" s="47"/>
      <c r="DZ26" s="45"/>
      <c r="EA26" s="46"/>
      <c r="EB26" s="47"/>
      <c r="EF26" s="45"/>
      <c r="EG26" s="46"/>
      <c r="EH26" s="47"/>
      <c r="EL26" s="45"/>
      <c r="EM26" s="46"/>
      <c r="EN26" s="47"/>
      <c r="ER26" s="45"/>
      <c r="ES26" s="46"/>
      <c r="ET26" s="47"/>
    </row>
    <row r="27" spans="1:198" s="16" customFormat="1" hidden="1" x14ac:dyDescent="0.25">
      <c r="J27" s="45"/>
      <c r="K27" s="46"/>
      <c r="L27" s="47"/>
      <c r="P27" s="45"/>
      <c r="Q27" s="46"/>
      <c r="R27" s="47"/>
      <c r="V27" s="45"/>
      <c r="W27" s="46"/>
      <c r="X27" s="47"/>
      <c r="AB27" s="45"/>
      <c r="AC27" s="46"/>
      <c r="AD27" s="47"/>
      <c r="AH27" s="45"/>
      <c r="AI27" s="46"/>
      <c r="AJ27" s="47"/>
      <c r="AN27" s="45"/>
      <c r="AO27" s="46"/>
      <c r="AP27" s="47"/>
      <c r="AT27" s="45"/>
      <c r="AU27" s="46"/>
      <c r="AV27" s="47"/>
      <c r="AZ27" s="45"/>
      <c r="BA27" s="46"/>
      <c r="BB27" s="47"/>
      <c r="BF27" s="45"/>
      <c r="BG27" s="46"/>
      <c r="BH27" s="47"/>
      <c r="BL27" s="45"/>
      <c r="BM27" s="46"/>
      <c r="BN27" s="47"/>
      <c r="BR27" s="45"/>
      <c r="BS27" s="46"/>
      <c r="BT27" s="47"/>
      <c r="BX27" s="45"/>
      <c r="BY27" s="46"/>
      <c r="BZ27" s="47"/>
      <c r="CD27" s="45"/>
      <c r="CE27" s="46"/>
      <c r="CF27" s="47"/>
      <c r="CJ27" s="45"/>
      <c r="CK27" s="46"/>
      <c r="CL27" s="47"/>
      <c r="CP27" s="45"/>
      <c r="CQ27" s="46"/>
      <c r="CR27" s="47"/>
      <c r="CV27" s="45"/>
      <c r="CW27" s="46"/>
      <c r="CX27" s="47"/>
      <c r="DB27" s="45"/>
      <c r="DC27" s="46"/>
      <c r="DD27" s="47"/>
      <c r="DH27" s="45"/>
      <c r="DI27" s="46"/>
      <c r="DJ27" s="47"/>
      <c r="DN27" s="45"/>
      <c r="DO27" s="46"/>
      <c r="DP27" s="47"/>
      <c r="DT27" s="45"/>
      <c r="DU27" s="46"/>
      <c r="DV27" s="47"/>
      <c r="DZ27" s="45"/>
      <c r="EA27" s="46"/>
      <c r="EB27" s="47"/>
      <c r="EF27" s="45"/>
      <c r="EG27" s="46"/>
      <c r="EH27" s="47"/>
      <c r="EL27" s="45"/>
      <c r="EM27" s="46"/>
      <c r="EN27" s="47"/>
      <c r="ER27" s="45"/>
      <c r="ES27" s="46"/>
      <c r="ET27" s="47"/>
    </row>
    <row r="28" spans="1:198" s="16" customFormat="1" x14ac:dyDescent="0.25">
      <c r="J28" s="45"/>
      <c r="K28" s="46"/>
      <c r="L28" s="47"/>
      <c r="P28" s="45"/>
      <c r="Q28" s="46"/>
      <c r="R28" s="47"/>
      <c r="V28" s="45"/>
      <c r="W28" s="46"/>
      <c r="X28" s="47"/>
      <c r="AB28" s="45"/>
      <c r="AC28" s="46"/>
      <c r="AD28" s="47"/>
      <c r="AH28" s="45"/>
      <c r="AI28" s="46"/>
      <c r="AJ28" s="47"/>
      <c r="AN28" s="45"/>
      <c r="AO28" s="46"/>
      <c r="AP28" s="47"/>
      <c r="AT28" s="45"/>
      <c r="AU28" s="46"/>
      <c r="AV28" s="47"/>
      <c r="AZ28" s="45"/>
      <c r="BA28" s="46"/>
      <c r="BB28" s="47"/>
      <c r="BF28" s="45"/>
      <c r="BG28" s="46"/>
      <c r="BH28" s="47"/>
      <c r="BL28" s="45"/>
      <c r="BM28" s="46"/>
      <c r="BN28" s="47"/>
      <c r="BR28" s="45"/>
      <c r="BS28" s="46"/>
      <c r="BT28" s="47"/>
      <c r="BX28" s="45"/>
      <c r="BY28" s="46"/>
      <c r="BZ28" s="47"/>
      <c r="CD28" s="45"/>
      <c r="CE28" s="46"/>
      <c r="CF28" s="47"/>
      <c r="CJ28" s="45"/>
      <c r="CK28" s="46"/>
      <c r="CL28" s="47"/>
      <c r="CP28" s="45"/>
      <c r="CQ28" s="46"/>
      <c r="CR28" s="47"/>
      <c r="CV28" s="45"/>
      <c r="CW28" s="46"/>
      <c r="CX28" s="47"/>
      <c r="DB28" s="45"/>
      <c r="DC28" s="46"/>
      <c r="DD28" s="47"/>
      <c r="DH28" s="45"/>
      <c r="DI28" s="46"/>
      <c r="DJ28" s="47"/>
      <c r="DN28" s="45"/>
      <c r="DO28" s="46"/>
      <c r="DP28" s="47"/>
      <c r="DT28" s="45"/>
      <c r="DU28" s="46"/>
      <c r="DV28" s="47"/>
      <c r="DZ28" s="45"/>
      <c r="EA28" s="46"/>
      <c r="EB28" s="47"/>
      <c r="EF28" s="45"/>
      <c r="EG28" s="46"/>
      <c r="EH28" s="47"/>
      <c r="EL28" s="45"/>
      <c r="EM28" s="46"/>
      <c r="EN28" s="47"/>
      <c r="ER28" s="45"/>
      <c r="ES28" s="46"/>
      <c r="ET28" s="47"/>
    </row>
    <row r="29" spans="1:198" s="16" customFormat="1" x14ac:dyDescent="0.25">
      <c r="J29" s="45"/>
      <c r="K29" s="46"/>
      <c r="L29" s="47"/>
      <c r="P29" s="45"/>
      <c r="Q29" s="46"/>
      <c r="R29" s="47"/>
      <c r="V29" s="45"/>
      <c r="W29" s="46"/>
      <c r="X29" s="47"/>
      <c r="AB29" s="45"/>
      <c r="AC29" s="46"/>
      <c r="AD29" s="47"/>
      <c r="AH29" s="45"/>
      <c r="AI29" s="46"/>
      <c r="AJ29" s="47"/>
      <c r="AN29" s="45"/>
      <c r="AO29" s="46"/>
      <c r="AP29" s="47"/>
      <c r="AT29" s="45"/>
      <c r="AU29" s="46"/>
      <c r="AV29" s="47"/>
      <c r="AZ29" s="45"/>
      <c r="BA29" s="46"/>
      <c r="BB29" s="47"/>
      <c r="BF29" s="45"/>
      <c r="BG29" s="46"/>
      <c r="BH29" s="47"/>
      <c r="BL29" s="45"/>
      <c r="BM29" s="46"/>
      <c r="BN29" s="47"/>
      <c r="BR29" s="45"/>
      <c r="BS29" s="46"/>
      <c r="BT29" s="47"/>
      <c r="BX29" s="45"/>
      <c r="BY29" s="46"/>
      <c r="BZ29" s="47"/>
      <c r="CD29" s="45"/>
      <c r="CE29" s="46"/>
      <c r="CF29" s="47"/>
      <c r="CJ29" s="45"/>
      <c r="CK29" s="46"/>
      <c r="CL29" s="47"/>
      <c r="CP29" s="45"/>
      <c r="CQ29" s="46"/>
      <c r="CR29" s="47"/>
      <c r="CV29" s="45"/>
      <c r="CW29" s="46"/>
      <c r="CX29" s="47"/>
      <c r="DB29" s="45"/>
      <c r="DC29" s="46"/>
      <c r="DD29" s="47"/>
      <c r="DH29" s="45"/>
      <c r="DI29" s="46"/>
      <c r="DJ29" s="47"/>
      <c r="DN29" s="45"/>
      <c r="DO29" s="46"/>
      <c r="DP29" s="47"/>
      <c r="DT29" s="45"/>
      <c r="DU29" s="46"/>
      <c r="DV29" s="47"/>
      <c r="DZ29" s="45"/>
      <c r="EA29" s="46"/>
      <c r="EB29" s="47"/>
      <c r="EF29" s="45"/>
      <c r="EG29" s="46"/>
      <c r="EH29" s="47"/>
      <c r="EL29" s="45"/>
      <c r="EM29" s="46"/>
      <c r="EN29" s="47"/>
      <c r="ER29" s="45"/>
      <c r="ES29" s="46"/>
      <c r="ET29" s="47"/>
    </row>
    <row r="30" spans="1:198" s="16" customFormat="1" x14ac:dyDescent="0.25">
      <c r="A30" s="37" t="s">
        <v>512</v>
      </c>
      <c r="J30" s="45"/>
      <c r="K30" s="46" t="s">
        <v>513</v>
      </c>
      <c r="L30" s="47" t="s">
        <v>513</v>
      </c>
      <c r="N30" s="16" t="s">
        <v>514</v>
      </c>
      <c r="O30" s="16" t="s">
        <v>514</v>
      </c>
      <c r="P30" s="45"/>
      <c r="Q30" s="46"/>
      <c r="R30" s="47"/>
      <c r="V30" s="45"/>
      <c r="W30" s="46" t="s">
        <v>513</v>
      </c>
      <c r="X30" s="47" t="s">
        <v>513</v>
      </c>
      <c r="Z30" s="16" t="s">
        <v>514</v>
      </c>
      <c r="AA30" s="16" t="s">
        <v>514</v>
      </c>
      <c r="AB30" s="45"/>
      <c r="AC30" s="46"/>
      <c r="AD30" s="47"/>
      <c r="AH30" s="45"/>
      <c r="AI30" s="46" t="s">
        <v>515</v>
      </c>
      <c r="AJ30" s="47" t="s">
        <v>515</v>
      </c>
      <c r="AL30" s="16" t="s">
        <v>514</v>
      </c>
      <c r="AM30" s="16" t="s">
        <v>514</v>
      </c>
      <c r="AN30" s="45"/>
      <c r="AO30" s="46"/>
      <c r="AP30" s="47"/>
      <c r="AT30" s="45"/>
      <c r="AU30" s="46" t="s">
        <v>515</v>
      </c>
      <c r="AV30" s="47" t="s">
        <v>515</v>
      </c>
      <c r="AX30" s="16" t="s">
        <v>514</v>
      </c>
      <c r="AY30" s="16" t="s">
        <v>514</v>
      </c>
      <c r="AZ30" s="45"/>
      <c r="BA30" s="46"/>
      <c r="BB30" s="47"/>
      <c r="BF30" s="45"/>
      <c r="BG30" s="46" t="s">
        <v>515</v>
      </c>
      <c r="BH30" s="47" t="s">
        <v>515</v>
      </c>
      <c r="BJ30" s="16" t="s">
        <v>514</v>
      </c>
      <c r="BK30" s="16" t="s">
        <v>514</v>
      </c>
      <c r="BL30" s="45"/>
      <c r="BM30" s="46" t="s">
        <v>516</v>
      </c>
      <c r="BN30" s="47" t="s">
        <v>516</v>
      </c>
      <c r="BP30" s="16" t="s">
        <v>516</v>
      </c>
      <c r="BQ30" s="16" t="s">
        <v>516</v>
      </c>
      <c r="BR30" s="45"/>
      <c r="BS30" s="46" t="s">
        <v>516</v>
      </c>
      <c r="BT30" s="47" t="s">
        <v>516</v>
      </c>
      <c r="BV30" s="16" t="s">
        <v>516</v>
      </c>
      <c r="BW30" s="16" t="s">
        <v>516</v>
      </c>
      <c r="BX30" s="45"/>
      <c r="BY30" s="46" t="s">
        <v>516</v>
      </c>
      <c r="BZ30" s="47" t="s">
        <v>516</v>
      </c>
      <c r="CB30" s="16" t="s">
        <v>517</v>
      </c>
      <c r="CC30" s="16" t="s">
        <v>517</v>
      </c>
      <c r="CD30" s="45"/>
      <c r="CE30" s="46" t="s">
        <v>517</v>
      </c>
      <c r="CF30" s="47" t="s">
        <v>517</v>
      </c>
      <c r="CH30" s="16" t="s">
        <v>517</v>
      </c>
      <c r="CI30" s="16" t="s">
        <v>517</v>
      </c>
      <c r="CJ30" s="45"/>
      <c r="CK30" s="46" t="s">
        <v>517</v>
      </c>
      <c r="CL30" s="47" t="s">
        <v>517</v>
      </c>
      <c r="CN30" s="16" t="s">
        <v>517</v>
      </c>
      <c r="CO30" s="16" t="s">
        <v>517</v>
      </c>
      <c r="CP30" s="45"/>
      <c r="CQ30" s="46" t="s">
        <v>517</v>
      </c>
      <c r="CR30" s="47" t="s">
        <v>517</v>
      </c>
      <c r="CT30" s="16" t="s">
        <v>517</v>
      </c>
      <c r="CU30" s="16" t="s">
        <v>517</v>
      </c>
      <c r="CV30" s="45"/>
      <c r="CW30" s="46" t="s">
        <v>517</v>
      </c>
      <c r="CX30" s="47" t="s">
        <v>517</v>
      </c>
      <c r="CZ30" s="16" t="s">
        <v>517</v>
      </c>
      <c r="DA30" s="16" t="s">
        <v>517</v>
      </c>
      <c r="DB30" s="45"/>
      <c r="DC30" s="46" t="s">
        <v>517</v>
      </c>
      <c r="DD30" s="47" t="s">
        <v>517</v>
      </c>
      <c r="DF30" s="16" t="s">
        <v>517</v>
      </c>
      <c r="DG30" s="16" t="s">
        <v>517</v>
      </c>
      <c r="DH30" s="45"/>
      <c r="DI30" s="46" t="s">
        <v>517</v>
      </c>
      <c r="DJ30" s="47" t="s">
        <v>517</v>
      </c>
      <c r="DL30" s="16" t="s">
        <v>517</v>
      </c>
      <c r="DM30" s="16" t="s">
        <v>517</v>
      </c>
      <c r="DN30" s="45"/>
      <c r="DO30" s="46"/>
      <c r="DP30" s="47"/>
      <c r="DT30" s="45"/>
      <c r="DU30" s="46"/>
      <c r="DV30" s="47"/>
      <c r="DZ30" s="45"/>
      <c r="EA30" s="46"/>
      <c r="EB30" s="47"/>
      <c r="EF30" s="45"/>
      <c r="EG30" s="46"/>
      <c r="EH30" s="47"/>
      <c r="EL30" s="45"/>
      <c r="EM30" s="46"/>
      <c r="EN30" s="47"/>
      <c r="ER30" s="45"/>
      <c r="ES30" s="46"/>
      <c r="ET30" s="47"/>
      <c r="GI30" s="16" t="s">
        <v>514</v>
      </c>
      <c r="GJ30" s="16" t="s">
        <v>514</v>
      </c>
    </row>
    <row r="31" spans="1:198" s="16" customFormat="1" x14ac:dyDescent="0.25">
      <c r="B31" s="16" t="e">
        <f>VLOOKUP(A31,'Phase 1,2+robust'!$A$3:$ID$198,2,FALSE)</f>
        <v>#N/A</v>
      </c>
      <c r="C31" s="16" t="e">
        <f>VLOOKUP(A31,'Phase 1,2+robust'!$A$3:$ID$198,3,FALSE)</f>
        <v>#N/A</v>
      </c>
      <c r="D31" s="16" t="e">
        <f>VLOOKUP(A31,'Phase 1,2+robust'!$A$3:$ID$198,4,FALSE)</f>
        <v>#N/A</v>
      </c>
      <c r="E31" s="16" t="e">
        <f>VLOOKUP(A31,'Phase 1,2+robust'!$A$3:$ID$198,5,FALSE)</f>
        <v>#N/A</v>
      </c>
      <c r="F31" s="16" t="e">
        <f>VLOOKUP(A31,'Phase 1,2+robust'!$A$3:$ID$198,6,FALSE)</f>
        <v>#N/A</v>
      </c>
      <c r="G31" s="16" t="e">
        <f>VLOOKUP(A31,'Phase 1,2+robust'!$A$3:$ID$198,7,FALSE)</f>
        <v>#N/A</v>
      </c>
      <c r="H31" s="16" t="e">
        <f>VLOOKUP(A31,'Phase 1,2+robust'!$A$3:$ID$198,8,FALSE)</f>
        <v>#N/A</v>
      </c>
      <c r="I31" s="16" t="e">
        <f>VLOOKUP(A31,'Phase 1,2+robust'!$A$3:$ID$198,9,FALSE)</f>
        <v>#N/A</v>
      </c>
      <c r="J31" s="45" t="e">
        <f>VLOOKUP(A31,'Phase 1,2+robust'!$A$3:$ID$198,10,FALSE)</f>
        <v>#N/A</v>
      </c>
      <c r="K31" s="46" t="e">
        <f>VLOOKUP(A31,'Phase 1,2+robust'!$A$3:$ID$198,11,FALSE)</f>
        <v>#N/A</v>
      </c>
      <c r="L31" s="47" t="e">
        <f>VLOOKUP(A31,'Phase 1,2+robust'!$A$3:$ID$198,12,FALSE)</f>
        <v>#N/A</v>
      </c>
      <c r="M31" s="16" t="e">
        <f>VLOOKUP(A31,'Phase 1,2+robust'!$A$3:$ID$198,13,FALSE)</f>
        <v>#N/A</v>
      </c>
      <c r="N31" s="16" t="e">
        <f>VLOOKUP(A31,'Phase 1,2+robust'!$A$3:$ID$198,14,FALSE)</f>
        <v>#N/A</v>
      </c>
      <c r="O31" s="16" t="e">
        <f>VLOOKUP(A31,'Phase 1,2+robust'!$A$3:$ID$198,15,FALSE)</f>
        <v>#N/A</v>
      </c>
      <c r="P31" s="45" t="e">
        <f>VLOOKUP(A31,'Phase 1,2+robust'!$A$3:$ID$198,16,FALSE)</f>
        <v>#N/A</v>
      </c>
      <c r="Q31" s="46" t="e">
        <f>VLOOKUP(A31,'Phase 1,2+robust'!$A$3:$ID$198,17,FALSE)</f>
        <v>#N/A</v>
      </c>
      <c r="R31" s="47" t="e">
        <f>VLOOKUP(A31,'Phase 1,2+robust'!$A$3:$ID$198,18,FALSE)</f>
        <v>#N/A</v>
      </c>
      <c r="S31" s="16" t="e">
        <f>VLOOKUP(A31,'Phase 1,2+robust'!$A$3:$ID$198,19,FALSE)</f>
        <v>#N/A</v>
      </c>
      <c r="T31" s="16" t="e">
        <f>VLOOKUP(A31,'Phase 1,2+robust'!$A$3:$ID$198,20,FALSE)</f>
        <v>#N/A</v>
      </c>
      <c r="U31" s="16" t="e">
        <f>VLOOKUP(A31,'Phase 1,2+robust'!$A$3:$ID$198,21,FALSE)</f>
        <v>#N/A</v>
      </c>
      <c r="V31" s="45" t="e">
        <f>VLOOKUP(A31,'Phase 1,2+robust'!$A$3:$ID$198,22,FALSE)</f>
        <v>#N/A</v>
      </c>
      <c r="W31" s="46" t="e">
        <f>VLOOKUP(A31,'Phase 1,2+robust'!$A$3:$ID$198,23,FALSE)</f>
        <v>#N/A</v>
      </c>
      <c r="X31" s="47" t="e">
        <f>VLOOKUP(A31,'Phase 1,2+robust'!$A$3:$ID$198,24,FALSE)</f>
        <v>#N/A</v>
      </c>
      <c r="Y31" s="16" t="e">
        <f>VLOOKUP(A31,'Phase 1,2+robust'!$A$3:$ID$198,25,FALSE)</f>
        <v>#N/A</v>
      </c>
      <c r="Z31" s="16" t="e">
        <f>VLOOKUP(A31,'Phase 1,2+robust'!$A$3:$ID$198,26,FALSE)</f>
        <v>#N/A</v>
      </c>
      <c r="AA31" s="16" t="e">
        <f>VLOOKUP(A31,'Phase 1,2+robust'!$A$3:$ID$198,27,FALSE)</f>
        <v>#N/A</v>
      </c>
      <c r="AB31" s="45" t="e">
        <f>VLOOKUP(A31,'Phase 1,2+robust'!$A$3:$ID$198,28,FALSE)</f>
        <v>#N/A</v>
      </c>
      <c r="AC31" s="46" t="e">
        <f>VLOOKUP(A31,'Phase 1,2+robust'!$A$3:$ID$198,29,FALSE)</f>
        <v>#N/A</v>
      </c>
      <c r="AD31" s="47" t="e">
        <f>VLOOKUP(A31,'Phase 1,2+robust'!$A$3:$ID$198,30,FALSE)</f>
        <v>#N/A</v>
      </c>
      <c r="AE31" s="16" t="e">
        <f>VLOOKUP(A31,'Phase 1,2+robust'!$A$3:$ID$198,31,FALSE)</f>
        <v>#N/A</v>
      </c>
      <c r="AF31" s="16" t="e">
        <f>VLOOKUP(A31,'Phase 1,2+robust'!$A$3:$ID$198,32,FALSE)</f>
        <v>#N/A</v>
      </c>
      <c r="AG31" s="16" t="e">
        <f>VLOOKUP(A31,'Phase 1,2+robust'!$A$3:$ID$198,33,FALSE)</f>
        <v>#N/A</v>
      </c>
      <c r="AH31" s="45" t="e">
        <f>VLOOKUP(A31,'Phase 1,2+robust'!$A$3:$ID$198,34,FALSE)</f>
        <v>#N/A</v>
      </c>
      <c r="AI31" s="46" t="e">
        <f>VLOOKUP(A31,'Phase 1,2+robust'!$A$3:$ID$198,35,FALSE)</f>
        <v>#N/A</v>
      </c>
      <c r="AJ31" s="47" t="e">
        <f>VLOOKUP(A31,'Phase 1,2+robust'!$A$3:$ID$198,36,FALSE)</f>
        <v>#N/A</v>
      </c>
      <c r="AK31" s="16" t="e">
        <f>VLOOKUP(A31,'Phase 1,2+robust'!$A$3:$ID$198,37,FALSE)</f>
        <v>#N/A</v>
      </c>
      <c r="AL31" s="16" t="e">
        <f>VLOOKUP(A31,'Phase 1,2+robust'!$A$3:$ID$198,38,FALSE)</f>
        <v>#N/A</v>
      </c>
      <c r="AM31" s="16" t="e">
        <f>VLOOKUP(A31,'Phase 1,2+robust'!$A$3:$ID$198,39,FALSE)</f>
        <v>#N/A</v>
      </c>
      <c r="AN31" s="45" t="e">
        <f>VLOOKUP(A31,'Phase 1,2+robust'!$A$3:$ID$198,40,FALSE)</f>
        <v>#N/A</v>
      </c>
      <c r="AO31" s="46" t="e">
        <f>VLOOKUP(A31,'Phase 1,2+robust'!$A$3:$ID$198,41,FALSE)</f>
        <v>#N/A</v>
      </c>
      <c r="AP31" s="47" t="e">
        <f>VLOOKUP(A31,'Phase 1,2+robust'!$A$3:$ID$198,42,FALSE)</f>
        <v>#N/A</v>
      </c>
      <c r="AQ31" s="16" t="e">
        <f>VLOOKUP(A31,'Phase 1,2+robust'!$A$3:$ID$198,43,FALSE)</f>
        <v>#N/A</v>
      </c>
      <c r="AR31" s="16" t="e">
        <f>VLOOKUP(A31,'Phase 1,2+robust'!$A$3:$ID$198,44,FALSE)</f>
        <v>#N/A</v>
      </c>
      <c r="AS31" s="16" t="e">
        <f>VLOOKUP(A31,'Phase 1,2+robust'!$A$3:$ID$198,45,FALSE)</f>
        <v>#N/A</v>
      </c>
      <c r="AT31" s="45" t="e">
        <f>VLOOKUP(A31,'Phase 1,2+robust'!$A$3:$ID$198,46,FALSE)</f>
        <v>#N/A</v>
      </c>
      <c r="AU31" s="46" t="e">
        <f>VLOOKUP(A31,'Phase 1,2+robust'!$A$3:$ID$198,47,FALSE)</f>
        <v>#N/A</v>
      </c>
      <c r="AV31" s="47" t="e">
        <f>VLOOKUP(A31,'Phase 1,2+robust'!$A$3:$ID$198,48,FALSE)</f>
        <v>#N/A</v>
      </c>
      <c r="AW31" s="16" t="e">
        <f>VLOOKUP(A31,'Phase 1,2+robust'!$A$3:$ID$198,49,FALSE)</f>
        <v>#N/A</v>
      </c>
      <c r="AX31" s="16" t="e">
        <f>VLOOKUP(A31,'Phase 1,2+robust'!$A$3:$ID$198,50,FALSE)</f>
        <v>#N/A</v>
      </c>
      <c r="AY31" s="16" t="e">
        <f>VLOOKUP(A31,'Phase 1,2+robust'!$A$3:$ID$198,51,FALSE)</f>
        <v>#N/A</v>
      </c>
      <c r="AZ31" s="45" t="e">
        <f>VLOOKUP(A31,'Phase 1,2+robust'!$A$3:$ID$198,52,FALSE)</f>
        <v>#N/A</v>
      </c>
      <c r="BA31" s="46" t="e">
        <f>VLOOKUP(A31,'Phase 1,2+robust'!$A$3:$ID$198,53,FALSE)</f>
        <v>#N/A</v>
      </c>
      <c r="BB31" s="47" t="e">
        <f>VLOOKUP(A31,'Phase 1,2+robust'!$A$3:$ID$198,54,FALSE)</f>
        <v>#N/A</v>
      </c>
      <c r="BC31" s="16" t="e">
        <f>VLOOKUP(A31,'Phase 1,2+robust'!$A$3:$ID$198,55,FALSE)</f>
        <v>#N/A</v>
      </c>
      <c r="BD31" s="16" t="e">
        <f>VLOOKUP(A31,'Phase 1,2+robust'!$A$3:$ID$198,56,FALSE)</f>
        <v>#N/A</v>
      </c>
      <c r="BE31" s="16" t="e">
        <f>VLOOKUP(A31,'Phase 1,2+robust'!$A$3:$ID$198,57,FALSE)</f>
        <v>#N/A</v>
      </c>
      <c r="BF31" s="45" t="e">
        <f>VLOOKUP(A31,'Phase 1,2+robust'!$A$3:$ID$198,58,FALSE)</f>
        <v>#N/A</v>
      </c>
      <c r="BG31" s="46" t="e">
        <f>VLOOKUP(A31,'Phase 1,2+robust'!$A$3:$ID$198,59,FALSE)</f>
        <v>#N/A</v>
      </c>
      <c r="BH31" s="47" t="e">
        <f>VLOOKUP(A31,'Phase 1,2+robust'!$A$3:$ID$198,60,FALSE)</f>
        <v>#N/A</v>
      </c>
      <c r="BI31" s="16" t="e">
        <f>VLOOKUP(A31,'Phase 1,2+robust'!$A$3:$ID$198,61,FALSE)</f>
        <v>#N/A</v>
      </c>
      <c r="BJ31" s="16" t="e">
        <f>VLOOKUP(A31,'Phase 1,2+robust'!$A$3:$ID$198,62,FALSE)</f>
        <v>#N/A</v>
      </c>
      <c r="BK31" s="16" t="e">
        <f>VLOOKUP(A31,'Phase 1,2+robust'!$A$3:$ID$198,63,FALSE)</f>
        <v>#N/A</v>
      </c>
      <c r="BL31" s="45" t="e">
        <f>VLOOKUP(A31,'Phase 1,2+robust'!$A$3:$ID$198,64,FALSE)</f>
        <v>#N/A</v>
      </c>
      <c r="BM31" s="46" t="e">
        <f>VLOOKUP(A31,'Phase 1,2+robust'!$A$3:$ID$198,65,FALSE)</f>
        <v>#N/A</v>
      </c>
      <c r="BN31" s="47" t="e">
        <f>VLOOKUP(A31,'Phase 1,2+robust'!$A$3:$ID$198,66,FALSE)</f>
        <v>#N/A</v>
      </c>
      <c r="BO31" s="16" t="e">
        <f>VLOOKUP(A31,'Phase 1,2+robust'!$A$3:$ID$198,67,FALSE)</f>
        <v>#N/A</v>
      </c>
      <c r="BP31" s="16" t="e">
        <f>VLOOKUP(A31,'Phase 1,2+robust'!$A$3:$ID$198,68,FALSE)</f>
        <v>#N/A</v>
      </c>
      <c r="BQ31" s="16" t="e">
        <f>VLOOKUP(A31,'Phase 1,2+robust'!$A$3:$ID$198,69,FALSE)</f>
        <v>#N/A</v>
      </c>
      <c r="BR31" s="45" t="e">
        <f>VLOOKUP(A31,'Phase 1,2+robust'!$A$3:$ID$198,70,FALSE)</f>
        <v>#N/A</v>
      </c>
      <c r="BS31" s="46" t="e">
        <f>VLOOKUP(A31,'Phase 1,2+robust'!$A$3:$ID$198,71,FALSE)</f>
        <v>#N/A</v>
      </c>
      <c r="BT31" s="47" t="e">
        <f>VLOOKUP(A31,'Phase 1,2+robust'!$A$3:$ID$198,72,FALSE)</f>
        <v>#N/A</v>
      </c>
      <c r="BU31" s="16" t="e">
        <f>VLOOKUP(A31,'Phase 1,2+robust'!$A$3:$ID$198,73,FALSE)</f>
        <v>#N/A</v>
      </c>
      <c r="BV31" s="16" t="e">
        <f>VLOOKUP(A31,'Phase 1,2+robust'!$A$3:$ID$198,74,FALSE)</f>
        <v>#N/A</v>
      </c>
      <c r="BW31" s="16" t="e">
        <f>VLOOKUP(A31,'Phase 1,2+robust'!$A$3:$ID$198,75,FALSE)</f>
        <v>#N/A</v>
      </c>
      <c r="BX31" s="45" t="e">
        <f>VLOOKUP(A31,'Phase 1,2+robust'!$A$3:$ID$198,76,FALSE)</f>
        <v>#N/A</v>
      </c>
      <c r="BY31" s="46" t="e">
        <f>VLOOKUP(A31,'Phase 1,2+robust'!$A$3:$ID$198,77,FALSE)</f>
        <v>#N/A</v>
      </c>
      <c r="BZ31" s="47" t="e">
        <f>VLOOKUP(A31,'Phase 1,2+robust'!$A$3:$ID$198,78,FALSE)</f>
        <v>#N/A</v>
      </c>
      <c r="CA31" s="16" t="e">
        <f>VLOOKUP(A31,'Phase 1,2+robust'!$A$3:$ID$198,79,FALSE)</f>
        <v>#N/A</v>
      </c>
      <c r="CB31" s="16" t="e">
        <f>VLOOKUP(A31,'Phase 1,2+robust'!$A$3:$ID$198,80,FALSE)</f>
        <v>#N/A</v>
      </c>
      <c r="CC31" s="16" t="e">
        <f>VLOOKUP(A31,'Phase 1,2+robust'!$A$3:$ID$198,81,FALSE)</f>
        <v>#N/A</v>
      </c>
      <c r="CD31" s="45" t="e">
        <f>VLOOKUP(A31,'Phase 1,2+robust'!$A$3:$ID$198,82,FALSE)</f>
        <v>#N/A</v>
      </c>
      <c r="CE31" s="46" t="e">
        <f>VLOOKUP(A31,'Phase 1,2+robust'!$A$3:$ID$198,83,FALSE)</f>
        <v>#N/A</v>
      </c>
      <c r="CF31" s="47" t="e">
        <f>VLOOKUP(A31,'Phase 1,2+robust'!$A$3:$ID$198,84,FALSE)</f>
        <v>#N/A</v>
      </c>
      <c r="CG31" s="16" t="e">
        <f>VLOOKUP(A31,'Phase 1,2+robust'!$A$3:$ID$198,85,FALSE)</f>
        <v>#N/A</v>
      </c>
      <c r="CH31" s="16" t="e">
        <f>VLOOKUP(A31,'Phase 1,2+robust'!$A$3:$ID$198,86,FALSE)</f>
        <v>#N/A</v>
      </c>
      <c r="CI31" s="16" t="e">
        <f>VLOOKUP(A31,'Phase 1,2+robust'!$A$3:$ID$198,87,FALSE)</f>
        <v>#N/A</v>
      </c>
      <c r="CJ31" s="45" t="e">
        <f>VLOOKUP(A31,'Phase 1,2+robust'!$A$3:$ID$198,88,FALSE)</f>
        <v>#N/A</v>
      </c>
      <c r="CK31" s="46" t="e">
        <f>VLOOKUP(A31,'Phase 1,2+robust'!$A$3:$ID$198,89,FALSE)</f>
        <v>#N/A</v>
      </c>
      <c r="CL31" s="47" t="e">
        <f>VLOOKUP(A31,'Phase 1,2+robust'!$A$3:$ID$198,90,FALSE)</f>
        <v>#N/A</v>
      </c>
      <c r="CM31" s="16" t="e">
        <f>VLOOKUP(A31,'Phase 1,2+robust'!$A$3:$ID$198,91,FALSE)</f>
        <v>#N/A</v>
      </c>
      <c r="CN31" s="16" t="e">
        <f>VLOOKUP(A31,'Phase 1,2+robust'!$A$3:$ID$198,92,FALSE)</f>
        <v>#N/A</v>
      </c>
      <c r="CO31" s="16" t="e">
        <f>VLOOKUP(A31,'Phase 1,2+robust'!$A$3:$ID$198,93,FALSE)</f>
        <v>#N/A</v>
      </c>
      <c r="CP31" s="45" t="e">
        <f>VLOOKUP(A31,'Phase 1,2+robust'!$A$3:$ID$198,94,FALSE)</f>
        <v>#N/A</v>
      </c>
      <c r="CQ31" s="46" t="e">
        <f>VLOOKUP(A31,'Phase 1,2+robust'!$A$3:$ID$198,95,FALSE)</f>
        <v>#N/A</v>
      </c>
      <c r="CR31" s="47" t="e">
        <f>VLOOKUP(A31,'Phase 1,2+robust'!$A$3:$ID$198,96,FALSE)</f>
        <v>#N/A</v>
      </c>
      <c r="CS31" s="16" t="e">
        <f>VLOOKUP(A31,'Phase 1,2+robust'!$A$3:$ID$198,97,FALSE)</f>
        <v>#N/A</v>
      </c>
      <c r="CT31" s="16" t="e">
        <f>VLOOKUP(A31,'Phase 1,2+robust'!$A$3:$ID$198,98,FALSE)</f>
        <v>#N/A</v>
      </c>
      <c r="CU31" s="16" t="e">
        <f>VLOOKUP(A31,'Phase 1,2+robust'!$A$3:$ID$198,99,FALSE)</f>
        <v>#N/A</v>
      </c>
      <c r="CV31" s="45" t="e">
        <f>VLOOKUP(A31,'Phase 1,2+robust'!$A$3:$ID$198,100,FALSE)</f>
        <v>#N/A</v>
      </c>
      <c r="CW31" s="46" t="e">
        <f>VLOOKUP(A31,'Phase 1,2+robust'!$A$3:$ID$198,101,FALSE)</f>
        <v>#N/A</v>
      </c>
      <c r="CX31" s="47" t="e">
        <f>VLOOKUP(A31,'Phase 1,2+robust'!$A$3:$ID$198,102,FALSE)</f>
        <v>#N/A</v>
      </c>
      <c r="CY31" s="16" t="e">
        <f>VLOOKUP(A31,'Phase 1,2+robust'!$A$3:$ID$198,103,FALSE)</f>
        <v>#N/A</v>
      </c>
      <c r="CZ31" s="16" t="e">
        <f>VLOOKUP(A31,'Phase 1,2+robust'!$A$3:$ID$198,104,FALSE)</f>
        <v>#N/A</v>
      </c>
      <c r="DA31" s="16" t="e">
        <f>VLOOKUP(A31,'Phase 1,2+robust'!$A$3:$ID$198,105,FALSE)</f>
        <v>#N/A</v>
      </c>
      <c r="DB31" s="45" t="e">
        <f>VLOOKUP(A31,'Phase 1,2+robust'!$A$3:$ID$198,106,FALSE)</f>
        <v>#N/A</v>
      </c>
      <c r="DC31" s="46" t="e">
        <f>VLOOKUP(A31,'Phase 1,2+robust'!$A$3:$ID$198,107,FALSE)</f>
        <v>#N/A</v>
      </c>
      <c r="DD31" s="47" t="e">
        <f>VLOOKUP(A31,'Phase 1,2+robust'!$A$3:$ID$198,108,FALSE)</f>
        <v>#N/A</v>
      </c>
      <c r="DE31" s="16" t="e">
        <f>VLOOKUP(A31,'Phase 1,2+robust'!$A$3:$ID$198,109,FALSE)</f>
        <v>#N/A</v>
      </c>
      <c r="DF31" s="16" t="e">
        <f>VLOOKUP(A31,'Phase 1,2+robust'!$A$3:$ID$198,110,FALSE)</f>
        <v>#N/A</v>
      </c>
      <c r="DG31" s="16" t="e">
        <f>VLOOKUP(A31,'Phase 1,2+robust'!$A$3:$ID$198,111,FALSE)</f>
        <v>#N/A</v>
      </c>
      <c r="DH31" s="45" t="e">
        <f>VLOOKUP(A31,'Phase 1,2+robust'!$A$3:$ID$198,112,FALSE)</f>
        <v>#N/A</v>
      </c>
      <c r="DI31" s="46" t="e">
        <f>VLOOKUP(A31,'Phase 1,2+robust'!$A$3:$ID$198,113,FALSE)</f>
        <v>#N/A</v>
      </c>
      <c r="DJ31" s="47" t="e">
        <f>VLOOKUP(A31,'Phase 1,2+robust'!$A$3:$ID$198,114,FALSE)</f>
        <v>#N/A</v>
      </c>
      <c r="DK31" s="16" t="e">
        <f>VLOOKUP(A31,'Phase 1,2+robust'!$A$3:$ID$198,115,FALSE)</f>
        <v>#N/A</v>
      </c>
      <c r="DL31" s="16" t="e">
        <f>VLOOKUP(A31,'Phase 1,2+robust'!$A$3:$ID$198,116,FALSE)</f>
        <v>#N/A</v>
      </c>
      <c r="DM31" s="16" t="e">
        <f>VLOOKUP(A31,'Phase 1,2+robust'!$A$3:$ID$198,117,FALSE)</f>
        <v>#N/A</v>
      </c>
      <c r="DN31" s="45" t="e">
        <f>VLOOKUP(A31,'Phase 1,2+robust'!$A$3:$ID$198,118,FALSE)</f>
        <v>#N/A</v>
      </c>
      <c r="DO31" s="46" t="e">
        <f>VLOOKUP(A31,'Phase 1,2+robust'!$A$3:$ID$198,119,FALSE)</f>
        <v>#N/A</v>
      </c>
      <c r="DP31" s="47" t="e">
        <f>VLOOKUP(A31,'Phase 1,2+robust'!$A$3:$ID$198,120,FALSE)</f>
        <v>#N/A</v>
      </c>
      <c r="DQ31" s="16" t="e">
        <f>VLOOKUP(A31,'Phase 1,2+robust'!$A$3:$ID$198,121,FALSE)</f>
        <v>#N/A</v>
      </c>
      <c r="DR31" s="16" t="e">
        <f>VLOOKUP(A31,'Phase 1,2+robust'!$A$3:$ID$198,122,FALSE)</f>
        <v>#N/A</v>
      </c>
      <c r="DS31" s="16" t="e">
        <f>VLOOKUP(A31,'Phase 1,2+robust'!$A$3:$ID$198,123,FALSE)</f>
        <v>#N/A</v>
      </c>
      <c r="DT31" s="45" t="e">
        <f>VLOOKUP(A31,'Phase 1,2+robust'!$A$3:$ID$198,124,FALSE)</f>
        <v>#N/A</v>
      </c>
      <c r="DU31" s="46" t="e">
        <f>VLOOKUP(A31,'Phase 1,2+robust'!$A$3:$ID$198,125,FALSE)</f>
        <v>#N/A</v>
      </c>
      <c r="DV31" s="47" t="e">
        <f>VLOOKUP(A31,'Phase 1,2+robust'!$A$3:$ID$198,126,FALSE)</f>
        <v>#N/A</v>
      </c>
      <c r="DW31" s="16" t="e">
        <f>VLOOKUP(A31,'Phase 1,2+robust'!$A$3:$ID$198,127,FALSE)</f>
        <v>#N/A</v>
      </c>
      <c r="DX31" s="16" t="e">
        <f>VLOOKUP(A31,'Phase 1,2+robust'!$A$3:$ID$198,128,FALSE)</f>
        <v>#N/A</v>
      </c>
      <c r="DY31" s="16" t="e">
        <f>VLOOKUP(A31,'Phase 1,2+robust'!$A$3:$ID$198,129,FALSE)</f>
        <v>#N/A</v>
      </c>
      <c r="DZ31" s="45" t="e">
        <f>VLOOKUP(A31,'Phase 1,2+robust'!$A$3:$ID$198,130,FALSE)</f>
        <v>#N/A</v>
      </c>
      <c r="EA31" s="46" t="e">
        <f>VLOOKUP(A31,'Phase 1,2+robust'!$A$3:$ID$198,131,FALSE)</f>
        <v>#N/A</v>
      </c>
      <c r="EB31" s="47" t="e">
        <f>VLOOKUP(A31,'Phase 1,2+robust'!$A$3:$ID$198,132,FALSE)</f>
        <v>#N/A</v>
      </c>
      <c r="EC31" s="16" t="e">
        <f>VLOOKUP(A31,'Phase 1,2+robust'!$A$3:$ID$198,133,FALSE)</f>
        <v>#N/A</v>
      </c>
      <c r="ED31" s="16" t="e">
        <f>VLOOKUP(A31,'Phase 1,2+robust'!$A$3:$ID$198,134,FALSE)</f>
        <v>#N/A</v>
      </c>
      <c r="EE31" s="16" t="e">
        <f>VLOOKUP(A31,'Phase 1,2+robust'!$A$3:$ID$198,135,FALSE)</f>
        <v>#N/A</v>
      </c>
      <c r="EF31" s="45" t="e">
        <f>VLOOKUP(A31,'Phase 1,2+robust'!$A$3:$ID$198,136,FALSE)</f>
        <v>#N/A</v>
      </c>
      <c r="EG31" s="46" t="e">
        <f>VLOOKUP(A31,'Phase 1,2+robust'!$A$3:$ID$198,137,FALSE)</f>
        <v>#N/A</v>
      </c>
      <c r="EH31" s="47" t="e">
        <f>VLOOKUP(A31,'Phase 1,2+robust'!$A$3:$ID$198,138,FALSE)</f>
        <v>#N/A</v>
      </c>
      <c r="EI31" s="16" t="e">
        <f>VLOOKUP(A31,'Phase 1,2+robust'!$A$3:$ID$198,139,FALSE)</f>
        <v>#N/A</v>
      </c>
      <c r="EJ31" s="16" t="e">
        <f>VLOOKUP(A31,'Phase 1,2+robust'!$A$3:$ID$198,140,FALSE)</f>
        <v>#N/A</v>
      </c>
      <c r="EK31" s="16" t="e">
        <f>VLOOKUP(A31,'Phase 1,2+robust'!$A$3:$ID$198,141,FALSE)</f>
        <v>#N/A</v>
      </c>
      <c r="EL31" s="45" t="e">
        <f>VLOOKUP(A31,'Phase 1,2+robust'!$A$3:$ID$198,142,FALSE)</f>
        <v>#N/A</v>
      </c>
      <c r="EM31" s="46" t="e">
        <f>VLOOKUP(A31,'Phase 1,2+robust'!$A$3:$ID$198,143,FALSE)</f>
        <v>#N/A</v>
      </c>
      <c r="EN31" s="47" t="e">
        <f>VLOOKUP(A31,'Phase 1,2+robust'!$A$3:$ID$198,144,FALSE)</f>
        <v>#N/A</v>
      </c>
      <c r="EO31" s="16" t="e">
        <f>VLOOKUP(A31,'Phase 1,2+robust'!$A$3:$ID$198,145,FALSE)</f>
        <v>#N/A</v>
      </c>
      <c r="EP31" s="16" t="e">
        <f>VLOOKUP(A31,'Phase 1,2+robust'!$A$3:$ID$198,146,FALSE)</f>
        <v>#N/A</v>
      </c>
      <c r="EQ31" s="16" t="e">
        <f>VLOOKUP(A31,'Phase 1,2+robust'!$A$3:$ID$198,147,FALSE)</f>
        <v>#N/A</v>
      </c>
      <c r="ER31" s="45" t="e">
        <f>VLOOKUP(A31,'Phase 1,2+robust'!$A$3:$ID$198,148,FALSE)</f>
        <v>#N/A</v>
      </c>
      <c r="ES31" s="46" t="e">
        <f>VLOOKUP(A31,'Phase 1,2+robust'!$A$3:$ID$198,149,FALSE)</f>
        <v>#N/A</v>
      </c>
      <c r="ET31" s="47" t="e">
        <f>VLOOKUP(A31,'Phase 1,2+robust'!$A$3:$ID$198,150,FALSE)</f>
        <v>#N/A</v>
      </c>
      <c r="EU31" s="16" t="e">
        <f>VLOOKUP(A31,'Phase 1,2+robust'!$A$3:$ID$198,151,FALSE)</f>
        <v>#N/A</v>
      </c>
      <c r="EV31" s="16" t="e">
        <f>VLOOKUP(A31,'Phase 1,2+robust'!$A$3:$ID$198,152,FALSE)</f>
        <v>#N/A</v>
      </c>
      <c r="EW31" s="16" t="e">
        <f>VLOOKUP(A31,'Phase 1,2+robust'!$A$3:$ID$198,153,FALSE)</f>
        <v>#N/A</v>
      </c>
      <c r="EX31" s="16" t="e">
        <f>VLOOKUP(A31,'Phase 1,2+robust'!$A$3:$ID$198,154,FALSE)</f>
        <v>#N/A</v>
      </c>
      <c r="EY31" s="16" t="e">
        <f>VLOOKUP(A31,'Phase 1,2+robust'!$A$3:$ID$198,155,FALSE)</f>
        <v>#N/A</v>
      </c>
      <c r="EZ31" s="16" t="e">
        <f>VLOOKUP(A31,'Phase 1,2+robust'!$A$3:$ID$198,156,FALSE)</f>
        <v>#N/A</v>
      </c>
      <c r="FA31" s="16" t="e">
        <f>VLOOKUP(A31,'Phase 1,2+robust'!$A$3:$ID$198,157,FALSE)</f>
        <v>#N/A</v>
      </c>
      <c r="FB31" s="16" t="e">
        <f>VLOOKUP(A31,'Phase 1,2+robust'!$A$3:$ID$198,158,FALSE)</f>
        <v>#N/A</v>
      </c>
      <c r="FC31" s="16" t="e">
        <f>VLOOKUP(A31,'Phase 1,2+robust'!$A$3:$ID$198,159,FALSE)</f>
        <v>#N/A</v>
      </c>
      <c r="FD31" s="16" t="e">
        <f>VLOOKUP(A31,'Phase 1,2+robust'!$A$3:$ID$198,160,FALSE)</f>
        <v>#N/A</v>
      </c>
      <c r="FE31" s="16" t="e">
        <f>VLOOKUP(A31,'Phase 1,2+robust'!$A$3:$ID$198,161,FALSE)</f>
        <v>#N/A</v>
      </c>
      <c r="FF31" s="16" t="e">
        <f>VLOOKUP(A31,'Phase 1,2+robust'!$A$3:$ID$198,162,FALSE)</f>
        <v>#N/A</v>
      </c>
      <c r="FG31" s="16" t="e">
        <f>VLOOKUP(A31,'Phase 1,2+robust'!$A$3:$ID$198,163,FALSE)</f>
        <v>#N/A</v>
      </c>
      <c r="FH31" s="16" t="e">
        <f>VLOOKUP(A31,'Phase 1,2+robust'!$A$3:$ID$198,164,FALSE)</f>
        <v>#N/A</v>
      </c>
      <c r="FI31" s="16" t="e">
        <f>VLOOKUP(A31,'Phase 1,2+robust'!$A$3:$ID$198,165,FALSE)</f>
        <v>#N/A</v>
      </c>
      <c r="FJ31" s="16" t="e">
        <f>VLOOKUP(A31,'Phase 1,2+robust'!$A$3:$ID$198,166,FALSE)</f>
        <v>#N/A</v>
      </c>
      <c r="FK31" s="16" t="e">
        <f>VLOOKUP(A31,'Phase 1,2+robust'!$A$3:$ID$198,167,FALSE)</f>
        <v>#N/A</v>
      </c>
      <c r="FL31" s="16" t="e">
        <f>VLOOKUP(A31,'Phase 1,2+robust'!$A$3:$ID$198,168,FALSE)</f>
        <v>#N/A</v>
      </c>
      <c r="FM31" s="16" t="e">
        <f>VLOOKUP(A31,'Phase 1,2+robust'!$A$3:$ID$198,169,FALSE)</f>
        <v>#N/A</v>
      </c>
      <c r="FN31" s="16" t="e">
        <f>VLOOKUP(A31,'Phase 1,2+robust'!$A$3:$ID$198,170,FALSE)</f>
        <v>#N/A</v>
      </c>
      <c r="FO31" s="16" t="e">
        <f>VLOOKUP(A31,'Phase 1,2+robust'!$A$3:$ID$198,171,FALSE)</f>
        <v>#N/A</v>
      </c>
      <c r="FP31" s="16" t="e">
        <f>VLOOKUP(A31,'Phase 1,2+robust'!$A$3:$ID$198,172,FALSE)</f>
        <v>#N/A</v>
      </c>
      <c r="FQ31" s="16" t="e">
        <f>VLOOKUP(A31,'Phase 1,2+robust'!$A$3:$ID$198,173,FALSE)</f>
        <v>#N/A</v>
      </c>
      <c r="FR31" s="16" t="e">
        <f>VLOOKUP(A31,'Phase 1,2+robust'!$A$3:$ID$198,174,FALSE)</f>
        <v>#N/A</v>
      </c>
      <c r="FS31" s="16" t="e">
        <f>VLOOKUP(A31,'Phase 1,2+robust'!$A$3:$ID$198,175,FALSE)</f>
        <v>#N/A</v>
      </c>
      <c r="FT31" s="16" t="e">
        <f>VLOOKUP(A31,'Phase 1,2+robust'!$A$3:$ID$198,176,FALSE)</f>
        <v>#N/A</v>
      </c>
      <c r="FU31" s="16" t="e">
        <f>VLOOKUP(A31,'Phase 1,2+robust'!$A$3:$ID$198,177,FALSE)</f>
        <v>#N/A</v>
      </c>
      <c r="FV31" s="16" t="e">
        <f>VLOOKUP(A31,'Phase 1,2+robust'!$A$3:$ID$198,178,FALSE)</f>
        <v>#N/A</v>
      </c>
      <c r="FW31" s="16" t="e">
        <f>VLOOKUP(A31,'Phase 1,2+robust'!$A$3:$ID$198,179,FALSE)</f>
        <v>#N/A</v>
      </c>
      <c r="FX31" s="16" t="e">
        <f>VLOOKUP(A31,'Phase 1,2+robust'!$A$3:$ID$198,180,FALSE)</f>
        <v>#N/A</v>
      </c>
      <c r="FY31" s="16" t="e">
        <f>VLOOKUP(A31,'Phase 1,2+robust'!$A$3:$ID$198,181,FALSE)</f>
        <v>#N/A</v>
      </c>
      <c r="FZ31" s="16" t="e">
        <f>VLOOKUP(A31,'Phase 1,2+robust'!$A$3:$ID$198,182,FALSE)</f>
        <v>#N/A</v>
      </c>
      <c r="GA31" s="16" t="e">
        <f>VLOOKUP(A31,'Phase 1,2+robust'!$A$3:$ID$198,183,FALSE)</f>
        <v>#N/A</v>
      </c>
      <c r="GB31" s="16" t="e">
        <f>VLOOKUP(A31,'Phase 1,2+robust'!$A$3:$ID$198,184,FALSE)</f>
        <v>#N/A</v>
      </c>
      <c r="GC31" s="16" t="e">
        <f>VLOOKUP(A31,'Phase 1,2+robust'!$A$3:$ID$198,185,FALSE)</f>
        <v>#N/A</v>
      </c>
      <c r="GD31" s="16" t="e">
        <f>VLOOKUP(A31,'Phase 1,2+robust'!$A$3:$ID$198,186,FALSE)</f>
        <v>#N/A</v>
      </c>
      <c r="GE31" s="16" t="e">
        <f>VLOOKUP(A31,'Phase 1,2+robust'!$A$3:$ID$198,187,FALSE)</f>
        <v>#N/A</v>
      </c>
      <c r="GF31" s="16" t="e">
        <f>VLOOKUP(A31,'Phase 1,2+robust'!$A$3:$ID$198,188,FALSE)</f>
        <v>#N/A</v>
      </c>
      <c r="GG31" s="16" t="e">
        <f>VLOOKUP(A31,'Phase 1,2+robust'!$A$3:$ID$198,189,FALSE)</f>
        <v>#N/A</v>
      </c>
      <c r="GH31" s="16" t="e">
        <f>VLOOKUP(A31,'Phase 1,2+robust'!$A$3:$ID$198,190,FALSE)</f>
        <v>#N/A</v>
      </c>
      <c r="GI31" s="16" t="e">
        <f>VLOOKUP(A31,'Phase 1,2+robust'!$A$3:$ID$198,191,FALSE)</f>
        <v>#N/A</v>
      </c>
      <c r="GJ31" s="16" t="e">
        <f>VLOOKUP(A31,'Phase 1,2+robust'!$A$3:$ID$198,192,FALSE)</f>
        <v>#N/A</v>
      </c>
      <c r="GK31" s="16" t="e">
        <f>VLOOKUP(A31,'Phase 1,2+robust'!$A$3:$ID$198,193,FALSE)</f>
        <v>#N/A</v>
      </c>
      <c r="GL31" s="16" t="e">
        <f>VLOOKUP(A31,'Phase 1,2+robust'!$A$3:$ID$198,194,FALSE)</f>
        <v>#N/A</v>
      </c>
      <c r="GM31" s="16" t="e">
        <f>VLOOKUP(A31,'Phase 1,2+robust'!$A$3:$ID$198,195,FALSE)</f>
        <v>#N/A</v>
      </c>
      <c r="GN31" s="16" t="e">
        <f>VLOOKUP(A31,'Phase 1,2+robust'!$A$3:$ID$198,196,FALSE)</f>
        <v>#N/A</v>
      </c>
      <c r="GO31" s="16" t="e">
        <f>VLOOKUP(A31,'Phase 1,2+robust'!$A$3:$ID$198,197,FALSE)</f>
        <v>#N/A</v>
      </c>
      <c r="GP31" s="16" t="e">
        <f>VLOOKUP(A31,'Phase 1,2+robust'!$A$3:$ID$198,198,FALSE)</f>
        <v>#N/A</v>
      </c>
    </row>
    <row r="32" spans="1:198" s="16" customFormat="1" x14ac:dyDescent="0.25">
      <c r="B32" s="16" t="e">
        <f>VLOOKUP(A32,'Phase 1,2+robust'!$A$3:$ID$198,2,FALSE)</f>
        <v>#N/A</v>
      </c>
      <c r="C32" s="16" t="e">
        <f>VLOOKUP(A32,'Phase 1,2+robust'!$A$3:$ID$198,3,FALSE)</f>
        <v>#N/A</v>
      </c>
      <c r="D32" s="16" t="e">
        <f>VLOOKUP(A32,'Phase 1,2+robust'!$A$3:$ID$198,4,FALSE)</f>
        <v>#N/A</v>
      </c>
      <c r="E32" s="16" t="e">
        <f>VLOOKUP(A32,'Phase 1,2+robust'!$A$3:$ID$198,5,FALSE)</f>
        <v>#N/A</v>
      </c>
      <c r="F32" s="16" t="e">
        <f>VLOOKUP(A32,'Phase 1,2+robust'!$A$3:$ID$198,6,FALSE)</f>
        <v>#N/A</v>
      </c>
      <c r="G32" s="16" t="e">
        <f>VLOOKUP(A32,'Phase 1,2+robust'!$A$3:$ID$198,7,FALSE)</f>
        <v>#N/A</v>
      </c>
      <c r="H32" s="16" t="e">
        <f>VLOOKUP(A32,'Phase 1,2+robust'!$A$3:$ID$198,8,FALSE)</f>
        <v>#N/A</v>
      </c>
      <c r="I32" s="16" t="e">
        <f>VLOOKUP(A32,'Phase 1,2+robust'!$A$3:$ID$198,9,FALSE)</f>
        <v>#N/A</v>
      </c>
      <c r="J32" s="45" t="e">
        <f>VLOOKUP(A32,'Phase 1,2+robust'!$A$3:$ID$198,10,FALSE)</f>
        <v>#N/A</v>
      </c>
      <c r="K32" s="46" t="e">
        <f>VLOOKUP(A32,'Phase 1,2+robust'!$A$3:$ID$198,11,FALSE)</f>
        <v>#N/A</v>
      </c>
      <c r="L32" s="47" t="e">
        <f>VLOOKUP(A32,'Phase 1,2+robust'!$A$3:$ID$198,12,FALSE)</f>
        <v>#N/A</v>
      </c>
      <c r="M32" s="16" t="e">
        <f>VLOOKUP(A32,'Phase 1,2+robust'!$A$3:$ID$198,13,FALSE)</f>
        <v>#N/A</v>
      </c>
      <c r="N32" s="16" t="e">
        <f>VLOOKUP(A32,'Phase 1,2+robust'!$A$3:$ID$198,14,FALSE)</f>
        <v>#N/A</v>
      </c>
      <c r="O32" s="16" t="e">
        <f>VLOOKUP(A32,'Phase 1,2+robust'!$A$3:$ID$198,15,FALSE)</f>
        <v>#N/A</v>
      </c>
      <c r="P32" s="45" t="e">
        <f>VLOOKUP(A32,'Phase 1,2+robust'!$A$3:$ID$198,16,FALSE)</f>
        <v>#N/A</v>
      </c>
      <c r="Q32" s="46" t="e">
        <f>VLOOKUP(A32,'Phase 1,2+robust'!$A$3:$ID$198,17,FALSE)</f>
        <v>#N/A</v>
      </c>
      <c r="R32" s="47" t="e">
        <f>VLOOKUP(A32,'Phase 1,2+robust'!$A$3:$ID$198,18,FALSE)</f>
        <v>#N/A</v>
      </c>
      <c r="S32" s="16" t="e">
        <f>VLOOKUP(A32,'Phase 1,2+robust'!$A$3:$ID$198,19,FALSE)</f>
        <v>#N/A</v>
      </c>
      <c r="T32" s="16" t="e">
        <f>VLOOKUP(A32,'Phase 1,2+robust'!$A$3:$ID$198,20,FALSE)</f>
        <v>#N/A</v>
      </c>
      <c r="U32" s="16" t="e">
        <f>VLOOKUP(A32,'Phase 1,2+robust'!$A$3:$ID$198,21,FALSE)</f>
        <v>#N/A</v>
      </c>
      <c r="V32" s="45" t="e">
        <f>VLOOKUP(A32,'Phase 1,2+robust'!$A$3:$ID$198,22,FALSE)</f>
        <v>#N/A</v>
      </c>
      <c r="W32" s="46" t="e">
        <f>VLOOKUP(A32,'Phase 1,2+robust'!$A$3:$ID$198,23,FALSE)</f>
        <v>#N/A</v>
      </c>
      <c r="X32" s="47" t="e">
        <f>VLOOKUP(A32,'Phase 1,2+robust'!$A$3:$ID$198,24,FALSE)</f>
        <v>#N/A</v>
      </c>
      <c r="Y32" s="16" t="e">
        <f>VLOOKUP(A32,'Phase 1,2+robust'!$A$3:$ID$198,25,FALSE)</f>
        <v>#N/A</v>
      </c>
      <c r="Z32" s="16" t="e">
        <f>VLOOKUP(A32,'Phase 1,2+robust'!$A$3:$ID$198,26,FALSE)</f>
        <v>#N/A</v>
      </c>
      <c r="AA32" s="16" t="e">
        <f>VLOOKUP(A32,'Phase 1,2+robust'!$A$3:$ID$198,27,FALSE)</f>
        <v>#N/A</v>
      </c>
      <c r="AB32" s="45" t="e">
        <f>VLOOKUP(A32,'Phase 1,2+robust'!$A$3:$ID$198,28,FALSE)</f>
        <v>#N/A</v>
      </c>
      <c r="AC32" s="46" t="e">
        <f>VLOOKUP(A32,'Phase 1,2+robust'!$A$3:$ID$198,29,FALSE)</f>
        <v>#N/A</v>
      </c>
      <c r="AD32" s="47" t="e">
        <f>VLOOKUP(A32,'Phase 1,2+robust'!$A$3:$ID$198,30,FALSE)</f>
        <v>#N/A</v>
      </c>
      <c r="AE32" s="16" t="e">
        <f>VLOOKUP(A32,'Phase 1,2+robust'!$A$3:$ID$198,31,FALSE)</f>
        <v>#N/A</v>
      </c>
      <c r="AF32" s="16" t="e">
        <f>VLOOKUP(A32,'Phase 1,2+robust'!$A$3:$ID$198,32,FALSE)</f>
        <v>#N/A</v>
      </c>
      <c r="AG32" s="16" t="e">
        <f>VLOOKUP(A32,'Phase 1,2+robust'!$A$3:$ID$198,33,FALSE)</f>
        <v>#N/A</v>
      </c>
      <c r="AH32" s="45" t="e">
        <f>VLOOKUP(A32,'Phase 1,2+robust'!$A$3:$ID$198,34,FALSE)</f>
        <v>#N/A</v>
      </c>
      <c r="AI32" s="46" t="e">
        <f>VLOOKUP(A32,'Phase 1,2+robust'!$A$3:$ID$198,35,FALSE)</f>
        <v>#N/A</v>
      </c>
      <c r="AJ32" s="47" t="e">
        <f>VLOOKUP(A32,'Phase 1,2+robust'!$A$3:$ID$198,36,FALSE)</f>
        <v>#N/A</v>
      </c>
      <c r="AK32" s="16" t="e">
        <f>VLOOKUP(A32,'Phase 1,2+robust'!$A$3:$ID$198,37,FALSE)</f>
        <v>#N/A</v>
      </c>
      <c r="AL32" s="16" t="e">
        <f>VLOOKUP(A32,'Phase 1,2+robust'!$A$3:$ID$198,38,FALSE)</f>
        <v>#N/A</v>
      </c>
      <c r="AM32" s="16" t="e">
        <f>VLOOKUP(A32,'Phase 1,2+robust'!$A$3:$ID$198,39,FALSE)</f>
        <v>#N/A</v>
      </c>
      <c r="AN32" s="45" t="e">
        <f>VLOOKUP(A32,'Phase 1,2+robust'!$A$3:$ID$198,40,FALSE)</f>
        <v>#N/A</v>
      </c>
      <c r="AO32" s="46" t="e">
        <f>VLOOKUP(A32,'Phase 1,2+robust'!$A$3:$ID$198,41,FALSE)</f>
        <v>#N/A</v>
      </c>
      <c r="AP32" s="47" t="e">
        <f>VLOOKUP(A32,'Phase 1,2+robust'!$A$3:$ID$198,42,FALSE)</f>
        <v>#N/A</v>
      </c>
      <c r="AQ32" s="16" t="e">
        <f>VLOOKUP(A32,'Phase 1,2+robust'!$A$3:$ID$198,43,FALSE)</f>
        <v>#N/A</v>
      </c>
      <c r="AR32" s="16" t="e">
        <f>VLOOKUP(A32,'Phase 1,2+robust'!$A$3:$ID$198,44,FALSE)</f>
        <v>#N/A</v>
      </c>
      <c r="AS32" s="16" t="e">
        <f>VLOOKUP(A32,'Phase 1,2+robust'!$A$3:$ID$198,45,FALSE)</f>
        <v>#N/A</v>
      </c>
      <c r="AT32" s="45" t="e">
        <f>VLOOKUP(A32,'Phase 1,2+robust'!$A$3:$ID$198,46,FALSE)</f>
        <v>#N/A</v>
      </c>
      <c r="AU32" s="46" t="e">
        <f>VLOOKUP(A32,'Phase 1,2+robust'!$A$3:$ID$198,47,FALSE)</f>
        <v>#N/A</v>
      </c>
      <c r="AV32" s="47" t="e">
        <f>VLOOKUP(A32,'Phase 1,2+robust'!$A$3:$ID$198,48,FALSE)</f>
        <v>#N/A</v>
      </c>
      <c r="AW32" s="16" t="e">
        <f>VLOOKUP(A32,'Phase 1,2+robust'!$A$3:$ID$198,49,FALSE)</f>
        <v>#N/A</v>
      </c>
      <c r="AX32" s="16" t="e">
        <f>VLOOKUP(A32,'Phase 1,2+robust'!$A$3:$ID$198,50,FALSE)</f>
        <v>#N/A</v>
      </c>
      <c r="AY32" s="16" t="e">
        <f>VLOOKUP(A32,'Phase 1,2+robust'!$A$3:$ID$198,51,FALSE)</f>
        <v>#N/A</v>
      </c>
      <c r="AZ32" s="45" t="e">
        <f>VLOOKUP(A32,'Phase 1,2+robust'!$A$3:$ID$198,52,FALSE)</f>
        <v>#N/A</v>
      </c>
      <c r="BA32" s="46" t="e">
        <f>VLOOKUP(A32,'Phase 1,2+robust'!$A$3:$ID$198,53,FALSE)</f>
        <v>#N/A</v>
      </c>
      <c r="BB32" s="47" t="e">
        <f>VLOOKUP(A32,'Phase 1,2+robust'!$A$3:$ID$198,54,FALSE)</f>
        <v>#N/A</v>
      </c>
      <c r="BC32" s="16" t="e">
        <f>VLOOKUP(A32,'Phase 1,2+robust'!$A$3:$ID$198,55,FALSE)</f>
        <v>#N/A</v>
      </c>
      <c r="BD32" s="16" t="e">
        <f>VLOOKUP(A32,'Phase 1,2+robust'!$A$3:$ID$198,56,FALSE)</f>
        <v>#N/A</v>
      </c>
      <c r="BE32" s="16" t="e">
        <f>VLOOKUP(A32,'Phase 1,2+robust'!$A$3:$ID$198,57,FALSE)</f>
        <v>#N/A</v>
      </c>
      <c r="BF32" s="45" t="e">
        <f>VLOOKUP(A32,'Phase 1,2+robust'!$A$3:$ID$198,58,FALSE)</f>
        <v>#N/A</v>
      </c>
      <c r="BG32" s="46" t="e">
        <f>VLOOKUP(A32,'Phase 1,2+robust'!$A$3:$ID$198,59,FALSE)</f>
        <v>#N/A</v>
      </c>
      <c r="BH32" s="47" t="e">
        <f>VLOOKUP(A32,'Phase 1,2+robust'!$A$3:$ID$198,60,FALSE)</f>
        <v>#N/A</v>
      </c>
      <c r="BI32" s="16" t="e">
        <f>VLOOKUP(A32,'Phase 1,2+robust'!$A$3:$ID$198,61,FALSE)</f>
        <v>#N/A</v>
      </c>
      <c r="BJ32" s="16" t="e">
        <f>VLOOKUP(A32,'Phase 1,2+robust'!$A$3:$ID$198,62,FALSE)</f>
        <v>#N/A</v>
      </c>
      <c r="BK32" s="16" t="e">
        <f>VLOOKUP(A32,'Phase 1,2+robust'!$A$3:$ID$198,63,FALSE)</f>
        <v>#N/A</v>
      </c>
      <c r="BL32" s="45" t="e">
        <f>VLOOKUP(A32,'Phase 1,2+robust'!$A$3:$ID$198,64,FALSE)</f>
        <v>#N/A</v>
      </c>
      <c r="BM32" s="46" t="e">
        <f>VLOOKUP(A32,'Phase 1,2+robust'!$A$3:$ID$198,65,FALSE)</f>
        <v>#N/A</v>
      </c>
      <c r="BN32" s="47" t="e">
        <f>VLOOKUP(A32,'Phase 1,2+robust'!$A$3:$ID$198,66,FALSE)</f>
        <v>#N/A</v>
      </c>
      <c r="BO32" s="16" t="e">
        <f>VLOOKUP(A32,'Phase 1,2+robust'!$A$3:$ID$198,67,FALSE)</f>
        <v>#N/A</v>
      </c>
      <c r="BP32" s="16" t="e">
        <f>VLOOKUP(A32,'Phase 1,2+robust'!$A$3:$ID$198,68,FALSE)</f>
        <v>#N/A</v>
      </c>
      <c r="BQ32" s="16" t="e">
        <f>VLOOKUP(A32,'Phase 1,2+robust'!$A$3:$ID$198,69,FALSE)</f>
        <v>#N/A</v>
      </c>
      <c r="BR32" s="45" t="e">
        <f>VLOOKUP(A32,'Phase 1,2+robust'!$A$3:$ID$198,70,FALSE)</f>
        <v>#N/A</v>
      </c>
      <c r="BS32" s="46" t="e">
        <f>VLOOKUP(A32,'Phase 1,2+robust'!$A$3:$ID$198,71,FALSE)</f>
        <v>#N/A</v>
      </c>
      <c r="BT32" s="47" t="e">
        <f>VLOOKUP(A32,'Phase 1,2+robust'!$A$3:$ID$198,72,FALSE)</f>
        <v>#N/A</v>
      </c>
      <c r="BU32" s="16" t="e">
        <f>VLOOKUP(A32,'Phase 1,2+robust'!$A$3:$ID$198,73,FALSE)</f>
        <v>#N/A</v>
      </c>
      <c r="BV32" s="16" t="e">
        <f>VLOOKUP(A32,'Phase 1,2+robust'!$A$3:$ID$198,74,FALSE)</f>
        <v>#N/A</v>
      </c>
      <c r="BW32" s="16" t="e">
        <f>VLOOKUP(A32,'Phase 1,2+robust'!$A$3:$ID$198,75,FALSE)</f>
        <v>#N/A</v>
      </c>
      <c r="BX32" s="45" t="e">
        <f>VLOOKUP(A32,'Phase 1,2+robust'!$A$3:$ID$198,76,FALSE)</f>
        <v>#N/A</v>
      </c>
      <c r="BY32" s="46" t="e">
        <f>VLOOKUP(A32,'Phase 1,2+robust'!$A$3:$ID$198,77,FALSE)</f>
        <v>#N/A</v>
      </c>
      <c r="BZ32" s="47" t="e">
        <f>VLOOKUP(A32,'Phase 1,2+robust'!$A$3:$ID$198,78,FALSE)</f>
        <v>#N/A</v>
      </c>
      <c r="CA32" s="16" t="e">
        <f>VLOOKUP(A32,'Phase 1,2+robust'!$A$3:$ID$198,79,FALSE)</f>
        <v>#N/A</v>
      </c>
      <c r="CB32" s="16" t="e">
        <f>VLOOKUP(A32,'Phase 1,2+robust'!$A$3:$ID$198,80,FALSE)</f>
        <v>#N/A</v>
      </c>
      <c r="CC32" s="16" t="e">
        <f>VLOOKUP(A32,'Phase 1,2+robust'!$A$3:$ID$198,81,FALSE)</f>
        <v>#N/A</v>
      </c>
      <c r="CD32" s="45" t="e">
        <f>VLOOKUP(A32,'Phase 1,2+robust'!$A$3:$ID$198,82,FALSE)</f>
        <v>#N/A</v>
      </c>
      <c r="CE32" s="46" t="e">
        <f>VLOOKUP(A32,'Phase 1,2+robust'!$A$3:$ID$198,83,FALSE)</f>
        <v>#N/A</v>
      </c>
      <c r="CF32" s="47" t="e">
        <f>VLOOKUP(A32,'Phase 1,2+robust'!$A$3:$ID$198,84,FALSE)</f>
        <v>#N/A</v>
      </c>
      <c r="CG32" s="16" t="e">
        <f>VLOOKUP(A32,'Phase 1,2+robust'!$A$3:$ID$198,85,FALSE)</f>
        <v>#N/A</v>
      </c>
      <c r="CH32" s="16" t="e">
        <f>VLOOKUP(A32,'Phase 1,2+robust'!$A$3:$ID$198,86,FALSE)</f>
        <v>#N/A</v>
      </c>
      <c r="CI32" s="16" t="e">
        <f>VLOOKUP(A32,'Phase 1,2+robust'!$A$3:$ID$198,87,FALSE)</f>
        <v>#N/A</v>
      </c>
      <c r="CJ32" s="45" t="e">
        <f>VLOOKUP(A32,'Phase 1,2+robust'!$A$3:$ID$198,88,FALSE)</f>
        <v>#N/A</v>
      </c>
      <c r="CK32" s="46" t="e">
        <f>VLOOKUP(A32,'Phase 1,2+robust'!$A$3:$ID$198,89,FALSE)</f>
        <v>#N/A</v>
      </c>
      <c r="CL32" s="47" t="e">
        <f>VLOOKUP(A32,'Phase 1,2+robust'!$A$3:$ID$198,90,FALSE)</f>
        <v>#N/A</v>
      </c>
      <c r="CM32" s="16" t="e">
        <f>VLOOKUP(A32,'Phase 1,2+robust'!$A$3:$ID$198,91,FALSE)</f>
        <v>#N/A</v>
      </c>
      <c r="CN32" s="16" t="e">
        <f>VLOOKUP(A32,'Phase 1,2+robust'!$A$3:$ID$198,92,FALSE)</f>
        <v>#N/A</v>
      </c>
      <c r="CO32" s="16" t="e">
        <f>VLOOKUP(A32,'Phase 1,2+robust'!$A$3:$ID$198,93,FALSE)</f>
        <v>#N/A</v>
      </c>
      <c r="CP32" s="45" t="e">
        <f>VLOOKUP(A32,'Phase 1,2+robust'!$A$3:$ID$198,94,FALSE)</f>
        <v>#N/A</v>
      </c>
      <c r="CQ32" s="46" t="e">
        <f>VLOOKUP(A32,'Phase 1,2+robust'!$A$3:$ID$198,95,FALSE)</f>
        <v>#N/A</v>
      </c>
      <c r="CR32" s="47" t="e">
        <f>VLOOKUP(A32,'Phase 1,2+robust'!$A$3:$ID$198,96,FALSE)</f>
        <v>#N/A</v>
      </c>
      <c r="CS32" s="16" t="e">
        <f>VLOOKUP(A32,'Phase 1,2+robust'!$A$3:$ID$198,97,FALSE)</f>
        <v>#N/A</v>
      </c>
      <c r="CT32" s="16" t="e">
        <f>VLOOKUP(A32,'Phase 1,2+robust'!$A$3:$ID$198,98,FALSE)</f>
        <v>#N/A</v>
      </c>
      <c r="CU32" s="16" t="e">
        <f>VLOOKUP(A32,'Phase 1,2+robust'!$A$3:$ID$198,99,FALSE)</f>
        <v>#N/A</v>
      </c>
      <c r="CV32" s="45" t="e">
        <f>VLOOKUP(A32,'Phase 1,2+robust'!$A$3:$ID$198,100,FALSE)</f>
        <v>#N/A</v>
      </c>
      <c r="CW32" s="46" t="e">
        <f>VLOOKUP(A32,'Phase 1,2+robust'!$A$3:$ID$198,101,FALSE)</f>
        <v>#N/A</v>
      </c>
      <c r="CX32" s="47" t="e">
        <f>VLOOKUP(A32,'Phase 1,2+robust'!$A$3:$ID$198,102,FALSE)</f>
        <v>#N/A</v>
      </c>
      <c r="CY32" s="16" t="e">
        <f>VLOOKUP(A32,'Phase 1,2+robust'!$A$3:$ID$198,103,FALSE)</f>
        <v>#N/A</v>
      </c>
      <c r="CZ32" s="16" t="e">
        <f>VLOOKUP(A32,'Phase 1,2+robust'!$A$3:$ID$198,104,FALSE)</f>
        <v>#N/A</v>
      </c>
      <c r="DA32" s="16" t="e">
        <f>VLOOKUP(A32,'Phase 1,2+robust'!$A$3:$ID$198,105,FALSE)</f>
        <v>#N/A</v>
      </c>
      <c r="DB32" s="45" t="e">
        <f>VLOOKUP(A32,'Phase 1,2+robust'!$A$3:$ID$198,106,FALSE)</f>
        <v>#N/A</v>
      </c>
      <c r="DC32" s="46" t="e">
        <f>VLOOKUP(A32,'Phase 1,2+robust'!$A$3:$ID$198,107,FALSE)</f>
        <v>#N/A</v>
      </c>
      <c r="DD32" s="47" t="e">
        <f>VLOOKUP(A32,'Phase 1,2+robust'!$A$3:$ID$198,108,FALSE)</f>
        <v>#N/A</v>
      </c>
      <c r="DE32" s="16" t="e">
        <f>VLOOKUP(A32,'Phase 1,2+robust'!$A$3:$ID$198,109,FALSE)</f>
        <v>#N/A</v>
      </c>
      <c r="DF32" s="16" t="e">
        <f>VLOOKUP(A32,'Phase 1,2+robust'!$A$3:$ID$198,110,FALSE)</f>
        <v>#N/A</v>
      </c>
      <c r="DG32" s="16" t="e">
        <f>VLOOKUP(A32,'Phase 1,2+robust'!$A$3:$ID$198,111,FALSE)</f>
        <v>#N/A</v>
      </c>
      <c r="DH32" s="45" t="e">
        <f>VLOOKUP(A32,'Phase 1,2+robust'!$A$3:$ID$198,112,FALSE)</f>
        <v>#N/A</v>
      </c>
      <c r="DI32" s="46" t="e">
        <f>VLOOKUP(A32,'Phase 1,2+robust'!$A$3:$ID$198,113,FALSE)</f>
        <v>#N/A</v>
      </c>
      <c r="DJ32" s="47" t="e">
        <f>VLOOKUP(A32,'Phase 1,2+robust'!$A$3:$ID$198,114,FALSE)</f>
        <v>#N/A</v>
      </c>
      <c r="DK32" s="16" t="e">
        <f>VLOOKUP(A32,'Phase 1,2+robust'!$A$3:$ID$198,115,FALSE)</f>
        <v>#N/A</v>
      </c>
      <c r="DL32" s="16" t="e">
        <f>VLOOKUP(A32,'Phase 1,2+robust'!$A$3:$ID$198,116,FALSE)</f>
        <v>#N/A</v>
      </c>
      <c r="DM32" s="16" t="e">
        <f>VLOOKUP(A32,'Phase 1,2+robust'!$A$3:$ID$198,117,FALSE)</f>
        <v>#N/A</v>
      </c>
      <c r="DN32" s="45" t="e">
        <f>VLOOKUP(A32,'Phase 1,2+robust'!$A$3:$ID$198,118,FALSE)</f>
        <v>#N/A</v>
      </c>
      <c r="DO32" s="46" t="e">
        <f>VLOOKUP(A32,'Phase 1,2+robust'!$A$3:$ID$198,119,FALSE)</f>
        <v>#N/A</v>
      </c>
      <c r="DP32" s="47" t="e">
        <f>VLOOKUP(A32,'Phase 1,2+robust'!$A$3:$ID$198,120,FALSE)</f>
        <v>#N/A</v>
      </c>
      <c r="DQ32" s="16" t="e">
        <f>VLOOKUP(A32,'Phase 1,2+robust'!$A$3:$ID$198,121,FALSE)</f>
        <v>#N/A</v>
      </c>
      <c r="DR32" s="16" t="e">
        <f>VLOOKUP(A32,'Phase 1,2+robust'!$A$3:$ID$198,122,FALSE)</f>
        <v>#N/A</v>
      </c>
      <c r="DS32" s="16" t="e">
        <f>VLOOKUP(A32,'Phase 1,2+robust'!$A$3:$ID$198,123,FALSE)</f>
        <v>#N/A</v>
      </c>
      <c r="DT32" s="45" t="e">
        <f>VLOOKUP(A32,'Phase 1,2+robust'!$A$3:$ID$198,124,FALSE)</f>
        <v>#N/A</v>
      </c>
      <c r="DU32" s="46" t="e">
        <f>VLOOKUP(A32,'Phase 1,2+robust'!$A$3:$ID$198,125,FALSE)</f>
        <v>#N/A</v>
      </c>
      <c r="DV32" s="47" t="e">
        <f>VLOOKUP(A32,'Phase 1,2+robust'!$A$3:$ID$198,126,FALSE)</f>
        <v>#N/A</v>
      </c>
      <c r="DW32" s="16" t="e">
        <f>VLOOKUP(A32,'Phase 1,2+robust'!$A$3:$ID$198,127,FALSE)</f>
        <v>#N/A</v>
      </c>
      <c r="DX32" s="16" t="e">
        <f>VLOOKUP(A32,'Phase 1,2+robust'!$A$3:$ID$198,128,FALSE)</f>
        <v>#N/A</v>
      </c>
      <c r="DY32" s="16" t="e">
        <f>VLOOKUP(A32,'Phase 1,2+robust'!$A$3:$ID$198,129,FALSE)</f>
        <v>#N/A</v>
      </c>
      <c r="DZ32" s="45" t="e">
        <f>VLOOKUP(A32,'Phase 1,2+robust'!$A$3:$ID$198,130,FALSE)</f>
        <v>#N/A</v>
      </c>
      <c r="EA32" s="46" t="e">
        <f>VLOOKUP(A32,'Phase 1,2+robust'!$A$3:$ID$198,131,FALSE)</f>
        <v>#N/A</v>
      </c>
      <c r="EB32" s="47" t="e">
        <f>VLOOKUP(A32,'Phase 1,2+robust'!$A$3:$ID$198,132,FALSE)</f>
        <v>#N/A</v>
      </c>
      <c r="EC32" s="16" t="e">
        <f>VLOOKUP(A32,'Phase 1,2+robust'!$A$3:$ID$198,133,FALSE)</f>
        <v>#N/A</v>
      </c>
      <c r="ED32" s="16" t="e">
        <f>VLOOKUP(A32,'Phase 1,2+robust'!$A$3:$ID$198,134,FALSE)</f>
        <v>#N/A</v>
      </c>
      <c r="EE32" s="16" t="e">
        <f>VLOOKUP(A32,'Phase 1,2+robust'!$A$3:$ID$198,135,FALSE)</f>
        <v>#N/A</v>
      </c>
      <c r="EF32" s="45" t="e">
        <f>VLOOKUP(A32,'Phase 1,2+robust'!$A$3:$ID$198,136,FALSE)</f>
        <v>#N/A</v>
      </c>
      <c r="EG32" s="46" t="e">
        <f>VLOOKUP(A32,'Phase 1,2+robust'!$A$3:$ID$198,137,FALSE)</f>
        <v>#N/A</v>
      </c>
      <c r="EH32" s="47" t="e">
        <f>VLOOKUP(A32,'Phase 1,2+robust'!$A$3:$ID$198,138,FALSE)</f>
        <v>#N/A</v>
      </c>
      <c r="EI32" s="16" t="e">
        <f>VLOOKUP(A32,'Phase 1,2+robust'!$A$3:$ID$198,139,FALSE)</f>
        <v>#N/A</v>
      </c>
      <c r="EJ32" s="16" t="e">
        <f>VLOOKUP(A32,'Phase 1,2+robust'!$A$3:$ID$198,140,FALSE)</f>
        <v>#N/A</v>
      </c>
      <c r="EK32" s="16" t="e">
        <f>VLOOKUP(A32,'Phase 1,2+robust'!$A$3:$ID$198,141,FALSE)</f>
        <v>#N/A</v>
      </c>
      <c r="EL32" s="45" t="e">
        <f>VLOOKUP(A32,'Phase 1,2+robust'!$A$3:$ID$198,142,FALSE)</f>
        <v>#N/A</v>
      </c>
      <c r="EM32" s="46" t="e">
        <f>VLOOKUP(A32,'Phase 1,2+robust'!$A$3:$ID$198,143,FALSE)</f>
        <v>#N/A</v>
      </c>
      <c r="EN32" s="47" t="e">
        <f>VLOOKUP(A32,'Phase 1,2+robust'!$A$3:$ID$198,144,FALSE)</f>
        <v>#N/A</v>
      </c>
      <c r="EO32" s="16" t="e">
        <f>VLOOKUP(A32,'Phase 1,2+robust'!$A$3:$ID$198,145,FALSE)</f>
        <v>#N/A</v>
      </c>
      <c r="EP32" s="16" t="e">
        <f>VLOOKUP(A32,'Phase 1,2+robust'!$A$3:$ID$198,146,FALSE)</f>
        <v>#N/A</v>
      </c>
      <c r="EQ32" s="16" t="e">
        <f>VLOOKUP(A32,'Phase 1,2+robust'!$A$3:$ID$198,147,FALSE)</f>
        <v>#N/A</v>
      </c>
      <c r="ER32" s="45" t="e">
        <f>VLOOKUP(A32,'Phase 1,2+robust'!$A$3:$ID$198,148,FALSE)</f>
        <v>#N/A</v>
      </c>
      <c r="ES32" s="46" t="e">
        <f>VLOOKUP(A32,'Phase 1,2+robust'!$A$3:$ID$198,149,FALSE)</f>
        <v>#N/A</v>
      </c>
      <c r="ET32" s="47" t="e">
        <f>VLOOKUP(A32,'Phase 1,2+robust'!$A$3:$ID$198,150,FALSE)</f>
        <v>#N/A</v>
      </c>
      <c r="EU32" s="16" t="e">
        <f>VLOOKUP(A32,'Phase 1,2+robust'!$A$3:$ID$198,151,FALSE)</f>
        <v>#N/A</v>
      </c>
      <c r="EV32" s="16" t="e">
        <f>VLOOKUP(A32,'Phase 1,2+robust'!$A$3:$ID$198,152,FALSE)</f>
        <v>#N/A</v>
      </c>
      <c r="EW32" s="16" t="e">
        <f>VLOOKUP(A32,'Phase 1,2+robust'!$A$3:$ID$198,153,FALSE)</f>
        <v>#N/A</v>
      </c>
      <c r="EX32" s="16" t="e">
        <f>VLOOKUP(A32,'Phase 1,2+robust'!$A$3:$ID$198,154,FALSE)</f>
        <v>#N/A</v>
      </c>
      <c r="EY32" s="16" t="e">
        <f>VLOOKUP(A32,'Phase 1,2+robust'!$A$3:$ID$198,155,FALSE)</f>
        <v>#N/A</v>
      </c>
      <c r="EZ32" s="16" t="e">
        <f>VLOOKUP(A32,'Phase 1,2+robust'!$A$3:$ID$198,156,FALSE)</f>
        <v>#N/A</v>
      </c>
      <c r="FA32" s="16" t="e">
        <f>VLOOKUP(A32,'Phase 1,2+robust'!$A$3:$ID$198,157,FALSE)</f>
        <v>#N/A</v>
      </c>
      <c r="FB32" s="16" t="e">
        <f>VLOOKUP(A32,'Phase 1,2+robust'!$A$3:$ID$198,158,FALSE)</f>
        <v>#N/A</v>
      </c>
      <c r="FC32" s="16" t="e">
        <f>VLOOKUP(A32,'Phase 1,2+robust'!$A$3:$ID$198,159,FALSE)</f>
        <v>#N/A</v>
      </c>
      <c r="FD32" s="16" t="e">
        <f>VLOOKUP(A32,'Phase 1,2+robust'!$A$3:$ID$198,160,FALSE)</f>
        <v>#N/A</v>
      </c>
      <c r="FE32" s="16" t="e">
        <f>VLOOKUP(A32,'Phase 1,2+robust'!$A$3:$ID$198,161,FALSE)</f>
        <v>#N/A</v>
      </c>
      <c r="FF32" s="16" t="e">
        <f>VLOOKUP(A32,'Phase 1,2+robust'!$A$3:$ID$198,162,FALSE)</f>
        <v>#N/A</v>
      </c>
      <c r="FG32" s="16" t="e">
        <f>VLOOKUP(A32,'Phase 1,2+robust'!$A$3:$ID$198,163,FALSE)</f>
        <v>#N/A</v>
      </c>
      <c r="FH32" s="16" t="e">
        <f>VLOOKUP(A32,'Phase 1,2+robust'!$A$3:$ID$198,164,FALSE)</f>
        <v>#N/A</v>
      </c>
      <c r="FI32" s="16" t="e">
        <f>VLOOKUP(A32,'Phase 1,2+robust'!$A$3:$ID$198,165,FALSE)</f>
        <v>#N/A</v>
      </c>
      <c r="FJ32" s="16" t="e">
        <f>VLOOKUP(A32,'Phase 1,2+robust'!$A$3:$ID$198,166,FALSE)</f>
        <v>#N/A</v>
      </c>
      <c r="FK32" s="16" t="e">
        <f>VLOOKUP(A32,'Phase 1,2+robust'!$A$3:$ID$198,167,FALSE)</f>
        <v>#N/A</v>
      </c>
      <c r="FL32" s="16" t="e">
        <f>VLOOKUP(A32,'Phase 1,2+robust'!$A$3:$ID$198,168,FALSE)</f>
        <v>#N/A</v>
      </c>
      <c r="FM32" s="16" t="e">
        <f>VLOOKUP(A32,'Phase 1,2+robust'!$A$3:$ID$198,169,FALSE)</f>
        <v>#N/A</v>
      </c>
      <c r="FN32" s="16" t="e">
        <f>VLOOKUP(A32,'Phase 1,2+robust'!$A$3:$ID$198,170,FALSE)</f>
        <v>#N/A</v>
      </c>
      <c r="FO32" s="16" t="e">
        <f>VLOOKUP(A32,'Phase 1,2+robust'!$A$3:$ID$198,171,FALSE)</f>
        <v>#N/A</v>
      </c>
      <c r="FP32" s="16" t="e">
        <f>VLOOKUP(A32,'Phase 1,2+robust'!$A$3:$ID$198,172,FALSE)</f>
        <v>#N/A</v>
      </c>
      <c r="FQ32" s="16" t="e">
        <f>VLOOKUP(A32,'Phase 1,2+robust'!$A$3:$ID$198,173,FALSE)</f>
        <v>#N/A</v>
      </c>
      <c r="FR32" s="16" t="e">
        <f>VLOOKUP(A32,'Phase 1,2+robust'!$A$3:$ID$198,174,FALSE)</f>
        <v>#N/A</v>
      </c>
      <c r="FS32" s="16" t="e">
        <f>VLOOKUP(A32,'Phase 1,2+robust'!$A$3:$ID$198,175,FALSE)</f>
        <v>#N/A</v>
      </c>
      <c r="FT32" s="16" t="e">
        <f>VLOOKUP(A32,'Phase 1,2+robust'!$A$3:$ID$198,176,FALSE)</f>
        <v>#N/A</v>
      </c>
      <c r="FU32" s="16" t="e">
        <f>VLOOKUP(A32,'Phase 1,2+robust'!$A$3:$ID$198,177,FALSE)</f>
        <v>#N/A</v>
      </c>
      <c r="FV32" s="16" t="e">
        <f>VLOOKUP(A32,'Phase 1,2+robust'!$A$3:$ID$198,178,FALSE)</f>
        <v>#N/A</v>
      </c>
      <c r="FW32" s="16" t="e">
        <f>VLOOKUP(A32,'Phase 1,2+robust'!$A$3:$ID$198,179,FALSE)</f>
        <v>#N/A</v>
      </c>
      <c r="FX32" s="16" t="e">
        <f>VLOOKUP(A32,'Phase 1,2+robust'!$A$3:$ID$198,180,FALSE)</f>
        <v>#N/A</v>
      </c>
      <c r="FY32" s="16" t="e">
        <f>VLOOKUP(A32,'Phase 1,2+robust'!$A$3:$ID$198,181,FALSE)</f>
        <v>#N/A</v>
      </c>
      <c r="FZ32" s="16" t="e">
        <f>VLOOKUP(A32,'Phase 1,2+robust'!$A$3:$ID$198,182,FALSE)</f>
        <v>#N/A</v>
      </c>
      <c r="GA32" s="16" t="e">
        <f>VLOOKUP(A32,'Phase 1,2+robust'!$A$3:$ID$198,183,FALSE)</f>
        <v>#N/A</v>
      </c>
      <c r="GB32" s="16" t="e">
        <f>VLOOKUP(A32,'Phase 1,2+robust'!$A$3:$ID$198,184,FALSE)</f>
        <v>#N/A</v>
      </c>
      <c r="GC32" s="16" t="e">
        <f>VLOOKUP(A32,'Phase 1,2+robust'!$A$3:$ID$198,185,FALSE)</f>
        <v>#N/A</v>
      </c>
      <c r="GD32" s="16" t="e">
        <f>VLOOKUP(A32,'Phase 1,2+robust'!$A$3:$ID$198,186,FALSE)</f>
        <v>#N/A</v>
      </c>
      <c r="GE32" s="16" t="e">
        <f>VLOOKUP(A32,'Phase 1,2+robust'!$A$3:$ID$198,187,FALSE)</f>
        <v>#N/A</v>
      </c>
      <c r="GF32" s="16" t="e">
        <f>VLOOKUP(A32,'Phase 1,2+robust'!$A$3:$ID$198,188,FALSE)</f>
        <v>#N/A</v>
      </c>
      <c r="GG32" s="16" t="e">
        <f>VLOOKUP(A32,'Phase 1,2+robust'!$A$3:$ID$198,189,FALSE)</f>
        <v>#N/A</v>
      </c>
      <c r="GH32" s="16" t="e">
        <f>VLOOKUP(A32,'Phase 1,2+robust'!$A$3:$ID$198,190,FALSE)</f>
        <v>#N/A</v>
      </c>
      <c r="GI32" s="16" t="e">
        <f>VLOOKUP(A32,'Phase 1,2+robust'!$A$3:$ID$198,191,FALSE)</f>
        <v>#N/A</v>
      </c>
      <c r="GJ32" s="16" t="e">
        <f>VLOOKUP(A32,'Phase 1,2+robust'!$A$3:$ID$198,192,FALSE)</f>
        <v>#N/A</v>
      </c>
      <c r="GK32" s="16" t="e">
        <f>VLOOKUP(A32,'Phase 1,2+robust'!$A$3:$ID$198,193,FALSE)</f>
        <v>#N/A</v>
      </c>
      <c r="GL32" s="16" t="e">
        <f>VLOOKUP(A32,'Phase 1,2+robust'!$A$3:$ID$198,194,FALSE)</f>
        <v>#N/A</v>
      </c>
      <c r="GM32" s="16" t="e">
        <f>VLOOKUP(A32,'Phase 1,2+robust'!$A$3:$ID$198,195,FALSE)</f>
        <v>#N/A</v>
      </c>
      <c r="GN32" s="16" t="e">
        <f>VLOOKUP(A32,'Phase 1,2+robust'!$A$3:$ID$198,196,FALSE)</f>
        <v>#N/A</v>
      </c>
      <c r="GO32" s="16" t="e">
        <f>VLOOKUP(A32,'Phase 1,2+robust'!$A$3:$ID$198,197,FALSE)</f>
        <v>#N/A</v>
      </c>
      <c r="GP32" s="16" t="e">
        <f>VLOOKUP(A32,'Phase 1,2+robust'!$A$3:$ID$198,198,FALSE)</f>
        <v>#N/A</v>
      </c>
    </row>
    <row r="33" spans="1:198" s="16" customFormat="1" x14ac:dyDescent="0.25">
      <c r="B33" s="16" t="e">
        <f>VLOOKUP(A33,'Phase 1,2+robust'!$A$3:$ID$198,2,FALSE)</f>
        <v>#N/A</v>
      </c>
      <c r="C33" s="16" t="e">
        <f>VLOOKUP(A33,'Phase 1,2+robust'!$A$3:$ID$198,3,FALSE)</f>
        <v>#N/A</v>
      </c>
      <c r="D33" s="16" t="e">
        <f>VLOOKUP(A33,'Phase 1,2+robust'!$A$3:$ID$198,4,FALSE)</f>
        <v>#N/A</v>
      </c>
      <c r="E33" s="16" t="e">
        <f>VLOOKUP(A33,'Phase 1,2+robust'!$A$3:$ID$198,5,FALSE)</f>
        <v>#N/A</v>
      </c>
      <c r="F33" s="16" t="e">
        <f>VLOOKUP(A33,'Phase 1,2+robust'!$A$3:$ID$198,6,FALSE)</f>
        <v>#N/A</v>
      </c>
      <c r="G33" s="16" t="e">
        <f>VLOOKUP(A33,'Phase 1,2+robust'!$A$3:$ID$198,7,FALSE)</f>
        <v>#N/A</v>
      </c>
      <c r="H33" s="16" t="e">
        <f>VLOOKUP(A33,'Phase 1,2+robust'!$A$3:$ID$198,8,FALSE)</f>
        <v>#N/A</v>
      </c>
      <c r="I33" s="16" t="e">
        <f>VLOOKUP(A33,'Phase 1,2+robust'!$A$3:$ID$198,9,FALSE)</f>
        <v>#N/A</v>
      </c>
      <c r="J33" s="45" t="e">
        <f>VLOOKUP(A33,'Phase 1,2+robust'!$A$3:$ID$198,10,FALSE)</f>
        <v>#N/A</v>
      </c>
      <c r="K33" s="46" t="e">
        <f>VLOOKUP(A33,'Phase 1,2+robust'!$A$3:$ID$198,11,FALSE)</f>
        <v>#N/A</v>
      </c>
      <c r="L33" s="47" t="e">
        <f>VLOOKUP(A33,'Phase 1,2+robust'!$A$3:$ID$198,12,FALSE)</f>
        <v>#N/A</v>
      </c>
      <c r="M33" s="16" t="e">
        <f>VLOOKUP(A33,'Phase 1,2+robust'!$A$3:$ID$198,13,FALSE)</f>
        <v>#N/A</v>
      </c>
      <c r="N33" s="16" t="e">
        <f>VLOOKUP(A33,'Phase 1,2+robust'!$A$3:$ID$198,14,FALSE)</f>
        <v>#N/A</v>
      </c>
      <c r="O33" s="16" t="e">
        <f>VLOOKUP(A33,'Phase 1,2+robust'!$A$3:$ID$198,15,FALSE)</f>
        <v>#N/A</v>
      </c>
      <c r="P33" s="45" t="e">
        <f>VLOOKUP(A33,'Phase 1,2+robust'!$A$3:$ID$198,16,FALSE)</f>
        <v>#N/A</v>
      </c>
      <c r="Q33" s="46" t="e">
        <f>VLOOKUP(A33,'Phase 1,2+robust'!$A$3:$ID$198,17,FALSE)</f>
        <v>#N/A</v>
      </c>
      <c r="R33" s="47" t="e">
        <f>VLOOKUP(A33,'Phase 1,2+robust'!$A$3:$ID$198,18,FALSE)</f>
        <v>#N/A</v>
      </c>
      <c r="S33" s="16" t="e">
        <f>VLOOKUP(A33,'Phase 1,2+robust'!$A$3:$ID$198,19,FALSE)</f>
        <v>#N/A</v>
      </c>
      <c r="T33" s="16" t="e">
        <f>VLOOKUP(A33,'Phase 1,2+robust'!$A$3:$ID$198,20,FALSE)</f>
        <v>#N/A</v>
      </c>
      <c r="U33" s="16" t="e">
        <f>VLOOKUP(A33,'Phase 1,2+robust'!$A$3:$ID$198,21,FALSE)</f>
        <v>#N/A</v>
      </c>
      <c r="V33" s="45" t="e">
        <f>VLOOKUP(A33,'Phase 1,2+robust'!$A$3:$ID$198,22,FALSE)</f>
        <v>#N/A</v>
      </c>
      <c r="W33" s="46" t="e">
        <f>VLOOKUP(A33,'Phase 1,2+robust'!$A$3:$ID$198,23,FALSE)</f>
        <v>#N/A</v>
      </c>
      <c r="X33" s="47" t="e">
        <f>VLOOKUP(A33,'Phase 1,2+robust'!$A$3:$ID$198,24,FALSE)</f>
        <v>#N/A</v>
      </c>
      <c r="Y33" s="16" t="e">
        <f>VLOOKUP(A33,'Phase 1,2+robust'!$A$3:$ID$198,25,FALSE)</f>
        <v>#N/A</v>
      </c>
      <c r="Z33" s="16" t="e">
        <f>VLOOKUP(A33,'Phase 1,2+robust'!$A$3:$ID$198,26,FALSE)</f>
        <v>#N/A</v>
      </c>
      <c r="AA33" s="16" t="e">
        <f>VLOOKUP(A33,'Phase 1,2+robust'!$A$3:$ID$198,27,FALSE)</f>
        <v>#N/A</v>
      </c>
      <c r="AB33" s="45" t="e">
        <f>VLOOKUP(A33,'Phase 1,2+robust'!$A$3:$ID$198,28,FALSE)</f>
        <v>#N/A</v>
      </c>
      <c r="AC33" s="46" t="e">
        <f>VLOOKUP(A33,'Phase 1,2+robust'!$A$3:$ID$198,29,FALSE)</f>
        <v>#N/A</v>
      </c>
      <c r="AD33" s="47" t="e">
        <f>VLOOKUP(A33,'Phase 1,2+robust'!$A$3:$ID$198,30,FALSE)</f>
        <v>#N/A</v>
      </c>
      <c r="AE33" s="16" t="e">
        <f>VLOOKUP(A33,'Phase 1,2+robust'!$A$3:$ID$198,31,FALSE)</f>
        <v>#N/A</v>
      </c>
      <c r="AF33" s="16" t="e">
        <f>VLOOKUP(A33,'Phase 1,2+robust'!$A$3:$ID$198,32,FALSE)</f>
        <v>#N/A</v>
      </c>
      <c r="AG33" s="16" t="e">
        <f>VLOOKUP(A33,'Phase 1,2+robust'!$A$3:$ID$198,33,FALSE)</f>
        <v>#N/A</v>
      </c>
      <c r="AH33" s="45" t="e">
        <f>VLOOKUP(A33,'Phase 1,2+robust'!$A$3:$ID$198,34,FALSE)</f>
        <v>#N/A</v>
      </c>
      <c r="AI33" s="46" t="e">
        <f>VLOOKUP(A33,'Phase 1,2+robust'!$A$3:$ID$198,35,FALSE)</f>
        <v>#N/A</v>
      </c>
      <c r="AJ33" s="47" t="e">
        <f>VLOOKUP(A33,'Phase 1,2+robust'!$A$3:$ID$198,36,FALSE)</f>
        <v>#N/A</v>
      </c>
      <c r="AK33" s="16" t="e">
        <f>VLOOKUP(A33,'Phase 1,2+robust'!$A$3:$ID$198,37,FALSE)</f>
        <v>#N/A</v>
      </c>
      <c r="AL33" s="16" t="e">
        <f>VLOOKUP(A33,'Phase 1,2+robust'!$A$3:$ID$198,38,FALSE)</f>
        <v>#N/A</v>
      </c>
      <c r="AM33" s="16" t="e">
        <f>VLOOKUP(A33,'Phase 1,2+robust'!$A$3:$ID$198,39,FALSE)</f>
        <v>#N/A</v>
      </c>
      <c r="AN33" s="45" t="e">
        <f>VLOOKUP(A33,'Phase 1,2+robust'!$A$3:$ID$198,40,FALSE)</f>
        <v>#N/A</v>
      </c>
      <c r="AO33" s="46" t="e">
        <f>VLOOKUP(A33,'Phase 1,2+robust'!$A$3:$ID$198,41,FALSE)</f>
        <v>#N/A</v>
      </c>
      <c r="AP33" s="47" t="e">
        <f>VLOOKUP(A33,'Phase 1,2+robust'!$A$3:$ID$198,42,FALSE)</f>
        <v>#N/A</v>
      </c>
      <c r="AQ33" s="16" t="e">
        <f>VLOOKUP(A33,'Phase 1,2+robust'!$A$3:$ID$198,43,FALSE)</f>
        <v>#N/A</v>
      </c>
      <c r="AR33" s="16" t="e">
        <f>VLOOKUP(A33,'Phase 1,2+robust'!$A$3:$ID$198,44,FALSE)</f>
        <v>#N/A</v>
      </c>
      <c r="AS33" s="16" t="e">
        <f>VLOOKUP(A33,'Phase 1,2+robust'!$A$3:$ID$198,45,FALSE)</f>
        <v>#N/A</v>
      </c>
      <c r="AT33" s="45" t="e">
        <f>VLOOKUP(A33,'Phase 1,2+robust'!$A$3:$ID$198,46,FALSE)</f>
        <v>#N/A</v>
      </c>
      <c r="AU33" s="46" t="e">
        <f>VLOOKUP(A33,'Phase 1,2+robust'!$A$3:$ID$198,47,FALSE)</f>
        <v>#N/A</v>
      </c>
      <c r="AV33" s="47" t="e">
        <f>VLOOKUP(A33,'Phase 1,2+robust'!$A$3:$ID$198,48,FALSE)</f>
        <v>#N/A</v>
      </c>
      <c r="AW33" s="16" t="e">
        <f>VLOOKUP(A33,'Phase 1,2+robust'!$A$3:$ID$198,49,FALSE)</f>
        <v>#N/A</v>
      </c>
      <c r="AX33" s="16" t="e">
        <f>VLOOKUP(A33,'Phase 1,2+robust'!$A$3:$ID$198,50,FALSE)</f>
        <v>#N/A</v>
      </c>
      <c r="AY33" s="16" t="e">
        <f>VLOOKUP(A33,'Phase 1,2+robust'!$A$3:$ID$198,51,FALSE)</f>
        <v>#N/A</v>
      </c>
      <c r="AZ33" s="45" t="e">
        <f>VLOOKUP(A33,'Phase 1,2+robust'!$A$3:$ID$198,52,FALSE)</f>
        <v>#N/A</v>
      </c>
      <c r="BA33" s="46" t="e">
        <f>VLOOKUP(A33,'Phase 1,2+robust'!$A$3:$ID$198,53,FALSE)</f>
        <v>#N/A</v>
      </c>
      <c r="BB33" s="47" t="e">
        <f>VLOOKUP(A33,'Phase 1,2+robust'!$A$3:$ID$198,54,FALSE)</f>
        <v>#N/A</v>
      </c>
      <c r="BC33" s="16" t="e">
        <f>VLOOKUP(A33,'Phase 1,2+robust'!$A$3:$ID$198,55,FALSE)</f>
        <v>#N/A</v>
      </c>
      <c r="BD33" s="16" t="e">
        <f>VLOOKUP(A33,'Phase 1,2+robust'!$A$3:$ID$198,56,FALSE)</f>
        <v>#N/A</v>
      </c>
      <c r="BE33" s="16" t="e">
        <f>VLOOKUP(A33,'Phase 1,2+robust'!$A$3:$ID$198,57,FALSE)</f>
        <v>#N/A</v>
      </c>
      <c r="BF33" s="45" t="e">
        <f>VLOOKUP(A33,'Phase 1,2+robust'!$A$3:$ID$198,58,FALSE)</f>
        <v>#N/A</v>
      </c>
      <c r="BG33" s="46" t="e">
        <f>VLOOKUP(A33,'Phase 1,2+robust'!$A$3:$ID$198,59,FALSE)</f>
        <v>#N/A</v>
      </c>
      <c r="BH33" s="47" t="e">
        <f>VLOOKUP(A33,'Phase 1,2+robust'!$A$3:$ID$198,60,FALSE)</f>
        <v>#N/A</v>
      </c>
      <c r="BI33" s="16" t="e">
        <f>VLOOKUP(A33,'Phase 1,2+robust'!$A$3:$ID$198,61,FALSE)</f>
        <v>#N/A</v>
      </c>
      <c r="BJ33" s="16" t="e">
        <f>VLOOKUP(A33,'Phase 1,2+robust'!$A$3:$ID$198,62,FALSE)</f>
        <v>#N/A</v>
      </c>
      <c r="BK33" s="16" t="e">
        <f>VLOOKUP(A33,'Phase 1,2+robust'!$A$3:$ID$198,63,FALSE)</f>
        <v>#N/A</v>
      </c>
      <c r="BL33" s="45" t="e">
        <f>VLOOKUP(A33,'Phase 1,2+robust'!$A$3:$ID$198,64,FALSE)</f>
        <v>#N/A</v>
      </c>
      <c r="BM33" s="46" t="e">
        <f>VLOOKUP(A33,'Phase 1,2+robust'!$A$3:$ID$198,65,FALSE)</f>
        <v>#N/A</v>
      </c>
      <c r="BN33" s="47" t="e">
        <f>VLOOKUP(A33,'Phase 1,2+robust'!$A$3:$ID$198,66,FALSE)</f>
        <v>#N/A</v>
      </c>
      <c r="BO33" s="16" t="e">
        <f>VLOOKUP(A33,'Phase 1,2+robust'!$A$3:$ID$198,67,FALSE)</f>
        <v>#N/A</v>
      </c>
      <c r="BP33" s="16" t="e">
        <f>VLOOKUP(A33,'Phase 1,2+robust'!$A$3:$ID$198,68,FALSE)</f>
        <v>#N/A</v>
      </c>
      <c r="BQ33" s="16" t="e">
        <f>VLOOKUP(A33,'Phase 1,2+robust'!$A$3:$ID$198,69,FALSE)</f>
        <v>#N/A</v>
      </c>
      <c r="BR33" s="45" t="e">
        <f>VLOOKUP(A33,'Phase 1,2+robust'!$A$3:$ID$198,70,FALSE)</f>
        <v>#N/A</v>
      </c>
      <c r="BS33" s="46" t="e">
        <f>VLOOKUP(A33,'Phase 1,2+robust'!$A$3:$ID$198,71,FALSE)</f>
        <v>#N/A</v>
      </c>
      <c r="BT33" s="47" t="e">
        <f>VLOOKUP(A33,'Phase 1,2+robust'!$A$3:$ID$198,72,FALSE)</f>
        <v>#N/A</v>
      </c>
      <c r="BU33" s="16" t="e">
        <f>VLOOKUP(A33,'Phase 1,2+robust'!$A$3:$ID$198,73,FALSE)</f>
        <v>#N/A</v>
      </c>
      <c r="BV33" s="16" t="e">
        <f>VLOOKUP(A33,'Phase 1,2+robust'!$A$3:$ID$198,74,FALSE)</f>
        <v>#N/A</v>
      </c>
      <c r="BW33" s="16" t="e">
        <f>VLOOKUP(A33,'Phase 1,2+robust'!$A$3:$ID$198,75,FALSE)</f>
        <v>#N/A</v>
      </c>
      <c r="BX33" s="45" t="e">
        <f>VLOOKUP(A33,'Phase 1,2+robust'!$A$3:$ID$198,76,FALSE)</f>
        <v>#N/A</v>
      </c>
      <c r="BY33" s="46" t="e">
        <f>VLOOKUP(A33,'Phase 1,2+robust'!$A$3:$ID$198,77,FALSE)</f>
        <v>#N/A</v>
      </c>
      <c r="BZ33" s="47" t="e">
        <f>VLOOKUP(A33,'Phase 1,2+robust'!$A$3:$ID$198,78,FALSE)</f>
        <v>#N/A</v>
      </c>
      <c r="CA33" s="16" t="e">
        <f>VLOOKUP(A33,'Phase 1,2+robust'!$A$3:$ID$198,79,FALSE)</f>
        <v>#N/A</v>
      </c>
      <c r="CB33" s="16" t="e">
        <f>VLOOKUP(A33,'Phase 1,2+robust'!$A$3:$ID$198,80,FALSE)</f>
        <v>#N/A</v>
      </c>
      <c r="CC33" s="16" t="e">
        <f>VLOOKUP(A33,'Phase 1,2+robust'!$A$3:$ID$198,81,FALSE)</f>
        <v>#N/A</v>
      </c>
      <c r="CD33" s="45" t="e">
        <f>VLOOKUP(A33,'Phase 1,2+robust'!$A$3:$ID$198,82,FALSE)</f>
        <v>#N/A</v>
      </c>
      <c r="CE33" s="46" t="e">
        <f>VLOOKUP(A33,'Phase 1,2+robust'!$A$3:$ID$198,83,FALSE)</f>
        <v>#N/A</v>
      </c>
      <c r="CF33" s="47" t="e">
        <f>VLOOKUP(A33,'Phase 1,2+robust'!$A$3:$ID$198,84,FALSE)</f>
        <v>#N/A</v>
      </c>
      <c r="CG33" s="16" t="e">
        <f>VLOOKUP(A33,'Phase 1,2+robust'!$A$3:$ID$198,85,FALSE)</f>
        <v>#N/A</v>
      </c>
      <c r="CH33" s="16" t="e">
        <f>VLOOKUP(A33,'Phase 1,2+robust'!$A$3:$ID$198,86,FALSE)</f>
        <v>#N/A</v>
      </c>
      <c r="CI33" s="16" t="e">
        <f>VLOOKUP(A33,'Phase 1,2+robust'!$A$3:$ID$198,87,FALSE)</f>
        <v>#N/A</v>
      </c>
      <c r="CJ33" s="45" t="e">
        <f>VLOOKUP(A33,'Phase 1,2+robust'!$A$3:$ID$198,88,FALSE)</f>
        <v>#N/A</v>
      </c>
      <c r="CK33" s="46" t="e">
        <f>VLOOKUP(A33,'Phase 1,2+robust'!$A$3:$ID$198,89,FALSE)</f>
        <v>#N/A</v>
      </c>
      <c r="CL33" s="47" t="e">
        <f>VLOOKUP(A33,'Phase 1,2+robust'!$A$3:$ID$198,90,FALSE)</f>
        <v>#N/A</v>
      </c>
      <c r="CM33" s="16" t="e">
        <f>VLOOKUP(A33,'Phase 1,2+robust'!$A$3:$ID$198,91,FALSE)</f>
        <v>#N/A</v>
      </c>
      <c r="CN33" s="16" t="e">
        <f>VLOOKUP(A33,'Phase 1,2+robust'!$A$3:$ID$198,92,FALSE)</f>
        <v>#N/A</v>
      </c>
      <c r="CO33" s="16" t="e">
        <f>VLOOKUP(A33,'Phase 1,2+robust'!$A$3:$ID$198,93,FALSE)</f>
        <v>#N/A</v>
      </c>
      <c r="CP33" s="45" t="e">
        <f>VLOOKUP(A33,'Phase 1,2+robust'!$A$3:$ID$198,94,FALSE)</f>
        <v>#N/A</v>
      </c>
      <c r="CQ33" s="46" t="e">
        <f>VLOOKUP(A33,'Phase 1,2+robust'!$A$3:$ID$198,95,FALSE)</f>
        <v>#N/A</v>
      </c>
      <c r="CR33" s="47" t="e">
        <f>VLOOKUP(A33,'Phase 1,2+robust'!$A$3:$ID$198,96,FALSE)</f>
        <v>#N/A</v>
      </c>
      <c r="CS33" s="16" t="e">
        <f>VLOOKUP(A33,'Phase 1,2+robust'!$A$3:$ID$198,97,FALSE)</f>
        <v>#N/A</v>
      </c>
      <c r="CT33" s="16" t="e">
        <f>VLOOKUP(A33,'Phase 1,2+robust'!$A$3:$ID$198,98,FALSE)</f>
        <v>#N/A</v>
      </c>
      <c r="CU33" s="16" t="e">
        <f>VLOOKUP(A33,'Phase 1,2+robust'!$A$3:$ID$198,99,FALSE)</f>
        <v>#N/A</v>
      </c>
      <c r="CV33" s="45" t="e">
        <f>VLOOKUP(A33,'Phase 1,2+robust'!$A$3:$ID$198,100,FALSE)</f>
        <v>#N/A</v>
      </c>
      <c r="CW33" s="46" t="e">
        <f>VLOOKUP(A33,'Phase 1,2+robust'!$A$3:$ID$198,101,FALSE)</f>
        <v>#N/A</v>
      </c>
      <c r="CX33" s="47" t="e">
        <f>VLOOKUP(A33,'Phase 1,2+robust'!$A$3:$ID$198,102,FALSE)</f>
        <v>#N/A</v>
      </c>
      <c r="CY33" s="16" t="e">
        <f>VLOOKUP(A33,'Phase 1,2+robust'!$A$3:$ID$198,103,FALSE)</f>
        <v>#N/A</v>
      </c>
      <c r="CZ33" s="16" t="e">
        <f>VLOOKUP(A33,'Phase 1,2+robust'!$A$3:$ID$198,104,FALSE)</f>
        <v>#N/A</v>
      </c>
      <c r="DA33" s="16" t="e">
        <f>VLOOKUP(A33,'Phase 1,2+robust'!$A$3:$ID$198,105,FALSE)</f>
        <v>#N/A</v>
      </c>
      <c r="DB33" s="45" t="e">
        <f>VLOOKUP(A33,'Phase 1,2+robust'!$A$3:$ID$198,106,FALSE)</f>
        <v>#N/A</v>
      </c>
      <c r="DC33" s="46" t="e">
        <f>VLOOKUP(A33,'Phase 1,2+robust'!$A$3:$ID$198,107,FALSE)</f>
        <v>#N/A</v>
      </c>
      <c r="DD33" s="47" t="e">
        <f>VLOOKUP(A33,'Phase 1,2+robust'!$A$3:$ID$198,108,FALSE)</f>
        <v>#N/A</v>
      </c>
      <c r="DE33" s="16" t="e">
        <f>VLOOKUP(A33,'Phase 1,2+robust'!$A$3:$ID$198,109,FALSE)</f>
        <v>#N/A</v>
      </c>
      <c r="DF33" s="16" t="e">
        <f>VLOOKUP(A33,'Phase 1,2+robust'!$A$3:$ID$198,110,FALSE)</f>
        <v>#N/A</v>
      </c>
      <c r="DG33" s="16" t="e">
        <f>VLOOKUP(A33,'Phase 1,2+robust'!$A$3:$ID$198,111,FALSE)</f>
        <v>#N/A</v>
      </c>
      <c r="DH33" s="45" t="e">
        <f>VLOOKUP(A33,'Phase 1,2+robust'!$A$3:$ID$198,112,FALSE)</f>
        <v>#N/A</v>
      </c>
      <c r="DI33" s="46" t="e">
        <f>VLOOKUP(A33,'Phase 1,2+robust'!$A$3:$ID$198,113,FALSE)</f>
        <v>#N/A</v>
      </c>
      <c r="DJ33" s="47" t="e">
        <f>VLOOKUP(A33,'Phase 1,2+robust'!$A$3:$ID$198,114,FALSE)</f>
        <v>#N/A</v>
      </c>
      <c r="DK33" s="16" t="e">
        <f>VLOOKUP(A33,'Phase 1,2+robust'!$A$3:$ID$198,115,FALSE)</f>
        <v>#N/A</v>
      </c>
      <c r="DL33" s="16" t="e">
        <f>VLOOKUP(A33,'Phase 1,2+robust'!$A$3:$ID$198,116,FALSE)</f>
        <v>#N/A</v>
      </c>
      <c r="DM33" s="16" t="e">
        <f>VLOOKUP(A33,'Phase 1,2+robust'!$A$3:$ID$198,117,FALSE)</f>
        <v>#N/A</v>
      </c>
      <c r="DN33" s="45" t="e">
        <f>VLOOKUP(A33,'Phase 1,2+robust'!$A$3:$ID$198,118,FALSE)</f>
        <v>#N/A</v>
      </c>
      <c r="DO33" s="46" t="e">
        <f>VLOOKUP(A33,'Phase 1,2+robust'!$A$3:$ID$198,119,FALSE)</f>
        <v>#N/A</v>
      </c>
      <c r="DP33" s="47" t="e">
        <f>VLOOKUP(A33,'Phase 1,2+robust'!$A$3:$ID$198,120,FALSE)</f>
        <v>#N/A</v>
      </c>
      <c r="DQ33" s="16" t="e">
        <f>VLOOKUP(A33,'Phase 1,2+robust'!$A$3:$ID$198,121,FALSE)</f>
        <v>#N/A</v>
      </c>
      <c r="DR33" s="16" t="e">
        <f>VLOOKUP(A33,'Phase 1,2+robust'!$A$3:$ID$198,122,FALSE)</f>
        <v>#N/A</v>
      </c>
      <c r="DS33" s="16" t="e">
        <f>VLOOKUP(A33,'Phase 1,2+robust'!$A$3:$ID$198,123,FALSE)</f>
        <v>#N/A</v>
      </c>
      <c r="DT33" s="45" t="e">
        <f>VLOOKUP(A33,'Phase 1,2+robust'!$A$3:$ID$198,124,FALSE)</f>
        <v>#N/A</v>
      </c>
      <c r="DU33" s="46" t="e">
        <f>VLOOKUP(A33,'Phase 1,2+robust'!$A$3:$ID$198,125,FALSE)</f>
        <v>#N/A</v>
      </c>
      <c r="DV33" s="47" t="e">
        <f>VLOOKUP(A33,'Phase 1,2+robust'!$A$3:$ID$198,126,FALSE)</f>
        <v>#N/A</v>
      </c>
      <c r="DW33" s="16" t="e">
        <f>VLOOKUP(A33,'Phase 1,2+robust'!$A$3:$ID$198,127,FALSE)</f>
        <v>#N/A</v>
      </c>
      <c r="DX33" s="16" t="e">
        <f>VLOOKUP(A33,'Phase 1,2+robust'!$A$3:$ID$198,128,FALSE)</f>
        <v>#N/A</v>
      </c>
      <c r="DY33" s="16" t="e">
        <f>VLOOKUP(A33,'Phase 1,2+robust'!$A$3:$ID$198,129,FALSE)</f>
        <v>#N/A</v>
      </c>
      <c r="DZ33" s="45" t="e">
        <f>VLOOKUP(A33,'Phase 1,2+robust'!$A$3:$ID$198,130,FALSE)</f>
        <v>#N/A</v>
      </c>
      <c r="EA33" s="46" t="e">
        <f>VLOOKUP(A33,'Phase 1,2+robust'!$A$3:$ID$198,131,FALSE)</f>
        <v>#N/A</v>
      </c>
      <c r="EB33" s="47" t="e">
        <f>VLOOKUP(A33,'Phase 1,2+robust'!$A$3:$ID$198,132,FALSE)</f>
        <v>#N/A</v>
      </c>
      <c r="EC33" s="16" t="e">
        <f>VLOOKUP(A33,'Phase 1,2+robust'!$A$3:$ID$198,133,FALSE)</f>
        <v>#N/A</v>
      </c>
      <c r="ED33" s="16" t="e">
        <f>VLOOKUP(A33,'Phase 1,2+robust'!$A$3:$ID$198,134,FALSE)</f>
        <v>#N/A</v>
      </c>
      <c r="EE33" s="16" t="e">
        <f>VLOOKUP(A33,'Phase 1,2+robust'!$A$3:$ID$198,135,FALSE)</f>
        <v>#N/A</v>
      </c>
      <c r="EF33" s="45" t="e">
        <f>VLOOKUP(A33,'Phase 1,2+robust'!$A$3:$ID$198,136,FALSE)</f>
        <v>#N/A</v>
      </c>
      <c r="EG33" s="46" t="e">
        <f>VLOOKUP(A33,'Phase 1,2+robust'!$A$3:$ID$198,137,FALSE)</f>
        <v>#N/A</v>
      </c>
      <c r="EH33" s="47" t="e">
        <f>VLOOKUP(A33,'Phase 1,2+robust'!$A$3:$ID$198,138,FALSE)</f>
        <v>#N/A</v>
      </c>
      <c r="EI33" s="16" t="e">
        <f>VLOOKUP(A33,'Phase 1,2+robust'!$A$3:$ID$198,139,FALSE)</f>
        <v>#N/A</v>
      </c>
      <c r="EJ33" s="16" t="e">
        <f>VLOOKUP(A33,'Phase 1,2+robust'!$A$3:$ID$198,140,FALSE)</f>
        <v>#N/A</v>
      </c>
      <c r="EK33" s="16" t="e">
        <f>VLOOKUP(A33,'Phase 1,2+robust'!$A$3:$ID$198,141,FALSE)</f>
        <v>#N/A</v>
      </c>
      <c r="EL33" s="45" t="e">
        <f>VLOOKUP(A33,'Phase 1,2+robust'!$A$3:$ID$198,142,FALSE)</f>
        <v>#N/A</v>
      </c>
      <c r="EM33" s="46" t="e">
        <f>VLOOKUP(A33,'Phase 1,2+robust'!$A$3:$ID$198,143,FALSE)</f>
        <v>#N/A</v>
      </c>
      <c r="EN33" s="47" t="e">
        <f>VLOOKUP(A33,'Phase 1,2+robust'!$A$3:$ID$198,144,FALSE)</f>
        <v>#N/A</v>
      </c>
      <c r="EO33" s="16" t="e">
        <f>VLOOKUP(A33,'Phase 1,2+robust'!$A$3:$ID$198,145,FALSE)</f>
        <v>#N/A</v>
      </c>
      <c r="EP33" s="16" t="e">
        <f>VLOOKUP(A33,'Phase 1,2+robust'!$A$3:$ID$198,146,FALSE)</f>
        <v>#N/A</v>
      </c>
      <c r="EQ33" s="16" t="e">
        <f>VLOOKUP(A33,'Phase 1,2+robust'!$A$3:$ID$198,147,FALSE)</f>
        <v>#N/A</v>
      </c>
      <c r="ER33" s="45" t="e">
        <f>VLOOKUP(A33,'Phase 1,2+robust'!$A$3:$ID$198,148,FALSE)</f>
        <v>#N/A</v>
      </c>
      <c r="ES33" s="46" t="e">
        <f>VLOOKUP(A33,'Phase 1,2+robust'!$A$3:$ID$198,149,FALSE)</f>
        <v>#N/A</v>
      </c>
      <c r="ET33" s="47" t="e">
        <f>VLOOKUP(A33,'Phase 1,2+robust'!$A$3:$ID$198,150,FALSE)</f>
        <v>#N/A</v>
      </c>
      <c r="EU33" s="16" t="e">
        <f>VLOOKUP(A33,'Phase 1,2+robust'!$A$3:$ID$198,151,FALSE)</f>
        <v>#N/A</v>
      </c>
      <c r="EV33" s="16" t="e">
        <f>VLOOKUP(A33,'Phase 1,2+robust'!$A$3:$ID$198,152,FALSE)</f>
        <v>#N/A</v>
      </c>
      <c r="EW33" s="16" t="e">
        <f>VLOOKUP(A33,'Phase 1,2+robust'!$A$3:$ID$198,153,FALSE)</f>
        <v>#N/A</v>
      </c>
      <c r="EX33" s="16" t="e">
        <f>VLOOKUP(A33,'Phase 1,2+robust'!$A$3:$ID$198,154,FALSE)</f>
        <v>#N/A</v>
      </c>
      <c r="EY33" s="16" t="e">
        <f>VLOOKUP(A33,'Phase 1,2+robust'!$A$3:$ID$198,155,FALSE)</f>
        <v>#N/A</v>
      </c>
      <c r="EZ33" s="16" t="e">
        <f>VLOOKUP(A33,'Phase 1,2+robust'!$A$3:$ID$198,156,FALSE)</f>
        <v>#N/A</v>
      </c>
      <c r="FA33" s="16" t="e">
        <f>VLOOKUP(A33,'Phase 1,2+robust'!$A$3:$ID$198,157,FALSE)</f>
        <v>#N/A</v>
      </c>
      <c r="FB33" s="16" t="e">
        <f>VLOOKUP(A33,'Phase 1,2+robust'!$A$3:$ID$198,158,FALSE)</f>
        <v>#N/A</v>
      </c>
      <c r="FC33" s="16" t="e">
        <f>VLOOKUP(A33,'Phase 1,2+robust'!$A$3:$ID$198,159,FALSE)</f>
        <v>#N/A</v>
      </c>
      <c r="FD33" s="16" t="e">
        <f>VLOOKUP(A33,'Phase 1,2+robust'!$A$3:$ID$198,160,FALSE)</f>
        <v>#N/A</v>
      </c>
      <c r="FE33" s="16" t="e">
        <f>VLOOKUP(A33,'Phase 1,2+robust'!$A$3:$ID$198,161,FALSE)</f>
        <v>#N/A</v>
      </c>
      <c r="FF33" s="16" t="e">
        <f>VLOOKUP(A33,'Phase 1,2+robust'!$A$3:$ID$198,162,FALSE)</f>
        <v>#N/A</v>
      </c>
      <c r="FG33" s="16" t="e">
        <f>VLOOKUP(A33,'Phase 1,2+robust'!$A$3:$ID$198,163,FALSE)</f>
        <v>#N/A</v>
      </c>
      <c r="FH33" s="16" t="e">
        <f>VLOOKUP(A33,'Phase 1,2+robust'!$A$3:$ID$198,164,FALSE)</f>
        <v>#N/A</v>
      </c>
      <c r="FI33" s="16" t="e">
        <f>VLOOKUP(A33,'Phase 1,2+robust'!$A$3:$ID$198,165,FALSE)</f>
        <v>#N/A</v>
      </c>
      <c r="FJ33" s="16" t="e">
        <f>VLOOKUP(A33,'Phase 1,2+robust'!$A$3:$ID$198,166,FALSE)</f>
        <v>#N/A</v>
      </c>
      <c r="FK33" s="16" t="e">
        <f>VLOOKUP(A33,'Phase 1,2+robust'!$A$3:$ID$198,167,FALSE)</f>
        <v>#N/A</v>
      </c>
      <c r="FL33" s="16" t="e">
        <f>VLOOKUP(A33,'Phase 1,2+robust'!$A$3:$ID$198,168,FALSE)</f>
        <v>#N/A</v>
      </c>
      <c r="FM33" s="16" t="e">
        <f>VLOOKUP(A33,'Phase 1,2+robust'!$A$3:$ID$198,169,FALSE)</f>
        <v>#N/A</v>
      </c>
      <c r="FN33" s="16" t="e">
        <f>VLOOKUP(A33,'Phase 1,2+robust'!$A$3:$ID$198,170,FALSE)</f>
        <v>#N/A</v>
      </c>
      <c r="FO33" s="16" t="e">
        <f>VLOOKUP(A33,'Phase 1,2+robust'!$A$3:$ID$198,171,FALSE)</f>
        <v>#N/A</v>
      </c>
      <c r="FP33" s="16" t="e">
        <f>VLOOKUP(A33,'Phase 1,2+robust'!$A$3:$ID$198,172,FALSE)</f>
        <v>#N/A</v>
      </c>
      <c r="FQ33" s="16" t="e">
        <f>VLOOKUP(A33,'Phase 1,2+robust'!$A$3:$ID$198,173,FALSE)</f>
        <v>#N/A</v>
      </c>
      <c r="FR33" s="16" t="e">
        <f>VLOOKUP(A33,'Phase 1,2+robust'!$A$3:$ID$198,174,FALSE)</f>
        <v>#N/A</v>
      </c>
      <c r="FS33" s="16" t="e">
        <f>VLOOKUP(A33,'Phase 1,2+robust'!$A$3:$ID$198,175,FALSE)</f>
        <v>#N/A</v>
      </c>
      <c r="FT33" s="16" t="e">
        <f>VLOOKUP(A33,'Phase 1,2+robust'!$A$3:$ID$198,176,FALSE)</f>
        <v>#N/A</v>
      </c>
      <c r="FU33" s="16" t="e">
        <f>VLOOKUP(A33,'Phase 1,2+robust'!$A$3:$ID$198,177,FALSE)</f>
        <v>#N/A</v>
      </c>
      <c r="FV33" s="16" t="e">
        <f>VLOOKUP(A33,'Phase 1,2+robust'!$A$3:$ID$198,178,FALSE)</f>
        <v>#N/A</v>
      </c>
      <c r="FW33" s="16" t="e">
        <f>VLOOKUP(A33,'Phase 1,2+robust'!$A$3:$ID$198,179,FALSE)</f>
        <v>#N/A</v>
      </c>
      <c r="FX33" s="16" t="e">
        <f>VLOOKUP(A33,'Phase 1,2+robust'!$A$3:$ID$198,180,FALSE)</f>
        <v>#N/A</v>
      </c>
      <c r="FY33" s="16" t="e">
        <f>VLOOKUP(A33,'Phase 1,2+robust'!$A$3:$ID$198,181,FALSE)</f>
        <v>#N/A</v>
      </c>
      <c r="FZ33" s="16" t="e">
        <f>VLOOKUP(A33,'Phase 1,2+robust'!$A$3:$ID$198,182,FALSE)</f>
        <v>#N/A</v>
      </c>
      <c r="GA33" s="16" t="e">
        <f>VLOOKUP(A33,'Phase 1,2+robust'!$A$3:$ID$198,183,FALSE)</f>
        <v>#N/A</v>
      </c>
      <c r="GB33" s="16" t="e">
        <f>VLOOKUP(A33,'Phase 1,2+robust'!$A$3:$ID$198,184,FALSE)</f>
        <v>#N/A</v>
      </c>
      <c r="GC33" s="16" t="e">
        <f>VLOOKUP(A33,'Phase 1,2+robust'!$A$3:$ID$198,185,FALSE)</f>
        <v>#N/A</v>
      </c>
      <c r="GD33" s="16" t="e">
        <f>VLOOKUP(A33,'Phase 1,2+robust'!$A$3:$ID$198,186,FALSE)</f>
        <v>#N/A</v>
      </c>
      <c r="GE33" s="16" t="e">
        <f>VLOOKUP(A33,'Phase 1,2+robust'!$A$3:$ID$198,187,FALSE)</f>
        <v>#N/A</v>
      </c>
      <c r="GF33" s="16" t="e">
        <f>VLOOKUP(A33,'Phase 1,2+robust'!$A$3:$ID$198,188,FALSE)</f>
        <v>#N/A</v>
      </c>
      <c r="GG33" s="16" t="e">
        <f>VLOOKUP(A33,'Phase 1,2+robust'!$A$3:$ID$198,189,FALSE)</f>
        <v>#N/A</v>
      </c>
      <c r="GH33" s="16" t="e">
        <f>VLOOKUP(A33,'Phase 1,2+robust'!$A$3:$ID$198,190,FALSE)</f>
        <v>#N/A</v>
      </c>
      <c r="GI33" s="16" t="e">
        <f>VLOOKUP(A33,'Phase 1,2+robust'!$A$3:$ID$198,191,FALSE)</f>
        <v>#N/A</v>
      </c>
      <c r="GJ33" s="16" t="e">
        <f>VLOOKUP(A33,'Phase 1,2+robust'!$A$3:$ID$198,192,FALSE)</f>
        <v>#N/A</v>
      </c>
      <c r="GK33" s="16" t="e">
        <f>VLOOKUP(A33,'Phase 1,2+robust'!$A$3:$ID$198,193,FALSE)</f>
        <v>#N/A</v>
      </c>
      <c r="GL33" s="16" t="e">
        <f>VLOOKUP(A33,'Phase 1,2+robust'!$A$3:$ID$198,194,FALSE)</f>
        <v>#N/A</v>
      </c>
      <c r="GM33" s="16" t="e">
        <f>VLOOKUP(A33,'Phase 1,2+robust'!$A$3:$ID$198,195,FALSE)</f>
        <v>#N/A</v>
      </c>
      <c r="GN33" s="16" t="e">
        <f>VLOOKUP(A33,'Phase 1,2+robust'!$A$3:$ID$198,196,FALSE)</f>
        <v>#N/A</v>
      </c>
      <c r="GO33" s="16" t="e">
        <f>VLOOKUP(A33,'Phase 1,2+robust'!$A$3:$ID$198,197,FALSE)</f>
        <v>#N/A</v>
      </c>
      <c r="GP33" s="16" t="e">
        <f>VLOOKUP(A33,'Phase 1,2+robust'!$A$3:$ID$198,198,FALSE)</f>
        <v>#N/A</v>
      </c>
    </row>
    <row r="34" spans="1:198" s="16" customFormat="1" x14ac:dyDescent="0.25">
      <c r="B34" s="16" t="e">
        <f>VLOOKUP(A34,'Phase 1,2+robust'!$A$3:$ID$198,2,FALSE)</f>
        <v>#N/A</v>
      </c>
      <c r="C34" s="16" t="e">
        <f>VLOOKUP(A34,'Phase 1,2+robust'!$A$3:$ID$198,3,FALSE)</f>
        <v>#N/A</v>
      </c>
      <c r="D34" s="16" t="e">
        <f>VLOOKUP(A34,'Phase 1,2+robust'!$A$3:$ID$198,4,FALSE)</f>
        <v>#N/A</v>
      </c>
      <c r="E34" s="16" t="e">
        <f>VLOOKUP(A34,'Phase 1,2+robust'!$A$3:$ID$198,5,FALSE)</f>
        <v>#N/A</v>
      </c>
      <c r="F34" s="16" t="e">
        <f>VLOOKUP(A34,'Phase 1,2+robust'!$A$3:$ID$198,6,FALSE)</f>
        <v>#N/A</v>
      </c>
      <c r="G34" s="16" t="e">
        <f>VLOOKUP(A34,'Phase 1,2+robust'!$A$3:$ID$198,7,FALSE)</f>
        <v>#N/A</v>
      </c>
      <c r="H34" s="16" t="e">
        <f>VLOOKUP(A34,'Phase 1,2+robust'!$A$3:$ID$198,8,FALSE)</f>
        <v>#N/A</v>
      </c>
      <c r="I34" s="16" t="e">
        <f>VLOOKUP(A34,'Phase 1,2+robust'!$A$3:$ID$198,9,FALSE)</f>
        <v>#N/A</v>
      </c>
      <c r="J34" s="45" t="e">
        <f>VLOOKUP(A34,'Phase 1,2+robust'!$A$3:$ID$198,10,FALSE)</f>
        <v>#N/A</v>
      </c>
      <c r="K34" s="46" t="e">
        <f>VLOOKUP(A34,'Phase 1,2+robust'!$A$3:$ID$198,11,FALSE)</f>
        <v>#N/A</v>
      </c>
      <c r="L34" s="47" t="e">
        <f>VLOOKUP(A34,'Phase 1,2+robust'!$A$3:$ID$198,12,FALSE)</f>
        <v>#N/A</v>
      </c>
      <c r="M34" s="16" t="e">
        <f>VLOOKUP(A34,'Phase 1,2+robust'!$A$3:$ID$198,13,FALSE)</f>
        <v>#N/A</v>
      </c>
      <c r="N34" s="16" t="e">
        <f>VLOOKUP(A34,'Phase 1,2+robust'!$A$3:$ID$198,14,FALSE)</f>
        <v>#N/A</v>
      </c>
      <c r="O34" s="16" t="e">
        <f>VLOOKUP(A34,'Phase 1,2+robust'!$A$3:$ID$198,15,FALSE)</f>
        <v>#N/A</v>
      </c>
      <c r="P34" s="45" t="e">
        <f>VLOOKUP(A34,'Phase 1,2+robust'!$A$3:$ID$198,16,FALSE)</f>
        <v>#N/A</v>
      </c>
      <c r="Q34" s="46" t="e">
        <f>VLOOKUP(A34,'Phase 1,2+robust'!$A$3:$ID$198,17,FALSE)</f>
        <v>#N/A</v>
      </c>
      <c r="R34" s="47" t="e">
        <f>VLOOKUP(A34,'Phase 1,2+robust'!$A$3:$ID$198,18,FALSE)</f>
        <v>#N/A</v>
      </c>
      <c r="S34" s="16" t="e">
        <f>VLOOKUP(A34,'Phase 1,2+robust'!$A$3:$ID$198,19,FALSE)</f>
        <v>#N/A</v>
      </c>
      <c r="T34" s="16" t="e">
        <f>VLOOKUP(A34,'Phase 1,2+robust'!$A$3:$ID$198,20,FALSE)</f>
        <v>#N/A</v>
      </c>
      <c r="U34" s="16" t="e">
        <f>VLOOKUP(A34,'Phase 1,2+robust'!$A$3:$ID$198,21,FALSE)</f>
        <v>#N/A</v>
      </c>
      <c r="V34" s="45" t="e">
        <f>VLOOKUP(A34,'Phase 1,2+robust'!$A$3:$ID$198,22,FALSE)</f>
        <v>#N/A</v>
      </c>
      <c r="W34" s="46" t="e">
        <f>VLOOKUP(A34,'Phase 1,2+robust'!$A$3:$ID$198,23,FALSE)</f>
        <v>#N/A</v>
      </c>
      <c r="X34" s="47" t="e">
        <f>VLOOKUP(A34,'Phase 1,2+robust'!$A$3:$ID$198,24,FALSE)</f>
        <v>#N/A</v>
      </c>
      <c r="Y34" s="16" t="e">
        <f>VLOOKUP(A34,'Phase 1,2+robust'!$A$3:$ID$198,25,FALSE)</f>
        <v>#N/A</v>
      </c>
      <c r="Z34" s="16" t="e">
        <f>VLOOKUP(A34,'Phase 1,2+robust'!$A$3:$ID$198,26,FALSE)</f>
        <v>#N/A</v>
      </c>
      <c r="AA34" s="16" t="e">
        <f>VLOOKUP(A34,'Phase 1,2+robust'!$A$3:$ID$198,27,FALSE)</f>
        <v>#N/A</v>
      </c>
      <c r="AB34" s="45" t="e">
        <f>VLOOKUP(A34,'Phase 1,2+robust'!$A$3:$ID$198,28,FALSE)</f>
        <v>#N/A</v>
      </c>
      <c r="AC34" s="46" t="e">
        <f>VLOOKUP(A34,'Phase 1,2+robust'!$A$3:$ID$198,29,FALSE)</f>
        <v>#N/A</v>
      </c>
      <c r="AD34" s="47" t="e">
        <f>VLOOKUP(A34,'Phase 1,2+robust'!$A$3:$ID$198,30,FALSE)</f>
        <v>#N/A</v>
      </c>
      <c r="AE34" s="16" t="e">
        <f>VLOOKUP(A34,'Phase 1,2+robust'!$A$3:$ID$198,31,FALSE)</f>
        <v>#N/A</v>
      </c>
      <c r="AF34" s="16" t="e">
        <f>VLOOKUP(A34,'Phase 1,2+robust'!$A$3:$ID$198,32,FALSE)</f>
        <v>#N/A</v>
      </c>
      <c r="AG34" s="16" t="e">
        <f>VLOOKUP(A34,'Phase 1,2+robust'!$A$3:$ID$198,33,FALSE)</f>
        <v>#N/A</v>
      </c>
      <c r="AH34" s="45" t="e">
        <f>VLOOKUP(A34,'Phase 1,2+robust'!$A$3:$ID$198,34,FALSE)</f>
        <v>#N/A</v>
      </c>
      <c r="AI34" s="46" t="e">
        <f>VLOOKUP(A34,'Phase 1,2+robust'!$A$3:$ID$198,35,FALSE)</f>
        <v>#N/A</v>
      </c>
      <c r="AJ34" s="47" t="e">
        <f>VLOOKUP(A34,'Phase 1,2+robust'!$A$3:$ID$198,36,FALSE)</f>
        <v>#N/A</v>
      </c>
      <c r="AK34" s="16" t="e">
        <f>VLOOKUP(A34,'Phase 1,2+robust'!$A$3:$ID$198,37,FALSE)</f>
        <v>#N/A</v>
      </c>
      <c r="AL34" s="16" t="e">
        <f>VLOOKUP(A34,'Phase 1,2+robust'!$A$3:$ID$198,38,FALSE)</f>
        <v>#N/A</v>
      </c>
      <c r="AM34" s="16" t="e">
        <f>VLOOKUP(A34,'Phase 1,2+robust'!$A$3:$ID$198,39,FALSE)</f>
        <v>#N/A</v>
      </c>
      <c r="AN34" s="45" t="e">
        <f>VLOOKUP(A34,'Phase 1,2+robust'!$A$3:$ID$198,40,FALSE)</f>
        <v>#N/A</v>
      </c>
      <c r="AO34" s="46" t="e">
        <f>VLOOKUP(A34,'Phase 1,2+robust'!$A$3:$ID$198,41,FALSE)</f>
        <v>#N/A</v>
      </c>
      <c r="AP34" s="47" t="e">
        <f>VLOOKUP(A34,'Phase 1,2+robust'!$A$3:$ID$198,42,FALSE)</f>
        <v>#N/A</v>
      </c>
      <c r="AQ34" s="16" t="e">
        <f>VLOOKUP(A34,'Phase 1,2+robust'!$A$3:$ID$198,43,FALSE)</f>
        <v>#N/A</v>
      </c>
      <c r="AR34" s="16" t="e">
        <f>VLOOKUP(A34,'Phase 1,2+robust'!$A$3:$ID$198,44,FALSE)</f>
        <v>#N/A</v>
      </c>
      <c r="AS34" s="16" t="e">
        <f>VLOOKUP(A34,'Phase 1,2+robust'!$A$3:$ID$198,45,FALSE)</f>
        <v>#N/A</v>
      </c>
      <c r="AT34" s="45" t="e">
        <f>VLOOKUP(A34,'Phase 1,2+robust'!$A$3:$ID$198,46,FALSE)</f>
        <v>#N/A</v>
      </c>
      <c r="AU34" s="46" t="e">
        <f>VLOOKUP(A34,'Phase 1,2+robust'!$A$3:$ID$198,47,FALSE)</f>
        <v>#N/A</v>
      </c>
      <c r="AV34" s="47" t="e">
        <f>VLOOKUP(A34,'Phase 1,2+robust'!$A$3:$ID$198,48,FALSE)</f>
        <v>#N/A</v>
      </c>
      <c r="AW34" s="16" t="e">
        <f>VLOOKUP(A34,'Phase 1,2+robust'!$A$3:$ID$198,49,FALSE)</f>
        <v>#N/A</v>
      </c>
      <c r="AX34" s="16" t="e">
        <f>VLOOKUP(A34,'Phase 1,2+robust'!$A$3:$ID$198,50,FALSE)</f>
        <v>#N/A</v>
      </c>
      <c r="AY34" s="16" t="e">
        <f>VLOOKUP(A34,'Phase 1,2+robust'!$A$3:$ID$198,51,FALSE)</f>
        <v>#N/A</v>
      </c>
      <c r="AZ34" s="45" t="e">
        <f>VLOOKUP(A34,'Phase 1,2+robust'!$A$3:$ID$198,52,FALSE)</f>
        <v>#N/A</v>
      </c>
      <c r="BA34" s="46" t="e">
        <f>VLOOKUP(A34,'Phase 1,2+robust'!$A$3:$ID$198,53,FALSE)</f>
        <v>#N/A</v>
      </c>
      <c r="BB34" s="47" t="e">
        <f>VLOOKUP(A34,'Phase 1,2+robust'!$A$3:$ID$198,54,FALSE)</f>
        <v>#N/A</v>
      </c>
      <c r="BC34" s="16" t="e">
        <f>VLOOKUP(A34,'Phase 1,2+robust'!$A$3:$ID$198,55,FALSE)</f>
        <v>#N/A</v>
      </c>
      <c r="BD34" s="16" t="e">
        <f>VLOOKUP(A34,'Phase 1,2+robust'!$A$3:$ID$198,56,FALSE)</f>
        <v>#N/A</v>
      </c>
      <c r="BE34" s="16" t="e">
        <f>VLOOKUP(A34,'Phase 1,2+robust'!$A$3:$ID$198,57,FALSE)</f>
        <v>#N/A</v>
      </c>
      <c r="BF34" s="45" t="e">
        <f>VLOOKUP(A34,'Phase 1,2+robust'!$A$3:$ID$198,58,FALSE)</f>
        <v>#N/A</v>
      </c>
      <c r="BG34" s="46" t="e">
        <f>VLOOKUP(A34,'Phase 1,2+robust'!$A$3:$ID$198,59,FALSE)</f>
        <v>#N/A</v>
      </c>
      <c r="BH34" s="47" t="e">
        <f>VLOOKUP(A34,'Phase 1,2+robust'!$A$3:$ID$198,60,FALSE)</f>
        <v>#N/A</v>
      </c>
      <c r="BI34" s="16" t="e">
        <f>VLOOKUP(A34,'Phase 1,2+robust'!$A$3:$ID$198,61,FALSE)</f>
        <v>#N/A</v>
      </c>
      <c r="BJ34" s="16" t="e">
        <f>VLOOKUP(A34,'Phase 1,2+robust'!$A$3:$ID$198,62,FALSE)</f>
        <v>#N/A</v>
      </c>
      <c r="BK34" s="16" t="e">
        <f>VLOOKUP(A34,'Phase 1,2+robust'!$A$3:$ID$198,63,FALSE)</f>
        <v>#N/A</v>
      </c>
      <c r="BL34" s="45" t="e">
        <f>VLOOKUP(A34,'Phase 1,2+robust'!$A$3:$ID$198,64,FALSE)</f>
        <v>#N/A</v>
      </c>
      <c r="BM34" s="46" t="e">
        <f>VLOOKUP(A34,'Phase 1,2+robust'!$A$3:$ID$198,65,FALSE)</f>
        <v>#N/A</v>
      </c>
      <c r="BN34" s="47" t="e">
        <f>VLOOKUP(A34,'Phase 1,2+robust'!$A$3:$ID$198,66,FALSE)</f>
        <v>#N/A</v>
      </c>
      <c r="BO34" s="16" t="e">
        <f>VLOOKUP(A34,'Phase 1,2+robust'!$A$3:$ID$198,67,FALSE)</f>
        <v>#N/A</v>
      </c>
      <c r="BP34" s="16" t="e">
        <f>VLOOKUP(A34,'Phase 1,2+robust'!$A$3:$ID$198,68,FALSE)</f>
        <v>#N/A</v>
      </c>
      <c r="BQ34" s="16" t="e">
        <f>VLOOKUP(A34,'Phase 1,2+robust'!$A$3:$ID$198,69,FALSE)</f>
        <v>#N/A</v>
      </c>
      <c r="BR34" s="45" t="e">
        <f>VLOOKUP(A34,'Phase 1,2+robust'!$A$3:$ID$198,70,FALSE)</f>
        <v>#N/A</v>
      </c>
      <c r="BS34" s="46" t="e">
        <f>VLOOKUP(A34,'Phase 1,2+robust'!$A$3:$ID$198,71,FALSE)</f>
        <v>#N/A</v>
      </c>
      <c r="BT34" s="47" t="e">
        <f>VLOOKUP(A34,'Phase 1,2+robust'!$A$3:$ID$198,72,FALSE)</f>
        <v>#N/A</v>
      </c>
      <c r="BU34" s="16" t="e">
        <f>VLOOKUP(A34,'Phase 1,2+robust'!$A$3:$ID$198,73,FALSE)</f>
        <v>#N/A</v>
      </c>
      <c r="BV34" s="16" t="e">
        <f>VLOOKUP(A34,'Phase 1,2+robust'!$A$3:$ID$198,74,FALSE)</f>
        <v>#N/A</v>
      </c>
      <c r="BW34" s="16" t="e">
        <f>VLOOKUP(A34,'Phase 1,2+robust'!$A$3:$ID$198,75,FALSE)</f>
        <v>#N/A</v>
      </c>
      <c r="BX34" s="45" t="e">
        <f>VLOOKUP(A34,'Phase 1,2+robust'!$A$3:$ID$198,76,FALSE)</f>
        <v>#N/A</v>
      </c>
      <c r="BY34" s="46" t="e">
        <f>VLOOKUP(A34,'Phase 1,2+robust'!$A$3:$ID$198,77,FALSE)</f>
        <v>#N/A</v>
      </c>
      <c r="BZ34" s="47" t="e">
        <f>VLOOKUP(A34,'Phase 1,2+robust'!$A$3:$ID$198,78,FALSE)</f>
        <v>#N/A</v>
      </c>
      <c r="CA34" s="16" t="e">
        <f>VLOOKUP(A34,'Phase 1,2+robust'!$A$3:$ID$198,79,FALSE)</f>
        <v>#N/A</v>
      </c>
      <c r="CB34" s="16" t="e">
        <f>VLOOKUP(A34,'Phase 1,2+robust'!$A$3:$ID$198,80,FALSE)</f>
        <v>#N/A</v>
      </c>
      <c r="CC34" s="16" t="e">
        <f>VLOOKUP(A34,'Phase 1,2+robust'!$A$3:$ID$198,81,FALSE)</f>
        <v>#N/A</v>
      </c>
      <c r="CD34" s="45" t="e">
        <f>VLOOKUP(A34,'Phase 1,2+robust'!$A$3:$ID$198,82,FALSE)</f>
        <v>#N/A</v>
      </c>
      <c r="CE34" s="46" t="e">
        <f>VLOOKUP(A34,'Phase 1,2+robust'!$A$3:$ID$198,83,FALSE)</f>
        <v>#N/A</v>
      </c>
      <c r="CF34" s="47" t="e">
        <f>VLOOKUP(A34,'Phase 1,2+robust'!$A$3:$ID$198,84,FALSE)</f>
        <v>#N/A</v>
      </c>
      <c r="CG34" s="16" t="e">
        <f>VLOOKUP(A34,'Phase 1,2+robust'!$A$3:$ID$198,85,FALSE)</f>
        <v>#N/A</v>
      </c>
      <c r="CH34" s="16" t="e">
        <f>VLOOKUP(A34,'Phase 1,2+robust'!$A$3:$ID$198,86,FALSE)</f>
        <v>#N/A</v>
      </c>
      <c r="CI34" s="16" t="e">
        <f>VLOOKUP(A34,'Phase 1,2+robust'!$A$3:$ID$198,87,FALSE)</f>
        <v>#N/A</v>
      </c>
      <c r="CJ34" s="45" t="e">
        <f>VLOOKUP(A34,'Phase 1,2+robust'!$A$3:$ID$198,88,FALSE)</f>
        <v>#N/A</v>
      </c>
      <c r="CK34" s="46" t="e">
        <f>VLOOKUP(A34,'Phase 1,2+robust'!$A$3:$ID$198,89,FALSE)</f>
        <v>#N/A</v>
      </c>
      <c r="CL34" s="47" t="e">
        <f>VLOOKUP(A34,'Phase 1,2+robust'!$A$3:$ID$198,90,FALSE)</f>
        <v>#N/A</v>
      </c>
      <c r="CM34" s="16" t="e">
        <f>VLOOKUP(A34,'Phase 1,2+robust'!$A$3:$ID$198,91,FALSE)</f>
        <v>#N/A</v>
      </c>
      <c r="CN34" s="16" t="e">
        <f>VLOOKUP(A34,'Phase 1,2+robust'!$A$3:$ID$198,92,FALSE)</f>
        <v>#N/A</v>
      </c>
      <c r="CO34" s="16" t="e">
        <f>VLOOKUP(A34,'Phase 1,2+robust'!$A$3:$ID$198,93,FALSE)</f>
        <v>#N/A</v>
      </c>
      <c r="CP34" s="45" t="e">
        <f>VLOOKUP(A34,'Phase 1,2+robust'!$A$3:$ID$198,94,FALSE)</f>
        <v>#N/A</v>
      </c>
      <c r="CQ34" s="46" t="e">
        <f>VLOOKUP(A34,'Phase 1,2+robust'!$A$3:$ID$198,95,FALSE)</f>
        <v>#N/A</v>
      </c>
      <c r="CR34" s="47" t="e">
        <f>VLOOKUP(A34,'Phase 1,2+robust'!$A$3:$ID$198,96,FALSE)</f>
        <v>#N/A</v>
      </c>
      <c r="CS34" s="16" t="e">
        <f>VLOOKUP(A34,'Phase 1,2+robust'!$A$3:$ID$198,97,FALSE)</f>
        <v>#N/A</v>
      </c>
      <c r="CT34" s="16" t="e">
        <f>VLOOKUP(A34,'Phase 1,2+robust'!$A$3:$ID$198,98,FALSE)</f>
        <v>#N/A</v>
      </c>
      <c r="CU34" s="16" t="e">
        <f>VLOOKUP(A34,'Phase 1,2+robust'!$A$3:$ID$198,99,FALSE)</f>
        <v>#N/A</v>
      </c>
      <c r="CV34" s="45" t="e">
        <f>VLOOKUP(A34,'Phase 1,2+robust'!$A$3:$ID$198,100,FALSE)</f>
        <v>#N/A</v>
      </c>
      <c r="CW34" s="46" t="e">
        <f>VLOOKUP(A34,'Phase 1,2+robust'!$A$3:$ID$198,101,FALSE)</f>
        <v>#N/A</v>
      </c>
      <c r="CX34" s="47" t="e">
        <f>VLOOKUP(A34,'Phase 1,2+robust'!$A$3:$ID$198,102,FALSE)</f>
        <v>#N/A</v>
      </c>
      <c r="CY34" s="16" t="e">
        <f>VLOOKUP(A34,'Phase 1,2+robust'!$A$3:$ID$198,103,FALSE)</f>
        <v>#N/A</v>
      </c>
      <c r="CZ34" s="16" t="e">
        <f>VLOOKUP(A34,'Phase 1,2+robust'!$A$3:$ID$198,104,FALSE)</f>
        <v>#N/A</v>
      </c>
      <c r="DA34" s="16" t="e">
        <f>VLOOKUP(A34,'Phase 1,2+robust'!$A$3:$ID$198,105,FALSE)</f>
        <v>#N/A</v>
      </c>
      <c r="DB34" s="45" t="e">
        <f>VLOOKUP(A34,'Phase 1,2+robust'!$A$3:$ID$198,106,FALSE)</f>
        <v>#N/A</v>
      </c>
      <c r="DC34" s="46" t="e">
        <f>VLOOKUP(A34,'Phase 1,2+robust'!$A$3:$ID$198,107,FALSE)</f>
        <v>#N/A</v>
      </c>
      <c r="DD34" s="47" t="e">
        <f>VLOOKUP(A34,'Phase 1,2+robust'!$A$3:$ID$198,108,FALSE)</f>
        <v>#N/A</v>
      </c>
      <c r="DE34" s="16" t="e">
        <f>VLOOKUP(A34,'Phase 1,2+robust'!$A$3:$ID$198,109,FALSE)</f>
        <v>#N/A</v>
      </c>
      <c r="DF34" s="16" t="e">
        <f>VLOOKUP(A34,'Phase 1,2+robust'!$A$3:$ID$198,110,FALSE)</f>
        <v>#N/A</v>
      </c>
      <c r="DG34" s="16" t="e">
        <f>VLOOKUP(A34,'Phase 1,2+robust'!$A$3:$ID$198,111,FALSE)</f>
        <v>#N/A</v>
      </c>
      <c r="DH34" s="45" t="e">
        <f>VLOOKUP(A34,'Phase 1,2+robust'!$A$3:$ID$198,112,FALSE)</f>
        <v>#N/A</v>
      </c>
      <c r="DI34" s="46" t="e">
        <f>VLOOKUP(A34,'Phase 1,2+robust'!$A$3:$ID$198,113,FALSE)</f>
        <v>#N/A</v>
      </c>
      <c r="DJ34" s="47" t="e">
        <f>VLOOKUP(A34,'Phase 1,2+robust'!$A$3:$ID$198,114,FALSE)</f>
        <v>#N/A</v>
      </c>
      <c r="DK34" s="16" t="e">
        <f>VLOOKUP(A34,'Phase 1,2+robust'!$A$3:$ID$198,115,FALSE)</f>
        <v>#N/A</v>
      </c>
      <c r="DL34" s="16" t="e">
        <f>VLOOKUP(A34,'Phase 1,2+robust'!$A$3:$ID$198,116,FALSE)</f>
        <v>#N/A</v>
      </c>
      <c r="DM34" s="16" t="e">
        <f>VLOOKUP(A34,'Phase 1,2+robust'!$A$3:$ID$198,117,FALSE)</f>
        <v>#N/A</v>
      </c>
      <c r="DN34" s="45" t="e">
        <f>VLOOKUP(A34,'Phase 1,2+robust'!$A$3:$ID$198,118,FALSE)</f>
        <v>#N/A</v>
      </c>
      <c r="DO34" s="46" t="e">
        <f>VLOOKUP(A34,'Phase 1,2+robust'!$A$3:$ID$198,119,FALSE)</f>
        <v>#N/A</v>
      </c>
      <c r="DP34" s="47" t="e">
        <f>VLOOKUP(A34,'Phase 1,2+robust'!$A$3:$ID$198,120,FALSE)</f>
        <v>#N/A</v>
      </c>
      <c r="DQ34" s="16" t="e">
        <f>VLOOKUP(A34,'Phase 1,2+robust'!$A$3:$ID$198,121,FALSE)</f>
        <v>#N/A</v>
      </c>
      <c r="DR34" s="16" t="e">
        <f>VLOOKUP(A34,'Phase 1,2+robust'!$A$3:$ID$198,122,FALSE)</f>
        <v>#N/A</v>
      </c>
      <c r="DS34" s="16" t="e">
        <f>VLOOKUP(A34,'Phase 1,2+robust'!$A$3:$ID$198,123,FALSE)</f>
        <v>#N/A</v>
      </c>
      <c r="DT34" s="45" t="e">
        <f>VLOOKUP(A34,'Phase 1,2+robust'!$A$3:$ID$198,124,FALSE)</f>
        <v>#N/A</v>
      </c>
      <c r="DU34" s="46" t="e">
        <f>VLOOKUP(A34,'Phase 1,2+robust'!$A$3:$ID$198,125,FALSE)</f>
        <v>#N/A</v>
      </c>
      <c r="DV34" s="47" t="e">
        <f>VLOOKUP(A34,'Phase 1,2+robust'!$A$3:$ID$198,126,FALSE)</f>
        <v>#N/A</v>
      </c>
      <c r="DW34" s="16" t="e">
        <f>VLOOKUP(A34,'Phase 1,2+robust'!$A$3:$ID$198,127,FALSE)</f>
        <v>#N/A</v>
      </c>
      <c r="DX34" s="16" t="e">
        <f>VLOOKUP(A34,'Phase 1,2+robust'!$A$3:$ID$198,128,FALSE)</f>
        <v>#N/A</v>
      </c>
      <c r="DY34" s="16" t="e">
        <f>VLOOKUP(A34,'Phase 1,2+robust'!$A$3:$ID$198,129,FALSE)</f>
        <v>#N/A</v>
      </c>
      <c r="DZ34" s="45" t="e">
        <f>VLOOKUP(A34,'Phase 1,2+robust'!$A$3:$ID$198,130,FALSE)</f>
        <v>#N/A</v>
      </c>
      <c r="EA34" s="46" t="e">
        <f>VLOOKUP(A34,'Phase 1,2+robust'!$A$3:$ID$198,131,FALSE)</f>
        <v>#N/A</v>
      </c>
      <c r="EB34" s="47" t="e">
        <f>VLOOKUP(A34,'Phase 1,2+robust'!$A$3:$ID$198,132,FALSE)</f>
        <v>#N/A</v>
      </c>
      <c r="EC34" s="16" t="e">
        <f>VLOOKUP(A34,'Phase 1,2+robust'!$A$3:$ID$198,133,FALSE)</f>
        <v>#N/A</v>
      </c>
      <c r="ED34" s="16" t="e">
        <f>VLOOKUP(A34,'Phase 1,2+robust'!$A$3:$ID$198,134,FALSE)</f>
        <v>#N/A</v>
      </c>
      <c r="EE34" s="16" t="e">
        <f>VLOOKUP(A34,'Phase 1,2+robust'!$A$3:$ID$198,135,FALSE)</f>
        <v>#N/A</v>
      </c>
      <c r="EF34" s="45" t="e">
        <f>VLOOKUP(A34,'Phase 1,2+robust'!$A$3:$ID$198,136,FALSE)</f>
        <v>#N/A</v>
      </c>
      <c r="EG34" s="46" t="e">
        <f>VLOOKUP(A34,'Phase 1,2+robust'!$A$3:$ID$198,137,FALSE)</f>
        <v>#N/A</v>
      </c>
      <c r="EH34" s="47" t="e">
        <f>VLOOKUP(A34,'Phase 1,2+robust'!$A$3:$ID$198,138,FALSE)</f>
        <v>#N/A</v>
      </c>
      <c r="EI34" s="16" t="e">
        <f>VLOOKUP(A34,'Phase 1,2+robust'!$A$3:$ID$198,139,FALSE)</f>
        <v>#N/A</v>
      </c>
      <c r="EJ34" s="16" t="e">
        <f>VLOOKUP(A34,'Phase 1,2+robust'!$A$3:$ID$198,140,FALSE)</f>
        <v>#N/A</v>
      </c>
      <c r="EK34" s="16" t="e">
        <f>VLOOKUP(A34,'Phase 1,2+robust'!$A$3:$ID$198,141,FALSE)</f>
        <v>#N/A</v>
      </c>
      <c r="EL34" s="45" t="e">
        <f>VLOOKUP(A34,'Phase 1,2+robust'!$A$3:$ID$198,142,FALSE)</f>
        <v>#N/A</v>
      </c>
      <c r="EM34" s="46" t="e">
        <f>VLOOKUP(A34,'Phase 1,2+robust'!$A$3:$ID$198,143,FALSE)</f>
        <v>#N/A</v>
      </c>
      <c r="EN34" s="47" t="e">
        <f>VLOOKUP(A34,'Phase 1,2+robust'!$A$3:$ID$198,144,FALSE)</f>
        <v>#N/A</v>
      </c>
      <c r="EO34" s="16" t="e">
        <f>VLOOKUP(A34,'Phase 1,2+robust'!$A$3:$ID$198,145,FALSE)</f>
        <v>#N/A</v>
      </c>
      <c r="EP34" s="16" t="e">
        <f>VLOOKUP(A34,'Phase 1,2+robust'!$A$3:$ID$198,146,FALSE)</f>
        <v>#N/A</v>
      </c>
      <c r="EQ34" s="16" t="e">
        <f>VLOOKUP(A34,'Phase 1,2+robust'!$A$3:$ID$198,147,FALSE)</f>
        <v>#N/A</v>
      </c>
      <c r="ER34" s="45" t="e">
        <f>VLOOKUP(A34,'Phase 1,2+robust'!$A$3:$ID$198,148,FALSE)</f>
        <v>#N/A</v>
      </c>
      <c r="ES34" s="46" t="e">
        <f>VLOOKUP(A34,'Phase 1,2+robust'!$A$3:$ID$198,149,FALSE)</f>
        <v>#N/A</v>
      </c>
      <c r="ET34" s="47" t="e">
        <f>VLOOKUP(A34,'Phase 1,2+robust'!$A$3:$ID$198,150,FALSE)</f>
        <v>#N/A</v>
      </c>
      <c r="EU34" s="16" t="e">
        <f>VLOOKUP(A34,'Phase 1,2+robust'!$A$3:$ID$198,151,FALSE)</f>
        <v>#N/A</v>
      </c>
      <c r="EV34" s="16" t="e">
        <f>VLOOKUP(A34,'Phase 1,2+robust'!$A$3:$ID$198,152,FALSE)</f>
        <v>#N/A</v>
      </c>
      <c r="EW34" s="16" t="e">
        <f>VLOOKUP(A34,'Phase 1,2+robust'!$A$3:$ID$198,153,FALSE)</f>
        <v>#N/A</v>
      </c>
      <c r="EX34" s="16" t="e">
        <f>VLOOKUP(A34,'Phase 1,2+robust'!$A$3:$ID$198,154,FALSE)</f>
        <v>#N/A</v>
      </c>
      <c r="EY34" s="16" t="e">
        <f>VLOOKUP(A34,'Phase 1,2+robust'!$A$3:$ID$198,155,FALSE)</f>
        <v>#N/A</v>
      </c>
      <c r="EZ34" s="16" t="e">
        <f>VLOOKUP(A34,'Phase 1,2+robust'!$A$3:$ID$198,156,FALSE)</f>
        <v>#N/A</v>
      </c>
      <c r="FA34" s="16" t="e">
        <f>VLOOKUP(A34,'Phase 1,2+robust'!$A$3:$ID$198,157,FALSE)</f>
        <v>#N/A</v>
      </c>
      <c r="FB34" s="16" t="e">
        <f>VLOOKUP(A34,'Phase 1,2+robust'!$A$3:$ID$198,158,FALSE)</f>
        <v>#N/A</v>
      </c>
      <c r="FC34" s="16" t="e">
        <f>VLOOKUP(A34,'Phase 1,2+robust'!$A$3:$ID$198,159,FALSE)</f>
        <v>#N/A</v>
      </c>
      <c r="FD34" s="16" t="e">
        <f>VLOOKUP(A34,'Phase 1,2+robust'!$A$3:$ID$198,160,FALSE)</f>
        <v>#N/A</v>
      </c>
      <c r="FE34" s="16" t="e">
        <f>VLOOKUP(A34,'Phase 1,2+robust'!$A$3:$ID$198,161,FALSE)</f>
        <v>#N/A</v>
      </c>
      <c r="FF34" s="16" t="e">
        <f>VLOOKUP(A34,'Phase 1,2+robust'!$A$3:$ID$198,162,FALSE)</f>
        <v>#N/A</v>
      </c>
      <c r="FG34" s="16" t="e">
        <f>VLOOKUP(A34,'Phase 1,2+robust'!$A$3:$ID$198,163,FALSE)</f>
        <v>#N/A</v>
      </c>
      <c r="FH34" s="16" t="e">
        <f>VLOOKUP(A34,'Phase 1,2+robust'!$A$3:$ID$198,164,FALSE)</f>
        <v>#N/A</v>
      </c>
      <c r="FI34" s="16" t="e">
        <f>VLOOKUP(A34,'Phase 1,2+robust'!$A$3:$ID$198,165,FALSE)</f>
        <v>#N/A</v>
      </c>
      <c r="FJ34" s="16" t="e">
        <f>VLOOKUP(A34,'Phase 1,2+robust'!$A$3:$ID$198,166,FALSE)</f>
        <v>#N/A</v>
      </c>
      <c r="FK34" s="16" t="e">
        <f>VLOOKUP(A34,'Phase 1,2+robust'!$A$3:$ID$198,167,FALSE)</f>
        <v>#N/A</v>
      </c>
      <c r="FL34" s="16" t="e">
        <f>VLOOKUP(A34,'Phase 1,2+robust'!$A$3:$ID$198,168,FALSE)</f>
        <v>#N/A</v>
      </c>
      <c r="FM34" s="16" t="e">
        <f>VLOOKUP(A34,'Phase 1,2+robust'!$A$3:$ID$198,169,FALSE)</f>
        <v>#N/A</v>
      </c>
      <c r="FN34" s="16" t="e">
        <f>VLOOKUP(A34,'Phase 1,2+robust'!$A$3:$ID$198,170,FALSE)</f>
        <v>#N/A</v>
      </c>
      <c r="FO34" s="16" t="e">
        <f>VLOOKUP(A34,'Phase 1,2+robust'!$A$3:$ID$198,171,FALSE)</f>
        <v>#N/A</v>
      </c>
      <c r="FP34" s="16" t="e">
        <f>VLOOKUP(A34,'Phase 1,2+robust'!$A$3:$ID$198,172,FALSE)</f>
        <v>#N/A</v>
      </c>
      <c r="FQ34" s="16" t="e">
        <f>VLOOKUP(A34,'Phase 1,2+robust'!$A$3:$ID$198,173,FALSE)</f>
        <v>#N/A</v>
      </c>
      <c r="FR34" s="16" t="e">
        <f>VLOOKUP(A34,'Phase 1,2+robust'!$A$3:$ID$198,174,FALSE)</f>
        <v>#N/A</v>
      </c>
      <c r="FS34" s="16" t="e">
        <f>VLOOKUP(A34,'Phase 1,2+robust'!$A$3:$ID$198,175,FALSE)</f>
        <v>#N/A</v>
      </c>
      <c r="FT34" s="16" t="e">
        <f>VLOOKUP(A34,'Phase 1,2+robust'!$A$3:$ID$198,176,FALSE)</f>
        <v>#N/A</v>
      </c>
      <c r="FU34" s="16" t="e">
        <f>VLOOKUP(A34,'Phase 1,2+robust'!$A$3:$ID$198,177,FALSE)</f>
        <v>#N/A</v>
      </c>
      <c r="FV34" s="16" t="e">
        <f>VLOOKUP(A34,'Phase 1,2+robust'!$A$3:$ID$198,178,FALSE)</f>
        <v>#N/A</v>
      </c>
      <c r="FW34" s="16" t="e">
        <f>VLOOKUP(A34,'Phase 1,2+robust'!$A$3:$ID$198,179,FALSE)</f>
        <v>#N/A</v>
      </c>
      <c r="FX34" s="16" t="e">
        <f>VLOOKUP(A34,'Phase 1,2+robust'!$A$3:$ID$198,180,FALSE)</f>
        <v>#N/A</v>
      </c>
      <c r="FY34" s="16" t="e">
        <f>VLOOKUP(A34,'Phase 1,2+robust'!$A$3:$ID$198,181,FALSE)</f>
        <v>#N/A</v>
      </c>
      <c r="FZ34" s="16" t="e">
        <f>VLOOKUP(A34,'Phase 1,2+robust'!$A$3:$ID$198,182,FALSE)</f>
        <v>#N/A</v>
      </c>
      <c r="GA34" s="16" t="e">
        <f>VLOOKUP(A34,'Phase 1,2+robust'!$A$3:$ID$198,183,FALSE)</f>
        <v>#N/A</v>
      </c>
      <c r="GB34" s="16" t="e">
        <f>VLOOKUP(A34,'Phase 1,2+robust'!$A$3:$ID$198,184,FALSE)</f>
        <v>#N/A</v>
      </c>
      <c r="GC34" s="16" t="e">
        <f>VLOOKUP(A34,'Phase 1,2+robust'!$A$3:$ID$198,185,FALSE)</f>
        <v>#N/A</v>
      </c>
      <c r="GD34" s="16" t="e">
        <f>VLOOKUP(A34,'Phase 1,2+robust'!$A$3:$ID$198,186,FALSE)</f>
        <v>#N/A</v>
      </c>
      <c r="GE34" s="16" t="e">
        <f>VLOOKUP(A34,'Phase 1,2+robust'!$A$3:$ID$198,187,FALSE)</f>
        <v>#N/A</v>
      </c>
      <c r="GF34" s="16" t="e">
        <f>VLOOKUP(A34,'Phase 1,2+robust'!$A$3:$ID$198,188,FALSE)</f>
        <v>#N/A</v>
      </c>
      <c r="GG34" s="16" t="e">
        <f>VLOOKUP(A34,'Phase 1,2+robust'!$A$3:$ID$198,189,FALSE)</f>
        <v>#N/A</v>
      </c>
      <c r="GH34" s="16" t="e">
        <f>VLOOKUP(A34,'Phase 1,2+robust'!$A$3:$ID$198,190,FALSE)</f>
        <v>#N/A</v>
      </c>
      <c r="GI34" s="16" t="e">
        <f>VLOOKUP(A34,'Phase 1,2+robust'!$A$3:$ID$198,191,FALSE)</f>
        <v>#N/A</v>
      </c>
      <c r="GJ34" s="16" t="e">
        <f>VLOOKUP(A34,'Phase 1,2+robust'!$A$3:$ID$198,192,FALSE)</f>
        <v>#N/A</v>
      </c>
      <c r="GK34" s="16" t="e">
        <f>VLOOKUP(A34,'Phase 1,2+robust'!$A$3:$ID$198,193,FALSE)</f>
        <v>#N/A</v>
      </c>
      <c r="GL34" s="16" t="e">
        <f>VLOOKUP(A34,'Phase 1,2+robust'!$A$3:$ID$198,194,FALSE)</f>
        <v>#N/A</v>
      </c>
      <c r="GM34" s="16" t="e">
        <f>VLOOKUP(A34,'Phase 1,2+robust'!$A$3:$ID$198,195,FALSE)</f>
        <v>#N/A</v>
      </c>
      <c r="GN34" s="16" t="e">
        <f>VLOOKUP(A34,'Phase 1,2+robust'!$A$3:$ID$198,196,FALSE)</f>
        <v>#N/A</v>
      </c>
      <c r="GO34" s="16" t="e">
        <f>VLOOKUP(A34,'Phase 1,2+robust'!$A$3:$ID$198,197,FALSE)</f>
        <v>#N/A</v>
      </c>
      <c r="GP34" s="16" t="e">
        <f>VLOOKUP(A34,'Phase 1,2+robust'!$A$3:$ID$198,198,FALSE)</f>
        <v>#N/A</v>
      </c>
    </row>
    <row r="35" spans="1:198" s="16" customFormat="1" x14ac:dyDescent="0.25">
      <c r="B35" s="16" t="e">
        <f>VLOOKUP(A35,'Phase 1,2+robust'!$A$3:$ID$198,2,FALSE)</f>
        <v>#N/A</v>
      </c>
      <c r="C35" s="16" t="e">
        <f>VLOOKUP(A35,'Phase 1,2+robust'!$A$3:$ID$198,3,FALSE)</f>
        <v>#N/A</v>
      </c>
      <c r="D35" s="16" t="e">
        <f>VLOOKUP(A35,'Phase 1,2+robust'!$A$3:$ID$198,4,FALSE)</f>
        <v>#N/A</v>
      </c>
      <c r="E35" s="16" t="e">
        <f>VLOOKUP(A35,'Phase 1,2+robust'!$A$3:$ID$198,5,FALSE)</f>
        <v>#N/A</v>
      </c>
      <c r="F35" s="16" t="e">
        <f>VLOOKUP(A35,'Phase 1,2+robust'!$A$3:$ID$198,6,FALSE)</f>
        <v>#N/A</v>
      </c>
      <c r="G35" s="16" t="e">
        <f>VLOOKUP(A35,'Phase 1,2+robust'!$A$3:$ID$198,7,FALSE)</f>
        <v>#N/A</v>
      </c>
      <c r="H35" s="16" t="e">
        <f>VLOOKUP(A35,'Phase 1,2+robust'!$A$3:$ID$198,8,FALSE)</f>
        <v>#N/A</v>
      </c>
      <c r="I35" s="16" t="e">
        <f>VLOOKUP(A35,'Phase 1,2+robust'!$A$3:$ID$198,9,FALSE)</f>
        <v>#N/A</v>
      </c>
      <c r="J35" s="45" t="e">
        <f>VLOOKUP(A35,'Phase 1,2+robust'!$A$3:$ID$198,10,FALSE)</f>
        <v>#N/A</v>
      </c>
      <c r="K35" s="46" t="e">
        <f>VLOOKUP(A35,'Phase 1,2+robust'!$A$3:$ID$198,11,FALSE)</f>
        <v>#N/A</v>
      </c>
      <c r="L35" s="47" t="e">
        <f>VLOOKUP(A35,'Phase 1,2+robust'!$A$3:$ID$198,12,FALSE)</f>
        <v>#N/A</v>
      </c>
      <c r="M35" s="16" t="e">
        <f>VLOOKUP(A35,'Phase 1,2+robust'!$A$3:$ID$198,13,FALSE)</f>
        <v>#N/A</v>
      </c>
      <c r="N35" s="16" t="e">
        <f>VLOOKUP(A35,'Phase 1,2+robust'!$A$3:$ID$198,14,FALSE)</f>
        <v>#N/A</v>
      </c>
      <c r="O35" s="16" t="e">
        <f>VLOOKUP(A35,'Phase 1,2+robust'!$A$3:$ID$198,15,FALSE)</f>
        <v>#N/A</v>
      </c>
      <c r="P35" s="45" t="e">
        <f>VLOOKUP(A35,'Phase 1,2+robust'!$A$3:$ID$198,16,FALSE)</f>
        <v>#N/A</v>
      </c>
      <c r="Q35" s="46" t="e">
        <f>VLOOKUP(A35,'Phase 1,2+robust'!$A$3:$ID$198,17,FALSE)</f>
        <v>#N/A</v>
      </c>
      <c r="R35" s="47" t="e">
        <f>VLOOKUP(A35,'Phase 1,2+robust'!$A$3:$ID$198,18,FALSE)</f>
        <v>#N/A</v>
      </c>
      <c r="S35" s="16" t="e">
        <f>VLOOKUP(A35,'Phase 1,2+robust'!$A$3:$ID$198,19,FALSE)</f>
        <v>#N/A</v>
      </c>
      <c r="T35" s="16" t="e">
        <f>VLOOKUP(A35,'Phase 1,2+robust'!$A$3:$ID$198,20,FALSE)</f>
        <v>#N/A</v>
      </c>
      <c r="U35" s="16" t="e">
        <f>VLOOKUP(A35,'Phase 1,2+robust'!$A$3:$ID$198,21,FALSE)</f>
        <v>#N/A</v>
      </c>
      <c r="V35" s="45" t="e">
        <f>VLOOKUP(A35,'Phase 1,2+robust'!$A$3:$ID$198,22,FALSE)</f>
        <v>#N/A</v>
      </c>
      <c r="W35" s="46" t="e">
        <f>VLOOKUP(A35,'Phase 1,2+robust'!$A$3:$ID$198,23,FALSE)</f>
        <v>#N/A</v>
      </c>
      <c r="X35" s="47" t="e">
        <f>VLOOKUP(A35,'Phase 1,2+robust'!$A$3:$ID$198,24,FALSE)</f>
        <v>#N/A</v>
      </c>
      <c r="Y35" s="16" t="e">
        <f>VLOOKUP(A35,'Phase 1,2+robust'!$A$3:$ID$198,25,FALSE)</f>
        <v>#N/A</v>
      </c>
      <c r="Z35" s="16" t="e">
        <f>VLOOKUP(A35,'Phase 1,2+robust'!$A$3:$ID$198,26,FALSE)</f>
        <v>#N/A</v>
      </c>
      <c r="AA35" s="16" t="e">
        <f>VLOOKUP(A35,'Phase 1,2+robust'!$A$3:$ID$198,27,FALSE)</f>
        <v>#N/A</v>
      </c>
      <c r="AB35" s="45" t="e">
        <f>VLOOKUP(A35,'Phase 1,2+robust'!$A$3:$ID$198,28,FALSE)</f>
        <v>#N/A</v>
      </c>
      <c r="AC35" s="46" t="e">
        <f>VLOOKUP(A35,'Phase 1,2+robust'!$A$3:$ID$198,29,FALSE)</f>
        <v>#N/A</v>
      </c>
      <c r="AD35" s="47" t="e">
        <f>VLOOKUP(A35,'Phase 1,2+robust'!$A$3:$ID$198,30,FALSE)</f>
        <v>#N/A</v>
      </c>
      <c r="AE35" s="16" t="e">
        <f>VLOOKUP(A35,'Phase 1,2+robust'!$A$3:$ID$198,31,FALSE)</f>
        <v>#N/A</v>
      </c>
      <c r="AF35" s="16" t="e">
        <f>VLOOKUP(A35,'Phase 1,2+robust'!$A$3:$ID$198,32,FALSE)</f>
        <v>#N/A</v>
      </c>
      <c r="AG35" s="16" t="e">
        <f>VLOOKUP(A35,'Phase 1,2+robust'!$A$3:$ID$198,33,FALSE)</f>
        <v>#N/A</v>
      </c>
      <c r="AH35" s="45" t="e">
        <f>VLOOKUP(A35,'Phase 1,2+robust'!$A$3:$ID$198,34,FALSE)</f>
        <v>#N/A</v>
      </c>
      <c r="AI35" s="46" t="e">
        <f>VLOOKUP(A35,'Phase 1,2+robust'!$A$3:$ID$198,35,FALSE)</f>
        <v>#N/A</v>
      </c>
      <c r="AJ35" s="47" t="e">
        <f>VLOOKUP(A35,'Phase 1,2+robust'!$A$3:$ID$198,36,FALSE)</f>
        <v>#N/A</v>
      </c>
      <c r="AK35" s="16" t="e">
        <f>VLOOKUP(A35,'Phase 1,2+robust'!$A$3:$ID$198,37,FALSE)</f>
        <v>#N/A</v>
      </c>
      <c r="AL35" s="16" t="e">
        <f>VLOOKUP(A35,'Phase 1,2+robust'!$A$3:$ID$198,38,FALSE)</f>
        <v>#N/A</v>
      </c>
      <c r="AM35" s="16" t="e">
        <f>VLOOKUP(A35,'Phase 1,2+robust'!$A$3:$ID$198,39,FALSE)</f>
        <v>#N/A</v>
      </c>
      <c r="AN35" s="45" t="e">
        <f>VLOOKUP(A35,'Phase 1,2+robust'!$A$3:$ID$198,40,FALSE)</f>
        <v>#N/A</v>
      </c>
      <c r="AO35" s="46" t="e">
        <f>VLOOKUP(A35,'Phase 1,2+robust'!$A$3:$ID$198,41,FALSE)</f>
        <v>#N/A</v>
      </c>
      <c r="AP35" s="47" t="e">
        <f>VLOOKUP(A35,'Phase 1,2+robust'!$A$3:$ID$198,42,FALSE)</f>
        <v>#N/A</v>
      </c>
      <c r="AQ35" s="16" t="e">
        <f>VLOOKUP(A35,'Phase 1,2+robust'!$A$3:$ID$198,43,FALSE)</f>
        <v>#N/A</v>
      </c>
      <c r="AR35" s="16" t="e">
        <f>VLOOKUP(A35,'Phase 1,2+robust'!$A$3:$ID$198,44,FALSE)</f>
        <v>#N/A</v>
      </c>
      <c r="AS35" s="16" t="e">
        <f>VLOOKUP(A35,'Phase 1,2+robust'!$A$3:$ID$198,45,FALSE)</f>
        <v>#N/A</v>
      </c>
      <c r="AT35" s="45" t="e">
        <f>VLOOKUP(A35,'Phase 1,2+robust'!$A$3:$ID$198,46,FALSE)</f>
        <v>#N/A</v>
      </c>
      <c r="AU35" s="46" t="e">
        <f>VLOOKUP(A35,'Phase 1,2+robust'!$A$3:$ID$198,47,FALSE)</f>
        <v>#N/A</v>
      </c>
      <c r="AV35" s="47" t="e">
        <f>VLOOKUP(A35,'Phase 1,2+robust'!$A$3:$ID$198,48,FALSE)</f>
        <v>#N/A</v>
      </c>
      <c r="AW35" s="16" t="e">
        <f>VLOOKUP(A35,'Phase 1,2+robust'!$A$3:$ID$198,49,FALSE)</f>
        <v>#N/A</v>
      </c>
      <c r="AX35" s="16" t="e">
        <f>VLOOKUP(A35,'Phase 1,2+robust'!$A$3:$ID$198,50,FALSE)</f>
        <v>#N/A</v>
      </c>
      <c r="AY35" s="16" t="e">
        <f>VLOOKUP(A35,'Phase 1,2+robust'!$A$3:$ID$198,51,FALSE)</f>
        <v>#N/A</v>
      </c>
      <c r="AZ35" s="45" t="e">
        <f>VLOOKUP(A35,'Phase 1,2+robust'!$A$3:$ID$198,52,FALSE)</f>
        <v>#N/A</v>
      </c>
      <c r="BA35" s="46" t="e">
        <f>VLOOKUP(A35,'Phase 1,2+robust'!$A$3:$ID$198,53,FALSE)</f>
        <v>#N/A</v>
      </c>
      <c r="BB35" s="47" t="e">
        <f>VLOOKUP(A35,'Phase 1,2+robust'!$A$3:$ID$198,54,FALSE)</f>
        <v>#N/A</v>
      </c>
      <c r="BC35" s="16" t="e">
        <f>VLOOKUP(A35,'Phase 1,2+robust'!$A$3:$ID$198,55,FALSE)</f>
        <v>#N/A</v>
      </c>
      <c r="BD35" s="16" t="e">
        <f>VLOOKUP(A35,'Phase 1,2+robust'!$A$3:$ID$198,56,FALSE)</f>
        <v>#N/A</v>
      </c>
      <c r="BE35" s="16" t="e">
        <f>VLOOKUP(A35,'Phase 1,2+robust'!$A$3:$ID$198,57,FALSE)</f>
        <v>#N/A</v>
      </c>
      <c r="BF35" s="45" t="e">
        <f>VLOOKUP(A35,'Phase 1,2+robust'!$A$3:$ID$198,58,FALSE)</f>
        <v>#N/A</v>
      </c>
      <c r="BG35" s="46" t="e">
        <f>VLOOKUP(A35,'Phase 1,2+robust'!$A$3:$ID$198,59,FALSE)</f>
        <v>#N/A</v>
      </c>
      <c r="BH35" s="47" t="e">
        <f>VLOOKUP(A35,'Phase 1,2+robust'!$A$3:$ID$198,60,FALSE)</f>
        <v>#N/A</v>
      </c>
      <c r="BI35" s="16" t="e">
        <f>VLOOKUP(A35,'Phase 1,2+robust'!$A$3:$ID$198,61,FALSE)</f>
        <v>#N/A</v>
      </c>
      <c r="BJ35" s="16" t="e">
        <f>VLOOKUP(A35,'Phase 1,2+robust'!$A$3:$ID$198,62,FALSE)</f>
        <v>#N/A</v>
      </c>
      <c r="BK35" s="16" t="e">
        <f>VLOOKUP(A35,'Phase 1,2+robust'!$A$3:$ID$198,63,FALSE)</f>
        <v>#N/A</v>
      </c>
      <c r="BL35" s="45" t="e">
        <f>VLOOKUP(A35,'Phase 1,2+robust'!$A$3:$ID$198,64,FALSE)</f>
        <v>#N/A</v>
      </c>
      <c r="BM35" s="46" t="e">
        <f>VLOOKUP(A35,'Phase 1,2+robust'!$A$3:$ID$198,65,FALSE)</f>
        <v>#N/A</v>
      </c>
      <c r="BN35" s="47" t="e">
        <f>VLOOKUP(A35,'Phase 1,2+robust'!$A$3:$ID$198,66,FALSE)</f>
        <v>#N/A</v>
      </c>
      <c r="BO35" s="16" t="e">
        <f>VLOOKUP(A35,'Phase 1,2+robust'!$A$3:$ID$198,67,FALSE)</f>
        <v>#N/A</v>
      </c>
      <c r="BP35" s="16" t="e">
        <f>VLOOKUP(A35,'Phase 1,2+robust'!$A$3:$ID$198,68,FALSE)</f>
        <v>#N/A</v>
      </c>
      <c r="BQ35" s="16" t="e">
        <f>VLOOKUP(A35,'Phase 1,2+robust'!$A$3:$ID$198,69,FALSE)</f>
        <v>#N/A</v>
      </c>
      <c r="BR35" s="45" t="e">
        <f>VLOOKUP(A35,'Phase 1,2+robust'!$A$3:$ID$198,70,FALSE)</f>
        <v>#N/A</v>
      </c>
      <c r="BS35" s="46" t="e">
        <f>VLOOKUP(A35,'Phase 1,2+robust'!$A$3:$ID$198,71,FALSE)</f>
        <v>#N/A</v>
      </c>
      <c r="BT35" s="47" t="e">
        <f>VLOOKUP(A35,'Phase 1,2+robust'!$A$3:$ID$198,72,FALSE)</f>
        <v>#N/A</v>
      </c>
      <c r="BU35" s="16" t="e">
        <f>VLOOKUP(A35,'Phase 1,2+robust'!$A$3:$ID$198,73,FALSE)</f>
        <v>#N/A</v>
      </c>
      <c r="BV35" s="16" t="e">
        <f>VLOOKUP(A35,'Phase 1,2+robust'!$A$3:$ID$198,74,FALSE)</f>
        <v>#N/A</v>
      </c>
      <c r="BW35" s="16" t="e">
        <f>VLOOKUP(A35,'Phase 1,2+robust'!$A$3:$ID$198,75,FALSE)</f>
        <v>#N/A</v>
      </c>
      <c r="BX35" s="45" t="e">
        <f>VLOOKUP(A35,'Phase 1,2+robust'!$A$3:$ID$198,76,FALSE)</f>
        <v>#N/A</v>
      </c>
      <c r="BY35" s="46" t="e">
        <f>VLOOKUP(A35,'Phase 1,2+robust'!$A$3:$ID$198,77,FALSE)</f>
        <v>#N/A</v>
      </c>
      <c r="BZ35" s="47" t="e">
        <f>VLOOKUP(A35,'Phase 1,2+robust'!$A$3:$ID$198,78,FALSE)</f>
        <v>#N/A</v>
      </c>
      <c r="CA35" s="16" t="e">
        <f>VLOOKUP(A35,'Phase 1,2+robust'!$A$3:$ID$198,79,FALSE)</f>
        <v>#N/A</v>
      </c>
      <c r="CB35" s="16" t="e">
        <f>VLOOKUP(A35,'Phase 1,2+robust'!$A$3:$ID$198,80,FALSE)</f>
        <v>#N/A</v>
      </c>
      <c r="CC35" s="16" t="e">
        <f>VLOOKUP(A35,'Phase 1,2+robust'!$A$3:$ID$198,81,FALSE)</f>
        <v>#N/A</v>
      </c>
      <c r="CD35" s="45" t="e">
        <f>VLOOKUP(A35,'Phase 1,2+robust'!$A$3:$ID$198,82,FALSE)</f>
        <v>#N/A</v>
      </c>
      <c r="CE35" s="46" t="e">
        <f>VLOOKUP(A35,'Phase 1,2+robust'!$A$3:$ID$198,83,FALSE)</f>
        <v>#N/A</v>
      </c>
      <c r="CF35" s="47" t="e">
        <f>VLOOKUP(A35,'Phase 1,2+robust'!$A$3:$ID$198,84,FALSE)</f>
        <v>#N/A</v>
      </c>
      <c r="CG35" s="16" t="e">
        <f>VLOOKUP(A35,'Phase 1,2+robust'!$A$3:$ID$198,85,FALSE)</f>
        <v>#N/A</v>
      </c>
      <c r="CH35" s="16" t="e">
        <f>VLOOKUP(A35,'Phase 1,2+robust'!$A$3:$ID$198,86,FALSE)</f>
        <v>#N/A</v>
      </c>
      <c r="CI35" s="16" t="e">
        <f>VLOOKUP(A35,'Phase 1,2+robust'!$A$3:$ID$198,87,FALSE)</f>
        <v>#N/A</v>
      </c>
      <c r="CJ35" s="45" t="e">
        <f>VLOOKUP(A35,'Phase 1,2+robust'!$A$3:$ID$198,88,FALSE)</f>
        <v>#N/A</v>
      </c>
      <c r="CK35" s="46" t="e">
        <f>VLOOKUP(A35,'Phase 1,2+robust'!$A$3:$ID$198,89,FALSE)</f>
        <v>#N/A</v>
      </c>
      <c r="CL35" s="47" t="e">
        <f>VLOOKUP(A35,'Phase 1,2+robust'!$A$3:$ID$198,90,FALSE)</f>
        <v>#N/A</v>
      </c>
      <c r="CM35" s="16" t="e">
        <f>VLOOKUP(A35,'Phase 1,2+robust'!$A$3:$ID$198,91,FALSE)</f>
        <v>#N/A</v>
      </c>
      <c r="CN35" s="16" t="e">
        <f>VLOOKUP(A35,'Phase 1,2+robust'!$A$3:$ID$198,92,FALSE)</f>
        <v>#N/A</v>
      </c>
      <c r="CO35" s="16" t="e">
        <f>VLOOKUP(A35,'Phase 1,2+robust'!$A$3:$ID$198,93,FALSE)</f>
        <v>#N/A</v>
      </c>
      <c r="CP35" s="45" t="e">
        <f>VLOOKUP(A35,'Phase 1,2+robust'!$A$3:$ID$198,94,FALSE)</f>
        <v>#N/A</v>
      </c>
      <c r="CQ35" s="46" t="e">
        <f>VLOOKUP(A35,'Phase 1,2+robust'!$A$3:$ID$198,95,FALSE)</f>
        <v>#N/A</v>
      </c>
      <c r="CR35" s="47" t="e">
        <f>VLOOKUP(A35,'Phase 1,2+robust'!$A$3:$ID$198,96,FALSE)</f>
        <v>#N/A</v>
      </c>
      <c r="CS35" s="16" t="e">
        <f>VLOOKUP(A35,'Phase 1,2+robust'!$A$3:$ID$198,97,FALSE)</f>
        <v>#N/A</v>
      </c>
      <c r="CT35" s="16" t="e">
        <f>VLOOKUP(A35,'Phase 1,2+robust'!$A$3:$ID$198,98,FALSE)</f>
        <v>#N/A</v>
      </c>
      <c r="CU35" s="16" t="e">
        <f>VLOOKUP(A35,'Phase 1,2+robust'!$A$3:$ID$198,99,FALSE)</f>
        <v>#N/A</v>
      </c>
      <c r="CV35" s="45" t="e">
        <f>VLOOKUP(A35,'Phase 1,2+robust'!$A$3:$ID$198,100,FALSE)</f>
        <v>#N/A</v>
      </c>
      <c r="CW35" s="46" t="e">
        <f>VLOOKUP(A35,'Phase 1,2+robust'!$A$3:$ID$198,101,FALSE)</f>
        <v>#N/A</v>
      </c>
      <c r="CX35" s="47" t="e">
        <f>VLOOKUP(A35,'Phase 1,2+robust'!$A$3:$ID$198,102,FALSE)</f>
        <v>#N/A</v>
      </c>
      <c r="CY35" s="16" t="e">
        <f>VLOOKUP(A35,'Phase 1,2+robust'!$A$3:$ID$198,103,FALSE)</f>
        <v>#N/A</v>
      </c>
      <c r="CZ35" s="16" t="e">
        <f>VLOOKUP(A35,'Phase 1,2+robust'!$A$3:$ID$198,104,FALSE)</f>
        <v>#N/A</v>
      </c>
      <c r="DA35" s="16" t="e">
        <f>VLOOKUP(A35,'Phase 1,2+robust'!$A$3:$ID$198,105,FALSE)</f>
        <v>#N/A</v>
      </c>
      <c r="DB35" s="45" t="e">
        <f>VLOOKUP(A35,'Phase 1,2+robust'!$A$3:$ID$198,106,FALSE)</f>
        <v>#N/A</v>
      </c>
      <c r="DC35" s="46" t="e">
        <f>VLOOKUP(A35,'Phase 1,2+robust'!$A$3:$ID$198,107,FALSE)</f>
        <v>#N/A</v>
      </c>
      <c r="DD35" s="47" t="e">
        <f>VLOOKUP(A35,'Phase 1,2+robust'!$A$3:$ID$198,108,FALSE)</f>
        <v>#N/A</v>
      </c>
      <c r="DE35" s="16" t="e">
        <f>VLOOKUP(A35,'Phase 1,2+robust'!$A$3:$ID$198,109,FALSE)</f>
        <v>#N/A</v>
      </c>
      <c r="DF35" s="16" t="e">
        <f>VLOOKUP(A35,'Phase 1,2+robust'!$A$3:$ID$198,110,FALSE)</f>
        <v>#N/A</v>
      </c>
      <c r="DG35" s="16" t="e">
        <f>VLOOKUP(A35,'Phase 1,2+robust'!$A$3:$ID$198,111,FALSE)</f>
        <v>#N/A</v>
      </c>
      <c r="DH35" s="45" t="e">
        <f>VLOOKUP(A35,'Phase 1,2+robust'!$A$3:$ID$198,112,FALSE)</f>
        <v>#N/A</v>
      </c>
      <c r="DI35" s="46" t="e">
        <f>VLOOKUP(A35,'Phase 1,2+robust'!$A$3:$ID$198,113,FALSE)</f>
        <v>#N/A</v>
      </c>
      <c r="DJ35" s="47" t="e">
        <f>VLOOKUP(A35,'Phase 1,2+robust'!$A$3:$ID$198,114,FALSE)</f>
        <v>#N/A</v>
      </c>
      <c r="DK35" s="16" t="e">
        <f>VLOOKUP(A35,'Phase 1,2+robust'!$A$3:$ID$198,115,FALSE)</f>
        <v>#N/A</v>
      </c>
      <c r="DL35" s="16" t="e">
        <f>VLOOKUP(A35,'Phase 1,2+robust'!$A$3:$ID$198,116,FALSE)</f>
        <v>#N/A</v>
      </c>
      <c r="DM35" s="16" t="e">
        <f>VLOOKUP(A35,'Phase 1,2+robust'!$A$3:$ID$198,117,FALSE)</f>
        <v>#N/A</v>
      </c>
      <c r="DN35" s="45" t="e">
        <f>VLOOKUP(A35,'Phase 1,2+robust'!$A$3:$ID$198,118,FALSE)</f>
        <v>#N/A</v>
      </c>
      <c r="DO35" s="46" t="e">
        <f>VLOOKUP(A35,'Phase 1,2+robust'!$A$3:$ID$198,119,FALSE)</f>
        <v>#N/A</v>
      </c>
      <c r="DP35" s="47" t="e">
        <f>VLOOKUP(A35,'Phase 1,2+robust'!$A$3:$ID$198,120,FALSE)</f>
        <v>#N/A</v>
      </c>
      <c r="DQ35" s="16" t="e">
        <f>VLOOKUP(A35,'Phase 1,2+robust'!$A$3:$ID$198,121,FALSE)</f>
        <v>#N/A</v>
      </c>
      <c r="DR35" s="16" t="e">
        <f>VLOOKUP(A35,'Phase 1,2+robust'!$A$3:$ID$198,122,FALSE)</f>
        <v>#N/A</v>
      </c>
      <c r="DS35" s="16" t="e">
        <f>VLOOKUP(A35,'Phase 1,2+robust'!$A$3:$ID$198,123,FALSE)</f>
        <v>#N/A</v>
      </c>
      <c r="DT35" s="45" t="e">
        <f>VLOOKUP(A35,'Phase 1,2+robust'!$A$3:$ID$198,124,FALSE)</f>
        <v>#N/A</v>
      </c>
      <c r="DU35" s="46" t="e">
        <f>VLOOKUP(A35,'Phase 1,2+robust'!$A$3:$ID$198,125,FALSE)</f>
        <v>#N/A</v>
      </c>
      <c r="DV35" s="47" t="e">
        <f>VLOOKUP(A35,'Phase 1,2+robust'!$A$3:$ID$198,126,FALSE)</f>
        <v>#N/A</v>
      </c>
      <c r="DW35" s="16" t="e">
        <f>VLOOKUP(A35,'Phase 1,2+robust'!$A$3:$ID$198,127,FALSE)</f>
        <v>#N/A</v>
      </c>
      <c r="DX35" s="16" t="e">
        <f>VLOOKUP(A35,'Phase 1,2+robust'!$A$3:$ID$198,128,FALSE)</f>
        <v>#N/A</v>
      </c>
      <c r="DY35" s="16" t="e">
        <f>VLOOKUP(A35,'Phase 1,2+robust'!$A$3:$ID$198,129,FALSE)</f>
        <v>#N/A</v>
      </c>
      <c r="DZ35" s="45" t="e">
        <f>VLOOKUP(A35,'Phase 1,2+robust'!$A$3:$ID$198,130,FALSE)</f>
        <v>#N/A</v>
      </c>
      <c r="EA35" s="46" t="e">
        <f>VLOOKUP(A35,'Phase 1,2+robust'!$A$3:$ID$198,131,FALSE)</f>
        <v>#N/A</v>
      </c>
      <c r="EB35" s="47" t="e">
        <f>VLOOKUP(A35,'Phase 1,2+robust'!$A$3:$ID$198,132,FALSE)</f>
        <v>#N/A</v>
      </c>
      <c r="EC35" s="16" t="e">
        <f>VLOOKUP(A35,'Phase 1,2+robust'!$A$3:$ID$198,133,FALSE)</f>
        <v>#N/A</v>
      </c>
      <c r="ED35" s="16" t="e">
        <f>VLOOKUP(A35,'Phase 1,2+robust'!$A$3:$ID$198,134,FALSE)</f>
        <v>#N/A</v>
      </c>
      <c r="EE35" s="16" t="e">
        <f>VLOOKUP(A35,'Phase 1,2+robust'!$A$3:$ID$198,135,FALSE)</f>
        <v>#N/A</v>
      </c>
      <c r="EF35" s="45" t="e">
        <f>VLOOKUP(A35,'Phase 1,2+robust'!$A$3:$ID$198,136,FALSE)</f>
        <v>#N/A</v>
      </c>
      <c r="EG35" s="46" t="e">
        <f>VLOOKUP(A35,'Phase 1,2+robust'!$A$3:$ID$198,137,FALSE)</f>
        <v>#N/A</v>
      </c>
      <c r="EH35" s="47" t="e">
        <f>VLOOKUP(A35,'Phase 1,2+robust'!$A$3:$ID$198,138,FALSE)</f>
        <v>#N/A</v>
      </c>
      <c r="EI35" s="16" t="e">
        <f>VLOOKUP(A35,'Phase 1,2+robust'!$A$3:$ID$198,139,FALSE)</f>
        <v>#N/A</v>
      </c>
      <c r="EJ35" s="16" t="e">
        <f>VLOOKUP(A35,'Phase 1,2+robust'!$A$3:$ID$198,140,FALSE)</f>
        <v>#N/A</v>
      </c>
      <c r="EK35" s="16" t="e">
        <f>VLOOKUP(A35,'Phase 1,2+robust'!$A$3:$ID$198,141,FALSE)</f>
        <v>#N/A</v>
      </c>
      <c r="EL35" s="45" t="e">
        <f>VLOOKUP(A35,'Phase 1,2+robust'!$A$3:$ID$198,142,FALSE)</f>
        <v>#N/A</v>
      </c>
      <c r="EM35" s="46" t="e">
        <f>VLOOKUP(A35,'Phase 1,2+robust'!$A$3:$ID$198,143,FALSE)</f>
        <v>#N/A</v>
      </c>
      <c r="EN35" s="47" t="e">
        <f>VLOOKUP(A35,'Phase 1,2+robust'!$A$3:$ID$198,144,FALSE)</f>
        <v>#N/A</v>
      </c>
      <c r="EO35" s="16" t="e">
        <f>VLOOKUP(A35,'Phase 1,2+robust'!$A$3:$ID$198,145,FALSE)</f>
        <v>#N/A</v>
      </c>
      <c r="EP35" s="16" t="e">
        <f>VLOOKUP(A35,'Phase 1,2+robust'!$A$3:$ID$198,146,FALSE)</f>
        <v>#N/A</v>
      </c>
      <c r="EQ35" s="16" t="e">
        <f>VLOOKUP(A35,'Phase 1,2+robust'!$A$3:$ID$198,147,FALSE)</f>
        <v>#N/A</v>
      </c>
      <c r="ER35" s="45" t="e">
        <f>VLOOKUP(A35,'Phase 1,2+robust'!$A$3:$ID$198,148,FALSE)</f>
        <v>#N/A</v>
      </c>
      <c r="ES35" s="46" t="e">
        <f>VLOOKUP(A35,'Phase 1,2+robust'!$A$3:$ID$198,149,FALSE)</f>
        <v>#N/A</v>
      </c>
      <c r="ET35" s="47" t="e">
        <f>VLOOKUP(A35,'Phase 1,2+robust'!$A$3:$ID$198,150,FALSE)</f>
        <v>#N/A</v>
      </c>
      <c r="EU35" s="16" t="e">
        <f>VLOOKUP(A35,'Phase 1,2+robust'!$A$3:$ID$198,151,FALSE)</f>
        <v>#N/A</v>
      </c>
      <c r="EV35" s="16" t="e">
        <f>VLOOKUP(A35,'Phase 1,2+robust'!$A$3:$ID$198,152,FALSE)</f>
        <v>#N/A</v>
      </c>
      <c r="EW35" s="16" t="e">
        <f>VLOOKUP(A35,'Phase 1,2+robust'!$A$3:$ID$198,153,FALSE)</f>
        <v>#N/A</v>
      </c>
      <c r="EX35" s="16" t="e">
        <f>VLOOKUP(A35,'Phase 1,2+robust'!$A$3:$ID$198,154,FALSE)</f>
        <v>#N/A</v>
      </c>
      <c r="EY35" s="16" t="e">
        <f>VLOOKUP(A35,'Phase 1,2+robust'!$A$3:$ID$198,155,FALSE)</f>
        <v>#N/A</v>
      </c>
      <c r="EZ35" s="16" t="e">
        <f>VLOOKUP(A35,'Phase 1,2+robust'!$A$3:$ID$198,156,FALSE)</f>
        <v>#N/A</v>
      </c>
      <c r="FA35" s="16" t="e">
        <f>VLOOKUP(A35,'Phase 1,2+robust'!$A$3:$ID$198,157,FALSE)</f>
        <v>#N/A</v>
      </c>
      <c r="FB35" s="16" t="e">
        <f>VLOOKUP(A35,'Phase 1,2+robust'!$A$3:$ID$198,158,FALSE)</f>
        <v>#N/A</v>
      </c>
      <c r="FC35" s="16" t="e">
        <f>VLOOKUP(A35,'Phase 1,2+robust'!$A$3:$ID$198,159,FALSE)</f>
        <v>#N/A</v>
      </c>
      <c r="FD35" s="16" t="e">
        <f>VLOOKUP(A35,'Phase 1,2+robust'!$A$3:$ID$198,160,FALSE)</f>
        <v>#N/A</v>
      </c>
      <c r="FE35" s="16" t="e">
        <f>VLOOKUP(A35,'Phase 1,2+robust'!$A$3:$ID$198,161,FALSE)</f>
        <v>#N/A</v>
      </c>
      <c r="FF35" s="16" t="e">
        <f>VLOOKUP(A35,'Phase 1,2+robust'!$A$3:$ID$198,162,FALSE)</f>
        <v>#N/A</v>
      </c>
      <c r="FG35" s="16" t="e">
        <f>VLOOKUP(A35,'Phase 1,2+robust'!$A$3:$ID$198,163,FALSE)</f>
        <v>#N/A</v>
      </c>
      <c r="FH35" s="16" t="e">
        <f>VLOOKUP(A35,'Phase 1,2+robust'!$A$3:$ID$198,164,FALSE)</f>
        <v>#N/A</v>
      </c>
      <c r="FI35" s="16" t="e">
        <f>VLOOKUP(A35,'Phase 1,2+robust'!$A$3:$ID$198,165,FALSE)</f>
        <v>#N/A</v>
      </c>
      <c r="FJ35" s="16" t="e">
        <f>VLOOKUP(A35,'Phase 1,2+robust'!$A$3:$ID$198,166,FALSE)</f>
        <v>#N/A</v>
      </c>
      <c r="FK35" s="16" t="e">
        <f>VLOOKUP(A35,'Phase 1,2+robust'!$A$3:$ID$198,167,FALSE)</f>
        <v>#N/A</v>
      </c>
      <c r="FL35" s="16" t="e">
        <f>VLOOKUP(A35,'Phase 1,2+robust'!$A$3:$ID$198,168,FALSE)</f>
        <v>#N/A</v>
      </c>
      <c r="FM35" s="16" t="e">
        <f>VLOOKUP(A35,'Phase 1,2+robust'!$A$3:$ID$198,169,FALSE)</f>
        <v>#N/A</v>
      </c>
      <c r="FN35" s="16" t="e">
        <f>VLOOKUP(A35,'Phase 1,2+robust'!$A$3:$ID$198,170,FALSE)</f>
        <v>#N/A</v>
      </c>
      <c r="FO35" s="16" t="e">
        <f>VLOOKUP(A35,'Phase 1,2+robust'!$A$3:$ID$198,171,FALSE)</f>
        <v>#N/A</v>
      </c>
      <c r="FP35" s="16" t="e">
        <f>VLOOKUP(A35,'Phase 1,2+robust'!$A$3:$ID$198,172,FALSE)</f>
        <v>#N/A</v>
      </c>
      <c r="FQ35" s="16" t="e">
        <f>VLOOKUP(A35,'Phase 1,2+robust'!$A$3:$ID$198,173,FALSE)</f>
        <v>#N/A</v>
      </c>
      <c r="FR35" s="16" t="e">
        <f>VLOOKUP(A35,'Phase 1,2+robust'!$A$3:$ID$198,174,FALSE)</f>
        <v>#N/A</v>
      </c>
      <c r="FS35" s="16" t="e">
        <f>VLOOKUP(A35,'Phase 1,2+robust'!$A$3:$ID$198,175,FALSE)</f>
        <v>#N/A</v>
      </c>
      <c r="FT35" s="16" t="e">
        <f>VLOOKUP(A35,'Phase 1,2+robust'!$A$3:$ID$198,176,FALSE)</f>
        <v>#N/A</v>
      </c>
      <c r="FU35" s="16" t="e">
        <f>VLOOKUP(A35,'Phase 1,2+robust'!$A$3:$ID$198,177,FALSE)</f>
        <v>#N/A</v>
      </c>
      <c r="FV35" s="16" t="e">
        <f>VLOOKUP(A35,'Phase 1,2+robust'!$A$3:$ID$198,178,FALSE)</f>
        <v>#N/A</v>
      </c>
      <c r="FW35" s="16" t="e">
        <f>VLOOKUP(A35,'Phase 1,2+robust'!$A$3:$ID$198,179,FALSE)</f>
        <v>#N/A</v>
      </c>
      <c r="FX35" s="16" t="e">
        <f>VLOOKUP(A35,'Phase 1,2+robust'!$A$3:$ID$198,180,FALSE)</f>
        <v>#N/A</v>
      </c>
      <c r="FY35" s="16" t="e">
        <f>VLOOKUP(A35,'Phase 1,2+robust'!$A$3:$ID$198,181,FALSE)</f>
        <v>#N/A</v>
      </c>
      <c r="FZ35" s="16" t="e">
        <f>VLOOKUP(A35,'Phase 1,2+robust'!$A$3:$ID$198,182,FALSE)</f>
        <v>#N/A</v>
      </c>
      <c r="GA35" s="16" t="e">
        <f>VLOOKUP(A35,'Phase 1,2+robust'!$A$3:$ID$198,183,FALSE)</f>
        <v>#N/A</v>
      </c>
      <c r="GB35" s="16" t="e">
        <f>VLOOKUP(A35,'Phase 1,2+robust'!$A$3:$ID$198,184,FALSE)</f>
        <v>#N/A</v>
      </c>
      <c r="GC35" s="16" t="e">
        <f>VLOOKUP(A35,'Phase 1,2+robust'!$A$3:$ID$198,185,FALSE)</f>
        <v>#N/A</v>
      </c>
      <c r="GD35" s="16" t="e">
        <f>VLOOKUP(A35,'Phase 1,2+robust'!$A$3:$ID$198,186,FALSE)</f>
        <v>#N/A</v>
      </c>
      <c r="GE35" s="16" t="e">
        <f>VLOOKUP(A35,'Phase 1,2+robust'!$A$3:$ID$198,187,FALSE)</f>
        <v>#N/A</v>
      </c>
      <c r="GF35" s="16" t="e">
        <f>VLOOKUP(A35,'Phase 1,2+robust'!$A$3:$ID$198,188,FALSE)</f>
        <v>#N/A</v>
      </c>
      <c r="GG35" s="16" t="e">
        <f>VLOOKUP(A35,'Phase 1,2+robust'!$A$3:$ID$198,189,FALSE)</f>
        <v>#N/A</v>
      </c>
      <c r="GH35" s="16" t="e">
        <f>VLOOKUP(A35,'Phase 1,2+robust'!$A$3:$ID$198,190,FALSE)</f>
        <v>#N/A</v>
      </c>
      <c r="GI35" s="16" t="e">
        <f>VLOOKUP(A35,'Phase 1,2+robust'!$A$3:$ID$198,191,FALSE)</f>
        <v>#N/A</v>
      </c>
      <c r="GJ35" s="16" t="e">
        <f>VLOOKUP(A35,'Phase 1,2+robust'!$A$3:$ID$198,192,FALSE)</f>
        <v>#N/A</v>
      </c>
      <c r="GK35" s="16" t="e">
        <f>VLOOKUP(A35,'Phase 1,2+robust'!$A$3:$ID$198,193,FALSE)</f>
        <v>#N/A</v>
      </c>
      <c r="GL35" s="16" t="e">
        <f>VLOOKUP(A35,'Phase 1,2+robust'!$A$3:$ID$198,194,FALSE)</f>
        <v>#N/A</v>
      </c>
      <c r="GM35" s="16" t="e">
        <f>VLOOKUP(A35,'Phase 1,2+robust'!$A$3:$ID$198,195,FALSE)</f>
        <v>#N/A</v>
      </c>
      <c r="GN35" s="16" t="e">
        <f>VLOOKUP(A35,'Phase 1,2+robust'!$A$3:$ID$198,196,FALSE)</f>
        <v>#N/A</v>
      </c>
      <c r="GO35" s="16" t="e">
        <f>VLOOKUP(A35,'Phase 1,2+robust'!$A$3:$ID$198,197,FALSE)</f>
        <v>#N/A</v>
      </c>
      <c r="GP35" s="16" t="e">
        <f>VLOOKUP(A35,'Phase 1,2+robust'!$A$3:$ID$198,198,FALSE)</f>
        <v>#N/A</v>
      </c>
    </row>
    <row r="36" spans="1:198" s="16" customFormat="1" x14ac:dyDescent="0.25">
      <c r="B36" s="16" t="e">
        <f>VLOOKUP(A36,'Phase 1,2+robust'!$A$3:$ID$198,2,FALSE)</f>
        <v>#N/A</v>
      </c>
      <c r="C36" s="16" t="e">
        <f>VLOOKUP(A36,'Phase 1,2+robust'!$A$3:$ID$198,3,FALSE)</f>
        <v>#N/A</v>
      </c>
      <c r="D36" s="16" t="e">
        <f>VLOOKUP(A36,'Phase 1,2+robust'!$A$3:$ID$198,4,FALSE)</f>
        <v>#N/A</v>
      </c>
      <c r="E36" s="16" t="e">
        <f>VLOOKUP(A36,'Phase 1,2+robust'!$A$3:$ID$198,5,FALSE)</f>
        <v>#N/A</v>
      </c>
      <c r="F36" s="16" t="e">
        <f>VLOOKUP(A36,'Phase 1,2+robust'!$A$3:$ID$198,6,FALSE)</f>
        <v>#N/A</v>
      </c>
      <c r="G36" s="16" t="e">
        <f>VLOOKUP(A36,'Phase 1,2+robust'!$A$3:$ID$198,7,FALSE)</f>
        <v>#N/A</v>
      </c>
      <c r="H36" s="16" t="e">
        <f>VLOOKUP(A36,'Phase 1,2+robust'!$A$3:$ID$198,8,FALSE)</f>
        <v>#N/A</v>
      </c>
      <c r="I36" s="16" t="e">
        <f>VLOOKUP(A36,'Phase 1,2+robust'!$A$3:$ID$198,9,FALSE)</f>
        <v>#N/A</v>
      </c>
      <c r="J36" s="45" t="e">
        <f>VLOOKUP(A36,'Phase 1,2+robust'!$A$3:$ID$198,10,FALSE)</f>
        <v>#N/A</v>
      </c>
      <c r="K36" s="46" t="e">
        <f>VLOOKUP(A36,'Phase 1,2+robust'!$A$3:$ID$198,11,FALSE)</f>
        <v>#N/A</v>
      </c>
      <c r="L36" s="47" t="e">
        <f>VLOOKUP(A36,'Phase 1,2+robust'!$A$3:$ID$198,12,FALSE)</f>
        <v>#N/A</v>
      </c>
      <c r="M36" s="16" t="e">
        <f>VLOOKUP(A36,'Phase 1,2+robust'!$A$3:$ID$198,13,FALSE)</f>
        <v>#N/A</v>
      </c>
      <c r="N36" s="16" t="e">
        <f>VLOOKUP(A36,'Phase 1,2+robust'!$A$3:$ID$198,14,FALSE)</f>
        <v>#N/A</v>
      </c>
      <c r="O36" s="16" t="e">
        <f>VLOOKUP(A36,'Phase 1,2+robust'!$A$3:$ID$198,15,FALSE)</f>
        <v>#N/A</v>
      </c>
      <c r="P36" s="45" t="e">
        <f>VLOOKUP(A36,'Phase 1,2+robust'!$A$3:$ID$198,16,FALSE)</f>
        <v>#N/A</v>
      </c>
      <c r="Q36" s="46" t="e">
        <f>VLOOKUP(A36,'Phase 1,2+robust'!$A$3:$ID$198,17,FALSE)</f>
        <v>#N/A</v>
      </c>
      <c r="R36" s="47" t="e">
        <f>VLOOKUP(A36,'Phase 1,2+robust'!$A$3:$ID$198,18,FALSE)</f>
        <v>#N/A</v>
      </c>
      <c r="S36" s="16" t="e">
        <f>VLOOKUP(A36,'Phase 1,2+robust'!$A$3:$ID$198,19,FALSE)</f>
        <v>#N/A</v>
      </c>
      <c r="T36" s="16" t="e">
        <f>VLOOKUP(A36,'Phase 1,2+robust'!$A$3:$ID$198,20,FALSE)</f>
        <v>#N/A</v>
      </c>
      <c r="U36" s="16" t="e">
        <f>VLOOKUP(A36,'Phase 1,2+robust'!$A$3:$ID$198,21,FALSE)</f>
        <v>#N/A</v>
      </c>
      <c r="V36" s="45" t="e">
        <f>VLOOKUP(A36,'Phase 1,2+robust'!$A$3:$ID$198,22,FALSE)</f>
        <v>#N/A</v>
      </c>
      <c r="W36" s="46" t="e">
        <f>VLOOKUP(A36,'Phase 1,2+robust'!$A$3:$ID$198,23,FALSE)</f>
        <v>#N/A</v>
      </c>
      <c r="X36" s="47" t="e">
        <f>VLOOKUP(A36,'Phase 1,2+robust'!$A$3:$ID$198,24,FALSE)</f>
        <v>#N/A</v>
      </c>
      <c r="Y36" s="16" t="e">
        <f>VLOOKUP(A36,'Phase 1,2+robust'!$A$3:$ID$198,25,FALSE)</f>
        <v>#N/A</v>
      </c>
      <c r="Z36" s="16" t="e">
        <f>VLOOKUP(A36,'Phase 1,2+robust'!$A$3:$ID$198,26,FALSE)</f>
        <v>#N/A</v>
      </c>
      <c r="AA36" s="16" t="e">
        <f>VLOOKUP(A36,'Phase 1,2+robust'!$A$3:$ID$198,27,FALSE)</f>
        <v>#N/A</v>
      </c>
      <c r="AB36" s="45" t="e">
        <f>VLOOKUP(A36,'Phase 1,2+robust'!$A$3:$ID$198,28,FALSE)</f>
        <v>#N/A</v>
      </c>
      <c r="AC36" s="46" t="e">
        <f>VLOOKUP(A36,'Phase 1,2+robust'!$A$3:$ID$198,29,FALSE)</f>
        <v>#N/A</v>
      </c>
      <c r="AD36" s="47" t="e">
        <f>VLOOKUP(A36,'Phase 1,2+robust'!$A$3:$ID$198,30,FALSE)</f>
        <v>#N/A</v>
      </c>
      <c r="AE36" s="16" t="e">
        <f>VLOOKUP(A36,'Phase 1,2+robust'!$A$3:$ID$198,31,FALSE)</f>
        <v>#N/A</v>
      </c>
      <c r="AF36" s="16" t="e">
        <f>VLOOKUP(A36,'Phase 1,2+robust'!$A$3:$ID$198,32,FALSE)</f>
        <v>#N/A</v>
      </c>
      <c r="AG36" s="16" t="e">
        <f>VLOOKUP(A36,'Phase 1,2+robust'!$A$3:$ID$198,33,FALSE)</f>
        <v>#N/A</v>
      </c>
      <c r="AH36" s="45" t="e">
        <f>VLOOKUP(A36,'Phase 1,2+robust'!$A$3:$ID$198,34,FALSE)</f>
        <v>#N/A</v>
      </c>
      <c r="AI36" s="46" t="e">
        <f>VLOOKUP(A36,'Phase 1,2+robust'!$A$3:$ID$198,35,FALSE)</f>
        <v>#N/A</v>
      </c>
      <c r="AJ36" s="47" t="e">
        <f>VLOOKUP(A36,'Phase 1,2+robust'!$A$3:$ID$198,36,FALSE)</f>
        <v>#N/A</v>
      </c>
      <c r="AK36" s="16" t="e">
        <f>VLOOKUP(A36,'Phase 1,2+robust'!$A$3:$ID$198,37,FALSE)</f>
        <v>#N/A</v>
      </c>
      <c r="AL36" s="16" t="e">
        <f>VLOOKUP(A36,'Phase 1,2+robust'!$A$3:$ID$198,38,FALSE)</f>
        <v>#N/A</v>
      </c>
      <c r="AM36" s="16" t="e">
        <f>VLOOKUP(A36,'Phase 1,2+robust'!$A$3:$ID$198,39,FALSE)</f>
        <v>#N/A</v>
      </c>
      <c r="AN36" s="45" t="e">
        <f>VLOOKUP(A36,'Phase 1,2+robust'!$A$3:$ID$198,40,FALSE)</f>
        <v>#N/A</v>
      </c>
      <c r="AO36" s="46" t="e">
        <f>VLOOKUP(A36,'Phase 1,2+robust'!$A$3:$ID$198,41,FALSE)</f>
        <v>#N/A</v>
      </c>
      <c r="AP36" s="47" t="e">
        <f>VLOOKUP(A36,'Phase 1,2+robust'!$A$3:$ID$198,42,FALSE)</f>
        <v>#N/A</v>
      </c>
      <c r="AQ36" s="16" t="e">
        <f>VLOOKUP(A36,'Phase 1,2+robust'!$A$3:$ID$198,43,FALSE)</f>
        <v>#N/A</v>
      </c>
      <c r="AR36" s="16" t="e">
        <f>VLOOKUP(A36,'Phase 1,2+robust'!$A$3:$ID$198,44,FALSE)</f>
        <v>#N/A</v>
      </c>
      <c r="AS36" s="16" t="e">
        <f>VLOOKUP(A36,'Phase 1,2+robust'!$A$3:$ID$198,45,FALSE)</f>
        <v>#N/A</v>
      </c>
      <c r="AT36" s="45" t="e">
        <f>VLOOKUP(A36,'Phase 1,2+robust'!$A$3:$ID$198,46,FALSE)</f>
        <v>#N/A</v>
      </c>
      <c r="AU36" s="46" t="e">
        <f>VLOOKUP(A36,'Phase 1,2+robust'!$A$3:$ID$198,47,FALSE)</f>
        <v>#N/A</v>
      </c>
      <c r="AV36" s="47" t="e">
        <f>VLOOKUP(A36,'Phase 1,2+robust'!$A$3:$ID$198,48,FALSE)</f>
        <v>#N/A</v>
      </c>
      <c r="AW36" s="16" t="e">
        <f>VLOOKUP(A36,'Phase 1,2+robust'!$A$3:$ID$198,49,FALSE)</f>
        <v>#N/A</v>
      </c>
      <c r="AX36" s="16" t="e">
        <f>VLOOKUP(A36,'Phase 1,2+robust'!$A$3:$ID$198,50,FALSE)</f>
        <v>#N/A</v>
      </c>
      <c r="AY36" s="16" t="e">
        <f>VLOOKUP(A36,'Phase 1,2+robust'!$A$3:$ID$198,51,FALSE)</f>
        <v>#N/A</v>
      </c>
      <c r="AZ36" s="45" t="e">
        <f>VLOOKUP(A36,'Phase 1,2+robust'!$A$3:$ID$198,52,FALSE)</f>
        <v>#N/A</v>
      </c>
      <c r="BA36" s="46" t="e">
        <f>VLOOKUP(A36,'Phase 1,2+robust'!$A$3:$ID$198,53,FALSE)</f>
        <v>#N/A</v>
      </c>
      <c r="BB36" s="47" t="e">
        <f>VLOOKUP(A36,'Phase 1,2+robust'!$A$3:$ID$198,54,FALSE)</f>
        <v>#N/A</v>
      </c>
      <c r="BC36" s="16" t="e">
        <f>VLOOKUP(A36,'Phase 1,2+robust'!$A$3:$ID$198,55,FALSE)</f>
        <v>#N/A</v>
      </c>
      <c r="BD36" s="16" t="e">
        <f>VLOOKUP(A36,'Phase 1,2+robust'!$A$3:$ID$198,56,FALSE)</f>
        <v>#N/A</v>
      </c>
      <c r="BE36" s="16" t="e">
        <f>VLOOKUP(A36,'Phase 1,2+robust'!$A$3:$ID$198,57,FALSE)</f>
        <v>#N/A</v>
      </c>
      <c r="BF36" s="45" t="e">
        <f>VLOOKUP(A36,'Phase 1,2+robust'!$A$3:$ID$198,58,FALSE)</f>
        <v>#N/A</v>
      </c>
      <c r="BG36" s="46" t="e">
        <f>VLOOKUP(A36,'Phase 1,2+robust'!$A$3:$ID$198,59,FALSE)</f>
        <v>#N/A</v>
      </c>
      <c r="BH36" s="47" t="e">
        <f>VLOOKUP(A36,'Phase 1,2+robust'!$A$3:$ID$198,60,FALSE)</f>
        <v>#N/A</v>
      </c>
      <c r="BI36" s="16" t="e">
        <f>VLOOKUP(A36,'Phase 1,2+robust'!$A$3:$ID$198,61,FALSE)</f>
        <v>#N/A</v>
      </c>
      <c r="BJ36" s="16" t="e">
        <f>VLOOKUP(A36,'Phase 1,2+robust'!$A$3:$ID$198,62,FALSE)</f>
        <v>#N/A</v>
      </c>
      <c r="BK36" s="16" t="e">
        <f>VLOOKUP(A36,'Phase 1,2+robust'!$A$3:$ID$198,63,FALSE)</f>
        <v>#N/A</v>
      </c>
      <c r="BL36" s="45" t="e">
        <f>VLOOKUP(A36,'Phase 1,2+robust'!$A$3:$ID$198,64,FALSE)</f>
        <v>#N/A</v>
      </c>
      <c r="BM36" s="46" t="e">
        <f>VLOOKUP(A36,'Phase 1,2+robust'!$A$3:$ID$198,65,FALSE)</f>
        <v>#N/A</v>
      </c>
      <c r="BN36" s="47" t="e">
        <f>VLOOKUP(A36,'Phase 1,2+robust'!$A$3:$ID$198,66,FALSE)</f>
        <v>#N/A</v>
      </c>
      <c r="BO36" s="16" t="e">
        <f>VLOOKUP(A36,'Phase 1,2+robust'!$A$3:$ID$198,67,FALSE)</f>
        <v>#N/A</v>
      </c>
      <c r="BP36" s="16" t="e">
        <f>VLOOKUP(A36,'Phase 1,2+robust'!$A$3:$ID$198,68,FALSE)</f>
        <v>#N/A</v>
      </c>
      <c r="BQ36" s="16" t="e">
        <f>VLOOKUP(A36,'Phase 1,2+robust'!$A$3:$ID$198,69,FALSE)</f>
        <v>#N/A</v>
      </c>
      <c r="BR36" s="45" t="e">
        <f>VLOOKUP(A36,'Phase 1,2+robust'!$A$3:$ID$198,70,FALSE)</f>
        <v>#N/A</v>
      </c>
      <c r="BS36" s="46" t="e">
        <f>VLOOKUP(A36,'Phase 1,2+robust'!$A$3:$ID$198,71,FALSE)</f>
        <v>#N/A</v>
      </c>
      <c r="BT36" s="47" t="e">
        <f>VLOOKUP(A36,'Phase 1,2+robust'!$A$3:$ID$198,72,FALSE)</f>
        <v>#N/A</v>
      </c>
      <c r="BU36" s="16" t="e">
        <f>VLOOKUP(A36,'Phase 1,2+robust'!$A$3:$ID$198,73,FALSE)</f>
        <v>#N/A</v>
      </c>
      <c r="BV36" s="16" t="e">
        <f>VLOOKUP(A36,'Phase 1,2+robust'!$A$3:$ID$198,74,FALSE)</f>
        <v>#N/A</v>
      </c>
      <c r="BW36" s="16" t="e">
        <f>VLOOKUP(A36,'Phase 1,2+robust'!$A$3:$ID$198,75,FALSE)</f>
        <v>#N/A</v>
      </c>
      <c r="BX36" s="45" t="e">
        <f>VLOOKUP(A36,'Phase 1,2+robust'!$A$3:$ID$198,76,FALSE)</f>
        <v>#N/A</v>
      </c>
      <c r="BY36" s="46" t="e">
        <f>VLOOKUP(A36,'Phase 1,2+robust'!$A$3:$ID$198,77,FALSE)</f>
        <v>#N/A</v>
      </c>
      <c r="BZ36" s="47" t="e">
        <f>VLOOKUP(A36,'Phase 1,2+robust'!$A$3:$ID$198,78,FALSE)</f>
        <v>#N/A</v>
      </c>
      <c r="CA36" s="16" t="e">
        <f>VLOOKUP(A36,'Phase 1,2+robust'!$A$3:$ID$198,79,FALSE)</f>
        <v>#N/A</v>
      </c>
      <c r="CB36" s="16" t="e">
        <f>VLOOKUP(A36,'Phase 1,2+robust'!$A$3:$ID$198,80,FALSE)</f>
        <v>#N/A</v>
      </c>
      <c r="CC36" s="16" t="e">
        <f>VLOOKUP(A36,'Phase 1,2+robust'!$A$3:$ID$198,81,FALSE)</f>
        <v>#N/A</v>
      </c>
      <c r="CD36" s="45" t="e">
        <f>VLOOKUP(A36,'Phase 1,2+robust'!$A$3:$ID$198,82,FALSE)</f>
        <v>#N/A</v>
      </c>
      <c r="CE36" s="46" t="e">
        <f>VLOOKUP(A36,'Phase 1,2+robust'!$A$3:$ID$198,83,FALSE)</f>
        <v>#N/A</v>
      </c>
      <c r="CF36" s="47" t="e">
        <f>VLOOKUP(A36,'Phase 1,2+robust'!$A$3:$ID$198,84,FALSE)</f>
        <v>#N/A</v>
      </c>
      <c r="CG36" s="16" t="e">
        <f>VLOOKUP(A36,'Phase 1,2+robust'!$A$3:$ID$198,85,FALSE)</f>
        <v>#N/A</v>
      </c>
      <c r="CH36" s="16" t="e">
        <f>VLOOKUP(A36,'Phase 1,2+robust'!$A$3:$ID$198,86,FALSE)</f>
        <v>#N/A</v>
      </c>
      <c r="CI36" s="16" t="e">
        <f>VLOOKUP(A36,'Phase 1,2+robust'!$A$3:$ID$198,87,FALSE)</f>
        <v>#N/A</v>
      </c>
      <c r="CJ36" s="45" t="e">
        <f>VLOOKUP(A36,'Phase 1,2+robust'!$A$3:$ID$198,88,FALSE)</f>
        <v>#N/A</v>
      </c>
      <c r="CK36" s="46" t="e">
        <f>VLOOKUP(A36,'Phase 1,2+robust'!$A$3:$ID$198,89,FALSE)</f>
        <v>#N/A</v>
      </c>
      <c r="CL36" s="47" t="e">
        <f>VLOOKUP(A36,'Phase 1,2+robust'!$A$3:$ID$198,90,FALSE)</f>
        <v>#N/A</v>
      </c>
      <c r="CM36" s="16" t="e">
        <f>VLOOKUP(A36,'Phase 1,2+robust'!$A$3:$ID$198,91,FALSE)</f>
        <v>#N/A</v>
      </c>
      <c r="CN36" s="16" t="e">
        <f>VLOOKUP(A36,'Phase 1,2+robust'!$A$3:$ID$198,92,FALSE)</f>
        <v>#N/A</v>
      </c>
      <c r="CO36" s="16" t="e">
        <f>VLOOKUP(A36,'Phase 1,2+robust'!$A$3:$ID$198,93,FALSE)</f>
        <v>#N/A</v>
      </c>
      <c r="CP36" s="45" t="e">
        <f>VLOOKUP(A36,'Phase 1,2+robust'!$A$3:$ID$198,94,FALSE)</f>
        <v>#N/A</v>
      </c>
      <c r="CQ36" s="46" t="e">
        <f>VLOOKUP(A36,'Phase 1,2+robust'!$A$3:$ID$198,95,FALSE)</f>
        <v>#N/A</v>
      </c>
      <c r="CR36" s="47" t="e">
        <f>VLOOKUP(A36,'Phase 1,2+robust'!$A$3:$ID$198,96,FALSE)</f>
        <v>#N/A</v>
      </c>
      <c r="CS36" s="16" t="e">
        <f>VLOOKUP(A36,'Phase 1,2+robust'!$A$3:$ID$198,97,FALSE)</f>
        <v>#N/A</v>
      </c>
      <c r="CT36" s="16" t="e">
        <f>VLOOKUP(A36,'Phase 1,2+robust'!$A$3:$ID$198,98,FALSE)</f>
        <v>#N/A</v>
      </c>
      <c r="CU36" s="16" t="e">
        <f>VLOOKUP(A36,'Phase 1,2+robust'!$A$3:$ID$198,99,FALSE)</f>
        <v>#N/A</v>
      </c>
      <c r="CV36" s="45" t="e">
        <f>VLOOKUP(A36,'Phase 1,2+robust'!$A$3:$ID$198,100,FALSE)</f>
        <v>#N/A</v>
      </c>
      <c r="CW36" s="46" t="e">
        <f>VLOOKUP(A36,'Phase 1,2+robust'!$A$3:$ID$198,101,FALSE)</f>
        <v>#N/A</v>
      </c>
      <c r="CX36" s="47" t="e">
        <f>VLOOKUP(A36,'Phase 1,2+robust'!$A$3:$ID$198,102,FALSE)</f>
        <v>#N/A</v>
      </c>
      <c r="CY36" s="16" t="e">
        <f>VLOOKUP(A36,'Phase 1,2+robust'!$A$3:$ID$198,103,FALSE)</f>
        <v>#N/A</v>
      </c>
      <c r="CZ36" s="16" t="e">
        <f>VLOOKUP(A36,'Phase 1,2+robust'!$A$3:$ID$198,104,FALSE)</f>
        <v>#N/A</v>
      </c>
      <c r="DA36" s="16" t="e">
        <f>VLOOKUP(A36,'Phase 1,2+robust'!$A$3:$ID$198,105,FALSE)</f>
        <v>#N/A</v>
      </c>
      <c r="DB36" s="45" t="e">
        <f>VLOOKUP(A36,'Phase 1,2+robust'!$A$3:$ID$198,106,FALSE)</f>
        <v>#N/A</v>
      </c>
      <c r="DC36" s="46" t="e">
        <f>VLOOKUP(A36,'Phase 1,2+robust'!$A$3:$ID$198,107,FALSE)</f>
        <v>#N/A</v>
      </c>
      <c r="DD36" s="47" t="e">
        <f>VLOOKUP(A36,'Phase 1,2+robust'!$A$3:$ID$198,108,FALSE)</f>
        <v>#N/A</v>
      </c>
      <c r="DE36" s="16" t="e">
        <f>VLOOKUP(A36,'Phase 1,2+robust'!$A$3:$ID$198,109,FALSE)</f>
        <v>#N/A</v>
      </c>
      <c r="DF36" s="16" t="e">
        <f>VLOOKUP(A36,'Phase 1,2+robust'!$A$3:$ID$198,110,FALSE)</f>
        <v>#N/A</v>
      </c>
      <c r="DG36" s="16" t="e">
        <f>VLOOKUP(A36,'Phase 1,2+robust'!$A$3:$ID$198,111,FALSE)</f>
        <v>#N/A</v>
      </c>
      <c r="DH36" s="45" t="e">
        <f>VLOOKUP(A36,'Phase 1,2+robust'!$A$3:$ID$198,112,FALSE)</f>
        <v>#N/A</v>
      </c>
      <c r="DI36" s="46" t="e">
        <f>VLOOKUP(A36,'Phase 1,2+robust'!$A$3:$ID$198,113,FALSE)</f>
        <v>#N/A</v>
      </c>
      <c r="DJ36" s="47" t="e">
        <f>VLOOKUP(A36,'Phase 1,2+robust'!$A$3:$ID$198,114,FALSE)</f>
        <v>#N/A</v>
      </c>
      <c r="DK36" s="16" t="e">
        <f>VLOOKUP(A36,'Phase 1,2+robust'!$A$3:$ID$198,115,FALSE)</f>
        <v>#N/A</v>
      </c>
      <c r="DL36" s="16" t="e">
        <f>VLOOKUP(A36,'Phase 1,2+robust'!$A$3:$ID$198,116,FALSE)</f>
        <v>#N/A</v>
      </c>
      <c r="DM36" s="16" t="e">
        <f>VLOOKUP(A36,'Phase 1,2+robust'!$A$3:$ID$198,117,FALSE)</f>
        <v>#N/A</v>
      </c>
      <c r="DN36" s="45" t="e">
        <f>VLOOKUP(A36,'Phase 1,2+robust'!$A$3:$ID$198,118,FALSE)</f>
        <v>#N/A</v>
      </c>
      <c r="DO36" s="46" t="e">
        <f>VLOOKUP(A36,'Phase 1,2+robust'!$A$3:$ID$198,119,FALSE)</f>
        <v>#N/A</v>
      </c>
      <c r="DP36" s="47" t="e">
        <f>VLOOKUP(A36,'Phase 1,2+robust'!$A$3:$ID$198,120,FALSE)</f>
        <v>#N/A</v>
      </c>
      <c r="DQ36" s="16" t="e">
        <f>VLOOKUP(A36,'Phase 1,2+robust'!$A$3:$ID$198,121,FALSE)</f>
        <v>#N/A</v>
      </c>
      <c r="DR36" s="16" t="e">
        <f>VLOOKUP(A36,'Phase 1,2+robust'!$A$3:$ID$198,122,FALSE)</f>
        <v>#N/A</v>
      </c>
      <c r="DS36" s="16" t="e">
        <f>VLOOKUP(A36,'Phase 1,2+robust'!$A$3:$ID$198,123,FALSE)</f>
        <v>#N/A</v>
      </c>
      <c r="DT36" s="45" t="e">
        <f>VLOOKUP(A36,'Phase 1,2+robust'!$A$3:$ID$198,124,FALSE)</f>
        <v>#N/A</v>
      </c>
      <c r="DU36" s="46" t="e">
        <f>VLOOKUP(A36,'Phase 1,2+robust'!$A$3:$ID$198,125,FALSE)</f>
        <v>#N/A</v>
      </c>
      <c r="DV36" s="47" t="e">
        <f>VLOOKUP(A36,'Phase 1,2+robust'!$A$3:$ID$198,126,FALSE)</f>
        <v>#N/A</v>
      </c>
      <c r="DW36" s="16" t="e">
        <f>VLOOKUP(A36,'Phase 1,2+robust'!$A$3:$ID$198,127,FALSE)</f>
        <v>#N/A</v>
      </c>
      <c r="DX36" s="16" t="e">
        <f>VLOOKUP(A36,'Phase 1,2+robust'!$A$3:$ID$198,128,FALSE)</f>
        <v>#N/A</v>
      </c>
      <c r="DY36" s="16" t="e">
        <f>VLOOKUP(A36,'Phase 1,2+robust'!$A$3:$ID$198,129,FALSE)</f>
        <v>#N/A</v>
      </c>
      <c r="DZ36" s="45" t="e">
        <f>VLOOKUP(A36,'Phase 1,2+robust'!$A$3:$ID$198,130,FALSE)</f>
        <v>#N/A</v>
      </c>
      <c r="EA36" s="46" t="e">
        <f>VLOOKUP(A36,'Phase 1,2+robust'!$A$3:$ID$198,131,FALSE)</f>
        <v>#N/A</v>
      </c>
      <c r="EB36" s="47" t="e">
        <f>VLOOKUP(A36,'Phase 1,2+robust'!$A$3:$ID$198,132,FALSE)</f>
        <v>#N/A</v>
      </c>
      <c r="EC36" s="16" t="e">
        <f>VLOOKUP(A36,'Phase 1,2+robust'!$A$3:$ID$198,133,FALSE)</f>
        <v>#N/A</v>
      </c>
      <c r="ED36" s="16" t="e">
        <f>VLOOKUP(A36,'Phase 1,2+robust'!$A$3:$ID$198,134,FALSE)</f>
        <v>#N/A</v>
      </c>
      <c r="EE36" s="16" t="e">
        <f>VLOOKUP(A36,'Phase 1,2+robust'!$A$3:$ID$198,135,FALSE)</f>
        <v>#N/A</v>
      </c>
      <c r="EF36" s="45" t="e">
        <f>VLOOKUP(A36,'Phase 1,2+robust'!$A$3:$ID$198,136,FALSE)</f>
        <v>#N/A</v>
      </c>
      <c r="EG36" s="46" t="e">
        <f>VLOOKUP(A36,'Phase 1,2+robust'!$A$3:$ID$198,137,FALSE)</f>
        <v>#N/A</v>
      </c>
      <c r="EH36" s="47" t="e">
        <f>VLOOKUP(A36,'Phase 1,2+robust'!$A$3:$ID$198,138,FALSE)</f>
        <v>#N/A</v>
      </c>
      <c r="EI36" s="16" t="e">
        <f>VLOOKUP(A36,'Phase 1,2+robust'!$A$3:$ID$198,139,FALSE)</f>
        <v>#N/A</v>
      </c>
      <c r="EJ36" s="16" t="e">
        <f>VLOOKUP(A36,'Phase 1,2+robust'!$A$3:$ID$198,140,FALSE)</f>
        <v>#N/A</v>
      </c>
      <c r="EK36" s="16" t="e">
        <f>VLOOKUP(A36,'Phase 1,2+robust'!$A$3:$ID$198,141,FALSE)</f>
        <v>#N/A</v>
      </c>
      <c r="EL36" s="45" t="e">
        <f>VLOOKUP(A36,'Phase 1,2+robust'!$A$3:$ID$198,142,FALSE)</f>
        <v>#N/A</v>
      </c>
      <c r="EM36" s="46" t="e">
        <f>VLOOKUP(A36,'Phase 1,2+robust'!$A$3:$ID$198,143,FALSE)</f>
        <v>#N/A</v>
      </c>
      <c r="EN36" s="47" t="e">
        <f>VLOOKUP(A36,'Phase 1,2+robust'!$A$3:$ID$198,144,FALSE)</f>
        <v>#N/A</v>
      </c>
      <c r="EO36" s="16" t="e">
        <f>VLOOKUP(A36,'Phase 1,2+robust'!$A$3:$ID$198,145,FALSE)</f>
        <v>#N/A</v>
      </c>
      <c r="EP36" s="16" t="e">
        <f>VLOOKUP(A36,'Phase 1,2+robust'!$A$3:$ID$198,146,FALSE)</f>
        <v>#N/A</v>
      </c>
      <c r="EQ36" s="16" t="e">
        <f>VLOOKUP(A36,'Phase 1,2+robust'!$A$3:$ID$198,147,FALSE)</f>
        <v>#N/A</v>
      </c>
      <c r="ER36" s="45" t="e">
        <f>VLOOKUP(A36,'Phase 1,2+robust'!$A$3:$ID$198,148,FALSE)</f>
        <v>#N/A</v>
      </c>
      <c r="ES36" s="46" t="e">
        <f>VLOOKUP(A36,'Phase 1,2+robust'!$A$3:$ID$198,149,FALSE)</f>
        <v>#N/A</v>
      </c>
      <c r="ET36" s="47" t="e">
        <f>VLOOKUP(A36,'Phase 1,2+robust'!$A$3:$ID$198,150,FALSE)</f>
        <v>#N/A</v>
      </c>
      <c r="EU36" s="16" t="e">
        <f>VLOOKUP(A36,'Phase 1,2+robust'!$A$3:$ID$198,151,FALSE)</f>
        <v>#N/A</v>
      </c>
      <c r="EV36" s="16" t="e">
        <f>VLOOKUP(A36,'Phase 1,2+robust'!$A$3:$ID$198,152,FALSE)</f>
        <v>#N/A</v>
      </c>
      <c r="EW36" s="16" t="e">
        <f>VLOOKUP(A36,'Phase 1,2+robust'!$A$3:$ID$198,153,FALSE)</f>
        <v>#N/A</v>
      </c>
      <c r="EX36" s="16" t="e">
        <f>VLOOKUP(A36,'Phase 1,2+robust'!$A$3:$ID$198,154,FALSE)</f>
        <v>#N/A</v>
      </c>
      <c r="EY36" s="16" t="e">
        <f>VLOOKUP(A36,'Phase 1,2+robust'!$A$3:$ID$198,155,FALSE)</f>
        <v>#N/A</v>
      </c>
      <c r="EZ36" s="16" t="e">
        <f>VLOOKUP(A36,'Phase 1,2+robust'!$A$3:$ID$198,156,FALSE)</f>
        <v>#N/A</v>
      </c>
      <c r="FA36" s="16" t="e">
        <f>VLOOKUP(A36,'Phase 1,2+robust'!$A$3:$ID$198,157,FALSE)</f>
        <v>#N/A</v>
      </c>
      <c r="FB36" s="16" t="e">
        <f>VLOOKUP(A36,'Phase 1,2+robust'!$A$3:$ID$198,158,FALSE)</f>
        <v>#N/A</v>
      </c>
      <c r="FC36" s="16" t="e">
        <f>VLOOKUP(A36,'Phase 1,2+robust'!$A$3:$ID$198,159,FALSE)</f>
        <v>#N/A</v>
      </c>
      <c r="FD36" s="16" t="e">
        <f>VLOOKUP(A36,'Phase 1,2+robust'!$A$3:$ID$198,160,FALSE)</f>
        <v>#N/A</v>
      </c>
      <c r="FE36" s="16" t="e">
        <f>VLOOKUP(A36,'Phase 1,2+robust'!$A$3:$ID$198,161,FALSE)</f>
        <v>#N/A</v>
      </c>
      <c r="FF36" s="16" t="e">
        <f>VLOOKUP(A36,'Phase 1,2+robust'!$A$3:$ID$198,162,FALSE)</f>
        <v>#N/A</v>
      </c>
      <c r="FG36" s="16" t="e">
        <f>VLOOKUP(A36,'Phase 1,2+robust'!$A$3:$ID$198,163,FALSE)</f>
        <v>#N/A</v>
      </c>
      <c r="FH36" s="16" t="e">
        <f>VLOOKUP(A36,'Phase 1,2+robust'!$A$3:$ID$198,164,FALSE)</f>
        <v>#N/A</v>
      </c>
      <c r="FI36" s="16" t="e">
        <f>VLOOKUP(A36,'Phase 1,2+robust'!$A$3:$ID$198,165,FALSE)</f>
        <v>#N/A</v>
      </c>
      <c r="FJ36" s="16" t="e">
        <f>VLOOKUP(A36,'Phase 1,2+robust'!$A$3:$ID$198,166,FALSE)</f>
        <v>#N/A</v>
      </c>
      <c r="FK36" s="16" t="e">
        <f>VLOOKUP(A36,'Phase 1,2+robust'!$A$3:$ID$198,167,FALSE)</f>
        <v>#N/A</v>
      </c>
      <c r="FL36" s="16" t="e">
        <f>VLOOKUP(A36,'Phase 1,2+robust'!$A$3:$ID$198,168,FALSE)</f>
        <v>#N/A</v>
      </c>
      <c r="FM36" s="16" t="e">
        <f>VLOOKUP(A36,'Phase 1,2+robust'!$A$3:$ID$198,169,FALSE)</f>
        <v>#N/A</v>
      </c>
      <c r="FN36" s="16" t="e">
        <f>VLOOKUP(A36,'Phase 1,2+robust'!$A$3:$ID$198,170,FALSE)</f>
        <v>#N/A</v>
      </c>
      <c r="FO36" s="16" t="e">
        <f>VLOOKUP(A36,'Phase 1,2+robust'!$A$3:$ID$198,171,FALSE)</f>
        <v>#N/A</v>
      </c>
      <c r="FP36" s="16" t="e">
        <f>VLOOKUP(A36,'Phase 1,2+robust'!$A$3:$ID$198,172,FALSE)</f>
        <v>#N/A</v>
      </c>
      <c r="FQ36" s="16" t="e">
        <f>VLOOKUP(A36,'Phase 1,2+robust'!$A$3:$ID$198,173,FALSE)</f>
        <v>#N/A</v>
      </c>
      <c r="FR36" s="16" t="e">
        <f>VLOOKUP(A36,'Phase 1,2+robust'!$A$3:$ID$198,174,FALSE)</f>
        <v>#N/A</v>
      </c>
      <c r="FS36" s="16" t="e">
        <f>VLOOKUP(A36,'Phase 1,2+robust'!$A$3:$ID$198,175,FALSE)</f>
        <v>#N/A</v>
      </c>
      <c r="FT36" s="16" t="e">
        <f>VLOOKUP(A36,'Phase 1,2+robust'!$A$3:$ID$198,176,FALSE)</f>
        <v>#N/A</v>
      </c>
      <c r="FU36" s="16" t="e">
        <f>VLOOKUP(A36,'Phase 1,2+robust'!$A$3:$ID$198,177,FALSE)</f>
        <v>#N/A</v>
      </c>
      <c r="FV36" s="16" t="e">
        <f>VLOOKUP(A36,'Phase 1,2+robust'!$A$3:$ID$198,178,FALSE)</f>
        <v>#N/A</v>
      </c>
      <c r="FW36" s="16" t="e">
        <f>VLOOKUP(A36,'Phase 1,2+robust'!$A$3:$ID$198,179,FALSE)</f>
        <v>#N/A</v>
      </c>
      <c r="FX36" s="16" t="e">
        <f>VLOOKUP(A36,'Phase 1,2+robust'!$A$3:$ID$198,180,FALSE)</f>
        <v>#N/A</v>
      </c>
      <c r="FY36" s="16" t="e">
        <f>VLOOKUP(A36,'Phase 1,2+robust'!$A$3:$ID$198,181,FALSE)</f>
        <v>#N/A</v>
      </c>
      <c r="FZ36" s="16" t="e">
        <f>VLOOKUP(A36,'Phase 1,2+robust'!$A$3:$ID$198,182,FALSE)</f>
        <v>#N/A</v>
      </c>
      <c r="GA36" s="16" t="e">
        <f>VLOOKUP(A36,'Phase 1,2+robust'!$A$3:$ID$198,183,FALSE)</f>
        <v>#N/A</v>
      </c>
      <c r="GB36" s="16" t="e">
        <f>VLOOKUP(A36,'Phase 1,2+robust'!$A$3:$ID$198,184,FALSE)</f>
        <v>#N/A</v>
      </c>
      <c r="GC36" s="16" t="e">
        <f>VLOOKUP(A36,'Phase 1,2+robust'!$A$3:$ID$198,185,FALSE)</f>
        <v>#N/A</v>
      </c>
      <c r="GD36" s="16" t="e">
        <f>VLOOKUP(A36,'Phase 1,2+robust'!$A$3:$ID$198,186,FALSE)</f>
        <v>#N/A</v>
      </c>
      <c r="GE36" s="16" t="e">
        <f>VLOOKUP(A36,'Phase 1,2+robust'!$A$3:$ID$198,187,FALSE)</f>
        <v>#N/A</v>
      </c>
      <c r="GF36" s="16" t="e">
        <f>VLOOKUP(A36,'Phase 1,2+robust'!$A$3:$ID$198,188,FALSE)</f>
        <v>#N/A</v>
      </c>
      <c r="GG36" s="16" t="e">
        <f>VLOOKUP(A36,'Phase 1,2+robust'!$A$3:$ID$198,189,FALSE)</f>
        <v>#N/A</v>
      </c>
      <c r="GH36" s="16" t="e">
        <f>VLOOKUP(A36,'Phase 1,2+robust'!$A$3:$ID$198,190,FALSE)</f>
        <v>#N/A</v>
      </c>
      <c r="GI36" s="16" t="e">
        <f>VLOOKUP(A36,'Phase 1,2+robust'!$A$3:$ID$198,191,FALSE)</f>
        <v>#N/A</v>
      </c>
      <c r="GJ36" s="16" t="e">
        <f>VLOOKUP(A36,'Phase 1,2+robust'!$A$3:$ID$198,192,FALSE)</f>
        <v>#N/A</v>
      </c>
      <c r="GK36" s="16" t="e">
        <f>VLOOKUP(A36,'Phase 1,2+robust'!$A$3:$ID$198,193,FALSE)</f>
        <v>#N/A</v>
      </c>
      <c r="GL36" s="16" t="e">
        <f>VLOOKUP(A36,'Phase 1,2+robust'!$A$3:$ID$198,194,FALSE)</f>
        <v>#N/A</v>
      </c>
      <c r="GM36" s="16" t="e">
        <f>VLOOKUP(A36,'Phase 1,2+robust'!$A$3:$ID$198,195,FALSE)</f>
        <v>#N/A</v>
      </c>
      <c r="GN36" s="16" t="e">
        <f>VLOOKUP(A36,'Phase 1,2+robust'!$A$3:$ID$198,196,FALSE)</f>
        <v>#N/A</v>
      </c>
      <c r="GO36" s="16" t="e">
        <f>VLOOKUP(A36,'Phase 1,2+robust'!$A$3:$ID$198,197,FALSE)</f>
        <v>#N/A</v>
      </c>
      <c r="GP36" s="16" t="e">
        <f>VLOOKUP(A36,'Phase 1,2+robust'!$A$3:$ID$198,198,FALSE)</f>
        <v>#N/A</v>
      </c>
    </row>
    <row r="37" spans="1:198" s="16" customFormat="1" x14ac:dyDescent="0.25">
      <c r="B37" s="16" t="s">
        <v>518</v>
      </c>
      <c r="J37" s="45">
        <f>$C$96</f>
        <v>74</v>
      </c>
      <c r="K37" s="46">
        <f>0.95*$C$96</f>
        <v>70.3</v>
      </c>
      <c r="L37" s="47">
        <f>0.95*$C$96</f>
        <v>70.3</v>
      </c>
      <c r="M37" s="16">
        <f>$C$96</f>
        <v>74</v>
      </c>
      <c r="N37" s="16">
        <f>1.07*$C$96</f>
        <v>79.180000000000007</v>
      </c>
      <c r="O37" s="16">
        <f>1.07*$C$96</f>
        <v>79.180000000000007</v>
      </c>
      <c r="P37" s="45"/>
      <c r="Q37" s="46"/>
      <c r="R37" s="47"/>
      <c r="V37" s="45"/>
      <c r="W37" s="46">
        <f>0.95*$C$96</f>
        <v>70.3</v>
      </c>
      <c r="X37" s="47">
        <f>0.95*$C$96</f>
        <v>70.3</v>
      </c>
      <c r="Z37" s="16">
        <f>1.07*$C$96</f>
        <v>79.180000000000007</v>
      </c>
      <c r="AA37" s="16">
        <f>1.07*$C$96</f>
        <v>79.180000000000007</v>
      </c>
      <c r="AB37" s="45"/>
      <c r="AC37" s="46"/>
      <c r="AD37" s="47"/>
      <c r="AH37" s="45"/>
      <c r="AI37" s="46">
        <f>$C$96</f>
        <v>74</v>
      </c>
      <c r="AJ37" s="47">
        <f>$C$96</f>
        <v>74</v>
      </c>
      <c r="AL37" s="16">
        <f>1.07*$C$96</f>
        <v>79.180000000000007</v>
      </c>
      <c r="AM37" s="16">
        <f>1.07*$C$96</f>
        <v>79.180000000000007</v>
      </c>
      <c r="AN37" s="45"/>
      <c r="AO37" s="46"/>
      <c r="AP37" s="47"/>
      <c r="AT37" s="45"/>
      <c r="AU37" s="46">
        <f>$C$96</f>
        <v>74</v>
      </c>
      <c r="AV37" s="47">
        <f>$C$96</f>
        <v>74</v>
      </c>
      <c r="AX37" s="16">
        <f>1.07*$C$96</f>
        <v>79.180000000000007</v>
      </c>
      <c r="AY37" s="16">
        <f>1.07*$C$96</f>
        <v>79.180000000000007</v>
      </c>
      <c r="AZ37" s="45"/>
      <c r="BA37" s="46"/>
      <c r="BB37" s="47"/>
      <c r="BF37" s="45"/>
      <c r="BG37" s="46">
        <f>$C$96</f>
        <v>74</v>
      </c>
      <c r="BH37" s="47">
        <f>$C$96</f>
        <v>74</v>
      </c>
      <c r="BJ37" s="16">
        <f>1.07*$C$96</f>
        <v>79.180000000000007</v>
      </c>
      <c r="BK37" s="16">
        <f>1.07*$C$96</f>
        <v>79.180000000000007</v>
      </c>
      <c r="BL37" s="45"/>
      <c r="BM37" s="46">
        <f>$F$97</f>
        <v>0</v>
      </c>
      <c r="BN37" s="47">
        <f>$F$97</f>
        <v>0</v>
      </c>
      <c r="BP37" s="16">
        <f>$D$83</f>
        <v>54</v>
      </c>
      <c r="BQ37" s="16">
        <f>$D$83</f>
        <v>54</v>
      </c>
      <c r="BR37" s="45"/>
      <c r="BS37" s="46">
        <f>$D$82</f>
        <v>64</v>
      </c>
      <c r="BT37" s="47">
        <f>$D$82</f>
        <v>64</v>
      </c>
      <c r="BV37" s="16">
        <f>$D$79</f>
        <v>54</v>
      </c>
      <c r="BW37" s="16">
        <f>$D$79</f>
        <v>54</v>
      </c>
      <c r="BX37" s="45"/>
      <c r="BY37" s="46">
        <f>$D$80</f>
        <v>50</v>
      </c>
      <c r="BZ37" s="47">
        <f>$D$80</f>
        <v>50</v>
      </c>
      <c r="CB37" s="16">
        <f>$D$78</f>
        <v>54</v>
      </c>
      <c r="CC37" s="16">
        <f>$D$78</f>
        <v>54</v>
      </c>
      <c r="CD37" s="45"/>
      <c r="CE37" s="46">
        <f>$D$78</f>
        <v>54</v>
      </c>
      <c r="CF37" s="47">
        <f>$D$78</f>
        <v>54</v>
      </c>
      <c r="CH37" s="16">
        <f>$D$85</f>
        <v>7</v>
      </c>
      <c r="CI37" s="16">
        <f>$D$85</f>
        <v>7</v>
      </c>
      <c r="CJ37" s="45"/>
      <c r="CK37" s="46">
        <f>$D$85</f>
        <v>7</v>
      </c>
      <c r="CL37" s="47">
        <f>$D$85</f>
        <v>7</v>
      </c>
      <c r="CN37" s="16">
        <f>$D$86</f>
        <v>50</v>
      </c>
      <c r="CO37" s="16">
        <f>$D$86</f>
        <v>50</v>
      </c>
      <c r="CP37" s="45"/>
      <c r="CQ37" s="46">
        <f>$D$84</f>
        <v>70</v>
      </c>
      <c r="CR37" s="47">
        <f>$D$84</f>
        <v>70</v>
      </c>
      <c r="CT37" s="16">
        <f>$D$84</f>
        <v>70</v>
      </c>
      <c r="CU37" s="16">
        <f>$D$84</f>
        <v>70</v>
      </c>
      <c r="CV37" s="45"/>
      <c r="CW37" s="46">
        <f>$D$81</f>
        <v>45</v>
      </c>
      <c r="CX37" s="47">
        <f>$D$81</f>
        <v>45</v>
      </c>
      <c r="CZ37" s="16">
        <f>D81</f>
        <v>45</v>
      </c>
      <c r="DA37" s="16">
        <f>D81</f>
        <v>45</v>
      </c>
      <c r="DB37" s="45"/>
      <c r="DC37" s="46">
        <f>F92</f>
        <v>0</v>
      </c>
      <c r="DD37" s="47">
        <f>F92</f>
        <v>0</v>
      </c>
      <c r="DH37" s="45"/>
      <c r="DI37" s="46">
        <f>D77</f>
        <v>30</v>
      </c>
      <c r="DJ37" s="47">
        <f>D77</f>
        <v>30</v>
      </c>
      <c r="DL37" s="16">
        <f>D77</f>
        <v>30</v>
      </c>
      <c r="DM37" s="16">
        <f>D77</f>
        <v>30</v>
      </c>
      <c r="DN37" s="45"/>
      <c r="DO37" s="46">
        <f>D87</f>
        <v>45</v>
      </c>
      <c r="DP37" s="47">
        <f>D87</f>
        <v>45</v>
      </c>
      <c r="DR37" s="16">
        <f>D89</f>
        <v>5</v>
      </c>
      <c r="DS37" s="16">
        <f>D89</f>
        <v>5</v>
      </c>
      <c r="DT37" s="45"/>
      <c r="DU37" s="46">
        <f>D89</f>
        <v>5</v>
      </c>
      <c r="DV37" s="47">
        <f>D89</f>
        <v>5</v>
      </c>
      <c r="DZ37" s="45"/>
      <c r="EA37" s="46"/>
      <c r="EB37" s="47"/>
      <c r="EF37" s="45"/>
      <c r="EG37" s="46"/>
      <c r="EH37" s="47"/>
      <c r="EL37" s="45"/>
      <c r="EM37" s="46"/>
      <c r="EN37" s="47"/>
      <c r="EP37" s="16">
        <f>1.07*C96</f>
        <v>79.180000000000007</v>
      </c>
      <c r="EQ37" s="16">
        <f>1.07*C96</f>
        <v>79.180000000000007</v>
      </c>
      <c r="ER37" s="45"/>
      <c r="ES37" s="46"/>
      <c r="ET37" s="47"/>
      <c r="GI37" s="16">
        <f>1.07*F103</f>
        <v>0</v>
      </c>
      <c r="GJ37" s="16">
        <f>1.07*F103</f>
        <v>0</v>
      </c>
    </row>
    <row r="38" spans="1:198" s="16" customFormat="1" x14ac:dyDescent="0.25">
      <c r="B38" s="16" t="s">
        <v>519</v>
      </c>
      <c r="J38" s="45"/>
      <c r="K38" s="46" t="e">
        <f>AVERAGE(K31:K35)</f>
        <v>#N/A</v>
      </c>
      <c r="L38" s="47" t="e">
        <f>AVERAGE(L31:L35)</f>
        <v>#N/A</v>
      </c>
      <c r="N38" s="16" t="e">
        <f>AVERAGE(N31:N35)</f>
        <v>#N/A</v>
      </c>
      <c r="O38" s="16" t="e">
        <f>AVERAGE(O31:O35)</f>
        <v>#N/A</v>
      </c>
      <c r="P38" s="45"/>
      <c r="Q38" s="46" t="e">
        <f>AVERAGE(Q31:Q35)</f>
        <v>#N/A</v>
      </c>
      <c r="R38" s="47" t="e">
        <f>AVERAGE(R31:R35)</f>
        <v>#N/A</v>
      </c>
      <c r="T38" s="16" t="e">
        <f>AVERAGE(T31:T35)</f>
        <v>#N/A</v>
      </c>
      <c r="U38" s="16" t="e">
        <f>AVERAGE(U31:U35)</f>
        <v>#N/A</v>
      </c>
      <c r="V38" s="45"/>
      <c r="W38" s="46" t="e">
        <f>AVERAGE(W31:W35)</f>
        <v>#N/A</v>
      </c>
      <c r="X38" s="47" t="e">
        <f>AVERAGE(X31:X35)</f>
        <v>#N/A</v>
      </c>
      <c r="Z38" s="16" t="e">
        <f>AVERAGE(Z31:Z35)</f>
        <v>#N/A</v>
      </c>
      <c r="AA38" s="16" t="e">
        <f>AVERAGE(AA31:AA35)</f>
        <v>#N/A</v>
      </c>
      <c r="AB38" s="45"/>
      <c r="AC38" s="46" t="e">
        <f>AVERAGE(AC31:AC35)</f>
        <v>#N/A</v>
      </c>
      <c r="AD38" s="47" t="e">
        <f>AVERAGE(AD31:AD35)</f>
        <v>#N/A</v>
      </c>
      <c r="AF38" s="16" t="e">
        <f>AVERAGE(AF31:AF35)</f>
        <v>#N/A</v>
      </c>
      <c r="AG38" s="16" t="e">
        <f>AVERAGE(AG31:AG35)</f>
        <v>#N/A</v>
      </c>
      <c r="AH38" s="45"/>
      <c r="AI38" s="46" t="e">
        <f>AVERAGE(AI31:AI35)</f>
        <v>#N/A</v>
      </c>
      <c r="AJ38" s="47" t="e">
        <f>AVERAGE(AJ31:AJ35)</f>
        <v>#N/A</v>
      </c>
      <c r="AL38" s="16" t="e">
        <f>AVERAGE(AL31:AL35)</f>
        <v>#N/A</v>
      </c>
      <c r="AM38" s="16" t="e">
        <f>AVERAGE(AM31:AM35)</f>
        <v>#N/A</v>
      </c>
      <c r="AN38" s="45"/>
      <c r="AO38" s="46" t="e">
        <f>AVERAGE(AO31:AO35)</f>
        <v>#N/A</v>
      </c>
      <c r="AP38" s="47" t="e">
        <f>AVERAGE(AP31:AP35)</f>
        <v>#N/A</v>
      </c>
      <c r="AR38" s="16" t="e">
        <f>AVERAGE(AR31:AR35)</f>
        <v>#N/A</v>
      </c>
      <c r="AS38" s="16" t="e">
        <f>AVERAGE(AS31:AS35)</f>
        <v>#N/A</v>
      </c>
      <c r="AT38" s="45"/>
      <c r="AU38" s="46" t="e">
        <f>AVERAGE(AU31:AU35)</f>
        <v>#N/A</v>
      </c>
      <c r="AV38" s="47" t="e">
        <f>AVERAGE(AV31:AV35)</f>
        <v>#N/A</v>
      </c>
      <c r="AX38" s="16" t="e">
        <f>AVERAGE(AX31:AX35)</f>
        <v>#N/A</v>
      </c>
      <c r="AY38" s="16" t="e">
        <f>AVERAGE(AY31:AY35)</f>
        <v>#N/A</v>
      </c>
      <c r="AZ38" s="45"/>
      <c r="BA38" s="46" t="e">
        <f>AVERAGE(BA31:BA35)</f>
        <v>#N/A</v>
      </c>
      <c r="BB38" s="47" t="e">
        <f>AVERAGE(BB31:BB35)</f>
        <v>#N/A</v>
      </c>
      <c r="BD38" s="16" t="e">
        <f>AVERAGE(BD31:BD35)</f>
        <v>#N/A</v>
      </c>
      <c r="BE38" s="16" t="e">
        <f>AVERAGE(BE31:BE35)</f>
        <v>#N/A</v>
      </c>
      <c r="BF38" s="45"/>
      <c r="BG38" s="46" t="e">
        <f>AVERAGE(BG31:BG35)</f>
        <v>#N/A</v>
      </c>
      <c r="BH38" s="47" t="e">
        <f>AVERAGE(BH31:BH35)</f>
        <v>#N/A</v>
      </c>
      <c r="BJ38" s="16" t="e">
        <f>AVERAGE(BJ31:BJ35)</f>
        <v>#N/A</v>
      </c>
      <c r="BK38" s="16" t="e">
        <f>AVERAGE(BK31:BK35)</f>
        <v>#N/A</v>
      </c>
      <c r="BL38" s="45"/>
      <c r="BM38" s="46" t="e">
        <f>AVERAGE(BM31:BM35)</f>
        <v>#N/A</v>
      </c>
      <c r="BN38" s="47" t="e">
        <f>AVERAGE(BN31:BN35)</f>
        <v>#N/A</v>
      </c>
      <c r="BP38" s="16" t="e">
        <f>AVERAGE(BP31:BP35)</f>
        <v>#N/A</v>
      </c>
      <c r="BQ38" s="16" t="e">
        <f>AVERAGE(BQ31:BQ35)</f>
        <v>#N/A</v>
      </c>
      <c r="BR38" s="45"/>
      <c r="BS38" s="46" t="e">
        <f>AVERAGE(BS31:BS35)</f>
        <v>#N/A</v>
      </c>
      <c r="BT38" s="47" t="e">
        <f>AVERAGE(BT31:BT35)</f>
        <v>#N/A</v>
      </c>
      <c r="BV38" s="16" t="e">
        <f>AVERAGE(BV31:BV35)</f>
        <v>#N/A</v>
      </c>
      <c r="BW38" s="16" t="e">
        <f>AVERAGE(BW31:BW35)</f>
        <v>#N/A</v>
      </c>
      <c r="BX38" s="45"/>
      <c r="BY38" s="46" t="e">
        <f>AVERAGE(BY31:BY35)</f>
        <v>#N/A</v>
      </c>
      <c r="BZ38" s="47" t="e">
        <f>AVERAGE(BZ31:BZ35)</f>
        <v>#N/A</v>
      </c>
      <c r="CB38" s="16" t="e">
        <f>AVERAGE(CB31:CB35)</f>
        <v>#N/A</v>
      </c>
      <c r="CC38" s="16" t="e">
        <f>AVERAGE(CC31:CC35)</f>
        <v>#N/A</v>
      </c>
      <c r="CD38" s="45"/>
      <c r="CE38" s="46" t="e">
        <f>AVERAGE(CE31:CE35)</f>
        <v>#N/A</v>
      </c>
      <c r="CF38" s="47" t="e">
        <f>AVERAGE(CF31:CF35)</f>
        <v>#N/A</v>
      </c>
      <c r="CH38" s="16" t="e">
        <f>AVERAGE(CH31:CH35)</f>
        <v>#N/A</v>
      </c>
      <c r="CI38" s="16" t="e">
        <f>AVERAGE(CI31:CI35)</f>
        <v>#N/A</v>
      </c>
      <c r="CJ38" s="45"/>
      <c r="CK38" s="46" t="e">
        <f>AVERAGE(CK31:CK35)</f>
        <v>#N/A</v>
      </c>
      <c r="CL38" s="47" t="e">
        <f>AVERAGE(CL31:CL35)</f>
        <v>#N/A</v>
      </c>
      <c r="CN38" s="16" t="e">
        <f>AVERAGE(CN31:CN35)</f>
        <v>#N/A</v>
      </c>
      <c r="CO38" s="16" t="e">
        <f>AVERAGE(CO31:CO35)</f>
        <v>#N/A</v>
      </c>
      <c r="CP38" s="45"/>
      <c r="CQ38" s="46" t="e">
        <f>AVERAGE(CQ31:CQ35)</f>
        <v>#N/A</v>
      </c>
      <c r="CR38" s="47" t="e">
        <f>AVERAGE(CR31:CR35)</f>
        <v>#N/A</v>
      </c>
      <c r="CT38" s="16" t="e">
        <f>AVERAGE(CT31:CT35)</f>
        <v>#N/A</v>
      </c>
      <c r="CU38" s="16" t="e">
        <f>AVERAGE(CU31:CU35)</f>
        <v>#N/A</v>
      </c>
      <c r="CV38" s="45"/>
      <c r="CW38" s="46" t="e">
        <f>AVERAGE(CW31:CW35)</f>
        <v>#N/A</v>
      </c>
      <c r="CX38" s="47" t="e">
        <f>AVERAGE(CX31:CX35)</f>
        <v>#N/A</v>
      </c>
      <c r="CZ38" s="16" t="e">
        <f>AVERAGE(CZ31:CZ35)</f>
        <v>#N/A</v>
      </c>
      <c r="DA38" s="16" t="e">
        <f>AVERAGE(DA31:DA35)</f>
        <v>#N/A</v>
      </c>
      <c r="DB38" s="45"/>
      <c r="DC38" s="46" t="e">
        <f>AVERAGE(DC31:DC35)</f>
        <v>#N/A</v>
      </c>
      <c r="DD38" s="47" t="e">
        <f>AVERAGE(DD31:DD35)</f>
        <v>#N/A</v>
      </c>
      <c r="DF38" s="16" t="e">
        <f>AVERAGE(DF31:DF35)</f>
        <v>#N/A</v>
      </c>
      <c r="DG38" s="16" t="e">
        <f>AVERAGE(DG31:DG35)</f>
        <v>#N/A</v>
      </c>
      <c r="DH38" s="45"/>
      <c r="DI38" s="46" t="e">
        <f>AVERAGE(DI31:DI35)</f>
        <v>#N/A</v>
      </c>
      <c r="DJ38" s="47" t="e">
        <f>AVERAGE(DJ31:DJ35)</f>
        <v>#N/A</v>
      </c>
      <c r="DL38" s="16" t="e">
        <f>AVERAGE(DL31:DL35)</f>
        <v>#N/A</v>
      </c>
      <c r="DM38" s="16" t="e">
        <f>AVERAGE(DM31:DM35)</f>
        <v>#N/A</v>
      </c>
      <c r="DN38" s="45"/>
      <c r="DO38" s="46" t="e">
        <f>AVERAGE(DO31:DO35)</f>
        <v>#N/A</v>
      </c>
      <c r="DP38" s="47" t="e">
        <f>AVERAGE(DP31:DP35)</f>
        <v>#N/A</v>
      </c>
      <c r="DR38" s="16" t="e">
        <f>AVERAGE(DR31:DR35)</f>
        <v>#N/A</v>
      </c>
      <c r="DS38" s="16" t="e">
        <f>AVERAGE(DS31:DS35)</f>
        <v>#N/A</v>
      </c>
      <c r="DT38" s="45"/>
      <c r="DU38" s="46" t="e">
        <f>AVERAGE(DU31:DU35)</f>
        <v>#N/A</v>
      </c>
      <c r="DV38" s="47" t="e">
        <f>AVERAGE(DV31:DV35)</f>
        <v>#N/A</v>
      </c>
      <c r="DX38" s="16" t="e">
        <f>AVERAGE(DX31:DX35)</f>
        <v>#N/A</v>
      </c>
      <c r="DY38" s="16" t="e">
        <f>AVERAGE(DY31:DY35)</f>
        <v>#N/A</v>
      </c>
      <c r="DZ38" s="45"/>
      <c r="EA38" s="46" t="e">
        <f>AVERAGE(EA31:EA35)</f>
        <v>#N/A</v>
      </c>
      <c r="EB38" s="47" t="e">
        <f>AVERAGE(EB31:EB35)</f>
        <v>#N/A</v>
      </c>
      <c r="ED38" s="16" t="e">
        <f>AVERAGE(ED31:ED35)</f>
        <v>#N/A</v>
      </c>
      <c r="EE38" s="16" t="e">
        <f>AVERAGE(EE31:EE35)</f>
        <v>#N/A</v>
      </c>
      <c r="EF38" s="45"/>
      <c r="EG38" s="46" t="e">
        <f>AVERAGE(EG31:EG35)</f>
        <v>#N/A</v>
      </c>
      <c r="EH38" s="47" t="e">
        <f>AVERAGE(EH31:EH35)</f>
        <v>#N/A</v>
      </c>
      <c r="EJ38" s="16" t="e">
        <f>AVERAGE(EJ31:EJ35)</f>
        <v>#N/A</v>
      </c>
      <c r="EK38" s="16" t="e">
        <f>AVERAGE(EK31:EK35)</f>
        <v>#N/A</v>
      </c>
      <c r="EL38" s="45"/>
      <c r="EM38" s="46" t="e">
        <f>AVERAGE(EM31:EM35)</f>
        <v>#N/A</v>
      </c>
      <c r="EN38" s="47" t="e">
        <f>AVERAGE(EN31:EN35)</f>
        <v>#N/A</v>
      </c>
      <c r="EP38" s="16" t="e">
        <f t="shared" ref="EP38:GG38" si="0">AVERAGE(EP31:EP35)</f>
        <v>#N/A</v>
      </c>
      <c r="EQ38" s="16" t="e">
        <f t="shared" si="0"/>
        <v>#N/A</v>
      </c>
      <c r="ER38" s="45" t="e">
        <f t="shared" si="0"/>
        <v>#N/A</v>
      </c>
      <c r="ES38" s="46" t="e">
        <f t="shared" si="0"/>
        <v>#N/A</v>
      </c>
      <c r="ET38" s="47" t="e">
        <f t="shared" si="0"/>
        <v>#N/A</v>
      </c>
      <c r="EU38" s="16" t="e">
        <f t="shared" si="0"/>
        <v>#N/A</v>
      </c>
      <c r="EV38" s="16" t="e">
        <f t="shared" si="0"/>
        <v>#N/A</v>
      </c>
      <c r="EW38" s="16" t="e">
        <f t="shared" si="0"/>
        <v>#N/A</v>
      </c>
      <c r="EX38" s="16" t="e">
        <f t="shared" si="0"/>
        <v>#N/A</v>
      </c>
      <c r="EY38" s="16" t="e">
        <f t="shared" si="0"/>
        <v>#N/A</v>
      </c>
      <c r="EZ38" s="16" t="e">
        <f t="shared" si="0"/>
        <v>#N/A</v>
      </c>
      <c r="FA38" s="16" t="e">
        <f t="shared" si="0"/>
        <v>#N/A</v>
      </c>
      <c r="FB38" s="16" t="e">
        <f t="shared" si="0"/>
        <v>#N/A</v>
      </c>
      <c r="FC38" s="16" t="e">
        <f t="shared" si="0"/>
        <v>#N/A</v>
      </c>
      <c r="FD38" s="16" t="e">
        <f t="shared" si="0"/>
        <v>#N/A</v>
      </c>
      <c r="FE38" s="16" t="e">
        <f t="shared" si="0"/>
        <v>#N/A</v>
      </c>
      <c r="FF38" s="16" t="e">
        <f t="shared" si="0"/>
        <v>#N/A</v>
      </c>
      <c r="FG38" s="16" t="e">
        <f t="shared" si="0"/>
        <v>#N/A</v>
      </c>
      <c r="FH38" s="16" t="e">
        <f t="shared" si="0"/>
        <v>#N/A</v>
      </c>
      <c r="FI38" s="16" t="e">
        <f t="shared" si="0"/>
        <v>#N/A</v>
      </c>
      <c r="FJ38" s="16" t="e">
        <f t="shared" si="0"/>
        <v>#N/A</v>
      </c>
      <c r="FK38" s="16" t="e">
        <f t="shared" si="0"/>
        <v>#N/A</v>
      </c>
      <c r="FL38" s="16" t="e">
        <f t="shared" si="0"/>
        <v>#N/A</v>
      </c>
      <c r="FM38" s="16" t="e">
        <f t="shared" si="0"/>
        <v>#N/A</v>
      </c>
      <c r="FN38" s="16" t="e">
        <f t="shared" si="0"/>
        <v>#N/A</v>
      </c>
      <c r="FO38" s="16" t="e">
        <f t="shared" si="0"/>
        <v>#N/A</v>
      </c>
      <c r="FP38" s="16" t="e">
        <f t="shared" si="0"/>
        <v>#N/A</v>
      </c>
      <c r="FQ38" s="16" t="e">
        <f t="shared" si="0"/>
        <v>#N/A</v>
      </c>
      <c r="FR38" s="16" t="e">
        <f t="shared" si="0"/>
        <v>#N/A</v>
      </c>
      <c r="FS38" s="16" t="e">
        <f t="shared" si="0"/>
        <v>#N/A</v>
      </c>
      <c r="FT38" s="16" t="e">
        <f t="shared" si="0"/>
        <v>#N/A</v>
      </c>
      <c r="FU38" s="16" t="e">
        <f t="shared" si="0"/>
        <v>#N/A</v>
      </c>
      <c r="FV38" s="16" t="e">
        <f t="shared" si="0"/>
        <v>#N/A</v>
      </c>
      <c r="FW38" s="16" t="e">
        <f t="shared" si="0"/>
        <v>#N/A</v>
      </c>
      <c r="FX38" s="16" t="e">
        <f t="shared" si="0"/>
        <v>#N/A</v>
      </c>
      <c r="FY38" s="16" t="e">
        <f t="shared" si="0"/>
        <v>#N/A</v>
      </c>
      <c r="FZ38" s="16" t="e">
        <f t="shared" si="0"/>
        <v>#N/A</v>
      </c>
      <c r="GA38" s="16" t="e">
        <f t="shared" si="0"/>
        <v>#N/A</v>
      </c>
      <c r="GB38" s="16" t="e">
        <f t="shared" si="0"/>
        <v>#N/A</v>
      </c>
      <c r="GC38" s="16" t="e">
        <f t="shared" si="0"/>
        <v>#N/A</v>
      </c>
      <c r="GD38" s="16" t="e">
        <f t="shared" si="0"/>
        <v>#N/A</v>
      </c>
      <c r="GE38" s="16" t="e">
        <f t="shared" si="0"/>
        <v>#N/A</v>
      </c>
      <c r="GF38" s="16" t="e">
        <f t="shared" si="0"/>
        <v>#N/A</v>
      </c>
      <c r="GG38" s="16" t="e">
        <f t="shared" si="0"/>
        <v>#N/A</v>
      </c>
      <c r="GI38" s="16" t="e">
        <f>AVERAGE(GI31:GI35)</f>
        <v>#N/A</v>
      </c>
      <c r="GJ38" s="16" t="e">
        <f>AVERAGE(GJ31:GJ35)</f>
        <v>#N/A</v>
      </c>
    </row>
    <row r="39" spans="1:198" s="16" customFormat="1" x14ac:dyDescent="0.25">
      <c r="B39" s="16" t="s">
        <v>520</v>
      </c>
      <c r="J39" s="45"/>
      <c r="K39" s="46" t="e">
        <f>STDEV(K31:K35)</f>
        <v>#N/A</v>
      </c>
      <c r="L39" s="47" t="e">
        <f>STDEV(L31:L35)</f>
        <v>#N/A</v>
      </c>
      <c r="N39" s="16" t="e">
        <f>STDEV(N31:N35)</f>
        <v>#N/A</v>
      </c>
      <c r="O39" s="16" t="e">
        <f>STDEV(O31:O35)</f>
        <v>#N/A</v>
      </c>
      <c r="P39" s="45"/>
      <c r="Q39" s="46" t="e">
        <f>STDEV(Q31:Q35)</f>
        <v>#N/A</v>
      </c>
      <c r="R39" s="47" t="e">
        <f>STDEV(R31:R35)</f>
        <v>#N/A</v>
      </c>
      <c r="T39" s="16" t="e">
        <f>STDEV(T31:T35)</f>
        <v>#N/A</v>
      </c>
      <c r="U39" s="16" t="e">
        <f>STDEV(U31:U35)</f>
        <v>#N/A</v>
      </c>
      <c r="V39" s="45"/>
      <c r="W39" s="46" t="e">
        <f>STDEV(W31:W35)</f>
        <v>#N/A</v>
      </c>
      <c r="X39" s="47" t="e">
        <f>STDEV(X31:X35)</f>
        <v>#N/A</v>
      </c>
      <c r="Z39" s="16" t="e">
        <f>STDEV(Z31:Z35)</f>
        <v>#N/A</v>
      </c>
      <c r="AA39" s="16" t="e">
        <f>STDEV(AA31:AA35)</f>
        <v>#N/A</v>
      </c>
      <c r="AB39" s="45"/>
      <c r="AC39" s="46" t="e">
        <f>STDEV(AC31:AC35)</f>
        <v>#N/A</v>
      </c>
      <c r="AD39" s="47" t="e">
        <f>STDEV(AD31:AD35)</f>
        <v>#N/A</v>
      </c>
      <c r="AF39" s="16" t="e">
        <f>STDEV(AF31:AF35)</f>
        <v>#N/A</v>
      </c>
      <c r="AG39" s="16" t="e">
        <f>STDEV(AG31:AG35)</f>
        <v>#N/A</v>
      </c>
      <c r="AH39" s="45"/>
      <c r="AI39" s="46" t="e">
        <f>STDEV(AI31:AI35)</f>
        <v>#N/A</v>
      </c>
      <c r="AJ39" s="47" t="e">
        <f>STDEV(AJ31:AJ35)</f>
        <v>#N/A</v>
      </c>
      <c r="AL39" s="16" t="e">
        <f>STDEV(AL31:AL35)</f>
        <v>#N/A</v>
      </c>
      <c r="AM39" s="16" t="e">
        <f>STDEV(AM31:AM35)</f>
        <v>#N/A</v>
      </c>
      <c r="AN39" s="45"/>
      <c r="AO39" s="46" t="e">
        <f>STDEV(AO31:AO35)</f>
        <v>#N/A</v>
      </c>
      <c r="AP39" s="47" t="e">
        <f>STDEV(AP31:AP35)</f>
        <v>#N/A</v>
      </c>
      <c r="AR39" s="16" t="e">
        <f>STDEV(AR31:AR35)</f>
        <v>#N/A</v>
      </c>
      <c r="AS39" s="16" t="e">
        <f>STDEV(AS31:AS35)</f>
        <v>#N/A</v>
      </c>
      <c r="AT39" s="45"/>
      <c r="AU39" s="46" t="e">
        <f>STDEV(AU31:AU35)</f>
        <v>#N/A</v>
      </c>
      <c r="AV39" s="47" t="e">
        <f>STDEV(AV31:AV35)</f>
        <v>#N/A</v>
      </c>
      <c r="AX39" s="16" t="e">
        <f>STDEV(AX31:AX35)</f>
        <v>#N/A</v>
      </c>
      <c r="AY39" s="16" t="e">
        <f>STDEV(AY31:AY35)</f>
        <v>#N/A</v>
      </c>
      <c r="AZ39" s="45"/>
      <c r="BA39" s="46" t="e">
        <f>STDEV(BA31:BA35)</f>
        <v>#N/A</v>
      </c>
      <c r="BB39" s="47" t="e">
        <f>STDEV(BB31:BB35)</f>
        <v>#N/A</v>
      </c>
      <c r="BD39" s="16" t="e">
        <f>STDEV(BD31:BD35)</f>
        <v>#N/A</v>
      </c>
      <c r="BE39" s="16" t="e">
        <f>STDEV(BE31:BE35)</f>
        <v>#N/A</v>
      </c>
      <c r="BF39" s="45"/>
      <c r="BG39" s="46" t="e">
        <f>STDEV(BG31:BG35)</f>
        <v>#N/A</v>
      </c>
      <c r="BH39" s="47" t="e">
        <f>STDEV(BH31:BH35)</f>
        <v>#N/A</v>
      </c>
      <c r="BJ39" s="16" t="e">
        <f>STDEV(BJ31:BJ35)</f>
        <v>#N/A</v>
      </c>
      <c r="BK39" s="16" t="e">
        <f>STDEV(BK31:BK35)</f>
        <v>#N/A</v>
      </c>
      <c r="BL39" s="45"/>
      <c r="BM39" s="46" t="e">
        <f>STDEV(BM31:BM35)</f>
        <v>#N/A</v>
      </c>
      <c r="BN39" s="47" t="e">
        <f>STDEV(BN31:BN35)</f>
        <v>#N/A</v>
      </c>
      <c r="BP39" s="16" t="e">
        <f>STDEV(BP31:BP35)</f>
        <v>#N/A</v>
      </c>
      <c r="BQ39" s="16" t="e">
        <f>STDEV(BQ31:BQ35)</f>
        <v>#N/A</v>
      </c>
      <c r="BR39" s="45"/>
      <c r="BS39" s="46" t="e">
        <f>STDEV(BS31:BS35)</f>
        <v>#N/A</v>
      </c>
      <c r="BT39" s="47" t="e">
        <f>STDEV(BT31:BT35)</f>
        <v>#N/A</v>
      </c>
      <c r="BV39" s="16" t="e">
        <f>STDEV(BV31:BV35)</f>
        <v>#N/A</v>
      </c>
      <c r="BW39" s="16" t="e">
        <f>STDEV(BW31:BW35)</f>
        <v>#N/A</v>
      </c>
      <c r="BX39" s="45"/>
      <c r="BY39" s="46" t="e">
        <f>STDEV(BY31:BY35)</f>
        <v>#N/A</v>
      </c>
      <c r="BZ39" s="47" t="e">
        <f>STDEV(BZ31:BZ35)</f>
        <v>#N/A</v>
      </c>
      <c r="CB39" s="16" t="e">
        <f>STDEV(CB31:CB35)</f>
        <v>#N/A</v>
      </c>
      <c r="CC39" s="16" t="e">
        <f>STDEV(CC31:CC35)</f>
        <v>#N/A</v>
      </c>
      <c r="CD39" s="45"/>
      <c r="CE39" s="46" t="e">
        <f>STDEV(CE31:CE35)</f>
        <v>#N/A</v>
      </c>
      <c r="CF39" s="47" t="e">
        <f>STDEV(CF31:CF35)</f>
        <v>#N/A</v>
      </c>
      <c r="CH39" s="16" t="e">
        <f>STDEV(CH31:CH35)</f>
        <v>#N/A</v>
      </c>
      <c r="CI39" s="16" t="e">
        <f>STDEV(CI31:CI35)</f>
        <v>#N/A</v>
      </c>
      <c r="CJ39" s="45"/>
      <c r="CK39" s="46" t="e">
        <f>STDEV(CK31:CK35)</f>
        <v>#N/A</v>
      </c>
      <c r="CL39" s="47" t="e">
        <f>STDEV(CL31:CL35)</f>
        <v>#N/A</v>
      </c>
      <c r="CN39" s="16" t="e">
        <f>STDEV(CN31:CN35)</f>
        <v>#N/A</v>
      </c>
      <c r="CO39" s="16" t="e">
        <f>STDEV(CO31:CO35)</f>
        <v>#N/A</v>
      </c>
      <c r="CP39" s="45"/>
      <c r="CQ39" s="46" t="e">
        <f>STDEV(CQ31:CQ35)</f>
        <v>#N/A</v>
      </c>
      <c r="CR39" s="47" t="e">
        <f>STDEV(CR31:CR35)</f>
        <v>#N/A</v>
      </c>
      <c r="CT39" s="16" t="e">
        <f>STDEV(CT31:CT35)</f>
        <v>#N/A</v>
      </c>
      <c r="CU39" s="16" t="e">
        <f>STDEV(CU31:CU35)</f>
        <v>#N/A</v>
      </c>
      <c r="CV39" s="45"/>
      <c r="CW39" s="46" t="e">
        <f>STDEV(CW31:CW35)</f>
        <v>#N/A</v>
      </c>
      <c r="CX39" s="47" t="e">
        <f>STDEV(CX31:CX35)</f>
        <v>#N/A</v>
      </c>
      <c r="CZ39" s="16" t="e">
        <f>STDEV(CZ31:CZ35)</f>
        <v>#N/A</v>
      </c>
      <c r="DA39" s="16" t="e">
        <f>STDEV(DA31:DA35)</f>
        <v>#N/A</v>
      </c>
      <c r="DB39" s="45"/>
      <c r="DC39" s="46" t="e">
        <f>STDEV(DC31:DC35)</f>
        <v>#N/A</v>
      </c>
      <c r="DD39" s="47" t="e">
        <f>STDEV(DD31:DD35)</f>
        <v>#N/A</v>
      </c>
      <c r="DF39" s="16" t="e">
        <f>STDEV(DF31:DF35)</f>
        <v>#N/A</v>
      </c>
      <c r="DG39" s="16" t="e">
        <f>STDEV(DG31:DG35)</f>
        <v>#N/A</v>
      </c>
      <c r="DH39" s="45"/>
      <c r="DI39" s="46" t="e">
        <f>STDEV(DI31:DI35)</f>
        <v>#N/A</v>
      </c>
      <c r="DJ39" s="47" t="e">
        <f>STDEV(DJ31:DJ35)</f>
        <v>#N/A</v>
      </c>
      <c r="DL39" s="16" t="e">
        <f>STDEV(DL31:DL35)</f>
        <v>#N/A</v>
      </c>
      <c r="DM39" s="16" t="e">
        <f>STDEV(DM31:DM35)</f>
        <v>#N/A</v>
      </c>
      <c r="DN39" s="45"/>
      <c r="DO39" s="46" t="e">
        <f>STDEV(DO31:DO35)</f>
        <v>#N/A</v>
      </c>
      <c r="DP39" s="47" t="e">
        <f>STDEV(DP31:DP35)</f>
        <v>#N/A</v>
      </c>
      <c r="DR39" s="16" t="e">
        <f>STDEV(DR31:DR35)</f>
        <v>#N/A</v>
      </c>
      <c r="DS39" s="16" t="e">
        <f>STDEV(DS31:DS35)</f>
        <v>#N/A</v>
      </c>
      <c r="DT39" s="45"/>
      <c r="DU39" s="46" t="e">
        <f>STDEV(DU31:DU35)</f>
        <v>#N/A</v>
      </c>
      <c r="DV39" s="47" t="e">
        <f>STDEV(DV31:DV35)</f>
        <v>#N/A</v>
      </c>
      <c r="DX39" s="16" t="e">
        <f>STDEV(DX31:DX35)</f>
        <v>#N/A</v>
      </c>
      <c r="DY39" s="16" t="e">
        <f>STDEV(DY31:DY35)</f>
        <v>#N/A</v>
      </c>
      <c r="DZ39" s="45"/>
      <c r="EA39" s="46" t="e">
        <f>STDEV(EA31:EA35)</f>
        <v>#N/A</v>
      </c>
      <c r="EB39" s="47" t="e">
        <f>STDEV(EB31:EB35)</f>
        <v>#N/A</v>
      </c>
      <c r="ED39" s="16" t="e">
        <f>STDEV(ED31:ED35)</f>
        <v>#N/A</v>
      </c>
      <c r="EE39" s="16" t="e">
        <f>STDEV(EE31:EE35)</f>
        <v>#N/A</v>
      </c>
      <c r="EF39" s="45"/>
      <c r="EG39" s="46" t="e">
        <f>STDEV(EG31:EG35)</f>
        <v>#N/A</v>
      </c>
      <c r="EH39" s="47" t="e">
        <f>STDEV(EH31:EH35)</f>
        <v>#N/A</v>
      </c>
      <c r="EJ39" s="16" t="e">
        <f>STDEV(EJ31:EJ35)</f>
        <v>#N/A</v>
      </c>
      <c r="EK39" s="16" t="e">
        <f>STDEV(EK31:EK35)</f>
        <v>#N/A</v>
      </c>
      <c r="EL39" s="45"/>
      <c r="EM39" s="46" t="e">
        <f>STDEV(EM31:EM35)</f>
        <v>#N/A</v>
      </c>
      <c r="EN39" s="47" t="e">
        <f>STDEV(EN31:EN35)</f>
        <v>#N/A</v>
      </c>
      <c r="EP39" s="16" t="e">
        <f t="shared" ref="EP39:GG39" si="1">STDEV(EP31:EP35)</f>
        <v>#N/A</v>
      </c>
      <c r="EQ39" s="16" t="e">
        <f t="shared" si="1"/>
        <v>#N/A</v>
      </c>
      <c r="ER39" s="45" t="e">
        <f t="shared" si="1"/>
        <v>#N/A</v>
      </c>
      <c r="ES39" s="46" t="e">
        <f t="shared" si="1"/>
        <v>#N/A</v>
      </c>
      <c r="ET39" s="47" t="e">
        <f t="shared" si="1"/>
        <v>#N/A</v>
      </c>
      <c r="EU39" s="16" t="e">
        <f t="shared" si="1"/>
        <v>#N/A</v>
      </c>
      <c r="EV39" s="16" t="e">
        <f t="shared" si="1"/>
        <v>#N/A</v>
      </c>
      <c r="EW39" s="16" t="e">
        <f t="shared" si="1"/>
        <v>#N/A</v>
      </c>
      <c r="EX39" s="16" t="e">
        <f t="shared" si="1"/>
        <v>#N/A</v>
      </c>
      <c r="EY39" s="16" t="e">
        <f t="shared" si="1"/>
        <v>#N/A</v>
      </c>
      <c r="EZ39" s="16" t="e">
        <f t="shared" si="1"/>
        <v>#N/A</v>
      </c>
      <c r="FA39" s="16" t="e">
        <f t="shared" si="1"/>
        <v>#N/A</v>
      </c>
      <c r="FB39" s="16" t="e">
        <f t="shared" si="1"/>
        <v>#N/A</v>
      </c>
      <c r="FC39" s="16" t="e">
        <f t="shared" si="1"/>
        <v>#N/A</v>
      </c>
      <c r="FD39" s="16" t="e">
        <f t="shared" si="1"/>
        <v>#N/A</v>
      </c>
      <c r="FE39" s="16" t="e">
        <f t="shared" si="1"/>
        <v>#N/A</v>
      </c>
      <c r="FF39" s="16" t="e">
        <f t="shared" si="1"/>
        <v>#N/A</v>
      </c>
      <c r="FG39" s="16" t="e">
        <f t="shared" si="1"/>
        <v>#N/A</v>
      </c>
      <c r="FH39" s="16" t="e">
        <f t="shared" si="1"/>
        <v>#N/A</v>
      </c>
      <c r="FI39" s="16" t="e">
        <f t="shared" si="1"/>
        <v>#N/A</v>
      </c>
      <c r="FJ39" s="16" t="e">
        <f t="shared" si="1"/>
        <v>#N/A</v>
      </c>
      <c r="FK39" s="16" t="e">
        <f t="shared" si="1"/>
        <v>#N/A</v>
      </c>
      <c r="FL39" s="16" t="e">
        <f t="shared" si="1"/>
        <v>#N/A</v>
      </c>
      <c r="FM39" s="16" t="e">
        <f t="shared" si="1"/>
        <v>#N/A</v>
      </c>
      <c r="FN39" s="16" t="e">
        <f t="shared" si="1"/>
        <v>#N/A</v>
      </c>
      <c r="FO39" s="16" t="e">
        <f t="shared" si="1"/>
        <v>#N/A</v>
      </c>
      <c r="FP39" s="16" t="e">
        <f t="shared" si="1"/>
        <v>#N/A</v>
      </c>
      <c r="FQ39" s="16" t="e">
        <f t="shared" si="1"/>
        <v>#N/A</v>
      </c>
      <c r="FR39" s="16" t="e">
        <f t="shared" si="1"/>
        <v>#N/A</v>
      </c>
      <c r="FS39" s="16" t="e">
        <f t="shared" si="1"/>
        <v>#N/A</v>
      </c>
      <c r="FT39" s="16" t="e">
        <f t="shared" si="1"/>
        <v>#N/A</v>
      </c>
      <c r="FU39" s="16" t="e">
        <f t="shared" si="1"/>
        <v>#N/A</v>
      </c>
      <c r="FV39" s="16" t="e">
        <f t="shared" si="1"/>
        <v>#N/A</v>
      </c>
      <c r="FW39" s="16" t="e">
        <f t="shared" si="1"/>
        <v>#N/A</v>
      </c>
      <c r="FX39" s="16" t="e">
        <f t="shared" si="1"/>
        <v>#N/A</v>
      </c>
      <c r="FY39" s="16" t="e">
        <f t="shared" si="1"/>
        <v>#N/A</v>
      </c>
      <c r="FZ39" s="16" t="e">
        <f t="shared" si="1"/>
        <v>#N/A</v>
      </c>
      <c r="GA39" s="16" t="e">
        <f t="shared" si="1"/>
        <v>#N/A</v>
      </c>
      <c r="GB39" s="16" t="e">
        <f t="shared" si="1"/>
        <v>#N/A</v>
      </c>
      <c r="GC39" s="16" t="e">
        <f t="shared" si="1"/>
        <v>#N/A</v>
      </c>
      <c r="GD39" s="16" t="e">
        <f t="shared" si="1"/>
        <v>#N/A</v>
      </c>
      <c r="GE39" s="16" t="e">
        <f t="shared" si="1"/>
        <v>#N/A</v>
      </c>
      <c r="GF39" s="16" t="e">
        <f t="shared" si="1"/>
        <v>#N/A</v>
      </c>
      <c r="GG39" s="16" t="e">
        <f t="shared" si="1"/>
        <v>#N/A</v>
      </c>
      <c r="GI39" s="16" t="e">
        <f>STDEV(GI31:GI35)</f>
        <v>#N/A</v>
      </c>
      <c r="GJ39" s="16" t="e">
        <f>STDEV(GJ31:GJ35)</f>
        <v>#N/A</v>
      </c>
    </row>
    <row r="40" spans="1:198" s="16" customFormat="1" ht="15.75" thickBot="1" x14ac:dyDescent="0.3">
      <c r="A40" s="49"/>
      <c r="B40" s="49"/>
      <c r="C40" s="49"/>
      <c r="D40" s="49"/>
      <c r="E40" s="49"/>
      <c r="F40" s="49"/>
      <c r="G40" s="49"/>
      <c r="H40" s="49"/>
      <c r="I40" s="49"/>
      <c r="J40" s="50"/>
      <c r="K40" s="49"/>
      <c r="L40" s="51"/>
      <c r="M40" s="49"/>
      <c r="N40" s="49"/>
      <c r="O40" s="49"/>
      <c r="P40" s="50"/>
      <c r="Q40" s="49"/>
      <c r="R40" s="51"/>
      <c r="S40" s="49"/>
      <c r="T40" s="49"/>
      <c r="U40" s="49"/>
      <c r="V40" s="50"/>
      <c r="W40" s="49"/>
      <c r="X40" s="51"/>
      <c r="Y40" s="49"/>
      <c r="Z40" s="49"/>
      <c r="AA40" s="49" t="e">
        <f>#REF!/F103</f>
        <v>#REF!</v>
      </c>
      <c r="AB40" s="50"/>
      <c r="AC40" s="49"/>
      <c r="AD40" s="51"/>
      <c r="AE40" s="49"/>
      <c r="AF40" s="49"/>
      <c r="AG40" s="49"/>
      <c r="AH40" s="50"/>
      <c r="AI40" s="49"/>
      <c r="AJ40" s="51"/>
      <c r="AK40" s="49"/>
      <c r="AL40" s="49"/>
      <c r="AM40" s="49"/>
      <c r="AN40" s="50"/>
      <c r="AO40" s="49"/>
      <c r="AP40" s="51"/>
      <c r="AQ40" s="49"/>
      <c r="AR40" s="49"/>
      <c r="AS40" s="49"/>
      <c r="AT40" s="50"/>
      <c r="AU40" s="49"/>
      <c r="AV40" s="51"/>
      <c r="AW40" s="49"/>
      <c r="AX40" s="49"/>
      <c r="AY40" s="49"/>
      <c r="AZ40" s="50"/>
      <c r="BA40" s="49"/>
      <c r="BB40" s="51"/>
      <c r="BC40" s="49"/>
      <c r="BD40" s="49"/>
      <c r="BE40" s="49"/>
      <c r="BF40" s="50"/>
      <c r="BG40" s="49"/>
      <c r="BH40" s="51"/>
      <c r="BI40" s="49"/>
      <c r="BJ40" s="49"/>
      <c r="BK40" s="49"/>
      <c r="BL40" s="50"/>
      <c r="BM40" s="49"/>
      <c r="BN40" s="51"/>
      <c r="BO40" s="49"/>
      <c r="BP40" s="49"/>
      <c r="BQ40" s="49"/>
      <c r="BR40" s="50"/>
      <c r="BS40" s="49"/>
      <c r="BT40" s="51"/>
      <c r="BU40" s="49"/>
      <c r="BV40" s="49"/>
      <c r="BW40" s="49"/>
      <c r="BX40" s="50"/>
      <c r="BY40" s="49"/>
      <c r="BZ40" s="51"/>
      <c r="CA40" s="49"/>
      <c r="CB40" s="49"/>
      <c r="CC40" s="49"/>
      <c r="CD40" s="50"/>
      <c r="CE40" s="49"/>
      <c r="CF40" s="51"/>
      <c r="CG40" s="49"/>
      <c r="CH40" s="49"/>
      <c r="CI40" s="49"/>
      <c r="CJ40" s="50"/>
      <c r="CK40" s="49"/>
      <c r="CL40" s="51"/>
      <c r="CM40" s="49"/>
      <c r="CN40" s="49"/>
      <c r="CO40" s="49"/>
      <c r="CP40" s="50"/>
      <c r="CQ40" s="49"/>
      <c r="CR40" s="51"/>
      <c r="CS40" s="49"/>
      <c r="CT40" s="49"/>
      <c r="CU40" s="49"/>
      <c r="CV40" s="50"/>
      <c r="CW40" s="49"/>
      <c r="CX40" s="51"/>
      <c r="CY40" s="49"/>
      <c r="CZ40" s="49"/>
      <c r="DA40" s="49"/>
      <c r="DB40" s="50"/>
      <c r="DC40" s="49"/>
      <c r="DD40" s="51"/>
      <c r="DE40" s="49"/>
      <c r="DF40" s="49"/>
      <c r="DG40" s="49"/>
      <c r="DH40" s="50"/>
      <c r="DI40" s="49"/>
      <c r="DJ40" s="51"/>
      <c r="DK40" s="49"/>
      <c r="DL40" s="49"/>
      <c r="DM40" s="49"/>
      <c r="DN40" s="50"/>
      <c r="DO40" s="49"/>
      <c r="DP40" s="51"/>
      <c r="DQ40" s="49"/>
      <c r="DR40" s="49"/>
      <c r="DS40" s="49"/>
      <c r="DT40" s="50"/>
      <c r="DU40" s="49"/>
      <c r="DV40" s="51"/>
      <c r="DW40" s="49"/>
      <c r="DX40" s="49"/>
      <c r="DY40" s="49"/>
      <c r="DZ40" s="50"/>
      <c r="EA40" s="49"/>
      <c r="EB40" s="51"/>
      <c r="EC40" s="49"/>
      <c r="ED40" s="49"/>
      <c r="EE40" s="49"/>
      <c r="EF40" s="50"/>
      <c r="EG40" s="49"/>
      <c r="EH40" s="51"/>
      <c r="EI40" s="49"/>
      <c r="EJ40" s="49"/>
      <c r="EK40" s="49"/>
      <c r="EL40" s="50"/>
      <c r="EM40" s="49"/>
      <c r="EN40" s="51"/>
      <c r="EO40" s="49"/>
      <c r="EP40" s="49"/>
      <c r="EQ40" s="49"/>
      <c r="ER40" s="50"/>
      <c r="ES40" s="49"/>
      <c r="ET40" s="51"/>
      <c r="EU40" s="49"/>
      <c r="EV40" s="49"/>
      <c r="EW40" s="49"/>
      <c r="EX40" s="49"/>
      <c r="EY40" s="49"/>
      <c r="EZ40" s="49"/>
      <c r="FA40" s="49"/>
      <c r="FB40" s="49"/>
      <c r="FC40" s="49"/>
      <c r="FD40" s="49"/>
      <c r="FE40" s="49"/>
      <c r="FF40" s="49"/>
      <c r="FG40" s="49"/>
      <c r="FH40" s="49"/>
      <c r="FI40" s="49"/>
      <c r="FJ40" s="49"/>
      <c r="FK40" s="49"/>
      <c r="FL40" s="49"/>
      <c r="FM40" s="49"/>
      <c r="FN40" s="49"/>
      <c r="FO40" s="49"/>
      <c r="FP40" s="49"/>
      <c r="FQ40" s="49"/>
      <c r="FR40" s="49"/>
      <c r="FS40" s="49"/>
      <c r="FT40" s="49"/>
      <c r="FU40" s="49"/>
      <c r="FV40" s="49"/>
      <c r="FW40" s="49"/>
      <c r="FX40" s="49"/>
      <c r="FY40" s="49"/>
      <c r="FZ40" s="49"/>
      <c r="GA40" s="49"/>
      <c r="GB40" s="49"/>
      <c r="GC40" s="49"/>
      <c r="GD40" s="49"/>
      <c r="GE40" s="49"/>
      <c r="GF40" s="49"/>
      <c r="GG40" s="49"/>
      <c r="GH40" s="49"/>
      <c r="GI40" s="49"/>
      <c r="GJ40" s="49"/>
      <c r="GK40" s="49"/>
      <c r="GL40" s="49"/>
      <c r="GM40" s="49"/>
      <c r="GN40" s="49"/>
      <c r="GO40" s="49"/>
      <c r="GP40" s="49"/>
    </row>
    <row r="41" spans="1:198" s="16" customFormat="1" x14ac:dyDescent="0.25">
      <c r="A41" s="37" t="s">
        <v>521</v>
      </c>
      <c r="J41" s="45"/>
      <c r="K41" s="46"/>
      <c r="L41" s="47"/>
      <c r="P41" s="45"/>
      <c r="Q41" s="46"/>
      <c r="R41" s="47"/>
      <c r="V41" s="45"/>
      <c r="W41" s="46"/>
      <c r="X41" s="47"/>
      <c r="AB41" s="45"/>
      <c r="AC41" s="46"/>
      <c r="AD41" s="47"/>
      <c r="AH41" s="45"/>
      <c r="AI41" s="46"/>
      <c r="AJ41" s="47"/>
      <c r="AN41" s="45"/>
      <c r="AO41" s="46"/>
      <c r="AP41" s="47"/>
      <c r="AT41" s="45"/>
      <c r="AU41" s="46"/>
      <c r="AV41" s="47"/>
      <c r="AZ41" s="45"/>
      <c r="BA41" s="46"/>
      <c r="BB41" s="47"/>
      <c r="BF41" s="45"/>
      <c r="BG41" s="46"/>
      <c r="BH41" s="47"/>
      <c r="BL41" s="45"/>
      <c r="BM41" s="46"/>
      <c r="BN41" s="47"/>
      <c r="BR41" s="45"/>
      <c r="BS41" s="46"/>
      <c r="BT41" s="47"/>
      <c r="BX41" s="45"/>
      <c r="BY41" s="46"/>
      <c r="BZ41" s="47"/>
      <c r="CD41" s="45"/>
      <c r="CE41" s="46"/>
      <c r="CF41" s="47"/>
      <c r="CJ41" s="45"/>
      <c r="CK41" s="46"/>
      <c r="CL41" s="47"/>
      <c r="CP41" s="45"/>
      <c r="CQ41" s="46"/>
      <c r="CR41" s="47"/>
      <c r="CV41" s="45"/>
      <c r="CW41" s="46"/>
      <c r="CX41" s="47"/>
      <c r="DB41" s="45"/>
      <c r="DC41" s="46"/>
      <c r="DD41" s="47"/>
      <c r="DH41" s="45"/>
      <c r="DI41" s="46"/>
      <c r="DJ41" s="47"/>
      <c r="DN41" s="45"/>
      <c r="DO41" s="46"/>
      <c r="DP41" s="47"/>
      <c r="DT41" s="45"/>
      <c r="DU41" s="46"/>
      <c r="DV41" s="47"/>
      <c r="DZ41" s="45"/>
      <c r="EA41" s="46"/>
      <c r="EB41" s="47"/>
      <c r="EF41" s="45"/>
      <c r="EG41" s="46"/>
      <c r="EH41" s="47"/>
      <c r="EL41" s="45"/>
      <c r="EM41" s="46"/>
      <c r="EN41" s="47"/>
      <c r="ER41" s="45"/>
      <c r="ES41" s="46"/>
      <c r="ET41" s="47"/>
    </row>
    <row r="42" spans="1:198" s="16" customFormat="1" x14ac:dyDescent="0.25">
      <c r="B42" s="16" t="e">
        <f>VLOOKUP(A42,'Phase 1,2+robust'!$A$3:$ID$198,2,FALSE)</f>
        <v>#N/A</v>
      </c>
      <c r="C42" s="16" t="e">
        <f>VLOOKUP(A42,'Phase 1,2+robust'!$A$3:$ID$198,3,FALSE)</f>
        <v>#N/A</v>
      </c>
      <c r="D42" s="16" t="e">
        <f>VLOOKUP(A42,'Phase 1,2+robust'!$A$3:$ID$198,4,FALSE)</f>
        <v>#N/A</v>
      </c>
      <c r="E42" s="16" t="e">
        <f>VLOOKUP(A42,'Phase 1,2+robust'!$A$3:$ID$198,5,FALSE)</f>
        <v>#N/A</v>
      </c>
      <c r="F42" s="16" t="e">
        <f>VLOOKUP(A42,'Phase 1,2+robust'!$A$3:$ID$198,6,FALSE)</f>
        <v>#N/A</v>
      </c>
      <c r="G42" s="16" t="e">
        <f>VLOOKUP(A42,'Phase 1,2+robust'!$A$3:$ID$198,7,FALSE)</f>
        <v>#N/A</v>
      </c>
      <c r="H42" s="16" t="e">
        <f>VLOOKUP(A42,'Phase 1,2+robust'!$A$3:$ID$198,8,FALSE)</f>
        <v>#N/A</v>
      </c>
      <c r="I42" s="16" t="e">
        <f>VLOOKUP(A42,'Phase 1,2+robust'!$A$3:$ID$198,9,FALSE)</f>
        <v>#N/A</v>
      </c>
      <c r="J42" s="45" t="e">
        <f>VLOOKUP(A42,'Phase 1,2+robust'!$A$3:$ID$198,10,FALSE)</f>
        <v>#N/A</v>
      </c>
      <c r="K42" s="46" t="e">
        <f>VLOOKUP(A42,'Phase 1,2+robust'!$A$3:$ID$198,11,FALSE)</f>
        <v>#N/A</v>
      </c>
      <c r="L42" s="47" t="e">
        <f>VLOOKUP(A42,'Phase 1,2+robust'!$A$3:$ID$198,12,FALSE)</f>
        <v>#N/A</v>
      </c>
      <c r="M42" s="16" t="e">
        <f>VLOOKUP(A42,'Phase 1,2+robust'!$A$3:$ID$198,13,FALSE)</f>
        <v>#N/A</v>
      </c>
      <c r="N42" s="16" t="e">
        <f>VLOOKUP(A42,'Phase 1,2+robust'!$A$3:$ID$198,14,FALSE)</f>
        <v>#N/A</v>
      </c>
      <c r="O42" s="16" t="e">
        <f>VLOOKUP(A42,'Phase 1,2+robust'!$A$3:$ID$198,15,FALSE)</f>
        <v>#N/A</v>
      </c>
      <c r="P42" s="45" t="e">
        <f>VLOOKUP(A42,'Phase 1,2+robust'!$A$3:$ID$198,16,FALSE)</f>
        <v>#N/A</v>
      </c>
      <c r="Q42" s="46" t="e">
        <f>VLOOKUP(A42,'Phase 1,2+robust'!$A$3:$ID$198,17,FALSE)</f>
        <v>#N/A</v>
      </c>
      <c r="R42" s="47" t="e">
        <f>VLOOKUP(A42,'Phase 1,2+robust'!$A$3:$ID$198,18,FALSE)</f>
        <v>#N/A</v>
      </c>
      <c r="S42" s="16" t="e">
        <f>VLOOKUP(A42,'Phase 1,2+robust'!$A$3:$ID$198,19,FALSE)</f>
        <v>#N/A</v>
      </c>
      <c r="T42" s="16" t="e">
        <f>VLOOKUP(A42,'Phase 1,2+robust'!$A$3:$ID$198,20,FALSE)</f>
        <v>#N/A</v>
      </c>
      <c r="U42" s="16" t="e">
        <f>VLOOKUP(A42,'Phase 1,2+robust'!$A$3:$ID$198,21,FALSE)</f>
        <v>#N/A</v>
      </c>
      <c r="V42" s="45" t="e">
        <f>VLOOKUP(A42,'Phase 1,2+robust'!$A$3:$ID$198,22,FALSE)</f>
        <v>#N/A</v>
      </c>
      <c r="W42" s="46" t="e">
        <f>VLOOKUP(A42,'Phase 1,2+robust'!$A$3:$ID$198,23,FALSE)</f>
        <v>#N/A</v>
      </c>
      <c r="X42" s="47" t="e">
        <f>VLOOKUP(A42,'Phase 1,2+robust'!$A$3:$ID$198,24,FALSE)</f>
        <v>#N/A</v>
      </c>
      <c r="Y42" s="16" t="e">
        <f>VLOOKUP(A42,'Phase 1,2+robust'!$A$3:$ID$198,25,FALSE)</f>
        <v>#N/A</v>
      </c>
      <c r="Z42" s="16" t="e">
        <f>VLOOKUP(A42,'Phase 1,2+robust'!$A$3:$ID$198,26,FALSE)</f>
        <v>#N/A</v>
      </c>
      <c r="AA42" s="16" t="e">
        <f>VLOOKUP(A42,'Phase 1,2+robust'!$A$3:$ID$198,27,FALSE)</f>
        <v>#N/A</v>
      </c>
      <c r="AB42" s="45" t="e">
        <f>VLOOKUP(A42,'Phase 1,2+robust'!$A$3:$ID$198,28,FALSE)</f>
        <v>#N/A</v>
      </c>
      <c r="AC42" s="46" t="e">
        <f>VLOOKUP(A42,'Phase 1,2+robust'!$A$3:$ID$198,29,FALSE)</f>
        <v>#N/A</v>
      </c>
      <c r="AD42" s="47" t="e">
        <f>VLOOKUP(A42,'Phase 1,2+robust'!$A$3:$ID$198,30,FALSE)</f>
        <v>#N/A</v>
      </c>
      <c r="AE42" s="16" t="e">
        <f>VLOOKUP(A42,'Phase 1,2+robust'!$A$3:$ID$198,31,FALSE)</f>
        <v>#N/A</v>
      </c>
      <c r="AF42" s="16" t="e">
        <f>VLOOKUP(A42,'Phase 1,2+robust'!$A$3:$ID$198,32,FALSE)</f>
        <v>#N/A</v>
      </c>
      <c r="AG42" s="16" t="e">
        <f>VLOOKUP(A42,'Phase 1,2+robust'!$A$3:$ID$198,33,FALSE)</f>
        <v>#N/A</v>
      </c>
      <c r="AH42" s="45" t="e">
        <f>VLOOKUP(A42,'Phase 1,2+robust'!$A$3:$ID$198,34,FALSE)</f>
        <v>#N/A</v>
      </c>
      <c r="AI42" s="46" t="e">
        <f>VLOOKUP(A42,'Phase 1,2+robust'!$A$3:$ID$198,35,FALSE)</f>
        <v>#N/A</v>
      </c>
      <c r="AJ42" s="47" t="e">
        <f>VLOOKUP(A42,'Phase 1,2+robust'!$A$3:$ID$198,36,FALSE)</f>
        <v>#N/A</v>
      </c>
      <c r="AK42" s="16" t="e">
        <f>VLOOKUP(A42,'Phase 1,2+robust'!$A$3:$ID$198,37,FALSE)</f>
        <v>#N/A</v>
      </c>
      <c r="AL42" s="16" t="e">
        <f>VLOOKUP(A42,'Phase 1,2+robust'!$A$3:$ID$198,38,FALSE)</f>
        <v>#N/A</v>
      </c>
      <c r="AM42" s="16" t="e">
        <f>VLOOKUP(A42,'Phase 1,2+robust'!$A$3:$ID$198,39,FALSE)</f>
        <v>#N/A</v>
      </c>
      <c r="AN42" s="45" t="e">
        <f>VLOOKUP(A42,'Phase 1,2+robust'!$A$3:$ID$198,40,FALSE)</f>
        <v>#N/A</v>
      </c>
      <c r="AO42" s="46" t="e">
        <f>VLOOKUP(A42,'Phase 1,2+robust'!$A$3:$ID$198,41,FALSE)</f>
        <v>#N/A</v>
      </c>
      <c r="AP42" s="47" t="e">
        <f>VLOOKUP(A42,'Phase 1,2+robust'!$A$3:$ID$198,42,FALSE)</f>
        <v>#N/A</v>
      </c>
      <c r="AQ42" s="16" t="e">
        <f>VLOOKUP(A42,'Phase 1,2+robust'!$A$3:$ID$198,43,FALSE)</f>
        <v>#N/A</v>
      </c>
      <c r="AR42" s="16" t="e">
        <f>VLOOKUP(A42,'Phase 1,2+robust'!$A$3:$ID$198,44,FALSE)</f>
        <v>#N/A</v>
      </c>
      <c r="AS42" s="16" t="e">
        <f>VLOOKUP(A42,'Phase 1,2+robust'!$A$3:$ID$198,45,FALSE)</f>
        <v>#N/A</v>
      </c>
      <c r="AT42" s="45" t="e">
        <f>VLOOKUP(A42,'Phase 1,2+robust'!$A$3:$ID$198,46,FALSE)</f>
        <v>#N/A</v>
      </c>
      <c r="AU42" s="46" t="e">
        <f>VLOOKUP(A42,'Phase 1,2+robust'!$A$3:$ID$198,47,FALSE)</f>
        <v>#N/A</v>
      </c>
      <c r="AV42" s="47" t="e">
        <f>VLOOKUP(A42,'Phase 1,2+robust'!$A$3:$ID$198,48,FALSE)</f>
        <v>#N/A</v>
      </c>
      <c r="AW42" s="16" t="e">
        <f>VLOOKUP(A42,'Phase 1,2+robust'!$A$3:$ID$198,49,FALSE)</f>
        <v>#N/A</v>
      </c>
      <c r="AX42" s="16" t="e">
        <f>VLOOKUP(A42,'Phase 1,2+robust'!$A$3:$ID$198,50,FALSE)</f>
        <v>#N/A</v>
      </c>
      <c r="AY42" s="16" t="e">
        <f>VLOOKUP(A42,'Phase 1,2+robust'!$A$3:$ID$198,51,FALSE)</f>
        <v>#N/A</v>
      </c>
      <c r="AZ42" s="45" t="e">
        <f>VLOOKUP(A42,'Phase 1,2+robust'!$A$3:$ID$198,52,FALSE)</f>
        <v>#N/A</v>
      </c>
      <c r="BA42" s="46" t="e">
        <f>VLOOKUP(A42,'Phase 1,2+robust'!$A$3:$ID$198,53,FALSE)</f>
        <v>#N/A</v>
      </c>
      <c r="BB42" s="47" t="e">
        <f>VLOOKUP(A42,'Phase 1,2+robust'!$A$3:$ID$198,54,FALSE)</f>
        <v>#N/A</v>
      </c>
      <c r="BC42" s="16" t="e">
        <f>VLOOKUP(A42,'Phase 1,2+robust'!$A$3:$ID$198,55,FALSE)</f>
        <v>#N/A</v>
      </c>
      <c r="BD42" s="16" t="e">
        <f>VLOOKUP(A42,'Phase 1,2+robust'!$A$3:$ID$198,56,FALSE)</f>
        <v>#N/A</v>
      </c>
      <c r="BE42" s="16" t="e">
        <f>VLOOKUP(A42,'Phase 1,2+robust'!$A$3:$ID$198,57,FALSE)</f>
        <v>#N/A</v>
      </c>
      <c r="BF42" s="45" t="e">
        <f>VLOOKUP(A42,'Phase 1,2+robust'!$A$3:$ID$198,58,FALSE)</f>
        <v>#N/A</v>
      </c>
      <c r="BG42" s="46" t="e">
        <f>VLOOKUP(A42,'Phase 1,2+robust'!$A$3:$ID$198,59,FALSE)</f>
        <v>#N/A</v>
      </c>
      <c r="BH42" s="47" t="e">
        <f>VLOOKUP(A42,'Phase 1,2+robust'!$A$3:$ID$198,60,FALSE)</f>
        <v>#N/A</v>
      </c>
      <c r="BI42" s="16" t="e">
        <f>VLOOKUP(A42,'Phase 1,2+robust'!$A$3:$ID$198,61,FALSE)</f>
        <v>#N/A</v>
      </c>
      <c r="BJ42" s="16" t="e">
        <f>VLOOKUP(A42,'Phase 1,2+robust'!$A$3:$ID$198,62,FALSE)</f>
        <v>#N/A</v>
      </c>
      <c r="BK42" s="16" t="e">
        <f>VLOOKUP(A42,'Phase 1,2+robust'!$A$3:$ID$198,63,FALSE)</f>
        <v>#N/A</v>
      </c>
      <c r="BL42" s="45" t="e">
        <f>VLOOKUP(A42,'Phase 1,2+robust'!$A$3:$ID$198,64,FALSE)</f>
        <v>#N/A</v>
      </c>
      <c r="BM42" s="46" t="e">
        <f>VLOOKUP(A42,'Phase 1,2+robust'!$A$3:$ID$198,65,FALSE)</f>
        <v>#N/A</v>
      </c>
      <c r="BN42" s="47" t="e">
        <f>VLOOKUP(A42,'Phase 1,2+robust'!$A$3:$ID$198,66,FALSE)</f>
        <v>#N/A</v>
      </c>
      <c r="BO42" s="16" t="e">
        <f>VLOOKUP(A42,'Phase 1,2+robust'!$A$3:$ID$198,67,FALSE)</f>
        <v>#N/A</v>
      </c>
      <c r="BP42" s="16" t="e">
        <f>VLOOKUP(A42,'Phase 1,2+robust'!$A$3:$ID$198,68,FALSE)</f>
        <v>#N/A</v>
      </c>
      <c r="BQ42" s="16" t="e">
        <f>VLOOKUP(A42,'Phase 1,2+robust'!$A$3:$ID$198,69,FALSE)</f>
        <v>#N/A</v>
      </c>
      <c r="BR42" s="45" t="e">
        <f>VLOOKUP(A42,'Phase 1,2+robust'!$A$3:$ID$198,70,FALSE)</f>
        <v>#N/A</v>
      </c>
      <c r="BS42" s="46" t="e">
        <f>VLOOKUP(A42,'Phase 1,2+robust'!$A$3:$ID$198,71,FALSE)</f>
        <v>#N/A</v>
      </c>
      <c r="BT42" s="47" t="e">
        <f>VLOOKUP(A42,'Phase 1,2+robust'!$A$3:$ID$198,72,FALSE)</f>
        <v>#N/A</v>
      </c>
      <c r="BU42" s="16" t="e">
        <f>VLOOKUP(A42,'Phase 1,2+robust'!$A$3:$ID$198,73,FALSE)</f>
        <v>#N/A</v>
      </c>
      <c r="BV42" s="16" t="e">
        <f>VLOOKUP(A42,'Phase 1,2+robust'!$A$3:$ID$198,74,FALSE)</f>
        <v>#N/A</v>
      </c>
      <c r="BW42" s="16" t="e">
        <f>VLOOKUP(A42,'Phase 1,2+robust'!$A$3:$ID$198,75,FALSE)</f>
        <v>#N/A</v>
      </c>
      <c r="BX42" s="45" t="e">
        <f>VLOOKUP(A42,'Phase 1,2+robust'!$A$3:$ID$198,76,FALSE)</f>
        <v>#N/A</v>
      </c>
      <c r="BY42" s="46" t="e">
        <f>VLOOKUP(A42,'Phase 1,2+robust'!$A$3:$ID$198,77,FALSE)</f>
        <v>#N/A</v>
      </c>
      <c r="BZ42" s="47" t="e">
        <f>VLOOKUP(A42,'Phase 1,2+robust'!$A$3:$ID$198,78,FALSE)</f>
        <v>#N/A</v>
      </c>
      <c r="CA42" s="16" t="e">
        <f>VLOOKUP(A42,'Phase 1,2+robust'!$A$3:$ID$198,79,FALSE)</f>
        <v>#N/A</v>
      </c>
      <c r="CB42" s="16" t="e">
        <f>VLOOKUP(A42,'Phase 1,2+robust'!$A$3:$ID$198,80,FALSE)</f>
        <v>#N/A</v>
      </c>
      <c r="CC42" s="16" t="e">
        <f>VLOOKUP(A42,'Phase 1,2+robust'!$A$3:$ID$198,81,FALSE)</f>
        <v>#N/A</v>
      </c>
      <c r="CD42" s="45" t="e">
        <f>VLOOKUP(A42,'Phase 1,2+robust'!$A$3:$ID$198,82,FALSE)</f>
        <v>#N/A</v>
      </c>
      <c r="CE42" s="46" t="e">
        <f>VLOOKUP(A42,'Phase 1,2+robust'!$A$3:$ID$198,83,FALSE)</f>
        <v>#N/A</v>
      </c>
      <c r="CF42" s="47" t="e">
        <f>VLOOKUP(A42,'Phase 1,2+robust'!$A$3:$ID$198,84,FALSE)</f>
        <v>#N/A</v>
      </c>
      <c r="CG42" s="16" t="e">
        <f>VLOOKUP(A42,'Phase 1,2+robust'!$A$3:$ID$198,85,FALSE)</f>
        <v>#N/A</v>
      </c>
      <c r="CH42" s="16" t="e">
        <f>VLOOKUP(A42,'Phase 1,2+robust'!$A$3:$ID$198,86,FALSE)</f>
        <v>#N/A</v>
      </c>
      <c r="CI42" s="16" t="e">
        <f>VLOOKUP(A42,'Phase 1,2+robust'!$A$3:$ID$198,87,FALSE)</f>
        <v>#N/A</v>
      </c>
      <c r="CJ42" s="45" t="e">
        <f>VLOOKUP(A42,'Phase 1,2+robust'!$A$3:$ID$198,88,FALSE)</f>
        <v>#N/A</v>
      </c>
      <c r="CK42" s="46" t="e">
        <f>VLOOKUP(A42,'Phase 1,2+robust'!$A$3:$ID$198,89,FALSE)</f>
        <v>#N/A</v>
      </c>
      <c r="CL42" s="47" t="e">
        <f>VLOOKUP(A42,'Phase 1,2+robust'!$A$3:$ID$198,90,FALSE)</f>
        <v>#N/A</v>
      </c>
      <c r="CM42" s="16" t="e">
        <f>VLOOKUP(A42,'Phase 1,2+robust'!$A$3:$ID$198,91,FALSE)</f>
        <v>#N/A</v>
      </c>
      <c r="CN42" s="16" t="e">
        <f>VLOOKUP(A42,'Phase 1,2+robust'!$A$3:$ID$198,92,FALSE)</f>
        <v>#N/A</v>
      </c>
      <c r="CO42" s="16" t="e">
        <f>VLOOKUP(A42,'Phase 1,2+robust'!$A$3:$ID$198,93,FALSE)</f>
        <v>#N/A</v>
      </c>
      <c r="CP42" s="45" t="e">
        <f>VLOOKUP(A42,'Phase 1,2+robust'!$A$3:$ID$198,94,FALSE)</f>
        <v>#N/A</v>
      </c>
      <c r="CQ42" s="46" t="e">
        <f>VLOOKUP(A42,'Phase 1,2+robust'!$A$3:$ID$198,95,FALSE)</f>
        <v>#N/A</v>
      </c>
      <c r="CR42" s="47" t="e">
        <f>VLOOKUP(A42,'Phase 1,2+robust'!$A$3:$ID$198,96,FALSE)</f>
        <v>#N/A</v>
      </c>
      <c r="CS42" s="16" t="e">
        <f>VLOOKUP(A42,'Phase 1,2+robust'!$A$3:$ID$198,97,FALSE)</f>
        <v>#N/A</v>
      </c>
      <c r="CT42" s="16" t="e">
        <f>VLOOKUP(A42,'Phase 1,2+robust'!$A$3:$ID$198,98,FALSE)</f>
        <v>#N/A</v>
      </c>
      <c r="CU42" s="16" t="e">
        <f>VLOOKUP(A42,'Phase 1,2+robust'!$A$3:$ID$198,99,FALSE)</f>
        <v>#N/A</v>
      </c>
      <c r="CV42" s="45" t="e">
        <f>VLOOKUP(A42,'Phase 1,2+robust'!$A$3:$ID$198,100,FALSE)</f>
        <v>#N/A</v>
      </c>
      <c r="CW42" s="46" t="e">
        <f>VLOOKUP(A42,'Phase 1,2+robust'!$A$3:$ID$198,101,FALSE)</f>
        <v>#N/A</v>
      </c>
      <c r="CX42" s="47" t="e">
        <f>VLOOKUP(A42,'Phase 1,2+robust'!$A$3:$ID$198,102,FALSE)</f>
        <v>#N/A</v>
      </c>
      <c r="CY42" s="16" t="e">
        <f>VLOOKUP(A42,'Phase 1,2+robust'!$A$3:$ID$198,103,FALSE)</f>
        <v>#N/A</v>
      </c>
      <c r="CZ42" s="16" t="e">
        <f>VLOOKUP(A42,'Phase 1,2+robust'!$A$3:$ID$198,104,FALSE)</f>
        <v>#N/A</v>
      </c>
      <c r="DA42" s="16" t="e">
        <f>VLOOKUP(A42,'Phase 1,2+robust'!$A$3:$ID$198,105,FALSE)</f>
        <v>#N/A</v>
      </c>
      <c r="DB42" s="45" t="e">
        <f>VLOOKUP(A42,'Phase 1,2+robust'!$A$3:$ID$198,106,FALSE)</f>
        <v>#N/A</v>
      </c>
      <c r="DC42" s="46" t="e">
        <f>VLOOKUP(A42,'Phase 1,2+robust'!$A$3:$ID$198,107,FALSE)</f>
        <v>#N/A</v>
      </c>
      <c r="DD42" s="47" t="e">
        <f>VLOOKUP(A42,'Phase 1,2+robust'!$A$3:$ID$198,108,FALSE)</f>
        <v>#N/A</v>
      </c>
      <c r="DE42" s="16" t="e">
        <f>VLOOKUP(A42,'Phase 1,2+robust'!$A$3:$ID$198,109,FALSE)</f>
        <v>#N/A</v>
      </c>
      <c r="DF42" s="16" t="e">
        <f>VLOOKUP(A42,'Phase 1,2+robust'!$A$3:$ID$198,110,FALSE)</f>
        <v>#N/A</v>
      </c>
      <c r="DG42" s="16" t="e">
        <f>VLOOKUP(A42,'Phase 1,2+robust'!$A$3:$ID$198,111,FALSE)</f>
        <v>#N/A</v>
      </c>
      <c r="DH42" s="45" t="e">
        <f>VLOOKUP(A42,'Phase 1,2+robust'!$A$3:$ID$198,112,FALSE)</f>
        <v>#N/A</v>
      </c>
      <c r="DI42" s="46" t="e">
        <f>VLOOKUP(A42,'Phase 1,2+robust'!$A$3:$ID$198,113,FALSE)</f>
        <v>#N/A</v>
      </c>
      <c r="DJ42" s="47" t="e">
        <f>VLOOKUP(A42,'Phase 1,2+robust'!$A$3:$ID$198,114,FALSE)</f>
        <v>#N/A</v>
      </c>
      <c r="DK42" s="16" t="e">
        <f>VLOOKUP(A42,'Phase 1,2+robust'!$A$3:$ID$198,115,FALSE)</f>
        <v>#N/A</v>
      </c>
      <c r="DL42" s="16" t="e">
        <f>VLOOKUP(A42,'Phase 1,2+robust'!$A$3:$ID$198,116,FALSE)</f>
        <v>#N/A</v>
      </c>
      <c r="DM42" s="16" t="e">
        <f>VLOOKUP(A42,'Phase 1,2+robust'!$A$3:$ID$198,117,FALSE)</f>
        <v>#N/A</v>
      </c>
      <c r="DN42" s="45" t="e">
        <f>VLOOKUP(A42,'Phase 1,2+robust'!$A$3:$ID$198,118,FALSE)</f>
        <v>#N/A</v>
      </c>
      <c r="DO42" s="46" t="e">
        <f>VLOOKUP(A42,'Phase 1,2+robust'!$A$3:$ID$198,119,FALSE)</f>
        <v>#N/A</v>
      </c>
      <c r="DP42" s="47" t="e">
        <f>VLOOKUP(A42,'Phase 1,2+robust'!$A$3:$ID$198,120,FALSE)</f>
        <v>#N/A</v>
      </c>
      <c r="DQ42" s="16" t="e">
        <f>VLOOKUP(A42,'Phase 1,2+robust'!$A$3:$ID$198,121,FALSE)</f>
        <v>#N/A</v>
      </c>
      <c r="DR42" s="16" t="e">
        <f>VLOOKUP(A42,'Phase 1,2+robust'!$A$3:$ID$198,122,FALSE)</f>
        <v>#N/A</v>
      </c>
      <c r="DS42" s="16" t="e">
        <f>VLOOKUP(A42,'Phase 1,2+robust'!$A$3:$ID$198,123,FALSE)</f>
        <v>#N/A</v>
      </c>
      <c r="DT42" s="45" t="e">
        <f>VLOOKUP(A42,'Phase 1,2+robust'!$A$3:$ID$198,124,FALSE)</f>
        <v>#N/A</v>
      </c>
      <c r="DU42" s="46" t="e">
        <f>VLOOKUP(A42,'Phase 1,2+robust'!$A$3:$ID$198,125,FALSE)</f>
        <v>#N/A</v>
      </c>
      <c r="DV42" s="47" t="e">
        <f>VLOOKUP(A42,'Phase 1,2+robust'!$A$3:$ID$198,126,FALSE)</f>
        <v>#N/A</v>
      </c>
      <c r="DW42" s="16" t="e">
        <f>VLOOKUP(A42,'Phase 1,2+robust'!$A$3:$ID$198,127,FALSE)</f>
        <v>#N/A</v>
      </c>
      <c r="DX42" s="16" t="e">
        <f>VLOOKUP(A42,'Phase 1,2+robust'!$A$3:$ID$198,128,FALSE)</f>
        <v>#N/A</v>
      </c>
      <c r="DY42" s="16" t="e">
        <f>VLOOKUP(A42,'Phase 1,2+robust'!$A$3:$ID$198,129,FALSE)</f>
        <v>#N/A</v>
      </c>
      <c r="DZ42" s="45" t="e">
        <f>VLOOKUP(A42,'Phase 1,2+robust'!$A$3:$ID$198,130,FALSE)</f>
        <v>#N/A</v>
      </c>
      <c r="EA42" s="46" t="e">
        <f>VLOOKUP(A42,'Phase 1,2+robust'!$A$3:$ID$198,131,FALSE)</f>
        <v>#N/A</v>
      </c>
      <c r="EB42" s="47" t="e">
        <f>VLOOKUP(A42,'Phase 1,2+robust'!$A$3:$ID$198,132,FALSE)</f>
        <v>#N/A</v>
      </c>
      <c r="EC42" s="16" t="e">
        <f>VLOOKUP(A42,'Phase 1,2+robust'!$A$3:$ID$198,133,FALSE)</f>
        <v>#N/A</v>
      </c>
      <c r="ED42" s="16" t="e">
        <f>VLOOKUP(A42,'Phase 1,2+robust'!$A$3:$ID$198,134,FALSE)</f>
        <v>#N/A</v>
      </c>
      <c r="EE42" s="16" t="e">
        <f>VLOOKUP(A42,'Phase 1,2+robust'!$A$3:$ID$198,135,FALSE)</f>
        <v>#N/A</v>
      </c>
      <c r="EF42" s="45" t="e">
        <f>VLOOKUP(A42,'Phase 1,2+robust'!$A$3:$ID$198,136,FALSE)</f>
        <v>#N/A</v>
      </c>
      <c r="EG42" s="46" t="e">
        <f>VLOOKUP(A42,'Phase 1,2+robust'!$A$3:$ID$198,137,FALSE)</f>
        <v>#N/A</v>
      </c>
      <c r="EH42" s="47" t="e">
        <f>VLOOKUP(A42,'Phase 1,2+robust'!$A$3:$ID$198,138,FALSE)</f>
        <v>#N/A</v>
      </c>
      <c r="EI42" s="16" t="e">
        <f>VLOOKUP(A42,'Phase 1,2+robust'!$A$3:$ID$198,139,FALSE)</f>
        <v>#N/A</v>
      </c>
      <c r="EJ42" s="16" t="e">
        <f>VLOOKUP(A42,'Phase 1,2+robust'!$A$3:$ID$198,140,FALSE)</f>
        <v>#N/A</v>
      </c>
      <c r="EK42" s="16" t="e">
        <f>VLOOKUP(A42,'Phase 1,2+robust'!$A$3:$ID$198,141,FALSE)</f>
        <v>#N/A</v>
      </c>
      <c r="EL42" s="45" t="e">
        <f>VLOOKUP(A42,'Phase 1,2+robust'!$A$3:$ID$198,142,FALSE)</f>
        <v>#N/A</v>
      </c>
      <c r="EM42" s="46" t="e">
        <f>VLOOKUP(A42,'Phase 1,2+robust'!$A$3:$ID$198,143,FALSE)</f>
        <v>#N/A</v>
      </c>
      <c r="EN42" s="47" t="e">
        <f>VLOOKUP(A42,'Phase 1,2+robust'!$A$3:$ID$198,144,FALSE)</f>
        <v>#N/A</v>
      </c>
      <c r="EO42" s="16" t="e">
        <f>VLOOKUP(A42,'Phase 1,2+robust'!$A$3:$ID$198,145,FALSE)</f>
        <v>#N/A</v>
      </c>
      <c r="EP42" s="16" t="e">
        <f>VLOOKUP(A42,'Phase 1,2+robust'!$A$3:$ID$198,146,FALSE)</f>
        <v>#N/A</v>
      </c>
      <c r="EQ42" s="16" t="e">
        <f>VLOOKUP(A42,'Phase 1,2+robust'!$A$3:$ID$198,147,FALSE)</f>
        <v>#N/A</v>
      </c>
      <c r="ER42" s="45" t="e">
        <f>VLOOKUP(A42,'Phase 1,2+robust'!$A$3:$ID$198,148,FALSE)</f>
        <v>#N/A</v>
      </c>
      <c r="ES42" s="46" t="e">
        <f>VLOOKUP(A42,'Phase 1,2+robust'!$A$3:$ID$198,149,FALSE)</f>
        <v>#N/A</v>
      </c>
      <c r="ET42" s="47" t="e">
        <f>VLOOKUP(A42,'Phase 1,2+robust'!$A$3:$ID$198,150,FALSE)</f>
        <v>#N/A</v>
      </c>
      <c r="EU42" s="16" t="e">
        <f>VLOOKUP(A42,'Phase 1,2+robust'!$A$3:$ID$198,151,FALSE)</f>
        <v>#N/A</v>
      </c>
      <c r="EV42" s="16" t="e">
        <f>VLOOKUP(A42,'Phase 1,2+robust'!$A$3:$ID$198,152,FALSE)</f>
        <v>#N/A</v>
      </c>
      <c r="EW42" s="16" t="e">
        <f>VLOOKUP(A42,'Phase 1,2+robust'!$A$3:$ID$198,153,FALSE)</f>
        <v>#N/A</v>
      </c>
      <c r="EX42" s="16" t="e">
        <f>VLOOKUP(A42,'Phase 1,2+robust'!$A$3:$ID$198,154,FALSE)</f>
        <v>#N/A</v>
      </c>
      <c r="EY42" s="16" t="e">
        <f>VLOOKUP(A42,'Phase 1,2+robust'!$A$3:$ID$198,155,FALSE)</f>
        <v>#N/A</v>
      </c>
      <c r="EZ42" s="16" t="e">
        <f>VLOOKUP(A42,'Phase 1,2+robust'!$A$3:$ID$198,156,FALSE)</f>
        <v>#N/A</v>
      </c>
      <c r="FA42" s="16" t="e">
        <f>VLOOKUP(A42,'Phase 1,2+robust'!$A$3:$ID$198,157,FALSE)</f>
        <v>#N/A</v>
      </c>
      <c r="FB42" s="16" t="e">
        <f>VLOOKUP(A42,'Phase 1,2+robust'!$A$3:$ID$198,158,FALSE)</f>
        <v>#N/A</v>
      </c>
      <c r="FC42" s="16" t="e">
        <f>VLOOKUP(A42,'Phase 1,2+robust'!$A$3:$ID$198,159,FALSE)</f>
        <v>#N/A</v>
      </c>
      <c r="FD42" s="16" t="e">
        <f>VLOOKUP(A42,'Phase 1,2+robust'!$A$3:$ID$198,160,FALSE)</f>
        <v>#N/A</v>
      </c>
      <c r="FE42" s="16" t="e">
        <f>VLOOKUP(A42,'Phase 1,2+robust'!$A$3:$ID$198,161,FALSE)</f>
        <v>#N/A</v>
      </c>
      <c r="FF42" s="16" t="e">
        <f>VLOOKUP(A42,'Phase 1,2+robust'!$A$3:$ID$198,162,FALSE)</f>
        <v>#N/A</v>
      </c>
      <c r="FG42" s="16" t="e">
        <f>VLOOKUP(A42,'Phase 1,2+robust'!$A$3:$ID$198,163,FALSE)</f>
        <v>#N/A</v>
      </c>
      <c r="FH42" s="16" t="e">
        <f>VLOOKUP(A42,'Phase 1,2+robust'!$A$3:$ID$198,164,FALSE)</f>
        <v>#N/A</v>
      </c>
      <c r="FI42" s="16" t="e">
        <f>VLOOKUP(A42,'Phase 1,2+robust'!$A$3:$ID$198,165,FALSE)</f>
        <v>#N/A</v>
      </c>
      <c r="FJ42" s="16" t="e">
        <f>VLOOKUP(A42,'Phase 1,2+robust'!$A$3:$ID$198,166,FALSE)</f>
        <v>#N/A</v>
      </c>
      <c r="FK42" s="16" t="e">
        <f>VLOOKUP(A42,'Phase 1,2+robust'!$A$3:$ID$198,167,FALSE)</f>
        <v>#N/A</v>
      </c>
      <c r="FL42" s="16" t="e">
        <f>VLOOKUP(A42,'Phase 1,2+robust'!$A$3:$ID$198,168,FALSE)</f>
        <v>#N/A</v>
      </c>
      <c r="FM42" s="16" t="e">
        <f>VLOOKUP(A42,'Phase 1,2+robust'!$A$3:$ID$198,169,FALSE)</f>
        <v>#N/A</v>
      </c>
      <c r="FN42" s="16" t="e">
        <f>VLOOKUP(A42,'Phase 1,2+robust'!$A$3:$ID$198,170,FALSE)</f>
        <v>#N/A</v>
      </c>
      <c r="FO42" s="16" t="e">
        <f>VLOOKUP(A42,'Phase 1,2+robust'!$A$3:$ID$198,171,FALSE)</f>
        <v>#N/A</v>
      </c>
      <c r="FP42" s="16" t="e">
        <f>VLOOKUP(A42,'Phase 1,2+robust'!$A$3:$ID$198,172,FALSE)</f>
        <v>#N/A</v>
      </c>
      <c r="FQ42" s="16" t="e">
        <f>VLOOKUP(A42,'Phase 1,2+robust'!$A$3:$ID$198,173,FALSE)</f>
        <v>#N/A</v>
      </c>
      <c r="FR42" s="16" t="e">
        <f>VLOOKUP(A42,'Phase 1,2+robust'!$A$3:$ID$198,174,FALSE)</f>
        <v>#N/A</v>
      </c>
      <c r="FS42" s="16" t="e">
        <f>VLOOKUP(A42,'Phase 1,2+robust'!$A$3:$ID$198,175,FALSE)</f>
        <v>#N/A</v>
      </c>
      <c r="FT42" s="16" t="e">
        <f>VLOOKUP(A42,'Phase 1,2+robust'!$A$3:$ID$198,176,FALSE)</f>
        <v>#N/A</v>
      </c>
      <c r="FU42" s="16" t="e">
        <f>VLOOKUP(A42,'Phase 1,2+robust'!$A$3:$ID$198,177,FALSE)</f>
        <v>#N/A</v>
      </c>
      <c r="FV42" s="16" t="e">
        <f>VLOOKUP(A42,'Phase 1,2+robust'!$A$3:$ID$198,178,FALSE)</f>
        <v>#N/A</v>
      </c>
      <c r="FW42" s="16" t="e">
        <f>VLOOKUP(A42,'Phase 1,2+robust'!$A$3:$ID$198,179,FALSE)</f>
        <v>#N/A</v>
      </c>
      <c r="FX42" s="16" t="e">
        <f>VLOOKUP(A42,'Phase 1,2+robust'!$A$3:$ID$198,180,FALSE)</f>
        <v>#N/A</v>
      </c>
      <c r="FY42" s="16" t="e">
        <f>VLOOKUP(A42,'Phase 1,2+robust'!$A$3:$ID$198,181,FALSE)</f>
        <v>#N/A</v>
      </c>
      <c r="FZ42" s="16" t="e">
        <f>VLOOKUP(A42,'Phase 1,2+robust'!$A$3:$ID$198,182,FALSE)</f>
        <v>#N/A</v>
      </c>
      <c r="GA42" s="16" t="e">
        <f>VLOOKUP(A42,'Phase 1,2+robust'!$A$3:$ID$198,183,FALSE)</f>
        <v>#N/A</v>
      </c>
      <c r="GB42" s="16" t="e">
        <f>VLOOKUP(A42,'Phase 1,2+robust'!$A$3:$ID$198,184,FALSE)</f>
        <v>#N/A</v>
      </c>
      <c r="GC42" s="16" t="e">
        <f>VLOOKUP(A42,'Phase 1,2+robust'!$A$3:$ID$198,185,FALSE)</f>
        <v>#N/A</v>
      </c>
      <c r="GD42" s="16" t="e">
        <f>VLOOKUP(A42,'Phase 1,2+robust'!$A$3:$ID$198,186,FALSE)</f>
        <v>#N/A</v>
      </c>
      <c r="GE42" s="16" t="e">
        <f>VLOOKUP(A42,'Phase 1,2+robust'!$A$3:$ID$198,187,FALSE)</f>
        <v>#N/A</v>
      </c>
      <c r="GF42" s="16" t="e">
        <f>VLOOKUP(A42,'Phase 1,2+robust'!$A$3:$ID$198,188,FALSE)</f>
        <v>#N/A</v>
      </c>
      <c r="GG42" s="16" t="e">
        <f>VLOOKUP(A42,'Phase 1,2+robust'!$A$3:$ID$198,189,FALSE)</f>
        <v>#N/A</v>
      </c>
      <c r="GH42" s="16" t="e">
        <f>VLOOKUP(A42,'Phase 1,2+robust'!$A$3:$ID$198,190,FALSE)</f>
        <v>#N/A</v>
      </c>
      <c r="GI42" s="16" t="e">
        <f>VLOOKUP(A42,'Phase 1,2+robust'!$A$3:$ID$198,191,FALSE)</f>
        <v>#N/A</v>
      </c>
      <c r="GJ42" s="16" t="e">
        <f>VLOOKUP(A42,'Phase 1,2+robust'!$A$3:$ID$198,192,FALSE)</f>
        <v>#N/A</v>
      </c>
      <c r="GK42" s="16" t="e">
        <f>VLOOKUP(A42,'Phase 1,2+robust'!$A$3:$ID$198,193,FALSE)</f>
        <v>#N/A</v>
      </c>
      <c r="GL42" s="16" t="e">
        <f>VLOOKUP(A42,'Phase 1,2+robust'!$A$3:$ID$198,194,FALSE)</f>
        <v>#N/A</v>
      </c>
      <c r="GM42" s="16" t="e">
        <f>VLOOKUP(A42,'Phase 1,2+robust'!$A$3:$ID$198,195,FALSE)</f>
        <v>#N/A</v>
      </c>
      <c r="GN42" s="16" t="e">
        <f>VLOOKUP(A42,'Phase 1,2+robust'!$A$3:$ID$198,196,FALSE)</f>
        <v>#N/A</v>
      </c>
      <c r="GO42" s="16" t="e">
        <f>VLOOKUP(A42,'Phase 1,2+robust'!$A$3:$ID$198,197,FALSE)</f>
        <v>#N/A</v>
      </c>
      <c r="GP42" s="16" t="e">
        <f>VLOOKUP(A42,'Phase 1,2+robust'!$A$3:$ID$198,198,FALSE)</f>
        <v>#N/A</v>
      </c>
    </row>
    <row r="43" spans="1:198" s="16" customFormat="1" x14ac:dyDescent="0.25">
      <c r="B43" s="16" t="e">
        <f>VLOOKUP(A43,'Phase 1,2+robust'!$A$3:$ID$198,2,FALSE)</f>
        <v>#N/A</v>
      </c>
      <c r="C43" s="16" t="e">
        <f>VLOOKUP(A43,'Phase 1,2+robust'!$A$3:$ID$198,3,FALSE)</f>
        <v>#N/A</v>
      </c>
      <c r="D43" s="16" t="e">
        <f>VLOOKUP(A43,'Phase 1,2+robust'!$A$3:$ID$198,4,FALSE)</f>
        <v>#N/A</v>
      </c>
      <c r="E43" s="16" t="e">
        <f>VLOOKUP(A43,'Phase 1,2+robust'!$A$3:$ID$198,5,FALSE)</f>
        <v>#N/A</v>
      </c>
      <c r="F43" s="16" t="e">
        <f>VLOOKUP(A43,'Phase 1,2+robust'!$A$3:$ID$198,6,FALSE)</f>
        <v>#N/A</v>
      </c>
      <c r="G43" s="16" t="e">
        <f>VLOOKUP(A43,'Phase 1,2+robust'!$A$3:$ID$198,7,FALSE)</f>
        <v>#N/A</v>
      </c>
      <c r="H43" s="16" t="e">
        <f>VLOOKUP(A43,'Phase 1,2+robust'!$A$3:$ID$198,8,FALSE)</f>
        <v>#N/A</v>
      </c>
      <c r="I43" s="16" t="e">
        <f>VLOOKUP(A43,'Phase 1,2+robust'!$A$3:$ID$198,9,FALSE)</f>
        <v>#N/A</v>
      </c>
      <c r="J43" s="45" t="e">
        <f>VLOOKUP(A43,'Phase 1,2+robust'!$A$3:$ID$198,10,FALSE)</f>
        <v>#N/A</v>
      </c>
      <c r="K43" s="46" t="e">
        <f>VLOOKUP(A43,'Phase 1,2+robust'!$A$3:$ID$198,11,FALSE)</f>
        <v>#N/A</v>
      </c>
      <c r="L43" s="47" t="e">
        <f>VLOOKUP(A43,'Phase 1,2+robust'!$A$3:$ID$198,12,FALSE)</f>
        <v>#N/A</v>
      </c>
      <c r="M43" s="16" t="e">
        <f>VLOOKUP(A43,'Phase 1,2+robust'!$A$3:$ID$198,13,FALSE)</f>
        <v>#N/A</v>
      </c>
      <c r="N43" s="16" t="e">
        <f>VLOOKUP(A43,'Phase 1,2+robust'!$A$3:$ID$198,14,FALSE)</f>
        <v>#N/A</v>
      </c>
      <c r="O43" s="16" t="e">
        <f>VLOOKUP(A43,'Phase 1,2+robust'!$A$3:$ID$198,15,FALSE)</f>
        <v>#N/A</v>
      </c>
      <c r="P43" s="45" t="e">
        <f>VLOOKUP(A43,'Phase 1,2+robust'!$A$3:$ID$198,16,FALSE)</f>
        <v>#N/A</v>
      </c>
      <c r="Q43" s="46" t="e">
        <f>VLOOKUP(A43,'Phase 1,2+robust'!$A$3:$ID$198,17,FALSE)</f>
        <v>#N/A</v>
      </c>
      <c r="R43" s="47" t="e">
        <f>VLOOKUP(A43,'Phase 1,2+robust'!$A$3:$ID$198,18,FALSE)</f>
        <v>#N/A</v>
      </c>
      <c r="S43" s="16" t="e">
        <f>VLOOKUP(A43,'Phase 1,2+robust'!$A$3:$ID$198,19,FALSE)</f>
        <v>#N/A</v>
      </c>
      <c r="T43" s="16" t="e">
        <f>VLOOKUP(A43,'Phase 1,2+robust'!$A$3:$ID$198,20,FALSE)</f>
        <v>#N/A</v>
      </c>
      <c r="U43" s="16" t="e">
        <f>VLOOKUP(A43,'Phase 1,2+robust'!$A$3:$ID$198,21,FALSE)</f>
        <v>#N/A</v>
      </c>
      <c r="V43" s="45" t="e">
        <f>VLOOKUP(A43,'Phase 1,2+robust'!$A$3:$ID$198,22,FALSE)</f>
        <v>#N/A</v>
      </c>
      <c r="W43" s="46" t="e">
        <f>VLOOKUP(A43,'Phase 1,2+robust'!$A$3:$ID$198,23,FALSE)</f>
        <v>#N/A</v>
      </c>
      <c r="X43" s="47" t="e">
        <f>VLOOKUP(A43,'Phase 1,2+robust'!$A$3:$ID$198,24,FALSE)</f>
        <v>#N/A</v>
      </c>
      <c r="Y43" s="16" t="e">
        <f>VLOOKUP(A43,'Phase 1,2+robust'!$A$3:$ID$198,25,FALSE)</f>
        <v>#N/A</v>
      </c>
      <c r="Z43" s="16" t="e">
        <f>VLOOKUP(A43,'Phase 1,2+robust'!$A$3:$ID$198,26,FALSE)</f>
        <v>#N/A</v>
      </c>
      <c r="AA43" s="16" t="e">
        <f>VLOOKUP(A43,'Phase 1,2+robust'!$A$3:$ID$198,27,FALSE)</f>
        <v>#N/A</v>
      </c>
      <c r="AB43" s="45" t="e">
        <f>VLOOKUP(A43,'Phase 1,2+robust'!$A$3:$ID$198,28,FALSE)</f>
        <v>#N/A</v>
      </c>
      <c r="AC43" s="46" t="e">
        <f>VLOOKUP(A43,'Phase 1,2+robust'!$A$3:$ID$198,29,FALSE)</f>
        <v>#N/A</v>
      </c>
      <c r="AD43" s="47" t="e">
        <f>VLOOKUP(A43,'Phase 1,2+robust'!$A$3:$ID$198,30,FALSE)</f>
        <v>#N/A</v>
      </c>
      <c r="AE43" s="16" t="e">
        <f>VLOOKUP(A43,'Phase 1,2+robust'!$A$3:$ID$198,31,FALSE)</f>
        <v>#N/A</v>
      </c>
      <c r="AF43" s="16" t="e">
        <f>VLOOKUP(A43,'Phase 1,2+robust'!$A$3:$ID$198,32,FALSE)</f>
        <v>#N/A</v>
      </c>
      <c r="AG43" s="16" t="e">
        <f>VLOOKUP(A43,'Phase 1,2+robust'!$A$3:$ID$198,33,FALSE)</f>
        <v>#N/A</v>
      </c>
      <c r="AH43" s="45" t="e">
        <f>VLOOKUP(A43,'Phase 1,2+robust'!$A$3:$ID$198,34,FALSE)</f>
        <v>#N/A</v>
      </c>
      <c r="AI43" s="46" t="e">
        <f>VLOOKUP(A43,'Phase 1,2+robust'!$A$3:$ID$198,35,FALSE)</f>
        <v>#N/A</v>
      </c>
      <c r="AJ43" s="47" t="e">
        <f>VLOOKUP(A43,'Phase 1,2+robust'!$A$3:$ID$198,36,FALSE)</f>
        <v>#N/A</v>
      </c>
      <c r="AK43" s="16" t="e">
        <f>VLOOKUP(A43,'Phase 1,2+robust'!$A$3:$ID$198,37,FALSE)</f>
        <v>#N/A</v>
      </c>
      <c r="AL43" s="16" t="e">
        <f>VLOOKUP(A43,'Phase 1,2+robust'!$A$3:$ID$198,38,FALSE)</f>
        <v>#N/A</v>
      </c>
      <c r="AM43" s="16" t="e">
        <f>VLOOKUP(A43,'Phase 1,2+robust'!$A$3:$ID$198,39,FALSE)</f>
        <v>#N/A</v>
      </c>
      <c r="AN43" s="45" t="e">
        <f>VLOOKUP(A43,'Phase 1,2+robust'!$A$3:$ID$198,40,FALSE)</f>
        <v>#N/A</v>
      </c>
      <c r="AO43" s="46" t="e">
        <f>VLOOKUP(A43,'Phase 1,2+robust'!$A$3:$ID$198,41,FALSE)</f>
        <v>#N/A</v>
      </c>
      <c r="AP43" s="47" t="e">
        <f>VLOOKUP(A43,'Phase 1,2+robust'!$A$3:$ID$198,42,FALSE)</f>
        <v>#N/A</v>
      </c>
      <c r="AQ43" s="16" t="e">
        <f>VLOOKUP(A43,'Phase 1,2+robust'!$A$3:$ID$198,43,FALSE)</f>
        <v>#N/A</v>
      </c>
      <c r="AR43" s="16" t="e">
        <f>VLOOKUP(A43,'Phase 1,2+robust'!$A$3:$ID$198,44,FALSE)</f>
        <v>#N/A</v>
      </c>
      <c r="AS43" s="16" t="e">
        <f>VLOOKUP(A43,'Phase 1,2+robust'!$A$3:$ID$198,45,FALSE)</f>
        <v>#N/A</v>
      </c>
      <c r="AT43" s="45" t="e">
        <f>VLOOKUP(A43,'Phase 1,2+robust'!$A$3:$ID$198,46,FALSE)</f>
        <v>#N/A</v>
      </c>
      <c r="AU43" s="46" t="e">
        <f>VLOOKUP(A43,'Phase 1,2+robust'!$A$3:$ID$198,47,FALSE)</f>
        <v>#N/A</v>
      </c>
      <c r="AV43" s="47" t="e">
        <f>VLOOKUP(A43,'Phase 1,2+robust'!$A$3:$ID$198,48,FALSE)</f>
        <v>#N/A</v>
      </c>
      <c r="AW43" s="16" t="e">
        <f>VLOOKUP(A43,'Phase 1,2+robust'!$A$3:$ID$198,49,FALSE)</f>
        <v>#N/A</v>
      </c>
      <c r="AX43" s="16" t="e">
        <f>VLOOKUP(A43,'Phase 1,2+robust'!$A$3:$ID$198,50,FALSE)</f>
        <v>#N/A</v>
      </c>
      <c r="AY43" s="16" t="e">
        <f>VLOOKUP(A43,'Phase 1,2+robust'!$A$3:$ID$198,51,FALSE)</f>
        <v>#N/A</v>
      </c>
      <c r="AZ43" s="45" t="e">
        <f>VLOOKUP(A43,'Phase 1,2+robust'!$A$3:$ID$198,52,FALSE)</f>
        <v>#N/A</v>
      </c>
      <c r="BA43" s="46" t="e">
        <f>VLOOKUP(A43,'Phase 1,2+robust'!$A$3:$ID$198,53,FALSE)</f>
        <v>#N/A</v>
      </c>
      <c r="BB43" s="47" t="e">
        <f>VLOOKUP(A43,'Phase 1,2+robust'!$A$3:$ID$198,54,FALSE)</f>
        <v>#N/A</v>
      </c>
      <c r="BC43" s="16" t="e">
        <f>VLOOKUP(A43,'Phase 1,2+robust'!$A$3:$ID$198,55,FALSE)</f>
        <v>#N/A</v>
      </c>
      <c r="BD43" s="16" t="e">
        <f>VLOOKUP(A43,'Phase 1,2+robust'!$A$3:$ID$198,56,FALSE)</f>
        <v>#N/A</v>
      </c>
      <c r="BE43" s="16" t="e">
        <f>VLOOKUP(A43,'Phase 1,2+robust'!$A$3:$ID$198,57,FALSE)</f>
        <v>#N/A</v>
      </c>
      <c r="BF43" s="45" t="e">
        <f>VLOOKUP(A43,'Phase 1,2+robust'!$A$3:$ID$198,58,FALSE)</f>
        <v>#N/A</v>
      </c>
      <c r="BG43" s="46" t="e">
        <f>VLOOKUP(A43,'Phase 1,2+robust'!$A$3:$ID$198,59,FALSE)</f>
        <v>#N/A</v>
      </c>
      <c r="BH43" s="47" t="e">
        <f>VLOOKUP(A43,'Phase 1,2+robust'!$A$3:$ID$198,60,FALSE)</f>
        <v>#N/A</v>
      </c>
      <c r="BI43" s="16" t="e">
        <f>VLOOKUP(A43,'Phase 1,2+robust'!$A$3:$ID$198,61,FALSE)</f>
        <v>#N/A</v>
      </c>
      <c r="BJ43" s="16" t="e">
        <f>VLOOKUP(A43,'Phase 1,2+robust'!$A$3:$ID$198,62,FALSE)</f>
        <v>#N/A</v>
      </c>
      <c r="BK43" s="16" t="e">
        <f>VLOOKUP(A43,'Phase 1,2+robust'!$A$3:$ID$198,63,FALSE)</f>
        <v>#N/A</v>
      </c>
      <c r="BL43" s="45" t="e">
        <f>VLOOKUP(A43,'Phase 1,2+robust'!$A$3:$ID$198,64,FALSE)</f>
        <v>#N/A</v>
      </c>
      <c r="BM43" s="46" t="e">
        <f>VLOOKUP(A43,'Phase 1,2+robust'!$A$3:$ID$198,65,FALSE)</f>
        <v>#N/A</v>
      </c>
      <c r="BN43" s="47" t="e">
        <f>VLOOKUP(A43,'Phase 1,2+robust'!$A$3:$ID$198,66,FALSE)</f>
        <v>#N/A</v>
      </c>
      <c r="BO43" s="16" t="e">
        <f>VLOOKUP(A43,'Phase 1,2+robust'!$A$3:$ID$198,67,FALSE)</f>
        <v>#N/A</v>
      </c>
      <c r="BP43" s="16" t="e">
        <f>VLOOKUP(A43,'Phase 1,2+robust'!$A$3:$ID$198,68,FALSE)</f>
        <v>#N/A</v>
      </c>
      <c r="BQ43" s="16" t="e">
        <f>VLOOKUP(A43,'Phase 1,2+robust'!$A$3:$ID$198,69,FALSE)</f>
        <v>#N/A</v>
      </c>
      <c r="BR43" s="45" t="e">
        <f>VLOOKUP(A43,'Phase 1,2+robust'!$A$3:$ID$198,70,FALSE)</f>
        <v>#N/A</v>
      </c>
      <c r="BS43" s="46" t="e">
        <f>VLOOKUP(A43,'Phase 1,2+robust'!$A$3:$ID$198,71,FALSE)</f>
        <v>#N/A</v>
      </c>
      <c r="BT43" s="47" t="e">
        <f>VLOOKUP(A43,'Phase 1,2+robust'!$A$3:$ID$198,72,FALSE)</f>
        <v>#N/A</v>
      </c>
      <c r="BU43" s="16" t="e">
        <f>VLOOKUP(A43,'Phase 1,2+robust'!$A$3:$ID$198,73,FALSE)</f>
        <v>#N/A</v>
      </c>
      <c r="BV43" s="16" t="e">
        <f>VLOOKUP(A43,'Phase 1,2+robust'!$A$3:$ID$198,74,FALSE)</f>
        <v>#N/A</v>
      </c>
      <c r="BW43" s="16" t="e">
        <f>VLOOKUP(A43,'Phase 1,2+robust'!$A$3:$ID$198,75,FALSE)</f>
        <v>#N/A</v>
      </c>
      <c r="BX43" s="45" t="e">
        <f>VLOOKUP(A43,'Phase 1,2+robust'!$A$3:$ID$198,76,FALSE)</f>
        <v>#N/A</v>
      </c>
      <c r="BY43" s="46" t="e">
        <f>VLOOKUP(A43,'Phase 1,2+robust'!$A$3:$ID$198,77,FALSE)</f>
        <v>#N/A</v>
      </c>
      <c r="BZ43" s="47" t="e">
        <f>VLOOKUP(A43,'Phase 1,2+robust'!$A$3:$ID$198,78,FALSE)</f>
        <v>#N/A</v>
      </c>
      <c r="CA43" s="16" t="e">
        <f>VLOOKUP(A43,'Phase 1,2+robust'!$A$3:$ID$198,79,FALSE)</f>
        <v>#N/A</v>
      </c>
      <c r="CB43" s="16" t="e">
        <f>VLOOKUP(A43,'Phase 1,2+robust'!$A$3:$ID$198,80,FALSE)</f>
        <v>#N/A</v>
      </c>
      <c r="CC43" s="16" t="e">
        <f>VLOOKUP(A43,'Phase 1,2+robust'!$A$3:$ID$198,81,FALSE)</f>
        <v>#N/A</v>
      </c>
      <c r="CD43" s="45" t="e">
        <f>VLOOKUP(A43,'Phase 1,2+robust'!$A$3:$ID$198,82,FALSE)</f>
        <v>#N/A</v>
      </c>
      <c r="CE43" s="46" t="e">
        <f>VLOOKUP(A43,'Phase 1,2+robust'!$A$3:$ID$198,83,FALSE)</f>
        <v>#N/A</v>
      </c>
      <c r="CF43" s="47" t="e">
        <f>VLOOKUP(A43,'Phase 1,2+robust'!$A$3:$ID$198,84,FALSE)</f>
        <v>#N/A</v>
      </c>
      <c r="CG43" s="16" t="e">
        <f>VLOOKUP(A43,'Phase 1,2+robust'!$A$3:$ID$198,85,FALSE)</f>
        <v>#N/A</v>
      </c>
      <c r="CH43" s="16" t="e">
        <f>VLOOKUP(A43,'Phase 1,2+robust'!$A$3:$ID$198,86,FALSE)</f>
        <v>#N/A</v>
      </c>
      <c r="CI43" s="16" t="e">
        <f>VLOOKUP(A43,'Phase 1,2+robust'!$A$3:$ID$198,87,FALSE)</f>
        <v>#N/A</v>
      </c>
      <c r="CJ43" s="45" t="e">
        <f>VLOOKUP(A43,'Phase 1,2+robust'!$A$3:$ID$198,88,FALSE)</f>
        <v>#N/A</v>
      </c>
      <c r="CK43" s="46" t="e">
        <f>VLOOKUP(A43,'Phase 1,2+robust'!$A$3:$ID$198,89,FALSE)</f>
        <v>#N/A</v>
      </c>
      <c r="CL43" s="47" t="e">
        <f>VLOOKUP(A43,'Phase 1,2+robust'!$A$3:$ID$198,90,FALSE)</f>
        <v>#N/A</v>
      </c>
      <c r="CM43" s="16" t="e">
        <f>VLOOKUP(A43,'Phase 1,2+robust'!$A$3:$ID$198,91,FALSE)</f>
        <v>#N/A</v>
      </c>
      <c r="CN43" s="16" t="e">
        <f>VLOOKUP(A43,'Phase 1,2+robust'!$A$3:$ID$198,92,FALSE)</f>
        <v>#N/A</v>
      </c>
      <c r="CO43" s="16" t="e">
        <f>VLOOKUP(A43,'Phase 1,2+robust'!$A$3:$ID$198,93,FALSE)</f>
        <v>#N/A</v>
      </c>
      <c r="CP43" s="45" t="e">
        <f>VLOOKUP(A43,'Phase 1,2+robust'!$A$3:$ID$198,94,FALSE)</f>
        <v>#N/A</v>
      </c>
      <c r="CQ43" s="46" t="e">
        <f>VLOOKUP(A43,'Phase 1,2+robust'!$A$3:$ID$198,95,FALSE)</f>
        <v>#N/A</v>
      </c>
      <c r="CR43" s="47" t="e">
        <f>VLOOKUP(A43,'Phase 1,2+robust'!$A$3:$ID$198,96,FALSE)</f>
        <v>#N/A</v>
      </c>
      <c r="CS43" s="16" t="e">
        <f>VLOOKUP(A43,'Phase 1,2+robust'!$A$3:$ID$198,97,FALSE)</f>
        <v>#N/A</v>
      </c>
      <c r="CT43" s="16" t="e">
        <f>VLOOKUP(A43,'Phase 1,2+robust'!$A$3:$ID$198,98,FALSE)</f>
        <v>#N/A</v>
      </c>
      <c r="CU43" s="16" t="e">
        <f>VLOOKUP(A43,'Phase 1,2+robust'!$A$3:$ID$198,99,FALSE)</f>
        <v>#N/A</v>
      </c>
      <c r="CV43" s="45" t="e">
        <f>VLOOKUP(A43,'Phase 1,2+robust'!$A$3:$ID$198,100,FALSE)</f>
        <v>#N/A</v>
      </c>
      <c r="CW43" s="46" t="e">
        <f>VLOOKUP(A43,'Phase 1,2+robust'!$A$3:$ID$198,101,FALSE)</f>
        <v>#N/A</v>
      </c>
      <c r="CX43" s="47" t="e">
        <f>VLOOKUP(A43,'Phase 1,2+robust'!$A$3:$ID$198,102,FALSE)</f>
        <v>#N/A</v>
      </c>
      <c r="CY43" s="16" t="e">
        <f>VLOOKUP(A43,'Phase 1,2+robust'!$A$3:$ID$198,103,FALSE)</f>
        <v>#N/A</v>
      </c>
      <c r="CZ43" s="16" t="e">
        <f>VLOOKUP(A43,'Phase 1,2+robust'!$A$3:$ID$198,104,FALSE)</f>
        <v>#N/A</v>
      </c>
      <c r="DA43" s="16" t="e">
        <f>VLOOKUP(A43,'Phase 1,2+robust'!$A$3:$ID$198,105,FALSE)</f>
        <v>#N/A</v>
      </c>
      <c r="DB43" s="45" t="e">
        <f>VLOOKUP(A43,'Phase 1,2+robust'!$A$3:$ID$198,106,FALSE)</f>
        <v>#N/A</v>
      </c>
      <c r="DC43" s="46" t="e">
        <f>VLOOKUP(A43,'Phase 1,2+robust'!$A$3:$ID$198,107,FALSE)</f>
        <v>#N/A</v>
      </c>
      <c r="DD43" s="47" t="e">
        <f>VLOOKUP(A43,'Phase 1,2+robust'!$A$3:$ID$198,108,FALSE)</f>
        <v>#N/A</v>
      </c>
      <c r="DE43" s="16" t="e">
        <f>VLOOKUP(A43,'Phase 1,2+robust'!$A$3:$ID$198,109,FALSE)</f>
        <v>#N/A</v>
      </c>
      <c r="DF43" s="16" t="e">
        <f>VLOOKUP(A43,'Phase 1,2+robust'!$A$3:$ID$198,110,FALSE)</f>
        <v>#N/A</v>
      </c>
      <c r="DG43" s="16" t="e">
        <f>VLOOKUP(A43,'Phase 1,2+robust'!$A$3:$ID$198,111,FALSE)</f>
        <v>#N/A</v>
      </c>
      <c r="DH43" s="45" t="e">
        <f>VLOOKUP(A43,'Phase 1,2+robust'!$A$3:$ID$198,112,FALSE)</f>
        <v>#N/A</v>
      </c>
      <c r="DI43" s="46" t="e">
        <f>VLOOKUP(A43,'Phase 1,2+robust'!$A$3:$ID$198,113,FALSE)</f>
        <v>#N/A</v>
      </c>
      <c r="DJ43" s="47" t="e">
        <f>VLOOKUP(A43,'Phase 1,2+robust'!$A$3:$ID$198,114,FALSE)</f>
        <v>#N/A</v>
      </c>
      <c r="DK43" s="16" t="e">
        <f>VLOOKUP(A43,'Phase 1,2+robust'!$A$3:$ID$198,115,FALSE)</f>
        <v>#N/A</v>
      </c>
      <c r="DL43" s="16" t="e">
        <f>VLOOKUP(A43,'Phase 1,2+robust'!$A$3:$ID$198,116,FALSE)</f>
        <v>#N/A</v>
      </c>
      <c r="DM43" s="16" t="e">
        <f>VLOOKUP(A43,'Phase 1,2+robust'!$A$3:$ID$198,117,FALSE)</f>
        <v>#N/A</v>
      </c>
      <c r="DN43" s="45" t="e">
        <f>VLOOKUP(A43,'Phase 1,2+robust'!$A$3:$ID$198,118,FALSE)</f>
        <v>#N/A</v>
      </c>
      <c r="DO43" s="46" t="e">
        <f>VLOOKUP(A43,'Phase 1,2+robust'!$A$3:$ID$198,119,FALSE)</f>
        <v>#N/A</v>
      </c>
      <c r="DP43" s="47" t="e">
        <f>VLOOKUP(A43,'Phase 1,2+robust'!$A$3:$ID$198,120,FALSE)</f>
        <v>#N/A</v>
      </c>
      <c r="DQ43" s="16" t="e">
        <f>VLOOKUP(A43,'Phase 1,2+robust'!$A$3:$ID$198,121,FALSE)</f>
        <v>#N/A</v>
      </c>
      <c r="DR43" s="16" t="e">
        <f>VLOOKUP(A43,'Phase 1,2+robust'!$A$3:$ID$198,122,FALSE)</f>
        <v>#N/A</v>
      </c>
      <c r="DS43" s="16" t="e">
        <f>VLOOKUP(A43,'Phase 1,2+robust'!$A$3:$ID$198,123,FALSE)</f>
        <v>#N/A</v>
      </c>
      <c r="DT43" s="45" t="e">
        <f>VLOOKUP(A43,'Phase 1,2+robust'!$A$3:$ID$198,124,FALSE)</f>
        <v>#N/A</v>
      </c>
      <c r="DU43" s="46" t="e">
        <f>VLOOKUP(A43,'Phase 1,2+robust'!$A$3:$ID$198,125,FALSE)</f>
        <v>#N/A</v>
      </c>
      <c r="DV43" s="47" t="e">
        <f>VLOOKUP(A43,'Phase 1,2+robust'!$A$3:$ID$198,126,FALSE)</f>
        <v>#N/A</v>
      </c>
      <c r="DW43" s="16" t="e">
        <f>VLOOKUP(A43,'Phase 1,2+robust'!$A$3:$ID$198,127,FALSE)</f>
        <v>#N/A</v>
      </c>
      <c r="DX43" s="16" t="e">
        <f>VLOOKUP(A43,'Phase 1,2+robust'!$A$3:$ID$198,128,FALSE)</f>
        <v>#N/A</v>
      </c>
      <c r="DY43" s="16" t="e">
        <f>VLOOKUP(A43,'Phase 1,2+robust'!$A$3:$ID$198,129,FALSE)</f>
        <v>#N/A</v>
      </c>
      <c r="DZ43" s="45" t="e">
        <f>VLOOKUP(A43,'Phase 1,2+robust'!$A$3:$ID$198,130,FALSE)</f>
        <v>#N/A</v>
      </c>
      <c r="EA43" s="46" t="e">
        <f>VLOOKUP(A43,'Phase 1,2+robust'!$A$3:$ID$198,131,FALSE)</f>
        <v>#N/A</v>
      </c>
      <c r="EB43" s="47" t="e">
        <f>VLOOKUP(A43,'Phase 1,2+robust'!$A$3:$ID$198,132,FALSE)</f>
        <v>#N/A</v>
      </c>
      <c r="EC43" s="16" t="e">
        <f>VLOOKUP(A43,'Phase 1,2+robust'!$A$3:$ID$198,133,FALSE)</f>
        <v>#N/A</v>
      </c>
      <c r="ED43" s="16" t="e">
        <f>VLOOKUP(A43,'Phase 1,2+robust'!$A$3:$ID$198,134,FALSE)</f>
        <v>#N/A</v>
      </c>
      <c r="EE43" s="16" t="e">
        <f>VLOOKUP(A43,'Phase 1,2+robust'!$A$3:$ID$198,135,FALSE)</f>
        <v>#N/A</v>
      </c>
      <c r="EF43" s="45" t="e">
        <f>VLOOKUP(A43,'Phase 1,2+robust'!$A$3:$ID$198,136,FALSE)</f>
        <v>#N/A</v>
      </c>
      <c r="EG43" s="46" t="e">
        <f>VLOOKUP(A43,'Phase 1,2+robust'!$A$3:$ID$198,137,FALSE)</f>
        <v>#N/A</v>
      </c>
      <c r="EH43" s="47" t="e">
        <f>VLOOKUP(A43,'Phase 1,2+robust'!$A$3:$ID$198,138,FALSE)</f>
        <v>#N/A</v>
      </c>
      <c r="EI43" s="16" t="e">
        <f>VLOOKUP(A43,'Phase 1,2+robust'!$A$3:$ID$198,139,FALSE)</f>
        <v>#N/A</v>
      </c>
      <c r="EJ43" s="16" t="e">
        <f>VLOOKUP(A43,'Phase 1,2+robust'!$A$3:$ID$198,140,FALSE)</f>
        <v>#N/A</v>
      </c>
      <c r="EK43" s="16" t="e">
        <f>VLOOKUP(A43,'Phase 1,2+robust'!$A$3:$ID$198,141,FALSE)</f>
        <v>#N/A</v>
      </c>
      <c r="EL43" s="45" t="e">
        <f>VLOOKUP(A43,'Phase 1,2+robust'!$A$3:$ID$198,142,FALSE)</f>
        <v>#N/A</v>
      </c>
      <c r="EM43" s="46" t="e">
        <f>VLOOKUP(A43,'Phase 1,2+robust'!$A$3:$ID$198,143,FALSE)</f>
        <v>#N/A</v>
      </c>
      <c r="EN43" s="47" t="e">
        <f>VLOOKUP(A43,'Phase 1,2+robust'!$A$3:$ID$198,144,FALSE)</f>
        <v>#N/A</v>
      </c>
      <c r="EO43" s="16" t="e">
        <f>VLOOKUP(A43,'Phase 1,2+robust'!$A$3:$ID$198,145,FALSE)</f>
        <v>#N/A</v>
      </c>
      <c r="EP43" s="16" t="e">
        <f>VLOOKUP(A43,'Phase 1,2+robust'!$A$3:$ID$198,146,FALSE)</f>
        <v>#N/A</v>
      </c>
      <c r="EQ43" s="16" t="e">
        <f>VLOOKUP(A43,'Phase 1,2+robust'!$A$3:$ID$198,147,FALSE)</f>
        <v>#N/A</v>
      </c>
      <c r="ER43" s="45" t="e">
        <f>VLOOKUP(A43,'Phase 1,2+robust'!$A$3:$ID$198,148,FALSE)</f>
        <v>#N/A</v>
      </c>
      <c r="ES43" s="46" t="e">
        <f>VLOOKUP(A43,'Phase 1,2+robust'!$A$3:$ID$198,149,FALSE)</f>
        <v>#N/A</v>
      </c>
      <c r="ET43" s="47" t="e">
        <f>VLOOKUP(A43,'Phase 1,2+robust'!$A$3:$ID$198,150,FALSE)</f>
        <v>#N/A</v>
      </c>
      <c r="EU43" s="16" t="e">
        <f>VLOOKUP(A43,'Phase 1,2+robust'!$A$3:$ID$198,151,FALSE)</f>
        <v>#N/A</v>
      </c>
      <c r="EV43" s="16" t="e">
        <f>VLOOKUP(A43,'Phase 1,2+robust'!$A$3:$ID$198,152,FALSE)</f>
        <v>#N/A</v>
      </c>
      <c r="EW43" s="16" t="e">
        <f>VLOOKUP(A43,'Phase 1,2+robust'!$A$3:$ID$198,153,FALSE)</f>
        <v>#N/A</v>
      </c>
      <c r="EX43" s="16" t="e">
        <f>VLOOKUP(A43,'Phase 1,2+robust'!$A$3:$ID$198,154,FALSE)</f>
        <v>#N/A</v>
      </c>
      <c r="EY43" s="16" t="e">
        <f>VLOOKUP(A43,'Phase 1,2+robust'!$A$3:$ID$198,155,FALSE)</f>
        <v>#N/A</v>
      </c>
      <c r="EZ43" s="16" t="e">
        <f>VLOOKUP(A43,'Phase 1,2+robust'!$A$3:$ID$198,156,FALSE)</f>
        <v>#N/A</v>
      </c>
      <c r="FA43" s="16" t="e">
        <f>VLOOKUP(A43,'Phase 1,2+robust'!$A$3:$ID$198,157,FALSE)</f>
        <v>#N/A</v>
      </c>
      <c r="FB43" s="16" t="e">
        <f>VLOOKUP(A43,'Phase 1,2+robust'!$A$3:$ID$198,158,FALSE)</f>
        <v>#N/A</v>
      </c>
      <c r="FC43" s="16" t="e">
        <f>VLOOKUP(A43,'Phase 1,2+robust'!$A$3:$ID$198,159,FALSE)</f>
        <v>#N/A</v>
      </c>
      <c r="FD43" s="16" t="e">
        <f>VLOOKUP(A43,'Phase 1,2+robust'!$A$3:$ID$198,160,FALSE)</f>
        <v>#N/A</v>
      </c>
      <c r="FE43" s="16" t="e">
        <f>VLOOKUP(A43,'Phase 1,2+robust'!$A$3:$ID$198,161,FALSE)</f>
        <v>#N/A</v>
      </c>
      <c r="FF43" s="16" t="e">
        <f>VLOOKUP(A43,'Phase 1,2+robust'!$A$3:$ID$198,162,FALSE)</f>
        <v>#N/A</v>
      </c>
      <c r="FG43" s="16" t="e">
        <f>VLOOKUP(A43,'Phase 1,2+robust'!$A$3:$ID$198,163,FALSE)</f>
        <v>#N/A</v>
      </c>
      <c r="FH43" s="16" t="e">
        <f>VLOOKUP(A43,'Phase 1,2+robust'!$A$3:$ID$198,164,FALSE)</f>
        <v>#N/A</v>
      </c>
      <c r="FI43" s="16" t="e">
        <f>VLOOKUP(A43,'Phase 1,2+robust'!$A$3:$ID$198,165,FALSE)</f>
        <v>#N/A</v>
      </c>
      <c r="FJ43" s="16" t="e">
        <f>VLOOKUP(A43,'Phase 1,2+robust'!$A$3:$ID$198,166,FALSE)</f>
        <v>#N/A</v>
      </c>
      <c r="FK43" s="16" t="e">
        <f>VLOOKUP(A43,'Phase 1,2+robust'!$A$3:$ID$198,167,FALSE)</f>
        <v>#N/A</v>
      </c>
      <c r="FL43" s="16" t="e">
        <f>VLOOKUP(A43,'Phase 1,2+robust'!$A$3:$ID$198,168,FALSE)</f>
        <v>#N/A</v>
      </c>
      <c r="FM43" s="16" t="e">
        <f>VLOOKUP(A43,'Phase 1,2+robust'!$A$3:$ID$198,169,FALSE)</f>
        <v>#N/A</v>
      </c>
      <c r="FN43" s="16" t="e">
        <f>VLOOKUP(A43,'Phase 1,2+robust'!$A$3:$ID$198,170,FALSE)</f>
        <v>#N/A</v>
      </c>
      <c r="FO43" s="16" t="e">
        <f>VLOOKUP(A43,'Phase 1,2+robust'!$A$3:$ID$198,171,FALSE)</f>
        <v>#N/A</v>
      </c>
      <c r="FP43" s="16" t="e">
        <f>VLOOKUP(A43,'Phase 1,2+robust'!$A$3:$ID$198,172,FALSE)</f>
        <v>#N/A</v>
      </c>
      <c r="FQ43" s="16" t="e">
        <f>VLOOKUP(A43,'Phase 1,2+robust'!$A$3:$ID$198,173,FALSE)</f>
        <v>#N/A</v>
      </c>
      <c r="FR43" s="16" t="e">
        <f>VLOOKUP(A43,'Phase 1,2+robust'!$A$3:$ID$198,174,FALSE)</f>
        <v>#N/A</v>
      </c>
      <c r="FS43" s="16" t="e">
        <f>VLOOKUP(A43,'Phase 1,2+robust'!$A$3:$ID$198,175,FALSE)</f>
        <v>#N/A</v>
      </c>
      <c r="FT43" s="16" t="e">
        <f>VLOOKUP(A43,'Phase 1,2+robust'!$A$3:$ID$198,176,FALSE)</f>
        <v>#N/A</v>
      </c>
      <c r="FU43" s="16" t="e">
        <f>VLOOKUP(A43,'Phase 1,2+robust'!$A$3:$ID$198,177,FALSE)</f>
        <v>#N/A</v>
      </c>
      <c r="FV43" s="16" t="e">
        <f>VLOOKUP(A43,'Phase 1,2+robust'!$A$3:$ID$198,178,FALSE)</f>
        <v>#N/A</v>
      </c>
      <c r="FW43" s="16" t="e">
        <f>VLOOKUP(A43,'Phase 1,2+robust'!$A$3:$ID$198,179,FALSE)</f>
        <v>#N/A</v>
      </c>
      <c r="FX43" s="16" t="e">
        <f>VLOOKUP(A43,'Phase 1,2+robust'!$A$3:$ID$198,180,FALSE)</f>
        <v>#N/A</v>
      </c>
      <c r="FY43" s="16" t="e">
        <f>VLOOKUP(A43,'Phase 1,2+robust'!$A$3:$ID$198,181,FALSE)</f>
        <v>#N/A</v>
      </c>
      <c r="FZ43" s="16" t="e">
        <f>VLOOKUP(A43,'Phase 1,2+robust'!$A$3:$ID$198,182,FALSE)</f>
        <v>#N/A</v>
      </c>
      <c r="GA43" s="16" t="e">
        <f>VLOOKUP(A43,'Phase 1,2+robust'!$A$3:$ID$198,183,FALSE)</f>
        <v>#N/A</v>
      </c>
      <c r="GB43" s="16" t="e">
        <f>VLOOKUP(A43,'Phase 1,2+robust'!$A$3:$ID$198,184,FALSE)</f>
        <v>#N/A</v>
      </c>
      <c r="GC43" s="16" t="e">
        <f>VLOOKUP(A43,'Phase 1,2+robust'!$A$3:$ID$198,185,FALSE)</f>
        <v>#N/A</v>
      </c>
      <c r="GD43" s="16" t="e">
        <f>VLOOKUP(A43,'Phase 1,2+robust'!$A$3:$ID$198,186,FALSE)</f>
        <v>#N/A</v>
      </c>
      <c r="GE43" s="16" t="e">
        <f>VLOOKUP(A43,'Phase 1,2+robust'!$A$3:$ID$198,187,FALSE)</f>
        <v>#N/A</v>
      </c>
      <c r="GF43" s="16" t="e">
        <f>VLOOKUP(A43,'Phase 1,2+robust'!$A$3:$ID$198,188,FALSE)</f>
        <v>#N/A</v>
      </c>
      <c r="GG43" s="16" t="e">
        <f>VLOOKUP(A43,'Phase 1,2+robust'!$A$3:$ID$198,189,FALSE)</f>
        <v>#N/A</v>
      </c>
      <c r="GH43" s="16" t="e">
        <f>VLOOKUP(A43,'Phase 1,2+robust'!$A$3:$ID$198,190,FALSE)</f>
        <v>#N/A</v>
      </c>
      <c r="GI43" s="16" t="e">
        <f>VLOOKUP(A43,'Phase 1,2+robust'!$A$3:$ID$198,191,FALSE)</f>
        <v>#N/A</v>
      </c>
      <c r="GJ43" s="16" t="e">
        <f>VLOOKUP(A43,'Phase 1,2+robust'!$A$3:$ID$198,192,FALSE)</f>
        <v>#N/A</v>
      </c>
      <c r="GK43" s="16" t="e">
        <f>VLOOKUP(A43,'Phase 1,2+robust'!$A$3:$ID$198,193,FALSE)</f>
        <v>#N/A</v>
      </c>
      <c r="GL43" s="16" t="e">
        <f>VLOOKUP(A43,'Phase 1,2+robust'!$A$3:$ID$198,194,FALSE)</f>
        <v>#N/A</v>
      </c>
      <c r="GM43" s="16" t="e">
        <f>VLOOKUP(A43,'Phase 1,2+robust'!$A$3:$ID$198,195,FALSE)</f>
        <v>#N/A</v>
      </c>
      <c r="GN43" s="16" t="e">
        <f>VLOOKUP(A43,'Phase 1,2+robust'!$A$3:$ID$198,196,FALSE)</f>
        <v>#N/A</v>
      </c>
      <c r="GO43" s="16" t="e">
        <f>VLOOKUP(A43,'Phase 1,2+robust'!$A$3:$ID$198,197,FALSE)</f>
        <v>#N/A</v>
      </c>
      <c r="GP43" s="16" t="e">
        <f>VLOOKUP(A43,'Phase 1,2+robust'!$A$3:$ID$198,198,FALSE)</f>
        <v>#N/A</v>
      </c>
    </row>
    <row r="44" spans="1:198" s="16" customFormat="1" x14ac:dyDescent="0.25">
      <c r="B44" s="16" t="e">
        <f>VLOOKUP(A44,'Phase 1,2+robust'!$A$3:$ID$198,2,FALSE)</f>
        <v>#N/A</v>
      </c>
      <c r="C44" s="16" t="e">
        <f>VLOOKUP(A44,'Phase 1,2+robust'!$A$3:$ID$198,3,FALSE)</f>
        <v>#N/A</v>
      </c>
      <c r="D44" s="16" t="e">
        <f>VLOOKUP(A44,'Phase 1,2+robust'!$A$3:$ID$198,4,FALSE)</f>
        <v>#N/A</v>
      </c>
      <c r="E44" s="16" t="e">
        <f>VLOOKUP(A44,'Phase 1,2+robust'!$A$3:$ID$198,5,FALSE)</f>
        <v>#N/A</v>
      </c>
      <c r="F44" s="16" t="e">
        <f>VLOOKUP(A44,'Phase 1,2+robust'!$A$3:$ID$198,6,FALSE)</f>
        <v>#N/A</v>
      </c>
      <c r="G44" s="16" t="e">
        <f>VLOOKUP(A44,'Phase 1,2+robust'!$A$3:$ID$198,7,FALSE)</f>
        <v>#N/A</v>
      </c>
      <c r="H44" s="16" t="e">
        <f>VLOOKUP(A44,'Phase 1,2+robust'!$A$3:$ID$198,8,FALSE)</f>
        <v>#N/A</v>
      </c>
      <c r="I44" s="16" t="e">
        <f>VLOOKUP(A44,'Phase 1,2+robust'!$A$3:$ID$198,9,FALSE)</f>
        <v>#N/A</v>
      </c>
      <c r="J44" s="45" t="e">
        <f>VLOOKUP(A44,'Phase 1,2+robust'!$A$3:$ID$198,10,FALSE)</f>
        <v>#N/A</v>
      </c>
      <c r="K44" s="46" t="e">
        <f>VLOOKUP(A44,'Phase 1,2+robust'!$A$3:$ID$198,11,FALSE)</f>
        <v>#N/A</v>
      </c>
      <c r="L44" s="47" t="e">
        <f>VLOOKUP(A44,'Phase 1,2+robust'!$A$3:$ID$198,12,FALSE)</f>
        <v>#N/A</v>
      </c>
      <c r="M44" s="16" t="e">
        <f>VLOOKUP(A44,'Phase 1,2+robust'!$A$3:$ID$198,13,FALSE)</f>
        <v>#N/A</v>
      </c>
      <c r="N44" s="16" t="e">
        <f>VLOOKUP(A44,'Phase 1,2+robust'!$A$3:$ID$198,14,FALSE)</f>
        <v>#N/A</v>
      </c>
      <c r="O44" s="16" t="e">
        <f>VLOOKUP(A44,'Phase 1,2+robust'!$A$3:$ID$198,15,FALSE)</f>
        <v>#N/A</v>
      </c>
      <c r="P44" s="45" t="e">
        <f>VLOOKUP(A44,'Phase 1,2+robust'!$A$3:$ID$198,16,FALSE)</f>
        <v>#N/A</v>
      </c>
      <c r="Q44" s="46" t="e">
        <f>VLOOKUP(A44,'Phase 1,2+robust'!$A$3:$ID$198,17,FALSE)</f>
        <v>#N/A</v>
      </c>
      <c r="R44" s="47" t="e">
        <f>VLOOKUP(A44,'Phase 1,2+robust'!$A$3:$ID$198,18,FALSE)</f>
        <v>#N/A</v>
      </c>
      <c r="S44" s="16" t="e">
        <f>VLOOKUP(A44,'Phase 1,2+robust'!$A$3:$ID$198,19,FALSE)</f>
        <v>#N/A</v>
      </c>
      <c r="T44" s="16" t="e">
        <f>VLOOKUP(A44,'Phase 1,2+robust'!$A$3:$ID$198,20,FALSE)</f>
        <v>#N/A</v>
      </c>
      <c r="U44" s="16" t="e">
        <f>VLOOKUP(A44,'Phase 1,2+robust'!$A$3:$ID$198,21,FALSE)</f>
        <v>#N/A</v>
      </c>
      <c r="V44" s="45" t="e">
        <f>VLOOKUP(A44,'Phase 1,2+robust'!$A$3:$ID$198,22,FALSE)</f>
        <v>#N/A</v>
      </c>
      <c r="W44" s="46" t="e">
        <f>VLOOKUP(A44,'Phase 1,2+robust'!$A$3:$ID$198,23,FALSE)</f>
        <v>#N/A</v>
      </c>
      <c r="X44" s="47" t="e">
        <f>VLOOKUP(A44,'Phase 1,2+robust'!$A$3:$ID$198,24,FALSE)</f>
        <v>#N/A</v>
      </c>
      <c r="Y44" s="16" t="e">
        <f>VLOOKUP(A44,'Phase 1,2+robust'!$A$3:$ID$198,25,FALSE)</f>
        <v>#N/A</v>
      </c>
      <c r="Z44" s="16" t="e">
        <f>VLOOKUP(A44,'Phase 1,2+robust'!$A$3:$ID$198,26,FALSE)</f>
        <v>#N/A</v>
      </c>
      <c r="AA44" s="16" t="e">
        <f>VLOOKUP(A44,'Phase 1,2+robust'!$A$3:$ID$198,27,FALSE)</f>
        <v>#N/A</v>
      </c>
      <c r="AB44" s="45" t="e">
        <f>VLOOKUP(A44,'Phase 1,2+robust'!$A$3:$ID$198,28,FALSE)</f>
        <v>#N/A</v>
      </c>
      <c r="AC44" s="46" t="e">
        <f>VLOOKUP(A44,'Phase 1,2+robust'!$A$3:$ID$198,29,FALSE)</f>
        <v>#N/A</v>
      </c>
      <c r="AD44" s="47" t="e">
        <f>VLOOKUP(A44,'Phase 1,2+robust'!$A$3:$ID$198,30,FALSE)</f>
        <v>#N/A</v>
      </c>
      <c r="AE44" s="16" t="e">
        <f>VLOOKUP(A44,'Phase 1,2+robust'!$A$3:$ID$198,31,FALSE)</f>
        <v>#N/A</v>
      </c>
      <c r="AF44" s="16" t="e">
        <f>VLOOKUP(A44,'Phase 1,2+robust'!$A$3:$ID$198,32,FALSE)</f>
        <v>#N/A</v>
      </c>
      <c r="AG44" s="16" t="e">
        <f>VLOOKUP(A44,'Phase 1,2+robust'!$A$3:$ID$198,33,FALSE)</f>
        <v>#N/A</v>
      </c>
      <c r="AH44" s="45" t="e">
        <f>VLOOKUP(A44,'Phase 1,2+robust'!$A$3:$ID$198,34,FALSE)</f>
        <v>#N/A</v>
      </c>
      <c r="AI44" s="46" t="e">
        <f>VLOOKUP(A44,'Phase 1,2+robust'!$A$3:$ID$198,35,FALSE)</f>
        <v>#N/A</v>
      </c>
      <c r="AJ44" s="47" t="e">
        <f>VLOOKUP(A44,'Phase 1,2+robust'!$A$3:$ID$198,36,FALSE)</f>
        <v>#N/A</v>
      </c>
      <c r="AK44" s="16" t="e">
        <f>VLOOKUP(A44,'Phase 1,2+robust'!$A$3:$ID$198,37,FALSE)</f>
        <v>#N/A</v>
      </c>
      <c r="AL44" s="16" t="e">
        <f>VLOOKUP(A44,'Phase 1,2+robust'!$A$3:$ID$198,38,FALSE)</f>
        <v>#N/A</v>
      </c>
      <c r="AM44" s="16" t="e">
        <f>VLOOKUP(A44,'Phase 1,2+robust'!$A$3:$ID$198,39,FALSE)</f>
        <v>#N/A</v>
      </c>
      <c r="AN44" s="45" t="e">
        <f>VLOOKUP(A44,'Phase 1,2+robust'!$A$3:$ID$198,40,FALSE)</f>
        <v>#N/A</v>
      </c>
      <c r="AO44" s="46" t="e">
        <f>VLOOKUP(A44,'Phase 1,2+robust'!$A$3:$ID$198,41,FALSE)</f>
        <v>#N/A</v>
      </c>
      <c r="AP44" s="47" t="e">
        <f>VLOOKUP(A44,'Phase 1,2+robust'!$A$3:$ID$198,42,FALSE)</f>
        <v>#N/A</v>
      </c>
      <c r="AQ44" s="16" t="e">
        <f>VLOOKUP(A44,'Phase 1,2+robust'!$A$3:$ID$198,43,FALSE)</f>
        <v>#N/A</v>
      </c>
      <c r="AR44" s="16" t="e">
        <f>VLOOKUP(A44,'Phase 1,2+robust'!$A$3:$ID$198,44,FALSE)</f>
        <v>#N/A</v>
      </c>
      <c r="AS44" s="16" t="e">
        <f>VLOOKUP(A44,'Phase 1,2+robust'!$A$3:$ID$198,45,FALSE)</f>
        <v>#N/A</v>
      </c>
      <c r="AT44" s="45" t="e">
        <f>VLOOKUP(A44,'Phase 1,2+robust'!$A$3:$ID$198,46,FALSE)</f>
        <v>#N/A</v>
      </c>
      <c r="AU44" s="46" t="e">
        <f>VLOOKUP(A44,'Phase 1,2+robust'!$A$3:$ID$198,47,FALSE)</f>
        <v>#N/A</v>
      </c>
      <c r="AV44" s="47" t="e">
        <f>VLOOKUP(A44,'Phase 1,2+robust'!$A$3:$ID$198,48,FALSE)</f>
        <v>#N/A</v>
      </c>
      <c r="AW44" s="16" t="e">
        <f>VLOOKUP(A44,'Phase 1,2+robust'!$A$3:$ID$198,49,FALSE)</f>
        <v>#N/A</v>
      </c>
      <c r="AX44" s="16" t="e">
        <f>VLOOKUP(A44,'Phase 1,2+robust'!$A$3:$ID$198,50,FALSE)</f>
        <v>#N/A</v>
      </c>
      <c r="AY44" s="16" t="e">
        <f>VLOOKUP(A44,'Phase 1,2+robust'!$A$3:$ID$198,51,FALSE)</f>
        <v>#N/A</v>
      </c>
      <c r="AZ44" s="45" t="e">
        <f>VLOOKUP(A44,'Phase 1,2+robust'!$A$3:$ID$198,52,FALSE)</f>
        <v>#N/A</v>
      </c>
      <c r="BA44" s="46" t="e">
        <f>VLOOKUP(A44,'Phase 1,2+robust'!$A$3:$ID$198,53,FALSE)</f>
        <v>#N/A</v>
      </c>
      <c r="BB44" s="47" t="e">
        <f>VLOOKUP(A44,'Phase 1,2+robust'!$A$3:$ID$198,54,FALSE)</f>
        <v>#N/A</v>
      </c>
      <c r="BC44" s="16" t="e">
        <f>VLOOKUP(A44,'Phase 1,2+robust'!$A$3:$ID$198,55,FALSE)</f>
        <v>#N/A</v>
      </c>
      <c r="BD44" s="16" t="e">
        <f>VLOOKUP(A44,'Phase 1,2+robust'!$A$3:$ID$198,56,FALSE)</f>
        <v>#N/A</v>
      </c>
      <c r="BE44" s="16" t="e">
        <f>VLOOKUP(A44,'Phase 1,2+robust'!$A$3:$ID$198,57,FALSE)</f>
        <v>#N/A</v>
      </c>
      <c r="BF44" s="45" t="e">
        <f>VLOOKUP(A44,'Phase 1,2+robust'!$A$3:$ID$198,58,FALSE)</f>
        <v>#N/A</v>
      </c>
      <c r="BG44" s="46" t="e">
        <f>VLOOKUP(A44,'Phase 1,2+robust'!$A$3:$ID$198,59,FALSE)</f>
        <v>#N/A</v>
      </c>
      <c r="BH44" s="47" t="e">
        <f>VLOOKUP(A44,'Phase 1,2+robust'!$A$3:$ID$198,60,FALSE)</f>
        <v>#N/A</v>
      </c>
      <c r="BI44" s="16" t="e">
        <f>VLOOKUP(A44,'Phase 1,2+robust'!$A$3:$ID$198,61,FALSE)</f>
        <v>#N/A</v>
      </c>
      <c r="BJ44" s="16" t="e">
        <f>VLOOKUP(A44,'Phase 1,2+robust'!$A$3:$ID$198,62,FALSE)</f>
        <v>#N/A</v>
      </c>
      <c r="BK44" s="16" t="e">
        <f>VLOOKUP(A44,'Phase 1,2+robust'!$A$3:$ID$198,63,FALSE)</f>
        <v>#N/A</v>
      </c>
      <c r="BL44" s="45" t="e">
        <f>VLOOKUP(A44,'Phase 1,2+robust'!$A$3:$ID$198,64,FALSE)</f>
        <v>#N/A</v>
      </c>
      <c r="BM44" s="46" t="e">
        <f>VLOOKUP(A44,'Phase 1,2+robust'!$A$3:$ID$198,65,FALSE)</f>
        <v>#N/A</v>
      </c>
      <c r="BN44" s="47" t="e">
        <f>VLOOKUP(A44,'Phase 1,2+robust'!$A$3:$ID$198,66,FALSE)</f>
        <v>#N/A</v>
      </c>
      <c r="BO44" s="16" t="e">
        <f>VLOOKUP(A44,'Phase 1,2+robust'!$A$3:$ID$198,67,FALSE)</f>
        <v>#N/A</v>
      </c>
      <c r="BP44" s="16" t="e">
        <f>VLOOKUP(A44,'Phase 1,2+robust'!$A$3:$ID$198,68,FALSE)</f>
        <v>#N/A</v>
      </c>
      <c r="BQ44" s="16" t="e">
        <f>VLOOKUP(A44,'Phase 1,2+robust'!$A$3:$ID$198,69,FALSE)</f>
        <v>#N/A</v>
      </c>
      <c r="BR44" s="45" t="e">
        <f>VLOOKUP(A44,'Phase 1,2+robust'!$A$3:$ID$198,70,FALSE)</f>
        <v>#N/A</v>
      </c>
      <c r="BS44" s="46" t="e">
        <f>VLOOKUP(A44,'Phase 1,2+robust'!$A$3:$ID$198,71,FALSE)</f>
        <v>#N/A</v>
      </c>
      <c r="BT44" s="47" t="e">
        <f>VLOOKUP(A44,'Phase 1,2+robust'!$A$3:$ID$198,72,FALSE)</f>
        <v>#N/A</v>
      </c>
      <c r="BU44" s="16" t="e">
        <f>VLOOKUP(A44,'Phase 1,2+robust'!$A$3:$ID$198,73,FALSE)</f>
        <v>#N/A</v>
      </c>
      <c r="BV44" s="16" t="e">
        <f>VLOOKUP(A44,'Phase 1,2+robust'!$A$3:$ID$198,74,FALSE)</f>
        <v>#N/A</v>
      </c>
      <c r="BW44" s="16" t="e">
        <f>VLOOKUP(A44,'Phase 1,2+robust'!$A$3:$ID$198,75,FALSE)</f>
        <v>#N/A</v>
      </c>
      <c r="BX44" s="45" t="e">
        <f>VLOOKUP(A44,'Phase 1,2+robust'!$A$3:$ID$198,76,FALSE)</f>
        <v>#N/A</v>
      </c>
      <c r="BY44" s="46" t="e">
        <f>VLOOKUP(A44,'Phase 1,2+robust'!$A$3:$ID$198,77,FALSE)</f>
        <v>#N/A</v>
      </c>
      <c r="BZ44" s="47" t="e">
        <f>VLOOKUP(A44,'Phase 1,2+robust'!$A$3:$ID$198,78,FALSE)</f>
        <v>#N/A</v>
      </c>
      <c r="CA44" s="16" t="e">
        <f>VLOOKUP(A44,'Phase 1,2+robust'!$A$3:$ID$198,79,FALSE)</f>
        <v>#N/A</v>
      </c>
      <c r="CB44" s="16" t="e">
        <f>VLOOKUP(A44,'Phase 1,2+robust'!$A$3:$ID$198,80,FALSE)</f>
        <v>#N/A</v>
      </c>
      <c r="CC44" s="16" t="e">
        <f>VLOOKUP(A44,'Phase 1,2+robust'!$A$3:$ID$198,81,FALSE)</f>
        <v>#N/A</v>
      </c>
      <c r="CD44" s="45" t="e">
        <f>VLOOKUP(A44,'Phase 1,2+robust'!$A$3:$ID$198,82,FALSE)</f>
        <v>#N/A</v>
      </c>
      <c r="CE44" s="46" t="e">
        <f>VLOOKUP(A44,'Phase 1,2+robust'!$A$3:$ID$198,83,FALSE)</f>
        <v>#N/A</v>
      </c>
      <c r="CF44" s="47" t="e">
        <f>VLOOKUP(A44,'Phase 1,2+robust'!$A$3:$ID$198,84,FALSE)</f>
        <v>#N/A</v>
      </c>
      <c r="CG44" s="16" t="e">
        <f>VLOOKUP(A44,'Phase 1,2+robust'!$A$3:$ID$198,85,FALSE)</f>
        <v>#N/A</v>
      </c>
      <c r="CH44" s="16" t="e">
        <f>VLOOKUP(A44,'Phase 1,2+robust'!$A$3:$ID$198,86,FALSE)</f>
        <v>#N/A</v>
      </c>
      <c r="CI44" s="16" t="e">
        <f>VLOOKUP(A44,'Phase 1,2+robust'!$A$3:$ID$198,87,FALSE)</f>
        <v>#N/A</v>
      </c>
      <c r="CJ44" s="45" t="e">
        <f>VLOOKUP(A44,'Phase 1,2+robust'!$A$3:$ID$198,88,FALSE)</f>
        <v>#N/A</v>
      </c>
      <c r="CK44" s="46" t="e">
        <f>VLOOKUP(A44,'Phase 1,2+robust'!$A$3:$ID$198,89,FALSE)</f>
        <v>#N/A</v>
      </c>
      <c r="CL44" s="47" t="e">
        <f>VLOOKUP(A44,'Phase 1,2+robust'!$A$3:$ID$198,90,FALSE)</f>
        <v>#N/A</v>
      </c>
      <c r="CM44" s="16" t="e">
        <f>VLOOKUP(A44,'Phase 1,2+robust'!$A$3:$ID$198,91,FALSE)</f>
        <v>#N/A</v>
      </c>
      <c r="CN44" s="16" t="e">
        <f>VLOOKUP(A44,'Phase 1,2+robust'!$A$3:$ID$198,92,FALSE)</f>
        <v>#N/A</v>
      </c>
      <c r="CO44" s="16" t="e">
        <f>VLOOKUP(A44,'Phase 1,2+robust'!$A$3:$ID$198,93,FALSE)</f>
        <v>#N/A</v>
      </c>
      <c r="CP44" s="45" t="e">
        <f>VLOOKUP(A44,'Phase 1,2+robust'!$A$3:$ID$198,94,FALSE)</f>
        <v>#N/A</v>
      </c>
      <c r="CQ44" s="46" t="e">
        <f>VLOOKUP(A44,'Phase 1,2+robust'!$A$3:$ID$198,95,FALSE)</f>
        <v>#N/A</v>
      </c>
      <c r="CR44" s="47" t="e">
        <f>VLOOKUP(A44,'Phase 1,2+robust'!$A$3:$ID$198,96,FALSE)</f>
        <v>#N/A</v>
      </c>
      <c r="CS44" s="16" t="e">
        <f>VLOOKUP(A44,'Phase 1,2+robust'!$A$3:$ID$198,97,FALSE)</f>
        <v>#N/A</v>
      </c>
      <c r="CT44" s="16" t="e">
        <f>VLOOKUP(A44,'Phase 1,2+robust'!$A$3:$ID$198,98,FALSE)</f>
        <v>#N/A</v>
      </c>
      <c r="CU44" s="16" t="e">
        <f>VLOOKUP(A44,'Phase 1,2+robust'!$A$3:$ID$198,99,FALSE)</f>
        <v>#N/A</v>
      </c>
      <c r="CV44" s="45" t="e">
        <f>VLOOKUP(A44,'Phase 1,2+robust'!$A$3:$ID$198,100,FALSE)</f>
        <v>#N/A</v>
      </c>
      <c r="CW44" s="46" t="e">
        <f>VLOOKUP(A44,'Phase 1,2+robust'!$A$3:$ID$198,101,FALSE)</f>
        <v>#N/A</v>
      </c>
      <c r="CX44" s="47" t="e">
        <f>VLOOKUP(A44,'Phase 1,2+robust'!$A$3:$ID$198,102,FALSE)</f>
        <v>#N/A</v>
      </c>
      <c r="CY44" s="16" t="e">
        <f>VLOOKUP(A44,'Phase 1,2+robust'!$A$3:$ID$198,103,FALSE)</f>
        <v>#N/A</v>
      </c>
      <c r="CZ44" s="16" t="e">
        <f>VLOOKUP(A44,'Phase 1,2+robust'!$A$3:$ID$198,104,FALSE)</f>
        <v>#N/A</v>
      </c>
      <c r="DA44" s="16" t="e">
        <f>VLOOKUP(A44,'Phase 1,2+robust'!$A$3:$ID$198,105,FALSE)</f>
        <v>#N/A</v>
      </c>
      <c r="DB44" s="45" t="e">
        <f>VLOOKUP(A44,'Phase 1,2+robust'!$A$3:$ID$198,106,FALSE)</f>
        <v>#N/A</v>
      </c>
      <c r="DC44" s="46" t="e">
        <f>VLOOKUP(A44,'Phase 1,2+robust'!$A$3:$ID$198,107,FALSE)</f>
        <v>#N/A</v>
      </c>
      <c r="DD44" s="47" t="e">
        <f>VLOOKUP(A44,'Phase 1,2+robust'!$A$3:$ID$198,108,FALSE)</f>
        <v>#N/A</v>
      </c>
      <c r="DE44" s="16" t="e">
        <f>VLOOKUP(A44,'Phase 1,2+robust'!$A$3:$ID$198,109,FALSE)</f>
        <v>#N/A</v>
      </c>
      <c r="DF44" s="16" t="e">
        <f>VLOOKUP(A44,'Phase 1,2+robust'!$A$3:$ID$198,110,FALSE)</f>
        <v>#N/A</v>
      </c>
      <c r="DG44" s="16" t="e">
        <f>VLOOKUP(A44,'Phase 1,2+robust'!$A$3:$ID$198,111,FALSE)</f>
        <v>#N/A</v>
      </c>
      <c r="DH44" s="45" t="e">
        <f>VLOOKUP(A44,'Phase 1,2+robust'!$A$3:$ID$198,112,FALSE)</f>
        <v>#N/A</v>
      </c>
      <c r="DI44" s="46" t="e">
        <f>VLOOKUP(A44,'Phase 1,2+robust'!$A$3:$ID$198,113,FALSE)</f>
        <v>#N/A</v>
      </c>
      <c r="DJ44" s="47" t="e">
        <f>VLOOKUP(A44,'Phase 1,2+robust'!$A$3:$ID$198,114,FALSE)</f>
        <v>#N/A</v>
      </c>
      <c r="DK44" s="16" t="e">
        <f>VLOOKUP(A44,'Phase 1,2+robust'!$A$3:$ID$198,115,FALSE)</f>
        <v>#N/A</v>
      </c>
      <c r="DL44" s="16" t="e">
        <f>VLOOKUP(A44,'Phase 1,2+robust'!$A$3:$ID$198,116,FALSE)</f>
        <v>#N/A</v>
      </c>
      <c r="DM44" s="16" t="e">
        <f>VLOOKUP(A44,'Phase 1,2+robust'!$A$3:$ID$198,117,FALSE)</f>
        <v>#N/A</v>
      </c>
      <c r="DN44" s="45" t="e">
        <f>VLOOKUP(A44,'Phase 1,2+robust'!$A$3:$ID$198,118,FALSE)</f>
        <v>#N/A</v>
      </c>
      <c r="DO44" s="46" t="e">
        <f>VLOOKUP(A44,'Phase 1,2+robust'!$A$3:$ID$198,119,FALSE)</f>
        <v>#N/A</v>
      </c>
      <c r="DP44" s="47" t="e">
        <f>VLOOKUP(A44,'Phase 1,2+robust'!$A$3:$ID$198,120,FALSE)</f>
        <v>#N/A</v>
      </c>
      <c r="DQ44" s="16" t="e">
        <f>VLOOKUP(A44,'Phase 1,2+robust'!$A$3:$ID$198,121,FALSE)</f>
        <v>#N/A</v>
      </c>
      <c r="DR44" s="16" t="e">
        <f>VLOOKUP(A44,'Phase 1,2+robust'!$A$3:$ID$198,122,FALSE)</f>
        <v>#N/A</v>
      </c>
      <c r="DS44" s="16" t="e">
        <f>VLOOKUP(A44,'Phase 1,2+robust'!$A$3:$ID$198,123,FALSE)</f>
        <v>#N/A</v>
      </c>
      <c r="DT44" s="45" t="e">
        <f>VLOOKUP(A44,'Phase 1,2+robust'!$A$3:$ID$198,124,FALSE)</f>
        <v>#N/A</v>
      </c>
      <c r="DU44" s="46" t="e">
        <f>VLOOKUP(A44,'Phase 1,2+robust'!$A$3:$ID$198,125,FALSE)</f>
        <v>#N/A</v>
      </c>
      <c r="DV44" s="47" t="e">
        <f>VLOOKUP(A44,'Phase 1,2+robust'!$A$3:$ID$198,126,FALSE)</f>
        <v>#N/A</v>
      </c>
      <c r="DW44" s="16" t="e">
        <f>VLOOKUP(A44,'Phase 1,2+robust'!$A$3:$ID$198,127,FALSE)</f>
        <v>#N/A</v>
      </c>
      <c r="DX44" s="16" t="e">
        <f>VLOOKUP(A44,'Phase 1,2+robust'!$A$3:$ID$198,128,FALSE)</f>
        <v>#N/A</v>
      </c>
      <c r="DY44" s="16" t="e">
        <f>VLOOKUP(A44,'Phase 1,2+robust'!$A$3:$ID$198,129,FALSE)</f>
        <v>#N/A</v>
      </c>
      <c r="DZ44" s="45" t="e">
        <f>VLOOKUP(A44,'Phase 1,2+robust'!$A$3:$ID$198,130,FALSE)</f>
        <v>#N/A</v>
      </c>
      <c r="EA44" s="46" t="e">
        <f>VLOOKUP(A44,'Phase 1,2+robust'!$A$3:$ID$198,131,FALSE)</f>
        <v>#N/A</v>
      </c>
      <c r="EB44" s="47" t="e">
        <f>VLOOKUP(A44,'Phase 1,2+robust'!$A$3:$ID$198,132,FALSE)</f>
        <v>#N/A</v>
      </c>
      <c r="EC44" s="16" t="e">
        <f>VLOOKUP(A44,'Phase 1,2+robust'!$A$3:$ID$198,133,FALSE)</f>
        <v>#N/A</v>
      </c>
      <c r="ED44" s="16" t="e">
        <f>VLOOKUP(A44,'Phase 1,2+robust'!$A$3:$ID$198,134,FALSE)</f>
        <v>#N/A</v>
      </c>
      <c r="EE44" s="16" t="e">
        <f>VLOOKUP(A44,'Phase 1,2+robust'!$A$3:$ID$198,135,FALSE)</f>
        <v>#N/A</v>
      </c>
      <c r="EF44" s="45" t="e">
        <f>VLOOKUP(A44,'Phase 1,2+robust'!$A$3:$ID$198,136,FALSE)</f>
        <v>#N/A</v>
      </c>
      <c r="EG44" s="46" t="e">
        <f>VLOOKUP(A44,'Phase 1,2+robust'!$A$3:$ID$198,137,FALSE)</f>
        <v>#N/A</v>
      </c>
      <c r="EH44" s="47" t="e">
        <f>VLOOKUP(A44,'Phase 1,2+robust'!$A$3:$ID$198,138,FALSE)</f>
        <v>#N/A</v>
      </c>
      <c r="EI44" s="16" t="e">
        <f>VLOOKUP(A44,'Phase 1,2+robust'!$A$3:$ID$198,139,FALSE)</f>
        <v>#N/A</v>
      </c>
      <c r="EJ44" s="16" t="e">
        <f>VLOOKUP(A44,'Phase 1,2+robust'!$A$3:$ID$198,140,FALSE)</f>
        <v>#N/A</v>
      </c>
      <c r="EK44" s="16" t="e">
        <f>VLOOKUP(A44,'Phase 1,2+robust'!$A$3:$ID$198,141,FALSE)</f>
        <v>#N/A</v>
      </c>
      <c r="EL44" s="45" t="e">
        <f>VLOOKUP(A44,'Phase 1,2+robust'!$A$3:$ID$198,142,FALSE)</f>
        <v>#N/A</v>
      </c>
      <c r="EM44" s="46" t="e">
        <f>VLOOKUP(A44,'Phase 1,2+robust'!$A$3:$ID$198,143,FALSE)</f>
        <v>#N/A</v>
      </c>
      <c r="EN44" s="47" t="e">
        <f>VLOOKUP(A44,'Phase 1,2+robust'!$A$3:$ID$198,144,FALSE)</f>
        <v>#N/A</v>
      </c>
      <c r="EO44" s="16" t="e">
        <f>VLOOKUP(A44,'Phase 1,2+robust'!$A$3:$ID$198,145,FALSE)</f>
        <v>#N/A</v>
      </c>
      <c r="EP44" s="16" t="e">
        <f>VLOOKUP(A44,'Phase 1,2+robust'!$A$3:$ID$198,146,FALSE)</f>
        <v>#N/A</v>
      </c>
      <c r="EQ44" s="16" t="e">
        <f>VLOOKUP(A44,'Phase 1,2+robust'!$A$3:$ID$198,147,FALSE)</f>
        <v>#N/A</v>
      </c>
      <c r="ER44" s="45" t="e">
        <f>VLOOKUP(A44,'Phase 1,2+robust'!$A$3:$ID$198,148,FALSE)</f>
        <v>#N/A</v>
      </c>
      <c r="ES44" s="46" t="e">
        <f>VLOOKUP(A44,'Phase 1,2+robust'!$A$3:$ID$198,149,FALSE)</f>
        <v>#N/A</v>
      </c>
      <c r="ET44" s="47" t="e">
        <f>VLOOKUP(A44,'Phase 1,2+robust'!$A$3:$ID$198,150,FALSE)</f>
        <v>#N/A</v>
      </c>
      <c r="EU44" s="16" t="e">
        <f>VLOOKUP(A44,'Phase 1,2+robust'!$A$3:$ID$198,151,FALSE)</f>
        <v>#N/A</v>
      </c>
      <c r="EV44" s="16" t="e">
        <f>VLOOKUP(A44,'Phase 1,2+robust'!$A$3:$ID$198,152,FALSE)</f>
        <v>#N/A</v>
      </c>
      <c r="EW44" s="16" t="e">
        <f>VLOOKUP(A44,'Phase 1,2+robust'!$A$3:$ID$198,153,FALSE)</f>
        <v>#N/A</v>
      </c>
      <c r="EX44" s="16" t="e">
        <f>VLOOKUP(A44,'Phase 1,2+robust'!$A$3:$ID$198,154,FALSE)</f>
        <v>#N/A</v>
      </c>
      <c r="EY44" s="16" t="e">
        <f>VLOOKUP(A44,'Phase 1,2+robust'!$A$3:$ID$198,155,FALSE)</f>
        <v>#N/A</v>
      </c>
      <c r="EZ44" s="16" t="e">
        <f>VLOOKUP(A44,'Phase 1,2+robust'!$A$3:$ID$198,156,FALSE)</f>
        <v>#N/A</v>
      </c>
      <c r="FA44" s="16" t="e">
        <f>VLOOKUP(A44,'Phase 1,2+robust'!$A$3:$ID$198,157,FALSE)</f>
        <v>#N/A</v>
      </c>
      <c r="FB44" s="16" t="e">
        <f>VLOOKUP(A44,'Phase 1,2+robust'!$A$3:$ID$198,158,FALSE)</f>
        <v>#N/A</v>
      </c>
      <c r="FC44" s="16" t="e">
        <f>VLOOKUP(A44,'Phase 1,2+robust'!$A$3:$ID$198,159,FALSE)</f>
        <v>#N/A</v>
      </c>
      <c r="FD44" s="16" t="e">
        <f>VLOOKUP(A44,'Phase 1,2+robust'!$A$3:$ID$198,160,FALSE)</f>
        <v>#N/A</v>
      </c>
      <c r="FE44" s="16" t="e">
        <f>VLOOKUP(A44,'Phase 1,2+robust'!$A$3:$ID$198,161,FALSE)</f>
        <v>#N/A</v>
      </c>
      <c r="FF44" s="16" t="e">
        <f>VLOOKUP(A44,'Phase 1,2+robust'!$A$3:$ID$198,162,FALSE)</f>
        <v>#N/A</v>
      </c>
      <c r="FG44" s="16" t="e">
        <f>VLOOKUP(A44,'Phase 1,2+robust'!$A$3:$ID$198,163,FALSE)</f>
        <v>#N/A</v>
      </c>
      <c r="FH44" s="16" t="e">
        <f>VLOOKUP(A44,'Phase 1,2+robust'!$A$3:$ID$198,164,FALSE)</f>
        <v>#N/A</v>
      </c>
      <c r="FI44" s="16" t="e">
        <f>VLOOKUP(A44,'Phase 1,2+robust'!$A$3:$ID$198,165,FALSE)</f>
        <v>#N/A</v>
      </c>
      <c r="FJ44" s="16" t="e">
        <f>VLOOKUP(A44,'Phase 1,2+robust'!$A$3:$ID$198,166,FALSE)</f>
        <v>#N/A</v>
      </c>
      <c r="FK44" s="16" t="e">
        <f>VLOOKUP(A44,'Phase 1,2+robust'!$A$3:$ID$198,167,FALSE)</f>
        <v>#N/A</v>
      </c>
      <c r="FL44" s="16" t="e">
        <f>VLOOKUP(A44,'Phase 1,2+robust'!$A$3:$ID$198,168,FALSE)</f>
        <v>#N/A</v>
      </c>
      <c r="FM44" s="16" t="e">
        <f>VLOOKUP(A44,'Phase 1,2+robust'!$A$3:$ID$198,169,FALSE)</f>
        <v>#N/A</v>
      </c>
      <c r="FN44" s="16" t="e">
        <f>VLOOKUP(A44,'Phase 1,2+robust'!$A$3:$ID$198,170,FALSE)</f>
        <v>#N/A</v>
      </c>
      <c r="FO44" s="16" t="e">
        <f>VLOOKUP(A44,'Phase 1,2+robust'!$A$3:$ID$198,171,FALSE)</f>
        <v>#N/A</v>
      </c>
      <c r="FP44" s="16" t="e">
        <f>VLOOKUP(A44,'Phase 1,2+robust'!$A$3:$ID$198,172,FALSE)</f>
        <v>#N/A</v>
      </c>
      <c r="FQ44" s="16" t="e">
        <f>VLOOKUP(A44,'Phase 1,2+robust'!$A$3:$ID$198,173,FALSE)</f>
        <v>#N/A</v>
      </c>
      <c r="FR44" s="16" t="e">
        <f>VLOOKUP(A44,'Phase 1,2+robust'!$A$3:$ID$198,174,FALSE)</f>
        <v>#N/A</v>
      </c>
      <c r="FS44" s="16" t="e">
        <f>VLOOKUP(A44,'Phase 1,2+robust'!$A$3:$ID$198,175,FALSE)</f>
        <v>#N/A</v>
      </c>
      <c r="FT44" s="16" t="e">
        <f>VLOOKUP(A44,'Phase 1,2+robust'!$A$3:$ID$198,176,FALSE)</f>
        <v>#N/A</v>
      </c>
      <c r="FU44" s="16" t="e">
        <f>VLOOKUP(A44,'Phase 1,2+robust'!$A$3:$ID$198,177,FALSE)</f>
        <v>#N/A</v>
      </c>
      <c r="FV44" s="16" t="e">
        <f>VLOOKUP(A44,'Phase 1,2+robust'!$A$3:$ID$198,178,FALSE)</f>
        <v>#N/A</v>
      </c>
      <c r="FW44" s="16" t="e">
        <f>VLOOKUP(A44,'Phase 1,2+robust'!$A$3:$ID$198,179,FALSE)</f>
        <v>#N/A</v>
      </c>
      <c r="FX44" s="16" t="e">
        <f>VLOOKUP(A44,'Phase 1,2+robust'!$A$3:$ID$198,180,FALSE)</f>
        <v>#N/A</v>
      </c>
      <c r="FY44" s="16" t="e">
        <f>VLOOKUP(A44,'Phase 1,2+robust'!$A$3:$ID$198,181,FALSE)</f>
        <v>#N/A</v>
      </c>
      <c r="FZ44" s="16" t="e">
        <f>VLOOKUP(A44,'Phase 1,2+robust'!$A$3:$ID$198,182,FALSE)</f>
        <v>#N/A</v>
      </c>
      <c r="GA44" s="16" t="e">
        <f>VLOOKUP(A44,'Phase 1,2+robust'!$A$3:$ID$198,183,FALSE)</f>
        <v>#N/A</v>
      </c>
      <c r="GB44" s="16" t="e">
        <f>VLOOKUP(A44,'Phase 1,2+robust'!$A$3:$ID$198,184,FALSE)</f>
        <v>#N/A</v>
      </c>
      <c r="GC44" s="16" t="e">
        <f>VLOOKUP(A44,'Phase 1,2+robust'!$A$3:$ID$198,185,FALSE)</f>
        <v>#N/A</v>
      </c>
      <c r="GD44" s="16" t="e">
        <f>VLOOKUP(A44,'Phase 1,2+robust'!$A$3:$ID$198,186,FALSE)</f>
        <v>#N/A</v>
      </c>
      <c r="GE44" s="16" t="e">
        <f>VLOOKUP(A44,'Phase 1,2+robust'!$A$3:$ID$198,187,FALSE)</f>
        <v>#N/A</v>
      </c>
      <c r="GF44" s="16" t="e">
        <f>VLOOKUP(A44,'Phase 1,2+robust'!$A$3:$ID$198,188,FALSE)</f>
        <v>#N/A</v>
      </c>
      <c r="GG44" s="16" t="e">
        <f>VLOOKUP(A44,'Phase 1,2+robust'!$A$3:$ID$198,189,FALSE)</f>
        <v>#N/A</v>
      </c>
      <c r="GH44" s="16" t="e">
        <f>VLOOKUP(A44,'Phase 1,2+robust'!$A$3:$ID$198,190,FALSE)</f>
        <v>#N/A</v>
      </c>
      <c r="GI44" s="16" t="e">
        <f>VLOOKUP(A44,'Phase 1,2+robust'!$A$3:$ID$198,191,FALSE)</f>
        <v>#N/A</v>
      </c>
      <c r="GJ44" s="16" t="e">
        <f>VLOOKUP(A44,'Phase 1,2+robust'!$A$3:$ID$198,192,FALSE)</f>
        <v>#N/A</v>
      </c>
      <c r="GK44" s="16" t="e">
        <f>VLOOKUP(A44,'Phase 1,2+robust'!$A$3:$ID$198,193,FALSE)</f>
        <v>#N/A</v>
      </c>
      <c r="GL44" s="16" t="e">
        <f>VLOOKUP(A44,'Phase 1,2+robust'!$A$3:$ID$198,194,FALSE)</f>
        <v>#N/A</v>
      </c>
      <c r="GM44" s="16" t="e">
        <f>VLOOKUP(A44,'Phase 1,2+robust'!$A$3:$ID$198,195,FALSE)</f>
        <v>#N/A</v>
      </c>
      <c r="GN44" s="16" t="e">
        <f>VLOOKUP(A44,'Phase 1,2+robust'!$A$3:$ID$198,196,FALSE)</f>
        <v>#N/A</v>
      </c>
      <c r="GO44" s="16" t="e">
        <f>VLOOKUP(A44,'Phase 1,2+robust'!$A$3:$ID$198,197,FALSE)</f>
        <v>#N/A</v>
      </c>
      <c r="GP44" s="16" t="e">
        <f>VLOOKUP(A44,'Phase 1,2+robust'!$A$3:$ID$198,198,FALSE)</f>
        <v>#N/A</v>
      </c>
    </row>
    <row r="45" spans="1:198" s="16" customFormat="1" x14ac:dyDescent="0.25">
      <c r="B45" s="16" t="e">
        <f>VLOOKUP(A45,'Phase 1,2+robust'!$A$3:$ID$198,2,FALSE)</f>
        <v>#N/A</v>
      </c>
      <c r="C45" s="16" t="e">
        <f>VLOOKUP(A45,'Phase 1,2+robust'!$A$3:$ID$198,3,FALSE)</f>
        <v>#N/A</v>
      </c>
      <c r="D45" s="16" t="e">
        <f>VLOOKUP(A45,'Phase 1,2+robust'!$A$3:$ID$198,4,FALSE)</f>
        <v>#N/A</v>
      </c>
      <c r="E45" s="16" t="e">
        <f>VLOOKUP(A45,'Phase 1,2+robust'!$A$3:$ID$198,5,FALSE)</f>
        <v>#N/A</v>
      </c>
      <c r="F45" s="16" t="e">
        <f>VLOOKUP(A45,'Phase 1,2+robust'!$A$3:$ID$198,6,FALSE)</f>
        <v>#N/A</v>
      </c>
      <c r="G45" s="16" t="e">
        <f>VLOOKUP(A45,'Phase 1,2+robust'!$A$3:$ID$198,7,FALSE)</f>
        <v>#N/A</v>
      </c>
      <c r="H45" s="16" t="e">
        <f>VLOOKUP(A45,'Phase 1,2+robust'!$A$3:$ID$198,8,FALSE)</f>
        <v>#N/A</v>
      </c>
      <c r="I45" s="16" t="e">
        <f>VLOOKUP(A45,'Phase 1,2+robust'!$A$3:$ID$198,9,FALSE)</f>
        <v>#N/A</v>
      </c>
      <c r="J45" s="45" t="e">
        <f>VLOOKUP(A45,'Phase 1,2+robust'!$A$3:$ID$198,10,FALSE)</f>
        <v>#N/A</v>
      </c>
      <c r="K45" s="46" t="e">
        <f>VLOOKUP(A45,'Phase 1,2+robust'!$A$3:$ID$198,11,FALSE)</f>
        <v>#N/A</v>
      </c>
      <c r="L45" s="47" t="e">
        <f>VLOOKUP(A45,'Phase 1,2+robust'!$A$3:$ID$198,12,FALSE)</f>
        <v>#N/A</v>
      </c>
      <c r="M45" s="16" t="e">
        <f>VLOOKUP(A45,'Phase 1,2+robust'!$A$3:$ID$198,13,FALSE)</f>
        <v>#N/A</v>
      </c>
      <c r="N45" s="16" t="e">
        <f>VLOOKUP(A45,'Phase 1,2+robust'!$A$3:$ID$198,14,FALSE)</f>
        <v>#N/A</v>
      </c>
      <c r="O45" s="16" t="e">
        <f>VLOOKUP(A45,'Phase 1,2+robust'!$A$3:$ID$198,15,FALSE)</f>
        <v>#N/A</v>
      </c>
      <c r="P45" s="45" t="e">
        <f>VLOOKUP(A45,'Phase 1,2+robust'!$A$3:$ID$198,16,FALSE)</f>
        <v>#N/A</v>
      </c>
      <c r="Q45" s="46" t="e">
        <f>VLOOKUP(A45,'Phase 1,2+robust'!$A$3:$ID$198,17,FALSE)</f>
        <v>#N/A</v>
      </c>
      <c r="R45" s="47" t="e">
        <f>VLOOKUP(A45,'Phase 1,2+robust'!$A$3:$ID$198,18,FALSE)</f>
        <v>#N/A</v>
      </c>
      <c r="S45" s="16" t="e">
        <f>VLOOKUP(A45,'Phase 1,2+robust'!$A$3:$ID$198,19,FALSE)</f>
        <v>#N/A</v>
      </c>
      <c r="T45" s="16" t="e">
        <f>VLOOKUP(A45,'Phase 1,2+robust'!$A$3:$ID$198,20,FALSE)</f>
        <v>#N/A</v>
      </c>
      <c r="U45" s="16" t="e">
        <f>VLOOKUP(A45,'Phase 1,2+robust'!$A$3:$ID$198,21,FALSE)</f>
        <v>#N/A</v>
      </c>
      <c r="V45" s="45" t="e">
        <f>VLOOKUP(A45,'Phase 1,2+robust'!$A$3:$ID$198,22,FALSE)</f>
        <v>#N/A</v>
      </c>
      <c r="W45" s="46" t="e">
        <f>VLOOKUP(A45,'Phase 1,2+robust'!$A$3:$ID$198,23,FALSE)</f>
        <v>#N/A</v>
      </c>
      <c r="X45" s="47" t="e">
        <f>VLOOKUP(A45,'Phase 1,2+robust'!$A$3:$ID$198,24,FALSE)</f>
        <v>#N/A</v>
      </c>
      <c r="Y45" s="16" t="e">
        <f>VLOOKUP(A45,'Phase 1,2+robust'!$A$3:$ID$198,25,FALSE)</f>
        <v>#N/A</v>
      </c>
      <c r="Z45" s="16" t="e">
        <f>VLOOKUP(A45,'Phase 1,2+robust'!$A$3:$ID$198,26,FALSE)</f>
        <v>#N/A</v>
      </c>
      <c r="AA45" s="16" t="e">
        <f>VLOOKUP(A45,'Phase 1,2+robust'!$A$3:$ID$198,27,FALSE)</f>
        <v>#N/A</v>
      </c>
      <c r="AB45" s="45" t="e">
        <f>VLOOKUP(A45,'Phase 1,2+robust'!$A$3:$ID$198,28,FALSE)</f>
        <v>#N/A</v>
      </c>
      <c r="AC45" s="46" t="e">
        <f>VLOOKUP(A45,'Phase 1,2+robust'!$A$3:$ID$198,29,FALSE)</f>
        <v>#N/A</v>
      </c>
      <c r="AD45" s="47" t="e">
        <f>VLOOKUP(A45,'Phase 1,2+robust'!$A$3:$ID$198,30,FALSE)</f>
        <v>#N/A</v>
      </c>
      <c r="AE45" s="16" t="e">
        <f>VLOOKUP(A45,'Phase 1,2+robust'!$A$3:$ID$198,31,FALSE)</f>
        <v>#N/A</v>
      </c>
      <c r="AF45" s="16" t="e">
        <f>VLOOKUP(A45,'Phase 1,2+robust'!$A$3:$ID$198,32,FALSE)</f>
        <v>#N/A</v>
      </c>
      <c r="AG45" s="16" t="e">
        <f>VLOOKUP(A45,'Phase 1,2+robust'!$A$3:$ID$198,33,FALSE)</f>
        <v>#N/A</v>
      </c>
      <c r="AH45" s="45" t="e">
        <f>VLOOKUP(A45,'Phase 1,2+robust'!$A$3:$ID$198,34,FALSE)</f>
        <v>#N/A</v>
      </c>
      <c r="AI45" s="46" t="e">
        <f>VLOOKUP(A45,'Phase 1,2+robust'!$A$3:$ID$198,35,FALSE)</f>
        <v>#N/A</v>
      </c>
      <c r="AJ45" s="47" t="e">
        <f>VLOOKUP(A45,'Phase 1,2+robust'!$A$3:$ID$198,36,FALSE)</f>
        <v>#N/A</v>
      </c>
      <c r="AK45" s="16" t="e">
        <f>VLOOKUP(A45,'Phase 1,2+robust'!$A$3:$ID$198,37,FALSE)</f>
        <v>#N/A</v>
      </c>
      <c r="AL45" s="16" t="e">
        <f>VLOOKUP(A45,'Phase 1,2+robust'!$A$3:$ID$198,38,FALSE)</f>
        <v>#N/A</v>
      </c>
      <c r="AM45" s="16" t="e">
        <f>VLOOKUP(A45,'Phase 1,2+robust'!$A$3:$ID$198,39,FALSE)</f>
        <v>#N/A</v>
      </c>
      <c r="AN45" s="45" t="e">
        <f>VLOOKUP(A45,'Phase 1,2+robust'!$A$3:$ID$198,40,FALSE)</f>
        <v>#N/A</v>
      </c>
      <c r="AO45" s="46" t="e">
        <f>VLOOKUP(A45,'Phase 1,2+robust'!$A$3:$ID$198,41,FALSE)</f>
        <v>#N/A</v>
      </c>
      <c r="AP45" s="47" t="e">
        <f>VLOOKUP(A45,'Phase 1,2+robust'!$A$3:$ID$198,42,FALSE)</f>
        <v>#N/A</v>
      </c>
      <c r="AQ45" s="16" t="e">
        <f>VLOOKUP(A45,'Phase 1,2+robust'!$A$3:$ID$198,43,FALSE)</f>
        <v>#N/A</v>
      </c>
      <c r="AR45" s="16" t="e">
        <f>VLOOKUP(A45,'Phase 1,2+robust'!$A$3:$ID$198,44,FALSE)</f>
        <v>#N/A</v>
      </c>
      <c r="AS45" s="16" t="e">
        <f>VLOOKUP(A45,'Phase 1,2+robust'!$A$3:$ID$198,45,FALSE)</f>
        <v>#N/A</v>
      </c>
      <c r="AT45" s="45" t="e">
        <f>VLOOKUP(A45,'Phase 1,2+robust'!$A$3:$ID$198,46,FALSE)</f>
        <v>#N/A</v>
      </c>
      <c r="AU45" s="46" t="e">
        <f>VLOOKUP(A45,'Phase 1,2+robust'!$A$3:$ID$198,47,FALSE)</f>
        <v>#N/A</v>
      </c>
      <c r="AV45" s="47" t="e">
        <f>VLOOKUP(A45,'Phase 1,2+robust'!$A$3:$ID$198,48,FALSE)</f>
        <v>#N/A</v>
      </c>
      <c r="AW45" s="16" t="e">
        <f>VLOOKUP(A45,'Phase 1,2+robust'!$A$3:$ID$198,49,FALSE)</f>
        <v>#N/A</v>
      </c>
      <c r="AX45" s="16" t="e">
        <f>VLOOKUP(A45,'Phase 1,2+robust'!$A$3:$ID$198,50,FALSE)</f>
        <v>#N/A</v>
      </c>
      <c r="AY45" s="16" t="e">
        <f>VLOOKUP(A45,'Phase 1,2+robust'!$A$3:$ID$198,51,FALSE)</f>
        <v>#N/A</v>
      </c>
      <c r="AZ45" s="45" t="e">
        <f>VLOOKUP(A45,'Phase 1,2+robust'!$A$3:$ID$198,52,FALSE)</f>
        <v>#N/A</v>
      </c>
      <c r="BA45" s="46" t="e">
        <f>VLOOKUP(A45,'Phase 1,2+robust'!$A$3:$ID$198,53,FALSE)</f>
        <v>#N/A</v>
      </c>
      <c r="BB45" s="47" t="e">
        <f>VLOOKUP(A45,'Phase 1,2+robust'!$A$3:$ID$198,54,FALSE)</f>
        <v>#N/A</v>
      </c>
      <c r="BC45" s="16" t="e">
        <f>VLOOKUP(A45,'Phase 1,2+robust'!$A$3:$ID$198,55,FALSE)</f>
        <v>#N/A</v>
      </c>
      <c r="BD45" s="16" t="e">
        <f>VLOOKUP(A45,'Phase 1,2+robust'!$A$3:$ID$198,56,FALSE)</f>
        <v>#N/A</v>
      </c>
      <c r="BE45" s="16" t="e">
        <f>VLOOKUP(A45,'Phase 1,2+robust'!$A$3:$ID$198,57,FALSE)</f>
        <v>#N/A</v>
      </c>
      <c r="BF45" s="45" t="e">
        <f>VLOOKUP(A45,'Phase 1,2+robust'!$A$3:$ID$198,58,FALSE)</f>
        <v>#N/A</v>
      </c>
      <c r="BG45" s="46" t="e">
        <f>VLOOKUP(A45,'Phase 1,2+robust'!$A$3:$ID$198,59,FALSE)</f>
        <v>#N/A</v>
      </c>
      <c r="BH45" s="47" t="e">
        <f>VLOOKUP(A45,'Phase 1,2+robust'!$A$3:$ID$198,60,FALSE)</f>
        <v>#N/A</v>
      </c>
      <c r="BI45" s="16" t="e">
        <f>VLOOKUP(A45,'Phase 1,2+robust'!$A$3:$ID$198,61,FALSE)</f>
        <v>#N/A</v>
      </c>
      <c r="BJ45" s="16" t="e">
        <f>VLOOKUP(A45,'Phase 1,2+robust'!$A$3:$ID$198,62,FALSE)</f>
        <v>#N/A</v>
      </c>
      <c r="BK45" s="16" t="e">
        <f>VLOOKUP(A45,'Phase 1,2+robust'!$A$3:$ID$198,63,FALSE)</f>
        <v>#N/A</v>
      </c>
      <c r="BL45" s="45" t="e">
        <f>VLOOKUP(A45,'Phase 1,2+robust'!$A$3:$ID$198,64,FALSE)</f>
        <v>#N/A</v>
      </c>
      <c r="BM45" s="46" t="e">
        <f>VLOOKUP(A45,'Phase 1,2+robust'!$A$3:$ID$198,65,FALSE)</f>
        <v>#N/A</v>
      </c>
      <c r="BN45" s="47" t="e">
        <f>VLOOKUP(A45,'Phase 1,2+robust'!$A$3:$ID$198,66,FALSE)</f>
        <v>#N/A</v>
      </c>
      <c r="BO45" s="16" t="e">
        <f>VLOOKUP(A45,'Phase 1,2+robust'!$A$3:$ID$198,67,FALSE)</f>
        <v>#N/A</v>
      </c>
      <c r="BP45" s="16" t="e">
        <f>VLOOKUP(A45,'Phase 1,2+robust'!$A$3:$ID$198,68,FALSE)</f>
        <v>#N/A</v>
      </c>
      <c r="BQ45" s="16" t="e">
        <f>VLOOKUP(A45,'Phase 1,2+robust'!$A$3:$ID$198,69,FALSE)</f>
        <v>#N/A</v>
      </c>
      <c r="BR45" s="45" t="e">
        <f>VLOOKUP(A45,'Phase 1,2+robust'!$A$3:$ID$198,70,FALSE)</f>
        <v>#N/A</v>
      </c>
      <c r="BS45" s="46" t="e">
        <f>VLOOKUP(A45,'Phase 1,2+robust'!$A$3:$ID$198,71,FALSE)</f>
        <v>#N/A</v>
      </c>
      <c r="BT45" s="47" t="e">
        <f>VLOOKUP(A45,'Phase 1,2+robust'!$A$3:$ID$198,72,FALSE)</f>
        <v>#N/A</v>
      </c>
      <c r="BU45" s="16" t="e">
        <f>VLOOKUP(A45,'Phase 1,2+robust'!$A$3:$ID$198,73,FALSE)</f>
        <v>#N/A</v>
      </c>
      <c r="BV45" s="16" t="e">
        <f>VLOOKUP(A45,'Phase 1,2+robust'!$A$3:$ID$198,74,FALSE)</f>
        <v>#N/A</v>
      </c>
      <c r="BW45" s="16" t="e">
        <f>VLOOKUP(A45,'Phase 1,2+robust'!$A$3:$ID$198,75,FALSE)</f>
        <v>#N/A</v>
      </c>
      <c r="BX45" s="45" t="e">
        <f>VLOOKUP(A45,'Phase 1,2+robust'!$A$3:$ID$198,76,FALSE)</f>
        <v>#N/A</v>
      </c>
      <c r="BY45" s="46" t="e">
        <f>VLOOKUP(A45,'Phase 1,2+robust'!$A$3:$ID$198,77,FALSE)</f>
        <v>#N/A</v>
      </c>
      <c r="BZ45" s="47" t="e">
        <f>VLOOKUP(A45,'Phase 1,2+robust'!$A$3:$ID$198,78,FALSE)</f>
        <v>#N/A</v>
      </c>
      <c r="CA45" s="16" t="e">
        <f>VLOOKUP(A45,'Phase 1,2+robust'!$A$3:$ID$198,79,FALSE)</f>
        <v>#N/A</v>
      </c>
      <c r="CB45" s="16" t="e">
        <f>VLOOKUP(A45,'Phase 1,2+robust'!$A$3:$ID$198,80,FALSE)</f>
        <v>#N/A</v>
      </c>
      <c r="CC45" s="16" t="e">
        <f>VLOOKUP(A45,'Phase 1,2+robust'!$A$3:$ID$198,81,FALSE)</f>
        <v>#N/A</v>
      </c>
      <c r="CD45" s="45" t="e">
        <f>VLOOKUP(A45,'Phase 1,2+robust'!$A$3:$ID$198,82,FALSE)</f>
        <v>#N/A</v>
      </c>
      <c r="CE45" s="46" t="e">
        <f>VLOOKUP(A45,'Phase 1,2+robust'!$A$3:$ID$198,83,FALSE)</f>
        <v>#N/A</v>
      </c>
      <c r="CF45" s="47" t="e">
        <f>VLOOKUP(A45,'Phase 1,2+robust'!$A$3:$ID$198,84,FALSE)</f>
        <v>#N/A</v>
      </c>
      <c r="CG45" s="16" t="e">
        <f>VLOOKUP(A45,'Phase 1,2+robust'!$A$3:$ID$198,85,FALSE)</f>
        <v>#N/A</v>
      </c>
      <c r="CH45" s="16" t="e">
        <f>VLOOKUP(A45,'Phase 1,2+robust'!$A$3:$ID$198,86,FALSE)</f>
        <v>#N/A</v>
      </c>
      <c r="CI45" s="16" t="e">
        <f>VLOOKUP(A45,'Phase 1,2+robust'!$A$3:$ID$198,87,FALSE)</f>
        <v>#N/A</v>
      </c>
      <c r="CJ45" s="45" t="e">
        <f>VLOOKUP(A45,'Phase 1,2+robust'!$A$3:$ID$198,88,FALSE)</f>
        <v>#N/A</v>
      </c>
      <c r="CK45" s="46" t="e">
        <f>VLOOKUP(A45,'Phase 1,2+robust'!$A$3:$ID$198,89,FALSE)</f>
        <v>#N/A</v>
      </c>
      <c r="CL45" s="47" t="e">
        <f>VLOOKUP(A45,'Phase 1,2+robust'!$A$3:$ID$198,90,FALSE)</f>
        <v>#N/A</v>
      </c>
      <c r="CM45" s="16" t="e">
        <f>VLOOKUP(A45,'Phase 1,2+robust'!$A$3:$ID$198,91,FALSE)</f>
        <v>#N/A</v>
      </c>
      <c r="CN45" s="16" t="e">
        <f>VLOOKUP(A45,'Phase 1,2+robust'!$A$3:$ID$198,92,FALSE)</f>
        <v>#N/A</v>
      </c>
      <c r="CO45" s="16" t="e">
        <f>VLOOKUP(A45,'Phase 1,2+robust'!$A$3:$ID$198,93,FALSE)</f>
        <v>#N/A</v>
      </c>
      <c r="CP45" s="45" t="e">
        <f>VLOOKUP(A45,'Phase 1,2+robust'!$A$3:$ID$198,94,FALSE)</f>
        <v>#N/A</v>
      </c>
      <c r="CQ45" s="46" t="e">
        <f>VLOOKUP(A45,'Phase 1,2+robust'!$A$3:$ID$198,95,FALSE)</f>
        <v>#N/A</v>
      </c>
      <c r="CR45" s="47" t="e">
        <f>VLOOKUP(A45,'Phase 1,2+robust'!$A$3:$ID$198,96,FALSE)</f>
        <v>#N/A</v>
      </c>
      <c r="CS45" s="16" t="e">
        <f>VLOOKUP(A45,'Phase 1,2+robust'!$A$3:$ID$198,97,FALSE)</f>
        <v>#N/A</v>
      </c>
      <c r="CT45" s="16" t="e">
        <f>VLOOKUP(A45,'Phase 1,2+robust'!$A$3:$ID$198,98,FALSE)</f>
        <v>#N/A</v>
      </c>
      <c r="CU45" s="16" t="e">
        <f>VLOOKUP(A45,'Phase 1,2+robust'!$A$3:$ID$198,99,FALSE)</f>
        <v>#N/A</v>
      </c>
      <c r="CV45" s="45" t="e">
        <f>VLOOKUP(A45,'Phase 1,2+robust'!$A$3:$ID$198,100,FALSE)</f>
        <v>#N/A</v>
      </c>
      <c r="CW45" s="46" t="e">
        <f>VLOOKUP(A45,'Phase 1,2+robust'!$A$3:$ID$198,101,FALSE)</f>
        <v>#N/A</v>
      </c>
      <c r="CX45" s="47" t="e">
        <f>VLOOKUP(A45,'Phase 1,2+robust'!$A$3:$ID$198,102,FALSE)</f>
        <v>#N/A</v>
      </c>
      <c r="CY45" s="16" t="e">
        <f>VLOOKUP(A45,'Phase 1,2+robust'!$A$3:$ID$198,103,FALSE)</f>
        <v>#N/A</v>
      </c>
      <c r="CZ45" s="16" t="e">
        <f>VLOOKUP(A45,'Phase 1,2+robust'!$A$3:$ID$198,104,FALSE)</f>
        <v>#N/A</v>
      </c>
      <c r="DA45" s="16" t="e">
        <f>VLOOKUP(A45,'Phase 1,2+robust'!$A$3:$ID$198,105,FALSE)</f>
        <v>#N/A</v>
      </c>
      <c r="DB45" s="45" t="e">
        <f>VLOOKUP(A45,'Phase 1,2+robust'!$A$3:$ID$198,106,FALSE)</f>
        <v>#N/A</v>
      </c>
      <c r="DC45" s="46" t="e">
        <f>VLOOKUP(A45,'Phase 1,2+robust'!$A$3:$ID$198,107,FALSE)</f>
        <v>#N/A</v>
      </c>
      <c r="DD45" s="47" t="e">
        <f>VLOOKUP(A45,'Phase 1,2+robust'!$A$3:$ID$198,108,FALSE)</f>
        <v>#N/A</v>
      </c>
      <c r="DE45" s="16" t="e">
        <f>VLOOKUP(A45,'Phase 1,2+robust'!$A$3:$ID$198,109,FALSE)</f>
        <v>#N/A</v>
      </c>
      <c r="DF45" s="16" t="e">
        <f>VLOOKUP(A45,'Phase 1,2+robust'!$A$3:$ID$198,110,FALSE)</f>
        <v>#N/A</v>
      </c>
      <c r="DG45" s="16" t="e">
        <f>VLOOKUP(A45,'Phase 1,2+robust'!$A$3:$ID$198,111,FALSE)</f>
        <v>#N/A</v>
      </c>
      <c r="DH45" s="45" t="e">
        <f>VLOOKUP(A45,'Phase 1,2+robust'!$A$3:$ID$198,112,FALSE)</f>
        <v>#N/A</v>
      </c>
      <c r="DI45" s="46" t="e">
        <f>VLOOKUP(A45,'Phase 1,2+robust'!$A$3:$ID$198,113,FALSE)</f>
        <v>#N/A</v>
      </c>
      <c r="DJ45" s="47" t="e">
        <f>VLOOKUP(A45,'Phase 1,2+robust'!$A$3:$ID$198,114,FALSE)</f>
        <v>#N/A</v>
      </c>
      <c r="DK45" s="16" t="e">
        <f>VLOOKUP(A45,'Phase 1,2+robust'!$A$3:$ID$198,115,FALSE)</f>
        <v>#N/A</v>
      </c>
      <c r="DL45" s="16" t="e">
        <f>VLOOKUP(A45,'Phase 1,2+robust'!$A$3:$ID$198,116,FALSE)</f>
        <v>#N/A</v>
      </c>
      <c r="DM45" s="16" t="e">
        <f>VLOOKUP(A45,'Phase 1,2+robust'!$A$3:$ID$198,117,FALSE)</f>
        <v>#N/A</v>
      </c>
      <c r="DN45" s="45" t="e">
        <f>VLOOKUP(A45,'Phase 1,2+robust'!$A$3:$ID$198,118,FALSE)</f>
        <v>#N/A</v>
      </c>
      <c r="DO45" s="46" t="e">
        <f>VLOOKUP(A45,'Phase 1,2+robust'!$A$3:$ID$198,119,FALSE)</f>
        <v>#N/A</v>
      </c>
      <c r="DP45" s="47" t="e">
        <f>VLOOKUP(A45,'Phase 1,2+robust'!$A$3:$ID$198,120,FALSE)</f>
        <v>#N/A</v>
      </c>
      <c r="DQ45" s="16" t="e">
        <f>VLOOKUP(A45,'Phase 1,2+robust'!$A$3:$ID$198,121,FALSE)</f>
        <v>#N/A</v>
      </c>
      <c r="DR45" s="16" t="e">
        <f>VLOOKUP(A45,'Phase 1,2+robust'!$A$3:$ID$198,122,FALSE)</f>
        <v>#N/A</v>
      </c>
      <c r="DS45" s="16" t="e">
        <f>VLOOKUP(A45,'Phase 1,2+robust'!$A$3:$ID$198,123,FALSE)</f>
        <v>#N/A</v>
      </c>
      <c r="DT45" s="45" t="e">
        <f>VLOOKUP(A45,'Phase 1,2+robust'!$A$3:$ID$198,124,FALSE)</f>
        <v>#N/A</v>
      </c>
      <c r="DU45" s="46" t="e">
        <f>VLOOKUP(A45,'Phase 1,2+robust'!$A$3:$ID$198,125,FALSE)</f>
        <v>#N/A</v>
      </c>
      <c r="DV45" s="47" t="e">
        <f>VLOOKUP(A45,'Phase 1,2+robust'!$A$3:$ID$198,126,FALSE)</f>
        <v>#N/A</v>
      </c>
      <c r="DW45" s="16" t="e">
        <f>VLOOKUP(A45,'Phase 1,2+robust'!$A$3:$ID$198,127,FALSE)</f>
        <v>#N/A</v>
      </c>
      <c r="DX45" s="16" t="e">
        <f>VLOOKUP(A45,'Phase 1,2+robust'!$A$3:$ID$198,128,FALSE)</f>
        <v>#N/A</v>
      </c>
      <c r="DY45" s="16" t="e">
        <f>VLOOKUP(A45,'Phase 1,2+robust'!$A$3:$ID$198,129,FALSE)</f>
        <v>#N/A</v>
      </c>
      <c r="DZ45" s="45" t="e">
        <f>VLOOKUP(A45,'Phase 1,2+robust'!$A$3:$ID$198,130,FALSE)</f>
        <v>#N/A</v>
      </c>
      <c r="EA45" s="46" t="e">
        <f>VLOOKUP(A45,'Phase 1,2+robust'!$A$3:$ID$198,131,FALSE)</f>
        <v>#N/A</v>
      </c>
      <c r="EB45" s="47" t="e">
        <f>VLOOKUP(A45,'Phase 1,2+robust'!$A$3:$ID$198,132,FALSE)</f>
        <v>#N/A</v>
      </c>
      <c r="EC45" s="16" t="e">
        <f>VLOOKUP(A45,'Phase 1,2+robust'!$A$3:$ID$198,133,FALSE)</f>
        <v>#N/A</v>
      </c>
      <c r="ED45" s="16" t="e">
        <f>VLOOKUP(A45,'Phase 1,2+robust'!$A$3:$ID$198,134,FALSE)</f>
        <v>#N/A</v>
      </c>
      <c r="EE45" s="16" t="e">
        <f>VLOOKUP(A45,'Phase 1,2+robust'!$A$3:$ID$198,135,FALSE)</f>
        <v>#N/A</v>
      </c>
      <c r="EF45" s="45" t="e">
        <f>VLOOKUP(A45,'Phase 1,2+robust'!$A$3:$ID$198,136,FALSE)</f>
        <v>#N/A</v>
      </c>
      <c r="EG45" s="46" t="e">
        <f>VLOOKUP(A45,'Phase 1,2+robust'!$A$3:$ID$198,137,FALSE)</f>
        <v>#N/A</v>
      </c>
      <c r="EH45" s="47" t="e">
        <f>VLOOKUP(A45,'Phase 1,2+robust'!$A$3:$ID$198,138,FALSE)</f>
        <v>#N/A</v>
      </c>
      <c r="EI45" s="16" t="e">
        <f>VLOOKUP(A45,'Phase 1,2+robust'!$A$3:$ID$198,139,FALSE)</f>
        <v>#N/A</v>
      </c>
      <c r="EJ45" s="16" t="e">
        <f>VLOOKUP(A45,'Phase 1,2+robust'!$A$3:$ID$198,140,FALSE)</f>
        <v>#N/A</v>
      </c>
      <c r="EK45" s="16" t="e">
        <f>VLOOKUP(A45,'Phase 1,2+robust'!$A$3:$ID$198,141,FALSE)</f>
        <v>#N/A</v>
      </c>
      <c r="EL45" s="45" t="e">
        <f>VLOOKUP(A45,'Phase 1,2+robust'!$A$3:$ID$198,142,FALSE)</f>
        <v>#N/A</v>
      </c>
      <c r="EM45" s="46" t="e">
        <f>VLOOKUP(A45,'Phase 1,2+robust'!$A$3:$ID$198,143,FALSE)</f>
        <v>#N/A</v>
      </c>
      <c r="EN45" s="47" t="e">
        <f>VLOOKUP(A45,'Phase 1,2+robust'!$A$3:$ID$198,144,FALSE)</f>
        <v>#N/A</v>
      </c>
      <c r="EO45" s="16" t="e">
        <f>VLOOKUP(A45,'Phase 1,2+robust'!$A$3:$ID$198,145,FALSE)</f>
        <v>#N/A</v>
      </c>
      <c r="EP45" s="16" t="e">
        <f>VLOOKUP(A45,'Phase 1,2+robust'!$A$3:$ID$198,146,FALSE)</f>
        <v>#N/A</v>
      </c>
      <c r="EQ45" s="16" t="e">
        <f>VLOOKUP(A45,'Phase 1,2+robust'!$A$3:$ID$198,147,FALSE)</f>
        <v>#N/A</v>
      </c>
      <c r="ER45" s="45" t="e">
        <f>VLOOKUP(A45,'Phase 1,2+robust'!$A$3:$ID$198,148,FALSE)</f>
        <v>#N/A</v>
      </c>
      <c r="ES45" s="46" t="e">
        <f>VLOOKUP(A45,'Phase 1,2+robust'!$A$3:$ID$198,149,FALSE)</f>
        <v>#N/A</v>
      </c>
      <c r="ET45" s="47" t="e">
        <f>VLOOKUP(A45,'Phase 1,2+robust'!$A$3:$ID$198,150,FALSE)</f>
        <v>#N/A</v>
      </c>
      <c r="EU45" s="16" t="e">
        <f>VLOOKUP(A45,'Phase 1,2+robust'!$A$3:$ID$198,151,FALSE)</f>
        <v>#N/A</v>
      </c>
      <c r="EV45" s="16" t="e">
        <f>VLOOKUP(A45,'Phase 1,2+robust'!$A$3:$ID$198,152,FALSE)</f>
        <v>#N/A</v>
      </c>
      <c r="EW45" s="16" t="e">
        <f>VLOOKUP(A45,'Phase 1,2+robust'!$A$3:$ID$198,153,FALSE)</f>
        <v>#N/A</v>
      </c>
      <c r="EX45" s="16" t="e">
        <f>VLOOKUP(A45,'Phase 1,2+robust'!$A$3:$ID$198,154,FALSE)</f>
        <v>#N/A</v>
      </c>
      <c r="EY45" s="16" t="e">
        <f>VLOOKUP(A45,'Phase 1,2+robust'!$A$3:$ID$198,155,FALSE)</f>
        <v>#N/A</v>
      </c>
      <c r="EZ45" s="16" t="e">
        <f>VLOOKUP(A45,'Phase 1,2+robust'!$A$3:$ID$198,156,FALSE)</f>
        <v>#N/A</v>
      </c>
      <c r="FA45" s="16" t="e">
        <f>VLOOKUP(A45,'Phase 1,2+robust'!$A$3:$ID$198,157,FALSE)</f>
        <v>#N/A</v>
      </c>
      <c r="FB45" s="16" t="e">
        <f>VLOOKUP(A45,'Phase 1,2+robust'!$A$3:$ID$198,158,FALSE)</f>
        <v>#N/A</v>
      </c>
      <c r="FC45" s="16" t="e">
        <f>VLOOKUP(A45,'Phase 1,2+robust'!$A$3:$ID$198,159,FALSE)</f>
        <v>#N/A</v>
      </c>
      <c r="FD45" s="16" t="e">
        <f>VLOOKUP(A45,'Phase 1,2+robust'!$A$3:$ID$198,160,FALSE)</f>
        <v>#N/A</v>
      </c>
      <c r="FE45" s="16" t="e">
        <f>VLOOKUP(A45,'Phase 1,2+robust'!$A$3:$ID$198,161,FALSE)</f>
        <v>#N/A</v>
      </c>
      <c r="FF45" s="16" t="e">
        <f>VLOOKUP(A45,'Phase 1,2+robust'!$A$3:$ID$198,162,FALSE)</f>
        <v>#N/A</v>
      </c>
      <c r="FG45" s="16" t="e">
        <f>VLOOKUP(A45,'Phase 1,2+robust'!$A$3:$ID$198,163,FALSE)</f>
        <v>#N/A</v>
      </c>
      <c r="FH45" s="16" t="e">
        <f>VLOOKUP(A45,'Phase 1,2+robust'!$A$3:$ID$198,164,FALSE)</f>
        <v>#N/A</v>
      </c>
      <c r="FI45" s="16" t="e">
        <f>VLOOKUP(A45,'Phase 1,2+robust'!$A$3:$ID$198,165,FALSE)</f>
        <v>#N/A</v>
      </c>
      <c r="FJ45" s="16" t="e">
        <f>VLOOKUP(A45,'Phase 1,2+robust'!$A$3:$ID$198,166,FALSE)</f>
        <v>#N/A</v>
      </c>
      <c r="FK45" s="16" t="e">
        <f>VLOOKUP(A45,'Phase 1,2+robust'!$A$3:$ID$198,167,FALSE)</f>
        <v>#N/A</v>
      </c>
      <c r="FL45" s="16" t="e">
        <f>VLOOKUP(A45,'Phase 1,2+robust'!$A$3:$ID$198,168,FALSE)</f>
        <v>#N/A</v>
      </c>
      <c r="FM45" s="16" t="e">
        <f>VLOOKUP(A45,'Phase 1,2+robust'!$A$3:$ID$198,169,FALSE)</f>
        <v>#N/A</v>
      </c>
      <c r="FN45" s="16" t="e">
        <f>VLOOKUP(A45,'Phase 1,2+robust'!$A$3:$ID$198,170,FALSE)</f>
        <v>#N/A</v>
      </c>
      <c r="FO45" s="16" t="e">
        <f>VLOOKUP(A45,'Phase 1,2+robust'!$A$3:$ID$198,171,FALSE)</f>
        <v>#N/A</v>
      </c>
      <c r="FP45" s="16" t="e">
        <f>VLOOKUP(A45,'Phase 1,2+robust'!$A$3:$ID$198,172,FALSE)</f>
        <v>#N/A</v>
      </c>
      <c r="FQ45" s="16" t="e">
        <f>VLOOKUP(A45,'Phase 1,2+robust'!$A$3:$ID$198,173,FALSE)</f>
        <v>#N/A</v>
      </c>
      <c r="FR45" s="16" t="e">
        <f>VLOOKUP(A45,'Phase 1,2+robust'!$A$3:$ID$198,174,FALSE)</f>
        <v>#N/A</v>
      </c>
      <c r="FS45" s="16" t="e">
        <f>VLOOKUP(A45,'Phase 1,2+robust'!$A$3:$ID$198,175,FALSE)</f>
        <v>#N/A</v>
      </c>
      <c r="FT45" s="16" t="e">
        <f>VLOOKUP(A45,'Phase 1,2+robust'!$A$3:$ID$198,176,FALSE)</f>
        <v>#N/A</v>
      </c>
      <c r="FU45" s="16" t="e">
        <f>VLOOKUP(A45,'Phase 1,2+robust'!$A$3:$ID$198,177,FALSE)</f>
        <v>#N/A</v>
      </c>
      <c r="FV45" s="16" t="e">
        <f>VLOOKUP(A45,'Phase 1,2+robust'!$A$3:$ID$198,178,FALSE)</f>
        <v>#N/A</v>
      </c>
      <c r="FW45" s="16" t="e">
        <f>VLOOKUP(A45,'Phase 1,2+robust'!$A$3:$ID$198,179,FALSE)</f>
        <v>#N/A</v>
      </c>
      <c r="FX45" s="16" t="e">
        <f>VLOOKUP(A45,'Phase 1,2+robust'!$A$3:$ID$198,180,FALSE)</f>
        <v>#N/A</v>
      </c>
      <c r="FY45" s="16" t="e">
        <f>VLOOKUP(A45,'Phase 1,2+robust'!$A$3:$ID$198,181,FALSE)</f>
        <v>#N/A</v>
      </c>
      <c r="FZ45" s="16" t="e">
        <f>VLOOKUP(A45,'Phase 1,2+robust'!$A$3:$ID$198,182,FALSE)</f>
        <v>#N/A</v>
      </c>
      <c r="GA45" s="16" t="e">
        <f>VLOOKUP(A45,'Phase 1,2+robust'!$A$3:$ID$198,183,FALSE)</f>
        <v>#N/A</v>
      </c>
      <c r="GB45" s="16" t="e">
        <f>VLOOKUP(A45,'Phase 1,2+robust'!$A$3:$ID$198,184,FALSE)</f>
        <v>#N/A</v>
      </c>
      <c r="GC45" s="16" t="e">
        <f>VLOOKUP(A45,'Phase 1,2+robust'!$A$3:$ID$198,185,FALSE)</f>
        <v>#N/A</v>
      </c>
      <c r="GD45" s="16" t="e">
        <f>VLOOKUP(A45,'Phase 1,2+robust'!$A$3:$ID$198,186,FALSE)</f>
        <v>#N/A</v>
      </c>
      <c r="GE45" s="16" t="e">
        <f>VLOOKUP(A45,'Phase 1,2+robust'!$A$3:$ID$198,187,FALSE)</f>
        <v>#N/A</v>
      </c>
      <c r="GF45" s="16" t="e">
        <f>VLOOKUP(A45,'Phase 1,2+robust'!$A$3:$ID$198,188,FALSE)</f>
        <v>#N/A</v>
      </c>
      <c r="GG45" s="16" t="e">
        <f>VLOOKUP(A45,'Phase 1,2+robust'!$A$3:$ID$198,189,FALSE)</f>
        <v>#N/A</v>
      </c>
      <c r="GH45" s="16" t="e">
        <f>VLOOKUP(A45,'Phase 1,2+robust'!$A$3:$ID$198,190,FALSE)</f>
        <v>#N/A</v>
      </c>
      <c r="GI45" s="16" t="e">
        <f>VLOOKUP(A45,'Phase 1,2+robust'!$A$3:$ID$198,191,FALSE)</f>
        <v>#N/A</v>
      </c>
      <c r="GJ45" s="16" t="e">
        <f>VLOOKUP(A45,'Phase 1,2+robust'!$A$3:$ID$198,192,FALSE)</f>
        <v>#N/A</v>
      </c>
      <c r="GK45" s="16" t="e">
        <f>VLOOKUP(A45,'Phase 1,2+robust'!$A$3:$ID$198,193,FALSE)</f>
        <v>#N/A</v>
      </c>
      <c r="GL45" s="16" t="e">
        <f>VLOOKUP(A45,'Phase 1,2+robust'!$A$3:$ID$198,194,FALSE)</f>
        <v>#N/A</v>
      </c>
      <c r="GM45" s="16" t="e">
        <f>VLOOKUP(A45,'Phase 1,2+robust'!$A$3:$ID$198,195,FALSE)</f>
        <v>#N/A</v>
      </c>
      <c r="GN45" s="16" t="e">
        <f>VLOOKUP(A45,'Phase 1,2+robust'!$A$3:$ID$198,196,FALSE)</f>
        <v>#N/A</v>
      </c>
      <c r="GO45" s="16" t="e">
        <f>VLOOKUP(A45,'Phase 1,2+robust'!$A$3:$ID$198,197,FALSE)</f>
        <v>#N/A</v>
      </c>
      <c r="GP45" s="16" t="e">
        <f>VLOOKUP(A45,'Phase 1,2+robust'!$A$3:$ID$198,198,FALSE)</f>
        <v>#N/A</v>
      </c>
    </row>
    <row r="46" spans="1:198" s="16" customFormat="1" x14ac:dyDescent="0.25">
      <c r="B46" s="16" t="e">
        <f>VLOOKUP(A46,'Phase 1,2+robust'!$A$3:$ID$198,2,FALSE)</f>
        <v>#N/A</v>
      </c>
      <c r="C46" s="16" t="e">
        <f>VLOOKUP(A46,'Phase 1,2+robust'!$A$3:$ID$198,3,FALSE)</f>
        <v>#N/A</v>
      </c>
      <c r="D46" s="16" t="e">
        <f>VLOOKUP(A46,'Phase 1,2+robust'!$A$3:$ID$198,4,FALSE)</f>
        <v>#N/A</v>
      </c>
      <c r="E46" s="16" t="e">
        <f>VLOOKUP(A46,'Phase 1,2+robust'!$A$3:$ID$198,5,FALSE)</f>
        <v>#N/A</v>
      </c>
      <c r="F46" s="16" t="e">
        <f>VLOOKUP(A46,'Phase 1,2+robust'!$A$3:$ID$198,6,FALSE)</f>
        <v>#N/A</v>
      </c>
      <c r="G46" s="16" t="e">
        <f>VLOOKUP(A46,'Phase 1,2+robust'!$A$3:$ID$198,7,FALSE)</f>
        <v>#N/A</v>
      </c>
      <c r="H46" s="16" t="e">
        <f>VLOOKUP(A46,'Phase 1,2+robust'!$A$3:$ID$198,8,FALSE)</f>
        <v>#N/A</v>
      </c>
      <c r="I46" s="16" t="e">
        <f>VLOOKUP(A46,'Phase 1,2+robust'!$A$3:$ID$198,9,FALSE)</f>
        <v>#N/A</v>
      </c>
      <c r="J46" s="45" t="e">
        <f>VLOOKUP(A46,'Phase 1,2+robust'!$A$3:$ID$198,10,FALSE)</f>
        <v>#N/A</v>
      </c>
      <c r="K46" s="46" t="e">
        <f>VLOOKUP(A46,'Phase 1,2+robust'!$A$3:$ID$198,11,FALSE)</f>
        <v>#N/A</v>
      </c>
      <c r="L46" s="47" t="e">
        <f>VLOOKUP(A46,'Phase 1,2+robust'!$A$3:$ID$198,12,FALSE)</f>
        <v>#N/A</v>
      </c>
      <c r="M46" s="16" t="e">
        <f>VLOOKUP(A46,'Phase 1,2+robust'!$A$3:$ID$198,13,FALSE)</f>
        <v>#N/A</v>
      </c>
      <c r="N46" s="16" t="e">
        <f>VLOOKUP(A46,'Phase 1,2+robust'!$A$3:$ID$198,14,FALSE)</f>
        <v>#N/A</v>
      </c>
      <c r="O46" s="16" t="e">
        <f>VLOOKUP(A46,'Phase 1,2+robust'!$A$3:$ID$198,15,FALSE)</f>
        <v>#N/A</v>
      </c>
      <c r="P46" s="45" t="e">
        <f>VLOOKUP(A46,'Phase 1,2+robust'!$A$3:$ID$198,16,FALSE)</f>
        <v>#N/A</v>
      </c>
      <c r="Q46" s="46" t="e">
        <f>VLOOKUP(A46,'Phase 1,2+robust'!$A$3:$ID$198,17,FALSE)</f>
        <v>#N/A</v>
      </c>
      <c r="R46" s="47" t="e">
        <f>VLOOKUP(A46,'Phase 1,2+robust'!$A$3:$ID$198,18,FALSE)</f>
        <v>#N/A</v>
      </c>
      <c r="S46" s="16" t="e">
        <f>VLOOKUP(A46,'Phase 1,2+robust'!$A$3:$ID$198,19,FALSE)</f>
        <v>#N/A</v>
      </c>
      <c r="T46" s="16" t="e">
        <f>VLOOKUP(A46,'Phase 1,2+robust'!$A$3:$ID$198,20,FALSE)</f>
        <v>#N/A</v>
      </c>
      <c r="U46" s="16" t="e">
        <f>VLOOKUP(A46,'Phase 1,2+robust'!$A$3:$ID$198,21,FALSE)</f>
        <v>#N/A</v>
      </c>
      <c r="V46" s="45" t="e">
        <f>VLOOKUP(A46,'Phase 1,2+robust'!$A$3:$ID$198,22,FALSE)</f>
        <v>#N/A</v>
      </c>
      <c r="W46" s="46" t="e">
        <f>VLOOKUP(A46,'Phase 1,2+robust'!$A$3:$ID$198,23,FALSE)</f>
        <v>#N/A</v>
      </c>
      <c r="X46" s="47" t="e">
        <f>VLOOKUP(A46,'Phase 1,2+robust'!$A$3:$ID$198,24,FALSE)</f>
        <v>#N/A</v>
      </c>
      <c r="Y46" s="16" t="e">
        <f>VLOOKUP(A46,'Phase 1,2+robust'!$A$3:$ID$198,25,FALSE)</f>
        <v>#N/A</v>
      </c>
      <c r="Z46" s="16" t="e">
        <f>VLOOKUP(A46,'Phase 1,2+robust'!$A$3:$ID$198,26,FALSE)</f>
        <v>#N/A</v>
      </c>
      <c r="AA46" s="16" t="e">
        <f>VLOOKUP(A46,'Phase 1,2+robust'!$A$3:$ID$198,27,FALSE)</f>
        <v>#N/A</v>
      </c>
      <c r="AB46" s="45" t="e">
        <f>VLOOKUP(A46,'Phase 1,2+robust'!$A$3:$ID$198,28,FALSE)</f>
        <v>#N/A</v>
      </c>
      <c r="AC46" s="46" t="e">
        <f>VLOOKUP(A46,'Phase 1,2+robust'!$A$3:$ID$198,29,FALSE)</f>
        <v>#N/A</v>
      </c>
      <c r="AD46" s="47" t="e">
        <f>VLOOKUP(A46,'Phase 1,2+robust'!$A$3:$ID$198,30,FALSE)</f>
        <v>#N/A</v>
      </c>
      <c r="AE46" s="16" t="e">
        <f>VLOOKUP(A46,'Phase 1,2+robust'!$A$3:$ID$198,31,FALSE)</f>
        <v>#N/A</v>
      </c>
      <c r="AF46" s="16" t="e">
        <f>VLOOKUP(A46,'Phase 1,2+robust'!$A$3:$ID$198,32,FALSE)</f>
        <v>#N/A</v>
      </c>
      <c r="AG46" s="16" t="e">
        <f>VLOOKUP(A46,'Phase 1,2+robust'!$A$3:$ID$198,33,FALSE)</f>
        <v>#N/A</v>
      </c>
      <c r="AH46" s="45" t="e">
        <f>VLOOKUP(A46,'Phase 1,2+robust'!$A$3:$ID$198,34,FALSE)</f>
        <v>#N/A</v>
      </c>
      <c r="AI46" s="46" t="e">
        <f>VLOOKUP(A46,'Phase 1,2+robust'!$A$3:$ID$198,35,FALSE)</f>
        <v>#N/A</v>
      </c>
      <c r="AJ46" s="47" t="e">
        <f>VLOOKUP(A46,'Phase 1,2+robust'!$A$3:$ID$198,36,FALSE)</f>
        <v>#N/A</v>
      </c>
      <c r="AK46" s="16" t="e">
        <f>VLOOKUP(A46,'Phase 1,2+robust'!$A$3:$ID$198,37,FALSE)</f>
        <v>#N/A</v>
      </c>
      <c r="AL46" s="16" t="e">
        <f>VLOOKUP(A46,'Phase 1,2+robust'!$A$3:$ID$198,38,FALSE)</f>
        <v>#N/A</v>
      </c>
      <c r="AM46" s="16" t="e">
        <f>VLOOKUP(A46,'Phase 1,2+robust'!$A$3:$ID$198,39,FALSE)</f>
        <v>#N/A</v>
      </c>
      <c r="AN46" s="45" t="e">
        <f>VLOOKUP(A46,'Phase 1,2+robust'!$A$3:$ID$198,40,FALSE)</f>
        <v>#N/A</v>
      </c>
      <c r="AO46" s="46" t="e">
        <f>VLOOKUP(A46,'Phase 1,2+robust'!$A$3:$ID$198,41,FALSE)</f>
        <v>#N/A</v>
      </c>
      <c r="AP46" s="47" t="e">
        <f>VLOOKUP(A46,'Phase 1,2+robust'!$A$3:$ID$198,42,FALSE)</f>
        <v>#N/A</v>
      </c>
      <c r="AQ46" s="16" t="e">
        <f>VLOOKUP(A46,'Phase 1,2+robust'!$A$3:$ID$198,43,FALSE)</f>
        <v>#N/A</v>
      </c>
      <c r="AR46" s="16" t="e">
        <f>VLOOKUP(A46,'Phase 1,2+robust'!$A$3:$ID$198,44,FALSE)</f>
        <v>#N/A</v>
      </c>
      <c r="AS46" s="16" t="e">
        <f>VLOOKUP(A46,'Phase 1,2+robust'!$A$3:$ID$198,45,FALSE)</f>
        <v>#N/A</v>
      </c>
      <c r="AT46" s="45" t="e">
        <f>VLOOKUP(A46,'Phase 1,2+robust'!$A$3:$ID$198,46,FALSE)</f>
        <v>#N/A</v>
      </c>
      <c r="AU46" s="46" t="e">
        <f>VLOOKUP(A46,'Phase 1,2+robust'!$A$3:$ID$198,47,FALSE)</f>
        <v>#N/A</v>
      </c>
      <c r="AV46" s="47" t="e">
        <f>VLOOKUP(A46,'Phase 1,2+robust'!$A$3:$ID$198,48,FALSE)</f>
        <v>#N/A</v>
      </c>
      <c r="AW46" s="16" t="e">
        <f>VLOOKUP(A46,'Phase 1,2+robust'!$A$3:$ID$198,49,FALSE)</f>
        <v>#N/A</v>
      </c>
      <c r="AX46" s="16" t="e">
        <f>VLOOKUP(A46,'Phase 1,2+robust'!$A$3:$ID$198,50,FALSE)</f>
        <v>#N/A</v>
      </c>
      <c r="AY46" s="16" t="e">
        <f>VLOOKUP(A46,'Phase 1,2+robust'!$A$3:$ID$198,51,FALSE)</f>
        <v>#N/A</v>
      </c>
      <c r="AZ46" s="45" t="e">
        <f>VLOOKUP(A46,'Phase 1,2+robust'!$A$3:$ID$198,52,FALSE)</f>
        <v>#N/A</v>
      </c>
      <c r="BA46" s="46" t="e">
        <f>VLOOKUP(A46,'Phase 1,2+robust'!$A$3:$ID$198,53,FALSE)</f>
        <v>#N/A</v>
      </c>
      <c r="BB46" s="47" t="e">
        <f>VLOOKUP(A46,'Phase 1,2+robust'!$A$3:$ID$198,54,FALSE)</f>
        <v>#N/A</v>
      </c>
      <c r="BC46" s="16" t="e">
        <f>VLOOKUP(A46,'Phase 1,2+robust'!$A$3:$ID$198,55,FALSE)</f>
        <v>#N/A</v>
      </c>
      <c r="BD46" s="16" t="e">
        <f>VLOOKUP(A46,'Phase 1,2+robust'!$A$3:$ID$198,56,FALSE)</f>
        <v>#N/A</v>
      </c>
      <c r="BE46" s="16" t="e">
        <f>VLOOKUP(A46,'Phase 1,2+robust'!$A$3:$ID$198,57,FALSE)</f>
        <v>#N/A</v>
      </c>
      <c r="BF46" s="45" t="e">
        <f>VLOOKUP(A46,'Phase 1,2+robust'!$A$3:$ID$198,58,FALSE)</f>
        <v>#N/A</v>
      </c>
      <c r="BG46" s="46" t="e">
        <f>VLOOKUP(A46,'Phase 1,2+robust'!$A$3:$ID$198,59,FALSE)</f>
        <v>#N/A</v>
      </c>
      <c r="BH46" s="47" t="e">
        <f>VLOOKUP(A46,'Phase 1,2+robust'!$A$3:$ID$198,60,FALSE)</f>
        <v>#N/A</v>
      </c>
      <c r="BI46" s="16" t="e">
        <f>VLOOKUP(A46,'Phase 1,2+robust'!$A$3:$ID$198,61,FALSE)</f>
        <v>#N/A</v>
      </c>
      <c r="BJ46" s="16" t="e">
        <f>VLOOKUP(A46,'Phase 1,2+robust'!$A$3:$ID$198,62,FALSE)</f>
        <v>#N/A</v>
      </c>
      <c r="BK46" s="16" t="e">
        <f>VLOOKUP(A46,'Phase 1,2+robust'!$A$3:$ID$198,63,FALSE)</f>
        <v>#N/A</v>
      </c>
      <c r="BL46" s="45" t="e">
        <f>VLOOKUP(A46,'Phase 1,2+robust'!$A$3:$ID$198,64,FALSE)</f>
        <v>#N/A</v>
      </c>
      <c r="BM46" s="46" t="e">
        <f>VLOOKUP(A46,'Phase 1,2+robust'!$A$3:$ID$198,65,FALSE)</f>
        <v>#N/A</v>
      </c>
      <c r="BN46" s="47" t="e">
        <f>VLOOKUP(A46,'Phase 1,2+robust'!$A$3:$ID$198,66,FALSE)</f>
        <v>#N/A</v>
      </c>
      <c r="BO46" s="16" t="e">
        <f>VLOOKUP(A46,'Phase 1,2+robust'!$A$3:$ID$198,67,FALSE)</f>
        <v>#N/A</v>
      </c>
      <c r="BP46" s="16" t="e">
        <f>VLOOKUP(A46,'Phase 1,2+robust'!$A$3:$ID$198,68,FALSE)</f>
        <v>#N/A</v>
      </c>
      <c r="BQ46" s="16" t="e">
        <f>VLOOKUP(A46,'Phase 1,2+robust'!$A$3:$ID$198,69,FALSE)</f>
        <v>#N/A</v>
      </c>
      <c r="BR46" s="45" t="e">
        <f>VLOOKUP(A46,'Phase 1,2+robust'!$A$3:$ID$198,70,FALSE)</f>
        <v>#N/A</v>
      </c>
      <c r="BS46" s="46" t="e">
        <f>VLOOKUP(A46,'Phase 1,2+robust'!$A$3:$ID$198,71,FALSE)</f>
        <v>#N/A</v>
      </c>
      <c r="BT46" s="47" t="e">
        <f>VLOOKUP(A46,'Phase 1,2+robust'!$A$3:$ID$198,72,FALSE)</f>
        <v>#N/A</v>
      </c>
      <c r="BU46" s="16" t="e">
        <f>VLOOKUP(A46,'Phase 1,2+robust'!$A$3:$ID$198,73,FALSE)</f>
        <v>#N/A</v>
      </c>
      <c r="BV46" s="16" t="e">
        <f>VLOOKUP(A46,'Phase 1,2+robust'!$A$3:$ID$198,74,FALSE)</f>
        <v>#N/A</v>
      </c>
      <c r="BW46" s="16" t="e">
        <f>VLOOKUP(A46,'Phase 1,2+robust'!$A$3:$ID$198,75,FALSE)</f>
        <v>#N/A</v>
      </c>
      <c r="BX46" s="45" t="e">
        <f>VLOOKUP(A46,'Phase 1,2+robust'!$A$3:$ID$198,76,FALSE)</f>
        <v>#N/A</v>
      </c>
      <c r="BY46" s="46" t="e">
        <f>VLOOKUP(A46,'Phase 1,2+robust'!$A$3:$ID$198,77,FALSE)</f>
        <v>#N/A</v>
      </c>
      <c r="BZ46" s="47" t="e">
        <f>VLOOKUP(A46,'Phase 1,2+robust'!$A$3:$ID$198,78,FALSE)</f>
        <v>#N/A</v>
      </c>
      <c r="CA46" s="16" t="e">
        <f>VLOOKUP(A46,'Phase 1,2+robust'!$A$3:$ID$198,79,FALSE)</f>
        <v>#N/A</v>
      </c>
      <c r="CB46" s="16" t="e">
        <f>VLOOKUP(A46,'Phase 1,2+robust'!$A$3:$ID$198,80,FALSE)</f>
        <v>#N/A</v>
      </c>
      <c r="CC46" s="16" t="e">
        <f>VLOOKUP(A46,'Phase 1,2+robust'!$A$3:$ID$198,81,FALSE)</f>
        <v>#N/A</v>
      </c>
      <c r="CD46" s="45" t="e">
        <f>VLOOKUP(A46,'Phase 1,2+robust'!$A$3:$ID$198,82,FALSE)</f>
        <v>#N/A</v>
      </c>
      <c r="CE46" s="46" t="e">
        <f>VLOOKUP(A46,'Phase 1,2+robust'!$A$3:$ID$198,83,FALSE)</f>
        <v>#N/A</v>
      </c>
      <c r="CF46" s="47" t="e">
        <f>VLOOKUP(A46,'Phase 1,2+robust'!$A$3:$ID$198,84,FALSE)</f>
        <v>#N/A</v>
      </c>
      <c r="CG46" s="16" t="e">
        <f>VLOOKUP(A46,'Phase 1,2+robust'!$A$3:$ID$198,85,FALSE)</f>
        <v>#N/A</v>
      </c>
      <c r="CH46" s="16" t="e">
        <f>VLOOKUP(A46,'Phase 1,2+robust'!$A$3:$ID$198,86,FALSE)</f>
        <v>#N/A</v>
      </c>
      <c r="CI46" s="16" t="e">
        <f>VLOOKUP(A46,'Phase 1,2+robust'!$A$3:$ID$198,87,FALSE)</f>
        <v>#N/A</v>
      </c>
      <c r="CJ46" s="45" t="e">
        <f>VLOOKUP(A46,'Phase 1,2+robust'!$A$3:$ID$198,88,FALSE)</f>
        <v>#N/A</v>
      </c>
      <c r="CK46" s="46" t="e">
        <f>VLOOKUP(A46,'Phase 1,2+robust'!$A$3:$ID$198,89,FALSE)</f>
        <v>#N/A</v>
      </c>
      <c r="CL46" s="47" t="e">
        <f>VLOOKUP(A46,'Phase 1,2+robust'!$A$3:$ID$198,90,FALSE)</f>
        <v>#N/A</v>
      </c>
      <c r="CM46" s="16" t="e">
        <f>VLOOKUP(A46,'Phase 1,2+robust'!$A$3:$ID$198,91,FALSE)</f>
        <v>#N/A</v>
      </c>
      <c r="CN46" s="16" t="e">
        <f>VLOOKUP(A46,'Phase 1,2+robust'!$A$3:$ID$198,92,FALSE)</f>
        <v>#N/A</v>
      </c>
      <c r="CO46" s="16" t="e">
        <f>VLOOKUP(A46,'Phase 1,2+robust'!$A$3:$ID$198,93,FALSE)</f>
        <v>#N/A</v>
      </c>
      <c r="CP46" s="45" t="e">
        <f>VLOOKUP(A46,'Phase 1,2+robust'!$A$3:$ID$198,94,FALSE)</f>
        <v>#N/A</v>
      </c>
      <c r="CQ46" s="46" t="e">
        <f>VLOOKUP(A46,'Phase 1,2+robust'!$A$3:$ID$198,95,FALSE)</f>
        <v>#N/A</v>
      </c>
      <c r="CR46" s="47" t="e">
        <f>VLOOKUP(A46,'Phase 1,2+robust'!$A$3:$ID$198,96,FALSE)</f>
        <v>#N/A</v>
      </c>
      <c r="CS46" s="16" t="e">
        <f>VLOOKUP(A46,'Phase 1,2+robust'!$A$3:$ID$198,97,FALSE)</f>
        <v>#N/A</v>
      </c>
      <c r="CT46" s="16" t="e">
        <f>VLOOKUP(A46,'Phase 1,2+robust'!$A$3:$ID$198,98,FALSE)</f>
        <v>#N/A</v>
      </c>
      <c r="CU46" s="16" t="e">
        <f>VLOOKUP(A46,'Phase 1,2+robust'!$A$3:$ID$198,99,FALSE)</f>
        <v>#N/A</v>
      </c>
      <c r="CV46" s="45" t="e">
        <f>VLOOKUP(A46,'Phase 1,2+robust'!$A$3:$ID$198,100,FALSE)</f>
        <v>#N/A</v>
      </c>
      <c r="CW46" s="46" t="e">
        <f>VLOOKUP(A46,'Phase 1,2+robust'!$A$3:$ID$198,101,FALSE)</f>
        <v>#N/A</v>
      </c>
      <c r="CX46" s="47" t="e">
        <f>VLOOKUP(A46,'Phase 1,2+robust'!$A$3:$ID$198,102,FALSE)</f>
        <v>#N/A</v>
      </c>
      <c r="CY46" s="16" t="e">
        <f>VLOOKUP(A46,'Phase 1,2+robust'!$A$3:$ID$198,103,FALSE)</f>
        <v>#N/A</v>
      </c>
      <c r="CZ46" s="16" t="e">
        <f>VLOOKUP(A46,'Phase 1,2+robust'!$A$3:$ID$198,104,FALSE)</f>
        <v>#N/A</v>
      </c>
      <c r="DA46" s="16" t="e">
        <f>VLOOKUP(A46,'Phase 1,2+robust'!$A$3:$ID$198,105,FALSE)</f>
        <v>#N/A</v>
      </c>
      <c r="DB46" s="45" t="e">
        <f>VLOOKUP(A46,'Phase 1,2+robust'!$A$3:$ID$198,106,FALSE)</f>
        <v>#N/A</v>
      </c>
      <c r="DC46" s="46" t="e">
        <f>VLOOKUP(A46,'Phase 1,2+robust'!$A$3:$ID$198,107,FALSE)</f>
        <v>#N/A</v>
      </c>
      <c r="DD46" s="47" t="e">
        <f>VLOOKUP(A46,'Phase 1,2+robust'!$A$3:$ID$198,108,FALSE)</f>
        <v>#N/A</v>
      </c>
      <c r="DE46" s="16" t="e">
        <f>VLOOKUP(A46,'Phase 1,2+robust'!$A$3:$ID$198,109,FALSE)</f>
        <v>#N/A</v>
      </c>
      <c r="DF46" s="16" t="e">
        <f>VLOOKUP(A46,'Phase 1,2+robust'!$A$3:$ID$198,110,FALSE)</f>
        <v>#N/A</v>
      </c>
      <c r="DG46" s="16" t="e">
        <f>VLOOKUP(A46,'Phase 1,2+robust'!$A$3:$ID$198,111,FALSE)</f>
        <v>#N/A</v>
      </c>
      <c r="DH46" s="45" t="e">
        <f>VLOOKUP(A46,'Phase 1,2+robust'!$A$3:$ID$198,112,FALSE)</f>
        <v>#N/A</v>
      </c>
      <c r="DI46" s="46" t="e">
        <f>VLOOKUP(A46,'Phase 1,2+robust'!$A$3:$ID$198,113,FALSE)</f>
        <v>#N/A</v>
      </c>
      <c r="DJ46" s="47" t="e">
        <f>VLOOKUP(A46,'Phase 1,2+robust'!$A$3:$ID$198,114,FALSE)</f>
        <v>#N/A</v>
      </c>
      <c r="DK46" s="16" t="e">
        <f>VLOOKUP(A46,'Phase 1,2+robust'!$A$3:$ID$198,115,FALSE)</f>
        <v>#N/A</v>
      </c>
      <c r="DL46" s="16" t="e">
        <f>VLOOKUP(A46,'Phase 1,2+robust'!$A$3:$ID$198,116,FALSE)</f>
        <v>#N/A</v>
      </c>
      <c r="DM46" s="16" t="e">
        <f>VLOOKUP(A46,'Phase 1,2+robust'!$A$3:$ID$198,117,FALSE)</f>
        <v>#N/A</v>
      </c>
      <c r="DN46" s="45" t="e">
        <f>VLOOKUP(A46,'Phase 1,2+robust'!$A$3:$ID$198,118,FALSE)</f>
        <v>#N/A</v>
      </c>
      <c r="DO46" s="46" t="e">
        <f>VLOOKUP(A46,'Phase 1,2+robust'!$A$3:$ID$198,119,FALSE)</f>
        <v>#N/A</v>
      </c>
      <c r="DP46" s="47" t="e">
        <f>VLOOKUP(A46,'Phase 1,2+robust'!$A$3:$ID$198,120,FALSE)</f>
        <v>#N/A</v>
      </c>
      <c r="DQ46" s="16" t="e">
        <f>VLOOKUP(A46,'Phase 1,2+robust'!$A$3:$ID$198,121,FALSE)</f>
        <v>#N/A</v>
      </c>
      <c r="DR46" s="16" t="e">
        <f>VLOOKUP(A46,'Phase 1,2+robust'!$A$3:$ID$198,122,FALSE)</f>
        <v>#N/A</v>
      </c>
      <c r="DS46" s="16" t="e">
        <f>VLOOKUP(A46,'Phase 1,2+robust'!$A$3:$ID$198,123,FALSE)</f>
        <v>#N/A</v>
      </c>
      <c r="DT46" s="45" t="e">
        <f>VLOOKUP(A46,'Phase 1,2+robust'!$A$3:$ID$198,124,FALSE)</f>
        <v>#N/A</v>
      </c>
      <c r="DU46" s="46" t="e">
        <f>VLOOKUP(A46,'Phase 1,2+robust'!$A$3:$ID$198,125,FALSE)</f>
        <v>#N/A</v>
      </c>
      <c r="DV46" s="47" t="e">
        <f>VLOOKUP(A46,'Phase 1,2+robust'!$A$3:$ID$198,126,FALSE)</f>
        <v>#N/A</v>
      </c>
      <c r="DW46" s="16" t="e">
        <f>VLOOKUP(A46,'Phase 1,2+robust'!$A$3:$ID$198,127,FALSE)</f>
        <v>#N/A</v>
      </c>
      <c r="DX46" s="16" t="e">
        <f>VLOOKUP(A46,'Phase 1,2+robust'!$A$3:$ID$198,128,FALSE)</f>
        <v>#N/A</v>
      </c>
      <c r="DY46" s="16" t="e">
        <f>VLOOKUP(A46,'Phase 1,2+robust'!$A$3:$ID$198,129,FALSE)</f>
        <v>#N/A</v>
      </c>
      <c r="DZ46" s="45" t="e">
        <f>VLOOKUP(A46,'Phase 1,2+robust'!$A$3:$ID$198,130,FALSE)</f>
        <v>#N/A</v>
      </c>
      <c r="EA46" s="46" t="e">
        <f>VLOOKUP(A46,'Phase 1,2+robust'!$A$3:$ID$198,131,FALSE)</f>
        <v>#N/A</v>
      </c>
      <c r="EB46" s="47" t="e">
        <f>VLOOKUP(A46,'Phase 1,2+robust'!$A$3:$ID$198,132,FALSE)</f>
        <v>#N/A</v>
      </c>
      <c r="EC46" s="16" t="e">
        <f>VLOOKUP(A46,'Phase 1,2+robust'!$A$3:$ID$198,133,FALSE)</f>
        <v>#N/A</v>
      </c>
      <c r="ED46" s="16" t="e">
        <f>VLOOKUP(A46,'Phase 1,2+robust'!$A$3:$ID$198,134,FALSE)</f>
        <v>#N/A</v>
      </c>
      <c r="EE46" s="16" t="e">
        <f>VLOOKUP(A46,'Phase 1,2+robust'!$A$3:$ID$198,135,FALSE)</f>
        <v>#N/A</v>
      </c>
      <c r="EF46" s="45" t="e">
        <f>VLOOKUP(A46,'Phase 1,2+robust'!$A$3:$ID$198,136,FALSE)</f>
        <v>#N/A</v>
      </c>
      <c r="EG46" s="46" t="e">
        <f>VLOOKUP(A46,'Phase 1,2+robust'!$A$3:$ID$198,137,FALSE)</f>
        <v>#N/A</v>
      </c>
      <c r="EH46" s="47" t="e">
        <f>VLOOKUP(A46,'Phase 1,2+robust'!$A$3:$ID$198,138,FALSE)</f>
        <v>#N/A</v>
      </c>
      <c r="EI46" s="16" t="e">
        <f>VLOOKUP(A46,'Phase 1,2+robust'!$A$3:$ID$198,139,FALSE)</f>
        <v>#N/A</v>
      </c>
      <c r="EJ46" s="16" t="e">
        <f>VLOOKUP(A46,'Phase 1,2+robust'!$A$3:$ID$198,140,FALSE)</f>
        <v>#N/A</v>
      </c>
      <c r="EK46" s="16" t="e">
        <f>VLOOKUP(A46,'Phase 1,2+robust'!$A$3:$ID$198,141,FALSE)</f>
        <v>#N/A</v>
      </c>
      <c r="EL46" s="45" t="e">
        <f>VLOOKUP(A46,'Phase 1,2+robust'!$A$3:$ID$198,142,FALSE)</f>
        <v>#N/A</v>
      </c>
      <c r="EM46" s="46" t="e">
        <f>VLOOKUP(A46,'Phase 1,2+robust'!$A$3:$ID$198,143,FALSE)</f>
        <v>#N/A</v>
      </c>
      <c r="EN46" s="47" t="e">
        <f>VLOOKUP(A46,'Phase 1,2+robust'!$A$3:$ID$198,144,FALSE)</f>
        <v>#N/A</v>
      </c>
      <c r="EO46" s="16" t="e">
        <f>VLOOKUP(A46,'Phase 1,2+robust'!$A$3:$ID$198,145,FALSE)</f>
        <v>#N/A</v>
      </c>
      <c r="EP46" s="16" t="e">
        <f>VLOOKUP(A46,'Phase 1,2+robust'!$A$3:$ID$198,146,FALSE)</f>
        <v>#N/A</v>
      </c>
      <c r="EQ46" s="16" t="e">
        <f>VLOOKUP(A46,'Phase 1,2+robust'!$A$3:$ID$198,147,FALSE)</f>
        <v>#N/A</v>
      </c>
      <c r="ER46" s="45" t="e">
        <f>VLOOKUP(A46,'Phase 1,2+robust'!$A$3:$ID$198,148,FALSE)</f>
        <v>#N/A</v>
      </c>
      <c r="ES46" s="46" t="e">
        <f>VLOOKUP(A46,'Phase 1,2+robust'!$A$3:$ID$198,149,FALSE)</f>
        <v>#N/A</v>
      </c>
      <c r="ET46" s="47" t="e">
        <f>VLOOKUP(A46,'Phase 1,2+robust'!$A$3:$ID$198,150,FALSE)</f>
        <v>#N/A</v>
      </c>
      <c r="EU46" s="16" t="e">
        <f>VLOOKUP(A46,'Phase 1,2+robust'!$A$3:$ID$198,151,FALSE)</f>
        <v>#N/A</v>
      </c>
      <c r="EV46" s="16" t="e">
        <f>VLOOKUP(A46,'Phase 1,2+robust'!$A$3:$ID$198,152,FALSE)</f>
        <v>#N/A</v>
      </c>
      <c r="EW46" s="16" t="e">
        <f>VLOOKUP(A46,'Phase 1,2+robust'!$A$3:$ID$198,153,FALSE)</f>
        <v>#N/A</v>
      </c>
      <c r="EX46" s="16" t="e">
        <f>VLOOKUP(A46,'Phase 1,2+robust'!$A$3:$ID$198,154,FALSE)</f>
        <v>#N/A</v>
      </c>
      <c r="EY46" s="16" t="e">
        <f>VLOOKUP(A46,'Phase 1,2+robust'!$A$3:$ID$198,155,FALSE)</f>
        <v>#N/A</v>
      </c>
      <c r="EZ46" s="16" t="e">
        <f>VLOOKUP(A46,'Phase 1,2+robust'!$A$3:$ID$198,156,FALSE)</f>
        <v>#N/A</v>
      </c>
      <c r="FA46" s="16" t="e">
        <f>VLOOKUP(A46,'Phase 1,2+robust'!$A$3:$ID$198,157,FALSE)</f>
        <v>#N/A</v>
      </c>
      <c r="FB46" s="16" t="e">
        <f>VLOOKUP(A46,'Phase 1,2+robust'!$A$3:$ID$198,158,FALSE)</f>
        <v>#N/A</v>
      </c>
      <c r="FC46" s="16" t="e">
        <f>VLOOKUP(A46,'Phase 1,2+robust'!$A$3:$ID$198,159,FALSE)</f>
        <v>#N/A</v>
      </c>
      <c r="FD46" s="16" t="e">
        <f>VLOOKUP(A46,'Phase 1,2+robust'!$A$3:$ID$198,160,FALSE)</f>
        <v>#N/A</v>
      </c>
      <c r="FE46" s="16" t="e">
        <f>VLOOKUP(A46,'Phase 1,2+robust'!$A$3:$ID$198,161,FALSE)</f>
        <v>#N/A</v>
      </c>
      <c r="FF46" s="16" t="e">
        <f>VLOOKUP(A46,'Phase 1,2+robust'!$A$3:$ID$198,162,FALSE)</f>
        <v>#N/A</v>
      </c>
      <c r="FG46" s="16" t="e">
        <f>VLOOKUP(A46,'Phase 1,2+robust'!$A$3:$ID$198,163,FALSE)</f>
        <v>#N/A</v>
      </c>
      <c r="FH46" s="16" t="e">
        <f>VLOOKUP(A46,'Phase 1,2+robust'!$A$3:$ID$198,164,FALSE)</f>
        <v>#N/A</v>
      </c>
      <c r="FI46" s="16" t="e">
        <f>VLOOKUP(A46,'Phase 1,2+robust'!$A$3:$ID$198,165,FALSE)</f>
        <v>#N/A</v>
      </c>
      <c r="FJ46" s="16" t="e">
        <f>VLOOKUP(A46,'Phase 1,2+robust'!$A$3:$ID$198,166,FALSE)</f>
        <v>#N/A</v>
      </c>
      <c r="FK46" s="16" t="e">
        <f>VLOOKUP(A46,'Phase 1,2+robust'!$A$3:$ID$198,167,FALSE)</f>
        <v>#N/A</v>
      </c>
      <c r="FL46" s="16" t="e">
        <f>VLOOKUP(A46,'Phase 1,2+robust'!$A$3:$ID$198,168,FALSE)</f>
        <v>#N/A</v>
      </c>
      <c r="FM46" s="16" t="e">
        <f>VLOOKUP(A46,'Phase 1,2+robust'!$A$3:$ID$198,169,FALSE)</f>
        <v>#N/A</v>
      </c>
      <c r="FN46" s="16" t="e">
        <f>VLOOKUP(A46,'Phase 1,2+robust'!$A$3:$ID$198,170,FALSE)</f>
        <v>#N/A</v>
      </c>
      <c r="FO46" s="16" t="e">
        <f>VLOOKUP(A46,'Phase 1,2+robust'!$A$3:$ID$198,171,FALSE)</f>
        <v>#N/A</v>
      </c>
      <c r="FP46" s="16" t="e">
        <f>VLOOKUP(A46,'Phase 1,2+robust'!$A$3:$ID$198,172,FALSE)</f>
        <v>#N/A</v>
      </c>
      <c r="FQ46" s="16" t="e">
        <f>VLOOKUP(A46,'Phase 1,2+robust'!$A$3:$ID$198,173,FALSE)</f>
        <v>#N/A</v>
      </c>
      <c r="FR46" s="16" t="e">
        <f>VLOOKUP(A46,'Phase 1,2+robust'!$A$3:$ID$198,174,FALSE)</f>
        <v>#N/A</v>
      </c>
      <c r="FS46" s="16" t="e">
        <f>VLOOKUP(A46,'Phase 1,2+robust'!$A$3:$ID$198,175,FALSE)</f>
        <v>#N/A</v>
      </c>
      <c r="FT46" s="16" t="e">
        <f>VLOOKUP(A46,'Phase 1,2+robust'!$A$3:$ID$198,176,FALSE)</f>
        <v>#N/A</v>
      </c>
      <c r="FU46" s="16" t="e">
        <f>VLOOKUP(A46,'Phase 1,2+robust'!$A$3:$ID$198,177,FALSE)</f>
        <v>#N/A</v>
      </c>
      <c r="FV46" s="16" t="e">
        <f>VLOOKUP(A46,'Phase 1,2+robust'!$A$3:$ID$198,178,FALSE)</f>
        <v>#N/A</v>
      </c>
      <c r="FW46" s="16" t="e">
        <f>VLOOKUP(A46,'Phase 1,2+robust'!$A$3:$ID$198,179,FALSE)</f>
        <v>#N/A</v>
      </c>
      <c r="FX46" s="16" t="e">
        <f>VLOOKUP(A46,'Phase 1,2+robust'!$A$3:$ID$198,180,FALSE)</f>
        <v>#N/A</v>
      </c>
      <c r="FY46" s="16" t="e">
        <f>VLOOKUP(A46,'Phase 1,2+robust'!$A$3:$ID$198,181,FALSE)</f>
        <v>#N/A</v>
      </c>
      <c r="FZ46" s="16" t="e">
        <f>VLOOKUP(A46,'Phase 1,2+robust'!$A$3:$ID$198,182,FALSE)</f>
        <v>#N/A</v>
      </c>
      <c r="GA46" s="16" t="e">
        <f>VLOOKUP(A46,'Phase 1,2+robust'!$A$3:$ID$198,183,FALSE)</f>
        <v>#N/A</v>
      </c>
      <c r="GB46" s="16" t="e">
        <f>VLOOKUP(A46,'Phase 1,2+robust'!$A$3:$ID$198,184,FALSE)</f>
        <v>#N/A</v>
      </c>
      <c r="GC46" s="16" t="e">
        <f>VLOOKUP(A46,'Phase 1,2+robust'!$A$3:$ID$198,185,FALSE)</f>
        <v>#N/A</v>
      </c>
      <c r="GD46" s="16" t="e">
        <f>VLOOKUP(A46,'Phase 1,2+robust'!$A$3:$ID$198,186,FALSE)</f>
        <v>#N/A</v>
      </c>
      <c r="GE46" s="16" t="e">
        <f>VLOOKUP(A46,'Phase 1,2+robust'!$A$3:$ID$198,187,FALSE)</f>
        <v>#N/A</v>
      </c>
      <c r="GF46" s="16" t="e">
        <f>VLOOKUP(A46,'Phase 1,2+robust'!$A$3:$ID$198,188,FALSE)</f>
        <v>#N/A</v>
      </c>
      <c r="GG46" s="16" t="e">
        <f>VLOOKUP(A46,'Phase 1,2+robust'!$A$3:$ID$198,189,FALSE)</f>
        <v>#N/A</v>
      </c>
      <c r="GH46" s="16" t="e">
        <f>VLOOKUP(A46,'Phase 1,2+robust'!$A$3:$ID$198,190,FALSE)</f>
        <v>#N/A</v>
      </c>
      <c r="GI46" s="16" t="e">
        <f>VLOOKUP(A46,'Phase 1,2+robust'!$A$3:$ID$198,191,FALSE)</f>
        <v>#N/A</v>
      </c>
      <c r="GJ46" s="16" t="e">
        <f>VLOOKUP(A46,'Phase 1,2+robust'!$A$3:$ID$198,192,FALSE)</f>
        <v>#N/A</v>
      </c>
      <c r="GK46" s="16" t="e">
        <f>VLOOKUP(A46,'Phase 1,2+robust'!$A$3:$ID$198,193,FALSE)</f>
        <v>#N/A</v>
      </c>
      <c r="GL46" s="16" t="e">
        <f>VLOOKUP(A46,'Phase 1,2+robust'!$A$3:$ID$198,194,FALSE)</f>
        <v>#N/A</v>
      </c>
      <c r="GM46" s="16" t="e">
        <f>VLOOKUP(A46,'Phase 1,2+robust'!$A$3:$ID$198,195,FALSE)</f>
        <v>#N/A</v>
      </c>
      <c r="GN46" s="16" t="e">
        <f>VLOOKUP(A46,'Phase 1,2+robust'!$A$3:$ID$198,196,FALSE)</f>
        <v>#N/A</v>
      </c>
      <c r="GO46" s="16" t="e">
        <f>VLOOKUP(A46,'Phase 1,2+robust'!$A$3:$ID$198,197,FALSE)</f>
        <v>#N/A</v>
      </c>
      <c r="GP46" s="16" t="e">
        <f>VLOOKUP(A46,'Phase 1,2+robust'!$A$3:$ID$198,198,FALSE)</f>
        <v>#N/A</v>
      </c>
    </row>
    <row r="47" spans="1:198" s="16" customFormat="1" x14ac:dyDescent="0.25">
      <c r="B47" s="16" t="e">
        <f>VLOOKUP(A47,'Phase 1,2+robust'!$A$3:$ID$198,2,FALSE)</f>
        <v>#N/A</v>
      </c>
      <c r="C47" s="16" t="e">
        <f>VLOOKUP(A47,'Phase 1,2+robust'!$A$3:$ID$198,3,FALSE)</f>
        <v>#N/A</v>
      </c>
      <c r="D47" s="16" t="e">
        <f>VLOOKUP(A47,'Phase 1,2+robust'!$A$3:$ID$198,4,FALSE)</f>
        <v>#N/A</v>
      </c>
      <c r="E47" s="16" t="e">
        <f>VLOOKUP(A47,'Phase 1,2+robust'!$A$3:$ID$198,5,FALSE)</f>
        <v>#N/A</v>
      </c>
      <c r="F47" s="16" t="e">
        <f>VLOOKUP(A47,'Phase 1,2+robust'!$A$3:$ID$198,6,FALSE)</f>
        <v>#N/A</v>
      </c>
      <c r="G47" s="16" t="e">
        <f>VLOOKUP(A47,'Phase 1,2+robust'!$A$3:$ID$198,7,FALSE)</f>
        <v>#N/A</v>
      </c>
      <c r="H47" s="16" t="e">
        <f>VLOOKUP(A47,'Phase 1,2+robust'!$A$3:$ID$198,8,FALSE)</f>
        <v>#N/A</v>
      </c>
      <c r="I47" s="16" t="e">
        <f>VLOOKUP(A47,'Phase 1,2+robust'!$A$3:$ID$198,9,FALSE)</f>
        <v>#N/A</v>
      </c>
      <c r="J47" s="45" t="e">
        <f>VLOOKUP(A47,'Phase 1,2+robust'!$A$3:$ID$198,10,FALSE)</f>
        <v>#N/A</v>
      </c>
      <c r="K47" s="46" t="e">
        <f>VLOOKUP(A47,'Phase 1,2+robust'!$A$3:$ID$198,11,FALSE)</f>
        <v>#N/A</v>
      </c>
      <c r="L47" s="47" t="e">
        <f>VLOOKUP(A47,'Phase 1,2+robust'!$A$3:$ID$198,12,FALSE)</f>
        <v>#N/A</v>
      </c>
      <c r="M47" s="16" t="e">
        <f>VLOOKUP(A47,'Phase 1,2+robust'!$A$3:$ID$198,13,FALSE)</f>
        <v>#N/A</v>
      </c>
      <c r="N47" s="16" t="e">
        <f>VLOOKUP(A47,'Phase 1,2+robust'!$A$3:$ID$198,14,FALSE)</f>
        <v>#N/A</v>
      </c>
      <c r="O47" s="16" t="e">
        <f>VLOOKUP(A47,'Phase 1,2+robust'!$A$3:$ID$198,15,FALSE)</f>
        <v>#N/A</v>
      </c>
      <c r="P47" s="45" t="e">
        <f>VLOOKUP(A47,'Phase 1,2+robust'!$A$3:$ID$198,16,FALSE)</f>
        <v>#N/A</v>
      </c>
      <c r="Q47" s="46" t="e">
        <f>VLOOKUP(A47,'Phase 1,2+robust'!$A$3:$ID$198,17,FALSE)</f>
        <v>#N/A</v>
      </c>
      <c r="R47" s="47" t="e">
        <f>VLOOKUP(A47,'Phase 1,2+robust'!$A$3:$ID$198,18,FALSE)</f>
        <v>#N/A</v>
      </c>
      <c r="S47" s="16" t="e">
        <f>VLOOKUP(A47,'Phase 1,2+robust'!$A$3:$ID$198,19,FALSE)</f>
        <v>#N/A</v>
      </c>
      <c r="T47" s="16" t="e">
        <f>VLOOKUP(A47,'Phase 1,2+robust'!$A$3:$ID$198,20,FALSE)</f>
        <v>#N/A</v>
      </c>
      <c r="U47" s="16" t="e">
        <f>VLOOKUP(A47,'Phase 1,2+robust'!$A$3:$ID$198,21,FALSE)</f>
        <v>#N/A</v>
      </c>
      <c r="V47" s="45" t="e">
        <f>VLOOKUP(A47,'Phase 1,2+robust'!$A$3:$ID$198,22,FALSE)</f>
        <v>#N/A</v>
      </c>
      <c r="W47" s="46" t="e">
        <f>VLOOKUP(A47,'Phase 1,2+robust'!$A$3:$ID$198,23,FALSE)</f>
        <v>#N/A</v>
      </c>
      <c r="X47" s="47" t="e">
        <f>VLOOKUP(A47,'Phase 1,2+robust'!$A$3:$ID$198,24,FALSE)</f>
        <v>#N/A</v>
      </c>
      <c r="Y47" s="16" t="e">
        <f>VLOOKUP(A47,'Phase 1,2+robust'!$A$3:$ID$198,25,FALSE)</f>
        <v>#N/A</v>
      </c>
      <c r="Z47" s="16" t="e">
        <f>VLOOKUP(A47,'Phase 1,2+robust'!$A$3:$ID$198,26,FALSE)</f>
        <v>#N/A</v>
      </c>
      <c r="AA47" s="16" t="e">
        <f>VLOOKUP(A47,'Phase 1,2+robust'!$A$3:$ID$198,27,FALSE)</f>
        <v>#N/A</v>
      </c>
      <c r="AB47" s="45" t="e">
        <f>VLOOKUP(A47,'Phase 1,2+robust'!$A$3:$ID$198,28,FALSE)</f>
        <v>#N/A</v>
      </c>
      <c r="AC47" s="46" t="e">
        <f>VLOOKUP(A47,'Phase 1,2+robust'!$A$3:$ID$198,29,FALSE)</f>
        <v>#N/A</v>
      </c>
      <c r="AD47" s="47" t="e">
        <f>VLOOKUP(A47,'Phase 1,2+robust'!$A$3:$ID$198,30,FALSE)</f>
        <v>#N/A</v>
      </c>
      <c r="AE47" s="16" t="e">
        <f>VLOOKUP(A47,'Phase 1,2+robust'!$A$3:$ID$198,31,FALSE)</f>
        <v>#N/A</v>
      </c>
      <c r="AF47" s="16" t="e">
        <f>VLOOKUP(A47,'Phase 1,2+robust'!$A$3:$ID$198,32,FALSE)</f>
        <v>#N/A</v>
      </c>
      <c r="AG47" s="16" t="e">
        <f>VLOOKUP(A47,'Phase 1,2+robust'!$A$3:$ID$198,33,FALSE)</f>
        <v>#N/A</v>
      </c>
      <c r="AH47" s="45" t="e">
        <f>VLOOKUP(A47,'Phase 1,2+robust'!$A$3:$ID$198,34,FALSE)</f>
        <v>#N/A</v>
      </c>
      <c r="AI47" s="46" t="e">
        <f>VLOOKUP(A47,'Phase 1,2+robust'!$A$3:$ID$198,35,FALSE)</f>
        <v>#N/A</v>
      </c>
      <c r="AJ47" s="47" t="e">
        <f>VLOOKUP(A47,'Phase 1,2+robust'!$A$3:$ID$198,36,FALSE)</f>
        <v>#N/A</v>
      </c>
      <c r="AK47" s="16" t="e">
        <f>VLOOKUP(A47,'Phase 1,2+robust'!$A$3:$ID$198,37,FALSE)</f>
        <v>#N/A</v>
      </c>
      <c r="AL47" s="16" t="e">
        <f>VLOOKUP(A47,'Phase 1,2+robust'!$A$3:$ID$198,38,FALSE)</f>
        <v>#N/A</v>
      </c>
      <c r="AM47" s="16" t="e">
        <f>VLOOKUP(A47,'Phase 1,2+robust'!$A$3:$ID$198,39,FALSE)</f>
        <v>#N/A</v>
      </c>
      <c r="AN47" s="45" t="e">
        <f>VLOOKUP(A47,'Phase 1,2+robust'!$A$3:$ID$198,40,FALSE)</f>
        <v>#N/A</v>
      </c>
      <c r="AO47" s="46" t="e">
        <f>VLOOKUP(A47,'Phase 1,2+robust'!$A$3:$ID$198,41,FALSE)</f>
        <v>#N/A</v>
      </c>
      <c r="AP47" s="47" t="e">
        <f>VLOOKUP(A47,'Phase 1,2+robust'!$A$3:$ID$198,42,FALSE)</f>
        <v>#N/A</v>
      </c>
      <c r="AQ47" s="16" t="e">
        <f>VLOOKUP(A47,'Phase 1,2+robust'!$A$3:$ID$198,43,FALSE)</f>
        <v>#N/A</v>
      </c>
      <c r="AR47" s="16" t="e">
        <f>VLOOKUP(A47,'Phase 1,2+robust'!$A$3:$ID$198,44,FALSE)</f>
        <v>#N/A</v>
      </c>
      <c r="AS47" s="16" t="e">
        <f>VLOOKUP(A47,'Phase 1,2+robust'!$A$3:$ID$198,45,FALSE)</f>
        <v>#N/A</v>
      </c>
      <c r="AT47" s="45" t="e">
        <f>VLOOKUP(A47,'Phase 1,2+robust'!$A$3:$ID$198,46,FALSE)</f>
        <v>#N/A</v>
      </c>
      <c r="AU47" s="46" t="e">
        <f>VLOOKUP(A47,'Phase 1,2+robust'!$A$3:$ID$198,47,FALSE)</f>
        <v>#N/A</v>
      </c>
      <c r="AV47" s="47" t="e">
        <f>VLOOKUP(A47,'Phase 1,2+robust'!$A$3:$ID$198,48,FALSE)</f>
        <v>#N/A</v>
      </c>
      <c r="AW47" s="16" t="e">
        <f>VLOOKUP(A47,'Phase 1,2+robust'!$A$3:$ID$198,49,FALSE)</f>
        <v>#N/A</v>
      </c>
      <c r="AX47" s="16" t="e">
        <f>VLOOKUP(A47,'Phase 1,2+robust'!$A$3:$ID$198,50,FALSE)</f>
        <v>#N/A</v>
      </c>
      <c r="AY47" s="16" t="e">
        <f>VLOOKUP(A47,'Phase 1,2+robust'!$A$3:$ID$198,51,FALSE)</f>
        <v>#N/A</v>
      </c>
      <c r="AZ47" s="45" t="e">
        <f>VLOOKUP(A47,'Phase 1,2+robust'!$A$3:$ID$198,52,FALSE)</f>
        <v>#N/A</v>
      </c>
      <c r="BA47" s="46" t="e">
        <f>VLOOKUP(A47,'Phase 1,2+robust'!$A$3:$ID$198,53,FALSE)</f>
        <v>#N/A</v>
      </c>
      <c r="BB47" s="47" t="e">
        <f>VLOOKUP(A47,'Phase 1,2+robust'!$A$3:$ID$198,54,FALSE)</f>
        <v>#N/A</v>
      </c>
      <c r="BC47" s="16" t="e">
        <f>VLOOKUP(A47,'Phase 1,2+robust'!$A$3:$ID$198,55,FALSE)</f>
        <v>#N/A</v>
      </c>
      <c r="BD47" s="16" t="e">
        <f>VLOOKUP(A47,'Phase 1,2+robust'!$A$3:$ID$198,56,FALSE)</f>
        <v>#N/A</v>
      </c>
      <c r="BE47" s="16" t="e">
        <f>VLOOKUP(A47,'Phase 1,2+robust'!$A$3:$ID$198,57,FALSE)</f>
        <v>#N/A</v>
      </c>
      <c r="BF47" s="45" t="e">
        <f>VLOOKUP(A47,'Phase 1,2+robust'!$A$3:$ID$198,58,FALSE)</f>
        <v>#N/A</v>
      </c>
      <c r="BG47" s="46" t="e">
        <f>VLOOKUP(A47,'Phase 1,2+robust'!$A$3:$ID$198,59,FALSE)</f>
        <v>#N/A</v>
      </c>
      <c r="BH47" s="47" t="e">
        <f>VLOOKUP(A47,'Phase 1,2+robust'!$A$3:$ID$198,60,FALSE)</f>
        <v>#N/A</v>
      </c>
      <c r="BI47" s="16" t="e">
        <f>VLOOKUP(A47,'Phase 1,2+robust'!$A$3:$ID$198,61,FALSE)</f>
        <v>#N/A</v>
      </c>
      <c r="BJ47" s="16" t="e">
        <f>VLOOKUP(A47,'Phase 1,2+robust'!$A$3:$ID$198,62,FALSE)</f>
        <v>#N/A</v>
      </c>
      <c r="BK47" s="16" t="e">
        <f>VLOOKUP(A47,'Phase 1,2+robust'!$A$3:$ID$198,63,FALSE)</f>
        <v>#N/A</v>
      </c>
      <c r="BL47" s="45" t="e">
        <f>VLOOKUP(A47,'Phase 1,2+robust'!$A$3:$ID$198,64,FALSE)</f>
        <v>#N/A</v>
      </c>
      <c r="BM47" s="46" t="e">
        <f>VLOOKUP(A47,'Phase 1,2+robust'!$A$3:$ID$198,65,FALSE)</f>
        <v>#N/A</v>
      </c>
      <c r="BN47" s="47" t="e">
        <f>VLOOKUP(A47,'Phase 1,2+robust'!$A$3:$ID$198,66,FALSE)</f>
        <v>#N/A</v>
      </c>
      <c r="BO47" s="16" t="e">
        <f>VLOOKUP(A47,'Phase 1,2+robust'!$A$3:$ID$198,67,FALSE)</f>
        <v>#N/A</v>
      </c>
      <c r="BP47" s="16" t="e">
        <f>VLOOKUP(A47,'Phase 1,2+robust'!$A$3:$ID$198,68,FALSE)</f>
        <v>#N/A</v>
      </c>
      <c r="BQ47" s="16" t="e">
        <f>VLOOKUP(A47,'Phase 1,2+robust'!$A$3:$ID$198,69,FALSE)</f>
        <v>#N/A</v>
      </c>
      <c r="BR47" s="45" t="e">
        <f>VLOOKUP(A47,'Phase 1,2+robust'!$A$3:$ID$198,70,FALSE)</f>
        <v>#N/A</v>
      </c>
      <c r="BS47" s="46" t="e">
        <f>VLOOKUP(A47,'Phase 1,2+robust'!$A$3:$ID$198,71,FALSE)</f>
        <v>#N/A</v>
      </c>
      <c r="BT47" s="47" t="e">
        <f>VLOOKUP(A47,'Phase 1,2+robust'!$A$3:$ID$198,72,FALSE)</f>
        <v>#N/A</v>
      </c>
      <c r="BU47" s="16" t="e">
        <f>VLOOKUP(A47,'Phase 1,2+robust'!$A$3:$ID$198,73,FALSE)</f>
        <v>#N/A</v>
      </c>
      <c r="BV47" s="16" t="e">
        <f>VLOOKUP(A47,'Phase 1,2+robust'!$A$3:$ID$198,74,FALSE)</f>
        <v>#N/A</v>
      </c>
      <c r="BW47" s="16" t="e">
        <f>VLOOKUP(A47,'Phase 1,2+robust'!$A$3:$ID$198,75,FALSE)</f>
        <v>#N/A</v>
      </c>
      <c r="BX47" s="45" t="e">
        <f>VLOOKUP(A47,'Phase 1,2+robust'!$A$3:$ID$198,76,FALSE)</f>
        <v>#N/A</v>
      </c>
      <c r="BY47" s="46" t="e">
        <f>VLOOKUP(A47,'Phase 1,2+robust'!$A$3:$ID$198,77,FALSE)</f>
        <v>#N/A</v>
      </c>
      <c r="BZ47" s="47" t="e">
        <f>VLOOKUP(A47,'Phase 1,2+robust'!$A$3:$ID$198,78,FALSE)</f>
        <v>#N/A</v>
      </c>
      <c r="CA47" s="16" t="e">
        <f>VLOOKUP(A47,'Phase 1,2+robust'!$A$3:$ID$198,79,FALSE)</f>
        <v>#N/A</v>
      </c>
      <c r="CB47" s="16" t="e">
        <f>VLOOKUP(A47,'Phase 1,2+robust'!$A$3:$ID$198,80,FALSE)</f>
        <v>#N/A</v>
      </c>
      <c r="CC47" s="16" t="e">
        <f>VLOOKUP(A47,'Phase 1,2+robust'!$A$3:$ID$198,81,FALSE)</f>
        <v>#N/A</v>
      </c>
      <c r="CD47" s="45" t="e">
        <f>VLOOKUP(A47,'Phase 1,2+robust'!$A$3:$ID$198,82,FALSE)</f>
        <v>#N/A</v>
      </c>
      <c r="CE47" s="46" t="e">
        <f>VLOOKUP(A47,'Phase 1,2+robust'!$A$3:$ID$198,83,FALSE)</f>
        <v>#N/A</v>
      </c>
      <c r="CF47" s="47" t="e">
        <f>VLOOKUP(A47,'Phase 1,2+robust'!$A$3:$ID$198,84,FALSE)</f>
        <v>#N/A</v>
      </c>
      <c r="CG47" s="16" t="e">
        <f>VLOOKUP(A47,'Phase 1,2+robust'!$A$3:$ID$198,85,FALSE)</f>
        <v>#N/A</v>
      </c>
      <c r="CH47" s="16" t="e">
        <f>VLOOKUP(A47,'Phase 1,2+robust'!$A$3:$ID$198,86,FALSE)</f>
        <v>#N/A</v>
      </c>
      <c r="CI47" s="16" t="e">
        <f>VLOOKUP(A47,'Phase 1,2+robust'!$A$3:$ID$198,87,FALSE)</f>
        <v>#N/A</v>
      </c>
      <c r="CJ47" s="45" t="e">
        <f>VLOOKUP(A47,'Phase 1,2+robust'!$A$3:$ID$198,88,FALSE)</f>
        <v>#N/A</v>
      </c>
      <c r="CK47" s="46" t="e">
        <f>VLOOKUP(A47,'Phase 1,2+robust'!$A$3:$ID$198,89,FALSE)</f>
        <v>#N/A</v>
      </c>
      <c r="CL47" s="47" t="e">
        <f>VLOOKUP(A47,'Phase 1,2+robust'!$A$3:$ID$198,90,FALSE)</f>
        <v>#N/A</v>
      </c>
      <c r="CM47" s="16" t="e">
        <f>VLOOKUP(A47,'Phase 1,2+robust'!$A$3:$ID$198,91,FALSE)</f>
        <v>#N/A</v>
      </c>
      <c r="CN47" s="16" t="e">
        <f>VLOOKUP(A47,'Phase 1,2+robust'!$A$3:$ID$198,92,FALSE)</f>
        <v>#N/A</v>
      </c>
      <c r="CO47" s="16" t="e">
        <f>VLOOKUP(A47,'Phase 1,2+robust'!$A$3:$ID$198,93,FALSE)</f>
        <v>#N/A</v>
      </c>
      <c r="CP47" s="45" t="e">
        <f>VLOOKUP(A47,'Phase 1,2+robust'!$A$3:$ID$198,94,FALSE)</f>
        <v>#N/A</v>
      </c>
      <c r="CQ47" s="46" t="e">
        <f>VLOOKUP(A47,'Phase 1,2+robust'!$A$3:$ID$198,95,FALSE)</f>
        <v>#N/A</v>
      </c>
      <c r="CR47" s="47" t="e">
        <f>VLOOKUP(A47,'Phase 1,2+robust'!$A$3:$ID$198,96,FALSE)</f>
        <v>#N/A</v>
      </c>
      <c r="CS47" s="16" t="e">
        <f>VLOOKUP(A47,'Phase 1,2+robust'!$A$3:$ID$198,97,FALSE)</f>
        <v>#N/A</v>
      </c>
      <c r="CT47" s="16" t="e">
        <f>VLOOKUP(A47,'Phase 1,2+robust'!$A$3:$ID$198,98,FALSE)</f>
        <v>#N/A</v>
      </c>
      <c r="CU47" s="16" t="e">
        <f>VLOOKUP(A47,'Phase 1,2+robust'!$A$3:$ID$198,99,FALSE)</f>
        <v>#N/A</v>
      </c>
      <c r="CV47" s="45" t="e">
        <f>VLOOKUP(A47,'Phase 1,2+robust'!$A$3:$ID$198,100,FALSE)</f>
        <v>#N/A</v>
      </c>
      <c r="CW47" s="46" t="e">
        <f>VLOOKUP(A47,'Phase 1,2+robust'!$A$3:$ID$198,101,FALSE)</f>
        <v>#N/A</v>
      </c>
      <c r="CX47" s="47" t="e">
        <f>VLOOKUP(A47,'Phase 1,2+robust'!$A$3:$ID$198,102,FALSE)</f>
        <v>#N/A</v>
      </c>
      <c r="CY47" s="16" t="e">
        <f>VLOOKUP(A47,'Phase 1,2+robust'!$A$3:$ID$198,103,FALSE)</f>
        <v>#N/A</v>
      </c>
      <c r="CZ47" s="16" t="e">
        <f>VLOOKUP(A47,'Phase 1,2+robust'!$A$3:$ID$198,104,FALSE)</f>
        <v>#N/A</v>
      </c>
      <c r="DA47" s="16" t="e">
        <f>VLOOKUP(A47,'Phase 1,2+robust'!$A$3:$ID$198,105,FALSE)</f>
        <v>#N/A</v>
      </c>
      <c r="DB47" s="45" t="e">
        <f>VLOOKUP(A47,'Phase 1,2+robust'!$A$3:$ID$198,106,FALSE)</f>
        <v>#N/A</v>
      </c>
      <c r="DC47" s="46" t="e">
        <f>VLOOKUP(A47,'Phase 1,2+robust'!$A$3:$ID$198,107,FALSE)</f>
        <v>#N/A</v>
      </c>
      <c r="DD47" s="47" t="e">
        <f>VLOOKUP(A47,'Phase 1,2+robust'!$A$3:$ID$198,108,FALSE)</f>
        <v>#N/A</v>
      </c>
      <c r="DE47" s="16" t="e">
        <f>VLOOKUP(A47,'Phase 1,2+robust'!$A$3:$ID$198,109,FALSE)</f>
        <v>#N/A</v>
      </c>
      <c r="DF47" s="16" t="e">
        <f>VLOOKUP(A47,'Phase 1,2+robust'!$A$3:$ID$198,110,FALSE)</f>
        <v>#N/A</v>
      </c>
      <c r="DG47" s="16" t="e">
        <f>VLOOKUP(A47,'Phase 1,2+robust'!$A$3:$ID$198,111,FALSE)</f>
        <v>#N/A</v>
      </c>
      <c r="DH47" s="45" t="e">
        <f>VLOOKUP(A47,'Phase 1,2+robust'!$A$3:$ID$198,112,FALSE)</f>
        <v>#N/A</v>
      </c>
      <c r="DI47" s="46" t="e">
        <f>VLOOKUP(A47,'Phase 1,2+robust'!$A$3:$ID$198,113,FALSE)</f>
        <v>#N/A</v>
      </c>
      <c r="DJ47" s="47" t="e">
        <f>VLOOKUP(A47,'Phase 1,2+robust'!$A$3:$ID$198,114,FALSE)</f>
        <v>#N/A</v>
      </c>
      <c r="DK47" s="16" t="e">
        <f>VLOOKUP(A47,'Phase 1,2+robust'!$A$3:$ID$198,115,FALSE)</f>
        <v>#N/A</v>
      </c>
      <c r="DL47" s="16" t="e">
        <f>VLOOKUP(A47,'Phase 1,2+robust'!$A$3:$ID$198,116,FALSE)</f>
        <v>#N/A</v>
      </c>
      <c r="DM47" s="16" t="e">
        <f>VLOOKUP(A47,'Phase 1,2+robust'!$A$3:$ID$198,117,FALSE)</f>
        <v>#N/A</v>
      </c>
      <c r="DN47" s="45" t="e">
        <f>VLOOKUP(A47,'Phase 1,2+robust'!$A$3:$ID$198,118,FALSE)</f>
        <v>#N/A</v>
      </c>
      <c r="DO47" s="46" t="e">
        <f>VLOOKUP(A47,'Phase 1,2+robust'!$A$3:$ID$198,119,FALSE)</f>
        <v>#N/A</v>
      </c>
      <c r="DP47" s="47" t="e">
        <f>VLOOKUP(A47,'Phase 1,2+robust'!$A$3:$ID$198,120,FALSE)</f>
        <v>#N/A</v>
      </c>
      <c r="DQ47" s="16" t="e">
        <f>VLOOKUP(A47,'Phase 1,2+robust'!$A$3:$ID$198,121,FALSE)</f>
        <v>#N/A</v>
      </c>
      <c r="DR47" s="16" t="e">
        <f>VLOOKUP(A47,'Phase 1,2+robust'!$A$3:$ID$198,122,FALSE)</f>
        <v>#N/A</v>
      </c>
      <c r="DS47" s="16" t="e">
        <f>VLOOKUP(A47,'Phase 1,2+robust'!$A$3:$ID$198,123,FALSE)</f>
        <v>#N/A</v>
      </c>
      <c r="DT47" s="45" t="e">
        <f>VLOOKUP(A47,'Phase 1,2+robust'!$A$3:$ID$198,124,FALSE)</f>
        <v>#N/A</v>
      </c>
      <c r="DU47" s="46" t="e">
        <f>VLOOKUP(A47,'Phase 1,2+robust'!$A$3:$ID$198,125,FALSE)</f>
        <v>#N/A</v>
      </c>
      <c r="DV47" s="47" t="e">
        <f>VLOOKUP(A47,'Phase 1,2+robust'!$A$3:$ID$198,126,FALSE)</f>
        <v>#N/A</v>
      </c>
      <c r="DW47" s="16" t="e">
        <f>VLOOKUP(A47,'Phase 1,2+robust'!$A$3:$ID$198,127,FALSE)</f>
        <v>#N/A</v>
      </c>
      <c r="DX47" s="16" t="e">
        <f>VLOOKUP(A47,'Phase 1,2+robust'!$A$3:$ID$198,128,FALSE)</f>
        <v>#N/A</v>
      </c>
      <c r="DY47" s="16" t="e">
        <f>VLOOKUP(A47,'Phase 1,2+robust'!$A$3:$ID$198,129,FALSE)</f>
        <v>#N/A</v>
      </c>
      <c r="DZ47" s="45" t="e">
        <f>VLOOKUP(A47,'Phase 1,2+robust'!$A$3:$ID$198,130,FALSE)</f>
        <v>#N/A</v>
      </c>
      <c r="EA47" s="46" t="e">
        <f>VLOOKUP(A47,'Phase 1,2+robust'!$A$3:$ID$198,131,FALSE)</f>
        <v>#N/A</v>
      </c>
      <c r="EB47" s="47" t="e">
        <f>VLOOKUP(A47,'Phase 1,2+robust'!$A$3:$ID$198,132,FALSE)</f>
        <v>#N/A</v>
      </c>
      <c r="EC47" s="16" t="e">
        <f>VLOOKUP(A47,'Phase 1,2+robust'!$A$3:$ID$198,133,FALSE)</f>
        <v>#N/A</v>
      </c>
      <c r="ED47" s="16" t="e">
        <f>VLOOKUP(A47,'Phase 1,2+robust'!$A$3:$ID$198,134,FALSE)</f>
        <v>#N/A</v>
      </c>
      <c r="EE47" s="16" t="e">
        <f>VLOOKUP(A47,'Phase 1,2+robust'!$A$3:$ID$198,135,FALSE)</f>
        <v>#N/A</v>
      </c>
      <c r="EF47" s="45" t="e">
        <f>VLOOKUP(A47,'Phase 1,2+robust'!$A$3:$ID$198,136,FALSE)</f>
        <v>#N/A</v>
      </c>
      <c r="EG47" s="46" t="e">
        <f>VLOOKUP(A47,'Phase 1,2+robust'!$A$3:$ID$198,137,FALSE)</f>
        <v>#N/A</v>
      </c>
      <c r="EH47" s="47" t="e">
        <f>VLOOKUP(A47,'Phase 1,2+robust'!$A$3:$ID$198,138,FALSE)</f>
        <v>#N/A</v>
      </c>
      <c r="EI47" s="16" t="e">
        <f>VLOOKUP(A47,'Phase 1,2+robust'!$A$3:$ID$198,139,FALSE)</f>
        <v>#N/A</v>
      </c>
      <c r="EJ47" s="16" t="e">
        <f>VLOOKUP(A47,'Phase 1,2+robust'!$A$3:$ID$198,140,FALSE)</f>
        <v>#N/A</v>
      </c>
      <c r="EK47" s="16" t="e">
        <f>VLOOKUP(A47,'Phase 1,2+robust'!$A$3:$ID$198,141,FALSE)</f>
        <v>#N/A</v>
      </c>
      <c r="EL47" s="45" t="e">
        <f>VLOOKUP(A47,'Phase 1,2+robust'!$A$3:$ID$198,142,FALSE)</f>
        <v>#N/A</v>
      </c>
      <c r="EM47" s="46" t="e">
        <f>VLOOKUP(A47,'Phase 1,2+robust'!$A$3:$ID$198,143,FALSE)</f>
        <v>#N/A</v>
      </c>
      <c r="EN47" s="47" t="e">
        <f>VLOOKUP(A47,'Phase 1,2+robust'!$A$3:$ID$198,144,FALSE)</f>
        <v>#N/A</v>
      </c>
      <c r="EO47" s="16" t="e">
        <f>VLOOKUP(A47,'Phase 1,2+robust'!$A$3:$ID$198,145,FALSE)</f>
        <v>#N/A</v>
      </c>
      <c r="EP47" s="16" t="e">
        <f>VLOOKUP(A47,'Phase 1,2+robust'!$A$3:$ID$198,146,FALSE)</f>
        <v>#N/A</v>
      </c>
      <c r="EQ47" s="16" t="e">
        <f>VLOOKUP(A47,'Phase 1,2+robust'!$A$3:$ID$198,147,FALSE)</f>
        <v>#N/A</v>
      </c>
      <c r="ER47" s="45" t="e">
        <f>VLOOKUP(A47,'Phase 1,2+robust'!$A$3:$ID$198,148,FALSE)</f>
        <v>#N/A</v>
      </c>
      <c r="ES47" s="46" t="e">
        <f>VLOOKUP(A47,'Phase 1,2+robust'!$A$3:$ID$198,149,FALSE)</f>
        <v>#N/A</v>
      </c>
      <c r="ET47" s="47" t="e">
        <f>VLOOKUP(A47,'Phase 1,2+robust'!$A$3:$ID$198,150,FALSE)</f>
        <v>#N/A</v>
      </c>
      <c r="EU47" s="16" t="e">
        <f>VLOOKUP(A47,'Phase 1,2+robust'!$A$3:$ID$198,151,FALSE)</f>
        <v>#N/A</v>
      </c>
      <c r="EV47" s="16" t="e">
        <f>VLOOKUP(A47,'Phase 1,2+robust'!$A$3:$ID$198,152,FALSE)</f>
        <v>#N/A</v>
      </c>
      <c r="EW47" s="16" t="e">
        <f>VLOOKUP(A47,'Phase 1,2+robust'!$A$3:$ID$198,153,FALSE)</f>
        <v>#N/A</v>
      </c>
      <c r="EX47" s="16" t="e">
        <f>VLOOKUP(A47,'Phase 1,2+robust'!$A$3:$ID$198,154,FALSE)</f>
        <v>#N/A</v>
      </c>
      <c r="EY47" s="16" t="e">
        <f>VLOOKUP(A47,'Phase 1,2+robust'!$A$3:$ID$198,155,FALSE)</f>
        <v>#N/A</v>
      </c>
      <c r="EZ47" s="16" t="e">
        <f>VLOOKUP(A47,'Phase 1,2+robust'!$A$3:$ID$198,156,FALSE)</f>
        <v>#N/A</v>
      </c>
      <c r="FA47" s="16" t="e">
        <f>VLOOKUP(A47,'Phase 1,2+robust'!$A$3:$ID$198,157,FALSE)</f>
        <v>#N/A</v>
      </c>
      <c r="FB47" s="16" t="e">
        <f>VLOOKUP(A47,'Phase 1,2+robust'!$A$3:$ID$198,158,FALSE)</f>
        <v>#N/A</v>
      </c>
      <c r="FC47" s="16" t="e">
        <f>VLOOKUP(A47,'Phase 1,2+robust'!$A$3:$ID$198,159,FALSE)</f>
        <v>#N/A</v>
      </c>
      <c r="FD47" s="16" t="e">
        <f>VLOOKUP(A47,'Phase 1,2+robust'!$A$3:$ID$198,160,FALSE)</f>
        <v>#N/A</v>
      </c>
      <c r="FE47" s="16" t="e">
        <f>VLOOKUP(A47,'Phase 1,2+robust'!$A$3:$ID$198,161,FALSE)</f>
        <v>#N/A</v>
      </c>
      <c r="FF47" s="16" t="e">
        <f>VLOOKUP(A47,'Phase 1,2+robust'!$A$3:$ID$198,162,FALSE)</f>
        <v>#N/A</v>
      </c>
      <c r="FG47" s="16" t="e">
        <f>VLOOKUP(A47,'Phase 1,2+robust'!$A$3:$ID$198,163,FALSE)</f>
        <v>#N/A</v>
      </c>
      <c r="FH47" s="16" t="e">
        <f>VLOOKUP(A47,'Phase 1,2+robust'!$A$3:$ID$198,164,FALSE)</f>
        <v>#N/A</v>
      </c>
      <c r="FI47" s="16" t="e">
        <f>VLOOKUP(A47,'Phase 1,2+robust'!$A$3:$ID$198,165,FALSE)</f>
        <v>#N/A</v>
      </c>
      <c r="FJ47" s="16" t="e">
        <f>VLOOKUP(A47,'Phase 1,2+robust'!$A$3:$ID$198,166,FALSE)</f>
        <v>#N/A</v>
      </c>
      <c r="FK47" s="16" t="e">
        <f>VLOOKUP(A47,'Phase 1,2+robust'!$A$3:$ID$198,167,FALSE)</f>
        <v>#N/A</v>
      </c>
      <c r="FL47" s="16" t="e">
        <f>VLOOKUP(A47,'Phase 1,2+robust'!$A$3:$ID$198,168,FALSE)</f>
        <v>#N/A</v>
      </c>
      <c r="FM47" s="16" t="e">
        <f>VLOOKUP(A47,'Phase 1,2+robust'!$A$3:$ID$198,169,FALSE)</f>
        <v>#N/A</v>
      </c>
      <c r="FN47" s="16" t="e">
        <f>VLOOKUP(A47,'Phase 1,2+robust'!$A$3:$ID$198,170,FALSE)</f>
        <v>#N/A</v>
      </c>
      <c r="FO47" s="16" t="e">
        <f>VLOOKUP(A47,'Phase 1,2+robust'!$A$3:$ID$198,171,FALSE)</f>
        <v>#N/A</v>
      </c>
      <c r="FP47" s="16" t="e">
        <f>VLOOKUP(A47,'Phase 1,2+robust'!$A$3:$ID$198,172,FALSE)</f>
        <v>#N/A</v>
      </c>
      <c r="FQ47" s="16" t="e">
        <f>VLOOKUP(A47,'Phase 1,2+robust'!$A$3:$ID$198,173,FALSE)</f>
        <v>#N/A</v>
      </c>
      <c r="FR47" s="16" t="e">
        <f>VLOOKUP(A47,'Phase 1,2+robust'!$A$3:$ID$198,174,FALSE)</f>
        <v>#N/A</v>
      </c>
      <c r="FS47" s="16" t="e">
        <f>VLOOKUP(A47,'Phase 1,2+robust'!$A$3:$ID$198,175,FALSE)</f>
        <v>#N/A</v>
      </c>
      <c r="FT47" s="16" t="e">
        <f>VLOOKUP(A47,'Phase 1,2+robust'!$A$3:$ID$198,176,FALSE)</f>
        <v>#N/A</v>
      </c>
      <c r="FU47" s="16" t="e">
        <f>VLOOKUP(A47,'Phase 1,2+robust'!$A$3:$ID$198,177,FALSE)</f>
        <v>#N/A</v>
      </c>
      <c r="FV47" s="16" t="e">
        <f>VLOOKUP(A47,'Phase 1,2+robust'!$A$3:$ID$198,178,FALSE)</f>
        <v>#N/A</v>
      </c>
      <c r="FW47" s="16" t="e">
        <f>VLOOKUP(A47,'Phase 1,2+robust'!$A$3:$ID$198,179,FALSE)</f>
        <v>#N/A</v>
      </c>
      <c r="FX47" s="16" t="e">
        <f>VLOOKUP(A47,'Phase 1,2+robust'!$A$3:$ID$198,180,FALSE)</f>
        <v>#N/A</v>
      </c>
      <c r="FY47" s="16" t="e">
        <f>VLOOKUP(A47,'Phase 1,2+robust'!$A$3:$ID$198,181,FALSE)</f>
        <v>#N/A</v>
      </c>
      <c r="FZ47" s="16" t="e">
        <f>VLOOKUP(A47,'Phase 1,2+robust'!$A$3:$ID$198,182,FALSE)</f>
        <v>#N/A</v>
      </c>
      <c r="GA47" s="16" t="e">
        <f>VLOOKUP(A47,'Phase 1,2+robust'!$A$3:$ID$198,183,FALSE)</f>
        <v>#N/A</v>
      </c>
      <c r="GB47" s="16" t="e">
        <f>VLOOKUP(A47,'Phase 1,2+robust'!$A$3:$ID$198,184,FALSE)</f>
        <v>#N/A</v>
      </c>
      <c r="GC47" s="16" t="e">
        <f>VLOOKUP(A47,'Phase 1,2+robust'!$A$3:$ID$198,185,FALSE)</f>
        <v>#N/A</v>
      </c>
      <c r="GD47" s="16" t="e">
        <f>VLOOKUP(A47,'Phase 1,2+robust'!$A$3:$ID$198,186,FALSE)</f>
        <v>#N/A</v>
      </c>
      <c r="GE47" s="16" t="e">
        <f>VLOOKUP(A47,'Phase 1,2+robust'!$A$3:$ID$198,187,FALSE)</f>
        <v>#N/A</v>
      </c>
      <c r="GF47" s="16" t="e">
        <f>VLOOKUP(A47,'Phase 1,2+robust'!$A$3:$ID$198,188,FALSE)</f>
        <v>#N/A</v>
      </c>
      <c r="GG47" s="16" t="e">
        <f>VLOOKUP(A47,'Phase 1,2+robust'!$A$3:$ID$198,189,FALSE)</f>
        <v>#N/A</v>
      </c>
      <c r="GH47" s="16" t="e">
        <f>VLOOKUP(A47,'Phase 1,2+robust'!$A$3:$ID$198,190,FALSE)</f>
        <v>#N/A</v>
      </c>
      <c r="GI47" s="16" t="e">
        <f>VLOOKUP(A47,'Phase 1,2+robust'!$A$3:$ID$198,191,FALSE)</f>
        <v>#N/A</v>
      </c>
      <c r="GJ47" s="16" t="e">
        <f>VLOOKUP(A47,'Phase 1,2+robust'!$A$3:$ID$198,192,FALSE)</f>
        <v>#N/A</v>
      </c>
      <c r="GK47" s="16" t="e">
        <f>VLOOKUP(A47,'Phase 1,2+robust'!$A$3:$ID$198,193,FALSE)</f>
        <v>#N/A</v>
      </c>
      <c r="GL47" s="16" t="e">
        <f>VLOOKUP(A47,'Phase 1,2+robust'!$A$3:$ID$198,194,FALSE)</f>
        <v>#N/A</v>
      </c>
      <c r="GM47" s="16" t="e">
        <f>VLOOKUP(A47,'Phase 1,2+robust'!$A$3:$ID$198,195,FALSE)</f>
        <v>#N/A</v>
      </c>
      <c r="GN47" s="16" t="e">
        <f>VLOOKUP(A47,'Phase 1,2+robust'!$A$3:$ID$198,196,FALSE)</f>
        <v>#N/A</v>
      </c>
      <c r="GO47" s="16" t="e">
        <f>VLOOKUP(A47,'Phase 1,2+robust'!$A$3:$ID$198,197,FALSE)</f>
        <v>#N/A</v>
      </c>
      <c r="GP47" s="16" t="e">
        <f>VLOOKUP(A47,'Phase 1,2+robust'!$A$3:$ID$198,198,FALSE)</f>
        <v>#N/A</v>
      </c>
    </row>
    <row r="48" spans="1:198" s="16" customFormat="1" x14ac:dyDescent="0.25">
      <c r="B48" s="16" t="s">
        <v>518</v>
      </c>
      <c r="J48" s="45"/>
      <c r="K48" s="46" t="e">
        <f>0.95*$D$96</f>
        <v>#VALUE!</v>
      </c>
      <c r="L48" s="47" t="e">
        <f>0.95*$D$96</f>
        <v>#VALUE!</v>
      </c>
      <c r="N48" s="16" t="e">
        <f>1.07*$D$96</f>
        <v>#VALUE!</v>
      </c>
      <c r="O48" s="16" t="e">
        <f>1.07*$D$96</f>
        <v>#VALUE!</v>
      </c>
      <c r="P48" s="45"/>
      <c r="Q48" s="46"/>
      <c r="R48" s="47"/>
      <c r="V48" s="45"/>
      <c r="W48" s="46" t="e">
        <f>0.95*$D$96</f>
        <v>#VALUE!</v>
      </c>
      <c r="X48" s="47" t="e">
        <f>0.95*$D$96</f>
        <v>#VALUE!</v>
      </c>
      <c r="Z48" s="16" t="e">
        <f>1.07*$D$96</f>
        <v>#VALUE!</v>
      </c>
      <c r="AA48" s="16" t="e">
        <f>1.07*$D$96</f>
        <v>#VALUE!</v>
      </c>
      <c r="AB48" s="45"/>
      <c r="AC48" s="46"/>
      <c r="AD48" s="47"/>
      <c r="AH48" s="45"/>
      <c r="AI48" s="46" t="str">
        <f>$D$96</f>
        <v>-</v>
      </c>
      <c r="AJ48" s="47" t="str">
        <f>$D$96</f>
        <v>-</v>
      </c>
      <c r="AL48" s="16" t="e">
        <f>1.07*$D$96</f>
        <v>#VALUE!</v>
      </c>
      <c r="AM48" s="16" t="e">
        <f>1.07*$D$96</f>
        <v>#VALUE!</v>
      </c>
      <c r="AN48" s="45"/>
      <c r="AO48" s="46"/>
      <c r="AP48" s="47"/>
      <c r="AT48" s="45"/>
      <c r="AU48" s="46" t="str">
        <f>$D$96</f>
        <v>-</v>
      </c>
      <c r="AV48" s="47" t="str">
        <f>$D$96</f>
        <v>-</v>
      </c>
      <c r="AX48" s="16" t="e">
        <f>1.07*$D$96</f>
        <v>#VALUE!</v>
      </c>
      <c r="AY48" s="16" t="e">
        <f>1.07*$D$96</f>
        <v>#VALUE!</v>
      </c>
      <c r="AZ48" s="45"/>
      <c r="BA48" s="46"/>
      <c r="BB48" s="47"/>
      <c r="BF48" s="45"/>
      <c r="BG48" s="46" t="str">
        <f>$D$96</f>
        <v>-</v>
      </c>
      <c r="BH48" s="47" t="str">
        <f>$D$96</f>
        <v>-</v>
      </c>
      <c r="BJ48" s="16" t="e">
        <f>1.07*$D$96</f>
        <v>#VALUE!</v>
      </c>
      <c r="BK48" s="16" t="e">
        <f>1.07*$D$96</f>
        <v>#VALUE!</v>
      </c>
      <c r="BL48" s="45"/>
      <c r="BM48" s="46"/>
      <c r="BN48" s="47"/>
      <c r="BR48" s="45"/>
      <c r="BS48" s="46"/>
      <c r="BT48" s="47"/>
      <c r="BX48" s="45"/>
      <c r="BY48" s="46"/>
      <c r="BZ48" s="47"/>
      <c r="CD48" s="45"/>
      <c r="CE48" s="46"/>
      <c r="CF48" s="47"/>
      <c r="CJ48" s="45"/>
      <c r="CK48" s="46"/>
      <c r="CL48" s="47"/>
      <c r="CP48" s="45"/>
      <c r="CQ48" s="46"/>
      <c r="CR48" s="47"/>
      <c r="CV48" s="45"/>
      <c r="CW48" s="46"/>
      <c r="CX48" s="47"/>
      <c r="DB48" s="45"/>
      <c r="DC48" s="46"/>
      <c r="DD48" s="47"/>
      <c r="DH48" s="45"/>
      <c r="DI48" s="46"/>
      <c r="DJ48" s="47"/>
      <c r="DN48" s="45"/>
      <c r="DO48" s="46"/>
      <c r="DP48" s="47"/>
      <c r="DT48" s="45"/>
      <c r="DU48" s="46"/>
      <c r="DV48" s="47"/>
      <c r="DZ48" s="45"/>
      <c r="EA48" s="46"/>
      <c r="EB48" s="47"/>
      <c r="EF48" s="45"/>
      <c r="EG48" s="46"/>
      <c r="EH48" s="47"/>
      <c r="EL48" s="45"/>
      <c r="EM48" s="46"/>
      <c r="EN48" s="47"/>
      <c r="ER48" s="45"/>
      <c r="ES48" s="46"/>
      <c r="ET48" s="47"/>
      <c r="GI48" s="16">
        <f>1.07*J116</f>
        <v>0</v>
      </c>
      <c r="GJ48" s="16">
        <f>1.07*J116</f>
        <v>0</v>
      </c>
    </row>
    <row r="49" spans="1:198" s="16" customFormat="1" x14ac:dyDescent="0.25">
      <c r="B49" s="16" t="s">
        <v>519</v>
      </c>
      <c r="J49" s="45"/>
      <c r="K49" s="46" t="e">
        <f>AVERAGE(K43:K45)</f>
        <v>#N/A</v>
      </c>
      <c r="L49" s="47" t="e">
        <f>AVERAGE(L43:L45)</f>
        <v>#N/A</v>
      </c>
      <c r="N49" s="16" t="e">
        <f>AVERAGE(N43:N45)</f>
        <v>#N/A</v>
      </c>
      <c r="O49" s="16" t="e">
        <f>AVERAGE(O43:O45)</f>
        <v>#N/A</v>
      </c>
      <c r="P49" s="45"/>
      <c r="Q49" s="46" t="e">
        <f>AVERAGE(Q43:Q45)</f>
        <v>#N/A</v>
      </c>
      <c r="R49" s="47" t="e">
        <f>AVERAGE(R43:R45)</f>
        <v>#N/A</v>
      </c>
      <c r="T49" s="16" t="e">
        <f>AVERAGE(T43:T45)</f>
        <v>#N/A</v>
      </c>
      <c r="U49" s="16" t="e">
        <f>AVERAGE(U43:U45)</f>
        <v>#N/A</v>
      </c>
      <c r="V49" s="45"/>
      <c r="W49" s="46" t="e">
        <f>AVERAGE(W43:W45)</f>
        <v>#N/A</v>
      </c>
      <c r="X49" s="47" t="e">
        <f>AVERAGE(X43:X45)</f>
        <v>#N/A</v>
      </c>
      <c r="Z49" s="16" t="e">
        <f>AVERAGE(Z43:Z45)</f>
        <v>#N/A</v>
      </c>
      <c r="AA49" s="16" t="e">
        <f>AVERAGE(AA43:AA45)</f>
        <v>#N/A</v>
      </c>
      <c r="AB49" s="45"/>
      <c r="AC49" s="46" t="e">
        <f>AVERAGE(AC43:AC45)</f>
        <v>#N/A</v>
      </c>
      <c r="AD49" s="47" t="e">
        <f>AVERAGE(AD43:AD45)</f>
        <v>#N/A</v>
      </c>
      <c r="AF49" s="16" t="e">
        <f>AVERAGE(AF43:AF45)</f>
        <v>#N/A</v>
      </c>
      <c r="AG49" s="16" t="e">
        <f>AVERAGE(AG43:AG45)</f>
        <v>#N/A</v>
      </c>
      <c r="AH49" s="45"/>
      <c r="AI49" s="46" t="e">
        <f>AVERAGE(AI43:AI45)</f>
        <v>#N/A</v>
      </c>
      <c r="AJ49" s="47" t="e">
        <f>AVERAGE(AJ43:AJ45)</f>
        <v>#N/A</v>
      </c>
      <c r="AL49" s="16" t="e">
        <f>AVERAGE(AL43:AL45)</f>
        <v>#N/A</v>
      </c>
      <c r="AM49" s="16" t="e">
        <f>AVERAGE(AM43:AM45)</f>
        <v>#N/A</v>
      </c>
      <c r="AN49" s="45"/>
      <c r="AO49" s="46" t="e">
        <f>AVERAGE(AO43:AO45)</f>
        <v>#N/A</v>
      </c>
      <c r="AP49" s="47" t="e">
        <f>AVERAGE(AP43:AP45)</f>
        <v>#N/A</v>
      </c>
      <c r="AR49" s="16" t="e">
        <f>AVERAGE(AR43:AR45)</f>
        <v>#N/A</v>
      </c>
      <c r="AS49" s="16" t="e">
        <f>AVERAGE(AS43:AS45)</f>
        <v>#N/A</v>
      </c>
      <c r="AT49" s="45"/>
      <c r="AU49" s="46" t="e">
        <f>AVERAGE(AU43:AU45)</f>
        <v>#N/A</v>
      </c>
      <c r="AV49" s="47" t="e">
        <f>AVERAGE(AV43:AV45)</f>
        <v>#N/A</v>
      </c>
      <c r="AX49" s="16" t="e">
        <f>AVERAGE(AX43:AX45)</f>
        <v>#N/A</v>
      </c>
      <c r="AY49" s="16" t="e">
        <f>AVERAGE(AY43:AY45)</f>
        <v>#N/A</v>
      </c>
      <c r="AZ49" s="45"/>
      <c r="BA49" s="46" t="e">
        <f>AVERAGE(BA43:BA45)</f>
        <v>#N/A</v>
      </c>
      <c r="BB49" s="47" t="e">
        <f>AVERAGE(BB43:BB45)</f>
        <v>#N/A</v>
      </c>
      <c r="BD49" s="16" t="e">
        <f>AVERAGE(BD43:BD45)</f>
        <v>#N/A</v>
      </c>
      <c r="BE49" s="16" t="e">
        <f>AVERAGE(BE43:BE45)</f>
        <v>#N/A</v>
      </c>
      <c r="BF49" s="45"/>
      <c r="BG49" s="46" t="e">
        <f>AVERAGE(BG43:BG45)</f>
        <v>#N/A</v>
      </c>
      <c r="BH49" s="47" t="e">
        <f>AVERAGE(BH43:BH45)</f>
        <v>#N/A</v>
      </c>
      <c r="BJ49" s="16" t="e">
        <f>AVERAGE(BJ43:BJ45)</f>
        <v>#N/A</v>
      </c>
      <c r="BK49" s="16" t="e">
        <f>AVERAGE(BK43:BK45)</f>
        <v>#N/A</v>
      </c>
      <c r="BL49" s="45"/>
      <c r="BM49" s="46" t="e">
        <f>AVERAGE(BM43:BM45)</f>
        <v>#N/A</v>
      </c>
      <c r="BN49" s="47" t="e">
        <f>AVERAGE(BN43:BN45)</f>
        <v>#N/A</v>
      </c>
      <c r="BP49" s="16" t="e">
        <f>AVERAGE(BP43:BP45)</f>
        <v>#N/A</v>
      </c>
      <c r="BQ49" s="16" t="e">
        <f>AVERAGE(BQ43:BQ45)</f>
        <v>#N/A</v>
      </c>
      <c r="BR49" s="45"/>
      <c r="BS49" s="46" t="e">
        <f>AVERAGE(BS43:BS45)</f>
        <v>#N/A</v>
      </c>
      <c r="BT49" s="47" t="e">
        <f>AVERAGE(BT43:BT45)</f>
        <v>#N/A</v>
      </c>
      <c r="BV49" s="16" t="e">
        <f>AVERAGE(BV43:BV45)</f>
        <v>#N/A</v>
      </c>
      <c r="BW49" s="16" t="e">
        <f>AVERAGE(BW43:BW45)</f>
        <v>#N/A</v>
      </c>
      <c r="BX49" s="45"/>
      <c r="BY49" s="46" t="e">
        <f>AVERAGE(BY43:BY45)</f>
        <v>#N/A</v>
      </c>
      <c r="BZ49" s="47" t="e">
        <f>AVERAGE(BZ43:BZ45)</f>
        <v>#N/A</v>
      </c>
      <c r="CB49" s="16" t="e">
        <f>AVERAGE(CB43:CB45)</f>
        <v>#N/A</v>
      </c>
      <c r="CC49" s="16" t="e">
        <f>AVERAGE(CC43:CC45)</f>
        <v>#N/A</v>
      </c>
      <c r="CD49" s="45"/>
      <c r="CE49" s="46" t="e">
        <f>AVERAGE(CE43:CE45)</f>
        <v>#N/A</v>
      </c>
      <c r="CF49" s="47" t="e">
        <f>AVERAGE(CF43:CF45)</f>
        <v>#N/A</v>
      </c>
      <c r="CH49" s="16" t="e">
        <f>AVERAGE(CH43:CH45)</f>
        <v>#N/A</v>
      </c>
      <c r="CI49" s="16" t="e">
        <f>AVERAGE(CI43:CI45)</f>
        <v>#N/A</v>
      </c>
      <c r="CJ49" s="45"/>
      <c r="CK49" s="46" t="e">
        <f>AVERAGE(CK43:CK45)</f>
        <v>#N/A</v>
      </c>
      <c r="CL49" s="47" t="e">
        <f>AVERAGE(CL43:CL45)</f>
        <v>#N/A</v>
      </c>
      <c r="CN49" s="16" t="e">
        <f>AVERAGE(CN43:CN45)</f>
        <v>#N/A</v>
      </c>
      <c r="CO49" s="16" t="e">
        <f>AVERAGE(CO43:CO45)</f>
        <v>#N/A</v>
      </c>
      <c r="CP49" s="45"/>
      <c r="CQ49" s="46" t="e">
        <f>AVERAGE(CQ43:CQ45)</f>
        <v>#N/A</v>
      </c>
      <c r="CR49" s="47" t="e">
        <f>AVERAGE(CR43:CR45)</f>
        <v>#N/A</v>
      </c>
      <c r="CT49" s="16" t="e">
        <f>AVERAGE(CT43:CT45)</f>
        <v>#N/A</v>
      </c>
      <c r="CU49" s="16" t="e">
        <f>AVERAGE(CU43:CU45)</f>
        <v>#N/A</v>
      </c>
      <c r="CV49" s="45"/>
      <c r="CW49" s="46" t="e">
        <f>AVERAGE(CW43:CW45)</f>
        <v>#N/A</v>
      </c>
      <c r="CX49" s="47" t="e">
        <f>AVERAGE(CX43:CX45)</f>
        <v>#N/A</v>
      </c>
      <c r="CZ49" s="16" t="e">
        <f>AVERAGE(CZ43:CZ45)</f>
        <v>#N/A</v>
      </c>
      <c r="DA49" s="16" t="e">
        <f>AVERAGE(DA43:DA45)</f>
        <v>#N/A</v>
      </c>
      <c r="DB49" s="45"/>
      <c r="DC49" s="46" t="e">
        <f>AVERAGE(DC43:DC45)</f>
        <v>#N/A</v>
      </c>
      <c r="DD49" s="47" t="e">
        <f>AVERAGE(DD43:DD45)</f>
        <v>#N/A</v>
      </c>
      <c r="DF49" s="16" t="e">
        <f>AVERAGE(DF43:DF45)</f>
        <v>#N/A</v>
      </c>
      <c r="DG49" s="16" t="e">
        <f>AVERAGE(DG43:DG45)</f>
        <v>#N/A</v>
      </c>
      <c r="DH49" s="45"/>
      <c r="DI49" s="46" t="e">
        <f>AVERAGE(DI43:DI45)</f>
        <v>#N/A</v>
      </c>
      <c r="DJ49" s="47" t="e">
        <f>AVERAGE(DJ43:DJ45)</f>
        <v>#N/A</v>
      </c>
      <c r="DL49" s="16" t="e">
        <f>AVERAGE(DL43:DL45)</f>
        <v>#N/A</v>
      </c>
      <c r="DM49" s="16" t="e">
        <f>AVERAGE(DM43:DM45)</f>
        <v>#N/A</v>
      </c>
      <c r="DN49" s="45"/>
      <c r="DO49" s="46" t="e">
        <f>AVERAGE(DO43:DO45)</f>
        <v>#N/A</v>
      </c>
      <c r="DP49" s="47" t="e">
        <f>AVERAGE(DP43:DP45)</f>
        <v>#N/A</v>
      </c>
      <c r="DR49" s="16" t="e">
        <f>AVERAGE(DR43:DR45)</f>
        <v>#N/A</v>
      </c>
      <c r="DS49" s="16" t="e">
        <f>AVERAGE(DS43:DS45)</f>
        <v>#N/A</v>
      </c>
      <c r="DT49" s="45"/>
      <c r="DU49" s="46" t="e">
        <f>AVERAGE(DU43:DU45)</f>
        <v>#N/A</v>
      </c>
      <c r="DV49" s="47" t="e">
        <f>AVERAGE(DV43:DV45)</f>
        <v>#N/A</v>
      </c>
      <c r="DX49" s="16" t="e">
        <f>AVERAGE(DX43:DX45)</f>
        <v>#N/A</v>
      </c>
      <c r="DY49" s="16" t="e">
        <f>AVERAGE(DY43:DY45)</f>
        <v>#N/A</v>
      </c>
      <c r="DZ49" s="45"/>
      <c r="EA49" s="46" t="e">
        <f>AVERAGE(EA43:EA45)</f>
        <v>#N/A</v>
      </c>
      <c r="EB49" s="47" t="e">
        <f>AVERAGE(EB43:EB45)</f>
        <v>#N/A</v>
      </c>
      <c r="ED49" s="16" t="e">
        <f>AVERAGE(ED43:ED45)</f>
        <v>#N/A</v>
      </c>
      <c r="EE49" s="16" t="e">
        <f>AVERAGE(EE43:EE45)</f>
        <v>#N/A</v>
      </c>
      <c r="EF49" s="45"/>
      <c r="EG49" s="46" t="e">
        <f>AVERAGE(EG43:EG45)</f>
        <v>#N/A</v>
      </c>
      <c r="EH49" s="47" t="e">
        <f>AVERAGE(EH43:EH45)</f>
        <v>#N/A</v>
      </c>
      <c r="EJ49" s="16" t="e">
        <f>AVERAGE(EJ43:EJ45)</f>
        <v>#N/A</v>
      </c>
      <c r="EK49" s="16" t="e">
        <f>AVERAGE(EK43:EK45)</f>
        <v>#N/A</v>
      </c>
      <c r="EL49" s="45"/>
      <c r="EM49" s="46" t="e">
        <f>AVERAGE(EM43:EM45)</f>
        <v>#N/A</v>
      </c>
      <c r="EN49" s="47" t="e">
        <f>AVERAGE(EN43:EN45)</f>
        <v>#N/A</v>
      </c>
      <c r="EP49" s="16" t="e">
        <f t="shared" ref="EP49:GG49" si="2">AVERAGE(EP43:EP45)</f>
        <v>#N/A</v>
      </c>
      <c r="EQ49" s="16" t="e">
        <f t="shared" si="2"/>
        <v>#N/A</v>
      </c>
      <c r="ER49" s="45" t="e">
        <f t="shared" si="2"/>
        <v>#N/A</v>
      </c>
      <c r="ES49" s="46" t="e">
        <f t="shared" si="2"/>
        <v>#N/A</v>
      </c>
      <c r="ET49" s="47" t="e">
        <f t="shared" si="2"/>
        <v>#N/A</v>
      </c>
      <c r="EU49" s="16" t="e">
        <f t="shared" si="2"/>
        <v>#N/A</v>
      </c>
      <c r="EV49" s="16" t="e">
        <f t="shared" si="2"/>
        <v>#N/A</v>
      </c>
      <c r="EW49" s="16" t="e">
        <f t="shared" si="2"/>
        <v>#N/A</v>
      </c>
      <c r="EX49" s="16" t="e">
        <f t="shared" si="2"/>
        <v>#N/A</v>
      </c>
      <c r="EY49" s="16" t="e">
        <f t="shared" si="2"/>
        <v>#N/A</v>
      </c>
      <c r="EZ49" s="16" t="e">
        <f t="shared" si="2"/>
        <v>#N/A</v>
      </c>
      <c r="FA49" s="16" t="e">
        <f t="shared" si="2"/>
        <v>#N/A</v>
      </c>
      <c r="FB49" s="16" t="e">
        <f t="shared" si="2"/>
        <v>#N/A</v>
      </c>
      <c r="FC49" s="16" t="e">
        <f t="shared" si="2"/>
        <v>#N/A</v>
      </c>
      <c r="FD49" s="16" t="e">
        <f t="shared" si="2"/>
        <v>#N/A</v>
      </c>
      <c r="FE49" s="16" t="e">
        <f t="shared" si="2"/>
        <v>#N/A</v>
      </c>
      <c r="FF49" s="16" t="e">
        <f t="shared" si="2"/>
        <v>#N/A</v>
      </c>
      <c r="FG49" s="16" t="e">
        <f t="shared" si="2"/>
        <v>#N/A</v>
      </c>
      <c r="FH49" s="16" t="e">
        <f t="shared" si="2"/>
        <v>#N/A</v>
      </c>
      <c r="FI49" s="16" t="e">
        <f t="shared" si="2"/>
        <v>#N/A</v>
      </c>
      <c r="FJ49" s="16" t="e">
        <f t="shared" si="2"/>
        <v>#N/A</v>
      </c>
      <c r="FK49" s="16" t="e">
        <f t="shared" si="2"/>
        <v>#N/A</v>
      </c>
      <c r="FL49" s="16" t="e">
        <f t="shared" si="2"/>
        <v>#N/A</v>
      </c>
      <c r="FM49" s="16" t="e">
        <f t="shared" si="2"/>
        <v>#N/A</v>
      </c>
      <c r="FN49" s="16" t="e">
        <f t="shared" si="2"/>
        <v>#N/A</v>
      </c>
      <c r="FO49" s="16" t="e">
        <f t="shared" si="2"/>
        <v>#N/A</v>
      </c>
      <c r="FP49" s="16" t="e">
        <f t="shared" si="2"/>
        <v>#N/A</v>
      </c>
      <c r="FQ49" s="16" t="e">
        <f t="shared" si="2"/>
        <v>#N/A</v>
      </c>
      <c r="FR49" s="16" t="e">
        <f t="shared" si="2"/>
        <v>#N/A</v>
      </c>
      <c r="FS49" s="16" t="e">
        <f t="shared" si="2"/>
        <v>#N/A</v>
      </c>
      <c r="FT49" s="16" t="e">
        <f t="shared" si="2"/>
        <v>#N/A</v>
      </c>
      <c r="FU49" s="16" t="e">
        <f t="shared" si="2"/>
        <v>#N/A</v>
      </c>
      <c r="FV49" s="16" t="e">
        <f t="shared" si="2"/>
        <v>#N/A</v>
      </c>
      <c r="FW49" s="16" t="e">
        <f t="shared" si="2"/>
        <v>#N/A</v>
      </c>
      <c r="FX49" s="16" t="e">
        <f t="shared" si="2"/>
        <v>#N/A</v>
      </c>
      <c r="FY49" s="16" t="e">
        <f t="shared" si="2"/>
        <v>#N/A</v>
      </c>
      <c r="FZ49" s="16" t="e">
        <f t="shared" si="2"/>
        <v>#N/A</v>
      </c>
      <c r="GA49" s="16" t="e">
        <f t="shared" si="2"/>
        <v>#N/A</v>
      </c>
      <c r="GB49" s="16" t="e">
        <f t="shared" si="2"/>
        <v>#N/A</v>
      </c>
      <c r="GC49" s="16" t="e">
        <f t="shared" si="2"/>
        <v>#N/A</v>
      </c>
      <c r="GD49" s="16" t="e">
        <f t="shared" si="2"/>
        <v>#N/A</v>
      </c>
      <c r="GE49" s="16" t="e">
        <f t="shared" si="2"/>
        <v>#N/A</v>
      </c>
      <c r="GF49" s="16" t="e">
        <f t="shared" si="2"/>
        <v>#N/A</v>
      </c>
      <c r="GG49" s="16" t="e">
        <f t="shared" si="2"/>
        <v>#N/A</v>
      </c>
      <c r="GI49" s="16" t="e">
        <f>AVERAGE(GI43:GI45)</f>
        <v>#N/A</v>
      </c>
      <c r="GJ49" s="16" t="e">
        <f>AVERAGE(GJ43:GJ45)</f>
        <v>#N/A</v>
      </c>
    </row>
    <row r="50" spans="1:198" s="16" customFormat="1" x14ac:dyDescent="0.25">
      <c r="B50" s="16" t="s">
        <v>520</v>
      </c>
      <c r="J50" s="45"/>
      <c r="K50" s="46" t="e">
        <f>STDEV(K43:K45)</f>
        <v>#N/A</v>
      </c>
      <c r="L50" s="47" t="e">
        <f>STDEV(L43:L45)</f>
        <v>#N/A</v>
      </c>
      <c r="N50" s="16" t="e">
        <f>STDEV(N43:N45)</f>
        <v>#N/A</v>
      </c>
      <c r="O50" s="16" t="e">
        <f>STDEV(O43:O45)</f>
        <v>#N/A</v>
      </c>
      <c r="P50" s="45"/>
      <c r="Q50" s="46" t="e">
        <f>STDEV(Q43:Q45)</f>
        <v>#N/A</v>
      </c>
      <c r="R50" s="47" t="e">
        <f>STDEV(R43:R45)</f>
        <v>#N/A</v>
      </c>
      <c r="T50" s="16" t="e">
        <f>STDEV(T43:T45)</f>
        <v>#N/A</v>
      </c>
      <c r="U50" s="16" t="e">
        <f>STDEV(U43:U45)</f>
        <v>#N/A</v>
      </c>
      <c r="V50" s="45"/>
      <c r="W50" s="46" t="e">
        <f>STDEV(W43:W45)</f>
        <v>#N/A</v>
      </c>
      <c r="X50" s="47" t="e">
        <f>STDEV(X43:X45)</f>
        <v>#N/A</v>
      </c>
      <c r="Y50" s="16" t="s">
        <v>361</v>
      </c>
      <c r="AA50" s="16" t="e">
        <f>STDEV(Z43:Z45)</f>
        <v>#N/A</v>
      </c>
      <c r="AB50" s="45"/>
      <c r="AC50" s="46" t="e">
        <f>STDEV(AA43:AA45)</f>
        <v>#N/A</v>
      </c>
      <c r="AD50" s="47" t="e">
        <f>STDEV(AC43:AC45)</f>
        <v>#N/A</v>
      </c>
      <c r="AF50" s="16" t="e">
        <f>STDEV(AD43:AD45)</f>
        <v>#N/A</v>
      </c>
      <c r="AG50" s="16" t="e">
        <f>STDEV(AF43:AF45)</f>
        <v>#N/A</v>
      </c>
      <c r="AH50" s="45"/>
      <c r="AI50" s="46" t="e">
        <f>STDEV(AG43:AG45)</f>
        <v>#N/A</v>
      </c>
      <c r="AJ50" s="47" t="e">
        <f>STDEV(AI43:AI45)</f>
        <v>#N/A</v>
      </c>
      <c r="AL50" s="16" t="e">
        <f>STDEV(AJ43:AJ45)</f>
        <v>#N/A</v>
      </c>
      <c r="AM50" s="16" t="e">
        <f>STDEV(AL43:AL45)</f>
        <v>#N/A</v>
      </c>
      <c r="AN50" s="45"/>
      <c r="AO50" s="46" t="e">
        <f>STDEV(AM43:AM45)</f>
        <v>#N/A</v>
      </c>
      <c r="AP50" s="47" t="e">
        <f>STDEV(AO43:AO45)</f>
        <v>#N/A</v>
      </c>
      <c r="AR50" s="16" t="e">
        <f>STDEV(AP43:AP45)</f>
        <v>#N/A</v>
      </c>
      <c r="AS50" s="16" t="e">
        <f>STDEV(AR43:AR45)</f>
        <v>#N/A</v>
      </c>
      <c r="AT50" s="45"/>
      <c r="AU50" s="46" t="e">
        <f>STDEV(AS43:AS45)</f>
        <v>#N/A</v>
      </c>
      <c r="AV50" s="47" t="e">
        <f>STDEV(AU43:AU45)</f>
        <v>#N/A</v>
      </c>
      <c r="AX50" s="16" t="e">
        <f>STDEV(AV43:AV45)</f>
        <v>#N/A</v>
      </c>
      <c r="AY50" s="16" t="e">
        <f>STDEV(AX43:AX45)</f>
        <v>#N/A</v>
      </c>
      <c r="AZ50" s="45"/>
      <c r="BA50" s="46" t="e">
        <f>STDEV(AY43:AY45)</f>
        <v>#N/A</v>
      </c>
      <c r="BB50" s="47" t="e">
        <f>STDEV(BA43:BA45)</f>
        <v>#N/A</v>
      </c>
      <c r="BD50" s="16" t="e">
        <f>STDEV(BB43:BB45)</f>
        <v>#N/A</v>
      </c>
      <c r="BE50" s="16" t="e">
        <f>STDEV(BD43:BD45)</f>
        <v>#N/A</v>
      </c>
      <c r="BF50" s="45"/>
      <c r="BG50" s="46" t="e">
        <f>STDEV(BE43:BE45)</f>
        <v>#N/A</v>
      </c>
      <c r="BH50" s="47" t="e">
        <f>STDEV(BG43:BG45)</f>
        <v>#N/A</v>
      </c>
      <c r="BJ50" s="16" t="e">
        <f>STDEV(BH43:BH45)</f>
        <v>#N/A</v>
      </c>
      <c r="BK50" s="16" t="e">
        <f>STDEV(BJ43:BJ45)</f>
        <v>#N/A</v>
      </c>
      <c r="BL50" s="45"/>
      <c r="BM50" s="46" t="e">
        <f>STDEV(BK43:BK45)</f>
        <v>#N/A</v>
      </c>
      <c r="BN50" s="47" t="e">
        <f>STDEV(BM43:BM45)</f>
        <v>#N/A</v>
      </c>
      <c r="BP50" s="16" t="e">
        <f>STDEV(BN43:BN45)</f>
        <v>#N/A</v>
      </c>
      <c r="BQ50" s="16" t="e">
        <f>STDEV(BP43:BP45)</f>
        <v>#N/A</v>
      </c>
      <c r="BR50" s="45"/>
      <c r="BS50" s="46" t="e">
        <f>STDEV(BQ43:BQ45)</f>
        <v>#N/A</v>
      </c>
      <c r="BT50" s="47" t="e">
        <f>STDEV(BS43:BS45)</f>
        <v>#N/A</v>
      </c>
      <c r="BV50" s="16" t="e">
        <f>STDEV(BT43:BT45)</f>
        <v>#N/A</v>
      </c>
      <c r="BW50" s="16" t="e">
        <f>STDEV(BV43:BV45)</f>
        <v>#N/A</v>
      </c>
      <c r="BX50" s="45"/>
      <c r="BY50" s="46" t="e">
        <f>STDEV(BW43:BW45)</f>
        <v>#N/A</v>
      </c>
      <c r="BZ50" s="47" t="e">
        <f>STDEV(BY43:BY45)</f>
        <v>#N/A</v>
      </c>
      <c r="CB50" s="16" t="e">
        <f>STDEV(BZ43:BZ45)</f>
        <v>#N/A</v>
      </c>
      <c r="CC50" s="16" t="e">
        <f>STDEV(CB43:CB45)</f>
        <v>#N/A</v>
      </c>
      <c r="CD50" s="45"/>
      <c r="CE50" s="46" t="e">
        <f>STDEV(CC43:CC45)</f>
        <v>#N/A</v>
      </c>
      <c r="CF50" s="47" t="e">
        <f>STDEV(CE43:CE45)</f>
        <v>#N/A</v>
      </c>
      <c r="CH50" s="16" t="e">
        <f>STDEV(CF43:CF45)</f>
        <v>#N/A</v>
      </c>
      <c r="CI50" s="16" t="e">
        <f>STDEV(CH43:CH45)</f>
        <v>#N/A</v>
      </c>
      <c r="CJ50" s="45"/>
      <c r="CK50" s="46" t="e">
        <f>STDEV(CI43:CI45)</f>
        <v>#N/A</v>
      </c>
      <c r="CL50" s="47" t="e">
        <f>STDEV(CK43:CK45)</f>
        <v>#N/A</v>
      </c>
      <c r="CN50" s="16" t="e">
        <f>STDEV(CL43:CL45)</f>
        <v>#N/A</v>
      </c>
      <c r="CO50" s="16" t="e">
        <f>STDEV(CN43:CN45)</f>
        <v>#N/A</v>
      </c>
      <c r="CP50" s="45"/>
      <c r="CQ50" s="46" t="e">
        <f>STDEV(CO43:CO45)</f>
        <v>#N/A</v>
      </c>
      <c r="CR50" s="47" t="e">
        <f>STDEV(CQ43:CQ45)</f>
        <v>#N/A</v>
      </c>
      <c r="CT50" s="16" t="e">
        <f>STDEV(CR43:CR45)</f>
        <v>#N/A</v>
      </c>
      <c r="CU50" s="16" t="e">
        <f>STDEV(CT43:CT45)</f>
        <v>#N/A</v>
      </c>
      <c r="CV50" s="45"/>
      <c r="CW50" s="46" t="e">
        <f>STDEV(CU43:CU45)</f>
        <v>#N/A</v>
      </c>
      <c r="CX50" s="47" t="e">
        <f>STDEV(CW43:CW45)</f>
        <v>#N/A</v>
      </c>
      <c r="CZ50" s="16" t="e">
        <f>STDEV(CX43:CX45)</f>
        <v>#N/A</v>
      </c>
      <c r="DA50" s="16" t="e">
        <f>STDEV(CZ43:CZ45)</f>
        <v>#N/A</v>
      </c>
      <c r="DB50" s="45"/>
      <c r="DC50" s="46" t="e">
        <f>STDEV(DA43:DA45)</f>
        <v>#N/A</v>
      </c>
      <c r="DD50" s="47" t="e">
        <f>STDEV(DC43:DC45)</f>
        <v>#N/A</v>
      </c>
      <c r="DF50" s="16" t="e">
        <f>STDEV(DD43:DD45)</f>
        <v>#N/A</v>
      </c>
      <c r="DG50" s="16" t="e">
        <f>STDEV(DF43:DF45)</f>
        <v>#N/A</v>
      </c>
      <c r="DH50" s="45"/>
      <c r="DI50" s="46" t="e">
        <f>STDEV(DG43:DG45)</f>
        <v>#N/A</v>
      </c>
      <c r="DJ50" s="47" t="e">
        <f>STDEV(DI43:DI45)</f>
        <v>#N/A</v>
      </c>
      <c r="DL50" s="16" t="e">
        <f>STDEV(DJ43:DJ45)</f>
        <v>#N/A</v>
      </c>
      <c r="DM50" s="16" t="e">
        <f>STDEV(DL43:DL45)</f>
        <v>#N/A</v>
      </c>
      <c r="DN50" s="45"/>
      <c r="DO50" s="46" t="e">
        <f>STDEV(DM43:DM45)</f>
        <v>#N/A</v>
      </c>
      <c r="DP50" s="47" t="e">
        <f>STDEV(DO43:DO45)</f>
        <v>#N/A</v>
      </c>
      <c r="DR50" s="16" t="e">
        <f>STDEV(DP43:DP45)</f>
        <v>#N/A</v>
      </c>
      <c r="DS50" s="16" t="e">
        <f>STDEV(DR43:DR45)</f>
        <v>#N/A</v>
      </c>
      <c r="DT50" s="45"/>
      <c r="DU50" s="46" t="e">
        <f>STDEV(DS43:DS45)</f>
        <v>#N/A</v>
      </c>
      <c r="DV50" s="47" t="e">
        <f>STDEV(DU43:DU45)</f>
        <v>#N/A</v>
      </c>
      <c r="DX50" s="16" t="e">
        <f>STDEV(DV43:DV45)</f>
        <v>#N/A</v>
      </c>
      <c r="DY50" s="16" t="e">
        <f>STDEV(DX43:DX45)</f>
        <v>#N/A</v>
      </c>
      <c r="DZ50" s="45"/>
      <c r="EA50" s="46" t="e">
        <f>STDEV(DY43:DY45)</f>
        <v>#N/A</v>
      </c>
      <c r="EB50" s="47" t="e">
        <f>STDEV(EA43:EA45)</f>
        <v>#N/A</v>
      </c>
      <c r="ED50" s="16" t="e">
        <f>STDEV(EB43:EB45)</f>
        <v>#N/A</v>
      </c>
      <c r="EE50" s="16" t="e">
        <f>STDEV(ED43:ED45)</f>
        <v>#N/A</v>
      </c>
      <c r="EF50" s="45"/>
      <c r="EG50" s="46" t="e">
        <f>STDEV(EE43:EE45)</f>
        <v>#N/A</v>
      </c>
      <c r="EH50" s="47" t="e">
        <f>STDEV(EG43:EG45)</f>
        <v>#N/A</v>
      </c>
      <c r="EJ50" s="16" t="e">
        <f>STDEV(EH43:EH45)</f>
        <v>#N/A</v>
      </c>
      <c r="EK50" s="16" t="e">
        <f>STDEV(EJ43:EJ45)</f>
        <v>#N/A</v>
      </c>
      <c r="EL50" s="45"/>
      <c r="EM50" s="46" t="e">
        <f>STDEV(EK43:EK45)</f>
        <v>#N/A</v>
      </c>
      <c r="EN50" s="47" t="e">
        <f>STDEV(EM43:EM45)</f>
        <v>#N/A</v>
      </c>
      <c r="EP50" s="16" t="e">
        <f>STDEV(EN43:EN45)</f>
        <v>#N/A</v>
      </c>
      <c r="EQ50" s="16" t="e">
        <f t="shared" ref="EQ50:GG50" si="3">STDEV(EP43:EP45)</f>
        <v>#N/A</v>
      </c>
      <c r="ER50" s="45" t="e">
        <f t="shared" si="3"/>
        <v>#N/A</v>
      </c>
      <c r="ES50" s="46" t="e">
        <f t="shared" si="3"/>
        <v>#N/A</v>
      </c>
      <c r="ET50" s="47" t="e">
        <f t="shared" si="3"/>
        <v>#N/A</v>
      </c>
      <c r="EU50" s="16" t="e">
        <f t="shared" si="3"/>
        <v>#N/A</v>
      </c>
      <c r="EV50" s="16" t="e">
        <f t="shared" si="3"/>
        <v>#N/A</v>
      </c>
      <c r="EW50" s="16" t="e">
        <f t="shared" si="3"/>
        <v>#N/A</v>
      </c>
      <c r="EX50" s="16" t="e">
        <f t="shared" si="3"/>
        <v>#N/A</v>
      </c>
      <c r="EY50" s="16" t="e">
        <f t="shared" si="3"/>
        <v>#N/A</v>
      </c>
      <c r="EZ50" s="16" t="e">
        <f t="shared" si="3"/>
        <v>#N/A</v>
      </c>
      <c r="FA50" s="16" t="e">
        <f t="shared" si="3"/>
        <v>#N/A</v>
      </c>
      <c r="FB50" s="16" t="e">
        <f t="shared" si="3"/>
        <v>#N/A</v>
      </c>
      <c r="FC50" s="16" t="e">
        <f t="shared" si="3"/>
        <v>#N/A</v>
      </c>
      <c r="FD50" s="16" t="e">
        <f t="shared" si="3"/>
        <v>#N/A</v>
      </c>
      <c r="FE50" s="16" t="e">
        <f t="shared" si="3"/>
        <v>#N/A</v>
      </c>
      <c r="FF50" s="16" t="e">
        <f t="shared" si="3"/>
        <v>#N/A</v>
      </c>
      <c r="FG50" s="16" t="e">
        <f t="shared" si="3"/>
        <v>#N/A</v>
      </c>
      <c r="FH50" s="16" t="e">
        <f t="shared" si="3"/>
        <v>#N/A</v>
      </c>
      <c r="FI50" s="16" t="e">
        <f t="shared" si="3"/>
        <v>#N/A</v>
      </c>
      <c r="FJ50" s="16" t="e">
        <f t="shared" si="3"/>
        <v>#N/A</v>
      </c>
      <c r="FK50" s="16" t="e">
        <f t="shared" si="3"/>
        <v>#N/A</v>
      </c>
      <c r="FL50" s="16" t="e">
        <f t="shared" si="3"/>
        <v>#N/A</v>
      </c>
      <c r="FM50" s="16" t="e">
        <f t="shared" si="3"/>
        <v>#N/A</v>
      </c>
      <c r="FN50" s="16" t="e">
        <f t="shared" si="3"/>
        <v>#N/A</v>
      </c>
      <c r="FO50" s="16" t="e">
        <f t="shared" si="3"/>
        <v>#N/A</v>
      </c>
      <c r="FP50" s="16" t="e">
        <f t="shared" si="3"/>
        <v>#N/A</v>
      </c>
      <c r="FQ50" s="16" t="e">
        <f t="shared" si="3"/>
        <v>#N/A</v>
      </c>
      <c r="FR50" s="16" t="e">
        <f t="shared" si="3"/>
        <v>#N/A</v>
      </c>
      <c r="FS50" s="16" t="e">
        <f t="shared" si="3"/>
        <v>#N/A</v>
      </c>
      <c r="FT50" s="16" t="e">
        <f t="shared" si="3"/>
        <v>#N/A</v>
      </c>
      <c r="FU50" s="16" t="e">
        <f t="shared" si="3"/>
        <v>#N/A</v>
      </c>
      <c r="FV50" s="16" t="e">
        <f t="shared" si="3"/>
        <v>#N/A</v>
      </c>
      <c r="FW50" s="16" t="e">
        <f t="shared" si="3"/>
        <v>#N/A</v>
      </c>
      <c r="FX50" s="16" t="e">
        <f t="shared" si="3"/>
        <v>#N/A</v>
      </c>
      <c r="FY50" s="16" t="e">
        <f t="shared" si="3"/>
        <v>#N/A</v>
      </c>
      <c r="FZ50" s="16" t="e">
        <f t="shared" si="3"/>
        <v>#N/A</v>
      </c>
      <c r="GA50" s="16" t="e">
        <f t="shared" si="3"/>
        <v>#N/A</v>
      </c>
      <c r="GB50" s="16" t="e">
        <f t="shared" si="3"/>
        <v>#N/A</v>
      </c>
      <c r="GC50" s="16" t="e">
        <f t="shared" si="3"/>
        <v>#N/A</v>
      </c>
      <c r="GD50" s="16" t="e">
        <f t="shared" si="3"/>
        <v>#N/A</v>
      </c>
      <c r="GE50" s="16" t="e">
        <f t="shared" si="3"/>
        <v>#N/A</v>
      </c>
      <c r="GF50" s="16" t="e">
        <f t="shared" si="3"/>
        <v>#N/A</v>
      </c>
      <c r="GG50" s="16" t="e">
        <f t="shared" si="3"/>
        <v>#N/A</v>
      </c>
      <c r="GI50" s="16" t="e">
        <f>STDEV(GG43:GG45)</f>
        <v>#N/A</v>
      </c>
      <c r="GJ50" s="16" t="e">
        <f>STDEV(GI43:GI45)</f>
        <v>#N/A</v>
      </c>
      <c r="GK50" s="16" t="e">
        <f>STDEV(GJ43:GJ45)</f>
        <v>#N/A</v>
      </c>
    </row>
    <row r="51" spans="1:198" s="16" customFormat="1" ht="15.75" thickBot="1" x14ac:dyDescent="0.3">
      <c r="A51" s="49"/>
      <c r="B51" s="49"/>
      <c r="C51" s="49"/>
      <c r="D51" s="49"/>
      <c r="E51" s="49"/>
      <c r="F51" s="49"/>
      <c r="G51" s="49"/>
      <c r="H51" s="49"/>
      <c r="I51" s="49"/>
      <c r="J51" s="50"/>
      <c r="K51" s="49"/>
      <c r="L51" s="51"/>
      <c r="M51" s="49"/>
      <c r="N51" s="49"/>
      <c r="O51" s="49"/>
      <c r="P51" s="50"/>
      <c r="Q51" s="49"/>
      <c r="R51" s="51"/>
      <c r="S51" s="49"/>
      <c r="T51" s="49"/>
      <c r="U51" s="49"/>
      <c r="V51" s="50"/>
      <c r="W51" s="49"/>
      <c r="X51" s="51"/>
      <c r="Y51" s="49"/>
      <c r="Z51" s="49"/>
      <c r="AA51" s="49"/>
      <c r="AB51" s="50"/>
      <c r="AC51" s="49"/>
      <c r="AD51" s="51"/>
      <c r="AE51" s="49"/>
      <c r="AF51" s="49"/>
      <c r="AG51" s="49"/>
      <c r="AH51" s="50"/>
      <c r="AI51" s="49"/>
      <c r="AJ51" s="51"/>
      <c r="AK51" s="49"/>
      <c r="AL51" s="49"/>
      <c r="AM51" s="49"/>
      <c r="AN51" s="50"/>
      <c r="AO51" s="49"/>
      <c r="AP51" s="51"/>
      <c r="AQ51" s="49"/>
      <c r="AR51" s="49"/>
      <c r="AS51" s="49"/>
      <c r="AT51" s="50"/>
      <c r="AU51" s="49"/>
      <c r="AV51" s="51"/>
      <c r="AW51" s="49"/>
      <c r="AX51" s="49"/>
      <c r="AY51" s="49"/>
      <c r="AZ51" s="50"/>
      <c r="BA51" s="49"/>
      <c r="BB51" s="51"/>
      <c r="BC51" s="49"/>
      <c r="BD51" s="49"/>
      <c r="BE51" s="49"/>
      <c r="BF51" s="50"/>
      <c r="BG51" s="49"/>
      <c r="BH51" s="51"/>
      <c r="BI51" s="49"/>
      <c r="BJ51" s="49"/>
      <c r="BK51" s="49"/>
      <c r="BL51" s="50"/>
      <c r="BM51" s="49"/>
      <c r="BN51" s="51"/>
      <c r="BO51" s="49"/>
      <c r="BP51" s="49"/>
      <c r="BQ51" s="49"/>
      <c r="BR51" s="50"/>
      <c r="BS51" s="49"/>
      <c r="BT51" s="51"/>
      <c r="BU51" s="49"/>
      <c r="BV51" s="49"/>
      <c r="BW51" s="49"/>
      <c r="BX51" s="50"/>
      <c r="BY51" s="49"/>
      <c r="BZ51" s="51"/>
      <c r="CA51" s="49"/>
      <c r="CB51" s="49"/>
      <c r="CC51" s="49"/>
      <c r="CD51" s="50"/>
      <c r="CE51" s="49"/>
      <c r="CF51" s="51"/>
      <c r="CG51" s="49"/>
      <c r="CH51" s="49"/>
      <c r="CI51" s="49"/>
      <c r="CJ51" s="50"/>
      <c r="CK51" s="49"/>
      <c r="CL51" s="51"/>
      <c r="CM51" s="49"/>
      <c r="CN51" s="49"/>
      <c r="CO51" s="49"/>
      <c r="CP51" s="50"/>
      <c r="CQ51" s="49"/>
      <c r="CR51" s="51"/>
      <c r="CS51" s="49"/>
      <c r="CT51" s="49"/>
      <c r="CU51" s="49"/>
      <c r="CV51" s="50"/>
      <c r="CW51" s="49"/>
      <c r="CX51" s="51"/>
      <c r="CY51" s="49"/>
      <c r="CZ51" s="49"/>
      <c r="DA51" s="49"/>
      <c r="DB51" s="50"/>
      <c r="DC51" s="49"/>
      <c r="DD51" s="51"/>
      <c r="DE51" s="49"/>
      <c r="DF51" s="49"/>
      <c r="DG51" s="49"/>
      <c r="DH51" s="50"/>
      <c r="DI51" s="49"/>
      <c r="DJ51" s="51"/>
      <c r="DK51" s="49"/>
      <c r="DL51" s="49"/>
      <c r="DM51" s="49"/>
      <c r="DN51" s="50"/>
      <c r="DO51" s="49"/>
      <c r="DP51" s="51"/>
      <c r="DQ51" s="49"/>
      <c r="DR51" s="49"/>
      <c r="DS51" s="49"/>
      <c r="DT51" s="50"/>
      <c r="DU51" s="49"/>
      <c r="DV51" s="51"/>
      <c r="DW51" s="49"/>
      <c r="DX51" s="49"/>
      <c r="DY51" s="49"/>
      <c r="DZ51" s="50"/>
      <c r="EA51" s="49"/>
      <c r="EB51" s="51"/>
      <c r="EC51" s="49"/>
      <c r="ED51" s="49"/>
      <c r="EE51" s="49"/>
      <c r="EF51" s="50"/>
      <c r="EG51" s="49"/>
      <c r="EH51" s="51"/>
      <c r="EI51" s="49"/>
      <c r="EJ51" s="49"/>
      <c r="EK51" s="49"/>
      <c r="EL51" s="50"/>
      <c r="EM51" s="49"/>
      <c r="EN51" s="51"/>
      <c r="EO51" s="49"/>
      <c r="EP51" s="49"/>
      <c r="EQ51" s="49"/>
      <c r="ER51" s="50"/>
      <c r="ES51" s="49"/>
      <c r="ET51" s="51"/>
      <c r="EU51" s="49"/>
      <c r="EV51" s="49"/>
      <c r="EW51" s="49"/>
      <c r="EX51" s="49"/>
      <c r="EY51" s="49"/>
      <c r="EZ51" s="49"/>
      <c r="FA51" s="49"/>
      <c r="FB51" s="49"/>
      <c r="FC51" s="49"/>
      <c r="FD51" s="49"/>
      <c r="FE51" s="49"/>
      <c r="FF51" s="49"/>
      <c r="FG51" s="49"/>
      <c r="FH51" s="49"/>
      <c r="FI51" s="49"/>
      <c r="FJ51" s="49"/>
      <c r="FK51" s="49"/>
      <c r="FL51" s="49"/>
      <c r="FM51" s="49"/>
      <c r="FN51" s="49"/>
      <c r="FO51" s="49"/>
      <c r="FP51" s="49"/>
      <c r="FQ51" s="49"/>
      <c r="FR51" s="49"/>
      <c r="FS51" s="49"/>
      <c r="FT51" s="49"/>
      <c r="FU51" s="49"/>
      <c r="FV51" s="49"/>
      <c r="FW51" s="49"/>
      <c r="FX51" s="49"/>
      <c r="FY51" s="49"/>
      <c r="FZ51" s="49"/>
      <c r="GA51" s="49"/>
      <c r="GB51" s="49"/>
      <c r="GC51" s="49"/>
      <c r="GD51" s="49"/>
      <c r="GE51" s="49"/>
      <c r="GF51" s="49"/>
      <c r="GG51" s="49"/>
      <c r="GH51" s="49"/>
      <c r="GI51" s="49"/>
      <c r="GJ51" s="49"/>
      <c r="GK51" s="49"/>
      <c r="GL51" s="49"/>
      <c r="GM51" s="49"/>
      <c r="GN51" s="49"/>
      <c r="GO51" s="49"/>
      <c r="GP51" s="49"/>
    </row>
    <row r="52" spans="1:198" s="16" customFormat="1" x14ac:dyDescent="0.25">
      <c r="A52" s="37" t="s">
        <v>522</v>
      </c>
      <c r="J52" s="45"/>
      <c r="K52" s="46"/>
      <c r="L52" s="47"/>
      <c r="P52" s="45"/>
      <c r="Q52" s="46"/>
      <c r="R52" s="47"/>
      <c r="V52" s="45"/>
      <c r="W52" s="46"/>
      <c r="X52" s="47"/>
      <c r="AB52" s="45"/>
      <c r="AC52" s="46"/>
      <c r="AD52" s="47"/>
      <c r="AH52" s="45"/>
      <c r="AI52" s="46"/>
      <c r="AJ52" s="47"/>
      <c r="AN52" s="45"/>
      <c r="AO52" s="46"/>
      <c r="AP52" s="47"/>
      <c r="AT52" s="45"/>
      <c r="AU52" s="46"/>
      <c r="AV52" s="47"/>
      <c r="AZ52" s="45"/>
      <c r="BA52" s="46"/>
      <c r="BB52" s="47"/>
      <c r="BF52" s="45"/>
      <c r="BG52" s="46"/>
      <c r="BH52" s="47"/>
      <c r="BL52" s="45"/>
      <c r="BM52" s="46"/>
      <c r="BN52" s="47"/>
      <c r="BR52" s="45"/>
      <c r="BS52" s="46"/>
      <c r="BT52" s="47"/>
      <c r="BX52" s="45"/>
      <c r="BY52" s="46"/>
      <c r="BZ52" s="47"/>
      <c r="CD52" s="45"/>
      <c r="CE52" s="46"/>
      <c r="CF52" s="47"/>
      <c r="CJ52" s="45"/>
      <c r="CK52" s="46"/>
      <c r="CL52" s="47"/>
      <c r="CP52" s="45"/>
      <c r="CQ52" s="46"/>
      <c r="CR52" s="47"/>
      <c r="CV52" s="45"/>
      <c r="CW52" s="46"/>
      <c r="CX52" s="47"/>
      <c r="DB52" s="45"/>
      <c r="DC52" s="46"/>
      <c r="DD52" s="47"/>
      <c r="DH52" s="45"/>
      <c r="DI52" s="46"/>
      <c r="DJ52" s="47"/>
      <c r="DN52" s="45"/>
      <c r="DO52" s="46"/>
      <c r="DP52" s="47"/>
      <c r="DT52" s="45"/>
      <c r="DU52" s="46"/>
      <c r="DV52" s="47"/>
      <c r="DZ52" s="45"/>
      <c r="EA52" s="46"/>
      <c r="EB52" s="47"/>
      <c r="EF52" s="45"/>
      <c r="EG52" s="46"/>
      <c r="EH52" s="47"/>
      <c r="EL52" s="45"/>
      <c r="EM52" s="46"/>
      <c r="EN52" s="47"/>
      <c r="ER52" s="45"/>
      <c r="ES52" s="46"/>
      <c r="ET52" s="47"/>
    </row>
    <row r="53" spans="1:198" s="16" customFormat="1" x14ac:dyDescent="0.25">
      <c r="B53" s="16" t="e">
        <f>VLOOKUP($A53,'PlanSum+robust'!$A$2:$HN$197,2,FALSE)</f>
        <v>#N/A</v>
      </c>
      <c r="C53" s="16" t="e">
        <f>VLOOKUP($A53,'PlanSum+robust'!$A$2:$HN$197,3,FALSE)</f>
        <v>#N/A</v>
      </c>
      <c r="D53" s="16" t="e">
        <f>VLOOKUP($A53,'PlanSum+robust'!$A$2:$HN$197,4,FALSE)</f>
        <v>#N/A</v>
      </c>
      <c r="E53" s="16" t="e">
        <f>VLOOKUP($A53,'PlanSum+robust'!$A$2:$HN$197,5,FALSE)</f>
        <v>#N/A</v>
      </c>
      <c r="F53" s="16" t="e">
        <f>VLOOKUP($A53,'PlanSum+robust'!$A$2:$HN$197,6,FALSE)</f>
        <v>#N/A</v>
      </c>
      <c r="G53" s="16" t="e">
        <f>VLOOKUP($A53,'PlanSum+robust'!$A$2:$HN$197,7,FALSE)</f>
        <v>#N/A</v>
      </c>
      <c r="H53" s="16" t="e">
        <f>VLOOKUP($A53,'PlanSum+robust'!$A$2:$HN$197,8,FALSE)</f>
        <v>#N/A</v>
      </c>
      <c r="I53" s="16" t="e">
        <f>VLOOKUP($A53,'PlanSum+robust'!$A$2:$HN$197,9,FALSE)</f>
        <v>#N/A</v>
      </c>
      <c r="J53" s="45" t="e">
        <f>VLOOKUP($A53,'PlanSum+robust'!$A$2:$HN$197,11,FALSE)</f>
        <v>#N/A</v>
      </c>
      <c r="K53" s="46"/>
      <c r="L53" s="47"/>
      <c r="M53" s="16" t="e">
        <f>VLOOKUP($A53,'PlanSum+robust'!$A$2:$HN$197,12,FALSE)</f>
        <v>#N/A</v>
      </c>
      <c r="P53" s="45" t="e">
        <f>VLOOKUP($A53,'PlanSum+robust'!$A$2:$HN$197,15,FALSE)</f>
        <v>#N/A</v>
      </c>
      <c r="Q53" s="46"/>
      <c r="R53" s="47"/>
      <c r="S53" s="16" t="e">
        <f>VLOOKUP($A53,'PlanSum+robust'!$A$2:$HN$197,16,FALSE)</f>
        <v>#N/A</v>
      </c>
      <c r="V53" s="45" t="e">
        <f>VLOOKUP($A53,'PlanSum+robust'!$A$2:$HN$197,18,FALSE)</f>
        <v>#N/A</v>
      </c>
      <c r="W53" s="46"/>
      <c r="X53" s="47"/>
      <c r="Y53" s="16" t="e">
        <f>VLOOKUP($A53,'PlanSum+robust'!$A$2:$HN$197,19,FALSE)</f>
        <v>#N/A</v>
      </c>
      <c r="AB53" s="45" t="e">
        <f>VLOOKUP($A53,'PlanSum+robust'!$A$2:$HN$197,22,FALSE)</f>
        <v>#N/A</v>
      </c>
      <c r="AC53" s="46"/>
      <c r="AD53" s="47"/>
      <c r="AE53" s="16" t="e">
        <f>VLOOKUP($A53,'PlanSum+robust'!$A$2:$HN$197,23,FALSE)</f>
        <v>#N/A</v>
      </c>
      <c r="AH53" s="45" t="e">
        <f>VLOOKUP($A53,'PlanSum+robust'!$A$2:$HN$197,25,FALSE)</f>
        <v>#N/A</v>
      </c>
      <c r="AI53" s="46"/>
      <c r="AJ53" s="47"/>
      <c r="AK53" s="16" t="e">
        <f>VLOOKUP($A53,'PlanSum+robust'!$A$2:$HN$197,26,FALSE)</f>
        <v>#N/A</v>
      </c>
      <c r="AN53" s="45" t="e">
        <f>VLOOKUP($A53,'PlanSum+robust'!$A$2:$HN$197,29,FALSE)</f>
        <v>#N/A</v>
      </c>
      <c r="AO53" s="46"/>
      <c r="AP53" s="47"/>
      <c r="AQ53" s="16" t="e">
        <f>VLOOKUP($A53,'PlanSum+robust'!$A$2:$HN$197,30,FALSE)</f>
        <v>#N/A</v>
      </c>
      <c r="AT53" s="45" t="e">
        <f>VLOOKUP($A53,'PlanSum+robust'!$A$2:$HN$197,32,FALSE)</f>
        <v>#N/A</v>
      </c>
      <c r="AU53" s="46"/>
      <c r="AV53" s="47"/>
      <c r="AW53" s="16" t="e">
        <f>VLOOKUP($A53,'PlanSum+robust'!$A$2:$HN$197,33,FALSE)</f>
        <v>#N/A</v>
      </c>
      <c r="AZ53" s="45" t="e">
        <f>VLOOKUP($A53,'PlanSum+robust'!$A$2:$HN$197,36,FALSE)</f>
        <v>#N/A</v>
      </c>
      <c r="BA53" s="46"/>
      <c r="BB53" s="47"/>
      <c r="BC53" s="16" t="e">
        <f>VLOOKUP($A53,'PlanSum+robust'!$A$2:$HN$197,37,FALSE)</f>
        <v>#N/A</v>
      </c>
      <c r="BF53" s="45" t="e">
        <f>VLOOKUP($A53,'PlanSum+robust'!$A$2:$HN$197,39,FALSE)</f>
        <v>#N/A</v>
      </c>
      <c r="BG53" s="46"/>
      <c r="BH53" s="47"/>
      <c r="BI53" s="16" t="e">
        <f>VLOOKUP($A53,'PlanSum+robust'!$A$2:$HN$197,40,FALSE)</f>
        <v>#N/A</v>
      </c>
      <c r="BL53" s="45" t="e">
        <f>VLOOKUP($A53,'PlanSum+robust'!$A$2:$HN$197,43,FALSE)</f>
        <v>#N/A</v>
      </c>
      <c r="BM53" s="46"/>
      <c r="BN53" s="47"/>
      <c r="BO53" s="16" t="e">
        <f>VLOOKUP($A53,'PlanSum+robust'!$A$2:$HN$197,45,FALSE)</f>
        <v>#N/A</v>
      </c>
      <c r="BR53" s="45" t="e">
        <f>VLOOKUP($A53,'PlanSum+robust'!$A$2:$HN$197,47,FALSE)</f>
        <v>#N/A</v>
      </c>
      <c r="BS53" s="46"/>
      <c r="BT53" s="47"/>
      <c r="BU53" s="16" t="e">
        <f>VLOOKUP($A53,'PlanSum+robust'!$A$2:$HN$197,49,FALSE)</f>
        <v>#N/A</v>
      </c>
      <c r="BX53" s="45" t="e">
        <f>VLOOKUP($A53,'PlanSum+robust'!$A$2:$HN$197,51,FALSE)</f>
        <v>#N/A</v>
      </c>
      <c r="BY53" s="46"/>
      <c r="BZ53" s="47"/>
      <c r="CA53" s="16" t="e">
        <f>VLOOKUP($A53,'PlanSum+robust'!$A$2:$HN$197,53,FALSE)</f>
        <v>#N/A</v>
      </c>
      <c r="CD53" s="45" t="e">
        <f>VLOOKUP($A53,'PlanSum+robust'!$A$2:$HN$197,55,FALSE)</f>
        <v>#N/A</v>
      </c>
      <c r="CE53" s="46"/>
      <c r="CF53" s="47"/>
      <c r="CG53" s="16" t="e">
        <f>VLOOKUP($A53,'PlanSum+robust'!$A$2:$HN$197,57,FALSE)</f>
        <v>#N/A</v>
      </c>
      <c r="CJ53" s="45" t="e">
        <f>VLOOKUP($A53,'PlanSum+robust'!$A$2:$HN$197,59,FALSE)</f>
        <v>#N/A</v>
      </c>
      <c r="CK53" s="46"/>
      <c r="CL53" s="47"/>
      <c r="CM53" s="16" t="e">
        <f>VLOOKUP($A53,'PlanSum+robust'!$A$2:$HN$197,61,FALSE)</f>
        <v>#N/A</v>
      </c>
      <c r="CP53" s="45" t="e">
        <f>VLOOKUP($A53,'PlanSum+robust'!$A$2:$HN$197,63,FALSE)</f>
        <v>#N/A</v>
      </c>
      <c r="CQ53" s="46"/>
      <c r="CR53" s="47"/>
      <c r="CS53" s="16" t="e">
        <f>VLOOKUP($A53,'PlanSum+robust'!$A$2:$HN$197,65,FALSE)</f>
        <v>#N/A</v>
      </c>
      <c r="CV53" s="45" t="e">
        <f>VLOOKUP($A53,'PlanSum+robust'!$A$2:$HN$197,67,FALSE)</f>
        <v>#N/A</v>
      </c>
      <c r="CW53" s="46"/>
      <c r="CX53" s="47"/>
      <c r="CY53" s="16" t="e">
        <f>VLOOKUP($A53,'PlanSum+robust'!$A$2:$HN$197,69,FALSE)</f>
        <v>#N/A</v>
      </c>
      <c r="DB53" s="45" t="e">
        <f>VLOOKUP($A53,'PlanSum+robust'!$A$2:$HN$197,71,FALSE)</f>
        <v>#N/A</v>
      </c>
      <c r="DC53" s="46"/>
      <c r="DD53" s="47"/>
      <c r="DE53" s="16" t="e">
        <f>VLOOKUP($A53,'PlanSum+robust'!$A$2:$HN$197,73,FALSE)</f>
        <v>#N/A</v>
      </c>
      <c r="DH53" s="45" t="e">
        <f>VLOOKUP($A53,'PlanSum+robust'!$A$2:$HN$197,75,FALSE)</f>
        <v>#N/A</v>
      </c>
      <c r="DI53" s="46"/>
      <c r="DJ53" s="47"/>
      <c r="DK53" s="16" t="e">
        <f>VLOOKUP($A53,'PlanSum+robust'!$A$2:$HN$197,77,FALSE)</f>
        <v>#N/A</v>
      </c>
      <c r="DN53" s="45" t="e">
        <f>VLOOKUP($A53,'PlanSum+robust'!$A$2:$HN$197,79,FALSE)</f>
        <v>#N/A</v>
      </c>
      <c r="DO53" s="46"/>
      <c r="DP53" s="47"/>
      <c r="DQ53" s="16" t="e">
        <f>VLOOKUP($A53,'PlanSum+robust'!$A$2:$HN$197,81,FALSE)</f>
        <v>#N/A</v>
      </c>
      <c r="DT53" s="45" t="e">
        <f>VLOOKUP($A53,'PlanSum+robust'!$A$2:$HN$197,83,FALSE)</f>
        <v>#N/A</v>
      </c>
      <c r="DU53" s="46"/>
      <c r="DV53" s="47"/>
      <c r="DW53" s="16" t="e">
        <f>VLOOKUP($A53,'PlanSum+robust'!$A$2:$HN$197,85,FALSE)</f>
        <v>#N/A</v>
      </c>
      <c r="DZ53" s="45" t="e">
        <f>VLOOKUP($A53,'PlanSum+robust'!$A$2:$HN$197,87,FALSE)</f>
        <v>#N/A</v>
      </c>
      <c r="EA53" s="46"/>
      <c r="EB53" s="47"/>
      <c r="EC53" s="16" t="e">
        <f>VLOOKUP($A53,'PlanSum+robust'!$A$2:$HN$197,89,FALSE)</f>
        <v>#N/A</v>
      </c>
      <c r="EF53" s="45" t="e">
        <f>VLOOKUP($A53,'PlanSum+robust'!$A$2:$HN$197,91,FALSE)</f>
        <v>#N/A</v>
      </c>
      <c r="EG53" s="46"/>
      <c r="EH53" s="47"/>
      <c r="EI53" s="16" t="e">
        <f>VLOOKUP($A53,'PlanSum+robust'!$A$2:$HN$197,93,FALSE)</f>
        <v>#N/A</v>
      </c>
      <c r="EL53" s="45" t="e">
        <f>VLOOKUP($A53,'PlanSum+robust'!$A$2:$HN$197,95,FALSE)</f>
        <v>#N/A</v>
      </c>
      <c r="EM53" s="46"/>
      <c r="EN53" s="47"/>
      <c r="EO53" s="16" t="e">
        <f>VLOOKUP($A53,'PlanSum+robust'!$A$2:$HN$197,97,FALSE)</f>
        <v>#N/A</v>
      </c>
      <c r="ER53" s="45"/>
      <c r="ES53" s="46"/>
      <c r="ET53" s="47"/>
    </row>
    <row r="54" spans="1:198" s="16" customFormat="1" x14ac:dyDescent="0.25">
      <c r="B54" s="16" t="e">
        <f>VLOOKUP($A54,'PlanSum+robust'!$A$2:$HN$197,2,FALSE)</f>
        <v>#N/A</v>
      </c>
      <c r="C54" s="16" t="e">
        <f>VLOOKUP($A54,'PlanSum+robust'!$A$2:$HN$197,3,FALSE)</f>
        <v>#N/A</v>
      </c>
      <c r="D54" s="16" t="e">
        <f>VLOOKUP($A54,'PlanSum+robust'!$A$2:$HN$197,4,FALSE)</f>
        <v>#N/A</v>
      </c>
      <c r="E54" s="16" t="e">
        <f>VLOOKUP($A54,'PlanSum+robust'!$A$2:$HN$197,5,FALSE)</f>
        <v>#N/A</v>
      </c>
      <c r="F54" s="16" t="e">
        <f>VLOOKUP($A54,'PlanSum+robust'!$A$2:$HN$197,6,FALSE)</f>
        <v>#N/A</v>
      </c>
      <c r="G54" s="16" t="e">
        <f>VLOOKUP($A54,'PlanSum+robust'!$A$2:$HN$197,7,FALSE)</f>
        <v>#N/A</v>
      </c>
      <c r="H54" s="16" t="e">
        <f>VLOOKUP($A54,'PlanSum+robust'!$A$2:$HN$197,8,FALSE)</f>
        <v>#N/A</v>
      </c>
      <c r="I54" s="16" t="e">
        <f>VLOOKUP($A54,'PlanSum+robust'!$A$2:$HN$197,9,FALSE)</f>
        <v>#N/A</v>
      </c>
      <c r="J54" s="45" t="e">
        <f>VLOOKUP($A54,'PlanSum+robust'!$A$2:$HN$197,11,FALSE)</f>
        <v>#N/A</v>
      </c>
      <c r="K54" s="46"/>
      <c r="L54" s="47"/>
      <c r="M54" s="16" t="e">
        <f>VLOOKUP($A54,'PlanSum+robust'!$A$2:$HN$197,12,FALSE)</f>
        <v>#N/A</v>
      </c>
      <c r="P54" s="45" t="e">
        <f>VLOOKUP($A54,'PlanSum+robust'!$A$2:$HN$197,15,FALSE)</f>
        <v>#N/A</v>
      </c>
      <c r="Q54" s="46"/>
      <c r="R54" s="47"/>
      <c r="S54" s="16" t="e">
        <f>VLOOKUP($A54,'PlanSum+robust'!$A$2:$HN$197,16,FALSE)</f>
        <v>#N/A</v>
      </c>
      <c r="V54" s="45" t="e">
        <f>VLOOKUP($A54,'PlanSum+robust'!$A$2:$HN$197,18,FALSE)</f>
        <v>#N/A</v>
      </c>
      <c r="W54" s="46"/>
      <c r="X54" s="47"/>
      <c r="Y54" s="16" t="e">
        <f>VLOOKUP($A54,'PlanSum+robust'!$A$2:$HN$197,19,FALSE)</f>
        <v>#N/A</v>
      </c>
      <c r="AB54" s="45" t="e">
        <f>VLOOKUP($A54,'PlanSum+robust'!$A$2:$HN$197,22,FALSE)</f>
        <v>#N/A</v>
      </c>
      <c r="AC54" s="46"/>
      <c r="AD54" s="47"/>
      <c r="AE54" s="16" t="e">
        <f>VLOOKUP($A54,'PlanSum+robust'!$A$2:$HN$197,23,FALSE)</f>
        <v>#N/A</v>
      </c>
      <c r="AH54" s="45" t="e">
        <f>VLOOKUP($A54,'PlanSum+robust'!$A$2:$HN$197,25,FALSE)</f>
        <v>#N/A</v>
      </c>
      <c r="AI54" s="46"/>
      <c r="AJ54" s="47"/>
      <c r="AK54" s="16" t="e">
        <f>VLOOKUP($A54,'PlanSum+robust'!$A$2:$HN$197,26,FALSE)</f>
        <v>#N/A</v>
      </c>
      <c r="AN54" s="45" t="e">
        <f>VLOOKUP($A54,'PlanSum+robust'!$A$2:$HN$197,29,FALSE)</f>
        <v>#N/A</v>
      </c>
      <c r="AO54" s="46"/>
      <c r="AP54" s="47"/>
      <c r="AQ54" s="16" t="e">
        <f>VLOOKUP($A54,'PlanSum+robust'!$A$2:$HN$197,30,FALSE)</f>
        <v>#N/A</v>
      </c>
      <c r="AT54" s="45" t="e">
        <f>VLOOKUP($A54,'PlanSum+robust'!$A$2:$HN$197,32,FALSE)</f>
        <v>#N/A</v>
      </c>
      <c r="AU54" s="46"/>
      <c r="AV54" s="47"/>
      <c r="AW54" s="16" t="e">
        <f>VLOOKUP($A54,'PlanSum+robust'!$A$2:$HN$197,33,FALSE)</f>
        <v>#N/A</v>
      </c>
      <c r="AZ54" s="45" t="e">
        <f>VLOOKUP($A54,'PlanSum+robust'!$A$2:$HN$197,36,FALSE)</f>
        <v>#N/A</v>
      </c>
      <c r="BA54" s="46"/>
      <c r="BB54" s="47"/>
      <c r="BC54" s="16" t="e">
        <f>VLOOKUP($A54,'PlanSum+robust'!$A$2:$HN$197,37,FALSE)</f>
        <v>#N/A</v>
      </c>
      <c r="BF54" s="45" t="e">
        <f>VLOOKUP($A54,'PlanSum+robust'!$A$2:$HN$197,39,FALSE)</f>
        <v>#N/A</v>
      </c>
      <c r="BG54" s="46"/>
      <c r="BH54" s="47"/>
      <c r="BI54" s="16" t="e">
        <f>VLOOKUP($A54,'PlanSum+robust'!$A$2:$HN$197,40,FALSE)</f>
        <v>#N/A</v>
      </c>
      <c r="BL54" s="45" t="e">
        <f>VLOOKUP($A54,'PlanSum+robust'!$A$2:$HN$197,43,FALSE)</f>
        <v>#N/A</v>
      </c>
      <c r="BM54" s="46"/>
      <c r="BN54" s="47"/>
      <c r="BO54" s="16" t="e">
        <f>VLOOKUP($A54,'PlanSum+robust'!$A$2:$HN$197,45,FALSE)</f>
        <v>#N/A</v>
      </c>
      <c r="BR54" s="45" t="e">
        <f>VLOOKUP($A54,'PlanSum+robust'!$A$2:$HN$197,47,FALSE)</f>
        <v>#N/A</v>
      </c>
      <c r="BS54" s="46"/>
      <c r="BT54" s="47"/>
      <c r="BU54" s="16" t="e">
        <f>VLOOKUP($A54,'PlanSum+robust'!$A$2:$HN$197,49,FALSE)</f>
        <v>#N/A</v>
      </c>
      <c r="BX54" s="45" t="e">
        <f>VLOOKUP($A54,'PlanSum+robust'!$A$2:$HN$197,51,FALSE)</f>
        <v>#N/A</v>
      </c>
      <c r="BY54" s="46"/>
      <c r="BZ54" s="47"/>
      <c r="CA54" s="16" t="e">
        <f>VLOOKUP($A54,'PlanSum+robust'!$A$2:$HN$197,53,FALSE)</f>
        <v>#N/A</v>
      </c>
      <c r="CD54" s="45" t="e">
        <f>VLOOKUP($A54,'PlanSum+robust'!$A$2:$HN$197,55,FALSE)</f>
        <v>#N/A</v>
      </c>
      <c r="CE54" s="46"/>
      <c r="CF54" s="47"/>
      <c r="CG54" s="16" t="e">
        <f>VLOOKUP($A54,'PlanSum+robust'!$A$2:$HN$197,57,FALSE)</f>
        <v>#N/A</v>
      </c>
      <c r="CJ54" s="45" t="e">
        <f>VLOOKUP($A54,'PlanSum+robust'!$A$2:$HN$197,59,FALSE)</f>
        <v>#N/A</v>
      </c>
      <c r="CK54" s="46"/>
      <c r="CL54" s="47"/>
      <c r="CM54" s="16" t="e">
        <f>VLOOKUP($A54,'PlanSum+robust'!$A$2:$HN$197,61,FALSE)</f>
        <v>#N/A</v>
      </c>
      <c r="CP54" s="45" t="e">
        <f>VLOOKUP($A54,'PlanSum+robust'!$A$2:$HN$197,63,FALSE)</f>
        <v>#N/A</v>
      </c>
      <c r="CQ54" s="46"/>
      <c r="CR54" s="47"/>
      <c r="CS54" s="16" t="e">
        <f>VLOOKUP($A54,'PlanSum+robust'!$A$2:$HN$197,65,FALSE)</f>
        <v>#N/A</v>
      </c>
      <c r="CV54" s="45" t="e">
        <f>VLOOKUP($A54,'PlanSum+robust'!$A$2:$HN$197,67,FALSE)</f>
        <v>#N/A</v>
      </c>
      <c r="CW54" s="46"/>
      <c r="CX54" s="47"/>
      <c r="CY54" s="16" t="e">
        <f>VLOOKUP($A54,'PlanSum+robust'!$A$2:$HN$197,69,FALSE)</f>
        <v>#N/A</v>
      </c>
      <c r="DB54" s="45" t="e">
        <f>VLOOKUP($A54,'PlanSum+robust'!$A$2:$HN$197,71,FALSE)</f>
        <v>#N/A</v>
      </c>
      <c r="DC54" s="46"/>
      <c r="DD54" s="47"/>
      <c r="DE54" s="16" t="e">
        <f>VLOOKUP($A54,'PlanSum+robust'!$A$2:$HN$197,73,FALSE)</f>
        <v>#N/A</v>
      </c>
      <c r="DH54" s="45" t="e">
        <f>VLOOKUP($A54,'PlanSum+robust'!$A$2:$HN$197,75,FALSE)</f>
        <v>#N/A</v>
      </c>
      <c r="DI54" s="46"/>
      <c r="DJ54" s="47"/>
      <c r="DK54" s="16" t="e">
        <f>VLOOKUP($A54,'PlanSum+robust'!$A$2:$HN$197,77,FALSE)</f>
        <v>#N/A</v>
      </c>
      <c r="DN54" s="45" t="e">
        <f>VLOOKUP($A54,'PlanSum+robust'!$A$2:$HN$197,79,FALSE)</f>
        <v>#N/A</v>
      </c>
      <c r="DO54" s="46"/>
      <c r="DP54" s="47"/>
      <c r="DQ54" s="16" t="e">
        <f>VLOOKUP($A54,'PlanSum+robust'!$A$2:$HN$197,81,FALSE)</f>
        <v>#N/A</v>
      </c>
      <c r="DT54" s="45" t="e">
        <f>VLOOKUP($A54,'PlanSum+robust'!$A$2:$HN$197,83,FALSE)</f>
        <v>#N/A</v>
      </c>
      <c r="DU54" s="46"/>
      <c r="DV54" s="47"/>
      <c r="DW54" s="16" t="e">
        <f>VLOOKUP($A54,'PlanSum+robust'!$A$2:$HN$197,85,FALSE)</f>
        <v>#N/A</v>
      </c>
      <c r="DZ54" s="45" t="e">
        <f>VLOOKUP($A54,'PlanSum+robust'!$A$2:$HN$197,87,FALSE)</f>
        <v>#N/A</v>
      </c>
      <c r="EA54" s="46"/>
      <c r="EB54" s="47"/>
      <c r="EC54" s="16" t="e">
        <f>VLOOKUP($A54,'PlanSum+robust'!$A$2:$HN$197,89,FALSE)</f>
        <v>#N/A</v>
      </c>
      <c r="EF54" s="45" t="e">
        <f>VLOOKUP($A54,'PlanSum+robust'!$A$2:$HN$197,91,FALSE)</f>
        <v>#N/A</v>
      </c>
      <c r="EG54" s="46"/>
      <c r="EH54" s="47"/>
      <c r="EI54" s="16" t="e">
        <f>VLOOKUP($A54,'PlanSum+robust'!$A$2:$HN$197,93,FALSE)</f>
        <v>#N/A</v>
      </c>
      <c r="EL54" s="45" t="e">
        <f>VLOOKUP($A54,'PlanSum+robust'!$A$2:$HN$197,95,FALSE)</f>
        <v>#N/A</v>
      </c>
      <c r="EM54" s="46"/>
      <c r="EN54" s="47"/>
      <c r="EO54" s="16" t="e">
        <f>VLOOKUP($A54,'PlanSum+robust'!$A$2:$HN$197,97,FALSE)</f>
        <v>#N/A</v>
      </c>
      <c r="ER54" s="45"/>
      <c r="ES54" s="46"/>
      <c r="ET54" s="47"/>
    </row>
    <row r="55" spans="1:198" s="16" customFormat="1" x14ac:dyDescent="0.25">
      <c r="B55" s="16" t="e">
        <f>VLOOKUP($A55,'PlanSum+robust'!$A$2:$HN$197,2,FALSE)</f>
        <v>#N/A</v>
      </c>
      <c r="C55" s="16" t="e">
        <f>VLOOKUP($A55,'PlanSum+robust'!$A$2:$HN$197,3,FALSE)</f>
        <v>#N/A</v>
      </c>
      <c r="D55" s="16" t="e">
        <f>VLOOKUP($A55,'PlanSum+robust'!$A$2:$HN$197,4,FALSE)</f>
        <v>#N/A</v>
      </c>
      <c r="E55" s="16" t="e">
        <f>VLOOKUP($A55,'PlanSum+robust'!$A$2:$HN$197,5,FALSE)</f>
        <v>#N/A</v>
      </c>
      <c r="F55" s="16" t="e">
        <f>VLOOKUP($A55,'PlanSum+robust'!$A$2:$HN$197,6,FALSE)</f>
        <v>#N/A</v>
      </c>
      <c r="G55" s="16" t="e">
        <f>VLOOKUP($A55,'PlanSum+robust'!$A$2:$HN$197,7,FALSE)</f>
        <v>#N/A</v>
      </c>
      <c r="H55" s="16" t="e">
        <f>VLOOKUP($A55,'PlanSum+robust'!$A$2:$HN$197,8,FALSE)</f>
        <v>#N/A</v>
      </c>
      <c r="I55" s="16" t="e">
        <f>VLOOKUP($A55,'PlanSum+robust'!$A$2:$HN$197,9,FALSE)</f>
        <v>#N/A</v>
      </c>
      <c r="J55" s="45" t="e">
        <f>VLOOKUP($A55,'PlanSum+robust'!$A$2:$HN$197,11,FALSE)</f>
        <v>#N/A</v>
      </c>
      <c r="K55" s="46"/>
      <c r="L55" s="47"/>
      <c r="M55" s="16" t="e">
        <f>VLOOKUP($A55,'PlanSum+robust'!$A$2:$HN$197,12,FALSE)</f>
        <v>#N/A</v>
      </c>
      <c r="P55" s="45" t="e">
        <f>VLOOKUP($A55,'PlanSum+robust'!$A$2:$HN$197,15,FALSE)</f>
        <v>#N/A</v>
      </c>
      <c r="Q55" s="46"/>
      <c r="R55" s="47"/>
      <c r="S55" s="16" t="e">
        <f>VLOOKUP($A55,'PlanSum+robust'!$A$2:$HN$197,16,FALSE)</f>
        <v>#N/A</v>
      </c>
      <c r="V55" s="45" t="e">
        <f>VLOOKUP($A55,'PlanSum+robust'!$A$2:$HN$197,18,FALSE)</f>
        <v>#N/A</v>
      </c>
      <c r="W55" s="46"/>
      <c r="X55" s="47"/>
      <c r="Y55" s="16" t="e">
        <f>VLOOKUP($A55,'PlanSum+robust'!$A$2:$HN$197,19,FALSE)</f>
        <v>#N/A</v>
      </c>
      <c r="AB55" s="45" t="e">
        <f>VLOOKUP($A55,'PlanSum+robust'!$A$2:$HN$197,22,FALSE)</f>
        <v>#N/A</v>
      </c>
      <c r="AC55" s="46"/>
      <c r="AD55" s="47"/>
      <c r="AE55" s="16" t="e">
        <f>VLOOKUP($A55,'PlanSum+robust'!$A$2:$HN$197,23,FALSE)</f>
        <v>#N/A</v>
      </c>
      <c r="AH55" s="45" t="e">
        <f>VLOOKUP($A55,'PlanSum+robust'!$A$2:$HN$197,25,FALSE)</f>
        <v>#N/A</v>
      </c>
      <c r="AI55" s="46"/>
      <c r="AJ55" s="47"/>
      <c r="AK55" s="16" t="e">
        <f>VLOOKUP($A55,'PlanSum+robust'!$A$2:$HN$197,26,FALSE)</f>
        <v>#N/A</v>
      </c>
      <c r="AN55" s="45" t="e">
        <f>VLOOKUP($A55,'PlanSum+robust'!$A$2:$HN$197,29,FALSE)</f>
        <v>#N/A</v>
      </c>
      <c r="AO55" s="46"/>
      <c r="AP55" s="47"/>
      <c r="AQ55" s="16" t="e">
        <f>VLOOKUP($A55,'PlanSum+robust'!$A$2:$HN$197,30,FALSE)</f>
        <v>#N/A</v>
      </c>
      <c r="AT55" s="45" t="e">
        <f>VLOOKUP($A55,'PlanSum+robust'!$A$2:$HN$197,32,FALSE)</f>
        <v>#N/A</v>
      </c>
      <c r="AU55" s="46"/>
      <c r="AV55" s="47"/>
      <c r="AW55" s="16" t="e">
        <f>VLOOKUP($A55,'PlanSum+robust'!$A$2:$HN$197,33,FALSE)</f>
        <v>#N/A</v>
      </c>
      <c r="AZ55" s="45" t="e">
        <f>VLOOKUP($A55,'PlanSum+robust'!$A$2:$HN$197,36,FALSE)</f>
        <v>#N/A</v>
      </c>
      <c r="BA55" s="46"/>
      <c r="BB55" s="47"/>
      <c r="BC55" s="16" t="e">
        <f>VLOOKUP($A55,'PlanSum+robust'!$A$2:$HN$197,37,FALSE)</f>
        <v>#N/A</v>
      </c>
      <c r="BF55" s="45" t="e">
        <f>VLOOKUP($A55,'PlanSum+robust'!$A$2:$HN$197,39,FALSE)</f>
        <v>#N/A</v>
      </c>
      <c r="BG55" s="46"/>
      <c r="BH55" s="47"/>
      <c r="BI55" s="16" t="e">
        <f>VLOOKUP($A55,'PlanSum+robust'!$A$2:$HN$197,40,FALSE)</f>
        <v>#N/A</v>
      </c>
      <c r="BL55" s="45" t="e">
        <f>VLOOKUP($A55,'PlanSum+robust'!$A$2:$HN$197,43,FALSE)</f>
        <v>#N/A</v>
      </c>
      <c r="BM55" s="46"/>
      <c r="BN55" s="47"/>
      <c r="BO55" s="16" t="e">
        <f>VLOOKUP($A55,'PlanSum+robust'!$A$2:$HN$197,45,FALSE)</f>
        <v>#N/A</v>
      </c>
      <c r="BR55" s="45" t="e">
        <f>VLOOKUP($A55,'PlanSum+robust'!$A$2:$HN$197,47,FALSE)</f>
        <v>#N/A</v>
      </c>
      <c r="BS55" s="46"/>
      <c r="BT55" s="47"/>
      <c r="BU55" s="16" t="e">
        <f>VLOOKUP($A55,'PlanSum+robust'!$A$2:$HN$197,49,FALSE)</f>
        <v>#N/A</v>
      </c>
      <c r="BX55" s="45" t="e">
        <f>VLOOKUP($A55,'PlanSum+robust'!$A$2:$HN$197,51,FALSE)</f>
        <v>#N/A</v>
      </c>
      <c r="BY55" s="46"/>
      <c r="BZ55" s="47"/>
      <c r="CA55" s="16" t="e">
        <f>VLOOKUP($A55,'PlanSum+robust'!$A$2:$HN$197,53,FALSE)</f>
        <v>#N/A</v>
      </c>
      <c r="CD55" s="45" t="e">
        <f>VLOOKUP($A55,'PlanSum+robust'!$A$2:$HN$197,55,FALSE)</f>
        <v>#N/A</v>
      </c>
      <c r="CE55" s="46"/>
      <c r="CF55" s="47"/>
      <c r="CG55" s="16" t="e">
        <f>VLOOKUP($A55,'PlanSum+robust'!$A$2:$HN$197,57,FALSE)</f>
        <v>#N/A</v>
      </c>
      <c r="CJ55" s="45" t="e">
        <f>VLOOKUP($A55,'PlanSum+robust'!$A$2:$HN$197,59,FALSE)</f>
        <v>#N/A</v>
      </c>
      <c r="CK55" s="46"/>
      <c r="CL55" s="47"/>
      <c r="CM55" s="16" t="e">
        <f>VLOOKUP($A55,'PlanSum+robust'!$A$2:$HN$197,61,FALSE)</f>
        <v>#N/A</v>
      </c>
      <c r="CP55" s="45" t="e">
        <f>VLOOKUP($A55,'PlanSum+robust'!$A$2:$HN$197,63,FALSE)</f>
        <v>#N/A</v>
      </c>
      <c r="CQ55" s="46"/>
      <c r="CR55" s="47"/>
      <c r="CS55" s="16" t="e">
        <f>VLOOKUP($A55,'PlanSum+robust'!$A$2:$HN$197,65,FALSE)</f>
        <v>#N/A</v>
      </c>
      <c r="CV55" s="45" t="e">
        <f>VLOOKUP($A55,'PlanSum+robust'!$A$2:$HN$197,67,FALSE)</f>
        <v>#N/A</v>
      </c>
      <c r="CW55" s="46"/>
      <c r="CX55" s="47"/>
      <c r="CY55" s="16" t="e">
        <f>VLOOKUP($A55,'PlanSum+robust'!$A$2:$HN$197,69,FALSE)</f>
        <v>#N/A</v>
      </c>
      <c r="DB55" s="45" t="e">
        <f>VLOOKUP($A55,'PlanSum+robust'!$A$2:$HN$197,71,FALSE)</f>
        <v>#N/A</v>
      </c>
      <c r="DC55" s="46"/>
      <c r="DD55" s="47"/>
      <c r="DE55" s="16" t="e">
        <f>VLOOKUP($A55,'PlanSum+robust'!$A$2:$HN$197,73,FALSE)</f>
        <v>#N/A</v>
      </c>
      <c r="DH55" s="45" t="e">
        <f>VLOOKUP($A55,'PlanSum+robust'!$A$2:$HN$197,75,FALSE)</f>
        <v>#N/A</v>
      </c>
      <c r="DI55" s="46"/>
      <c r="DJ55" s="47"/>
      <c r="DK55" s="16" t="e">
        <f>VLOOKUP($A55,'PlanSum+robust'!$A$2:$HN$197,77,FALSE)</f>
        <v>#N/A</v>
      </c>
      <c r="DN55" s="45" t="e">
        <f>VLOOKUP($A55,'PlanSum+robust'!$A$2:$HN$197,79,FALSE)</f>
        <v>#N/A</v>
      </c>
      <c r="DO55" s="46"/>
      <c r="DP55" s="47"/>
      <c r="DQ55" s="16" t="e">
        <f>VLOOKUP($A55,'PlanSum+robust'!$A$2:$HN$197,81,FALSE)</f>
        <v>#N/A</v>
      </c>
      <c r="DT55" s="45" t="e">
        <f>VLOOKUP($A55,'PlanSum+robust'!$A$2:$HN$197,83,FALSE)</f>
        <v>#N/A</v>
      </c>
      <c r="DU55" s="46"/>
      <c r="DV55" s="47"/>
      <c r="DW55" s="16" t="e">
        <f>VLOOKUP($A55,'PlanSum+robust'!$A$2:$HN$197,85,FALSE)</f>
        <v>#N/A</v>
      </c>
      <c r="DZ55" s="45" t="e">
        <f>VLOOKUP($A55,'PlanSum+robust'!$A$2:$HN$197,87,FALSE)</f>
        <v>#N/A</v>
      </c>
      <c r="EA55" s="46"/>
      <c r="EB55" s="47"/>
      <c r="EC55" s="16" t="e">
        <f>VLOOKUP($A55,'PlanSum+robust'!$A$2:$HN$197,89,FALSE)</f>
        <v>#N/A</v>
      </c>
      <c r="EF55" s="45" t="e">
        <f>VLOOKUP($A55,'PlanSum+robust'!$A$2:$HN$197,91,FALSE)</f>
        <v>#N/A</v>
      </c>
      <c r="EG55" s="46"/>
      <c r="EH55" s="47"/>
      <c r="EI55" s="16" t="e">
        <f>VLOOKUP($A55,'PlanSum+robust'!$A$2:$HN$197,93,FALSE)</f>
        <v>#N/A</v>
      </c>
      <c r="EL55" s="45" t="e">
        <f>VLOOKUP($A55,'PlanSum+robust'!$A$2:$HN$197,95,FALSE)</f>
        <v>#N/A</v>
      </c>
      <c r="EM55" s="46"/>
      <c r="EN55" s="47"/>
      <c r="EO55" s="16" t="e">
        <f>VLOOKUP($A55,'PlanSum+robust'!$A$2:$HN$197,97,FALSE)</f>
        <v>#N/A</v>
      </c>
      <c r="ER55" s="45"/>
      <c r="ES55" s="46"/>
      <c r="ET55" s="47"/>
    </row>
    <row r="56" spans="1:198" s="16" customFormat="1" x14ac:dyDescent="0.25">
      <c r="B56" s="16" t="e">
        <f>VLOOKUP($A56,'PlanSum+robust'!$A$2:$HN$197,2,FALSE)</f>
        <v>#N/A</v>
      </c>
      <c r="C56" s="16" t="e">
        <f>VLOOKUP($A56,'PlanSum+robust'!$A$2:$HN$197,3,FALSE)</f>
        <v>#N/A</v>
      </c>
      <c r="D56" s="16" t="e">
        <f>VLOOKUP($A56,'PlanSum+robust'!$A$2:$HN$197,4,FALSE)</f>
        <v>#N/A</v>
      </c>
      <c r="E56" s="16" t="e">
        <f>VLOOKUP($A56,'PlanSum+robust'!$A$2:$HN$197,5,FALSE)</f>
        <v>#N/A</v>
      </c>
      <c r="F56" s="16" t="e">
        <f>VLOOKUP($A56,'PlanSum+robust'!$A$2:$HN$197,6,FALSE)</f>
        <v>#N/A</v>
      </c>
      <c r="G56" s="16" t="e">
        <f>VLOOKUP($A56,'PlanSum+robust'!$A$2:$HN$197,7,FALSE)</f>
        <v>#N/A</v>
      </c>
      <c r="H56" s="16" t="e">
        <f>VLOOKUP($A56,'PlanSum+robust'!$A$2:$HN$197,8,FALSE)</f>
        <v>#N/A</v>
      </c>
      <c r="I56" s="16" t="e">
        <f>VLOOKUP($A56,'PlanSum+robust'!$A$2:$HN$197,9,FALSE)</f>
        <v>#N/A</v>
      </c>
      <c r="J56" s="45" t="e">
        <f>VLOOKUP($A56,'PlanSum+robust'!$A$2:$HN$197,11,FALSE)</f>
        <v>#N/A</v>
      </c>
      <c r="K56" s="46"/>
      <c r="L56" s="47"/>
      <c r="M56" s="16" t="e">
        <f>VLOOKUP($A56,'PlanSum+robust'!$A$2:$HN$197,12,FALSE)</f>
        <v>#N/A</v>
      </c>
      <c r="P56" s="45" t="e">
        <f>VLOOKUP($A56,'PlanSum+robust'!$A$2:$HN$197,15,FALSE)</f>
        <v>#N/A</v>
      </c>
      <c r="Q56" s="46"/>
      <c r="R56" s="47"/>
      <c r="S56" s="16" t="e">
        <f>VLOOKUP($A56,'PlanSum+robust'!$A$2:$HN$197,16,FALSE)</f>
        <v>#N/A</v>
      </c>
      <c r="V56" s="45" t="e">
        <f>VLOOKUP($A56,'PlanSum+robust'!$A$2:$HN$197,18,FALSE)</f>
        <v>#N/A</v>
      </c>
      <c r="W56" s="46"/>
      <c r="X56" s="47"/>
      <c r="Y56" s="16" t="e">
        <f>VLOOKUP($A56,'PlanSum+robust'!$A$2:$HN$197,19,FALSE)</f>
        <v>#N/A</v>
      </c>
      <c r="AB56" s="45" t="e">
        <f>VLOOKUP($A56,'PlanSum+robust'!$A$2:$HN$197,22,FALSE)</f>
        <v>#N/A</v>
      </c>
      <c r="AC56" s="46"/>
      <c r="AD56" s="47"/>
      <c r="AE56" s="16" t="e">
        <f>VLOOKUP($A56,'PlanSum+robust'!$A$2:$HN$197,23,FALSE)</f>
        <v>#N/A</v>
      </c>
      <c r="AH56" s="45" t="e">
        <f>VLOOKUP($A56,'PlanSum+robust'!$A$2:$HN$197,25,FALSE)</f>
        <v>#N/A</v>
      </c>
      <c r="AI56" s="46"/>
      <c r="AJ56" s="47"/>
      <c r="AK56" s="16" t="e">
        <f>VLOOKUP($A56,'PlanSum+robust'!$A$2:$HN$197,26,FALSE)</f>
        <v>#N/A</v>
      </c>
      <c r="AN56" s="45" t="e">
        <f>VLOOKUP($A56,'PlanSum+robust'!$A$2:$HN$197,29,FALSE)</f>
        <v>#N/A</v>
      </c>
      <c r="AO56" s="46"/>
      <c r="AP56" s="47"/>
      <c r="AQ56" s="16" t="e">
        <f>VLOOKUP($A56,'PlanSum+robust'!$A$2:$HN$197,30,FALSE)</f>
        <v>#N/A</v>
      </c>
      <c r="AT56" s="45" t="e">
        <f>VLOOKUP($A56,'PlanSum+robust'!$A$2:$HN$197,32,FALSE)</f>
        <v>#N/A</v>
      </c>
      <c r="AU56" s="46"/>
      <c r="AV56" s="47"/>
      <c r="AW56" s="16" t="e">
        <f>VLOOKUP($A56,'PlanSum+robust'!$A$2:$HN$197,33,FALSE)</f>
        <v>#N/A</v>
      </c>
      <c r="AZ56" s="45" t="e">
        <f>VLOOKUP($A56,'PlanSum+robust'!$A$2:$HN$197,36,FALSE)</f>
        <v>#N/A</v>
      </c>
      <c r="BA56" s="46"/>
      <c r="BB56" s="47"/>
      <c r="BC56" s="16" t="e">
        <f>VLOOKUP($A56,'PlanSum+robust'!$A$2:$HN$197,37,FALSE)</f>
        <v>#N/A</v>
      </c>
      <c r="BF56" s="45" t="e">
        <f>VLOOKUP($A56,'PlanSum+robust'!$A$2:$HN$197,39,FALSE)</f>
        <v>#N/A</v>
      </c>
      <c r="BG56" s="46"/>
      <c r="BH56" s="47"/>
      <c r="BI56" s="16" t="e">
        <f>VLOOKUP($A56,'PlanSum+robust'!$A$2:$HN$197,40,FALSE)</f>
        <v>#N/A</v>
      </c>
      <c r="BL56" s="45" t="e">
        <f>VLOOKUP($A56,'PlanSum+robust'!$A$2:$HN$197,43,FALSE)</f>
        <v>#N/A</v>
      </c>
      <c r="BM56" s="46"/>
      <c r="BN56" s="47"/>
      <c r="BO56" s="16" t="e">
        <f>VLOOKUP($A56,'PlanSum+robust'!$A$2:$HN$197,45,FALSE)</f>
        <v>#N/A</v>
      </c>
      <c r="BR56" s="45" t="e">
        <f>VLOOKUP($A56,'PlanSum+robust'!$A$2:$HN$197,47,FALSE)</f>
        <v>#N/A</v>
      </c>
      <c r="BS56" s="46"/>
      <c r="BT56" s="47"/>
      <c r="BU56" s="16" t="e">
        <f>VLOOKUP($A56,'PlanSum+robust'!$A$2:$HN$197,49,FALSE)</f>
        <v>#N/A</v>
      </c>
      <c r="BX56" s="45" t="e">
        <f>VLOOKUP($A56,'PlanSum+robust'!$A$2:$HN$197,51,FALSE)</f>
        <v>#N/A</v>
      </c>
      <c r="BY56" s="46"/>
      <c r="BZ56" s="47"/>
      <c r="CA56" s="16" t="e">
        <f>VLOOKUP($A56,'PlanSum+robust'!$A$2:$HN$197,53,FALSE)</f>
        <v>#N/A</v>
      </c>
      <c r="CD56" s="45" t="e">
        <f>VLOOKUP($A56,'PlanSum+robust'!$A$2:$HN$197,55,FALSE)</f>
        <v>#N/A</v>
      </c>
      <c r="CE56" s="46"/>
      <c r="CF56" s="47"/>
      <c r="CG56" s="16" t="e">
        <f>VLOOKUP($A56,'PlanSum+robust'!$A$2:$HN$197,57,FALSE)</f>
        <v>#N/A</v>
      </c>
      <c r="CJ56" s="45" t="e">
        <f>VLOOKUP($A56,'PlanSum+robust'!$A$2:$HN$197,59,FALSE)</f>
        <v>#N/A</v>
      </c>
      <c r="CK56" s="46"/>
      <c r="CL56" s="47"/>
      <c r="CM56" s="16" t="e">
        <f>VLOOKUP($A56,'PlanSum+robust'!$A$2:$HN$197,61,FALSE)</f>
        <v>#N/A</v>
      </c>
      <c r="CP56" s="45" t="e">
        <f>VLOOKUP($A56,'PlanSum+robust'!$A$2:$HN$197,63,FALSE)</f>
        <v>#N/A</v>
      </c>
      <c r="CQ56" s="46"/>
      <c r="CR56" s="47"/>
      <c r="CS56" s="16" t="e">
        <f>VLOOKUP($A56,'PlanSum+robust'!$A$2:$HN$197,65,FALSE)</f>
        <v>#N/A</v>
      </c>
      <c r="CV56" s="45" t="e">
        <f>VLOOKUP($A56,'PlanSum+robust'!$A$2:$HN$197,67,FALSE)</f>
        <v>#N/A</v>
      </c>
      <c r="CW56" s="46"/>
      <c r="CX56" s="47"/>
      <c r="CY56" s="16" t="e">
        <f>VLOOKUP($A56,'PlanSum+robust'!$A$2:$HN$197,69,FALSE)</f>
        <v>#N/A</v>
      </c>
      <c r="DB56" s="45" t="e">
        <f>VLOOKUP($A56,'PlanSum+robust'!$A$2:$HN$197,71,FALSE)</f>
        <v>#N/A</v>
      </c>
      <c r="DC56" s="46"/>
      <c r="DD56" s="47"/>
      <c r="DE56" s="16" t="e">
        <f>VLOOKUP($A56,'PlanSum+robust'!$A$2:$HN$197,73,FALSE)</f>
        <v>#N/A</v>
      </c>
      <c r="DH56" s="45" t="e">
        <f>VLOOKUP($A56,'PlanSum+robust'!$A$2:$HN$197,75,FALSE)</f>
        <v>#N/A</v>
      </c>
      <c r="DI56" s="46"/>
      <c r="DJ56" s="47"/>
      <c r="DK56" s="16" t="e">
        <f>VLOOKUP($A56,'PlanSum+robust'!$A$2:$HN$197,77,FALSE)</f>
        <v>#N/A</v>
      </c>
      <c r="DN56" s="45" t="e">
        <f>VLOOKUP($A56,'PlanSum+robust'!$A$2:$HN$197,79,FALSE)</f>
        <v>#N/A</v>
      </c>
      <c r="DO56" s="46"/>
      <c r="DP56" s="47"/>
      <c r="DQ56" s="16" t="e">
        <f>VLOOKUP($A56,'PlanSum+robust'!$A$2:$HN$197,81,FALSE)</f>
        <v>#N/A</v>
      </c>
      <c r="DT56" s="45" t="e">
        <f>VLOOKUP($A56,'PlanSum+robust'!$A$2:$HN$197,83,FALSE)</f>
        <v>#N/A</v>
      </c>
      <c r="DU56" s="46"/>
      <c r="DV56" s="47"/>
      <c r="DW56" s="16" t="e">
        <f>VLOOKUP($A56,'PlanSum+robust'!$A$2:$HN$197,85,FALSE)</f>
        <v>#N/A</v>
      </c>
      <c r="DZ56" s="45" t="e">
        <f>VLOOKUP($A56,'PlanSum+robust'!$A$2:$HN$197,87,FALSE)</f>
        <v>#N/A</v>
      </c>
      <c r="EA56" s="46"/>
      <c r="EB56" s="47"/>
      <c r="EC56" s="16" t="e">
        <f>VLOOKUP($A56,'PlanSum+robust'!$A$2:$HN$197,89,FALSE)</f>
        <v>#N/A</v>
      </c>
      <c r="EF56" s="45" t="e">
        <f>VLOOKUP($A56,'PlanSum+robust'!$A$2:$HN$197,91,FALSE)</f>
        <v>#N/A</v>
      </c>
      <c r="EG56" s="46"/>
      <c r="EH56" s="47"/>
      <c r="EI56" s="16" t="e">
        <f>VLOOKUP($A56,'PlanSum+robust'!$A$2:$HN$197,93,FALSE)</f>
        <v>#N/A</v>
      </c>
      <c r="EL56" s="45" t="e">
        <f>VLOOKUP($A56,'PlanSum+robust'!$A$2:$HN$197,95,FALSE)</f>
        <v>#N/A</v>
      </c>
      <c r="EM56" s="46"/>
      <c r="EN56" s="47"/>
      <c r="EO56" s="16" t="e">
        <f>VLOOKUP($A56,'PlanSum+robust'!$A$2:$HN$197,97,FALSE)</f>
        <v>#N/A</v>
      </c>
      <c r="ER56" s="45"/>
      <c r="ES56" s="46"/>
      <c r="ET56" s="47"/>
    </row>
    <row r="57" spans="1:198" s="16" customFormat="1" x14ac:dyDescent="0.25">
      <c r="B57" s="16" t="e">
        <f>VLOOKUP($A57,'PlanSum+robust'!$A$2:$HN$197,2,FALSE)</f>
        <v>#N/A</v>
      </c>
      <c r="C57" s="16" t="e">
        <f>VLOOKUP($A57,'PlanSum+robust'!$A$2:$HN$197,3,FALSE)</f>
        <v>#N/A</v>
      </c>
      <c r="D57" s="16" t="e">
        <f>VLOOKUP($A57,'PlanSum+robust'!$A$2:$HN$197,4,FALSE)</f>
        <v>#N/A</v>
      </c>
      <c r="E57" s="16" t="e">
        <f>VLOOKUP($A57,'PlanSum+robust'!$A$2:$HN$197,5,FALSE)</f>
        <v>#N/A</v>
      </c>
      <c r="F57" s="16" t="e">
        <f>VLOOKUP($A57,'PlanSum+robust'!$A$2:$HN$197,6,FALSE)</f>
        <v>#N/A</v>
      </c>
      <c r="G57" s="16" t="e">
        <f>VLOOKUP($A57,'PlanSum+robust'!$A$2:$HN$197,7,FALSE)</f>
        <v>#N/A</v>
      </c>
      <c r="H57" s="16" t="e">
        <f>VLOOKUP($A57,'PlanSum+robust'!$A$2:$HN$197,8,FALSE)</f>
        <v>#N/A</v>
      </c>
      <c r="I57" s="16" t="e">
        <f>VLOOKUP($A57,'PlanSum+robust'!$A$2:$HN$197,9,FALSE)</f>
        <v>#N/A</v>
      </c>
      <c r="J57" s="45" t="e">
        <f>VLOOKUP($A57,'PlanSum+robust'!$A$2:$HN$197,11,FALSE)</f>
        <v>#N/A</v>
      </c>
      <c r="K57" s="46"/>
      <c r="L57" s="47"/>
      <c r="M57" s="16" t="e">
        <f>VLOOKUP($A57,'PlanSum+robust'!$A$2:$HN$197,12,FALSE)</f>
        <v>#N/A</v>
      </c>
      <c r="P57" s="45" t="e">
        <f>VLOOKUP($A57,'PlanSum+robust'!$A$2:$HN$197,15,FALSE)</f>
        <v>#N/A</v>
      </c>
      <c r="Q57" s="46"/>
      <c r="R57" s="47"/>
      <c r="S57" s="16" t="e">
        <f>VLOOKUP($A57,'PlanSum+robust'!$A$2:$HN$197,16,FALSE)</f>
        <v>#N/A</v>
      </c>
      <c r="V57" s="45" t="e">
        <f>VLOOKUP($A57,'PlanSum+robust'!$A$2:$HN$197,18,FALSE)</f>
        <v>#N/A</v>
      </c>
      <c r="W57" s="46"/>
      <c r="X57" s="47"/>
      <c r="Y57" s="16" t="e">
        <f>VLOOKUP($A57,'PlanSum+robust'!$A$2:$HN$197,19,FALSE)</f>
        <v>#N/A</v>
      </c>
      <c r="AB57" s="45" t="e">
        <f>VLOOKUP($A57,'PlanSum+robust'!$A$2:$HN$197,22,FALSE)</f>
        <v>#N/A</v>
      </c>
      <c r="AC57" s="46"/>
      <c r="AD57" s="47"/>
      <c r="AE57" s="16" t="e">
        <f>VLOOKUP($A57,'PlanSum+robust'!$A$2:$HN$197,23,FALSE)</f>
        <v>#N/A</v>
      </c>
      <c r="AH57" s="45" t="e">
        <f>VLOOKUP($A57,'PlanSum+robust'!$A$2:$HN$197,25,FALSE)</f>
        <v>#N/A</v>
      </c>
      <c r="AI57" s="46"/>
      <c r="AJ57" s="47"/>
      <c r="AK57" s="16" t="e">
        <f>VLOOKUP($A57,'PlanSum+robust'!$A$2:$HN$197,26,FALSE)</f>
        <v>#N/A</v>
      </c>
      <c r="AN57" s="45" t="e">
        <f>VLOOKUP($A57,'PlanSum+robust'!$A$2:$HN$197,29,FALSE)</f>
        <v>#N/A</v>
      </c>
      <c r="AO57" s="46"/>
      <c r="AP57" s="47"/>
      <c r="AQ57" s="16" t="e">
        <f>VLOOKUP($A57,'PlanSum+robust'!$A$2:$HN$197,30,FALSE)</f>
        <v>#N/A</v>
      </c>
      <c r="AT57" s="45" t="e">
        <f>VLOOKUP($A57,'PlanSum+robust'!$A$2:$HN$197,32,FALSE)</f>
        <v>#N/A</v>
      </c>
      <c r="AU57" s="46"/>
      <c r="AV57" s="47"/>
      <c r="AW57" s="16" t="e">
        <f>VLOOKUP($A57,'PlanSum+robust'!$A$2:$HN$197,33,FALSE)</f>
        <v>#N/A</v>
      </c>
      <c r="AZ57" s="45" t="e">
        <f>VLOOKUP($A57,'PlanSum+robust'!$A$2:$HN$197,36,FALSE)</f>
        <v>#N/A</v>
      </c>
      <c r="BA57" s="46"/>
      <c r="BB57" s="47"/>
      <c r="BC57" s="16" t="e">
        <f>VLOOKUP($A57,'PlanSum+robust'!$A$2:$HN$197,37,FALSE)</f>
        <v>#N/A</v>
      </c>
      <c r="BF57" s="45" t="e">
        <f>VLOOKUP($A57,'PlanSum+robust'!$A$2:$HN$197,39,FALSE)</f>
        <v>#N/A</v>
      </c>
      <c r="BG57" s="46"/>
      <c r="BH57" s="47"/>
      <c r="BI57" s="16" t="e">
        <f>VLOOKUP($A57,'PlanSum+robust'!$A$2:$HN$197,40,FALSE)</f>
        <v>#N/A</v>
      </c>
      <c r="BL57" s="45" t="e">
        <f>VLOOKUP($A57,'PlanSum+robust'!$A$2:$HN$197,43,FALSE)</f>
        <v>#N/A</v>
      </c>
      <c r="BM57" s="46"/>
      <c r="BN57" s="47"/>
      <c r="BO57" s="16" t="e">
        <f>VLOOKUP($A57,'PlanSum+robust'!$A$2:$HN$197,45,FALSE)</f>
        <v>#N/A</v>
      </c>
      <c r="BR57" s="45" t="e">
        <f>VLOOKUP($A57,'PlanSum+robust'!$A$2:$HN$197,47,FALSE)</f>
        <v>#N/A</v>
      </c>
      <c r="BS57" s="46"/>
      <c r="BT57" s="47"/>
      <c r="BU57" s="16" t="e">
        <f>VLOOKUP($A57,'PlanSum+robust'!$A$2:$HN$197,49,FALSE)</f>
        <v>#N/A</v>
      </c>
      <c r="BX57" s="45" t="e">
        <f>VLOOKUP($A57,'PlanSum+robust'!$A$2:$HN$197,51,FALSE)</f>
        <v>#N/A</v>
      </c>
      <c r="BY57" s="46"/>
      <c r="BZ57" s="47"/>
      <c r="CA57" s="16" t="e">
        <f>VLOOKUP($A57,'PlanSum+robust'!$A$2:$HN$197,53,FALSE)</f>
        <v>#N/A</v>
      </c>
      <c r="CD57" s="45" t="e">
        <f>VLOOKUP($A57,'PlanSum+robust'!$A$2:$HN$197,55,FALSE)</f>
        <v>#N/A</v>
      </c>
      <c r="CE57" s="46"/>
      <c r="CF57" s="47"/>
      <c r="CG57" s="16" t="e">
        <f>VLOOKUP($A57,'PlanSum+robust'!$A$2:$HN$197,57,FALSE)</f>
        <v>#N/A</v>
      </c>
      <c r="CJ57" s="45" t="e">
        <f>VLOOKUP($A57,'PlanSum+robust'!$A$2:$HN$197,59,FALSE)</f>
        <v>#N/A</v>
      </c>
      <c r="CK57" s="46"/>
      <c r="CL57" s="47"/>
      <c r="CM57" s="16" t="e">
        <f>VLOOKUP($A57,'PlanSum+robust'!$A$2:$HN$197,61,FALSE)</f>
        <v>#N/A</v>
      </c>
      <c r="CP57" s="45" t="e">
        <f>VLOOKUP($A57,'PlanSum+robust'!$A$2:$HN$197,63,FALSE)</f>
        <v>#N/A</v>
      </c>
      <c r="CQ57" s="46"/>
      <c r="CR57" s="47"/>
      <c r="CS57" s="16" t="e">
        <f>VLOOKUP($A57,'PlanSum+robust'!$A$2:$HN$197,65,FALSE)</f>
        <v>#N/A</v>
      </c>
      <c r="CV57" s="45" t="e">
        <f>VLOOKUP($A57,'PlanSum+robust'!$A$2:$HN$197,67,FALSE)</f>
        <v>#N/A</v>
      </c>
      <c r="CW57" s="46"/>
      <c r="CX57" s="47"/>
      <c r="CY57" s="16" t="e">
        <f>VLOOKUP($A57,'PlanSum+robust'!$A$2:$HN$197,69,FALSE)</f>
        <v>#N/A</v>
      </c>
      <c r="DB57" s="45" t="e">
        <f>VLOOKUP($A57,'PlanSum+robust'!$A$2:$HN$197,71,FALSE)</f>
        <v>#N/A</v>
      </c>
      <c r="DC57" s="46"/>
      <c r="DD57" s="47"/>
      <c r="DE57" s="16" t="e">
        <f>VLOOKUP($A57,'PlanSum+robust'!$A$2:$HN$197,73,FALSE)</f>
        <v>#N/A</v>
      </c>
      <c r="DH57" s="45" t="e">
        <f>VLOOKUP($A57,'PlanSum+robust'!$A$2:$HN$197,75,FALSE)</f>
        <v>#N/A</v>
      </c>
      <c r="DI57" s="46"/>
      <c r="DJ57" s="47"/>
      <c r="DK57" s="16" t="e">
        <f>VLOOKUP($A57,'PlanSum+robust'!$A$2:$HN$197,77,FALSE)</f>
        <v>#N/A</v>
      </c>
      <c r="DN57" s="45" t="e">
        <f>VLOOKUP($A57,'PlanSum+robust'!$A$2:$HN$197,79,FALSE)</f>
        <v>#N/A</v>
      </c>
      <c r="DO57" s="46"/>
      <c r="DP57" s="47"/>
      <c r="DQ57" s="16" t="e">
        <f>VLOOKUP($A57,'PlanSum+robust'!$A$2:$HN$197,81,FALSE)</f>
        <v>#N/A</v>
      </c>
      <c r="DT57" s="45" t="e">
        <f>VLOOKUP($A57,'PlanSum+robust'!$A$2:$HN$197,83,FALSE)</f>
        <v>#N/A</v>
      </c>
      <c r="DU57" s="46"/>
      <c r="DV57" s="47"/>
      <c r="DW57" s="16" t="e">
        <f>VLOOKUP($A57,'PlanSum+robust'!$A$2:$HN$197,85,FALSE)</f>
        <v>#N/A</v>
      </c>
      <c r="DZ57" s="45" t="e">
        <f>VLOOKUP($A57,'PlanSum+robust'!$A$2:$HN$197,87,FALSE)</f>
        <v>#N/A</v>
      </c>
      <c r="EA57" s="46"/>
      <c r="EB57" s="47"/>
      <c r="EC57" s="16" t="e">
        <f>VLOOKUP($A57,'PlanSum+robust'!$A$2:$HN$197,89,FALSE)</f>
        <v>#N/A</v>
      </c>
      <c r="EF57" s="45" t="e">
        <f>VLOOKUP($A57,'PlanSum+robust'!$A$2:$HN$197,91,FALSE)</f>
        <v>#N/A</v>
      </c>
      <c r="EG57" s="46"/>
      <c r="EH57" s="47"/>
      <c r="EI57" s="16" t="e">
        <f>VLOOKUP($A57,'PlanSum+robust'!$A$2:$HN$197,93,FALSE)</f>
        <v>#N/A</v>
      </c>
      <c r="EL57" s="45" t="e">
        <f>VLOOKUP($A57,'PlanSum+robust'!$A$2:$HN$197,95,FALSE)</f>
        <v>#N/A</v>
      </c>
      <c r="EM57" s="46"/>
      <c r="EN57" s="47"/>
      <c r="EO57" s="16" t="e">
        <f>VLOOKUP($A57,'PlanSum+robust'!$A$2:$HN$197,97,FALSE)</f>
        <v>#N/A</v>
      </c>
      <c r="ER57" s="45"/>
      <c r="ES57" s="46"/>
      <c r="ET57" s="47"/>
    </row>
    <row r="58" spans="1:198" s="16" customFormat="1" x14ac:dyDescent="0.25">
      <c r="B58" s="16" t="e">
        <f>VLOOKUP($A58,'PlanSum+robust'!$A$2:$HN$197,2,FALSE)</f>
        <v>#N/A</v>
      </c>
      <c r="C58" s="16" t="e">
        <f>VLOOKUP($A58,'PlanSum+robust'!$A$2:$HN$197,3,FALSE)</f>
        <v>#N/A</v>
      </c>
      <c r="D58" s="16" t="e">
        <f>VLOOKUP($A58,'PlanSum+robust'!$A$2:$HN$197,4,FALSE)</f>
        <v>#N/A</v>
      </c>
      <c r="E58" s="16" t="e">
        <f>VLOOKUP($A58,'PlanSum+robust'!$A$2:$HN$197,5,FALSE)</f>
        <v>#N/A</v>
      </c>
      <c r="F58" s="16" t="e">
        <f>VLOOKUP($A58,'PlanSum+robust'!$A$2:$HN$197,6,FALSE)</f>
        <v>#N/A</v>
      </c>
      <c r="G58" s="16" t="e">
        <f>VLOOKUP($A58,'PlanSum+robust'!$A$2:$HN$197,7,FALSE)</f>
        <v>#N/A</v>
      </c>
      <c r="H58" s="16" t="e">
        <f>VLOOKUP($A58,'PlanSum+robust'!$A$2:$HN$197,8,FALSE)</f>
        <v>#N/A</v>
      </c>
      <c r="I58" s="16" t="e">
        <f>VLOOKUP($A58,'PlanSum+robust'!$A$2:$HN$197,9,FALSE)</f>
        <v>#N/A</v>
      </c>
      <c r="J58" s="45" t="e">
        <f>VLOOKUP($A58,'PlanSum+robust'!$A$2:$HN$197,11,FALSE)</f>
        <v>#N/A</v>
      </c>
      <c r="K58" s="46"/>
      <c r="L58" s="47"/>
      <c r="M58" s="16" t="e">
        <f>VLOOKUP($A58,'PlanSum+robust'!$A$2:$HN$197,12,FALSE)</f>
        <v>#N/A</v>
      </c>
      <c r="P58" s="45" t="e">
        <f>VLOOKUP($A58,'PlanSum+robust'!$A$2:$HN$197,15,FALSE)</f>
        <v>#N/A</v>
      </c>
      <c r="Q58" s="46"/>
      <c r="R58" s="47"/>
      <c r="S58" s="16" t="e">
        <f>VLOOKUP($A58,'PlanSum+robust'!$A$2:$HN$197,16,FALSE)</f>
        <v>#N/A</v>
      </c>
      <c r="V58" s="45" t="e">
        <f>VLOOKUP($A58,'PlanSum+robust'!$A$2:$HN$197,18,FALSE)</f>
        <v>#N/A</v>
      </c>
      <c r="W58" s="46"/>
      <c r="X58" s="47"/>
      <c r="Y58" s="16" t="e">
        <f>VLOOKUP($A58,'PlanSum+robust'!$A$2:$HN$197,19,FALSE)</f>
        <v>#N/A</v>
      </c>
      <c r="AB58" s="45" t="e">
        <f>VLOOKUP($A58,'PlanSum+robust'!$A$2:$HN$197,22,FALSE)</f>
        <v>#N/A</v>
      </c>
      <c r="AC58" s="46"/>
      <c r="AD58" s="47"/>
      <c r="AE58" s="16" t="e">
        <f>VLOOKUP($A58,'PlanSum+robust'!$A$2:$HN$197,23,FALSE)</f>
        <v>#N/A</v>
      </c>
      <c r="AH58" s="45" t="e">
        <f>VLOOKUP($A58,'PlanSum+robust'!$A$2:$HN$197,25,FALSE)</f>
        <v>#N/A</v>
      </c>
      <c r="AI58" s="46"/>
      <c r="AJ58" s="47"/>
      <c r="AK58" s="16" t="e">
        <f>VLOOKUP($A58,'PlanSum+robust'!$A$2:$HN$197,26,FALSE)</f>
        <v>#N/A</v>
      </c>
      <c r="AN58" s="45" t="e">
        <f>VLOOKUP($A58,'PlanSum+robust'!$A$2:$HN$197,29,FALSE)</f>
        <v>#N/A</v>
      </c>
      <c r="AO58" s="46"/>
      <c r="AP58" s="47"/>
      <c r="AQ58" s="16" t="e">
        <f>VLOOKUP($A58,'PlanSum+robust'!$A$2:$HN$197,30,FALSE)</f>
        <v>#N/A</v>
      </c>
      <c r="AT58" s="45" t="e">
        <f>VLOOKUP($A58,'PlanSum+robust'!$A$2:$HN$197,32,FALSE)</f>
        <v>#N/A</v>
      </c>
      <c r="AU58" s="46"/>
      <c r="AV58" s="47"/>
      <c r="AW58" s="16" t="e">
        <f>VLOOKUP($A58,'PlanSum+robust'!$A$2:$HN$197,33,FALSE)</f>
        <v>#N/A</v>
      </c>
      <c r="AZ58" s="45" t="e">
        <f>VLOOKUP($A58,'PlanSum+robust'!$A$2:$HN$197,36,FALSE)</f>
        <v>#N/A</v>
      </c>
      <c r="BA58" s="46"/>
      <c r="BB58" s="47"/>
      <c r="BC58" s="16" t="e">
        <f>VLOOKUP($A58,'PlanSum+robust'!$A$2:$HN$197,37,FALSE)</f>
        <v>#N/A</v>
      </c>
      <c r="BF58" s="45" t="e">
        <f>VLOOKUP($A58,'PlanSum+robust'!$A$2:$HN$197,39,FALSE)</f>
        <v>#N/A</v>
      </c>
      <c r="BG58" s="46"/>
      <c r="BH58" s="47"/>
      <c r="BI58" s="16" t="e">
        <f>VLOOKUP($A58,'PlanSum+robust'!$A$2:$HN$197,40,FALSE)</f>
        <v>#N/A</v>
      </c>
      <c r="BL58" s="45" t="e">
        <f>VLOOKUP($A58,'PlanSum+robust'!$A$2:$HN$197,43,FALSE)</f>
        <v>#N/A</v>
      </c>
      <c r="BM58" s="46"/>
      <c r="BN58" s="47"/>
      <c r="BO58" s="16" t="e">
        <f>VLOOKUP($A58,'PlanSum+robust'!$A$2:$HN$197,45,FALSE)</f>
        <v>#N/A</v>
      </c>
      <c r="BR58" s="45" t="e">
        <f>VLOOKUP($A58,'PlanSum+robust'!$A$2:$HN$197,47,FALSE)</f>
        <v>#N/A</v>
      </c>
      <c r="BS58" s="46"/>
      <c r="BT58" s="47"/>
      <c r="BU58" s="16" t="e">
        <f>VLOOKUP($A58,'PlanSum+robust'!$A$2:$HN$197,49,FALSE)</f>
        <v>#N/A</v>
      </c>
      <c r="BX58" s="45" t="e">
        <f>VLOOKUP($A58,'PlanSum+robust'!$A$2:$HN$197,51,FALSE)</f>
        <v>#N/A</v>
      </c>
      <c r="BY58" s="46"/>
      <c r="BZ58" s="47"/>
      <c r="CA58" s="16" t="e">
        <f>VLOOKUP($A58,'PlanSum+robust'!$A$2:$HN$197,53,FALSE)</f>
        <v>#N/A</v>
      </c>
      <c r="CD58" s="45" t="e">
        <f>VLOOKUP($A58,'PlanSum+robust'!$A$2:$HN$197,55,FALSE)</f>
        <v>#N/A</v>
      </c>
      <c r="CE58" s="46"/>
      <c r="CF58" s="47"/>
      <c r="CG58" s="16" t="e">
        <f>VLOOKUP($A58,'PlanSum+robust'!$A$2:$HN$197,57,FALSE)</f>
        <v>#N/A</v>
      </c>
      <c r="CJ58" s="45" t="e">
        <f>VLOOKUP($A58,'PlanSum+robust'!$A$2:$HN$197,59,FALSE)</f>
        <v>#N/A</v>
      </c>
      <c r="CK58" s="46"/>
      <c r="CL58" s="47"/>
      <c r="CM58" s="16" t="e">
        <f>VLOOKUP($A58,'PlanSum+robust'!$A$2:$HN$197,61,FALSE)</f>
        <v>#N/A</v>
      </c>
      <c r="CP58" s="45" t="e">
        <f>VLOOKUP($A58,'PlanSum+robust'!$A$2:$HN$197,63,FALSE)</f>
        <v>#N/A</v>
      </c>
      <c r="CQ58" s="46"/>
      <c r="CR58" s="47"/>
      <c r="CS58" s="16" t="e">
        <f>VLOOKUP($A58,'PlanSum+robust'!$A$2:$HN$197,65,FALSE)</f>
        <v>#N/A</v>
      </c>
      <c r="CV58" s="45" t="e">
        <f>VLOOKUP($A58,'PlanSum+robust'!$A$2:$HN$197,67,FALSE)</f>
        <v>#N/A</v>
      </c>
      <c r="CW58" s="46"/>
      <c r="CX58" s="47"/>
      <c r="CY58" s="16" t="e">
        <f>VLOOKUP($A58,'PlanSum+robust'!$A$2:$HN$197,69,FALSE)</f>
        <v>#N/A</v>
      </c>
      <c r="DB58" s="45" t="e">
        <f>VLOOKUP($A58,'PlanSum+robust'!$A$2:$HN$197,71,FALSE)</f>
        <v>#N/A</v>
      </c>
      <c r="DC58" s="46"/>
      <c r="DD58" s="47"/>
      <c r="DE58" s="16" t="e">
        <f>VLOOKUP($A58,'PlanSum+robust'!$A$2:$HN$197,73,FALSE)</f>
        <v>#N/A</v>
      </c>
      <c r="DH58" s="45" t="e">
        <f>VLOOKUP($A58,'PlanSum+robust'!$A$2:$HN$197,75,FALSE)</f>
        <v>#N/A</v>
      </c>
      <c r="DI58" s="46"/>
      <c r="DJ58" s="47"/>
      <c r="DK58" s="16" t="e">
        <f>VLOOKUP($A58,'PlanSum+robust'!$A$2:$HN$197,77,FALSE)</f>
        <v>#N/A</v>
      </c>
      <c r="DN58" s="45" t="e">
        <f>VLOOKUP($A58,'PlanSum+robust'!$A$2:$HN$197,79,FALSE)</f>
        <v>#N/A</v>
      </c>
      <c r="DO58" s="46"/>
      <c r="DP58" s="47"/>
      <c r="DQ58" s="16" t="e">
        <f>VLOOKUP($A58,'PlanSum+robust'!$A$2:$HN$197,81,FALSE)</f>
        <v>#N/A</v>
      </c>
      <c r="DT58" s="45" t="e">
        <f>VLOOKUP($A58,'PlanSum+robust'!$A$2:$HN$197,83,FALSE)</f>
        <v>#N/A</v>
      </c>
      <c r="DU58" s="46"/>
      <c r="DV58" s="47"/>
      <c r="DW58" s="16" t="e">
        <f>VLOOKUP($A58,'PlanSum+robust'!$A$2:$HN$197,85,FALSE)</f>
        <v>#N/A</v>
      </c>
      <c r="DZ58" s="45" t="e">
        <f>VLOOKUP($A58,'PlanSum+robust'!$A$2:$HN$197,87,FALSE)</f>
        <v>#N/A</v>
      </c>
      <c r="EA58" s="46"/>
      <c r="EB58" s="47"/>
      <c r="EC58" s="16" t="e">
        <f>VLOOKUP($A58,'PlanSum+robust'!$A$2:$HN$197,89,FALSE)</f>
        <v>#N/A</v>
      </c>
      <c r="EF58" s="45" t="e">
        <f>VLOOKUP($A58,'PlanSum+robust'!$A$2:$HN$197,91,FALSE)</f>
        <v>#N/A</v>
      </c>
      <c r="EG58" s="46"/>
      <c r="EH58" s="47"/>
      <c r="EI58" s="16" t="e">
        <f>VLOOKUP($A58,'PlanSum+robust'!$A$2:$HN$197,93,FALSE)</f>
        <v>#N/A</v>
      </c>
      <c r="EL58" s="45" t="e">
        <f>VLOOKUP($A58,'PlanSum+robust'!$A$2:$HN$197,95,FALSE)</f>
        <v>#N/A</v>
      </c>
      <c r="EM58" s="46"/>
      <c r="EN58" s="47"/>
      <c r="EO58" s="16" t="e">
        <f>VLOOKUP($A58,'PlanSum+robust'!$A$2:$HN$197,97,FALSE)</f>
        <v>#N/A</v>
      </c>
      <c r="ER58" s="45"/>
      <c r="ES58" s="46"/>
      <c r="ET58" s="47"/>
    </row>
    <row r="59" spans="1:198" s="16" customFormat="1" x14ac:dyDescent="0.25">
      <c r="B59" s="16" t="s">
        <v>518</v>
      </c>
      <c r="J59" s="45"/>
      <c r="K59" s="46"/>
      <c r="L59" s="47"/>
      <c r="P59" s="45"/>
      <c r="Q59" s="46"/>
      <c r="R59" s="47"/>
      <c r="V59" s="45"/>
      <c r="W59" s="46"/>
      <c r="X59" s="47"/>
      <c r="AB59" s="45"/>
      <c r="AC59" s="46"/>
      <c r="AD59" s="47"/>
      <c r="AH59" s="45"/>
      <c r="AI59" s="46"/>
      <c r="AJ59" s="47"/>
      <c r="AN59" s="45"/>
      <c r="AO59" s="46"/>
      <c r="AP59" s="47"/>
      <c r="AT59" s="45"/>
      <c r="AU59" s="46"/>
      <c r="AV59" s="47"/>
      <c r="AZ59" s="45"/>
      <c r="BA59" s="46"/>
      <c r="BB59" s="47"/>
      <c r="BF59" s="45"/>
      <c r="BG59" s="46"/>
      <c r="BH59" s="47"/>
      <c r="BL59" s="45"/>
      <c r="BM59" s="46"/>
      <c r="BN59" s="47"/>
      <c r="BR59" s="45"/>
      <c r="BS59" s="46"/>
      <c r="BT59" s="47"/>
      <c r="BX59" s="45"/>
      <c r="BY59" s="46"/>
      <c r="BZ59" s="47"/>
      <c r="CD59" s="45"/>
      <c r="CE59" s="46"/>
      <c r="CF59" s="47"/>
      <c r="CJ59" s="45"/>
      <c r="CK59" s="46"/>
      <c r="CL59" s="47"/>
      <c r="CP59" s="45"/>
      <c r="CQ59" s="46"/>
      <c r="CR59" s="47"/>
      <c r="CV59" s="45"/>
      <c r="CW59" s="46"/>
      <c r="CX59" s="47"/>
      <c r="DB59" s="45"/>
      <c r="DC59" s="46"/>
      <c r="DD59" s="47"/>
      <c r="DH59" s="45"/>
      <c r="DI59" s="46"/>
      <c r="DJ59" s="47"/>
      <c r="DN59" s="45"/>
      <c r="DO59" s="46"/>
      <c r="DP59" s="47"/>
      <c r="DT59" s="45"/>
      <c r="DU59" s="46"/>
      <c r="DV59" s="47"/>
      <c r="DZ59" s="45"/>
      <c r="EA59" s="46"/>
      <c r="EB59" s="47"/>
      <c r="EF59" s="45"/>
      <c r="EG59" s="46"/>
      <c r="EH59" s="47"/>
      <c r="EL59" s="45"/>
      <c r="EM59" s="46"/>
      <c r="EN59" s="47"/>
      <c r="ER59" s="45"/>
      <c r="ES59" s="46"/>
      <c r="ET59" s="47"/>
    </row>
    <row r="60" spans="1:198" s="16" customFormat="1" x14ac:dyDescent="0.25">
      <c r="B60" s="16" t="s">
        <v>519</v>
      </c>
      <c r="J60" s="45" t="e">
        <f>AVERAGE(J53:J58)</f>
        <v>#N/A</v>
      </c>
      <c r="K60" s="46"/>
      <c r="L60" s="47"/>
      <c r="M60" s="16" t="e">
        <f>AVERAGE(M53:M58)</f>
        <v>#N/A</v>
      </c>
      <c r="P60" s="45" t="e">
        <f>AVERAGE(P53:P58)</f>
        <v>#N/A</v>
      </c>
      <c r="Q60" s="46"/>
      <c r="R60" s="47"/>
      <c r="S60" s="16" t="e">
        <f>AVERAGE(S53:S58)</f>
        <v>#N/A</v>
      </c>
      <c r="V60" s="45" t="e">
        <f>AVERAGE(V53:V58)</f>
        <v>#N/A</v>
      </c>
      <c r="W60" s="46"/>
      <c r="X60" s="47"/>
      <c r="Y60" s="16" t="e">
        <f>AVERAGE(Y53:Y58)</f>
        <v>#N/A</v>
      </c>
      <c r="AB60" s="45" t="e">
        <f>AVERAGE(AB53:AB58)</f>
        <v>#N/A</v>
      </c>
      <c r="AC60" s="46"/>
      <c r="AD60" s="47"/>
      <c r="AE60" s="16" t="e">
        <f>AVERAGE(AE53:AE58)</f>
        <v>#N/A</v>
      </c>
      <c r="AH60" s="45" t="e">
        <f>AVERAGE(AH53:AH58)</f>
        <v>#N/A</v>
      </c>
      <c r="AI60" s="46"/>
      <c r="AJ60" s="47"/>
      <c r="AK60" s="16" t="e">
        <f>AVERAGE(AK53:AK58)</f>
        <v>#N/A</v>
      </c>
      <c r="AN60" s="45" t="e">
        <f>AVERAGE(AN53:AN58)</f>
        <v>#N/A</v>
      </c>
      <c r="AO60" s="46"/>
      <c r="AP60" s="47"/>
      <c r="AQ60" s="16" t="e">
        <f>AVERAGE(AQ53:AQ58)</f>
        <v>#N/A</v>
      </c>
      <c r="AT60" s="45" t="e">
        <f>AVERAGE(AT53:AT58)</f>
        <v>#N/A</v>
      </c>
      <c r="AU60" s="46"/>
      <c r="AV60" s="47"/>
      <c r="AW60" s="16" t="e">
        <f>AVERAGE(AW53:AW58)</f>
        <v>#N/A</v>
      </c>
      <c r="AZ60" s="45" t="e">
        <f>AVERAGE(AZ53:AZ58)</f>
        <v>#N/A</v>
      </c>
      <c r="BA60" s="46"/>
      <c r="BB60" s="47"/>
      <c r="BC60" s="16" t="e">
        <f>AVERAGE(BC53:BC58)</f>
        <v>#N/A</v>
      </c>
      <c r="BF60" s="45" t="e">
        <f>AVERAGE(BF53:BF58)</f>
        <v>#N/A</v>
      </c>
      <c r="BG60" s="46"/>
      <c r="BH60" s="47"/>
      <c r="BI60" s="16" t="e">
        <f>AVERAGE(BI53:BI58)</f>
        <v>#N/A</v>
      </c>
      <c r="BL60" s="45" t="e">
        <f>AVERAGE(BL53:BL58)</f>
        <v>#N/A</v>
      </c>
      <c r="BM60" s="46"/>
      <c r="BN60" s="47"/>
      <c r="BO60" s="16" t="e">
        <f>AVERAGE(BO53:BO58)</f>
        <v>#N/A</v>
      </c>
      <c r="BR60" s="45" t="e">
        <f>AVERAGE(BR53:BR58)</f>
        <v>#N/A</v>
      </c>
      <c r="BS60" s="46"/>
      <c r="BT60" s="47"/>
      <c r="BU60" s="16" t="e">
        <f>AVERAGE(BU53:BU58)</f>
        <v>#N/A</v>
      </c>
      <c r="BX60" s="45" t="e">
        <f>AVERAGE(BX53:BX58)</f>
        <v>#N/A</v>
      </c>
      <c r="BY60" s="46"/>
      <c r="BZ60" s="47"/>
      <c r="CA60" s="16" t="e">
        <f>AVERAGE(CA53:CA58)</f>
        <v>#N/A</v>
      </c>
      <c r="CD60" s="45" t="e">
        <f>AVERAGE(CD53:CD58)</f>
        <v>#N/A</v>
      </c>
      <c r="CE60" s="46"/>
      <c r="CF60" s="47"/>
      <c r="CG60" s="16" t="e">
        <f>AVERAGE(CG53:CG58)</f>
        <v>#N/A</v>
      </c>
      <c r="CJ60" s="45" t="e">
        <f>AVERAGE(CJ53:CJ58)</f>
        <v>#N/A</v>
      </c>
      <c r="CK60" s="46"/>
      <c r="CL60" s="47"/>
      <c r="CM60" s="16" t="e">
        <f>AVERAGE(CM53:CM58)</f>
        <v>#N/A</v>
      </c>
      <c r="CP60" s="45" t="e">
        <f>AVERAGE(CP53:CP58)</f>
        <v>#N/A</v>
      </c>
      <c r="CQ60" s="46"/>
      <c r="CR60" s="47"/>
      <c r="CS60" s="16" t="e">
        <f>AVERAGE(CS53:CS58)</f>
        <v>#N/A</v>
      </c>
      <c r="CV60" s="45" t="e">
        <f>AVERAGE(CV53:CV58)</f>
        <v>#N/A</v>
      </c>
      <c r="CW60" s="46"/>
      <c r="CX60" s="47"/>
      <c r="CY60" s="16" t="e">
        <f>AVERAGE(CY53:CY58)</f>
        <v>#N/A</v>
      </c>
      <c r="DB60" s="45" t="e">
        <f>AVERAGE(DB53:DB58)</f>
        <v>#N/A</v>
      </c>
      <c r="DC60" s="46"/>
      <c r="DD60" s="47"/>
      <c r="DE60" s="16" t="e">
        <f>AVERAGE(DE53:DE58)</f>
        <v>#N/A</v>
      </c>
      <c r="DH60" s="45" t="e">
        <f>AVERAGE(DH53:DH58)</f>
        <v>#N/A</v>
      </c>
      <c r="DI60" s="46"/>
      <c r="DJ60" s="47"/>
      <c r="DK60" s="16" t="e">
        <f>AVERAGE(DK53:DK58)</f>
        <v>#N/A</v>
      </c>
      <c r="DN60" s="45" t="e">
        <f>AVERAGE(DN53:DN58)</f>
        <v>#N/A</v>
      </c>
      <c r="DO60" s="46"/>
      <c r="DP60" s="47"/>
      <c r="DQ60" s="16" t="e">
        <f>AVERAGE(DQ53:DQ58)</f>
        <v>#N/A</v>
      </c>
      <c r="DT60" s="45" t="e">
        <f>AVERAGE(DT53:DT58)</f>
        <v>#N/A</v>
      </c>
      <c r="DU60" s="46"/>
      <c r="DV60" s="47"/>
      <c r="DW60" s="16" t="e">
        <f>AVERAGE(DW53:DW58)</f>
        <v>#N/A</v>
      </c>
      <c r="DZ60" s="45" t="e">
        <f>AVERAGE(DZ53:DZ58)</f>
        <v>#N/A</v>
      </c>
      <c r="EA60" s="46"/>
      <c r="EB60" s="47"/>
      <c r="EC60" s="16" t="e">
        <f>AVERAGE(EC53:EC58)</f>
        <v>#N/A</v>
      </c>
      <c r="EF60" s="45" t="e">
        <f>AVERAGE(EF53:EF58)</f>
        <v>#N/A</v>
      </c>
      <c r="EG60" s="46"/>
      <c r="EH60" s="47"/>
      <c r="EI60" s="16" t="e">
        <f>AVERAGE(EI53:EI58)</f>
        <v>#N/A</v>
      </c>
      <c r="EL60" s="45" t="e">
        <f>AVERAGE(EL53:EL58)</f>
        <v>#N/A</v>
      </c>
      <c r="EM60" s="46"/>
      <c r="EN60" s="47"/>
      <c r="EO60" s="16" t="e">
        <f>AVERAGE(EO53:EO58)</f>
        <v>#N/A</v>
      </c>
      <c r="ER60" s="45"/>
      <c r="ES60" s="46"/>
      <c r="ET60" s="47"/>
    </row>
    <row r="61" spans="1:198" s="16" customFormat="1" x14ac:dyDescent="0.25">
      <c r="B61" s="16" t="s">
        <v>520</v>
      </c>
      <c r="J61" s="45" t="e">
        <f>STDEV(J53:J58)</f>
        <v>#N/A</v>
      </c>
      <c r="K61" s="46"/>
      <c r="L61" s="47"/>
      <c r="M61" s="16" t="e">
        <f>STDEV(M53:M58)</f>
        <v>#N/A</v>
      </c>
      <c r="P61" s="45" t="e">
        <f>STDEV(P53:P58)</f>
        <v>#N/A</v>
      </c>
      <c r="Q61" s="46"/>
      <c r="R61" s="47"/>
      <c r="S61" s="16" t="e">
        <f>STDEV(S53:S58)</f>
        <v>#N/A</v>
      </c>
      <c r="V61" s="45" t="e">
        <f>STDEV(V53:V58)</f>
        <v>#N/A</v>
      </c>
      <c r="W61" s="46"/>
      <c r="X61" s="47"/>
      <c r="Y61" s="16" t="e">
        <f>STDEV(Y53:Y58)</f>
        <v>#N/A</v>
      </c>
      <c r="AB61" s="45" t="e">
        <f>STDEV(AB53:AB58)</f>
        <v>#N/A</v>
      </c>
      <c r="AC61" s="46"/>
      <c r="AD61" s="47"/>
      <c r="AE61" s="16" t="e">
        <f>STDEV(AE53:AE58)</f>
        <v>#N/A</v>
      </c>
      <c r="AH61" s="45" t="e">
        <f>STDEV(AH53:AH58)</f>
        <v>#N/A</v>
      </c>
      <c r="AI61" s="46"/>
      <c r="AJ61" s="47"/>
      <c r="AK61" s="16" t="e">
        <f>STDEV(AK53:AK58)</f>
        <v>#N/A</v>
      </c>
      <c r="AN61" s="45" t="e">
        <f>STDEV(AN53:AN58)</f>
        <v>#N/A</v>
      </c>
      <c r="AO61" s="46"/>
      <c r="AP61" s="47"/>
      <c r="AQ61" s="16" t="e">
        <f>STDEV(AQ53:AQ58)</f>
        <v>#N/A</v>
      </c>
      <c r="AT61" s="45" t="e">
        <f>STDEV(AT53:AT58)</f>
        <v>#N/A</v>
      </c>
      <c r="AU61" s="46"/>
      <c r="AV61" s="47"/>
      <c r="AW61" s="16" t="e">
        <f>STDEV(AW53:AW58)</f>
        <v>#N/A</v>
      </c>
      <c r="AZ61" s="45" t="e">
        <f>STDEV(AZ53:AZ58)</f>
        <v>#N/A</v>
      </c>
      <c r="BA61" s="46"/>
      <c r="BB61" s="47"/>
      <c r="BC61" s="16" t="e">
        <f>STDEV(BC53:BC58)</f>
        <v>#N/A</v>
      </c>
      <c r="BF61" s="45" t="e">
        <f>STDEV(BF53:BF58)</f>
        <v>#N/A</v>
      </c>
      <c r="BG61" s="46"/>
      <c r="BH61" s="47"/>
      <c r="BI61" s="16" t="e">
        <f>STDEV(BI53:BI58)</f>
        <v>#N/A</v>
      </c>
      <c r="BL61" s="45" t="e">
        <f>STDEV(BL53:BL58)</f>
        <v>#N/A</v>
      </c>
      <c r="BM61" s="46"/>
      <c r="BN61" s="47"/>
      <c r="BO61" s="16" t="e">
        <f>STDEV(BO53:BO58)</f>
        <v>#N/A</v>
      </c>
      <c r="BR61" s="45" t="e">
        <f>STDEV(BR53:BR58)</f>
        <v>#N/A</v>
      </c>
      <c r="BS61" s="46"/>
      <c r="BT61" s="47"/>
      <c r="BU61" s="16" t="e">
        <f>STDEV(BU53:BU58)</f>
        <v>#N/A</v>
      </c>
      <c r="BX61" s="45" t="e">
        <f>STDEV(BX53:BX58)</f>
        <v>#N/A</v>
      </c>
      <c r="BY61" s="46"/>
      <c r="BZ61" s="47"/>
      <c r="CA61" s="16" t="e">
        <f>STDEV(CA53:CA58)</f>
        <v>#N/A</v>
      </c>
      <c r="CD61" s="45" t="e">
        <f>STDEV(CD53:CD58)</f>
        <v>#N/A</v>
      </c>
      <c r="CE61" s="46"/>
      <c r="CF61" s="47"/>
      <c r="CG61" s="16" t="e">
        <f>STDEV(CG53:CG58)</f>
        <v>#N/A</v>
      </c>
      <c r="CJ61" s="45" t="e">
        <f>STDEV(CJ53:CJ58)</f>
        <v>#N/A</v>
      </c>
      <c r="CK61" s="46"/>
      <c r="CL61" s="47"/>
      <c r="CM61" s="16" t="e">
        <f>STDEV(CM53:CM58)</f>
        <v>#N/A</v>
      </c>
      <c r="CP61" s="45" t="e">
        <f>STDEV(CP53:CP58)</f>
        <v>#N/A</v>
      </c>
      <c r="CQ61" s="46"/>
      <c r="CR61" s="47"/>
      <c r="CS61" s="16" t="e">
        <f>STDEV(CS53:CS58)</f>
        <v>#N/A</v>
      </c>
      <c r="CV61" s="45" t="e">
        <f>STDEV(CV53:CV58)</f>
        <v>#N/A</v>
      </c>
      <c r="CW61" s="46"/>
      <c r="CX61" s="47"/>
      <c r="CY61" s="16" t="e">
        <f>STDEV(CY53:CY58)</f>
        <v>#N/A</v>
      </c>
      <c r="DB61" s="45" t="e">
        <f>STDEV(DB53:DB58)</f>
        <v>#N/A</v>
      </c>
      <c r="DC61" s="46"/>
      <c r="DD61" s="47"/>
      <c r="DE61" s="16" t="e">
        <f>STDEV(DE53:DE58)</f>
        <v>#N/A</v>
      </c>
      <c r="DH61" s="45" t="e">
        <f>STDEV(DH53:DH58)</f>
        <v>#N/A</v>
      </c>
      <c r="DI61" s="46"/>
      <c r="DJ61" s="47"/>
      <c r="DK61" s="16" t="e">
        <f>STDEV(DK53:DK58)</f>
        <v>#N/A</v>
      </c>
      <c r="DN61" s="45" t="e">
        <f>STDEV(DN53:DN58)</f>
        <v>#N/A</v>
      </c>
      <c r="DO61" s="46"/>
      <c r="DP61" s="47"/>
      <c r="DQ61" s="16" t="e">
        <f>STDEV(DQ53:DQ58)</f>
        <v>#N/A</v>
      </c>
      <c r="DT61" s="45" t="e">
        <f>STDEV(DT53:DT58)</f>
        <v>#N/A</v>
      </c>
      <c r="DU61" s="46"/>
      <c r="DV61" s="47"/>
      <c r="DW61" s="16" t="e">
        <f>STDEV(DW53:DW58)</f>
        <v>#N/A</v>
      </c>
      <c r="DZ61" s="45" t="e">
        <f>STDEV(DZ53:DZ58)</f>
        <v>#N/A</v>
      </c>
      <c r="EA61" s="46"/>
      <c r="EB61" s="47"/>
      <c r="EC61" s="16" t="e">
        <f>STDEV(EC53:EC58)</f>
        <v>#N/A</v>
      </c>
      <c r="EF61" s="45" t="e">
        <f>STDEV(EF53:EF58)</f>
        <v>#N/A</v>
      </c>
      <c r="EG61" s="46"/>
      <c r="EH61" s="47"/>
      <c r="EI61" s="16" t="e">
        <f>STDEV(EI53:EI58)</f>
        <v>#N/A</v>
      </c>
      <c r="EL61" s="45" t="e">
        <f>STDEV(EL53:EL58)</f>
        <v>#N/A</v>
      </c>
      <c r="EM61" s="46"/>
      <c r="EN61" s="47"/>
      <c r="EO61" s="16" t="e">
        <f>STDEV(EO53:EO58)</f>
        <v>#N/A</v>
      </c>
      <c r="ER61" s="45"/>
      <c r="ES61" s="46"/>
      <c r="ET61" s="47"/>
    </row>
    <row r="62" spans="1:198" s="16" customFormat="1" x14ac:dyDescent="0.25">
      <c r="J62" s="45"/>
      <c r="K62" s="46"/>
      <c r="L62" s="47"/>
      <c r="P62" s="45"/>
      <c r="Q62" s="46"/>
      <c r="R62" s="47"/>
      <c r="V62" s="45"/>
      <c r="W62" s="46"/>
      <c r="X62" s="47"/>
      <c r="AB62" s="45"/>
      <c r="AC62" s="46"/>
      <c r="AD62" s="47"/>
      <c r="AH62" s="45"/>
      <c r="AI62" s="46"/>
      <c r="AJ62" s="47"/>
      <c r="AN62" s="45"/>
      <c r="AO62" s="46"/>
      <c r="AP62" s="47"/>
      <c r="AT62" s="45"/>
      <c r="AU62" s="46"/>
      <c r="AV62" s="47"/>
      <c r="AZ62" s="45"/>
      <c r="BA62" s="46"/>
      <c r="BB62" s="47"/>
      <c r="BF62" s="45"/>
      <c r="BG62" s="46"/>
      <c r="BH62" s="47"/>
      <c r="BL62" s="45"/>
      <c r="BM62" s="46"/>
      <c r="BN62" s="47"/>
      <c r="BR62" s="45"/>
      <c r="BS62" s="46"/>
      <c r="BT62" s="47"/>
      <c r="BX62" s="45"/>
      <c r="BY62" s="46"/>
      <c r="BZ62" s="47"/>
      <c r="CD62" s="45"/>
      <c r="CE62" s="46"/>
      <c r="CF62" s="47"/>
      <c r="CJ62" s="45"/>
      <c r="CK62" s="46"/>
      <c r="CL62" s="47"/>
      <c r="CP62" s="45"/>
      <c r="CQ62" s="46"/>
      <c r="CR62" s="47"/>
      <c r="CV62" s="45"/>
      <c r="CW62" s="46"/>
      <c r="CX62" s="47"/>
      <c r="DB62" s="45"/>
      <c r="DC62" s="46"/>
      <c r="DD62" s="47"/>
      <c r="DH62" s="45"/>
      <c r="DI62" s="46"/>
      <c r="DJ62" s="47"/>
      <c r="DN62" s="45"/>
      <c r="DO62" s="46"/>
      <c r="DP62" s="47"/>
      <c r="DT62" s="45"/>
      <c r="DU62" s="46"/>
      <c r="DV62" s="47"/>
      <c r="DZ62" s="45"/>
      <c r="EA62" s="46"/>
      <c r="EB62" s="47"/>
      <c r="EF62" s="45"/>
      <c r="EG62" s="46"/>
      <c r="EH62" s="47"/>
      <c r="EL62" s="45"/>
      <c r="EM62" s="46"/>
      <c r="EN62" s="47"/>
      <c r="ER62" s="45"/>
      <c r="ES62" s="46"/>
      <c r="ET62" s="47"/>
    </row>
    <row r="65" spans="1:24" s="52" customFormat="1" x14ac:dyDescent="0.25"/>
    <row r="66" spans="1:24" x14ac:dyDescent="0.25">
      <c r="A66" s="46" t="str">
        <f>Plan_Parameters!A2</f>
        <v>ID</v>
      </c>
      <c r="B66" s="46" t="str">
        <f>Plan_Parameters!B2</f>
        <v>CentreID</v>
      </c>
      <c r="C66" s="46" t="str">
        <f>Plan_Parameters!C2</f>
        <v>Initials</v>
      </c>
      <c r="D66" s="46" t="str">
        <f>Plan_Parameters!D2</f>
        <v>Date</v>
      </c>
      <c r="E66" s="46" t="str">
        <f>Plan_Parameters!E2</f>
        <v>LastUpdated</v>
      </c>
      <c r="F66" s="46" t="str">
        <f>Plan_Parameters!F2</f>
        <v>Plan name</v>
      </c>
      <c r="G66" s="46" t="str">
        <f>Plan_Parameters!G2</f>
        <v>Submitted</v>
      </c>
      <c r="H66" s="46" t="str">
        <f>Plan_Parameters!H2</f>
        <v>Indication</v>
      </c>
      <c r="I66" s="46" t="str">
        <f>Plan_Parameters!I2</f>
        <v>PatientNo</v>
      </c>
      <c r="J66" s="46" t="str">
        <f>Plan_Parameters!J2</f>
        <v>Gantry</v>
      </c>
      <c r="K66" s="46" t="str">
        <f>Plan_Parameters!K2</f>
        <v>Method</v>
      </c>
      <c r="L66" s="46" t="str">
        <f>Plan_Parameters!L2</f>
        <v>Number of Beams</v>
      </c>
      <c r="M66" s="46" t="str">
        <f>Plan_Parameters!M2</f>
        <v>Beam 1 (Gantry, Couch)</v>
      </c>
      <c r="N66" s="46" t="str">
        <f>Plan_Parameters!N2</f>
        <v>Beam 2 (Gantry, Couch)</v>
      </c>
      <c r="O66" s="46" t="str">
        <f>Plan_Parameters!O2</f>
        <v>Beam 3 (Gantry, Couch)</v>
      </c>
      <c r="P66" s="46" t="str">
        <f>Plan_Parameters!P2</f>
        <v>Beam 4 (Gantry, Couch)</v>
      </c>
      <c r="Q66" s="46" t="str">
        <f>Plan_Parameters!Q2</f>
        <v>Beam 5 (Gantry, Couch)</v>
      </c>
      <c r="R66" s="46" t="str">
        <f>Plan_Parameters!R2</f>
        <v>Beam 6 (Gantry, Couch)</v>
      </c>
      <c r="S66" s="46" t="str">
        <f>Plan_Parameters!S2</f>
        <v>Beam 7 (Gantry, Couch)</v>
      </c>
      <c r="T66" s="46" t="str">
        <f>Plan_Parameters!T2</f>
        <v>Beam 8 (Gantry, Couch)</v>
      </c>
      <c r="U66" s="46" t="str">
        <f>Plan_Parameters!U2</f>
        <v>Beam 9 (Gantry, Couch)</v>
      </c>
      <c r="V66" s="46" t="str">
        <f>Plan_Parameters!V2</f>
        <v>Beam 10 (Gantry, Couch)</v>
      </c>
      <c r="W66" s="46" t="str">
        <f>Plan_Parameters!W2</f>
        <v>Range Shifter</v>
      </c>
      <c r="X66" s="46" t="str">
        <f>Plan_Parameters!X2</f>
        <v>Comments</v>
      </c>
    </row>
    <row r="67" spans="1:24" x14ac:dyDescent="0.25">
      <c r="B67" s="46" t="e">
        <f>VLOOKUP(A67,Plan_Parameters!$A$3:$GP$198,2,FALSE)</f>
        <v>#N/A</v>
      </c>
      <c r="C67" s="46" t="e">
        <f>VLOOKUP(A67,Plan_Parameters!$A$3:$GP$198,3,FALSE)</f>
        <v>#N/A</v>
      </c>
      <c r="D67" s="46" t="e">
        <f>VLOOKUP(A67,Plan_Parameters!$A$3:$GP$198,4,FALSE)</f>
        <v>#N/A</v>
      </c>
      <c r="E67" s="46" t="e">
        <f>VLOOKUP(A67,Plan_Parameters!$A$3:$GP$198,5,FALSE)</f>
        <v>#N/A</v>
      </c>
      <c r="F67" s="46" t="e">
        <f>VLOOKUP(A67,Plan_Parameters!$A$3:$GP$198,6,FALSE)</f>
        <v>#N/A</v>
      </c>
      <c r="G67" s="46" t="e">
        <f>VLOOKUP(A67,Plan_Parameters!$A$3:$GP$198,7,FALSE)</f>
        <v>#N/A</v>
      </c>
      <c r="H67" s="46" t="e">
        <f>VLOOKUP(A67,Plan_Parameters!$A$3:$GP$198,8,FALSE)</f>
        <v>#N/A</v>
      </c>
      <c r="I67" s="46" t="e">
        <f>VLOOKUP(A67,Plan_Parameters!$A$3:$GP$198,9,FALSE)</f>
        <v>#N/A</v>
      </c>
      <c r="J67" s="46" t="e">
        <f>VLOOKUP(A67,Plan_Parameters!$A$3:$GP$198,10,FALSE)</f>
        <v>#N/A</v>
      </c>
      <c r="K67" s="46" t="e">
        <f>VLOOKUP(A67,Plan_Parameters!$A$3:$GP$198,11,FALSE)</f>
        <v>#N/A</v>
      </c>
      <c r="L67" s="46" t="e">
        <f>VLOOKUP(A67,Plan_Parameters!$A$3:$GP$198,12,FALSE)</f>
        <v>#N/A</v>
      </c>
      <c r="M67" s="46" t="e">
        <f>VLOOKUP(A67,Plan_Parameters!$A$3:$GP$198,13,FALSE)</f>
        <v>#N/A</v>
      </c>
      <c r="N67" s="46" t="e">
        <f>VLOOKUP(A67,Plan_Parameters!$A$3:$GP$198,14,FALSE)</f>
        <v>#N/A</v>
      </c>
      <c r="O67" s="46" t="e">
        <f>VLOOKUP(A67,Plan_Parameters!$A$3:$GP$198,15,FALSE)</f>
        <v>#N/A</v>
      </c>
      <c r="P67" s="46" t="e">
        <f>VLOOKUP(A67,Plan_Parameters!$A$3:$GP$198,16,FALSE)</f>
        <v>#N/A</v>
      </c>
      <c r="Q67" s="46" t="e">
        <f>VLOOKUP(A67,Plan_Parameters!$A$3:$GP$198,17,FALSE)</f>
        <v>#N/A</v>
      </c>
      <c r="R67" s="46" t="e">
        <f>VLOOKUP(A67,Plan_Parameters!$A$3:$GP$198,18,FALSE)</f>
        <v>#N/A</v>
      </c>
      <c r="S67" s="46" t="e">
        <f>VLOOKUP(A67,Plan_Parameters!$A$3:$GP$198,19,FALSE)</f>
        <v>#N/A</v>
      </c>
      <c r="T67" s="46" t="e">
        <f>VLOOKUP(A67,Plan_Parameters!$A$3:$GP$198,20,FALSE)</f>
        <v>#N/A</v>
      </c>
      <c r="U67" s="46" t="e">
        <f>VLOOKUP(A67,Plan_Parameters!$A$3:$GP$198,21,FALSE)</f>
        <v>#N/A</v>
      </c>
      <c r="V67" s="46" t="e">
        <f>VLOOKUP(A67,Plan_Parameters!$A$3:$GP$198,22,FALSE)</f>
        <v>#N/A</v>
      </c>
      <c r="W67" s="46" t="e">
        <f>VLOOKUP(A67,Plan_Parameters!$A$3:$GP$198,23,FALSE)</f>
        <v>#N/A</v>
      </c>
      <c r="X67" s="46" t="e">
        <f>VLOOKUP(A67,Plan_Parameters!$A$3:$GP$198,24,FALSE)</f>
        <v>#N/A</v>
      </c>
    </row>
    <row r="68" spans="1:24" x14ac:dyDescent="0.25">
      <c r="B68" s="46" t="e">
        <f>VLOOKUP(A68,Plan_Parameters!$A$3:$GP$198,2,FALSE)</f>
        <v>#N/A</v>
      </c>
      <c r="C68" s="46" t="e">
        <f>VLOOKUP(A68,Plan_Parameters!$A$3:$GP$198,3,FALSE)</f>
        <v>#N/A</v>
      </c>
      <c r="D68" s="46" t="e">
        <f>VLOOKUP(A68,Plan_Parameters!$A$3:$GP$198,4,FALSE)</f>
        <v>#N/A</v>
      </c>
      <c r="E68" s="46" t="e">
        <f>VLOOKUP(A68,Plan_Parameters!$A$3:$GP$198,5,FALSE)</f>
        <v>#N/A</v>
      </c>
      <c r="F68" s="46" t="e">
        <f>VLOOKUP(A68,Plan_Parameters!$A$3:$GP$198,6,FALSE)</f>
        <v>#N/A</v>
      </c>
      <c r="G68" s="46" t="e">
        <f>VLOOKUP(A68,Plan_Parameters!$A$3:$GP$198,7,FALSE)</f>
        <v>#N/A</v>
      </c>
      <c r="H68" s="46" t="e">
        <f>VLOOKUP(A68,Plan_Parameters!$A$3:$GP$198,8,FALSE)</f>
        <v>#N/A</v>
      </c>
      <c r="I68" s="46" t="e">
        <f>VLOOKUP(A68,Plan_Parameters!$A$3:$GP$198,9,FALSE)</f>
        <v>#N/A</v>
      </c>
      <c r="J68" s="46" t="e">
        <f>VLOOKUP(A68,Plan_Parameters!$A$3:$GP$198,10,FALSE)</f>
        <v>#N/A</v>
      </c>
      <c r="K68" s="46" t="e">
        <f>VLOOKUP(A68,Plan_Parameters!$A$3:$GP$198,11,FALSE)</f>
        <v>#N/A</v>
      </c>
      <c r="L68" s="46" t="e">
        <f>VLOOKUP(A68,Plan_Parameters!$A$3:$GP$198,12,FALSE)</f>
        <v>#N/A</v>
      </c>
      <c r="M68" s="46" t="e">
        <f>VLOOKUP(A68,Plan_Parameters!$A$3:$GP$198,13,FALSE)</f>
        <v>#N/A</v>
      </c>
      <c r="N68" s="46" t="e">
        <f>VLOOKUP(A68,Plan_Parameters!$A$3:$GP$198,14,FALSE)</f>
        <v>#N/A</v>
      </c>
      <c r="O68" s="46" t="e">
        <f>VLOOKUP(A68,Plan_Parameters!$A$3:$GP$198,15,FALSE)</f>
        <v>#N/A</v>
      </c>
      <c r="P68" s="46" t="e">
        <f>VLOOKUP(A68,Plan_Parameters!$A$3:$GP$198,16,FALSE)</f>
        <v>#N/A</v>
      </c>
      <c r="Q68" s="46" t="e">
        <f>VLOOKUP(A68,Plan_Parameters!$A$3:$GP$198,17,FALSE)</f>
        <v>#N/A</v>
      </c>
      <c r="R68" s="46" t="e">
        <f>VLOOKUP(A68,Plan_Parameters!$A$3:$GP$198,18,FALSE)</f>
        <v>#N/A</v>
      </c>
      <c r="S68" s="46" t="e">
        <f>VLOOKUP(A68,Plan_Parameters!$A$3:$GP$198,19,FALSE)</f>
        <v>#N/A</v>
      </c>
      <c r="T68" s="46" t="e">
        <f>VLOOKUP(A68,Plan_Parameters!$A$3:$GP$198,20,FALSE)</f>
        <v>#N/A</v>
      </c>
      <c r="U68" s="46" t="e">
        <f>VLOOKUP(A68,Plan_Parameters!$A$3:$GP$198,21,FALSE)</f>
        <v>#N/A</v>
      </c>
      <c r="V68" s="46" t="e">
        <f>VLOOKUP(A68,Plan_Parameters!$A$3:$GP$198,22,FALSE)</f>
        <v>#N/A</v>
      </c>
      <c r="W68" s="46" t="e">
        <f>VLOOKUP(A68,Plan_Parameters!$A$3:$GP$198,23,FALSE)</f>
        <v>#N/A</v>
      </c>
      <c r="X68" s="46" t="e">
        <f>VLOOKUP(A68,Plan_Parameters!$A$3:$GP$198,24,FALSE)</f>
        <v>#N/A</v>
      </c>
    </row>
    <row r="69" spans="1:24" x14ac:dyDescent="0.25">
      <c r="B69" s="46" t="e">
        <f>VLOOKUP(A69,Plan_Parameters!$A$3:$GP$198,2,FALSE)</f>
        <v>#N/A</v>
      </c>
      <c r="C69" s="46" t="e">
        <f>VLOOKUP(A69,Plan_Parameters!$A$3:$GP$198,3,FALSE)</f>
        <v>#N/A</v>
      </c>
      <c r="D69" s="46" t="e">
        <f>VLOOKUP(A69,Plan_Parameters!$A$3:$GP$198,4,FALSE)</f>
        <v>#N/A</v>
      </c>
      <c r="E69" s="46" t="e">
        <f>VLOOKUP(A69,Plan_Parameters!$A$3:$GP$198,5,FALSE)</f>
        <v>#N/A</v>
      </c>
      <c r="F69" s="46" t="e">
        <f>VLOOKUP(A69,Plan_Parameters!$A$3:$GP$198,6,FALSE)</f>
        <v>#N/A</v>
      </c>
      <c r="G69" s="46" t="e">
        <f>VLOOKUP(A69,Plan_Parameters!$A$3:$GP$198,7,FALSE)</f>
        <v>#N/A</v>
      </c>
      <c r="H69" s="46" t="e">
        <f>VLOOKUP(A69,Plan_Parameters!$A$3:$GP$198,8,FALSE)</f>
        <v>#N/A</v>
      </c>
      <c r="I69" s="46" t="e">
        <f>VLOOKUP(A69,Plan_Parameters!$A$3:$GP$198,9,FALSE)</f>
        <v>#N/A</v>
      </c>
      <c r="J69" s="46" t="e">
        <f>VLOOKUP(A69,Plan_Parameters!$A$3:$GP$198,10,FALSE)</f>
        <v>#N/A</v>
      </c>
      <c r="K69" s="46" t="e">
        <f>VLOOKUP(A69,Plan_Parameters!$A$3:$GP$198,11,FALSE)</f>
        <v>#N/A</v>
      </c>
      <c r="L69" s="46" t="e">
        <f>VLOOKUP(A69,Plan_Parameters!$A$3:$GP$198,12,FALSE)</f>
        <v>#N/A</v>
      </c>
      <c r="M69" s="46" t="e">
        <f>VLOOKUP(A69,Plan_Parameters!$A$3:$GP$198,13,FALSE)</f>
        <v>#N/A</v>
      </c>
      <c r="N69" s="46" t="e">
        <f>VLOOKUP(A69,Plan_Parameters!$A$3:$GP$198,14,FALSE)</f>
        <v>#N/A</v>
      </c>
      <c r="O69" s="46" t="e">
        <f>VLOOKUP(A69,Plan_Parameters!$A$3:$GP$198,15,FALSE)</f>
        <v>#N/A</v>
      </c>
      <c r="P69" s="46" t="e">
        <f>VLOOKUP(A69,Plan_Parameters!$A$3:$GP$198,16,FALSE)</f>
        <v>#N/A</v>
      </c>
      <c r="Q69" s="46" t="e">
        <f>VLOOKUP(A69,Plan_Parameters!$A$3:$GP$198,17,FALSE)</f>
        <v>#N/A</v>
      </c>
      <c r="R69" s="46" t="e">
        <f>VLOOKUP(A69,Plan_Parameters!$A$3:$GP$198,18,FALSE)</f>
        <v>#N/A</v>
      </c>
      <c r="S69" s="46" t="e">
        <f>VLOOKUP(A69,Plan_Parameters!$A$3:$GP$198,19,FALSE)</f>
        <v>#N/A</v>
      </c>
      <c r="T69" s="46" t="e">
        <f>VLOOKUP(A69,Plan_Parameters!$A$3:$GP$198,20,FALSE)</f>
        <v>#N/A</v>
      </c>
      <c r="U69" s="46" t="e">
        <f>VLOOKUP(A69,Plan_Parameters!$A$3:$GP$198,21,FALSE)</f>
        <v>#N/A</v>
      </c>
      <c r="V69" s="46" t="e">
        <f>VLOOKUP(A69,Plan_Parameters!$A$3:$GP$198,22,FALSE)</f>
        <v>#N/A</v>
      </c>
      <c r="W69" s="46" t="e">
        <f>VLOOKUP(A69,Plan_Parameters!$A$3:$GP$198,23,FALSE)</f>
        <v>#N/A</v>
      </c>
      <c r="X69" s="46" t="e">
        <f>VLOOKUP(A69,Plan_Parameters!$A$3:$GP$198,24,FALSE)</f>
        <v>#N/A</v>
      </c>
    </row>
    <row r="70" spans="1:24" x14ac:dyDescent="0.25">
      <c r="B70" s="46" t="e">
        <f>VLOOKUP(A70,Plan_Parameters!$A$3:$GP$198,2,FALSE)</f>
        <v>#N/A</v>
      </c>
      <c r="C70" s="46" t="e">
        <f>VLOOKUP(A70,Plan_Parameters!$A$3:$GP$198,3,FALSE)</f>
        <v>#N/A</v>
      </c>
      <c r="D70" s="46" t="e">
        <f>VLOOKUP(A70,Plan_Parameters!$A$3:$GP$198,4,FALSE)</f>
        <v>#N/A</v>
      </c>
      <c r="E70" s="46" t="e">
        <f>VLOOKUP(A70,Plan_Parameters!$A$3:$GP$198,5,FALSE)</f>
        <v>#N/A</v>
      </c>
      <c r="F70" s="46" t="e">
        <f>VLOOKUP(A70,Plan_Parameters!$A$3:$GP$198,6,FALSE)</f>
        <v>#N/A</v>
      </c>
      <c r="G70" s="46" t="e">
        <f>VLOOKUP(A70,Plan_Parameters!$A$3:$GP$198,7,FALSE)</f>
        <v>#N/A</v>
      </c>
      <c r="H70" s="46" t="e">
        <f>VLOOKUP(A70,Plan_Parameters!$A$3:$GP$198,8,FALSE)</f>
        <v>#N/A</v>
      </c>
      <c r="I70" s="46" t="e">
        <f>VLOOKUP(A70,Plan_Parameters!$A$3:$GP$198,9,FALSE)</f>
        <v>#N/A</v>
      </c>
      <c r="J70" s="46" t="e">
        <f>VLOOKUP(A70,Plan_Parameters!$A$3:$GP$198,10,FALSE)</f>
        <v>#N/A</v>
      </c>
      <c r="K70" s="46" t="e">
        <f>VLOOKUP(A70,Plan_Parameters!$A$3:$GP$198,11,FALSE)</f>
        <v>#N/A</v>
      </c>
      <c r="L70" s="46" t="e">
        <f>VLOOKUP(A70,Plan_Parameters!$A$3:$GP$198,12,FALSE)</f>
        <v>#N/A</v>
      </c>
      <c r="M70" s="46" t="e">
        <f>VLOOKUP(A70,Plan_Parameters!$A$3:$GP$198,13,FALSE)</f>
        <v>#N/A</v>
      </c>
      <c r="N70" s="46" t="e">
        <f>VLOOKUP(A70,Plan_Parameters!$A$3:$GP$198,14,FALSE)</f>
        <v>#N/A</v>
      </c>
      <c r="O70" s="46" t="e">
        <f>VLOOKUP(A70,Plan_Parameters!$A$3:$GP$198,15,FALSE)</f>
        <v>#N/A</v>
      </c>
      <c r="P70" s="46" t="e">
        <f>VLOOKUP(A70,Plan_Parameters!$A$3:$GP$198,16,FALSE)</f>
        <v>#N/A</v>
      </c>
      <c r="Q70" s="46" t="e">
        <f>VLOOKUP(A70,Plan_Parameters!$A$3:$GP$198,17,FALSE)</f>
        <v>#N/A</v>
      </c>
      <c r="R70" s="46" t="e">
        <f>VLOOKUP(A70,Plan_Parameters!$A$3:$GP$198,18,FALSE)</f>
        <v>#N/A</v>
      </c>
      <c r="S70" s="46" t="e">
        <f>VLOOKUP(A70,Plan_Parameters!$A$3:$GP$198,19,FALSE)</f>
        <v>#N/A</v>
      </c>
      <c r="T70" s="46" t="e">
        <f>VLOOKUP(A70,Plan_Parameters!$A$3:$GP$198,20,FALSE)</f>
        <v>#N/A</v>
      </c>
      <c r="U70" s="46" t="e">
        <f>VLOOKUP(A70,Plan_Parameters!$A$3:$GP$198,21,FALSE)</f>
        <v>#N/A</v>
      </c>
      <c r="V70" s="46" t="e">
        <f>VLOOKUP(A70,Plan_Parameters!$A$3:$GP$198,22,FALSE)</f>
        <v>#N/A</v>
      </c>
      <c r="W70" s="46" t="e">
        <f>VLOOKUP(A70,Plan_Parameters!$A$3:$GP$198,23,FALSE)</f>
        <v>#N/A</v>
      </c>
      <c r="X70" s="46" t="e">
        <f>VLOOKUP(A70,Plan_Parameters!$A$3:$GP$198,24,FALSE)</f>
        <v>#N/A</v>
      </c>
    </row>
    <row r="71" spans="1:24" x14ac:dyDescent="0.25">
      <c r="B71" s="46" t="e">
        <f>VLOOKUP(A71,Plan_Parameters!$A$3:$GP$198,2,FALSE)</f>
        <v>#N/A</v>
      </c>
      <c r="C71" s="46" t="e">
        <f>VLOOKUP(A71,Plan_Parameters!$A$3:$GP$198,3,FALSE)</f>
        <v>#N/A</v>
      </c>
      <c r="D71" s="46" t="e">
        <f>VLOOKUP(A71,Plan_Parameters!$A$3:$GP$198,4,FALSE)</f>
        <v>#N/A</v>
      </c>
      <c r="E71" s="46" t="e">
        <f>VLOOKUP(A71,Plan_Parameters!$A$3:$GP$198,5,FALSE)</f>
        <v>#N/A</v>
      </c>
      <c r="F71" s="46" t="e">
        <f>VLOOKUP(A71,Plan_Parameters!$A$3:$GP$198,6,FALSE)</f>
        <v>#N/A</v>
      </c>
      <c r="G71" s="46" t="e">
        <f>VLOOKUP(A71,Plan_Parameters!$A$3:$GP$198,7,FALSE)</f>
        <v>#N/A</v>
      </c>
      <c r="H71" s="46" t="e">
        <f>VLOOKUP(A71,Plan_Parameters!$A$3:$GP$198,8,FALSE)</f>
        <v>#N/A</v>
      </c>
      <c r="I71" s="46" t="e">
        <f>VLOOKUP(A71,Plan_Parameters!$A$3:$GP$198,9,FALSE)</f>
        <v>#N/A</v>
      </c>
      <c r="J71" s="46" t="e">
        <f>VLOOKUP(A71,Plan_Parameters!$A$3:$GP$198,10,FALSE)</f>
        <v>#N/A</v>
      </c>
      <c r="K71" s="46" t="e">
        <f>VLOOKUP(A71,Plan_Parameters!$A$3:$GP$198,11,FALSE)</f>
        <v>#N/A</v>
      </c>
      <c r="L71" s="46" t="e">
        <f>VLOOKUP(A71,Plan_Parameters!$A$3:$GP$198,12,FALSE)</f>
        <v>#N/A</v>
      </c>
      <c r="M71" s="46" t="e">
        <f>VLOOKUP(A71,Plan_Parameters!$A$3:$GP$198,13,FALSE)</f>
        <v>#N/A</v>
      </c>
      <c r="N71" s="46" t="e">
        <f>VLOOKUP(A71,Plan_Parameters!$A$3:$GP$198,14,FALSE)</f>
        <v>#N/A</v>
      </c>
      <c r="O71" s="46" t="e">
        <f>VLOOKUP(A71,Plan_Parameters!$A$3:$GP$198,15,FALSE)</f>
        <v>#N/A</v>
      </c>
      <c r="P71" s="46" t="e">
        <f>VLOOKUP(A71,Plan_Parameters!$A$3:$GP$198,16,FALSE)</f>
        <v>#N/A</v>
      </c>
      <c r="Q71" s="46" t="e">
        <f>VLOOKUP(A71,Plan_Parameters!$A$3:$GP$198,17,FALSE)</f>
        <v>#N/A</v>
      </c>
      <c r="R71" s="46" t="e">
        <f>VLOOKUP(A71,Plan_Parameters!$A$3:$GP$198,18,FALSE)</f>
        <v>#N/A</v>
      </c>
      <c r="S71" s="46" t="e">
        <f>VLOOKUP(A71,Plan_Parameters!$A$3:$GP$198,19,FALSE)</f>
        <v>#N/A</v>
      </c>
      <c r="T71" s="46" t="e">
        <f>VLOOKUP(A71,Plan_Parameters!$A$3:$GP$198,20,FALSE)</f>
        <v>#N/A</v>
      </c>
      <c r="U71" s="46" t="e">
        <f>VLOOKUP(A71,Plan_Parameters!$A$3:$GP$198,21,FALSE)</f>
        <v>#N/A</v>
      </c>
      <c r="V71" s="46" t="e">
        <f>VLOOKUP(A71,Plan_Parameters!$A$3:$GP$198,22,FALSE)</f>
        <v>#N/A</v>
      </c>
      <c r="W71" s="46" t="e">
        <f>VLOOKUP(A71,Plan_Parameters!$A$3:$GP$198,23,FALSE)</f>
        <v>#N/A</v>
      </c>
      <c r="X71" s="46" t="e">
        <f>VLOOKUP(A71,Plan_Parameters!$A$3:$GP$198,24,FALSE)</f>
        <v>#N/A</v>
      </c>
    </row>
    <row r="72" spans="1:24" x14ac:dyDescent="0.25">
      <c r="B72" s="46" t="e">
        <f>VLOOKUP(A72,Plan_Parameters!$A$3:$GP$198,2,FALSE)</f>
        <v>#N/A</v>
      </c>
      <c r="C72" s="46" t="e">
        <f>VLOOKUP(A72,Plan_Parameters!$A$3:$GP$198,3,FALSE)</f>
        <v>#N/A</v>
      </c>
      <c r="D72" s="46" t="e">
        <f>VLOOKUP(A72,Plan_Parameters!$A$3:$GP$198,4,FALSE)</f>
        <v>#N/A</v>
      </c>
      <c r="E72" s="46" t="e">
        <f>VLOOKUP(A72,Plan_Parameters!$A$3:$GP$198,5,FALSE)</f>
        <v>#N/A</v>
      </c>
      <c r="F72" s="46" t="e">
        <f>VLOOKUP(A72,Plan_Parameters!$A$3:$GP$198,6,FALSE)</f>
        <v>#N/A</v>
      </c>
      <c r="G72" s="46" t="e">
        <f>VLOOKUP(A72,Plan_Parameters!$A$3:$GP$198,7,FALSE)</f>
        <v>#N/A</v>
      </c>
      <c r="H72" s="46" t="e">
        <f>VLOOKUP(A72,Plan_Parameters!$A$3:$GP$198,8,FALSE)</f>
        <v>#N/A</v>
      </c>
      <c r="I72" s="46" t="e">
        <f>VLOOKUP(A72,Plan_Parameters!$A$3:$GP$198,9,FALSE)</f>
        <v>#N/A</v>
      </c>
      <c r="J72" s="46" t="e">
        <f>VLOOKUP(A72,Plan_Parameters!$A$3:$GP$198,10,FALSE)</f>
        <v>#N/A</v>
      </c>
      <c r="K72" s="46" t="e">
        <f>VLOOKUP(A72,Plan_Parameters!$A$3:$GP$198,11,FALSE)</f>
        <v>#N/A</v>
      </c>
      <c r="L72" s="46" t="e">
        <f>VLOOKUP(A72,Plan_Parameters!$A$3:$GP$198,12,FALSE)</f>
        <v>#N/A</v>
      </c>
      <c r="M72" s="46" t="e">
        <f>VLOOKUP(A72,Plan_Parameters!$A$3:$GP$198,13,FALSE)</f>
        <v>#N/A</v>
      </c>
      <c r="N72" s="46" t="e">
        <f>VLOOKUP(A72,Plan_Parameters!$A$3:$GP$198,14,FALSE)</f>
        <v>#N/A</v>
      </c>
      <c r="O72" s="46" t="e">
        <f>VLOOKUP(A72,Plan_Parameters!$A$3:$GP$198,15,FALSE)</f>
        <v>#N/A</v>
      </c>
      <c r="P72" s="46" t="e">
        <f>VLOOKUP(A72,Plan_Parameters!$A$3:$GP$198,16,FALSE)</f>
        <v>#N/A</v>
      </c>
      <c r="Q72" s="46" t="e">
        <f>VLOOKUP(A72,Plan_Parameters!$A$3:$GP$198,17,FALSE)</f>
        <v>#N/A</v>
      </c>
      <c r="R72" s="46" t="e">
        <f>VLOOKUP(A72,Plan_Parameters!$A$3:$GP$198,18,FALSE)</f>
        <v>#N/A</v>
      </c>
      <c r="S72" s="46" t="e">
        <f>VLOOKUP(A72,Plan_Parameters!$A$3:$GP$198,19,FALSE)</f>
        <v>#N/A</v>
      </c>
      <c r="T72" s="46" t="e">
        <f>VLOOKUP(A72,Plan_Parameters!$A$3:$GP$198,20,FALSE)</f>
        <v>#N/A</v>
      </c>
      <c r="U72" s="46" t="e">
        <f>VLOOKUP(A72,Plan_Parameters!$A$3:$GP$198,21,FALSE)</f>
        <v>#N/A</v>
      </c>
      <c r="V72" s="46" t="e">
        <f>VLOOKUP(A72,Plan_Parameters!$A$3:$GP$198,22,FALSE)</f>
        <v>#N/A</v>
      </c>
      <c r="W72" s="46" t="e">
        <f>VLOOKUP(A72,Plan_Parameters!$A$3:$GP$198,23,FALSE)</f>
        <v>#N/A</v>
      </c>
      <c r="X72" s="46" t="e">
        <f>VLOOKUP(A72,Plan_Parameters!$A$3:$GP$198,24,FALSE)</f>
        <v>#N/A</v>
      </c>
    </row>
    <row r="76" spans="1:24" x14ac:dyDescent="0.25">
      <c r="B76" s="48" t="s">
        <v>523</v>
      </c>
      <c r="D76" s="46" t="s">
        <v>18</v>
      </c>
      <c r="L76" s="48" t="s">
        <v>524</v>
      </c>
      <c r="U76" s="48" t="s">
        <v>525</v>
      </c>
    </row>
    <row r="77" spans="1:24" x14ac:dyDescent="0.25">
      <c r="B77" s="48" t="s">
        <v>526</v>
      </c>
      <c r="C77" s="46" t="s">
        <v>527</v>
      </c>
      <c r="D77" s="46">
        <v>30</v>
      </c>
      <c r="L77" s="48" t="s">
        <v>528</v>
      </c>
      <c r="U77" s="48" t="s">
        <v>529</v>
      </c>
    </row>
    <row r="78" spans="1:24" x14ac:dyDescent="0.25">
      <c r="B78" s="48" t="s">
        <v>530</v>
      </c>
      <c r="C78" s="46" t="s">
        <v>0</v>
      </c>
      <c r="D78" s="46">
        <v>54</v>
      </c>
      <c r="L78" s="48"/>
      <c r="U78" s="48" t="s">
        <v>531</v>
      </c>
    </row>
    <row r="79" spans="1:24" x14ac:dyDescent="0.25">
      <c r="B79" s="48" t="s">
        <v>67</v>
      </c>
      <c r="C79" s="46" t="s">
        <v>0</v>
      </c>
      <c r="D79" s="46">
        <v>54</v>
      </c>
      <c r="L79" s="48" t="s">
        <v>532</v>
      </c>
      <c r="U79" s="48" t="s">
        <v>533</v>
      </c>
    </row>
    <row r="80" spans="1:24" x14ac:dyDescent="0.25">
      <c r="B80" s="48" t="s">
        <v>211</v>
      </c>
      <c r="C80" s="46" t="s">
        <v>0</v>
      </c>
      <c r="D80" s="46">
        <v>50</v>
      </c>
      <c r="L80" s="48" t="s">
        <v>534</v>
      </c>
      <c r="U80" s="48" t="s">
        <v>535</v>
      </c>
    </row>
    <row r="81" spans="2:21" x14ac:dyDescent="0.25">
      <c r="B81" s="48" t="s">
        <v>536</v>
      </c>
      <c r="C81" s="46" t="s">
        <v>0</v>
      </c>
      <c r="D81" s="46">
        <v>45</v>
      </c>
      <c r="L81" s="48" t="s">
        <v>537</v>
      </c>
      <c r="U81" s="48" t="s">
        <v>538</v>
      </c>
    </row>
    <row r="82" spans="2:21" x14ac:dyDescent="0.25">
      <c r="B82" s="48" t="s">
        <v>539</v>
      </c>
      <c r="C82" s="46" t="s">
        <v>0</v>
      </c>
      <c r="D82" s="46">
        <v>64</v>
      </c>
      <c r="L82" s="48" t="s">
        <v>540</v>
      </c>
      <c r="U82" s="48" t="s">
        <v>541</v>
      </c>
    </row>
    <row r="83" spans="2:21" x14ac:dyDescent="0.25">
      <c r="B83" s="48" t="s">
        <v>542</v>
      </c>
      <c r="C83" s="46" t="s">
        <v>0</v>
      </c>
      <c r="D83" s="46">
        <v>54</v>
      </c>
      <c r="L83" s="48" t="s">
        <v>543</v>
      </c>
      <c r="U83" s="48" t="s">
        <v>544</v>
      </c>
    </row>
    <row r="84" spans="2:21" x14ac:dyDescent="0.25">
      <c r="B84" s="48" t="s">
        <v>545</v>
      </c>
      <c r="C84" s="46" t="s">
        <v>0</v>
      </c>
      <c r="D84" s="46">
        <v>70</v>
      </c>
      <c r="L84" s="48" t="s">
        <v>546</v>
      </c>
      <c r="U84" s="48" t="s">
        <v>547</v>
      </c>
    </row>
    <row r="85" spans="2:21" x14ac:dyDescent="0.25">
      <c r="B85" s="48" t="s">
        <v>548</v>
      </c>
      <c r="C85" s="46" t="s">
        <v>527</v>
      </c>
      <c r="D85" s="46">
        <v>7</v>
      </c>
      <c r="L85" s="48" t="s">
        <v>549</v>
      </c>
      <c r="U85" s="48" t="s">
        <v>550</v>
      </c>
    </row>
    <row r="86" spans="2:21" x14ac:dyDescent="0.25">
      <c r="B86" s="48" t="s">
        <v>551</v>
      </c>
      <c r="C86" s="46" t="s">
        <v>0</v>
      </c>
      <c r="D86" s="46">
        <v>50</v>
      </c>
      <c r="L86" s="48" t="s">
        <v>552</v>
      </c>
      <c r="U86" s="48" t="s">
        <v>553</v>
      </c>
    </row>
    <row r="87" spans="2:21" x14ac:dyDescent="0.25">
      <c r="B87" s="48" t="s">
        <v>554</v>
      </c>
      <c r="C87" s="46" t="s">
        <v>0</v>
      </c>
      <c r="D87" s="46">
        <v>45</v>
      </c>
      <c r="L87" s="48" t="s">
        <v>555</v>
      </c>
      <c r="U87" s="48" t="s">
        <v>556</v>
      </c>
    </row>
    <row r="88" spans="2:21" x14ac:dyDescent="0.25">
      <c r="B88" s="48" t="s">
        <v>557</v>
      </c>
      <c r="C88" s="46" t="s">
        <v>527</v>
      </c>
      <c r="D88" s="46">
        <v>40</v>
      </c>
      <c r="L88" s="48" t="s">
        <v>558</v>
      </c>
      <c r="U88" s="48" t="s">
        <v>559</v>
      </c>
    </row>
    <row r="89" spans="2:21" x14ac:dyDescent="0.25">
      <c r="B89" s="48" t="s">
        <v>560</v>
      </c>
      <c r="C89" s="46" t="s">
        <v>0</v>
      </c>
      <c r="D89" s="46">
        <v>5</v>
      </c>
      <c r="L89" s="48"/>
      <c r="U89" s="48" t="s">
        <v>561</v>
      </c>
    </row>
    <row r="90" spans="2:21" x14ac:dyDescent="0.25">
      <c r="B90" s="48" t="s">
        <v>562</v>
      </c>
      <c r="C90" s="46" t="s">
        <v>527</v>
      </c>
      <c r="D90" s="46" t="s">
        <v>563</v>
      </c>
      <c r="L90" s="48" t="s">
        <v>564</v>
      </c>
      <c r="U90" s="48" t="s">
        <v>565</v>
      </c>
    </row>
    <row r="91" spans="2:21" x14ac:dyDescent="0.25">
      <c r="B91" s="48" t="s">
        <v>566</v>
      </c>
      <c r="C91" s="46" t="s">
        <v>0</v>
      </c>
      <c r="D91" s="46" t="s">
        <v>567</v>
      </c>
      <c r="L91" s="48"/>
      <c r="U91" s="48" t="s">
        <v>568</v>
      </c>
    </row>
    <row r="92" spans="2:21" x14ac:dyDescent="0.25">
      <c r="L92" s="48" t="s">
        <v>569</v>
      </c>
      <c r="U92" s="48"/>
    </row>
    <row r="93" spans="2:21" x14ac:dyDescent="0.25">
      <c r="L93" s="48" t="s">
        <v>570</v>
      </c>
      <c r="U93" s="48" t="s">
        <v>571</v>
      </c>
    </row>
    <row r="94" spans="2:21" x14ac:dyDescent="0.25">
      <c r="B94" s="46" t="s">
        <v>3</v>
      </c>
      <c r="C94" s="46" t="s">
        <v>572</v>
      </c>
      <c r="D94" s="46" t="s">
        <v>19</v>
      </c>
      <c r="L94" s="48" t="s">
        <v>573</v>
      </c>
    </row>
    <row r="95" spans="2:21" x14ac:dyDescent="0.25">
      <c r="B95" s="46" t="s">
        <v>574</v>
      </c>
      <c r="C95" s="46">
        <f>37*2</f>
        <v>74</v>
      </c>
      <c r="D95" s="46" t="s">
        <v>20</v>
      </c>
      <c r="L95" s="48" t="s">
        <v>575</v>
      </c>
    </row>
    <row r="96" spans="2:21" x14ac:dyDescent="0.25">
      <c r="B96" s="46" t="s">
        <v>188</v>
      </c>
      <c r="C96" s="46">
        <f>37*2</f>
        <v>74</v>
      </c>
      <c r="D96" s="46" t="s">
        <v>20</v>
      </c>
      <c r="L96" s="48"/>
    </row>
    <row r="97" spans="12:12" x14ac:dyDescent="0.25">
      <c r="L97" s="48" t="s">
        <v>576</v>
      </c>
    </row>
    <row r="98" spans="12:12" x14ac:dyDescent="0.25">
      <c r="L98" s="48" t="s">
        <v>577</v>
      </c>
    </row>
  </sheetData>
  <conditionalFormatting sqref="A2:XFD29 A31:XFD40 A42:XFD51 A53:XFD74">
    <cfRule type="notContainsBlanks" dxfId="2" priority="2">
      <formula>LEN(TRIM(A2))&gt;0</formula>
    </cfRule>
  </conditionalFormatting>
  <conditionalFormatting sqref="A37:XFD39 A48:XFD50 A59:XFD61">
    <cfRule type="containsBlanks" dxfId="1" priority="1">
      <formula>LEN(TRIM(A37))=0</formula>
    </cfRule>
  </conditionalFormatting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1265" r:id="rId4">
          <objectPr locked="0" defaultSize="0" r:id="rId5">
            <anchor moveWithCells="1">
              <from>
                <xdr:col>1</xdr:col>
                <xdr:colOff>962025</xdr:colOff>
                <xdr:row>99</xdr:row>
                <xdr:rowOff>133350</xdr:rowOff>
              </from>
              <to>
                <xdr:col>9</xdr:col>
                <xdr:colOff>409575</xdr:colOff>
                <xdr:row>145</xdr:row>
                <xdr:rowOff>142875</xdr:rowOff>
              </to>
            </anchor>
          </objectPr>
        </oleObject>
      </mc:Choice>
      <mc:Fallback>
        <oleObject progId="Word.Document.12" shapeId="11265" r:id="rId4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IE142"/>
  <sheetViews>
    <sheetView zoomScale="85" zoomScaleNormal="85" workbookViewId="0">
      <pane xSplit="9" ySplit="2" topLeftCell="J36" activePane="bottomRight" state="frozen"/>
      <selection pane="topRight" activeCell="J1" sqref="J1"/>
      <selection pane="bottomLeft" activeCell="A3" sqref="A3"/>
      <selection pane="bottomRight" activeCell="G44" sqref="G44:G45"/>
    </sheetView>
  </sheetViews>
  <sheetFormatPr defaultRowHeight="15" x14ac:dyDescent="0.25"/>
  <cols>
    <col min="1" max="4" width="9.140625" style="46"/>
    <col min="5" max="5" width="12.140625" style="46" bestFit="1" customWidth="1"/>
    <col min="6" max="7" width="10.28515625" style="46" bestFit="1" customWidth="1"/>
    <col min="8" max="8" width="9.85546875" style="46" bestFit="1" customWidth="1"/>
    <col min="9" max="9" width="10" style="46" bestFit="1" customWidth="1"/>
    <col min="10" max="10" width="10.7109375" style="46" bestFit="1" customWidth="1"/>
    <col min="11" max="11" width="15.28515625" style="46" bestFit="1" customWidth="1"/>
    <col min="12" max="12" width="15.5703125" style="46" bestFit="1" customWidth="1"/>
    <col min="13" max="14" width="9.140625" style="46"/>
    <col min="15" max="15" width="9.7109375" style="46" bestFit="1" customWidth="1"/>
    <col min="16" max="16" width="14.28515625" style="46" bestFit="1" customWidth="1"/>
    <col min="17" max="17" width="14.5703125" style="46" bestFit="1" customWidth="1"/>
    <col min="18" max="20" width="9.140625" style="46"/>
    <col min="21" max="21" width="13.7109375" style="46" bestFit="1" customWidth="1"/>
    <col min="22" max="22" width="14" style="46" bestFit="1" customWidth="1"/>
    <col min="23" max="24" width="9.140625" style="46"/>
    <col min="25" max="25" width="9.28515625" style="46" bestFit="1" customWidth="1"/>
    <col min="26" max="26" width="13.85546875" style="46" bestFit="1" customWidth="1"/>
    <col min="27" max="27" width="14.140625" style="46" bestFit="1" customWidth="1"/>
    <col min="28" max="29" width="9.140625" style="46"/>
    <col min="30" max="30" width="10.7109375" style="46" bestFit="1" customWidth="1"/>
    <col min="31" max="31" width="15.28515625" style="46" bestFit="1" customWidth="1"/>
    <col min="32" max="32" width="15.5703125" style="46" bestFit="1" customWidth="1"/>
    <col min="33" max="34" width="9.140625" style="46"/>
    <col min="35" max="35" width="9.7109375" style="46" bestFit="1" customWidth="1"/>
    <col min="36" max="36" width="14.28515625" style="46" bestFit="1" customWidth="1"/>
    <col min="37" max="37" width="14.5703125" style="46" bestFit="1" customWidth="1"/>
    <col min="38" max="40" width="9.140625" style="46"/>
    <col min="41" max="41" width="13.7109375" style="46" bestFit="1" customWidth="1"/>
    <col min="42" max="42" width="14" style="46" bestFit="1" customWidth="1"/>
    <col min="43" max="44" width="9.140625" style="46"/>
    <col min="45" max="45" width="9.28515625" style="46" bestFit="1" customWidth="1"/>
    <col min="46" max="46" width="13.85546875" style="46" bestFit="1" customWidth="1"/>
    <col min="47" max="47" width="14.140625" style="46" bestFit="1" customWidth="1"/>
    <col min="48" max="49" width="9.140625" style="46"/>
    <col min="50" max="50" width="10.7109375" style="46" bestFit="1" customWidth="1"/>
    <col min="51" max="51" width="15.28515625" style="46" bestFit="1" customWidth="1"/>
    <col min="52" max="52" width="15.5703125" style="46" bestFit="1" customWidth="1"/>
    <col min="53" max="54" width="9.140625" style="46"/>
    <col min="55" max="55" width="9.7109375" style="46" bestFit="1" customWidth="1"/>
    <col min="56" max="56" width="14.28515625" style="46" bestFit="1" customWidth="1"/>
    <col min="57" max="57" width="14.5703125" style="46" bestFit="1" customWidth="1"/>
    <col min="58" max="59" width="9.140625" style="46"/>
    <col min="60" max="60" width="9.5703125" style="46" bestFit="1" customWidth="1"/>
    <col min="61" max="61" width="13.7109375" style="46" bestFit="1" customWidth="1"/>
    <col min="62" max="62" width="14" style="46" bestFit="1" customWidth="1"/>
    <col min="63" max="64" width="9.140625" style="46"/>
    <col min="65" max="65" width="9.7109375" style="46" bestFit="1" customWidth="1"/>
    <col min="66" max="66" width="13.85546875" style="46" bestFit="1" customWidth="1"/>
    <col min="67" max="67" width="14.140625" style="46" bestFit="1" customWidth="1"/>
    <col min="68" max="69" width="9.140625" style="46"/>
    <col min="70" max="70" width="11.140625" style="46" bestFit="1" customWidth="1"/>
    <col min="71" max="71" width="15.28515625" style="46" bestFit="1" customWidth="1"/>
    <col min="72" max="72" width="15.5703125" style="46" bestFit="1" customWidth="1"/>
    <col min="73" max="74" width="9.140625" style="46"/>
    <col min="75" max="75" width="10.140625" style="46" bestFit="1" customWidth="1"/>
    <col min="76" max="76" width="14.28515625" style="46" bestFit="1" customWidth="1"/>
    <col min="77" max="77" width="14.5703125" style="46" bestFit="1" customWidth="1"/>
    <col min="78" max="79" width="9.140625" style="46"/>
    <col min="80" max="80" width="9.5703125" style="46" bestFit="1" customWidth="1"/>
    <col min="81" max="81" width="13.7109375" style="46" bestFit="1" customWidth="1"/>
    <col min="82" max="82" width="14" style="46" bestFit="1" customWidth="1"/>
    <col min="83" max="84" width="9.140625" style="46"/>
    <col min="85" max="85" width="9.7109375" style="46" bestFit="1" customWidth="1"/>
    <col min="86" max="86" width="13.85546875" style="46" bestFit="1" customWidth="1"/>
    <col min="87" max="87" width="14.140625" style="46" bestFit="1" customWidth="1"/>
    <col min="88" max="89" width="9.140625" style="46"/>
    <col min="90" max="90" width="9.42578125" style="46" bestFit="1" customWidth="1"/>
    <col min="91" max="91" width="14" style="46" bestFit="1" customWidth="1"/>
    <col min="92" max="92" width="13.85546875" style="46" bestFit="1" customWidth="1"/>
    <col min="93" max="94" width="9.140625" style="46"/>
    <col min="95" max="95" width="8.42578125" style="46" bestFit="1" customWidth="1"/>
    <col min="96" max="96" width="12.42578125" style="46" bestFit="1" customWidth="1"/>
    <col min="97" max="97" width="12.7109375" style="46" bestFit="1" customWidth="1"/>
    <col min="98" max="99" width="9.140625" style="46"/>
    <col min="100" max="100" width="13.85546875" style="46" bestFit="1" customWidth="1"/>
    <col min="101" max="101" width="18" style="46" bestFit="1" customWidth="1"/>
    <col min="102" max="102" width="18.28515625" style="46" bestFit="1" customWidth="1"/>
    <col min="103" max="104" width="9.140625" style="46"/>
    <col min="105" max="105" width="21" style="46" bestFit="1" customWidth="1"/>
    <col min="106" max="106" width="25.140625" style="46" bestFit="1" customWidth="1"/>
    <col min="107" max="107" width="25.5703125" style="46" bestFit="1" customWidth="1"/>
    <col min="108" max="109" width="9.140625" style="46"/>
    <col min="110" max="110" width="22.5703125" style="46" bestFit="1" customWidth="1"/>
    <col min="111" max="111" width="26.7109375" style="46" bestFit="1" customWidth="1"/>
    <col min="112" max="112" width="27" style="46" bestFit="1" customWidth="1"/>
    <col min="113" max="114" width="9.140625" style="46"/>
    <col min="115" max="115" width="12.140625" style="46" bestFit="1" customWidth="1"/>
    <col min="116" max="116" width="16.28515625" style="46" bestFit="1" customWidth="1"/>
    <col min="117" max="117" width="16.5703125" style="46" bestFit="1" customWidth="1"/>
    <col min="118" max="119" width="9.140625" style="46"/>
    <col min="120" max="120" width="14.42578125" style="46" bestFit="1" customWidth="1"/>
    <col min="121" max="121" width="18.5703125" style="46" bestFit="1" customWidth="1"/>
    <col min="122" max="122" width="18.85546875" style="46" bestFit="1" customWidth="1"/>
    <col min="123" max="124" width="9.140625" style="46"/>
    <col min="125" max="125" width="20.140625" style="46" bestFit="1" customWidth="1"/>
    <col min="126" max="126" width="24.28515625" style="46" bestFit="1" customWidth="1"/>
    <col min="127" max="127" width="24.5703125" style="46" bestFit="1" customWidth="1"/>
    <col min="128" max="129" width="9.140625" style="46"/>
    <col min="130" max="130" width="21.42578125" style="46" bestFit="1" customWidth="1"/>
    <col min="131" max="131" width="25.5703125" style="46" bestFit="1" customWidth="1"/>
    <col min="132" max="132" width="25.85546875" style="46" bestFit="1" customWidth="1"/>
    <col min="133" max="134" width="9.140625" style="46"/>
    <col min="135" max="135" width="24.140625" style="46" bestFit="1" customWidth="1"/>
    <col min="136" max="136" width="28.7109375" style="46" bestFit="1" customWidth="1"/>
    <col min="137" max="137" width="29" style="46" bestFit="1" customWidth="1"/>
    <col min="138" max="139" width="9.140625" style="46"/>
    <col min="140" max="140" width="25.28515625" style="46" bestFit="1" customWidth="1"/>
    <col min="141" max="141" width="30" style="46" bestFit="1" customWidth="1"/>
    <col min="142" max="142" width="30.28515625" style="46" bestFit="1" customWidth="1"/>
    <col min="143" max="144" width="9.140625" style="46"/>
    <col min="145" max="145" width="18" style="46" bestFit="1" customWidth="1"/>
    <col min="146" max="146" width="22.5703125" style="46" bestFit="1" customWidth="1"/>
    <col min="147" max="147" width="22.85546875" style="46" bestFit="1" customWidth="1"/>
    <col min="148" max="149" width="9.140625" style="46"/>
    <col min="150" max="150" width="20.7109375" style="46" bestFit="1" customWidth="1"/>
    <col min="151" max="151" width="25.28515625" style="46" bestFit="1" customWidth="1"/>
    <col min="152" max="152" width="25.7109375" style="46" bestFit="1" customWidth="1"/>
    <col min="153" max="154" width="9.140625" style="46"/>
    <col min="155" max="155" width="22" style="46" bestFit="1" customWidth="1"/>
    <col min="156" max="156" width="26.5703125" style="46" bestFit="1" customWidth="1"/>
    <col min="157" max="157" width="26.85546875" style="46" bestFit="1" customWidth="1"/>
    <col min="158" max="159" width="9.140625" style="46"/>
    <col min="160" max="160" width="13.5703125" style="46" bestFit="1" customWidth="1"/>
    <col min="161" max="161" width="18.140625" style="46" bestFit="1" customWidth="1"/>
    <col min="162" max="162" width="18.42578125" style="46" bestFit="1" customWidth="1"/>
    <col min="163" max="164" width="9.140625" style="46"/>
    <col min="165" max="165" width="14.7109375" style="46" bestFit="1" customWidth="1"/>
    <col min="166" max="166" width="19.28515625" style="46" bestFit="1" customWidth="1"/>
    <col min="167" max="167" width="19.5703125" style="46" bestFit="1" customWidth="1"/>
    <col min="168" max="169" width="9.140625" style="46"/>
    <col min="170" max="170" width="21.140625" style="46" bestFit="1" customWidth="1"/>
    <col min="171" max="171" width="25.85546875" style="46" bestFit="1" customWidth="1"/>
    <col min="172" max="172" width="26.140625" style="46" bestFit="1" customWidth="1"/>
    <col min="173" max="174" width="9.140625" style="46"/>
    <col min="175" max="175" width="22.42578125" style="46" bestFit="1" customWidth="1"/>
    <col min="176" max="176" width="27" style="46" bestFit="1" customWidth="1"/>
    <col min="177" max="177" width="27.28515625" style="46" bestFit="1" customWidth="1"/>
    <col min="178" max="179" width="9.140625" style="46"/>
    <col min="180" max="180" width="19" style="46" bestFit="1" customWidth="1"/>
    <col min="181" max="181" width="23.5703125" style="46" bestFit="1" customWidth="1"/>
    <col min="182" max="182" width="23.85546875" style="46" bestFit="1" customWidth="1"/>
    <col min="183" max="184" width="9.140625" style="46"/>
    <col min="185" max="185" width="20.140625" style="46" bestFit="1" customWidth="1"/>
    <col min="186" max="186" width="24.7109375" style="46" bestFit="1" customWidth="1"/>
    <col min="187" max="187" width="25" style="46" bestFit="1" customWidth="1"/>
    <col min="188" max="189" width="9.140625" style="46"/>
    <col min="190" max="190" width="17.42578125" style="46" bestFit="1" customWidth="1"/>
    <col min="191" max="191" width="22" style="46" bestFit="1" customWidth="1"/>
    <col min="192" max="192" width="22.28515625" style="46" bestFit="1" customWidth="1"/>
    <col min="193" max="194" width="9.140625" style="46"/>
    <col min="195" max="195" width="11.7109375" style="46" bestFit="1" customWidth="1"/>
    <col min="196" max="196" width="16.28515625" style="46" bestFit="1" customWidth="1"/>
    <col min="197" max="197" width="16.5703125" style="46" bestFit="1" customWidth="1"/>
    <col min="198" max="199" width="9.140625" style="46"/>
    <col min="200" max="200" width="12.85546875" style="46" bestFit="1" customWidth="1"/>
    <col min="201" max="201" width="17.5703125" style="46" bestFit="1" customWidth="1"/>
    <col min="202" max="202" width="17.85546875" style="46" bestFit="1" customWidth="1"/>
    <col min="203" max="204" width="9.140625" style="46"/>
    <col min="205" max="205" width="9.85546875" style="46" bestFit="1" customWidth="1"/>
    <col min="206" max="206" width="14.42578125" style="46" bestFit="1" customWidth="1"/>
    <col min="207" max="207" width="14.7109375" style="46" bestFit="1" customWidth="1"/>
    <col min="208" max="209" width="9.140625" style="46"/>
    <col min="210" max="210" width="26.42578125" style="46" bestFit="1" customWidth="1"/>
    <col min="211" max="211" width="30.5703125" style="46" bestFit="1" customWidth="1"/>
    <col min="212" max="212" width="30.85546875" style="46" bestFit="1" customWidth="1"/>
    <col min="213" max="214" width="9.140625" style="46"/>
    <col min="215" max="215" width="27.5703125" style="46" bestFit="1" customWidth="1"/>
    <col min="216" max="216" width="31.7109375" style="46" bestFit="1" customWidth="1"/>
    <col min="217" max="217" width="32" style="46" bestFit="1" customWidth="1"/>
    <col min="218" max="219" width="9.140625" style="46"/>
    <col min="220" max="220" width="17.7109375" style="46" bestFit="1" customWidth="1"/>
    <col min="221" max="221" width="22.28515625" style="46" bestFit="1" customWidth="1"/>
    <col min="222" max="222" width="22.5703125" style="46" bestFit="1" customWidth="1"/>
    <col min="223" max="224" width="9.140625" style="46"/>
    <col min="225" max="225" width="14.140625" style="46" bestFit="1" customWidth="1"/>
    <col min="226" max="226" width="18.7109375" style="46" bestFit="1" customWidth="1"/>
    <col min="227" max="227" width="19" style="46" bestFit="1" customWidth="1"/>
    <col min="228" max="229" width="9.140625" style="46"/>
    <col min="230" max="230" width="15.42578125" style="46" bestFit="1" customWidth="1"/>
    <col min="231" max="231" width="20" style="46" bestFit="1" customWidth="1"/>
    <col min="232" max="232" width="20.28515625" style="46" bestFit="1" customWidth="1"/>
    <col min="233" max="234" width="9.140625" style="46"/>
    <col min="235" max="235" width="12.85546875" style="46" bestFit="1" customWidth="1"/>
    <col min="236" max="236" width="17.5703125" style="46" bestFit="1" customWidth="1"/>
    <col min="237" max="237" width="17.85546875" style="46" bestFit="1" customWidth="1"/>
    <col min="238" max="16384" width="9.140625" style="46"/>
  </cols>
  <sheetData>
    <row r="1" spans="1:239" s="16" customFormat="1" x14ac:dyDescent="0.25">
      <c r="C1" s="16">
        <v>3</v>
      </c>
      <c r="D1" s="16">
        <v>4</v>
      </c>
      <c r="E1" s="16">
        <v>5</v>
      </c>
      <c r="F1" s="16">
        <v>6</v>
      </c>
      <c r="G1" s="16">
        <v>7</v>
      </c>
      <c r="H1" s="16">
        <v>8</v>
      </c>
      <c r="I1" s="16">
        <v>9</v>
      </c>
      <c r="J1" s="39">
        <v>10</v>
      </c>
      <c r="K1" s="40">
        <v>11</v>
      </c>
      <c r="L1" s="40">
        <v>12</v>
      </c>
      <c r="M1" s="40">
        <v>13</v>
      </c>
      <c r="N1" s="41">
        <v>14</v>
      </c>
      <c r="T1" s="39"/>
      <c r="U1" s="40"/>
      <c r="V1" s="40"/>
      <c r="W1" s="40"/>
      <c r="X1" s="41"/>
      <c r="AD1" s="39"/>
      <c r="AE1" s="40"/>
      <c r="AF1" s="40"/>
      <c r="AG1" s="40"/>
      <c r="AH1" s="41"/>
      <c r="AN1" s="39"/>
      <c r="AO1" s="40"/>
      <c r="AP1" s="40"/>
      <c r="AQ1" s="40"/>
      <c r="AR1" s="41"/>
      <c r="AX1" s="39"/>
      <c r="AY1" s="40"/>
      <c r="AZ1" s="40"/>
      <c r="BA1" s="40"/>
      <c r="BB1" s="41"/>
      <c r="BH1" s="39"/>
      <c r="BI1" s="40"/>
      <c r="BJ1" s="40"/>
      <c r="BK1" s="40"/>
      <c r="BL1" s="41"/>
      <c r="BR1" s="39"/>
      <c r="BS1" s="40"/>
      <c r="BT1" s="40"/>
      <c r="BU1" s="40"/>
      <c r="BV1" s="41"/>
      <c r="CB1" s="39"/>
      <c r="CC1" s="40"/>
      <c r="CD1" s="40"/>
      <c r="CE1" s="40"/>
      <c r="CF1" s="41"/>
      <c r="CL1" s="39"/>
      <c r="CM1" s="40"/>
      <c r="CN1" s="40"/>
      <c r="CO1" s="40"/>
      <c r="CP1" s="41"/>
      <c r="CV1" s="39"/>
      <c r="CW1" s="40"/>
      <c r="CX1" s="40"/>
      <c r="CY1" s="40"/>
      <c r="CZ1" s="41"/>
      <c r="DF1" s="39"/>
      <c r="DG1" s="40"/>
      <c r="DH1" s="40"/>
      <c r="DI1" s="40"/>
      <c r="DJ1" s="41"/>
      <c r="DP1" s="39"/>
      <c r="DQ1" s="40"/>
      <c r="DR1" s="40"/>
      <c r="DS1" s="40"/>
      <c r="DT1" s="41"/>
      <c r="DZ1" s="39"/>
      <c r="EA1" s="40"/>
      <c r="EB1" s="40"/>
      <c r="EC1" s="40"/>
      <c r="ED1" s="41"/>
      <c r="EJ1" s="39"/>
      <c r="EK1" s="40"/>
      <c r="EL1" s="40"/>
      <c r="EM1" s="40"/>
      <c r="EN1" s="41"/>
      <c r="ET1" s="39"/>
      <c r="EU1" s="40"/>
      <c r="EV1" s="40"/>
      <c r="EW1" s="40"/>
      <c r="EX1" s="41"/>
      <c r="FD1" s="39"/>
      <c r="FE1" s="40"/>
      <c r="FF1" s="40"/>
      <c r="FG1" s="40"/>
      <c r="FH1" s="41"/>
      <c r="FN1" s="39"/>
      <c r="FO1" s="40"/>
      <c r="FP1" s="40"/>
      <c r="FQ1" s="40"/>
      <c r="FR1" s="41"/>
      <c r="FX1" s="39"/>
      <c r="FY1" s="40"/>
      <c r="FZ1" s="40"/>
      <c r="GA1" s="40"/>
      <c r="GB1" s="41"/>
      <c r="GH1" s="39"/>
      <c r="GI1" s="40"/>
      <c r="GJ1" s="40"/>
      <c r="GK1" s="40"/>
      <c r="GL1" s="41"/>
      <c r="GR1" s="39"/>
      <c r="GS1" s="40"/>
      <c r="GT1" s="40"/>
      <c r="GU1" s="40"/>
      <c r="GV1" s="41"/>
      <c r="HB1" s="39"/>
      <c r="HC1" s="40"/>
      <c r="HD1" s="40"/>
      <c r="HE1" s="40"/>
      <c r="HF1" s="41"/>
      <c r="HL1" s="39"/>
      <c r="HM1" s="40"/>
      <c r="HN1" s="40"/>
      <c r="HO1" s="40"/>
      <c r="HP1" s="41"/>
      <c r="HV1" s="39"/>
      <c r="HW1" s="40"/>
      <c r="HX1" s="40"/>
      <c r="HY1" s="40"/>
      <c r="HZ1" s="41"/>
      <c r="IA1" s="39"/>
      <c r="IB1" s="40"/>
      <c r="IC1" s="40"/>
      <c r="ID1" s="40"/>
      <c r="IE1" s="41"/>
    </row>
    <row r="2" spans="1:239" s="35" customFormat="1" x14ac:dyDescent="0.25">
      <c r="A2" s="35" t="str">
        <f>'Phase 1,2+robust'!A2</f>
        <v>ID</v>
      </c>
      <c r="B2" s="35" t="str">
        <f>'Phase 1,2+robust'!B2</f>
        <v>CentreID</v>
      </c>
      <c r="C2" s="35" t="str">
        <f>'Phase 1,2+robust'!C2</f>
        <v>Initials</v>
      </c>
      <c r="D2" s="35" t="str">
        <f>'Phase 1,2+robust'!D2</f>
        <v>Date</v>
      </c>
      <c r="E2" s="35" t="str">
        <f>'Phase 1,2+robust'!E2</f>
        <v>LastUpdated</v>
      </c>
      <c r="F2" s="35" t="str">
        <f>'Phase 1,2+robust'!F2</f>
        <v>Plan name</v>
      </c>
      <c r="G2" s="35" t="str">
        <f>'Phase 1,2+robust'!G2</f>
        <v>Submitted</v>
      </c>
      <c r="H2" s="35" t="str">
        <f>'Phase 1,2+robust'!H2</f>
        <v>Indication</v>
      </c>
      <c r="I2" s="35" t="str">
        <f>'Phase 1,2+robust'!I2</f>
        <v>PatientNo</v>
      </c>
      <c r="J2" s="42" t="str">
        <f>'Phase 1,2+robust'!J2</f>
        <v>PTV_1_D98</v>
      </c>
      <c r="K2" s="43" t="str">
        <f>'Phase 1,2+robust'!K2</f>
        <v>PTV_1_D98_min</v>
      </c>
      <c r="L2" s="43" t="str">
        <f>'Phase 1,2+robust'!L2</f>
        <v>PTV_1_D98_max</v>
      </c>
      <c r="M2" s="43" t="s">
        <v>578</v>
      </c>
      <c r="N2" s="44" t="s">
        <v>579</v>
      </c>
      <c r="O2" s="35" t="str">
        <f>'Phase 1,2+robust'!M2</f>
        <v>PTV_1_D2</v>
      </c>
      <c r="P2" s="35" t="str">
        <f>'Phase 1,2+robust'!N2</f>
        <v>PTV_1_D2_min</v>
      </c>
      <c r="Q2" s="35" t="str">
        <f>'Phase 1,2+robust'!O2</f>
        <v>PTV_1_D2_max</v>
      </c>
      <c r="R2" s="35" t="s">
        <v>578</v>
      </c>
      <c r="S2" s="35" t="s">
        <v>579</v>
      </c>
      <c r="T2" s="42" t="str">
        <f>'Phase 1,2+robust'!Y2</f>
        <v>PTV_1_CI</v>
      </c>
      <c r="U2" s="43" t="str">
        <f>'Phase 1,2+robust'!Z2</f>
        <v>PTV_1_CI_min</v>
      </c>
      <c r="V2" s="43" t="str">
        <f>'Phase 1,2+robust'!AA2</f>
        <v>PTV_1_CI_max</v>
      </c>
      <c r="W2" s="43" t="s">
        <v>578</v>
      </c>
      <c r="X2" s="44" t="s">
        <v>579</v>
      </c>
      <c r="Y2" s="35" t="str">
        <f>'Phase 1,2+robust'!AB2</f>
        <v>PTV_1_HI</v>
      </c>
      <c r="Z2" s="35" t="str">
        <f>'Phase 1,2+robust'!AC2</f>
        <v>PTV_1_HI_min</v>
      </c>
      <c r="AA2" s="35" t="str">
        <f>'Phase 1,2+robust'!AD2</f>
        <v>PTV_1_HI_max</v>
      </c>
      <c r="AB2" s="35" t="s">
        <v>578</v>
      </c>
      <c r="AC2" s="35" t="s">
        <v>579</v>
      </c>
      <c r="AD2" s="42" t="str">
        <f>'Phase 1,2+robust'!AE2</f>
        <v>PTV_2_D98</v>
      </c>
      <c r="AE2" s="43" t="str">
        <f>'Phase 1,2+robust'!AF2</f>
        <v>PTV_2_D98_min</v>
      </c>
      <c r="AF2" s="43" t="str">
        <f>'Phase 1,2+robust'!AG2</f>
        <v>PTV_2_D98_max</v>
      </c>
      <c r="AG2" s="43" t="s">
        <v>578</v>
      </c>
      <c r="AH2" s="44" t="s">
        <v>579</v>
      </c>
      <c r="AI2" s="35" t="str">
        <f>'Phase 1,2+robust'!AH2</f>
        <v>PTV_2_D2</v>
      </c>
      <c r="AJ2" s="35" t="str">
        <f>'Phase 1,2+robust'!AI2</f>
        <v>PTV_2_D2_min</v>
      </c>
      <c r="AK2" s="35" t="str">
        <f>'Phase 1,2+robust'!AJ2</f>
        <v>PTV_2_D2_max</v>
      </c>
      <c r="AL2" s="35" t="s">
        <v>578</v>
      </c>
      <c r="AM2" s="35" t="s">
        <v>579</v>
      </c>
      <c r="AN2" s="42" t="str">
        <f>'Phase 1,2+robust'!AT2</f>
        <v>PTV_2_CI</v>
      </c>
      <c r="AO2" s="43" t="str">
        <f>'Phase 1,2+robust'!AU2</f>
        <v>PTV_2_CI_min</v>
      </c>
      <c r="AP2" s="43" t="str">
        <f>'Phase 1,2+robust'!AV2</f>
        <v>PTV_2_CI_max</v>
      </c>
      <c r="AQ2" s="43" t="s">
        <v>578</v>
      </c>
      <c r="AR2" s="44" t="s">
        <v>579</v>
      </c>
      <c r="AS2" s="35" t="str">
        <f>'Phase 1,2+robust'!AW2</f>
        <v>PTV_2_HI</v>
      </c>
      <c r="AT2" s="35" t="str">
        <f>'Phase 1,2+robust'!AX2</f>
        <v>PTV_2_HI_min</v>
      </c>
      <c r="AU2" s="35" t="str">
        <f>'Phase 1,2+robust'!AY2</f>
        <v>PTV_2_HI_max</v>
      </c>
      <c r="AV2" s="35" t="s">
        <v>578</v>
      </c>
      <c r="AW2" s="35" t="s">
        <v>579</v>
      </c>
      <c r="AX2" s="42" t="str">
        <f>'Phase 1,2+robust'!AZ2</f>
        <v>CTV_1_D98</v>
      </c>
      <c r="AY2" s="43" t="str">
        <f>'Phase 1,2+robust'!BA2</f>
        <v>CTV_1_D98_min</v>
      </c>
      <c r="AZ2" s="43" t="str">
        <f>'Phase 1,2+robust'!BB2</f>
        <v>CTV_1_D98_max</v>
      </c>
      <c r="BA2" s="43" t="s">
        <v>578</v>
      </c>
      <c r="BB2" s="44" t="s">
        <v>579</v>
      </c>
      <c r="BC2" s="35" t="str">
        <f>'Phase 1,2+robust'!BC2</f>
        <v>CTV_1_D2</v>
      </c>
      <c r="BD2" s="35" t="str">
        <f>'Phase 1,2+robust'!BD2</f>
        <v>CTV_1_D2_min</v>
      </c>
      <c r="BE2" s="35" t="str">
        <f>'Phase 1,2+robust'!BE2</f>
        <v>CTV_1_D2_max</v>
      </c>
      <c r="BF2" s="35" t="s">
        <v>578</v>
      </c>
      <c r="BG2" s="35" t="s">
        <v>579</v>
      </c>
      <c r="BH2" s="42" t="str">
        <f>'Phase 1,2+robust'!BO2</f>
        <v xml:space="preserve">CTV_1_CI </v>
      </c>
      <c r="BI2" s="43" t="str">
        <f>'Phase 1,2+robust'!BP2</f>
        <v>CTV_1_CI_min</v>
      </c>
      <c r="BJ2" s="43" t="str">
        <f>'Phase 1,2+robust'!BQ2</f>
        <v>CTV_1_CI_max</v>
      </c>
      <c r="BK2" s="43" t="s">
        <v>578</v>
      </c>
      <c r="BL2" s="44" t="s">
        <v>579</v>
      </c>
      <c r="BM2" s="35" t="str">
        <f>'Phase 1,2+robust'!BR2</f>
        <v xml:space="preserve">CTV_1_HI </v>
      </c>
      <c r="BN2" s="35" t="str">
        <f>'Phase 1,2+robust'!BS2</f>
        <v>CTV_1_HI_min</v>
      </c>
      <c r="BO2" s="35" t="str">
        <f>'Phase 1,2+robust'!BT2</f>
        <v>CTV_1_HI_max</v>
      </c>
      <c r="BP2" s="35" t="s">
        <v>578</v>
      </c>
      <c r="BQ2" s="35" t="s">
        <v>579</v>
      </c>
      <c r="BR2" s="42" t="str">
        <f>'Phase 1,2+robust'!BU2</f>
        <v xml:space="preserve">CTV_2_D98 </v>
      </c>
      <c r="BS2" s="43" t="str">
        <f>'Phase 1,2+robust'!BV2</f>
        <v>CTV_2_D98_min</v>
      </c>
      <c r="BT2" s="43" t="str">
        <f>'Phase 1,2+robust'!BW2</f>
        <v>CTV_2_D98_max</v>
      </c>
      <c r="BU2" s="43" t="s">
        <v>578</v>
      </c>
      <c r="BV2" s="44" t="s">
        <v>579</v>
      </c>
      <c r="BW2" s="35" t="str">
        <f>'Phase 1,2+robust'!BX2</f>
        <v xml:space="preserve">CTV_2_D2 </v>
      </c>
      <c r="BX2" s="35" t="str">
        <f>'Phase 1,2+robust'!BY2</f>
        <v>CTV_2_D2_min</v>
      </c>
      <c r="BY2" s="35" t="str">
        <f>'Phase 1,2+robust'!BZ2</f>
        <v>CTV_2_D2_max</v>
      </c>
      <c r="BZ2" s="35" t="s">
        <v>578</v>
      </c>
      <c r="CA2" s="35" t="s">
        <v>579</v>
      </c>
      <c r="CB2" s="42" t="str">
        <f>'Phase 1,2+robust'!CJ2</f>
        <v xml:space="preserve">CTV_2_CI </v>
      </c>
      <c r="CC2" s="43" t="str">
        <f>'Phase 1,2+robust'!CK2</f>
        <v>CTV_2_CI_min</v>
      </c>
      <c r="CD2" s="43" t="str">
        <f>'Phase 1,2+robust'!CL2</f>
        <v>CTV_2_CI_max</v>
      </c>
      <c r="CE2" s="43" t="s">
        <v>578</v>
      </c>
      <c r="CF2" s="44" t="s">
        <v>579</v>
      </c>
      <c r="CG2" s="35" t="str">
        <f>'Phase 1,2+robust'!CM2</f>
        <v xml:space="preserve">CTV_2_HI </v>
      </c>
      <c r="CH2" s="35" t="str">
        <f>'Phase 1,2+robust'!CN2</f>
        <v>CTV_2_HI_min</v>
      </c>
      <c r="CI2" s="35" t="str">
        <f>'Phase 1,2+robust'!CO2</f>
        <v>CTV_2_HI_max</v>
      </c>
      <c r="CJ2" s="35" t="s">
        <v>578</v>
      </c>
      <c r="CK2" s="35" t="s">
        <v>579</v>
      </c>
      <c r="CL2" s="42" t="str">
        <f>'Phase 1,2+robust'!CP2</f>
        <v xml:space="preserve">GTV_D98 </v>
      </c>
      <c r="CM2" s="43" t="str">
        <f>'Phase 1,2+robust'!CQ2</f>
        <v xml:space="preserve">GTV_D98_min </v>
      </c>
      <c r="CN2" s="43" t="str">
        <f>'Phase 1,2+robust'!CR2</f>
        <v>GTV_D98_max</v>
      </c>
      <c r="CO2" s="43" t="s">
        <v>578</v>
      </c>
      <c r="CP2" s="44" t="s">
        <v>579</v>
      </c>
      <c r="CQ2" s="35" t="str">
        <f>'Phase 1,2+robust'!CS2</f>
        <v xml:space="preserve">GTV_D2 </v>
      </c>
      <c r="CR2" s="35" t="str">
        <f>'Phase 1,2+robust'!CT2</f>
        <v>GTV_D2_min</v>
      </c>
      <c r="CS2" s="35" t="str">
        <f>'Phase 1,2+robust'!CU2</f>
        <v>GTV_D2_max</v>
      </c>
      <c r="CT2" s="35" t="s">
        <v>578</v>
      </c>
      <c r="CU2" s="35" t="s">
        <v>579</v>
      </c>
      <c r="CV2" s="42" t="e">
        <f>'Phase 1,2+robust'!#REF!</f>
        <v>#REF!</v>
      </c>
      <c r="CW2" s="43" t="e">
        <f>'Phase 1,2+robust'!#REF!</f>
        <v>#REF!</v>
      </c>
      <c r="CX2" s="43" t="e">
        <f>'Phase 1,2+robust'!#REF!</f>
        <v>#REF!</v>
      </c>
      <c r="CY2" s="43" t="s">
        <v>578</v>
      </c>
      <c r="CZ2" s="44" t="s">
        <v>579</v>
      </c>
      <c r="DA2" s="35" t="str">
        <f>'Phase 1,2+robust'!DE2</f>
        <v xml:space="preserve">Brainstem_Centre_D2 </v>
      </c>
      <c r="DB2" s="35" t="str">
        <f>'Phase 1,2+robust'!DF2</f>
        <v>Brainstem_Centre_D2_min</v>
      </c>
      <c r="DC2" s="35" t="str">
        <f>'Phase 1,2+robust'!DG2</f>
        <v>Brainstem_Centre_D2_max</v>
      </c>
      <c r="DD2" s="35" t="s">
        <v>578</v>
      </c>
      <c r="DE2" s="35" t="s">
        <v>579</v>
      </c>
      <c r="DF2" s="42" t="str">
        <f>'Phase 1,2+robust'!DH2</f>
        <v xml:space="preserve">Brainstem_ Surface _D2 </v>
      </c>
      <c r="DG2" s="43" t="str">
        <f>'Phase 1,2+robust'!DI2</f>
        <v>Brainstem_ Surface _D2_min</v>
      </c>
      <c r="DH2" s="43" t="str">
        <f>'Phase 1,2+robust'!DJ2</f>
        <v>Brainstem_ Surface _D2_max</v>
      </c>
      <c r="DI2" s="43" t="s">
        <v>578</v>
      </c>
      <c r="DJ2" s="44" t="s">
        <v>579</v>
      </c>
      <c r="DK2" s="35" t="str">
        <f>'Phase 1,2+robust'!DK2</f>
        <v xml:space="preserve">Chiasma_D2 </v>
      </c>
      <c r="DL2" s="35" t="str">
        <f>'Phase 1,2+robust'!DL2</f>
        <v>Chiasma_D2_min</v>
      </c>
      <c r="DM2" s="35" t="str">
        <f>'Phase 1,2+robust'!DM2</f>
        <v>Chiasma_D2_max</v>
      </c>
      <c r="DN2" s="35" t="s">
        <v>578</v>
      </c>
      <c r="DO2" s="35" t="s">
        <v>579</v>
      </c>
      <c r="DP2" s="42" t="str">
        <f>'Phase 1,2+robust'!DN2</f>
        <v xml:space="preserve">SpinalCord_D2 </v>
      </c>
      <c r="DQ2" s="43" t="str">
        <f>'Phase 1,2+robust'!DO2</f>
        <v>SpinalCord_D2_min</v>
      </c>
      <c r="DR2" s="43" t="str">
        <f>'Phase 1,2+robust'!DP2</f>
        <v>SpinalCord_D2_max</v>
      </c>
      <c r="DS2" s="43" t="s">
        <v>578</v>
      </c>
      <c r="DT2" s="44" t="s">
        <v>579</v>
      </c>
      <c r="DU2" s="35" t="str">
        <f>'Phase 1,2+robust'!DQ2</f>
        <v xml:space="preserve">OpticalNerveLeft_D2 </v>
      </c>
      <c r="DV2" s="35" t="str">
        <f>'Phase 1,2+robust'!DR2</f>
        <v>OpticalNerveLeft_D2_min</v>
      </c>
      <c r="DW2" s="35" t="str">
        <f>'Phase 1,2+robust'!DS2</f>
        <v>OpticalNerveLeft_D2_max</v>
      </c>
      <c r="DX2" s="35" t="s">
        <v>578</v>
      </c>
      <c r="DY2" s="35" t="s">
        <v>579</v>
      </c>
      <c r="DZ2" s="42" t="str">
        <f>'Phase 1,2+robust'!DT2</f>
        <v xml:space="preserve">OpticalNerveRight_D2 </v>
      </c>
      <c r="EA2" s="43" t="str">
        <f>'Phase 1,2+robust'!DU2</f>
        <v>OpticalNerveRight_D2_min</v>
      </c>
      <c r="EB2" s="43" t="str">
        <f>'Phase 1,2+robust'!DV2</f>
        <v>OpticalNerveRight_D2_max</v>
      </c>
      <c r="EC2" s="43" t="s">
        <v>578</v>
      </c>
      <c r="ED2" s="44" t="s">
        <v>579</v>
      </c>
      <c r="EE2" s="35" t="str">
        <f>'Phase 1,2+robust'!DW2</f>
        <v>HippocampusLeft_Dmean</v>
      </c>
      <c r="EF2" s="35" t="str">
        <f>'Phase 1,2+robust'!DX2</f>
        <v>HippocampusLeft_Dmean_min</v>
      </c>
      <c r="EG2" s="35" t="str">
        <f>'Phase 1,2+robust'!DY2</f>
        <v>HippocampusLeft_Dmean_max</v>
      </c>
      <c r="EH2" s="35" t="s">
        <v>578</v>
      </c>
      <c r="EI2" s="35" t="s">
        <v>579</v>
      </c>
      <c r="EJ2" s="42" t="str">
        <f>'Phase 1,2+robust'!DZ2</f>
        <v>HippocampusRight_Dmean</v>
      </c>
      <c r="EK2" s="43" t="str">
        <f>'Phase 1,2+robust'!EA2</f>
        <v>HippocampusRight_Dmean_min</v>
      </c>
      <c r="EL2" s="43" t="str">
        <f>'Phase 1,2+robust'!EB2</f>
        <v>HippocampusRight_Dmean_max</v>
      </c>
      <c r="EM2" s="43" t="s">
        <v>578</v>
      </c>
      <c r="EN2" s="44" t="s">
        <v>579</v>
      </c>
      <c r="EO2" s="35" t="str">
        <f>'Phase 1,2+robust'!EC2</f>
        <v>Hippothalamus_D2</v>
      </c>
      <c r="EP2" s="35" t="str">
        <f>'Phase 1,2+robust'!ED2</f>
        <v>Hippothalamus_D2_min</v>
      </c>
      <c r="EQ2" s="35" t="str">
        <f>'Phase 1,2+robust'!EE2</f>
        <v>Hippothalamus_D2_max</v>
      </c>
      <c r="ER2" s="35" t="s">
        <v>578</v>
      </c>
      <c r="ES2" s="35" t="s">
        <v>579</v>
      </c>
      <c r="ET2" s="42" t="str">
        <f>'Phase 1,2+robust'!EF2</f>
        <v>TemporalLobeLeft_D2</v>
      </c>
      <c r="EU2" s="43" t="str">
        <f>'Phase 1,2+robust'!EG2</f>
        <v>TemporalLobeLeft_D2_min</v>
      </c>
      <c r="EV2" s="43" t="str">
        <f>'Phase 1,2+robust'!EH2</f>
        <v>TemporalLobeLeft_D2_max</v>
      </c>
      <c r="EW2" s="43" t="s">
        <v>578</v>
      </c>
      <c r="EX2" s="44" t="s">
        <v>579</v>
      </c>
      <c r="EY2" s="35" t="str">
        <f>'Phase 1,2+robust'!EI2</f>
        <v>TemporalLobeRight_D2</v>
      </c>
      <c r="EZ2" s="35" t="str">
        <f>'Phase 1,2+robust'!EJ2</f>
        <v>TemporalLobeRight_D2_min</v>
      </c>
      <c r="FA2" s="35" t="str">
        <f>'Phase 1,2+robust'!EK2</f>
        <v>TemporalLobeRight_D2_max</v>
      </c>
      <c r="FB2" s="35" t="s">
        <v>578</v>
      </c>
      <c r="FC2" s="35" t="s">
        <v>579</v>
      </c>
      <c r="FD2" s="42" t="str">
        <f>'Phase 1,2+robust'!EL2</f>
        <v>RetinaLeft_D2</v>
      </c>
      <c r="FE2" s="43" t="str">
        <f>'Phase 1,2+robust'!EM2</f>
        <v>RetinaLeft_D2_min</v>
      </c>
      <c r="FF2" s="43" t="str">
        <f>'Phase 1,2+robust'!EN2</f>
        <v>RetinaLeft_D2_max</v>
      </c>
      <c r="FG2" s="43" t="s">
        <v>578</v>
      </c>
      <c r="FH2" s="44" t="s">
        <v>579</v>
      </c>
      <c r="FI2" s="35" t="str">
        <f>'Phase 1,2+robust'!EO2</f>
        <v>RetinaRight_D2</v>
      </c>
      <c r="FJ2" s="35" t="str">
        <f>'Phase 1,2+robust'!EP2</f>
        <v>RetinaRight_D2_min</v>
      </c>
      <c r="FK2" s="35" t="str">
        <f>'Phase 1,2+robust'!EQ2</f>
        <v>RetinaRight_D2_max</v>
      </c>
      <c r="FL2" s="35" t="s">
        <v>578</v>
      </c>
      <c r="FM2" s="35" t="s">
        <v>579</v>
      </c>
      <c r="FN2" s="42" t="str">
        <f>'Phase 1,2+robust'!ER2</f>
        <v>TearGlandLeft_Dmean</v>
      </c>
      <c r="FO2" s="43" t="str">
        <f>'Phase 1,2+robust'!ES2</f>
        <v>TearGlandLeft_Dmean_min</v>
      </c>
      <c r="FP2" s="43" t="str">
        <f>'Phase 1,2+robust'!ET2</f>
        <v>TearGlandLeft_Dmean_max</v>
      </c>
      <c r="FQ2" s="43" t="s">
        <v>578</v>
      </c>
      <c r="FR2" s="44" t="s">
        <v>579</v>
      </c>
      <c r="FS2" s="35" t="str">
        <f>'Phase 1,2+robust'!EU2</f>
        <v>TearGlandRight_Dmean</v>
      </c>
      <c r="FT2" s="35" t="str">
        <f>'Phase 1,2+robust'!EV2</f>
        <v>TearGlandRight_Dmean_min</v>
      </c>
      <c r="FU2" s="35" t="str">
        <f>'Phase 1,2+robust'!EW2</f>
        <v>TearGlandRight_Dmean_max</v>
      </c>
      <c r="FV2" s="35" t="s">
        <v>578</v>
      </c>
      <c r="FW2" s="35" t="s">
        <v>579</v>
      </c>
      <c r="FX2" s="42" t="str">
        <f>'Phase 1,2+robust'!EX2</f>
        <v>CochleaLeft_Dmean</v>
      </c>
      <c r="FY2" s="43" t="str">
        <f>'Phase 1,2+robust'!EY2</f>
        <v>CochleaLeft_Dmean_min</v>
      </c>
      <c r="FZ2" s="43" t="str">
        <f>'Phase 1,2+robust'!EZ2</f>
        <v>CochleaLeft_Dmean_max</v>
      </c>
      <c r="GA2" s="43" t="s">
        <v>578</v>
      </c>
      <c r="GB2" s="44" t="s">
        <v>579</v>
      </c>
      <c r="GC2" s="35" t="str">
        <f>'Phase 1,2+robust'!FA2</f>
        <v>CochleaRight_Dmean</v>
      </c>
      <c r="GD2" s="35" t="str">
        <f>'Phase 1,2+robust'!FB2</f>
        <v>CochleaRight_Dmean_min</v>
      </c>
      <c r="GE2" s="35" t="str">
        <f>'Phase 1,2+robust'!FC2</f>
        <v>CochleaRight_Dmean_max</v>
      </c>
      <c r="GF2" s="35" t="s">
        <v>578</v>
      </c>
      <c r="GG2" s="35" t="s">
        <v>579</v>
      </c>
      <c r="GH2" s="42" t="str">
        <f>'Phase 1,2+robust'!FD2</f>
        <v>Pituitary gland_D2</v>
      </c>
      <c r="GI2" s="43" t="str">
        <f>'Phase 1,2+robust'!FE2</f>
        <v>Pituitary gland_D2_min</v>
      </c>
      <c r="GJ2" s="43" t="str">
        <f>'Phase 1,2+robust'!FF2</f>
        <v>Pituitary gland_D2_max</v>
      </c>
      <c r="GK2" s="43" t="s">
        <v>578</v>
      </c>
      <c r="GL2" s="44" t="s">
        <v>579</v>
      </c>
      <c r="GM2" s="35" t="str">
        <f>'Phase 1,2+robust'!FG2</f>
        <v>LensLeft_D2</v>
      </c>
      <c r="GN2" s="35" t="str">
        <f>'Phase 1,2+robust'!FH2</f>
        <v>LensLeft_D2_min</v>
      </c>
      <c r="GO2" s="35" t="str">
        <f>'Phase 1,2+robust'!FI2</f>
        <v>LensLeft_D2_max</v>
      </c>
      <c r="GP2" s="35" t="s">
        <v>578</v>
      </c>
      <c r="GQ2" s="35" t="s">
        <v>579</v>
      </c>
      <c r="GR2" s="42" t="str">
        <f>'Phase 1,2+robust'!FJ2</f>
        <v>LensRight_D2</v>
      </c>
      <c r="GS2" s="43" t="str">
        <f>'Phase 1,2+robust'!FK2</f>
        <v>LensRight_D2_min</v>
      </c>
      <c r="GT2" s="43" t="str">
        <f>'Phase 1,2+robust'!FL2</f>
        <v>LensRight_D2_max</v>
      </c>
      <c r="GU2" s="43" t="s">
        <v>578</v>
      </c>
      <c r="GV2" s="44" t="s">
        <v>579</v>
      </c>
      <c r="GW2" s="35" t="str">
        <f>'Phase 1,2+robust'!FM2</f>
        <v>Brain_V15</v>
      </c>
      <c r="GX2" s="35" t="str">
        <f>'Phase 1,2+robust'!FN2</f>
        <v>Brain_V15_min</v>
      </c>
      <c r="GY2" s="35" t="str">
        <f>'Phase 1,2+robust'!FO2</f>
        <v>Brain_V15_max</v>
      </c>
      <c r="GZ2" s="35" t="s">
        <v>578</v>
      </c>
      <c r="HA2" s="35" t="s">
        <v>579</v>
      </c>
      <c r="HB2" s="42" t="str">
        <f>'Phase 1,2+robust'!FP2</f>
        <v xml:space="preserve">Parotid_Gland_Left_Dmean </v>
      </c>
      <c r="HC2" s="43" t="str">
        <f>'Phase 1,2+robust'!FQ2</f>
        <v>Parotid_Gland_Left_Dmean_min</v>
      </c>
      <c r="HD2" s="43" t="str">
        <f>'Phase 1,2+robust'!FR2</f>
        <v>Parotid_Gland_Left_Dmean_max</v>
      </c>
      <c r="HE2" s="43" t="s">
        <v>578</v>
      </c>
      <c r="HF2" s="44" t="s">
        <v>579</v>
      </c>
      <c r="HG2" s="35" t="str">
        <f>'Phase 1,2+robust'!FS2</f>
        <v xml:space="preserve">Parotid_Gland_Right_Dmean </v>
      </c>
      <c r="HH2" s="35" t="str">
        <f>'Phase 1,2+robust'!FT2</f>
        <v>Parotid_Gland_Right_Dmean_min</v>
      </c>
      <c r="HI2" s="35" t="str">
        <f>'Phase 1,2+robust'!FU2</f>
        <v>Parotid_Gland_Right_Dmean_max</v>
      </c>
      <c r="HJ2" s="35" t="s">
        <v>578</v>
      </c>
      <c r="HK2" s="35" t="s">
        <v>579</v>
      </c>
      <c r="HL2" s="42" t="str">
        <f>'Phase 1,2+robust'!FV2</f>
        <v>OralCavity_Dmean</v>
      </c>
      <c r="HM2" s="43" t="str">
        <f>'Phase 1,2+robust'!FW2</f>
        <v>OralCavity_Dmean_min</v>
      </c>
      <c r="HN2" s="43" t="str">
        <f>'Phase 1,2+robust'!FX2</f>
        <v>OralCavity_Dmean_max</v>
      </c>
      <c r="HO2" s="43" t="s">
        <v>578</v>
      </c>
      <c r="HP2" s="44" t="s">
        <v>579</v>
      </c>
      <c r="HQ2" s="35" t="str">
        <f>'Phase 1,2+robust'!FY2</f>
        <v>MaculaLEft_D2</v>
      </c>
      <c r="HR2" s="35" t="str">
        <f>'Phase 1,2+robust'!FZ2</f>
        <v>MaculaLEft_D2_min</v>
      </c>
      <c r="HS2" s="35" t="str">
        <f>'Phase 1,2+robust'!GA2</f>
        <v>MaculaLEft_D2_max</v>
      </c>
      <c r="HT2" s="35" t="s">
        <v>578</v>
      </c>
      <c r="HU2" s="35" t="s">
        <v>579</v>
      </c>
      <c r="HV2" s="42" t="str">
        <f>'Phase 1,2+robust'!GB2</f>
        <v>MaculaRight_D2</v>
      </c>
      <c r="HW2" s="43" t="str">
        <f>'Phase 1,2+robust'!GC2</f>
        <v>MaculaRight_D2_min</v>
      </c>
      <c r="HX2" s="43" t="str">
        <f>'Phase 1,2+robust'!GD2</f>
        <v>MaculaRight_D2_max</v>
      </c>
      <c r="HY2" s="43" t="s">
        <v>578</v>
      </c>
      <c r="HZ2" s="44" t="s">
        <v>579</v>
      </c>
      <c r="IA2" s="42" t="str">
        <f>'Phase 1,2+robust'!GE2</f>
        <v>Body-CTV_D2</v>
      </c>
      <c r="IB2" s="43" t="str">
        <f>'Phase 1,2+robust'!GF2</f>
        <v>Body-CTV_D2_min</v>
      </c>
      <c r="IC2" s="43" t="str">
        <f>'Phase 1,2+robust'!GG2</f>
        <v>Body-CTV_D2_max</v>
      </c>
      <c r="ID2" s="43" t="s">
        <v>578</v>
      </c>
      <c r="IE2" s="44" t="s">
        <v>579</v>
      </c>
    </row>
    <row r="3" spans="1:239" s="16" customFormat="1" x14ac:dyDescent="0.25">
      <c r="J3" s="45"/>
      <c r="K3" s="46"/>
      <c r="L3" s="46"/>
      <c r="M3" s="46"/>
      <c r="N3" s="47"/>
      <c r="T3" s="45"/>
      <c r="U3" s="46"/>
      <c r="V3" s="46"/>
      <c r="W3" s="46"/>
      <c r="X3" s="47"/>
      <c r="AD3" s="45"/>
      <c r="AE3" s="46"/>
      <c r="AF3" s="46"/>
      <c r="AG3" s="46"/>
      <c r="AH3" s="47"/>
      <c r="AN3" s="45"/>
      <c r="AO3" s="46"/>
      <c r="AP3" s="46"/>
      <c r="AQ3" s="46"/>
      <c r="AR3" s="47"/>
      <c r="AX3" s="45"/>
      <c r="AY3" s="46"/>
      <c r="AZ3" s="46"/>
      <c r="BA3" s="46"/>
      <c r="BB3" s="47"/>
      <c r="BH3" s="45"/>
      <c r="BI3" s="46"/>
      <c r="BJ3" s="46"/>
      <c r="BK3" s="46"/>
      <c r="BL3" s="47"/>
      <c r="BR3" s="45"/>
      <c r="BS3" s="46"/>
      <c r="BT3" s="46"/>
      <c r="BU3" s="46"/>
      <c r="BV3" s="47"/>
      <c r="CB3" s="45"/>
      <c r="CC3" s="46"/>
      <c r="CD3" s="46"/>
      <c r="CE3" s="46"/>
      <c r="CF3" s="47"/>
      <c r="CL3" s="45"/>
      <c r="CM3" s="46"/>
      <c r="CN3" s="46"/>
      <c r="CO3" s="46"/>
      <c r="CP3" s="47"/>
      <c r="CV3" s="45"/>
      <c r="CW3" s="46"/>
      <c r="CX3" s="46"/>
      <c r="CY3" s="46"/>
      <c r="CZ3" s="47"/>
      <c r="DF3" s="45"/>
      <c r="DG3" s="46"/>
      <c r="DH3" s="46"/>
      <c r="DI3" s="46"/>
      <c r="DJ3" s="47"/>
      <c r="DP3" s="45"/>
      <c r="DQ3" s="46"/>
      <c r="DR3" s="46"/>
      <c r="DS3" s="46"/>
      <c r="DT3" s="47"/>
      <c r="DZ3" s="45"/>
      <c r="EA3" s="46"/>
      <c r="EB3" s="46"/>
      <c r="EC3" s="46"/>
      <c r="ED3" s="47"/>
      <c r="EJ3" s="45"/>
      <c r="EK3" s="46"/>
      <c r="EL3" s="46"/>
      <c r="EM3" s="46"/>
      <c r="EN3" s="47"/>
      <c r="ET3" s="45"/>
      <c r="EU3" s="46"/>
      <c r="EV3" s="46"/>
      <c r="EW3" s="46"/>
      <c r="EX3" s="47"/>
      <c r="FD3" s="45"/>
      <c r="FE3" s="46"/>
      <c r="FF3" s="46"/>
      <c r="FG3" s="46"/>
      <c r="FH3" s="47"/>
      <c r="FN3" s="45"/>
      <c r="FO3" s="46"/>
      <c r="FP3" s="46"/>
      <c r="FQ3" s="46"/>
      <c r="FR3" s="47"/>
      <c r="FX3" s="45"/>
      <c r="FY3" s="46"/>
      <c r="FZ3" s="46"/>
      <c r="GA3" s="46"/>
      <c r="GB3" s="47"/>
      <c r="GH3" s="45"/>
      <c r="GI3" s="46"/>
      <c r="GJ3" s="46"/>
      <c r="GK3" s="46"/>
      <c r="GL3" s="47"/>
      <c r="GR3" s="45"/>
      <c r="GS3" s="46"/>
      <c r="GT3" s="46"/>
      <c r="GU3" s="46"/>
      <c r="GV3" s="47"/>
      <c r="HB3" s="45"/>
      <c r="HC3" s="46"/>
      <c r="HD3" s="46"/>
      <c r="HE3" s="46"/>
      <c r="HF3" s="47"/>
      <c r="HL3" s="45"/>
      <c r="HM3" s="46"/>
      <c r="HN3" s="46"/>
      <c r="HO3" s="46"/>
      <c r="HP3" s="47"/>
      <c r="HV3" s="45"/>
      <c r="HW3" s="46"/>
      <c r="HX3" s="46"/>
      <c r="HY3" s="46"/>
      <c r="HZ3" s="47"/>
      <c r="IA3" s="45"/>
      <c r="IB3" s="46"/>
      <c r="IC3" s="46"/>
      <c r="ID3" s="46"/>
      <c r="IE3" s="47"/>
    </row>
    <row r="4" spans="1:239" s="16" customFormat="1" x14ac:dyDescent="0.25">
      <c r="B4" s="37" t="s">
        <v>580</v>
      </c>
      <c r="J4" s="45"/>
      <c r="K4" s="46"/>
      <c r="L4" s="46"/>
      <c r="M4" s="46"/>
      <c r="N4" s="47"/>
      <c r="T4" s="45"/>
      <c r="U4" s="46"/>
      <c r="V4" s="46"/>
      <c r="W4" s="46"/>
      <c r="X4" s="47"/>
      <c r="AD4" s="45"/>
      <c r="AE4" s="46"/>
      <c r="AF4" s="46"/>
      <c r="AG4" s="46"/>
      <c r="AH4" s="47"/>
      <c r="AN4" s="45"/>
      <c r="AO4" s="46"/>
      <c r="AP4" s="46"/>
      <c r="AQ4" s="46"/>
      <c r="AR4" s="47"/>
      <c r="AX4" s="45"/>
      <c r="AY4" s="46"/>
      <c r="AZ4" s="46"/>
      <c r="BA4" s="46"/>
      <c r="BB4" s="47"/>
      <c r="BH4" s="45"/>
      <c r="BI4" s="46"/>
      <c r="BJ4" s="46"/>
      <c r="BK4" s="46"/>
      <c r="BL4" s="47"/>
      <c r="BR4" s="45"/>
      <c r="BS4" s="46"/>
      <c r="BT4" s="46"/>
      <c r="BU4" s="46"/>
      <c r="BV4" s="47"/>
      <c r="CB4" s="45"/>
      <c r="CC4" s="46"/>
      <c r="CD4" s="46"/>
      <c r="CE4" s="46"/>
      <c r="CF4" s="47"/>
      <c r="CL4" s="45"/>
      <c r="CM4" s="46"/>
      <c r="CN4" s="46"/>
      <c r="CO4" s="46"/>
      <c r="CP4" s="47"/>
      <c r="CV4" s="45"/>
      <c r="CW4" s="46"/>
      <c r="CX4" s="46"/>
      <c r="CY4" s="46"/>
      <c r="CZ4" s="47"/>
      <c r="DF4" s="45"/>
      <c r="DG4" s="46"/>
      <c r="DH4" s="46"/>
      <c r="DI4" s="46"/>
      <c r="DJ4" s="47"/>
      <c r="DP4" s="45"/>
      <c r="DQ4" s="46"/>
      <c r="DR4" s="46"/>
      <c r="DS4" s="46"/>
      <c r="DT4" s="47"/>
      <c r="DZ4" s="45"/>
      <c r="EA4" s="46"/>
      <c r="EB4" s="46"/>
      <c r="EC4" s="46"/>
      <c r="ED4" s="47"/>
      <c r="EJ4" s="45"/>
      <c r="EK4" s="46"/>
      <c r="EL4" s="46"/>
      <c r="EM4" s="46"/>
      <c r="EN4" s="47"/>
      <c r="ET4" s="45"/>
      <c r="EU4" s="46"/>
      <c r="EV4" s="46"/>
      <c r="EW4" s="46"/>
      <c r="EX4" s="47"/>
      <c r="FD4" s="45"/>
      <c r="FE4" s="46"/>
      <c r="FF4" s="46"/>
      <c r="FG4" s="46"/>
      <c r="FH4" s="47"/>
      <c r="FN4" s="45"/>
      <c r="FO4" s="46"/>
      <c r="FP4" s="46"/>
      <c r="FQ4" s="46"/>
      <c r="FR4" s="47"/>
      <c r="FX4" s="45"/>
      <c r="FY4" s="46"/>
      <c r="FZ4" s="46"/>
      <c r="GA4" s="46"/>
      <c r="GB4" s="47"/>
      <c r="GH4" s="45"/>
      <c r="GI4" s="46"/>
      <c r="GJ4" s="46"/>
      <c r="GK4" s="46"/>
      <c r="GL4" s="47"/>
      <c r="GR4" s="45"/>
      <c r="GS4" s="46"/>
      <c r="GT4" s="46"/>
      <c r="GU4" s="46"/>
      <c r="GV4" s="47"/>
      <c r="HB4" s="45"/>
      <c r="HC4" s="46"/>
      <c r="HD4" s="46"/>
      <c r="HE4" s="46"/>
      <c r="HF4" s="47"/>
      <c r="HL4" s="45"/>
      <c r="HM4" s="46"/>
      <c r="HN4" s="46"/>
      <c r="HO4" s="46"/>
      <c r="HP4" s="47"/>
      <c r="HV4" s="45"/>
      <c r="HW4" s="46"/>
      <c r="HX4" s="46"/>
      <c r="HY4" s="46"/>
      <c r="HZ4" s="47"/>
      <c r="IA4" s="45"/>
      <c r="IB4" s="46"/>
      <c r="IC4" s="46"/>
      <c r="ID4" s="46"/>
      <c r="IE4" s="47"/>
    </row>
    <row r="5" spans="1:239" s="16" customFormat="1" x14ac:dyDescent="0.25">
      <c r="A5" s="16">
        <f>'SC1'!A37</f>
        <v>0</v>
      </c>
      <c r="B5" s="16" t="str">
        <f>'SC1'!B37</f>
        <v>nominal</v>
      </c>
      <c r="C5" s="16">
        <f>'SC1'!C37</f>
        <v>0</v>
      </c>
      <c r="D5" s="16">
        <f>'SC1'!D37</f>
        <v>0</v>
      </c>
      <c r="E5" s="16">
        <f>'SC1'!E37</f>
        <v>0</v>
      </c>
      <c r="F5" s="16">
        <f>'SC1'!F37</f>
        <v>0</v>
      </c>
      <c r="G5" s="16">
        <f>'SC1'!G37</f>
        <v>0</v>
      </c>
      <c r="H5" s="16">
        <f>'SC1'!H37</f>
        <v>0</v>
      </c>
      <c r="I5" s="16">
        <f>'SC1'!I37</f>
        <v>0</v>
      </c>
      <c r="J5" s="45">
        <f>'SC1'!J37</f>
        <v>74</v>
      </c>
      <c r="K5" s="46">
        <f>'SC1'!K37</f>
        <v>70.3</v>
      </c>
      <c r="L5" s="46" t="e">
        <f>'SC1'!#REF!</f>
        <v>#REF!</v>
      </c>
      <c r="M5" s="46"/>
      <c r="N5" s="47"/>
      <c r="O5" s="16">
        <f>'SC1'!M37</f>
        <v>74</v>
      </c>
      <c r="P5" s="16">
        <f>'SC1'!N37</f>
        <v>79.180000000000007</v>
      </c>
      <c r="Q5" s="16" t="e">
        <f>'SC1'!#REF!</f>
        <v>#REF!</v>
      </c>
      <c r="R5" s="16">
        <f>O5-P5</f>
        <v>-5.1800000000000068</v>
      </c>
      <c r="S5" s="16" t="e">
        <f t="shared" ref="S5:S67" si="0">Q5-O5</f>
        <v>#REF!</v>
      </c>
      <c r="T5" s="45">
        <f>'SC1'!P37</f>
        <v>0</v>
      </c>
      <c r="U5" s="46">
        <f>'SC1'!Q37</f>
        <v>0</v>
      </c>
      <c r="V5" s="46">
        <f>'SC1'!R37</f>
        <v>0</v>
      </c>
      <c r="W5" s="46">
        <f>T5-U5</f>
        <v>0</v>
      </c>
      <c r="X5" s="47">
        <f t="shared" ref="X5:X67" si="1">V5-T5</f>
        <v>0</v>
      </c>
      <c r="Y5" s="16">
        <f>'SC1'!S37</f>
        <v>0</v>
      </c>
      <c r="Z5" s="16">
        <f>'SC1'!T37</f>
        <v>0</v>
      </c>
      <c r="AA5" s="16">
        <f>'SC1'!U37</f>
        <v>0</v>
      </c>
      <c r="AB5" s="16">
        <f>Y5-Z5</f>
        <v>0</v>
      </c>
      <c r="AC5" s="16">
        <f t="shared" ref="AC5:AC67" si="2">AA5-Y5</f>
        <v>0</v>
      </c>
      <c r="AD5" s="45">
        <f>'SC1'!V37</f>
        <v>0</v>
      </c>
      <c r="AE5" s="46">
        <f>'SC1'!W37</f>
        <v>70.3</v>
      </c>
      <c r="AF5" s="46">
        <f>'SC1'!X37</f>
        <v>70.3</v>
      </c>
      <c r="AG5" s="46">
        <f>AD5-AE5</f>
        <v>-70.3</v>
      </c>
      <c r="AH5" s="47">
        <f t="shared" ref="AH5:AH67" si="3">AF5-AD5</f>
        <v>70.3</v>
      </c>
      <c r="AI5" s="16">
        <f>'SC1'!Y37</f>
        <v>0</v>
      </c>
      <c r="AJ5" s="16">
        <f>'SC1'!Z37</f>
        <v>79.180000000000007</v>
      </c>
      <c r="AK5" s="16">
        <f>'SC1'!AA37</f>
        <v>79.180000000000007</v>
      </c>
      <c r="AL5" s="16">
        <f>AI5-AJ5</f>
        <v>-79.180000000000007</v>
      </c>
      <c r="AM5" s="16">
        <f t="shared" ref="AM5:AM67" si="4">AK5-AI5</f>
        <v>79.180000000000007</v>
      </c>
      <c r="AN5" s="45">
        <f>'SC1'!AB37</f>
        <v>0</v>
      </c>
      <c r="AO5" s="46">
        <f>'SC1'!AC37</f>
        <v>0</v>
      </c>
      <c r="AP5" s="46">
        <f>'SC1'!AD37</f>
        <v>0</v>
      </c>
      <c r="AQ5" s="46">
        <f>AN5-AO5</f>
        <v>0</v>
      </c>
      <c r="AR5" s="47">
        <f t="shared" ref="AR5:AR67" si="5">AP5-AN5</f>
        <v>0</v>
      </c>
      <c r="AS5" s="16">
        <f>'SC1'!AE37</f>
        <v>0</v>
      </c>
      <c r="AT5" s="16">
        <f>'SC1'!AF37</f>
        <v>0</v>
      </c>
      <c r="AU5" s="16">
        <f>'SC1'!AG37</f>
        <v>0</v>
      </c>
      <c r="AV5" s="16">
        <f>AS5-AT5</f>
        <v>0</v>
      </c>
      <c r="AW5" s="16">
        <f t="shared" ref="AW5:AW67" si="6">AU5-AS5</f>
        <v>0</v>
      </c>
      <c r="AX5" s="45">
        <f>'SC1'!AH37</f>
        <v>0</v>
      </c>
      <c r="AY5" s="46">
        <f>'SC1'!AI37</f>
        <v>74</v>
      </c>
      <c r="AZ5" s="46">
        <f>'SC1'!AJ37</f>
        <v>74</v>
      </c>
      <c r="BA5" s="46">
        <f>AX5-AY5</f>
        <v>-74</v>
      </c>
      <c r="BB5" s="47">
        <f t="shared" ref="BB5:BB67" si="7">AZ5-AX5</f>
        <v>74</v>
      </c>
      <c r="BC5" s="16">
        <f>'SC1'!AK37</f>
        <v>0</v>
      </c>
      <c r="BD5" s="16">
        <f>'SC1'!AL37</f>
        <v>79.180000000000007</v>
      </c>
      <c r="BE5" s="16">
        <f>'SC1'!AM37</f>
        <v>79.180000000000007</v>
      </c>
      <c r="BF5" s="16">
        <f>BC5-BD5</f>
        <v>-79.180000000000007</v>
      </c>
      <c r="BG5" s="16">
        <f t="shared" ref="BG5:BG67" si="8">BE5-BC5</f>
        <v>79.180000000000007</v>
      </c>
      <c r="BH5" s="45">
        <f>'SC1'!AN37</f>
        <v>0</v>
      </c>
      <c r="BI5" s="46">
        <f>'SC1'!AO37</f>
        <v>0</v>
      </c>
      <c r="BJ5" s="46">
        <f>'SC1'!AP37</f>
        <v>0</v>
      </c>
      <c r="BK5" s="46">
        <f>BH5-BI5</f>
        <v>0</v>
      </c>
      <c r="BL5" s="47">
        <f t="shared" ref="BL5:BL67" si="9">BJ5-BH5</f>
        <v>0</v>
      </c>
      <c r="BM5" s="16">
        <f>'SC1'!AQ37</f>
        <v>0</v>
      </c>
      <c r="BN5" s="16">
        <f>'SC1'!AR37</f>
        <v>0</v>
      </c>
      <c r="BO5" s="16">
        <f>'SC1'!AS37</f>
        <v>0</v>
      </c>
      <c r="BP5" s="16">
        <f>BM5-BN5</f>
        <v>0</v>
      </c>
      <c r="BQ5" s="16">
        <f t="shared" ref="BQ5:BQ67" si="10">BO5-BM5</f>
        <v>0</v>
      </c>
      <c r="BR5" s="45">
        <f>'SC1'!AT37</f>
        <v>0</v>
      </c>
      <c r="BS5" s="46">
        <f>'SC1'!AU37</f>
        <v>74</v>
      </c>
      <c r="BT5" s="46">
        <f>'SC1'!AV37</f>
        <v>74</v>
      </c>
      <c r="BU5" s="46">
        <f>BR5-BS5</f>
        <v>-74</v>
      </c>
      <c r="BV5" s="47">
        <f t="shared" ref="BV5:BV67" si="11">BT5-BR5</f>
        <v>74</v>
      </c>
      <c r="BW5" s="16">
        <f>'SC1'!AW37</f>
        <v>0</v>
      </c>
      <c r="BX5" s="16">
        <f>'SC1'!AX37</f>
        <v>79.180000000000007</v>
      </c>
      <c r="BY5" s="16">
        <f>'SC1'!AY37</f>
        <v>79.180000000000007</v>
      </c>
      <c r="BZ5" s="16">
        <f>BW5-BX5</f>
        <v>-79.180000000000007</v>
      </c>
      <c r="CA5" s="16">
        <f t="shared" ref="CA5:CA67" si="12">BY5-BW5</f>
        <v>79.180000000000007</v>
      </c>
      <c r="CB5" s="45">
        <f>'SC1'!AZ37</f>
        <v>0</v>
      </c>
      <c r="CC5" s="46">
        <f>'SC1'!BA37</f>
        <v>0</v>
      </c>
      <c r="CD5" s="46">
        <f>'SC1'!BB37</f>
        <v>0</v>
      </c>
      <c r="CE5" s="46">
        <f>CB5-CC5</f>
        <v>0</v>
      </c>
      <c r="CF5" s="47">
        <f t="shared" ref="CF5:CF67" si="13">CD5-CB5</f>
        <v>0</v>
      </c>
      <c r="CG5" s="16">
        <f>'SC1'!BC37</f>
        <v>0</v>
      </c>
      <c r="CH5" s="16">
        <f>'SC1'!BD37</f>
        <v>0</v>
      </c>
      <c r="CI5" s="16">
        <f>'SC1'!BE37</f>
        <v>0</v>
      </c>
      <c r="CJ5" s="16">
        <f>CG5-CH5</f>
        <v>0</v>
      </c>
      <c r="CK5" s="16">
        <f t="shared" ref="CK5:CK67" si="14">CI5-CG5</f>
        <v>0</v>
      </c>
      <c r="CL5" s="45">
        <f>'SC1'!BF37</f>
        <v>0</v>
      </c>
      <c r="CM5" s="46">
        <f>'SC1'!BG37</f>
        <v>74</v>
      </c>
      <c r="CN5" s="46">
        <f>'SC1'!BH37</f>
        <v>74</v>
      </c>
      <c r="CO5" s="46">
        <f>CL5-CM5</f>
        <v>-74</v>
      </c>
      <c r="CP5" s="47">
        <f t="shared" ref="CP5:CP67" si="15">CN5-CL5</f>
        <v>74</v>
      </c>
      <c r="CQ5" s="16">
        <f>'SC1'!BI37</f>
        <v>0</v>
      </c>
      <c r="CR5" s="16">
        <f>'SC1'!BJ37</f>
        <v>79.180000000000007</v>
      </c>
      <c r="CS5" s="16">
        <f>'SC1'!BK37</f>
        <v>79.180000000000007</v>
      </c>
      <c r="CT5" s="16">
        <f>CQ5-CR5</f>
        <v>-79.180000000000007</v>
      </c>
      <c r="CU5" s="16">
        <f t="shared" ref="CU5:CU67" si="16">CS5-CQ5</f>
        <v>79.180000000000007</v>
      </c>
      <c r="CV5" s="45">
        <f>'SC1'!BL37</f>
        <v>0</v>
      </c>
      <c r="CW5" s="46">
        <f>'SC1'!BM37</f>
        <v>0</v>
      </c>
      <c r="CX5" s="46">
        <f>'SC1'!BN37</f>
        <v>0</v>
      </c>
      <c r="CY5" s="46">
        <f>CV5-CW5</f>
        <v>0</v>
      </c>
      <c r="CZ5" s="47">
        <f t="shared" ref="CZ5:CZ67" si="17">CX5-CV5</f>
        <v>0</v>
      </c>
      <c r="DA5" s="16">
        <f>'SC1'!BO37</f>
        <v>0</v>
      </c>
      <c r="DB5" s="16">
        <f>'SC1'!BP37</f>
        <v>54</v>
      </c>
      <c r="DC5" s="16">
        <f>'SC1'!BQ37</f>
        <v>54</v>
      </c>
      <c r="DD5" s="16">
        <f>DA5-DB5</f>
        <v>-54</v>
      </c>
      <c r="DE5" s="16">
        <f t="shared" ref="DE5:DE67" si="18">DC5-DA5</f>
        <v>54</v>
      </c>
      <c r="DF5" s="45">
        <f>'SC1'!BR37</f>
        <v>0</v>
      </c>
      <c r="DG5" s="46">
        <f>'SC1'!BS37</f>
        <v>64</v>
      </c>
      <c r="DH5" s="46">
        <f>'SC1'!BT37</f>
        <v>64</v>
      </c>
      <c r="DI5" s="46">
        <f>DF5-DG5</f>
        <v>-64</v>
      </c>
      <c r="DJ5" s="47">
        <f t="shared" ref="DJ5:DJ67" si="19">DH5-DF5</f>
        <v>64</v>
      </c>
      <c r="DK5" s="16">
        <f>'SC1'!BU37</f>
        <v>0</v>
      </c>
      <c r="DL5" s="16">
        <f>'SC1'!BV37</f>
        <v>54</v>
      </c>
      <c r="DM5" s="16">
        <f>'SC1'!BW37</f>
        <v>54</v>
      </c>
      <c r="DN5" s="16">
        <f>DK5-DL5</f>
        <v>-54</v>
      </c>
      <c r="DO5" s="16">
        <f t="shared" ref="DO5:DO67" si="20">DM5-DK5</f>
        <v>54</v>
      </c>
      <c r="DP5" s="45">
        <f>'SC1'!BX37</f>
        <v>0</v>
      </c>
      <c r="DQ5" s="46">
        <f>'SC1'!BY37</f>
        <v>50</v>
      </c>
      <c r="DR5" s="46">
        <f>'SC1'!BZ37</f>
        <v>50</v>
      </c>
      <c r="DS5" s="46">
        <f>DP5-DQ5</f>
        <v>-50</v>
      </c>
      <c r="DT5" s="47">
        <f t="shared" ref="DT5:DT67" si="21">DR5-DP5</f>
        <v>50</v>
      </c>
      <c r="DU5" s="16">
        <f>'SC1'!CA37</f>
        <v>0</v>
      </c>
      <c r="DV5" s="16">
        <f>'SC1'!CB37</f>
        <v>54</v>
      </c>
      <c r="DW5" s="16">
        <f>'SC1'!CC37</f>
        <v>54</v>
      </c>
      <c r="DX5" s="16">
        <f>DU5-DV5</f>
        <v>-54</v>
      </c>
      <c r="DY5" s="16">
        <f t="shared" ref="DY5:DY67" si="22">DW5-DU5</f>
        <v>54</v>
      </c>
      <c r="DZ5" s="45">
        <f>'SC1'!CD37</f>
        <v>0</v>
      </c>
      <c r="EA5" s="46">
        <f>'SC1'!CE37</f>
        <v>54</v>
      </c>
      <c r="EB5" s="46">
        <f>'SC1'!CF37</f>
        <v>54</v>
      </c>
      <c r="EC5" s="46">
        <f>DZ5-EA5</f>
        <v>-54</v>
      </c>
      <c r="ED5" s="47">
        <f t="shared" ref="ED5:ED67" si="23">EB5-DZ5</f>
        <v>54</v>
      </c>
      <c r="EE5" s="16">
        <f>'SC1'!CG37</f>
        <v>0</v>
      </c>
      <c r="EF5" s="16">
        <f>'SC1'!CH37</f>
        <v>7</v>
      </c>
      <c r="EG5" s="16">
        <f>'SC1'!CI37</f>
        <v>7</v>
      </c>
      <c r="EH5" s="16">
        <f>EE5-EF5</f>
        <v>-7</v>
      </c>
      <c r="EI5" s="16">
        <f t="shared" ref="EI5:EI67" si="24">EG5-EE5</f>
        <v>7</v>
      </c>
      <c r="EJ5" s="45">
        <f>'SC1'!CJ37</f>
        <v>0</v>
      </c>
      <c r="EK5" s="46">
        <f>'SC1'!CK37</f>
        <v>7</v>
      </c>
      <c r="EL5" s="46">
        <f>'SC1'!CL37</f>
        <v>7</v>
      </c>
      <c r="EM5" s="46">
        <f>EJ5-EK5</f>
        <v>-7</v>
      </c>
      <c r="EN5" s="47">
        <f t="shared" ref="EN5:EN67" si="25">EL5-EJ5</f>
        <v>7</v>
      </c>
      <c r="EO5" s="16">
        <f>'SC1'!CM37</f>
        <v>0</v>
      </c>
      <c r="EP5" s="16">
        <f>'SC1'!CN37</f>
        <v>50</v>
      </c>
      <c r="EQ5" s="16">
        <f>'SC1'!CO37</f>
        <v>50</v>
      </c>
      <c r="ER5" s="16">
        <f>EO5-EP5</f>
        <v>-50</v>
      </c>
      <c r="ES5" s="16">
        <f t="shared" ref="ES5:ES67" si="26">EQ5-EO5</f>
        <v>50</v>
      </c>
      <c r="ET5" s="45">
        <f>'SC1'!CP37</f>
        <v>0</v>
      </c>
      <c r="EU5" s="46">
        <f>'SC1'!CQ37</f>
        <v>70</v>
      </c>
      <c r="EV5" s="46">
        <f>'SC1'!CR37</f>
        <v>70</v>
      </c>
      <c r="EW5" s="46">
        <f>ET5-EU5</f>
        <v>-70</v>
      </c>
      <c r="EX5" s="47">
        <f t="shared" ref="EX5:EX67" si="27">EV5-ET5</f>
        <v>70</v>
      </c>
      <c r="EY5" s="16">
        <f>'SC1'!CS37</f>
        <v>0</v>
      </c>
      <c r="EZ5" s="16">
        <f>'SC1'!CT37</f>
        <v>70</v>
      </c>
      <c r="FA5" s="16">
        <f>'SC1'!CU37</f>
        <v>70</v>
      </c>
      <c r="FB5" s="16">
        <f>EY5-EZ5</f>
        <v>-70</v>
      </c>
      <c r="FC5" s="16">
        <f t="shared" ref="FC5:FC67" si="28">FA5-EY5</f>
        <v>70</v>
      </c>
      <c r="FD5" s="45">
        <f>'SC1'!CV37</f>
        <v>0</v>
      </c>
      <c r="FE5" s="46">
        <f>'SC1'!CW37</f>
        <v>45</v>
      </c>
      <c r="FF5" s="46">
        <f>'SC1'!CX37</f>
        <v>45</v>
      </c>
      <c r="FG5" s="46">
        <f>FD5-FE5</f>
        <v>-45</v>
      </c>
      <c r="FH5" s="47">
        <f t="shared" ref="FH5:FH67" si="29">FF5-FD5</f>
        <v>45</v>
      </c>
      <c r="FI5" s="16">
        <f>'SC1'!CY37</f>
        <v>0</v>
      </c>
      <c r="FJ5" s="16">
        <f>'SC1'!CZ37</f>
        <v>45</v>
      </c>
      <c r="FK5" s="16">
        <f>'SC1'!DA37</f>
        <v>45</v>
      </c>
      <c r="FL5" s="16">
        <f>FI5-FJ5</f>
        <v>-45</v>
      </c>
      <c r="FM5" s="16">
        <f t="shared" ref="FM5:FM67" si="30">FK5-FI5</f>
        <v>45</v>
      </c>
      <c r="FN5" s="45">
        <f>'SC1'!DB37</f>
        <v>0</v>
      </c>
      <c r="FO5" s="46">
        <f>'SC1'!DC37</f>
        <v>0</v>
      </c>
      <c r="FP5" s="46">
        <f>'SC1'!DD37</f>
        <v>0</v>
      </c>
      <c r="FQ5" s="46">
        <f>FN5-FO5</f>
        <v>0</v>
      </c>
      <c r="FR5" s="47">
        <f t="shared" ref="FR5:FR67" si="31">FP5-FN5</f>
        <v>0</v>
      </c>
      <c r="FS5" s="16">
        <f>'SC1'!DE37</f>
        <v>0</v>
      </c>
      <c r="FT5" s="16">
        <f>'SC1'!DF37</f>
        <v>0</v>
      </c>
      <c r="FU5" s="16">
        <f>'SC1'!DG37</f>
        <v>0</v>
      </c>
      <c r="FV5" s="16">
        <f>FS5-FT5</f>
        <v>0</v>
      </c>
      <c r="FW5" s="16">
        <f t="shared" ref="FW5:FW67" si="32">FU5-FS5</f>
        <v>0</v>
      </c>
      <c r="FX5" s="45">
        <f>'SC1'!DH37</f>
        <v>0</v>
      </c>
      <c r="FY5" s="46">
        <f>'SC1'!DI37</f>
        <v>30</v>
      </c>
      <c r="FZ5" s="46">
        <f>'SC1'!DJ37</f>
        <v>30</v>
      </c>
      <c r="GA5" s="46">
        <f>FX5-FY5</f>
        <v>-30</v>
      </c>
      <c r="GB5" s="47">
        <f t="shared" ref="GB5:GB67" si="33">FZ5-FX5</f>
        <v>30</v>
      </c>
      <c r="GC5" s="16">
        <f>'SC1'!DK37</f>
        <v>0</v>
      </c>
      <c r="GD5" s="16">
        <f>'SC1'!DL37</f>
        <v>30</v>
      </c>
      <c r="GE5" s="16">
        <f>'SC1'!DM37</f>
        <v>30</v>
      </c>
      <c r="GF5" s="16">
        <f>GC5-GD5</f>
        <v>-30</v>
      </c>
      <c r="GG5" s="16">
        <f t="shared" ref="GG5:GG67" si="34">GE5-GC5</f>
        <v>30</v>
      </c>
      <c r="GH5" s="45">
        <f>'SC1'!DN37</f>
        <v>0</v>
      </c>
      <c r="GI5" s="46">
        <f>'SC1'!DO37</f>
        <v>45</v>
      </c>
      <c r="GJ5" s="46">
        <f>'SC1'!DP37</f>
        <v>45</v>
      </c>
      <c r="GK5" s="46">
        <f>GH5-GI5</f>
        <v>-45</v>
      </c>
      <c r="GL5" s="47">
        <f t="shared" ref="GL5:GL67" si="35">GJ5-GH5</f>
        <v>45</v>
      </c>
      <c r="GM5" s="16">
        <f>'SC1'!DQ37</f>
        <v>0</v>
      </c>
      <c r="GN5" s="16">
        <f>'SC1'!DR37</f>
        <v>5</v>
      </c>
      <c r="GO5" s="16">
        <f>'SC1'!DS37</f>
        <v>5</v>
      </c>
      <c r="GP5" s="16">
        <f>GM5-GN5</f>
        <v>-5</v>
      </c>
      <c r="GQ5" s="16">
        <f t="shared" ref="GQ5:GQ67" si="36">GO5-GM5</f>
        <v>5</v>
      </c>
      <c r="GR5" s="45">
        <f>'SC1'!DT37</f>
        <v>0</v>
      </c>
      <c r="GS5" s="46">
        <f>'SC1'!DU37</f>
        <v>5</v>
      </c>
      <c r="GT5" s="46">
        <f>'SC1'!DV37</f>
        <v>5</v>
      </c>
      <c r="GU5" s="46">
        <f>GR5-GS5</f>
        <v>-5</v>
      </c>
      <c r="GV5" s="47">
        <f t="shared" ref="GV5:GV67" si="37">GT5-GR5</f>
        <v>5</v>
      </c>
      <c r="GW5" s="16">
        <f>'SC1'!DW37</f>
        <v>0</v>
      </c>
      <c r="GX5" s="16">
        <f>'SC1'!DX37</f>
        <v>0</v>
      </c>
      <c r="GY5" s="16">
        <f>'SC1'!DY37</f>
        <v>0</v>
      </c>
      <c r="GZ5" s="16">
        <f>GW5-GX5</f>
        <v>0</v>
      </c>
      <c r="HA5" s="16">
        <f t="shared" ref="HA5:HA67" si="38">GY5-GW5</f>
        <v>0</v>
      </c>
      <c r="HB5" s="45">
        <f>'SC1'!DZ37</f>
        <v>0</v>
      </c>
      <c r="HC5" s="46">
        <f>'SC1'!EA37</f>
        <v>0</v>
      </c>
      <c r="HD5" s="46">
        <f>'SC1'!EB37</f>
        <v>0</v>
      </c>
      <c r="HE5" s="46">
        <f>HB5-HC5</f>
        <v>0</v>
      </c>
      <c r="HF5" s="47">
        <f t="shared" ref="HF5:HF67" si="39">HD5-HB5</f>
        <v>0</v>
      </c>
      <c r="HG5" s="16">
        <f>'SC1'!EC37</f>
        <v>0</v>
      </c>
      <c r="HH5" s="16">
        <f>'SC1'!ED37</f>
        <v>0</v>
      </c>
      <c r="HI5" s="16">
        <f>'SC1'!EE37</f>
        <v>0</v>
      </c>
      <c r="HJ5" s="16">
        <f>HG5-HH5</f>
        <v>0</v>
      </c>
      <c r="HK5" s="16">
        <f t="shared" ref="HK5:HK67" si="40">HI5-HG5</f>
        <v>0</v>
      </c>
      <c r="HL5" s="45">
        <f>'SC1'!EF37</f>
        <v>0</v>
      </c>
      <c r="HM5" s="46">
        <f>'SC1'!EG37</f>
        <v>0</v>
      </c>
      <c r="HN5" s="46">
        <f>'SC1'!EH37</f>
        <v>0</v>
      </c>
      <c r="HO5" s="46">
        <f>HL5-HM5</f>
        <v>0</v>
      </c>
      <c r="HP5" s="47">
        <f t="shared" ref="HP5:HP67" si="41">HN5-HL5</f>
        <v>0</v>
      </c>
      <c r="HQ5" s="16">
        <f>'SC1'!EI37</f>
        <v>0</v>
      </c>
      <c r="HR5" s="16">
        <f>'SC1'!EJ37</f>
        <v>0</v>
      </c>
      <c r="HS5" s="16">
        <f>'SC1'!EK37</f>
        <v>0</v>
      </c>
      <c r="HT5" s="16">
        <f>HQ5-HR5</f>
        <v>0</v>
      </c>
      <c r="HU5" s="16">
        <f t="shared" ref="HU5:HU67" si="42">HS5-HQ5</f>
        <v>0</v>
      </c>
      <c r="HV5" s="45">
        <f>'SC1'!EL37</f>
        <v>0</v>
      </c>
      <c r="HW5" s="46">
        <f>'SC1'!EM37</f>
        <v>0</v>
      </c>
      <c r="HX5" s="46">
        <f>'SC1'!EN37</f>
        <v>0</v>
      </c>
      <c r="HY5" s="46">
        <f>HV5-HW5</f>
        <v>0</v>
      </c>
      <c r="HZ5" s="47">
        <f t="shared" ref="HZ5:HZ67" si="43">HX5-HV5</f>
        <v>0</v>
      </c>
      <c r="IA5" s="45">
        <f>'SC1'!EO37</f>
        <v>0</v>
      </c>
      <c r="IB5" s="46">
        <f>'SC1'!EP37</f>
        <v>79.180000000000007</v>
      </c>
      <c r="IC5" s="46">
        <f>'SC1'!EQ37</f>
        <v>79.180000000000007</v>
      </c>
      <c r="ID5" s="46">
        <f>IA5-IB5</f>
        <v>-79.180000000000007</v>
      </c>
      <c r="IE5" s="47">
        <f t="shared" ref="IE5:IE67" si="44">IC5-IA5</f>
        <v>79.180000000000007</v>
      </c>
    </row>
    <row r="6" spans="1:239" s="16" customFormat="1" x14ac:dyDescent="0.25">
      <c r="A6" s="16">
        <f>'SC1'!A31</f>
        <v>0</v>
      </c>
      <c r="B6" s="16" t="e">
        <f>'SC1'!B31</f>
        <v>#N/A</v>
      </c>
      <c r="C6" s="16" t="e">
        <f>'SC1'!C31</f>
        <v>#N/A</v>
      </c>
      <c r="D6" s="16" t="e">
        <f>'SC1'!D31</f>
        <v>#N/A</v>
      </c>
      <c r="E6" s="16" t="e">
        <f>'SC1'!E31</f>
        <v>#N/A</v>
      </c>
      <c r="F6" s="16" t="e">
        <f>'SC1'!F31</f>
        <v>#N/A</v>
      </c>
      <c r="G6" s="16" t="e">
        <f>'SC1'!G31</f>
        <v>#N/A</v>
      </c>
      <c r="H6" s="16" t="e">
        <f>'SC1'!H31</f>
        <v>#N/A</v>
      </c>
      <c r="I6" s="16" t="e">
        <f>'SC1'!I31</f>
        <v>#N/A</v>
      </c>
      <c r="J6" s="45" t="e">
        <f>'SC1'!J31</f>
        <v>#N/A</v>
      </c>
      <c r="K6" s="46" t="e">
        <f>'SC1'!K31</f>
        <v>#N/A</v>
      </c>
      <c r="L6" s="46" t="e">
        <f>'SC1'!#REF!</f>
        <v>#REF!</v>
      </c>
      <c r="M6" s="46" t="e">
        <f t="shared" ref="M6:M67" si="45">J6-K6</f>
        <v>#N/A</v>
      </c>
      <c r="N6" s="47" t="e">
        <f t="shared" ref="N6:N11" si="46">L6-J6</f>
        <v>#REF!</v>
      </c>
      <c r="O6" s="16" t="e">
        <f>'SC1'!M31</f>
        <v>#N/A</v>
      </c>
      <c r="P6" s="16" t="e">
        <f>'SC1'!N31</f>
        <v>#N/A</v>
      </c>
      <c r="Q6" s="16" t="e">
        <f>'SC1'!#REF!</f>
        <v>#REF!</v>
      </c>
      <c r="R6" s="16" t="e">
        <f t="shared" ref="R6:R67" si="47">O6-P6</f>
        <v>#N/A</v>
      </c>
      <c r="S6" s="16" t="e">
        <f t="shared" si="0"/>
        <v>#REF!</v>
      </c>
      <c r="T6" s="45" t="e">
        <f>'SC1'!P31</f>
        <v>#N/A</v>
      </c>
      <c r="U6" s="46" t="e">
        <f>'SC1'!Q31</f>
        <v>#N/A</v>
      </c>
      <c r="V6" s="46" t="e">
        <f>'SC1'!R31</f>
        <v>#N/A</v>
      </c>
      <c r="W6" s="46" t="e">
        <f t="shared" ref="W6:W67" si="48">T6-U6</f>
        <v>#N/A</v>
      </c>
      <c r="X6" s="47" t="e">
        <f t="shared" si="1"/>
        <v>#N/A</v>
      </c>
      <c r="Y6" s="16" t="e">
        <f>'SC1'!S31</f>
        <v>#N/A</v>
      </c>
      <c r="Z6" s="16" t="e">
        <f>'SC1'!T31</f>
        <v>#N/A</v>
      </c>
      <c r="AA6" s="16" t="e">
        <f>'SC1'!U31</f>
        <v>#N/A</v>
      </c>
      <c r="AB6" s="16" t="e">
        <f t="shared" ref="AB6:AB67" si="49">Y6-Z6</f>
        <v>#N/A</v>
      </c>
      <c r="AC6" s="16" t="e">
        <f t="shared" si="2"/>
        <v>#N/A</v>
      </c>
      <c r="AD6" s="45" t="e">
        <f>'SC1'!V31</f>
        <v>#N/A</v>
      </c>
      <c r="AE6" s="46" t="e">
        <f>'SC1'!W31</f>
        <v>#N/A</v>
      </c>
      <c r="AF6" s="46" t="e">
        <f>'SC1'!X31</f>
        <v>#N/A</v>
      </c>
      <c r="AG6" s="46" t="e">
        <f t="shared" ref="AG6:AG67" si="50">AD6-AE6</f>
        <v>#N/A</v>
      </c>
      <c r="AH6" s="47" t="e">
        <f t="shared" si="3"/>
        <v>#N/A</v>
      </c>
      <c r="AI6" s="16" t="e">
        <f>'SC1'!Y31</f>
        <v>#N/A</v>
      </c>
      <c r="AJ6" s="16" t="e">
        <f>'SC1'!Z31</f>
        <v>#N/A</v>
      </c>
      <c r="AK6" s="16" t="e">
        <f>'SC1'!AA31</f>
        <v>#N/A</v>
      </c>
      <c r="AL6" s="16" t="e">
        <f t="shared" ref="AL6:AL67" si="51">AI6-AJ6</f>
        <v>#N/A</v>
      </c>
      <c r="AM6" s="16" t="e">
        <f t="shared" si="4"/>
        <v>#N/A</v>
      </c>
      <c r="AN6" s="45" t="e">
        <f>'SC1'!AB31</f>
        <v>#N/A</v>
      </c>
      <c r="AO6" s="46" t="e">
        <f>'SC1'!AC31</f>
        <v>#N/A</v>
      </c>
      <c r="AP6" s="46" t="e">
        <f>'SC1'!AD31</f>
        <v>#N/A</v>
      </c>
      <c r="AQ6" s="46" t="e">
        <f t="shared" ref="AQ6:AQ67" si="52">AN6-AO6</f>
        <v>#N/A</v>
      </c>
      <c r="AR6" s="47" t="e">
        <f t="shared" si="5"/>
        <v>#N/A</v>
      </c>
      <c r="AS6" s="16" t="e">
        <f>'SC1'!AE31</f>
        <v>#N/A</v>
      </c>
      <c r="AT6" s="16" t="e">
        <f>'SC1'!AF31</f>
        <v>#N/A</v>
      </c>
      <c r="AU6" s="16" t="e">
        <f>'SC1'!AG31</f>
        <v>#N/A</v>
      </c>
      <c r="AV6" s="16" t="e">
        <f t="shared" ref="AV6:AV67" si="53">AS6-AT6</f>
        <v>#N/A</v>
      </c>
      <c r="AW6" s="16" t="e">
        <f t="shared" si="6"/>
        <v>#N/A</v>
      </c>
      <c r="AX6" s="45" t="e">
        <f>'SC1'!AH31</f>
        <v>#N/A</v>
      </c>
      <c r="AY6" s="46" t="e">
        <f>'SC1'!AI31</f>
        <v>#N/A</v>
      </c>
      <c r="AZ6" s="46" t="e">
        <f>'SC1'!AJ31</f>
        <v>#N/A</v>
      </c>
      <c r="BA6" s="46" t="e">
        <f t="shared" ref="BA6:BA67" si="54">AX6-AY6</f>
        <v>#N/A</v>
      </c>
      <c r="BB6" s="47" t="e">
        <f t="shared" si="7"/>
        <v>#N/A</v>
      </c>
      <c r="BC6" s="16" t="e">
        <f>'SC1'!AK31</f>
        <v>#N/A</v>
      </c>
      <c r="BD6" s="16" t="e">
        <f>'SC1'!AL31</f>
        <v>#N/A</v>
      </c>
      <c r="BE6" s="16" t="e">
        <f>'SC1'!AM31</f>
        <v>#N/A</v>
      </c>
      <c r="BF6" s="16" t="e">
        <f t="shared" ref="BF6:BF67" si="55">BC6-BD6</f>
        <v>#N/A</v>
      </c>
      <c r="BG6" s="16" t="e">
        <f t="shared" si="8"/>
        <v>#N/A</v>
      </c>
      <c r="BH6" s="45" t="e">
        <f>'SC1'!AN31</f>
        <v>#N/A</v>
      </c>
      <c r="BI6" s="46" t="e">
        <f>'SC1'!AO31</f>
        <v>#N/A</v>
      </c>
      <c r="BJ6" s="46" t="e">
        <f>'SC1'!AP31</f>
        <v>#N/A</v>
      </c>
      <c r="BK6" s="46" t="e">
        <f t="shared" ref="BK6:BK67" si="56">BH6-BI6</f>
        <v>#N/A</v>
      </c>
      <c r="BL6" s="47" t="e">
        <f t="shared" si="9"/>
        <v>#N/A</v>
      </c>
      <c r="BM6" s="16" t="e">
        <f>'SC1'!AQ31</f>
        <v>#N/A</v>
      </c>
      <c r="BN6" s="16" t="e">
        <f>'SC1'!AR31</f>
        <v>#N/A</v>
      </c>
      <c r="BO6" s="16" t="e">
        <f>'SC1'!AS31</f>
        <v>#N/A</v>
      </c>
      <c r="BP6" s="16" t="e">
        <f t="shared" ref="BP6:BP67" si="57">BM6-BN6</f>
        <v>#N/A</v>
      </c>
      <c r="BQ6" s="16" t="e">
        <f t="shared" si="10"/>
        <v>#N/A</v>
      </c>
      <c r="BR6" s="45" t="e">
        <f>'SC1'!AT31</f>
        <v>#N/A</v>
      </c>
      <c r="BS6" s="46" t="e">
        <f>'SC1'!AU31</f>
        <v>#N/A</v>
      </c>
      <c r="BT6" s="46" t="e">
        <f>'SC1'!AV31</f>
        <v>#N/A</v>
      </c>
      <c r="BU6" s="46" t="e">
        <f t="shared" ref="BU6:BU67" si="58">BR6-BS6</f>
        <v>#N/A</v>
      </c>
      <c r="BV6" s="47" t="e">
        <f t="shared" si="11"/>
        <v>#N/A</v>
      </c>
      <c r="BW6" s="16" t="e">
        <f>'SC1'!AW31</f>
        <v>#N/A</v>
      </c>
      <c r="BX6" s="16" t="e">
        <f>'SC1'!AX31</f>
        <v>#N/A</v>
      </c>
      <c r="BY6" s="16" t="e">
        <f>'SC1'!AY31</f>
        <v>#N/A</v>
      </c>
      <c r="BZ6" s="16" t="e">
        <f t="shared" ref="BZ6:BZ67" si="59">BW6-BX6</f>
        <v>#N/A</v>
      </c>
      <c r="CA6" s="16" t="e">
        <f t="shared" si="12"/>
        <v>#N/A</v>
      </c>
      <c r="CB6" s="45" t="e">
        <f>'SC1'!AZ31</f>
        <v>#N/A</v>
      </c>
      <c r="CC6" s="46" t="e">
        <f>'SC1'!BA31</f>
        <v>#N/A</v>
      </c>
      <c r="CD6" s="46" t="e">
        <f>'SC1'!BB31</f>
        <v>#N/A</v>
      </c>
      <c r="CE6" s="46" t="e">
        <f t="shared" ref="CE6:CE67" si="60">CB6-CC6</f>
        <v>#N/A</v>
      </c>
      <c r="CF6" s="47" t="e">
        <f t="shared" si="13"/>
        <v>#N/A</v>
      </c>
      <c r="CG6" s="16" t="e">
        <f>'SC1'!BC31</f>
        <v>#N/A</v>
      </c>
      <c r="CH6" s="16" t="e">
        <f>'SC1'!BD31</f>
        <v>#N/A</v>
      </c>
      <c r="CI6" s="16" t="e">
        <f>'SC1'!BE31</f>
        <v>#N/A</v>
      </c>
      <c r="CJ6" s="16" t="e">
        <f t="shared" ref="CJ6:CJ67" si="61">CG6-CH6</f>
        <v>#N/A</v>
      </c>
      <c r="CK6" s="16" t="e">
        <f t="shared" si="14"/>
        <v>#N/A</v>
      </c>
      <c r="CL6" s="45" t="e">
        <f>'SC1'!BF31</f>
        <v>#N/A</v>
      </c>
      <c r="CM6" s="46" t="e">
        <f>'SC1'!BG31</f>
        <v>#N/A</v>
      </c>
      <c r="CN6" s="46" t="e">
        <f>'SC1'!BH31</f>
        <v>#N/A</v>
      </c>
      <c r="CO6" s="46" t="e">
        <f t="shared" ref="CO6:CO67" si="62">CL6-CM6</f>
        <v>#N/A</v>
      </c>
      <c r="CP6" s="47" t="e">
        <f t="shared" si="15"/>
        <v>#N/A</v>
      </c>
      <c r="CQ6" s="16" t="e">
        <f>'SC1'!BI31</f>
        <v>#N/A</v>
      </c>
      <c r="CR6" s="16" t="e">
        <f>'SC1'!BJ31</f>
        <v>#N/A</v>
      </c>
      <c r="CS6" s="16" t="e">
        <f>'SC1'!BK31</f>
        <v>#N/A</v>
      </c>
      <c r="CT6" s="16" t="e">
        <f t="shared" ref="CT6:CT67" si="63">CQ6-CR6</f>
        <v>#N/A</v>
      </c>
      <c r="CU6" s="16" t="e">
        <f t="shared" si="16"/>
        <v>#N/A</v>
      </c>
      <c r="CV6" s="45" t="e">
        <f>'SC1'!BL31</f>
        <v>#N/A</v>
      </c>
      <c r="CW6" s="46" t="e">
        <f>'SC1'!BM31</f>
        <v>#N/A</v>
      </c>
      <c r="CX6" s="46" t="e">
        <f>'SC1'!BN31</f>
        <v>#N/A</v>
      </c>
      <c r="CY6" s="46" t="e">
        <f t="shared" ref="CY6:CY67" si="64">CV6-CW6</f>
        <v>#N/A</v>
      </c>
      <c r="CZ6" s="47" t="e">
        <f t="shared" si="17"/>
        <v>#N/A</v>
      </c>
      <c r="DA6" s="16" t="e">
        <f>'SC1'!BO31</f>
        <v>#N/A</v>
      </c>
      <c r="DB6" s="16" t="e">
        <f>'SC1'!BP31</f>
        <v>#N/A</v>
      </c>
      <c r="DC6" s="16" t="e">
        <f>'SC1'!BQ31</f>
        <v>#N/A</v>
      </c>
      <c r="DD6" s="16" t="e">
        <f t="shared" ref="DD6:DD67" si="65">DA6-DB6</f>
        <v>#N/A</v>
      </c>
      <c r="DE6" s="16" t="e">
        <f t="shared" si="18"/>
        <v>#N/A</v>
      </c>
      <c r="DF6" s="45" t="e">
        <f>'SC1'!BR31</f>
        <v>#N/A</v>
      </c>
      <c r="DG6" s="46" t="e">
        <f>'SC1'!BS31</f>
        <v>#N/A</v>
      </c>
      <c r="DH6" s="46" t="e">
        <f>'SC1'!BT31</f>
        <v>#N/A</v>
      </c>
      <c r="DI6" s="46" t="e">
        <f t="shared" ref="DI6:DI67" si="66">DF6-DG6</f>
        <v>#N/A</v>
      </c>
      <c r="DJ6" s="47" t="e">
        <f t="shared" si="19"/>
        <v>#N/A</v>
      </c>
      <c r="DK6" s="16" t="e">
        <f>'SC1'!BU31</f>
        <v>#N/A</v>
      </c>
      <c r="DL6" s="16" t="e">
        <f>'SC1'!BV31</f>
        <v>#N/A</v>
      </c>
      <c r="DM6" s="16" t="e">
        <f>'SC1'!BW31</f>
        <v>#N/A</v>
      </c>
      <c r="DN6" s="16" t="e">
        <f t="shared" ref="DN6:DN67" si="67">DK6-DL6</f>
        <v>#N/A</v>
      </c>
      <c r="DO6" s="16" t="e">
        <f t="shared" si="20"/>
        <v>#N/A</v>
      </c>
      <c r="DP6" s="45" t="e">
        <f>'SC1'!BX31</f>
        <v>#N/A</v>
      </c>
      <c r="DQ6" s="46" t="e">
        <f>'SC1'!BY31</f>
        <v>#N/A</v>
      </c>
      <c r="DR6" s="46" t="e">
        <f>'SC1'!BZ31</f>
        <v>#N/A</v>
      </c>
      <c r="DS6" s="46" t="e">
        <f t="shared" ref="DS6:DS67" si="68">DP6-DQ6</f>
        <v>#N/A</v>
      </c>
      <c r="DT6" s="47" t="e">
        <f t="shared" si="21"/>
        <v>#N/A</v>
      </c>
      <c r="DU6" s="16" t="e">
        <f>'SC1'!CA31</f>
        <v>#N/A</v>
      </c>
      <c r="DV6" s="16" t="e">
        <f>'SC1'!CB31</f>
        <v>#N/A</v>
      </c>
      <c r="DW6" s="16" t="e">
        <f>'SC1'!CC31</f>
        <v>#N/A</v>
      </c>
      <c r="DX6" s="16" t="e">
        <f t="shared" ref="DX6:DX67" si="69">DU6-DV6</f>
        <v>#N/A</v>
      </c>
      <c r="DY6" s="16" t="e">
        <f t="shared" si="22"/>
        <v>#N/A</v>
      </c>
      <c r="DZ6" s="45" t="e">
        <f>'SC1'!CD31</f>
        <v>#N/A</v>
      </c>
      <c r="EA6" s="46" t="e">
        <f>'SC1'!CE31</f>
        <v>#N/A</v>
      </c>
      <c r="EB6" s="46" t="e">
        <f>'SC1'!CF31</f>
        <v>#N/A</v>
      </c>
      <c r="EC6" s="46" t="e">
        <f t="shared" ref="EC6:EC67" si="70">DZ6-EA6</f>
        <v>#N/A</v>
      </c>
      <c r="ED6" s="47" t="e">
        <f t="shared" si="23"/>
        <v>#N/A</v>
      </c>
      <c r="EE6" s="16" t="e">
        <f>'SC1'!CG31</f>
        <v>#N/A</v>
      </c>
      <c r="EF6" s="16" t="e">
        <f>'SC1'!CH31</f>
        <v>#N/A</v>
      </c>
      <c r="EG6" s="16" t="e">
        <f>'SC1'!CI31</f>
        <v>#N/A</v>
      </c>
      <c r="EH6" s="16" t="e">
        <f t="shared" ref="EH6:EH67" si="71">EE6-EF6</f>
        <v>#N/A</v>
      </c>
      <c r="EI6" s="16" t="e">
        <f t="shared" si="24"/>
        <v>#N/A</v>
      </c>
      <c r="EJ6" s="45" t="e">
        <f>'SC1'!CJ31</f>
        <v>#N/A</v>
      </c>
      <c r="EK6" s="46" t="e">
        <f>'SC1'!CK31</f>
        <v>#N/A</v>
      </c>
      <c r="EL6" s="46" t="e">
        <f>'SC1'!CL31</f>
        <v>#N/A</v>
      </c>
      <c r="EM6" s="46" t="e">
        <f t="shared" ref="EM6:EM67" si="72">EJ6-EK6</f>
        <v>#N/A</v>
      </c>
      <c r="EN6" s="47" t="e">
        <f t="shared" si="25"/>
        <v>#N/A</v>
      </c>
      <c r="EO6" s="16" t="e">
        <f>'SC1'!CM31</f>
        <v>#N/A</v>
      </c>
      <c r="EP6" s="16" t="e">
        <f>'SC1'!CN31</f>
        <v>#N/A</v>
      </c>
      <c r="EQ6" s="16" t="e">
        <f>'SC1'!CO31</f>
        <v>#N/A</v>
      </c>
      <c r="ER6" s="16" t="e">
        <f t="shared" ref="ER6:ER67" si="73">EO6-EP6</f>
        <v>#N/A</v>
      </c>
      <c r="ES6" s="16" t="e">
        <f t="shared" si="26"/>
        <v>#N/A</v>
      </c>
      <c r="ET6" s="45" t="e">
        <f>'SC1'!CP31</f>
        <v>#N/A</v>
      </c>
      <c r="EU6" s="46" t="e">
        <f>'SC1'!CQ31</f>
        <v>#N/A</v>
      </c>
      <c r="EV6" s="46" t="e">
        <f>'SC1'!CR31</f>
        <v>#N/A</v>
      </c>
      <c r="EW6" s="46" t="e">
        <f t="shared" ref="EW6:EW67" si="74">ET6-EU6</f>
        <v>#N/A</v>
      </c>
      <c r="EX6" s="47" t="e">
        <f t="shared" si="27"/>
        <v>#N/A</v>
      </c>
      <c r="EY6" s="16" t="e">
        <f>'SC1'!CS31</f>
        <v>#N/A</v>
      </c>
      <c r="EZ6" s="16" t="e">
        <f>'SC1'!CT31</f>
        <v>#N/A</v>
      </c>
      <c r="FA6" s="16" t="e">
        <f>'SC1'!CU31</f>
        <v>#N/A</v>
      </c>
      <c r="FB6" s="16" t="e">
        <f t="shared" ref="FB6:FB67" si="75">EY6-EZ6</f>
        <v>#N/A</v>
      </c>
      <c r="FC6" s="16" t="e">
        <f t="shared" si="28"/>
        <v>#N/A</v>
      </c>
      <c r="FD6" s="45" t="e">
        <f>'SC1'!CV31</f>
        <v>#N/A</v>
      </c>
      <c r="FE6" s="46" t="e">
        <f>'SC1'!CW31</f>
        <v>#N/A</v>
      </c>
      <c r="FF6" s="46" t="e">
        <f>'SC1'!CX31</f>
        <v>#N/A</v>
      </c>
      <c r="FG6" s="46" t="e">
        <f t="shared" ref="FG6:FG67" si="76">FD6-FE6</f>
        <v>#N/A</v>
      </c>
      <c r="FH6" s="47" t="e">
        <f t="shared" si="29"/>
        <v>#N/A</v>
      </c>
      <c r="FI6" s="16" t="e">
        <f>'SC1'!CY31</f>
        <v>#N/A</v>
      </c>
      <c r="FJ6" s="16" t="e">
        <f>'SC1'!CZ31</f>
        <v>#N/A</v>
      </c>
      <c r="FK6" s="16" t="e">
        <f>'SC1'!DA31</f>
        <v>#N/A</v>
      </c>
      <c r="FL6" s="16" t="e">
        <f t="shared" ref="FL6:FL67" si="77">FI6-FJ6</f>
        <v>#N/A</v>
      </c>
      <c r="FM6" s="16" t="e">
        <f t="shared" si="30"/>
        <v>#N/A</v>
      </c>
      <c r="FN6" s="45" t="e">
        <f>'SC1'!DB31</f>
        <v>#N/A</v>
      </c>
      <c r="FO6" s="46" t="e">
        <f>'SC1'!DC31</f>
        <v>#N/A</v>
      </c>
      <c r="FP6" s="46" t="e">
        <f>'SC1'!DD31</f>
        <v>#N/A</v>
      </c>
      <c r="FQ6" s="46" t="e">
        <f t="shared" ref="FQ6:FQ67" si="78">FN6-FO6</f>
        <v>#N/A</v>
      </c>
      <c r="FR6" s="47" t="e">
        <f t="shared" si="31"/>
        <v>#N/A</v>
      </c>
      <c r="FS6" s="16" t="e">
        <f>'SC1'!DE31</f>
        <v>#N/A</v>
      </c>
      <c r="FT6" s="16" t="e">
        <f>'SC1'!DF31</f>
        <v>#N/A</v>
      </c>
      <c r="FU6" s="16" t="e">
        <f>'SC1'!DG31</f>
        <v>#N/A</v>
      </c>
      <c r="FV6" s="16" t="e">
        <f t="shared" ref="FV6:FV67" si="79">FS6-FT6</f>
        <v>#N/A</v>
      </c>
      <c r="FW6" s="16" t="e">
        <f t="shared" si="32"/>
        <v>#N/A</v>
      </c>
      <c r="FX6" s="45" t="e">
        <f>'SC1'!DH31</f>
        <v>#N/A</v>
      </c>
      <c r="FY6" s="46" t="e">
        <f>'SC1'!DI31</f>
        <v>#N/A</v>
      </c>
      <c r="FZ6" s="46" t="e">
        <f>'SC1'!DJ31</f>
        <v>#N/A</v>
      </c>
      <c r="GA6" s="46" t="e">
        <f t="shared" ref="GA6:GA67" si="80">FX6-FY6</f>
        <v>#N/A</v>
      </c>
      <c r="GB6" s="47" t="e">
        <f t="shared" si="33"/>
        <v>#N/A</v>
      </c>
      <c r="GC6" s="16" t="e">
        <f>'SC1'!DK31</f>
        <v>#N/A</v>
      </c>
      <c r="GD6" s="16" t="e">
        <f>'SC1'!DL31</f>
        <v>#N/A</v>
      </c>
      <c r="GE6" s="16" t="e">
        <f>'SC1'!DM31</f>
        <v>#N/A</v>
      </c>
      <c r="GF6" s="16" t="e">
        <f t="shared" ref="GF6:GF67" si="81">GC6-GD6</f>
        <v>#N/A</v>
      </c>
      <c r="GG6" s="16" t="e">
        <f t="shared" si="34"/>
        <v>#N/A</v>
      </c>
      <c r="GH6" s="45" t="e">
        <f>'SC1'!DN31</f>
        <v>#N/A</v>
      </c>
      <c r="GI6" s="46" t="e">
        <f>'SC1'!DO31</f>
        <v>#N/A</v>
      </c>
      <c r="GJ6" s="46" t="e">
        <f>'SC1'!DP31</f>
        <v>#N/A</v>
      </c>
      <c r="GK6" s="46" t="e">
        <f t="shared" ref="GK6:GK67" si="82">GH6-GI6</f>
        <v>#N/A</v>
      </c>
      <c r="GL6" s="47" t="e">
        <f t="shared" si="35"/>
        <v>#N/A</v>
      </c>
      <c r="GM6" s="16" t="e">
        <f>'SC1'!DQ31</f>
        <v>#N/A</v>
      </c>
      <c r="GN6" s="16" t="e">
        <f>'SC1'!DR31</f>
        <v>#N/A</v>
      </c>
      <c r="GO6" s="16" t="e">
        <f>'SC1'!DS31</f>
        <v>#N/A</v>
      </c>
      <c r="GP6" s="16" t="e">
        <f t="shared" ref="GP6:GP67" si="83">GM6-GN6</f>
        <v>#N/A</v>
      </c>
      <c r="GQ6" s="16" t="e">
        <f t="shared" si="36"/>
        <v>#N/A</v>
      </c>
      <c r="GR6" s="45" t="e">
        <f>'SC1'!DT31</f>
        <v>#N/A</v>
      </c>
      <c r="GS6" s="46" t="e">
        <f>'SC1'!DU31</f>
        <v>#N/A</v>
      </c>
      <c r="GT6" s="46" t="e">
        <f>'SC1'!DV31</f>
        <v>#N/A</v>
      </c>
      <c r="GU6" s="46" t="e">
        <f t="shared" ref="GU6:GU67" si="84">GR6-GS6</f>
        <v>#N/A</v>
      </c>
      <c r="GV6" s="47" t="e">
        <f t="shared" si="37"/>
        <v>#N/A</v>
      </c>
      <c r="GW6" s="16" t="e">
        <f>'SC1'!DW31</f>
        <v>#N/A</v>
      </c>
      <c r="GX6" s="16" t="e">
        <f>'SC1'!DX31</f>
        <v>#N/A</v>
      </c>
      <c r="GY6" s="16" t="e">
        <f>'SC1'!DY31</f>
        <v>#N/A</v>
      </c>
      <c r="GZ6" s="16" t="e">
        <f t="shared" ref="GZ6:GZ67" si="85">GW6-GX6</f>
        <v>#N/A</v>
      </c>
      <c r="HA6" s="16" t="e">
        <f t="shared" si="38"/>
        <v>#N/A</v>
      </c>
      <c r="HB6" s="45" t="e">
        <f>'SC1'!DZ31</f>
        <v>#N/A</v>
      </c>
      <c r="HC6" s="46" t="e">
        <f>'SC1'!EA31</f>
        <v>#N/A</v>
      </c>
      <c r="HD6" s="46" t="e">
        <f>'SC1'!EB31</f>
        <v>#N/A</v>
      </c>
      <c r="HE6" s="46" t="e">
        <f t="shared" ref="HE6:HE67" si="86">HB6-HC6</f>
        <v>#N/A</v>
      </c>
      <c r="HF6" s="47" t="e">
        <f t="shared" si="39"/>
        <v>#N/A</v>
      </c>
      <c r="HG6" s="16" t="e">
        <f>'SC1'!EC31</f>
        <v>#N/A</v>
      </c>
      <c r="HH6" s="16" t="e">
        <f>'SC1'!ED31</f>
        <v>#N/A</v>
      </c>
      <c r="HI6" s="16" t="e">
        <f>'SC1'!EE31</f>
        <v>#N/A</v>
      </c>
      <c r="HJ6" s="16" t="e">
        <f t="shared" ref="HJ6:HJ67" si="87">HG6-HH6</f>
        <v>#N/A</v>
      </c>
      <c r="HK6" s="16" t="e">
        <f t="shared" si="40"/>
        <v>#N/A</v>
      </c>
      <c r="HL6" s="45" t="e">
        <f>'SC1'!EF31</f>
        <v>#N/A</v>
      </c>
      <c r="HM6" s="46" t="e">
        <f>'SC1'!EG31</f>
        <v>#N/A</v>
      </c>
      <c r="HN6" s="46" t="e">
        <f>'SC1'!EH31</f>
        <v>#N/A</v>
      </c>
      <c r="HO6" s="46" t="e">
        <f t="shared" ref="HO6:HO67" si="88">HL6-HM6</f>
        <v>#N/A</v>
      </c>
      <c r="HP6" s="47" t="e">
        <f t="shared" si="41"/>
        <v>#N/A</v>
      </c>
      <c r="HQ6" s="16" t="e">
        <f>'SC1'!EI31</f>
        <v>#N/A</v>
      </c>
      <c r="HR6" s="16" t="e">
        <f>'SC1'!EJ31</f>
        <v>#N/A</v>
      </c>
      <c r="HS6" s="16" t="e">
        <f>'SC1'!EK31</f>
        <v>#N/A</v>
      </c>
      <c r="HT6" s="16" t="e">
        <f t="shared" ref="HT6:HT67" si="89">HQ6-HR6</f>
        <v>#N/A</v>
      </c>
      <c r="HU6" s="16" t="e">
        <f t="shared" si="42"/>
        <v>#N/A</v>
      </c>
      <c r="HV6" s="45" t="e">
        <f>'SC1'!EL31</f>
        <v>#N/A</v>
      </c>
      <c r="HW6" s="46" t="e">
        <f>'SC1'!EM31</f>
        <v>#N/A</v>
      </c>
      <c r="HX6" s="46" t="e">
        <f>'SC1'!EN31</f>
        <v>#N/A</v>
      </c>
      <c r="HY6" s="46" t="e">
        <f t="shared" ref="HY6:HY67" si="90">HV6-HW6</f>
        <v>#N/A</v>
      </c>
      <c r="HZ6" s="47" t="e">
        <f t="shared" si="43"/>
        <v>#N/A</v>
      </c>
      <c r="IA6" s="45" t="e">
        <f>'SC1'!EO31</f>
        <v>#N/A</v>
      </c>
      <c r="IB6" s="46" t="e">
        <f>'SC1'!EP31</f>
        <v>#N/A</v>
      </c>
      <c r="IC6" s="46" t="e">
        <f>'SC1'!EQ31</f>
        <v>#N/A</v>
      </c>
      <c r="ID6" s="46" t="e">
        <f t="shared" ref="ID6:ID67" si="91">IA6-IB6</f>
        <v>#N/A</v>
      </c>
      <c r="IE6" s="47" t="e">
        <f t="shared" si="44"/>
        <v>#N/A</v>
      </c>
    </row>
    <row r="7" spans="1:239" s="16" customFormat="1" x14ac:dyDescent="0.25">
      <c r="A7" s="16">
        <f>'SC1'!A32</f>
        <v>0</v>
      </c>
      <c r="B7" s="16" t="e">
        <f>'SC1'!B32</f>
        <v>#N/A</v>
      </c>
      <c r="C7" s="16" t="e">
        <f>'SC1'!C32</f>
        <v>#N/A</v>
      </c>
      <c r="D7" s="16" t="e">
        <f>'SC1'!D32</f>
        <v>#N/A</v>
      </c>
      <c r="E7" s="16" t="e">
        <f>'SC1'!E32</f>
        <v>#N/A</v>
      </c>
      <c r="F7" s="16" t="e">
        <f>'SC1'!F32</f>
        <v>#N/A</v>
      </c>
      <c r="G7" s="16" t="e">
        <f>'SC1'!G32</f>
        <v>#N/A</v>
      </c>
      <c r="H7" s="16" t="e">
        <f>'SC1'!H32</f>
        <v>#N/A</v>
      </c>
      <c r="I7" s="16" t="e">
        <f>'SC1'!I32</f>
        <v>#N/A</v>
      </c>
      <c r="J7" s="45" t="e">
        <f>'SC1'!J32</f>
        <v>#N/A</v>
      </c>
      <c r="K7" s="46" t="e">
        <f>'SC1'!K32</f>
        <v>#N/A</v>
      </c>
      <c r="L7" s="46" t="e">
        <f>'SC1'!#REF!</f>
        <v>#REF!</v>
      </c>
      <c r="M7" s="46" t="e">
        <f t="shared" si="45"/>
        <v>#N/A</v>
      </c>
      <c r="N7" s="47" t="e">
        <f t="shared" si="46"/>
        <v>#REF!</v>
      </c>
      <c r="O7" s="16" t="e">
        <f>'SC1'!M32</f>
        <v>#N/A</v>
      </c>
      <c r="P7" s="16" t="e">
        <f>'SC1'!N32</f>
        <v>#N/A</v>
      </c>
      <c r="Q7" s="16" t="e">
        <f>'SC1'!#REF!</f>
        <v>#REF!</v>
      </c>
      <c r="R7" s="16" t="e">
        <f t="shared" si="47"/>
        <v>#N/A</v>
      </c>
      <c r="S7" s="16" t="e">
        <f t="shared" si="0"/>
        <v>#REF!</v>
      </c>
      <c r="T7" s="45" t="e">
        <f>'SC1'!P32</f>
        <v>#N/A</v>
      </c>
      <c r="U7" s="46" t="e">
        <f>'SC1'!Q32</f>
        <v>#N/A</v>
      </c>
      <c r="V7" s="46" t="e">
        <f>'SC1'!R32</f>
        <v>#N/A</v>
      </c>
      <c r="W7" s="46" t="e">
        <f t="shared" si="48"/>
        <v>#N/A</v>
      </c>
      <c r="X7" s="47" t="e">
        <f t="shared" si="1"/>
        <v>#N/A</v>
      </c>
      <c r="Y7" s="16" t="e">
        <f>'SC1'!S32</f>
        <v>#N/A</v>
      </c>
      <c r="Z7" s="16" t="e">
        <f>'SC1'!T32</f>
        <v>#N/A</v>
      </c>
      <c r="AA7" s="16" t="e">
        <f>'SC1'!U32</f>
        <v>#N/A</v>
      </c>
      <c r="AB7" s="16" t="e">
        <f t="shared" si="49"/>
        <v>#N/A</v>
      </c>
      <c r="AC7" s="16" t="e">
        <f t="shared" si="2"/>
        <v>#N/A</v>
      </c>
      <c r="AD7" s="45" t="e">
        <f>'SC1'!V32</f>
        <v>#N/A</v>
      </c>
      <c r="AE7" s="46" t="e">
        <f>'SC1'!W32</f>
        <v>#N/A</v>
      </c>
      <c r="AF7" s="46" t="e">
        <f>'SC1'!X32</f>
        <v>#N/A</v>
      </c>
      <c r="AG7" s="46" t="e">
        <f t="shared" si="50"/>
        <v>#N/A</v>
      </c>
      <c r="AH7" s="47" t="e">
        <f t="shared" si="3"/>
        <v>#N/A</v>
      </c>
      <c r="AI7" s="16" t="e">
        <f>'SC1'!Y32</f>
        <v>#N/A</v>
      </c>
      <c r="AJ7" s="16" t="e">
        <f>'SC1'!Z32</f>
        <v>#N/A</v>
      </c>
      <c r="AK7" s="16" t="e">
        <f>'SC1'!AA32</f>
        <v>#N/A</v>
      </c>
      <c r="AL7" s="16" t="e">
        <f t="shared" si="51"/>
        <v>#N/A</v>
      </c>
      <c r="AM7" s="16" t="e">
        <f t="shared" si="4"/>
        <v>#N/A</v>
      </c>
      <c r="AN7" s="45" t="e">
        <f>'SC1'!AB32</f>
        <v>#N/A</v>
      </c>
      <c r="AO7" s="46" t="e">
        <f>'SC1'!AC32</f>
        <v>#N/A</v>
      </c>
      <c r="AP7" s="46" t="e">
        <f>'SC1'!AD32</f>
        <v>#N/A</v>
      </c>
      <c r="AQ7" s="46" t="e">
        <f t="shared" si="52"/>
        <v>#N/A</v>
      </c>
      <c r="AR7" s="47" t="e">
        <f t="shared" si="5"/>
        <v>#N/A</v>
      </c>
      <c r="AS7" s="16" t="e">
        <f>'SC1'!AE32</f>
        <v>#N/A</v>
      </c>
      <c r="AT7" s="16" t="e">
        <f>'SC1'!AF32</f>
        <v>#N/A</v>
      </c>
      <c r="AU7" s="16" t="e">
        <f>'SC1'!AG32</f>
        <v>#N/A</v>
      </c>
      <c r="AV7" s="16" t="e">
        <f t="shared" si="53"/>
        <v>#N/A</v>
      </c>
      <c r="AW7" s="16" t="e">
        <f t="shared" si="6"/>
        <v>#N/A</v>
      </c>
      <c r="AX7" s="45" t="e">
        <f>'SC1'!AH32</f>
        <v>#N/A</v>
      </c>
      <c r="AY7" s="46" t="e">
        <f>'SC1'!AI32</f>
        <v>#N/A</v>
      </c>
      <c r="AZ7" s="46" t="e">
        <f>'SC1'!AJ32</f>
        <v>#N/A</v>
      </c>
      <c r="BA7" s="46" t="e">
        <f t="shared" si="54"/>
        <v>#N/A</v>
      </c>
      <c r="BB7" s="47" t="e">
        <f t="shared" si="7"/>
        <v>#N/A</v>
      </c>
      <c r="BC7" s="16" t="e">
        <f>'SC1'!AK32</f>
        <v>#N/A</v>
      </c>
      <c r="BD7" s="16" t="e">
        <f>'SC1'!AL32</f>
        <v>#N/A</v>
      </c>
      <c r="BE7" s="16" t="e">
        <f>'SC1'!AM32</f>
        <v>#N/A</v>
      </c>
      <c r="BF7" s="16" t="e">
        <f t="shared" si="55"/>
        <v>#N/A</v>
      </c>
      <c r="BG7" s="16" t="e">
        <f t="shared" si="8"/>
        <v>#N/A</v>
      </c>
      <c r="BH7" s="45" t="e">
        <f>'SC1'!AN32</f>
        <v>#N/A</v>
      </c>
      <c r="BI7" s="46" t="e">
        <f>'SC1'!AO32</f>
        <v>#N/A</v>
      </c>
      <c r="BJ7" s="46" t="e">
        <f>'SC1'!AP32</f>
        <v>#N/A</v>
      </c>
      <c r="BK7" s="46" t="e">
        <f t="shared" si="56"/>
        <v>#N/A</v>
      </c>
      <c r="BL7" s="47" t="e">
        <f t="shared" si="9"/>
        <v>#N/A</v>
      </c>
      <c r="BM7" s="16" t="e">
        <f>'SC1'!AQ32</f>
        <v>#N/A</v>
      </c>
      <c r="BN7" s="16" t="e">
        <f>'SC1'!AR32</f>
        <v>#N/A</v>
      </c>
      <c r="BO7" s="16" t="e">
        <f>'SC1'!AS32</f>
        <v>#N/A</v>
      </c>
      <c r="BP7" s="16" t="e">
        <f t="shared" si="57"/>
        <v>#N/A</v>
      </c>
      <c r="BQ7" s="16" t="e">
        <f t="shared" si="10"/>
        <v>#N/A</v>
      </c>
      <c r="BR7" s="45" t="e">
        <f>'SC1'!AT32</f>
        <v>#N/A</v>
      </c>
      <c r="BS7" s="46" t="e">
        <f>'SC1'!AU32</f>
        <v>#N/A</v>
      </c>
      <c r="BT7" s="46" t="e">
        <f>'SC1'!AV32</f>
        <v>#N/A</v>
      </c>
      <c r="BU7" s="46" t="e">
        <f t="shared" si="58"/>
        <v>#N/A</v>
      </c>
      <c r="BV7" s="47" t="e">
        <f t="shared" si="11"/>
        <v>#N/A</v>
      </c>
      <c r="BW7" s="16" t="e">
        <f>'SC1'!AW32</f>
        <v>#N/A</v>
      </c>
      <c r="BX7" s="16" t="e">
        <f>'SC1'!AX32</f>
        <v>#N/A</v>
      </c>
      <c r="BY7" s="16" t="e">
        <f>'SC1'!AY32</f>
        <v>#N/A</v>
      </c>
      <c r="BZ7" s="16" t="e">
        <f t="shared" si="59"/>
        <v>#N/A</v>
      </c>
      <c r="CA7" s="16" t="e">
        <f t="shared" si="12"/>
        <v>#N/A</v>
      </c>
      <c r="CB7" s="45" t="e">
        <f>'SC1'!AZ32</f>
        <v>#N/A</v>
      </c>
      <c r="CC7" s="46" t="e">
        <f>'SC1'!BA32</f>
        <v>#N/A</v>
      </c>
      <c r="CD7" s="46" t="e">
        <f>'SC1'!BB32</f>
        <v>#N/A</v>
      </c>
      <c r="CE7" s="46" t="e">
        <f t="shared" si="60"/>
        <v>#N/A</v>
      </c>
      <c r="CF7" s="47" t="e">
        <f t="shared" si="13"/>
        <v>#N/A</v>
      </c>
      <c r="CG7" s="16" t="e">
        <f>'SC1'!BC32</f>
        <v>#N/A</v>
      </c>
      <c r="CH7" s="16" t="e">
        <f>'SC1'!BD32</f>
        <v>#N/A</v>
      </c>
      <c r="CI7" s="16" t="e">
        <f>'SC1'!BE32</f>
        <v>#N/A</v>
      </c>
      <c r="CJ7" s="16" t="e">
        <f t="shared" si="61"/>
        <v>#N/A</v>
      </c>
      <c r="CK7" s="16" t="e">
        <f t="shared" si="14"/>
        <v>#N/A</v>
      </c>
      <c r="CL7" s="45" t="e">
        <f>'SC1'!BF32</f>
        <v>#N/A</v>
      </c>
      <c r="CM7" s="46" t="e">
        <f>'SC1'!BG32</f>
        <v>#N/A</v>
      </c>
      <c r="CN7" s="46" t="e">
        <f>'SC1'!BH32</f>
        <v>#N/A</v>
      </c>
      <c r="CO7" s="46" t="e">
        <f t="shared" si="62"/>
        <v>#N/A</v>
      </c>
      <c r="CP7" s="47" t="e">
        <f t="shared" si="15"/>
        <v>#N/A</v>
      </c>
      <c r="CQ7" s="16" t="e">
        <f>'SC1'!BI32</f>
        <v>#N/A</v>
      </c>
      <c r="CR7" s="16" t="e">
        <f>'SC1'!BJ32</f>
        <v>#N/A</v>
      </c>
      <c r="CS7" s="16" t="e">
        <f>'SC1'!BK32</f>
        <v>#N/A</v>
      </c>
      <c r="CT7" s="16" t="e">
        <f t="shared" si="63"/>
        <v>#N/A</v>
      </c>
      <c r="CU7" s="16" t="e">
        <f t="shared" si="16"/>
        <v>#N/A</v>
      </c>
      <c r="CV7" s="45" t="e">
        <f>'SC1'!BL32</f>
        <v>#N/A</v>
      </c>
      <c r="CW7" s="46" t="e">
        <f>'SC1'!BM32</f>
        <v>#N/A</v>
      </c>
      <c r="CX7" s="46" t="e">
        <f>'SC1'!BN32</f>
        <v>#N/A</v>
      </c>
      <c r="CY7" s="46" t="e">
        <f t="shared" si="64"/>
        <v>#N/A</v>
      </c>
      <c r="CZ7" s="47" t="e">
        <f t="shared" si="17"/>
        <v>#N/A</v>
      </c>
      <c r="DA7" s="16" t="e">
        <f>'SC1'!BO32</f>
        <v>#N/A</v>
      </c>
      <c r="DB7" s="16" t="e">
        <f>'SC1'!BP32</f>
        <v>#N/A</v>
      </c>
      <c r="DC7" s="16" t="e">
        <f>'SC1'!BQ32</f>
        <v>#N/A</v>
      </c>
      <c r="DD7" s="16" t="e">
        <f t="shared" si="65"/>
        <v>#N/A</v>
      </c>
      <c r="DE7" s="16" t="e">
        <f t="shared" si="18"/>
        <v>#N/A</v>
      </c>
      <c r="DF7" s="45" t="e">
        <f>'SC1'!BR32</f>
        <v>#N/A</v>
      </c>
      <c r="DG7" s="46" t="e">
        <f>'SC1'!BS32</f>
        <v>#N/A</v>
      </c>
      <c r="DH7" s="46" t="e">
        <f>'SC1'!BT32</f>
        <v>#N/A</v>
      </c>
      <c r="DI7" s="46" t="e">
        <f t="shared" si="66"/>
        <v>#N/A</v>
      </c>
      <c r="DJ7" s="47" t="e">
        <f t="shared" si="19"/>
        <v>#N/A</v>
      </c>
      <c r="DK7" s="16" t="e">
        <f>'SC1'!BU32</f>
        <v>#N/A</v>
      </c>
      <c r="DL7" s="16" t="e">
        <f>'SC1'!BV32</f>
        <v>#N/A</v>
      </c>
      <c r="DM7" s="16" t="e">
        <f>'SC1'!BW32</f>
        <v>#N/A</v>
      </c>
      <c r="DN7" s="16" t="e">
        <f t="shared" si="67"/>
        <v>#N/A</v>
      </c>
      <c r="DO7" s="16" t="e">
        <f t="shared" si="20"/>
        <v>#N/A</v>
      </c>
      <c r="DP7" s="45" t="e">
        <f>'SC1'!BX32</f>
        <v>#N/A</v>
      </c>
      <c r="DQ7" s="46" t="e">
        <f>'SC1'!BY32</f>
        <v>#N/A</v>
      </c>
      <c r="DR7" s="46" t="e">
        <f>'SC1'!BZ32</f>
        <v>#N/A</v>
      </c>
      <c r="DS7" s="46" t="e">
        <f t="shared" si="68"/>
        <v>#N/A</v>
      </c>
      <c r="DT7" s="47" t="e">
        <f t="shared" si="21"/>
        <v>#N/A</v>
      </c>
      <c r="DU7" s="16" t="e">
        <f>'SC1'!CA32</f>
        <v>#N/A</v>
      </c>
      <c r="DV7" s="16" t="e">
        <f>'SC1'!CB32</f>
        <v>#N/A</v>
      </c>
      <c r="DW7" s="16" t="e">
        <f>'SC1'!CC32</f>
        <v>#N/A</v>
      </c>
      <c r="DX7" s="16" t="e">
        <f t="shared" si="69"/>
        <v>#N/A</v>
      </c>
      <c r="DY7" s="16" t="e">
        <f t="shared" si="22"/>
        <v>#N/A</v>
      </c>
      <c r="DZ7" s="45" t="e">
        <f>'SC1'!CD32</f>
        <v>#N/A</v>
      </c>
      <c r="EA7" s="46" t="e">
        <f>'SC1'!CE32</f>
        <v>#N/A</v>
      </c>
      <c r="EB7" s="46" t="e">
        <f>'SC1'!CF32</f>
        <v>#N/A</v>
      </c>
      <c r="EC7" s="46" t="e">
        <f t="shared" si="70"/>
        <v>#N/A</v>
      </c>
      <c r="ED7" s="47" t="e">
        <f t="shared" si="23"/>
        <v>#N/A</v>
      </c>
      <c r="EE7" s="16" t="e">
        <f>'SC1'!CG32</f>
        <v>#N/A</v>
      </c>
      <c r="EF7" s="16" t="e">
        <f>'SC1'!CH32</f>
        <v>#N/A</v>
      </c>
      <c r="EG7" s="16" t="e">
        <f>'SC1'!CI32</f>
        <v>#N/A</v>
      </c>
      <c r="EH7" s="16" t="e">
        <f t="shared" si="71"/>
        <v>#N/A</v>
      </c>
      <c r="EI7" s="16" t="e">
        <f t="shared" si="24"/>
        <v>#N/A</v>
      </c>
      <c r="EJ7" s="45" t="e">
        <f>'SC1'!CJ32</f>
        <v>#N/A</v>
      </c>
      <c r="EK7" s="46" t="e">
        <f>'SC1'!CK32</f>
        <v>#N/A</v>
      </c>
      <c r="EL7" s="46" t="e">
        <f>'SC1'!CL32</f>
        <v>#N/A</v>
      </c>
      <c r="EM7" s="46" t="e">
        <f t="shared" si="72"/>
        <v>#N/A</v>
      </c>
      <c r="EN7" s="47" t="e">
        <f t="shared" si="25"/>
        <v>#N/A</v>
      </c>
      <c r="EO7" s="16" t="e">
        <f>'SC1'!CM32</f>
        <v>#N/A</v>
      </c>
      <c r="EP7" s="16" t="e">
        <f>'SC1'!CN32</f>
        <v>#N/A</v>
      </c>
      <c r="EQ7" s="16" t="e">
        <f>'SC1'!CO32</f>
        <v>#N/A</v>
      </c>
      <c r="ER7" s="16" t="e">
        <f t="shared" si="73"/>
        <v>#N/A</v>
      </c>
      <c r="ES7" s="16" t="e">
        <f t="shared" si="26"/>
        <v>#N/A</v>
      </c>
      <c r="ET7" s="45" t="e">
        <f>'SC1'!CP32</f>
        <v>#N/A</v>
      </c>
      <c r="EU7" s="46" t="e">
        <f>'SC1'!CQ32</f>
        <v>#N/A</v>
      </c>
      <c r="EV7" s="46" t="e">
        <f>'SC1'!CR32</f>
        <v>#N/A</v>
      </c>
      <c r="EW7" s="46" t="e">
        <f t="shared" si="74"/>
        <v>#N/A</v>
      </c>
      <c r="EX7" s="47" t="e">
        <f t="shared" si="27"/>
        <v>#N/A</v>
      </c>
      <c r="EY7" s="16" t="e">
        <f>'SC1'!CS32</f>
        <v>#N/A</v>
      </c>
      <c r="EZ7" s="16" t="e">
        <f>'SC1'!CT32</f>
        <v>#N/A</v>
      </c>
      <c r="FA7" s="16" t="e">
        <f>'SC1'!CU32</f>
        <v>#N/A</v>
      </c>
      <c r="FB7" s="16" t="e">
        <f t="shared" si="75"/>
        <v>#N/A</v>
      </c>
      <c r="FC7" s="16" t="e">
        <f t="shared" si="28"/>
        <v>#N/A</v>
      </c>
      <c r="FD7" s="45" t="e">
        <f>'SC1'!CV32</f>
        <v>#N/A</v>
      </c>
      <c r="FE7" s="46" t="e">
        <f>'SC1'!CW32</f>
        <v>#N/A</v>
      </c>
      <c r="FF7" s="46" t="e">
        <f>'SC1'!CX32</f>
        <v>#N/A</v>
      </c>
      <c r="FG7" s="46" t="e">
        <f t="shared" si="76"/>
        <v>#N/A</v>
      </c>
      <c r="FH7" s="47" t="e">
        <f t="shared" si="29"/>
        <v>#N/A</v>
      </c>
      <c r="FI7" s="16" t="e">
        <f>'SC1'!CY32</f>
        <v>#N/A</v>
      </c>
      <c r="FJ7" s="16" t="e">
        <f>'SC1'!CZ32</f>
        <v>#N/A</v>
      </c>
      <c r="FK7" s="16" t="e">
        <f>'SC1'!DA32</f>
        <v>#N/A</v>
      </c>
      <c r="FL7" s="16" t="e">
        <f t="shared" si="77"/>
        <v>#N/A</v>
      </c>
      <c r="FM7" s="16" t="e">
        <f t="shared" si="30"/>
        <v>#N/A</v>
      </c>
      <c r="FN7" s="45" t="e">
        <f>'SC1'!DB32</f>
        <v>#N/A</v>
      </c>
      <c r="FO7" s="46" t="e">
        <f>'SC1'!DC32</f>
        <v>#N/A</v>
      </c>
      <c r="FP7" s="46" t="e">
        <f>'SC1'!DD32</f>
        <v>#N/A</v>
      </c>
      <c r="FQ7" s="46" t="e">
        <f t="shared" si="78"/>
        <v>#N/A</v>
      </c>
      <c r="FR7" s="47" t="e">
        <f t="shared" si="31"/>
        <v>#N/A</v>
      </c>
      <c r="FS7" s="16" t="e">
        <f>'SC1'!DE32</f>
        <v>#N/A</v>
      </c>
      <c r="FT7" s="16" t="e">
        <f>'SC1'!DF32</f>
        <v>#N/A</v>
      </c>
      <c r="FU7" s="16" t="e">
        <f>'SC1'!DG32</f>
        <v>#N/A</v>
      </c>
      <c r="FV7" s="16" t="e">
        <f t="shared" si="79"/>
        <v>#N/A</v>
      </c>
      <c r="FW7" s="16" t="e">
        <f t="shared" si="32"/>
        <v>#N/A</v>
      </c>
      <c r="FX7" s="45" t="e">
        <f>'SC1'!DH32</f>
        <v>#N/A</v>
      </c>
      <c r="FY7" s="46" t="e">
        <f>'SC1'!DI32</f>
        <v>#N/A</v>
      </c>
      <c r="FZ7" s="46" t="e">
        <f>'SC1'!DJ32</f>
        <v>#N/A</v>
      </c>
      <c r="GA7" s="46" t="e">
        <f t="shared" si="80"/>
        <v>#N/A</v>
      </c>
      <c r="GB7" s="47" t="e">
        <f t="shared" si="33"/>
        <v>#N/A</v>
      </c>
      <c r="GC7" s="16" t="e">
        <f>'SC1'!DK32</f>
        <v>#N/A</v>
      </c>
      <c r="GD7" s="16" t="e">
        <f>'SC1'!DL32</f>
        <v>#N/A</v>
      </c>
      <c r="GE7" s="16" t="e">
        <f>'SC1'!DM32</f>
        <v>#N/A</v>
      </c>
      <c r="GF7" s="16" t="e">
        <f t="shared" si="81"/>
        <v>#N/A</v>
      </c>
      <c r="GG7" s="16" t="e">
        <f t="shared" si="34"/>
        <v>#N/A</v>
      </c>
      <c r="GH7" s="45" t="e">
        <f>'SC1'!DN32</f>
        <v>#N/A</v>
      </c>
      <c r="GI7" s="46" t="e">
        <f>'SC1'!DO32</f>
        <v>#N/A</v>
      </c>
      <c r="GJ7" s="46" t="e">
        <f>'SC1'!DP32</f>
        <v>#N/A</v>
      </c>
      <c r="GK7" s="46" t="e">
        <f t="shared" si="82"/>
        <v>#N/A</v>
      </c>
      <c r="GL7" s="47" t="e">
        <f t="shared" si="35"/>
        <v>#N/A</v>
      </c>
      <c r="GM7" s="16" t="e">
        <f>'SC1'!DQ32</f>
        <v>#N/A</v>
      </c>
      <c r="GN7" s="16" t="e">
        <f>'SC1'!DR32</f>
        <v>#N/A</v>
      </c>
      <c r="GO7" s="16" t="e">
        <f>'SC1'!DS32</f>
        <v>#N/A</v>
      </c>
      <c r="GP7" s="16" t="e">
        <f t="shared" si="83"/>
        <v>#N/A</v>
      </c>
      <c r="GQ7" s="16" t="e">
        <f t="shared" si="36"/>
        <v>#N/A</v>
      </c>
      <c r="GR7" s="45" t="e">
        <f>'SC1'!DT32</f>
        <v>#N/A</v>
      </c>
      <c r="GS7" s="46" t="e">
        <f>'SC1'!DU32</f>
        <v>#N/A</v>
      </c>
      <c r="GT7" s="46" t="e">
        <f>'SC1'!DV32</f>
        <v>#N/A</v>
      </c>
      <c r="GU7" s="46" t="e">
        <f t="shared" si="84"/>
        <v>#N/A</v>
      </c>
      <c r="GV7" s="47" t="e">
        <f t="shared" si="37"/>
        <v>#N/A</v>
      </c>
      <c r="GW7" s="16" t="e">
        <f>'SC1'!DW32</f>
        <v>#N/A</v>
      </c>
      <c r="GX7" s="16" t="e">
        <f>'SC1'!DX32</f>
        <v>#N/A</v>
      </c>
      <c r="GY7" s="16" t="e">
        <f>'SC1'!DY32</f>
        <v>#N/A</v>
      </c>
      <c r="GZ7" s="16" t="e">
        <f t="shared" si="85"/>
        <v>#N/A</v>
      </c>
      <c r="HA7" s="16" t="e">
        <f t="shared" si="38"/>
        <v>#N/A</v>
      </c>
      <c r="HB7" s="45" t="e">
        <f>'SC1'!DZ32</f>
        <v>#N/A</v>
      </c>
      <c r="HC7" s="46" t="e">
        <f>'SC1'!EA32</f>
        <v>#N/A</v>
      </c>
      <c r="HD7" s="46" t="e">
        <f>'SC1'!EB32</f>
        <v>#N/A</v>
      </c>
      <c r="HE7" s="46" t="e">
        <f t="shared" si="86"/>
        <v>#N/A</v>
      </c>
      <c r="HF7" s="47" t="e">
        <f t="shared" si="39"/>
        <v>#N/A</v>
      </c>
      <c r="HG7" s="16" t="e">
        <f>'SC1'!EC32</f>
        <v>#N/A</v>
      </c>
      <c r="HH7" s="16" t="e">
        <f>'SC1'!ED32</f>
        <v>#N/A</v>
      </c>
      <c r="HI7" s="16" t="e">
        <f>'SC1'!EE32</f>
        <v>#N/A</v>
      </c>
      <c r="HJ7" s="16" t="e">
        <f t="shared" si="87"/>
        <v>#N/A</v>
      </c>
      <c r="HK7" s="16" t="e">
        <f t="shared" si="40"/>
        <v>#N/A</v>
      </c>
      <c r="HL7" s="45" t="e">
        <f>'SC1'!EF32</f>
        <v>#N/A</v>
      </c>
      <c r="HM7" s="46" t="e">
        <f>'SC1'!EG32</f>
        <v>#N/A</v>
      </c>
      <c r="HN7" s="46" t="e">
        <f>'SC1'!EH32</f>
        <v>#N/A</v>
      </c>
      <c r="HO7" s="46" t="e">
        <f t="shared" si="88"/>
        <v>#N/A</v>
      </c>
      <c r="HP7" s="47" t="e">
        <f t="shared" si="41"/>
        <v>#N/A</v>
      </c>
      <c r="HQ7" s="16" t="e">
        <f>'SC1'!EI32</f>
        <v>#N/A</v>
      </c>
      <c r="HR7" s="16" t="e">
        <f>'SC1'!EJ32</f>
        <v>#N/A</v>
      </c>
      <c r="HS7" s="16" t="e">
        <f>'SC1'!EK32</f>
        <v>#N/A</v>
      </c>
      <c r="HT7" s="16" t="e">
        <f t="shared" si="89"/>
        <v>#N/A</v>
      </c>
      <c r="HU7" s="16" t="e">
        <f t="shared" si="42"/>
        <v>#N/A</v>
      </c>
      <c r="HV7" s="45" t="e">
        <f>'SC1'!EL32</f>
        <v>#N/A</v>
      </c>
      <c r="HW7" s="46" t="e">
        <f>'SC1'!EM32</f>
        <v>#N/A</v>
      </c>
      <c r="HX7" s="46" t="e">
        <f>'SC1'!EN32</f>
        <v>#N/A</v>
      </c>
      <c r="HY7" s="46" t="e">
        <f t="shared" si="90"/>
        <v>#N/A</v>
      </c>
      <c r="HZ7" s="47" t="e">
        <f t="shared" si="43"/>
        <v>#N/A</v>
      </c>
      <c r="IA7" s="45" t="e">
        <f>'SC1'!EO32</f>
        <v>#N/A</v>
      </c>
      <c r="IB7" s="46" t="e">
        <f>'SC1'!EP32</f>
        <v>#N/A</v>
      </c>
      <c r="IC7" s="46" t="e">
        <f>'SC1'!EQ32</f>
        <v>#N/A</v>
      </c>
      <c r="ID7" s="46" t="e">
        <f t="shared" si="91"/>
        <v>#N/A</v>
      </c>
      <c r="IE7" s="47" t="e">
        <f t="shared" si="44"/>
        <v>#N/A</v>
      </c>
    </row>
    <row r="8" spans="1:239" s="16" customFormat="1" x14ac:dyDescent="0.25">
      <c r="A8" s="16">
        <f>'SC1'!A33</f>
        <v>0</v>
      </c>
      <c r="B8" s="16" t="e">
        <f>'SC1'!B33</f>
        <v>#N/A</v>
      </c>
      <c r="C8" s="16" t="e">
        <f>'SC1'!C33</f>
        <v>#N/A</v>
      </c>
      <c r="D8" s="16" t="e">
        <f>'SC1'!D33</f>
        <v>#N/A</v>
      </c>
      <c r="E8" s="16" t="e">
        <f>'SC1'!E33</f>
        <v>#N/A</v>
      </c>
      <c r="F8" s="16" t="e">
        <f>'SC1'!F33</f>
        <v>#N/A</v>
      </c>
      <c r="G8" s="16" t="e">
        <f>'SC1'!G33</f>
        <v>#N/A</v>
      </c>
      <c r="H8" s="16" t="e">
        <f>'SC1'!H33</f>
        <v>#N/A</v>
      </c>
      <c r="I8" s="16" t="e">
        <f>'SC1'!I33</f>
        <v>#N/A</v>
      </c>
      <c r="J8" s="45" t="e">
        <f>'SC1'!J33</f>
        <v>#N/A</v>
      </c>
      <c r="K8" s="46" t="e">
        <f>'SC1'!K33</f>
        <v>#N/A</v>
      </c>
      <c r="L8" s="46" t="e">
        <f>'SC1'!#REF!</f>
        <v>#REF!</v>
      </c>
      <c r="M8" s="46" t="e">
        <f t="shared" si="45"/>
        <v>#N/A</v>
      </c>
      <c r="N8" s="47" t="e">
        <f t="shared" si="46"/>
        <v>#REF!</v>
      </c>
      <c r="O8" s="16" t="e">
        <f>'SC1'!M33</f>
        <v>#N/A</v>
      </c>
      <c r="P8" s="16" t="e">
        <f>'SC1'!N33</f>
        <v>#N/A</v>
      </c>
      <c r="Q8" s="16" t="e">
        <f>'SC1'!#REF!</f>
        <v>#REF!</v>
      </c>
      <c r="R8" s="16" t="e">
        <f t="shared" si="47"/>
        <v>#N/A</v>
      </c>
      <c r="S8" s="16" t="e">
        <f t="shared" si="0"/>
        <v>#REF!</v>
      </c>
      <c r="T8" s="45" t="e">
        <f>'SC1'!P33</f>
        <v>#N/A</v>
      </c>
      <c r="U8" s="46" t="e">
        <f>'SC1'!Q33</f>
        <v>#N/A</v>
      </c>
      <c r="V8" s="46" t="e">
        <f>'SC1'!R33</f>
        <v>#N/A</v>
      </c>
      <c r="W8" s="46" t="e">
        <f t="shared" si="48"/>
        <v>#N/A</v>
      </c>
      <c r="X8" s="47" t="e">
        <f t="shared" si="1"/>
        <v>#N/A</v>
      </c>
      <c r="Y8" s="16" t="e">
        <f>'SC1'!S33</f>
        <v>#N/A</v>
      </c>
      <c r="Z8" s="16" t="e">
        <f>'SC1'!T33</f>
        <v>#N/A</v>
      </c>
      <c r="AA8" s="16" t="e">
        <f>'SC1'!U33</f>
        <v>#N/A</v>
      </c>
      <c r="AB8" s="16" t="e">
        <f t="shared" si="49"/>
        <v>#N/A</v>
      </c>
      <c r="AC8" s="16" t="e">
        <f t="shared" si="2"/>
        <v>#N/A</v>
      </c>
      <c r="AD8" s="45" t="e">
        <f>'SC1'!V33</f>
        <v>#N/A</v>
      </c>
      <c r="AE8" s="46" t="e">
        <f>'SC1'!W33</f>
        <v>#N/A</v>
      </c>
      <c r="AF8" s="46" t="e">
        <f>'SC1'!X33</f>
        <v>#N/A</v>
      </c>
      <c r="AG8" s="46" t="e">
        <f t="shared" si="50"/>
        <v>#N/A</v>
      </c>
      <c r="AH8" s="47" t="e">
        <f t="shared" si="3"/>
        <v>#N/A</v>
      </c>
      <c r="AI8" s="16" t="e">
        <f>'SC1'!Y33</f>
        <v>#N/A</v>
      </c>
      <c r="AJ8" s="16" t="e">
        <f>'SC1'!Z33</f>
        <v>#N/A</v>
      </c>
      <c r="AK8" s="16" t="e">
        <f>'SC1'!AA33</f>
        <v>#N/A</v>
      </c>
      <c r="AL8" s="16" t="e">
        <f t="shared" si="51"/>
        <v>#N/A</v>
      </c>
      <c r="AM8" s="16" t="e">
        <f t="shared" si="4"/>
        <v>#N/A</v>
      </c>
      <c r="AN8" s="45" t="e">
        <f>'SC1'!AB33</f>
        <v>#N/A</v>
      </c>
      <c r="AO8" s="46" t="e">
        <f>'SC1'!AC33</f>
        <v>#N/A</v>
      </c>
      <c r="AP8" s="46" t="e">
        <f>'SC1'!AD33</f>
        <v>#N/A</v>
      </c>
      <c r="AQ8" s="46" t="e">
        <f t="shared" si="52"/>
        <v>#N/A</v>
      </c>
      <c r="AR8" s="47" t="e">
        <f t="shared" si="5"/>
        <v>#N/A</v>
      </c>
      <c r="AS8" s="16" t="e">
        <f>'SC1'!AE33</f>
        <v>#N/A</v>
      </c>
      <c r="AT8" s="16" t="e">
        <f>'SC1'!AF33</f>
        <v>#N/A</v>
      </c>
      <c r="AU8" s="16" t="e">
        <f>'SC1'!AG33</f>
        <v>#N/A</v>
      </c>
      <c r="AV8" s="16" t="e">
        <f t="shared" si="53"/>
        <v>#N/A</v>
      </c>
      <c r="AW8" s="16" t="e">
        <f t="shared" si="6"/>
        <v>#N/A</v>
      </c>
      <c r="AX8" s="45" t="e">
        <f>'SC1'!AH33</f>
        <v>#N/A</v>
      </c>
      <c r="AY8" s="46" t="e">
        <f>'SC1'!AI33</f>
        <v>#N/A</v>
      </c>
      <c r="AZ8" s="46" t="e">
        <f>'SC1'!AJ33</f>
        <v>#N/A</v>
      </c>
      <c r="BA8" s="46" t="e">
        <f t="shared" si="54"/>
        <v>#N/A</v>
      </c>
      <c r="BB8" s="47" t="e">
        <f t="shared" si="7"/>
        <v>#N/A</v>
      </c>
      <c r="BC8" s="16" t="e">
        <f>'SC1'!AK33</f>
        <v>#N/A</v>
      </c>
      <c r="BD8" s="16" t="e">
        <f>'SC1'!AL33</f>
        <v>#N/A</v>
      </c>
      <c r="BE8" s="16" t="e">
        <f>'SC1'!AM33</f>
        <v>#N/A</v>
      </c>
      <c r="BF8" s="16" t="e">
        <f t="shared" si="55"/>
        <v>#N/A</v>
      </c>
      <c r="BG8" s="16" t="e">
        <f t="shared" si="8"/>
        <v>#N/A</v>
      </c>
      <c r="BH8" s="45" t="e">
        <f>'SC1'!AN33</f>
        <v>#N/A</v>
      </c>
      <c r="BI8" s="46" t="e">
        <f>'SC1'!AO33</f>
        <v>#N/A</v>
      </c>
      <c r="BJ8" s="46" t="e">
        <f>'SC1'!AP33</f>
        <v>#N/A</v>
      </c>
      <c r="BK8" s="46" t="e">
        <f t="shared" si="56"/>
        <v>#N/A</v>
      </c>
      <c r="BL8" s="47" t="e">
        <f t="shared" si="9"/>
        <v>#N/A</v>
      </c>
      <c r="BM8" s="16" t="e">
        <f>'SC1'!AQ33</f>
        <v>#N/A</v>
      </c>
      <c r="BN8" s="16" t="e">
        <f>'SC1'!AR33</f>
        <v>#N/A</v>
      </c>
      <c r="BO8" s="16" t="e">
        <f>'SC1'!AS33</f>
        <v>#N/A</v>
      </c>
      <c r="BP8" s="16" t="e">
        <f t="shared" si="57"/>
        <v>#N/A</v>
      </c>
      <c r="BQ8" s="16" t="e">
        <f t="shared" si="10"/>
        <v>#N/A</v>
      </c>
      <c r="BR8" s="45" t="e">
        <f>'SC1'!AT33</f>
        <v>#N/A</v>
      </c>
      <c r="BS8" s="46" t="e">
        <f>'SC1'!AU33</f>
        <v>#N/A</v>
      </c>
      <c r="BT8" s="46" t="e">
        <f>'SC1'!AV33</f>
        <v>#N/A</v>
      </c>
      <c r="BU8" s="46" t="e">
        <f t="shared" si="58"/>
        <v>#N/A</v>
      </c>
      <c r="BV8" s="47" t="e">
        <f t="shared" si="11"/>
        <v>#N/A</v>
      </c>
      <c r="BW8" s="16" t="e">
        <f>'SC1'!AW33</f>
        <v>#N/A</v>
      </c>
      <c r="BX8" s="16" t="e">
        <f>'SC1'!AX33</f>
        <v>#N/A</v>
      </c>
      <c r="BY8" s="16" t="e">
        <f>'SC1'!AY33</f>
        <v>#N/A</v>
      </c>
      <c r="BZ8" s="16" t="e">
        <f t="shared" si="59"/>
        <v>#N/A</v>
      </c>
      <c r="CA8" s="16" t="e">
        <f t="shared" si="12"/>
        <v>#N/A</v>
      </c>
      <c r="CB8" s="45" t="e">
        <f>'SC1'!AZ33</f>
        <v>#N/A</v>
      </c>
      <c r="CC8" s="46" t="e">
        <f>'SC1'!BA33</f>
        <v>#N/A</v>
      </c>
      <c r="CD8" s="46" t="e">
        <f>'SC1'!BB33</f>
        <v>#N/A</v>
      </c>
      <c r="CE8" s="46" t="e">
        <f t="shared" si="60"/>
        <v>#N/A</v>
      </c>
      <c r="CF8" s="47" t="e">
        <f t="shared" si="13"/>
        <v>#N/A</v>
      </c>
      <c r="CG8" s="16" t="e">
        <f>'SC1'!BC33</f>
        <v>#N/A</v>
      </c>
      <c r="CH8" s="16" t="e">
        <f>'SC1'!BD33</f>
        <v>#N/A</v>
      </c>
      <c r="CI8" s="16" t="e">
        <f>'SC1'!BE33</f>
        <v>#N/A</v>
      </c>
      <c r="CJ8" s="16" t="e">
        <f t="shared" si="61"/>
        <v>#N/A</v>
      </c>
      <c r="CK8" s="16" t="e">
        <f t="shared" si="14"/>
        <v>#N/A</v>
      </c>
      <c r="CL8" s="45" t="e">
        <f>'SC1'!BF33</f>
        <v>#N/A</v>
      </c>
      <c r="CM8" s="46" t="e">
        <f>'SC1'!BG33</f>
        <v>#N/A</v>
      </c>
      <c r="CN8" s="46" t="e">
        <f>'SC1'!BH33</f>
        <v>#N/A</v>
      </c>
      <c r="CO8" s="46" t="e">
        <f t="shared" si="62"/>
        <v>#N/A</v>
      </c>
      <c r="CP8" s="47" t="e">
        <f t="shared" si="15"/>
        <v>#N/A</v>
      </c>
      <c r="CQ8" s="16" t="e">
        <f>'SC1'!BI33</f>
        <v>#N/A</v>
      </c>
      <c r="CR8" s="16" t="e">
        <f>'SC1'!BJ33</f>
        <v>#N/A</v>
      </c>
      <c r="CS8" s="16" t="e">
        <f>'SC1'!BK33</f>
        <v>#N/A</v>
      </c>
      <c r="CT8" s="16" t="e">
        <f t="shared" si="63"/>
        <v>#N/A</v>
      </c>
      <c r="CU8" s="16" t="e">
        <f t="shared" si="16"/>
        <v>#N/A</v>
      </c>
      <c r="CV8" s="45" t="e">
        <f>'SC1'!BL33</f>
        <v>#N/A</v>
      </c>
      <c r="CW8" s="46" t="e">
        <f>'SC1'!BM33</f>
        <v>#N/A</v>
      </c>
      <c r="CX8" s="46" t="e">
        <f>'SC1'!BN33</f>
        <v>#N/A</v>
      </c>
      <c r="CY8" s="46" t="e">
        <f t="shared" si="64"/>
        <v>#N/A</v>
      </c>
      <c r="CZ8" s="47" t="e">
        <f t="shared" si="17"/>
        <v>#N/A</v>
      </c>
      <c r="DA8" s="16" t="e">
        <f>'SC1'!BO33</f>
        <v>#N/A</v>
      </c>
      <c r="DB8" s="16" t="e">
        <f>'SC1'!BP33</f>
        <v>#N/A</v>
      </c>
      <c r="DC8" s="16" t="e">
        <f>'SC1'!BQ33</f>
        <v>#N/A</v>
      </c>
      <c r="DD8" s="16" t="e">
        <f t="shared" si="65"/>
        <v>#N/A</v>
      </c>
      <c r="DE8" s="16" t="e">
        <f t="shared" si="18"/>
        <v>#N/A</v>
      </c>
      <c r="DF8" s="45" t="e">
        <f>'SC1'!BR33</f>
        <v>#N/A</v>
      </c>
      <c r="DG8" s="46" t="e">
        <f>'SC1'!BS33</f>
        <v>#N/A</v>
      </c>
      <c r="DH8" s="46" t="e">
        <f>'SC1'!BT33</f>
        <v>#N/A</v>
      </c>
      <c r="DI8" s="46" t="e">
        <f t="shared" si="66"/>
        <v>#N/A</v>
      </c>
      <c r="DJ8" s="47" t="e">
        <f t="shared" si="19"/>
        <v>#N/A</v>
      </c>
      <c r="DK8" s="16" t="e">
        <f>'SC1'!BU33</f>
        <v>#N/A</v>
      </c>
      <c r="DL8" s="16" t="e">
        <f>'SC1'!BV33</f>
        <v>#N/A</v>
      </c>
      <c r="DM8" s="16" t="e">
        <f>'SC1'!BW33</f>
        <v>#N/A</v>
      </c>
      <c r="DN8" s="16" t="e">
        <f t="shared" si="67"/>
        <v>#N/A</v>
      </c>
      <c r="DO8" s="16" t="e">
        <f t="shared" si="20"/>
        <v>#N/A</v>
      </c>
      <c r="DP8" s="45" t="e">
        <f>'SC1'!BX33</f>
        <v>#N/A</v>
      </c>
      <c r="DQ8" s="46" t="e">
        <f>'SC1'!BY33</f>
        <v>#N/A</v>
      </c>
      <c r="DR8" s="46" t="e">
        <f>'SC1'!BZ33</f>
        <v>#N/A</v>
      </c>
      <c r="DS8" s="46" t="e">
        <f t="shared" si="68"/>
        <v>#N/A</v>
      </c>
      <c r="DT8" s="47" t="e">
        <f t="shared" si="21"/>
        <v>#N/A</v>
      </c>
      <c r="DU8" s="16" t="e">
        <f>'SC1'!CA33</f>
        <v>#N/A</v>
      </c>
      <c r="DV8" s="16" t="e">
        <f>'SC1'!CB33</f>
        <v>#N/A</v>
      </c>
      <c r="DW8" s="16" t="e">
        <f>'SC1'!CC33</f>
        <v>#N/A</v>
      </c>
      <c r="DX8" s="16" t="e">
        <f t="shared" si="69"/>
        <v>#N/A</v>
      </c>
      <c r="DY8" s="16" t="e">
        <f t="shared" si="22"/>
        <v>#N/A</v>
      </c>
      <c r="DZ8" s="45" t="e">
        <f>'SC1'!CD33</f>
        <v>#N/A</v>
      </c>
      <c r="EA8" s="46" t="e">
        <f>'SC1'!CE33</f>
        <v>#N/A</v>
      </c>
      <c r="EB8" s="46" t="e">
        <f>'SC1'!CF33</f>
        <v>#N/A</v>
      </c>
      <c r="EC8" s="46" t="e">
        <f t="shared" si="70"/>
        <v>#N/A</v>
      </c>
      <c r="ED8" s="47" t="e">
        <f t="shared" si="23"/>
        <v>#N/A</v>
      </c>
      <c r="EE8" s="16" t="e">
        <f>'SC1'!CG33</f>
        <v>#N/A</v>
      </c>
      <c r="EF8" s="16" t="e">
        <f>'SC1'!CH33</f>
        <v>#N/A</v>
      </c>
      <c r="EG8" s="16" t="e">
        <f>'SC1'!CI33</f>
        <v>#N/A</v>
      </c>
      <c r="EH8" s="16" t="e">
        <f t="shared" si="71"/>
        <v>#N/A</v>
      </c>
      <c r="EI8" s="16" t="e">
        <f t="shared" si="24"/>
        <v>#N/A</v>
      </c>
      <c r="EJ8" s="45" t="e">
        <f>'SC1'!CJ33</f>
        <v>#N/A</v>
      </c>
      <c r="EK8" s="46" t="e">
        <f>'SC1'!CK33</f>
        <v>#N/A</v>
      </c>
      <c r="EL8" s="46" t="e">
        <f>'SC1'!CL33</f>
        <v>#N/A</v>
      </c>
      <c r="EM8" s="46" t="e">
        <f t="shared" si="72"/>
        <v>#N/A</v>
      </c>
      <c r="EN8" s="47" t="e">
        <f t="shared" si="25"/>
        <v>#N/A</v>
      </c>
      <c r="EO8" s="16" t="e">
        <f>'SC1'!CM33</f>
        <v>#N/A</v>
      </c>
      <c r="EP8" s="16" t="e">
        <f>'SC1'!CN33</f>
        <v>#N/A</v>
      </c>
      <c r="EQ8" s="16" t="e">
        <f>'SC1'!CO33</f>
        <v>#N/A</v>
      </c>
      <c r="ER8" s="16" t="e">
        <f t="shared" si="73"/>
        <v>#N/A</v>
      </c>
      <c r="ES8" s="16" t="e">
        <f t="shared" si="26"/>
        <v>#N/A</v>
      </c>
      <c r="ET8" s="45" t="e">
        <f>'SC1'!CP33</f>
        <v>#N/A</v>
      </c>
      <c r="EU8" s="46" t="e">
        <f>'SC1'!CQ33</f>
        <v>#N/A</v>
      </c>
      <c r="EV8" s="46" t="e">
        <f>'SC1'!CR33</f>
        <v>#N/A</v>
      </c>
      <c r="EW8" s="46" t="e">
        <f t="shared" si="74"/>
        <v>#N/A</v>
      </c>
      <c r="EX8" s="47" t="e">
        <f t="shared" si="27"/>
        <v>#N/A</v>
      </c>
      <c r="EY8" s="16" t="e">
        <f>'SC1'!CS33</f>
        <v>#N/A</v>
      </c>
      <c r="EZ8" s="16" t="e">
        <f>'SC1'!CT33</f>
        <v>#N/A</v>
      </c>
      <c r="FA8" s="16" t="e">
        <f>'SC1'!CU33</f>
        <v>#N/A</v>
      </c>
      <c r="FB8" s="16" t="e">
        <f t="shared" si="75"/>
        <v>#N/A</v>
      </c>
      <c r="FC8" s="16" t="e">
        <f t="shared" si="28"/>
        <v>#N/A</v>
      </c>
      <c r="FD8" s="45" t="e">
        <f>'SC1'!CV33</f>
        <v>#N/A</v>
      </c>
      <c r="FE8" s="46" t="e">
        <f>'SC1'!CW33</f>
        <v>#N/A</v>
      </c>
      <c r="FF8" s="46" t="e">
        <f>'SC1'!CX33</f>
        <v>#N/A</v>
      </c>
      <c r="FG8" s="46" t="e">
        <f t="shared" si="76"/>
        <v>#N/A</v>
      </c>
      <c r="FH8" s="47" t="e">
        <f t="shared" si="29"/>
        <v>#N/A</v>
      </c>
      <c r="FI8" s="16" t="e">
        <f>'SC1'!CY33</f>
        <v>#N/A</v>
      </c>
      <c r="FJ8" s="16" t="e">
        <f>'SC1'!CZ33</f>
        <v>#N/A</v>
      </c>
      <c r="FK8" s="16" t="e">
        <f>'SC1'!DA33</f>
        <v>#N/A</v>
      </c>
      <c r="FL8" s="16" t="e">
        <f t="shared" si="77"/>
        <v>#N/A</v>
      </c>
      <c r="FM8" s="16" t="e">
        <f t="shared" si="30"/>
        <v>#N/A</v>
      </c>
      <c r="FN8" s="45" t="e">
        <f>'SC1'!DB33</f>
        <v>#N/A</v>
      </c>
      <c r="FO8" s="46" t="e">
        <f>'SC1'!DC33</f>
        <v>#N/A</v>
      </c>
      <c r="FP8" s="46" t="e">
        <f>'SC1'!DD33</f>
        <v>#N/A</v>
      </c>
      <c r="FQ8" s="46" t="e">
        <f t="shared" si="78"/>
        <v>#N/A</v>
      </c>
      <c r="FR8" s="47" t="e">
        <f t="shared" si="31"/>
        <v>#N/A</v>
      </c>
      <c r="FS8" s="16" t="e">
        <f>'SC1'!DE33</f>
        <v>#N/A</v>
      </c>
      <c r="FT8" s="16" t="e">
        <f>'SC1'!DF33</f>
        <v>#N/A</v>
      </c>
      <c r="FU8" s="16" t="e">
        <f>'SC1'!DG33</f>
        <v>#N/A</v>
      </c>
      <c r="FV8" s="16" t="e">
        <f t="shared" si="79"/>
        <v>#N/A</v>
      </c>
      <c r="FW8" s="16" t="e">
        <f t="shared" si="32"/>
        <v>#N/A</v>
      </c>
      <c r="FX8" s="45" t="e">
        <f>'SC1'!DH33</f>
        <v>#N/A</v>
      </c>
      <c r="FY8" s="46" t="e">
        <f>'SC1'!DI33</f>
        <v>#N/A</v>
      </c>
      <c r="FZ8" s="46" t="e">
        <f>'SC1'!DJ33</f>
        <v>#N/A</v>
      </c>
      <c r="GA8" s="46" t="e">
        <f t="shared" si="80"/>
        <v>#N/A</v>
      </c>
      <c r="GB8" s="47" t="e">
        <f t="shared" si="33"/>
        <v>#N/A</v>
      </c>
      <c r="GC8" s="16" t="e">
        <f>'SC1'!DK33</f>
        <v>#N/A</v>
      </c>
      <c r="GD8" s="16" t="e">
        <f>'SC1'!DL33</f>
        <v>#N/A</v>
      </c>
      <c r="GE8" s="16" t="e">
        <f>'SC1'!DM33</f>
        <v>#N/A</v>
      </c>
      <c r="GF8" s="16" t="e">
        <f t="shared" si="81"/>
        <v>#N/A</v>
      </c>
      <c r="GG8" s="16" t="e">
        <f t="shared" si="34"/>
        <v>#N/A</v>
      </c>
      <c r="GH8" s="45" t="e">
        <f>'SC1'!DN33</f>
        <v>#N/A</v>
      </c>
      <c r="GI8" s="46" t="e">
        <f>'SC1'!DO33</f>
        <v>#N/A</v>
      </c>
      <c r="GJ8" s="46" t="e">
        <f>'SC1'!DP33</f>
        <v>#N/A</v>
      </c>
      <c r="GK8" s="46" t="e">
        <f t="shared" si="82"/>
        <v>#N/A</v>
      </c>
      <c r="GL8" s="47" t="e">
        <f t="shared" si="35"/>
        <v>#N/A</v>
      </c>
      <c r="GM8" s="16" t="e">
        <f>'SC1'!DQ33</f>
        <v>#N/A</v>
      </c>
      <c r="GN8" s="16" t="e">
        <f>'SC1'!DR33</f>
        <v>#N/A</v>
      </c>
      <c r="GO8" s="16" t="e">
        <f>'SC1'!DS33</f>
        <v>#N/A</v>
      </c>
      <c r="GP8" s="16" t="e">
        <f t="shared" si="83"/>
        <v>#N/A</v>
      </c>
      <c r="GQ8" s="16" t="e">
        <f t="shared" si="36"/>
        <v>#N/A</v>
      </c>
      <c r="GR8" s="45" t="e">
        <f>'SC1'!DT33</f>
        <v>#N/A</v>
      </c>
      <c r="GS8" s="46" t="e">
        <f>'SC1'!DU33</f>
        <v>#N/A</v>
      </c>
      <c r="GT8" s="46" t="e">
        <f>'SC1'!DV33</f>
        <v>#N/A</v>
      </c>
      <c r="GU8" s="46" t="e">
        <f t="shared" si="84"/>
        <v>#N/A</v>
      </c>
      <c r="GV8" s="47" t="e">
        <f t="shared" si="37"/>
        <v>#N/A</v>
      </c>
      <c r="GW8" s="16" t="e">
        <f>'SC1'!DW33</f>
        <v>#N/A</v>
      </c>
      <c r="GX8" s="16" t="e">
        <f>'SC1'!DX33</f>
        <v>#N/A</v>
      </c>
      <c r="GY8" s="16" t="e">
        <f>'SC1'!DY33</f>
        <v>#N/A</v>
      </c>
      <c r="GZ8" s="16" t="e">
        <f t="shared" si="85"/>
        <v>#N/A</v>
      </c>
      <c r="HA8" s="16" t="e">
        <f t="shared" si="38"/>
        <v>#N/A</v>
      </c>
      <c r="HB8" s="45" t="e">
        <f>'SC1'!DZ33</f>
        <v>#N/A</v>
      </c>
      <c r="HC8" s="46" t="e">
        <f>'SC1'!EA33</f>
        <v>#N/A</v>
      </c>
      <c r="HD8" s="46" t="e">
        <f>'SC1'!EB33</f>
        <v>#N/A</v>
      </c>
      <c r="HE8" s="46" t="e">
        <f t="shared" si="86"/>
        <v>#N/A</v>
      </c>
      <c r="HF8" s="47" t="e">
        <f t="shared" si="39"/>
        <v>#N/A</v>
      </c>
      <c r="HG8" s="16" t="e">
        <f>'SC1'!EC33</f>
        <v>#N/A</v>
      </c>
      <c r="HH8" s="16" t="e">
        <f>'SC1'!ED33</f>
        <v>#N/A</v>
      </c>
      <c r="HI8" s="16" t="e">
        <f>'SC1'!EE33</f>
        <v>#N/A</v>
      </c>
      <c r="HJ8" s="16" t="e">
        <f t="shared" si="87"/>
        <v>#N/A</v>
      </c>
      <c r="HK8" s="16" t="e">
        <f t="shared" si="40"/>
        <v>#N/A</v>
      </c>
      <c r="HL8" s="45" t="e">
        <f>'SC1'!EF33</f>
        <v>#N/A</v>
      </c>
      <c r="HM8" s="46" t="e">
        <f>'SC1'!EG33</f>
        <v>#N/A</v>
      </c>
      <c r="HN8" s="46" t="e">
        <f>'SC1'!EH33</f>
        <v>#N/A</v>
      </c>
      <c r="HO8" s="46" t="e">
        <f t="shared" si="88"/>
        <v>#N/A</v>
      </c>
      <c r="HP8" s="47" t="e">
        <f t="shared" si="41"/>
        <v>#N/A</v>
      </c>
      <c r="HQ8" s="16" t="e">
        <f>'SC1'!EI33</f>
        <v>#N/A</v>
      </c>
      <c r="HR8" s="16" t="e">
        <f>'SC1'!EJ33</f>
        <v>#N/A</v>
      </c>
      <c r="HS8" s="16" t="e">
        <f>'SC1'!EK33</f>
        <v>#N/A</v>
      </c>
      <c r="HT8" s="16" t="e">
        <f t="shared" si="89"/>
        <v>#N/A</v>
      </c>
      <c r="HU8" s="16" t="e">
        <f t="shared" si="42"/>
        <v>#N/A</v>
      </c>
      <c r="HV8" s="45" t="e">
        <f>'SC1'!EL33</f>
        <v>#N/A</v>
      </c>
      <c r="HW8" s="46" t="e">
        <f>'SC1'!EM33</f>
        <v>#N/A</v>
      </c>
      <c r="HX8" s="46" t="e">
        <f>'SC1'!EN33</f>
        <v>#N/A</v>
      </c>
      <c r="HY8" s="46" t="e">
        <f t="shared" si="90"/>
        <v>#N/A</v>
      </c>
      <c r="HZ8" s="47" t="e">
        <f t="shared" si="43"/>
        <v>#N/A</v>
      </c>
      <c r="IA8" s="45" t="e">
        <f>'SC1'!EO33</f>
        <v>#N/A</v>
      </c>
      <c r="IB8" s="46" t="e">
        <f>'SC1'!EP33</f>
        <v>#N/A</v>
      </c>
      <c r="IC8" s="46" t="e">
        <f>'SC1'!EQ33</f>
        <v>#N/A</v>
      </c>
      <c r="ID8" s="46" t="e">
        <f t="shared" si="91"/>
        <v>#N/A</v>
      </c>
      <c r="IE8" s="47" t="e">
        <f t="shared" si="44"/>
        <v>#N/A</v>
      </c>
    </row>
    <row r="9" spans="1:239" s="16" customFormat="1" x14ac:dyDescent="0.25">
      <c r="A9" s="16">
        <f>'SC1'!A34</f>
        <v>0</v>
      </c>
      <c r="B9" s="16" t="e">
        <f>'SC1'!B34</f>
        <v>#N/A</v>
      </c>
      <c r="C9" s="16" t="e">
        <f>'SC1'!C34</f>
        <v>#N/A</v>
      </c>
      <c r="D9" s="16" t="e">
        <f>'SC1'!D34</f>
        <v>#N/A</v>
      </c>
      <c r="E9" s="16" t="e">
        <f>'SC1'!E34</f>
        <v>#N/A</v>
      </c>
      <c r="F9" s="16" t="e">
        <f>'SC1'!F34</f>
        <v>#N/A</v>
      </c>
      <c r="G9" s="16" t="e">
        <f>'SC1'!G34</f>
        <v>#N/A</v>
      </c>
      <c r="H9" s="16" t="e">
        <f>'SC1'!H34</f>
        <v>#N/A</v>
      </c>
      <c r="I9" s="16" t="e">
        <f>'SC1'!I34</f>
        <v>#N/A</v>
      </c>
      <c r="J9" s="45" t="e">
        <f>'SC1'!J34</f>
        <v>#N/A</v>
      </c>
      <c r="K9" s="46" t="e">
        <f>'SC1'!K34</f>
        <v>#N/A</v>
      </c>
      <c r="L9" s="46" t="e">
        <f>'SC1'!#REF!</f>
        <v>#REF!</v>
      </c>
      <c r="M9" s="46" t="e">
        <f t="shared" si="45"/>
        <v>#N/A</v>
      </c>
      <c r="N9" s="47" t="e">
        <f t="shared" si="46"/>
        <v>#REF!</v>
      </c>
      <c r="O9" s="16" t="e">
        <f>'SC1'!M34</f>
        <v>#N/A</v>
      </c>
      <c r="P9" s="16" t="e">
        <f>'SC1'!N34</f>
        <v>#N/A</v>
      </c>
      <c r="Q9" s="16" t="e">
        <f>'SC1'!#REF!</f>
        <v>#REF!</v>
      </c>
      <c r="R9" s="16" t="e">
        <f t="shared" si="47"/>
        <v>#N/A</v>
      </c>
      <c r="S9" s="16" t="e">
        <f t="shared" si="0"/>
        <v>#REF!</v>
      </c>
      <c r="T9" s="45" t="e">
        <f>'SC1'!P34</f>
        <v>#N/A</v>
      </c>
      <c r="U9" s="46" t="e">
        <f>'SC1'!Q34</f>
        <v>#N/A</v>
      </c>
      <c r="V9" s="46" t="e">
        <f>'SC1'!R34</f>
        <v>#N/A</v>
      </c>
      <c r="W9" s="46" t="e">
        <f t="shared" si="48"/>
        <v>#N/A</v>
      </c>
      <c r="X9" s="47" t="e">
        <f t="shared" si="1"/>
        <v>#N/A</v>
      </c>
      <c r="Y9" s="16" t="e">
        <f>'SC1'!S34</f>
        <v>#N/A</v>
      </c>
      <c r="Z9" s="16" t="e">
        <f>'SC1'!T34</f>
        <v>#N/A</v>
      </c>
      <c r="AA9" s="16" t="e">
        <f>'SC1'!U34</f>
        <v>#N/A</v>
      </c>
      <c r="AB9" s="16" t="e">
        <f t="shared" si="49"/>
        <v>#N/A</v>
      </c>
      <c r="AC9" s="16" t="e">
        <f t="shared" si="2"/>
        <v>#N/A</v>
      </c>
      <c r="AD9" s="45" t="e">
        <f>'SC1'!V34</f>
        <v>#N/A</v>
      </c>
      <c r="AE9" s="46" t="e">
        <f>'SC1'!W34</f>
        <v>#N/A</v>
      </c>
      <c r="AF9" s="46" t="e">
        <f>'SC1'!X34</f>
        <v>#N/A</v>
      </c>
      <c r="AG9" s="46" t="e">
        <f t="shared" si="50"/>
        <v>#N/A</v>
      </c>
      <c r="AH9" s="47" t="e">
        <f t="shared" si="3"/>
        <v>#N/A</v>
      </c>
      <c r="AI9" s="16" t="e">
        <f>'SC1'!Y34</f>
        <v>#N/A</v>
      </c>
      <c r="AJ9" s="16" t="e">
        <f>'SC1'!Z34</f>
        <v>#N/A</v>
      </c>
      <c r="AK9" s="16" t="e">
        <f>'SC1'!AA34</f>
        <v>#N/A</v>
      </c>
      <c r="AL9" s="16" t="e">
        <f t="shared" si="51"/>
        <v>#N/A</v>
      </c>
      <c r="AM9" s="16" t="e">
        <f t="shared" si="4"/>
        <v>#N/A</v>
      </c>
      <c r="AN9" s="45" t="e">
        <f>'SC1'!AB34</f>
        <v>#N/A</v>
      </c>
      <c r="AO9" s="46" t="e">
        <f>'SC1'!AC34</f>
        <v>#N/A</v>
      </c>
      <c r="AP9" s="46" t="e">
        <f>'SC1'!AD34</f>
        <v>#N/A</v>
      </c>
      <c r="AQ9" s="46" t="e">
        <f t="shared" si="52"/>
        <v>#N/A</v>
      </c>
      <c r="AR9" s="47" t="e">
        <f t="shared" si="5"/>
        <v>#N/A</v>
      </c>
      <c r="AS9" s="16" t="e">
        <f>'SC1'!AE34</f>
        <v>#N/A</v>
      </c>
      <c r="AT9" s="16" t="e">
        <f>'SC1'!AF34</f>
        <v>#N/A</v>
      </c>
      <c r="AU9" s="16" t="e">
        <f>'SC1'!AG34</f>
        <v>#N/A</v>
      </c>
      <c r="AV9" s="16" t="e">
        <f t="shared" si="53"/>
        <v>#N/A</v>
      </c>
      <c r="AW9" s="16" t="e">
        <f t="shared" si="6"/>
        <v>#N/A</v>
      </c>
      <c r="AX9" s="45" t="e">
        <f>'SC1'!AH34</f>
        <v>#N/A</v>
      </c>
      <c r="AY9" s="46" t="e">
        <f>'SC1'!AI34</f>
        <v>#N/A</v>
      </c>
      <c r="AZ9" s="46" t="e">
        <f>'SC1'!AJ34</f>
        <v>#N/A</v>
      </c>
      <c r="BA9" s="46" t="e">
        <f t="shared" si="54"/>
        <v>#N/A</v>
      </c>
      <c r="BB9" s="47" t="e">
        <f t="shared" si="7"/>
        <v>#N/A</v>
      </c>
      <c r="BC9" s="16" t="e">
        <f>'SC1'!AK34</f>
        <v>#N/A</v>
      </c>
      <c r="BD9" s="16" t="e">
        <f>'SC1'!AL34</f>
        <v>#N/A</v>
      </c>
      <c r="BE9" s="16" t="e">
        <f>'SC1'!AM34</f>
        <v>#N/A</v>
      </c>
      <c r="BF9" s="16" t="e">
        <f t="shared" si="55"/>
        <v>#N/A</v>
      </c>
      <c r="BG9" s="16" t="e">
        <f t="shared" si="8"/>
        <v>#N/A</v>
      </c>
      <c r="BH9" s="45" t="e">
        <f>'SC1'!AN34</f>
        <v>#N/A</v>
      </c>
      <c r="BI9" s="46" t="e">
        <f>'SC1'!AO34</f>
        <v>#N/A</v>
      </c>
      <c r="BJ9" s="46" t="e">
        <f>'SC1'!AP34</f>
        <v>#N/A</v>
      </c>
      <c r="BK9" s="46" t="e">
        <f t="shared" si="56"/>
        <v>#N/A</v>
      </c>
      <c r="BL9" s="47" t="e">
        <f t="shared" si="9"/>
        <v>#N/A</v>
      </c>
      <c r="BM9" s="16" t="e">
        <f>'SC1'!AQ34</f>
        <v>#N/A</v>
      </c>
      <c r="BN9" s="16" t="e">
        <f>'SC1'!AR34</f>
        <v>#N/A</v>
      </c>
      <c r="BO9" s="16" t="e">
        <f>'SC1'!AS34</f>
        <v>#N/A</v>
      </c>
      <c r="BP9" s="16" t="e">
        <f t="shared" si="57"/>
        <v>#N/A</v>
      </c>
      <c r="BQ9" s="16" t="e">
        <f t="shared" si="10"/>
        <v>#N/A</v>
      </c>
      <c r="BR9" s="45" t="e">
        <f>'SC1'!AT34</f>
        <v>#N/A</v>
      </c>
      <c r="BS9" s="46" t="e">
        <f>'SC1'!AU34</f>
        <v>#N/A</v>
      </c>
      <c r="BT9" s="46" t="e">
        <f>'SC1'!AV34</f>
        <v>#N/A</v>
      </c>
      <c r="BU9" s="46" t="e">
        <f t="shared" si="58"/>
        <v>#N/A</v>
      </c>
      <c r="BV9" s="47" t="e">
        <f t="shared" si="11"/>
        <v>#N/A</v>
      </c>
      <c r="BW9" s="16" t="e">
        <f>'SC1'!AW34</f>
        <v>#N/A</v>
      </c>
      <c r="BX9" s="16" t="e">
        <f>'SC1'!AX34</f>
        <v>#N/A</v>
      </c>
      <c r="BY9" s="16" t="e">
        <f>'SC1'!AY34</f>
        <v>#N/A</v>
      </c>
      <c r="BZ9" s="16" t="e">
        <f t="shared" si="59"/>
        <v>#N/A</v>
      </c>
      <c r="CA9" s="16" t="e">
        <f t="shared" si="12"/>
        <v>#N/A</v>
      </c>
      <c r="CB9" s="45" t="e">
        <f>'SC1'!AZ34</f>
        <v>#N/A</v>
      </c>
      <c r="CC9" s="46" t="e">
        <f>'SC1'!BA34</f>
        <v>#N/A</v>
      </c>
      <c r="CD9" s="46" t="e">
        <f>'SC1'!BB34</f>
        <v>#N/A</v>
      </c>
      <c r="CE9" s="46" t="e">
        <f t="shared" si="60"/>
        <v>#N/A</v>
      </c>
      <c r="CF9" s="47" t="e">
        <f t="shared" si="13"/>
        <v>#N/A</v>
      </c>
      <c r="CG9" s="16" t="e">
        <f>'SC1'!BC34</f>
        <v>#N/A</v>
      </c>
      <c r="CH9" s="16" t="e">
        <f>'SC1'!BD34</f>
        <v>#N/A</v>
      </c>
      <c r="CI9" s="16" t="e">
        <f>'SC1'!BE34</f>
        <v>#N/A</v>
      </c>
      <c r="CJ9" s="16" t="e">
        <f t="shared" si="61"/>
        <v>#N/A</v>
      </c>
      <c r="CK9" s="16" t="e">
        <f t="shared" si="14"/>
        <v>#N/A</v>
      </c>
      <c r="CL9" s="45" t="e">
        <f>'SC1'!BF34</f>
        <v>#N/A</v>
      </c>
      <c r="CM9" s="46" t="e">
        <f>'SC1'!BG34</f>
        <v>#N/A</v>
      </c>
      <c r="CN9" s="46" t="e">
        <f>'SC1'!BH34</f>
        <v>#N/A</v>
      </c>
      <c r="CO9" s="46" t="e">
        <f t="shared" si="62"/>
        <v>#N/A</v>
      </c>
      <c r="CP9" s="47" t="e">
        <f t="shared" si="15"/>
        <v>#N/A</v>
      </c>
      <c r="CQ9" s="16" t="e">
        <f>'SC1'!BI34</f>
        <v>#N/A</v>
      </c>
      <c r="CR9" s="16" t="e">
        <f>'SC1'!BJ34</f>
        <v>#N/A</v>
      </c>
      <c r="CS9" s="16" t="e">
        <f>'SC1'!BK34</f>
        <v>#N/A</v>
      </c>
      <c r="CT9" s="16" t="e">
        <f t="shared" si="63"/>
        <v>#N/A</v>
      </c>
      <c r="CU9" s="16" t="e">
        <f t="shared" si="16"/>
        <v>#N/A</v>
      </c>
      <c r="CV9" s="45" t="e">
        <f>'SC1'!BL34</f>
        <v>#N/A</v>
      </c>
      <c r="CW9" s="46" t="e">
        <f>'SC1'!BM34</f>
        <v>#N/A</v>
      </c>
      <c r="CX9" s="46" t="e">
        <f>'SC1'!BN34</f>
        <v>#N/A</v>
      </c>
      <c r="CY9" s="46" t="e">
        <f t="shared" si="64"/>
        <v>#N/A</v>
      </c>
      <c r="CZ9" s="47" t="e">
        <f t="shared" si="17"/>
        <v>#N/A</v>
      </c>
      <c r="DA9" s="16" t="e">
        <f>'SC1'!BO34</f>
        <v>#N/A</v>
      </c>
      <c r="DB9" s="16" t="e">
        <f>'SC1'!BP34</f>
        <v>#N/A</v>
      </c>
      <c r="DC9" s="16" t="e">
        <f>'SC1'!BQ34</f>
        <v>#N/A</v>
      </c>
      <c r="DD9" s="16" t="e">
        <f t="shared" si="65"/>
        <v>#N/A</v>
      </c>
      <c r="DE9" s="16" t="e">
        <f t="shared" si="18"/>
        <v>#N/A</v>
      </c>
      <c r="DF9" s="45" t="e">
        <f>'SC1'!BR34</f>
        <v>#N/A</v>
      </c>
      <c r="DG9" s="46" t="e">
        <f>'SC1'!BS34</f>
        <v>#N/A</v>
      </c>
      <c r="DH9" s="46" t="e">
        <f>'SC1'!BT34</f>
        <v>#N/A</v>
      </c>
      <c r="DI9" s="46" t="e">
        <f t="shared" si="66"/>
        <v>#N/A</v>
      </c>
      <c r="DJ9" s="47" t="e">
        <f t="shared" si="19"/>
        <v>#N/A</v>
      </c>
      <c r="DK9" s="16" t="e">
        <f>'SC1'!BU34</f>
        <v>#N/A</v>
      </c>
      <c r="DL9" s="16" t="e">
        <f>'SC1'!BV34</f>
        <v>#N/A</v>
      </c>
      <c r="DM9" s="16" t="e">
        <f>'SC1'!BW34</f>
        <v>#N/A</v>
      </c>
      <c r="DN9" s="16" t="e">
        <f t="shared" si="67"/>
        <v>#N/A</v>
      </c>
      <c r="DO9" s="16" t="e">
        <f t="shared" si="20"/>
        <v>#N/A</v>
      </c>
      <c r="DP9" s="45" t="e">
        <f>'SC1'!BX34</f>
        <v>#N/A</v>
      </c>
      <c r="DQ9" s="46" t="e">
        <f>'SC1'!BY34</f>
        <v>#N/A</v>
      </c>
      <c r="DR9" s="46" t="e">
        <f>'SC1'!BZ34</f>
        <v>#N/A</v>
      </c>
      <c r="DS9" s="46" t="e">
        <f t="shared" si="68"/>
        <v>#N/A</v>
      </c>
      <c r="DT9" s="47" t="e">
        <f t="shared" si="21"/>
        <v>#N/A</v>
      </c>
      <c r="DU9" s="16" t="e">
        <f>'SC1'!CA34</f>
        <v>#N/A</v>
      </c>
      <c r="DV9" s="16" t="e">
        <f>'SC1'!CB34</f>
        <v>#N/A</v>
      </c>
      <c r="DW9" s="16" t="e">
        <f>'SC1'!CC34</f>
        <v>#N/A</v>
      </c>
      <c r="DX9" s="16" t="e">
        <f t="shared" si="69"/>
        <v>#N/A</v>
      </c>
      <c r="DY9" s="16" t="e">
        <f t="shared" si="22"/>
        <v>#N/A</v>
      </c>
      <c r="DZ9" s="45" t="e">
        <f>'SC1'!CD34</f>
        <v>#N/A</v>
      </c>
      <c r="EA9" s="46" t="e">
        <f>'SC1'!CE34</f>
        <v>#N/A</v>
      </c>
      <c r="EB9" s="46" t="e">
        <f>'SC1'!CF34</f>
        <v>#N/A</v>
      </c>
      <c r="EC9" s="46" t="e">
        <f t="shared" si="70"/>
        <v>#N/A</v>
      </c>
      <c r="ED9" s="47" t="e">
        <f t="shared" si="23"/>
        <v>#N/A</v>
      </c>
      <c r="EE9" s="16" t="e">
        <f>'SC1'!CG34</f>
        <v>#N/A</v>
      </c>
      <c r="EF9" s="16" t="e">
        <f>'SC1'!CH34</f>
        <v>#N/A</v>
      </c>
      <c r="EG9" s="16" t="e">
        <f>'SC1'!CI34</f>
        <v>#N/A</v>
      </c>
      <c r="EH9" s="16" t="e">
        <f t="shared" si="71"/>
        <v>#N/A</v>
      </c>
      <c r="EI9" s="16" t="e">
        <f t="shared" si="24"/>
        <v>#N/A</v>
      </c>
      <c r="EJ9" s="45" t="e">
        <f>'SC1'!CJ34</f>
        <v>#N/A</v>
      </c>
      <c r="EK9" s="46" t="e">
        <f>'SC1'!CK34</f>
        <v>#N/A</v>
      </c>
      <c r="EL9" s="46" t="e">
        <f>'SC1'!CL34</f>
        <v>#N/A</v>
      </c>
      <c r="EM9" s="46" t="e">
        <f t="shared" si="72"/>
        <v>#N/A</v>
      </c>
      <c r="EN9" s="47" t="e">
        <f t="shared" si="25"/>
        <v>#N/A</v>
      </c>
      <c r="EO9" s="16" t="e">
        <f>'SC1'!CM34</f>
        <v>#N/A</v>
      </c>
      <c r="EP9" s="16" t="e">
        <f>'SC1'!CN34</f>
        <v>#N/A</v>
      </c>
      <c r="EQ9" s="16" t="e">
        <f>'SC1'!CO34</f>
        <v>#N/A</v>
      </c>
      <c r="ER9" s="16" t="e">
        <f t="shared" si="73"/>
        <v>#N/A</v>
      </c>
      <c r="ES9" s="16" t="e">
        <f t="shared" si="26"/>
        <v>#N/A</v>
      </c>
      <c r="ET9" s="45" t="e">
        <f>'SC1'!CP34</f>
        <v>#N/A</v>
      </c>
      <c r="EU9" s="46" t="e">
        <f>'SC1'!CQ34</f>
        <v>#N/A</v>
      </c>
      <c r="EV9" s="46" t="e">
        <f>'SC1'!CR34</f>
        <v>#N/A</v>
      </c>
      <c r="EW9" s="46" t="e">
        <f t="shared" si="74"/>
        <v>#N/A</v>
      </c>
      <c r="EX9" s="47" t="e">
        <f t="shared" si="27"/>
        <v>#N/A</v>
      </c>
      <c r="EY9" s="16" t="e">
        <f>'SC1'!CS34</f>
        <v>#N/A</v>
      </c>
      <c r="EZ9" s="16" t="e">
        <f>'SC1'!CT34</f>
        <v>#N/A</v>
      </c>
      <c r="FA9" s="16" t="e">
        <f>'SC1'!CU34</f>
        <v>#N/A</v>
      </c>
      <c r="FB9" s="16" t="e">
        <f t="shared" si="75"/>
        <v>#N/A</v>
      </c>
      <c r="FC9" s="16" t="e">
        <f t="shared" si="28"/>
        <v>#N/A</v>
      </c>
      <c r="FD9" s="45" t="e">
        <f>'SC1'!CV34</f>
        <v>#N/A</v>
      </c>
      <c r="FE9" s="46" t="e">
        <f>'SC1'!CW34</f>
        <v>#N/A</v>
      </c>
      <c r="FF9" s="46" t="e">
        <f>'SC1'!CX34</f>
        <v>#N/A</v>
      </c>
      <c r="FG9" s="46" t="e">
        <f t="shared" si="76"/>
        <v>#N/A</v>
      </c>
      <c r="FH9" s="47" t="e">
        <f t="shared" si="29"/>
        <v>#N/A</v>
      </c>
      <c r="FI9" s="16" t="e">
        <f>'SC1'!CY34</f>
        <v>#N/A</v>
      </c>
      <c r="FJ9" s="16" t="e">
        <f>'SC1'!CZ34</f>
        <v>#N/A</v>
      </c>
      <c r="FK9" s="16" t="e">
        <f>'SC1'!DA34</f>
        <v>#N/A</v>
      </c>
      <c r="FL9" s="16" t="e">
        <f t="shared" si="77"/>
        <v>#N/A</v>
      </c>
      <c r="FM9" s="16" t="e">
        <f t="shared" si="30"/>
        <v>#N/A</v>
      </c>
      <c r="FN9" s="45" t="e">
        <f>'SC1'!DB34</f>
        <v>#N/A</v>
      </c>
      <c r="FO9" s="46" t="e">
        <f>'SC1'!DC34</f>
        <v>#N/A</v>
      </c>
      <c r="FP9" s="46" t="e">
        <f>'SC1'!DD34</f>
        <v>#N/A</v>
      </c>
      <c r="FQ9" s="46" t="e">
        <f t="shared" si="78"/>
        <v>#N/A</v>
      </c>
      <c r="FR9" s="47" t="e">
        <f t="shared" si="31"/>
        <v>#N/A</v>
      </c>
      <c r="FS9" s="16" t="e">
        <f>'SC1'!DE34</f>
        <v>#N/A</v>
      </c>
      <c r="FT9" s="16" t="e">
        <f>'SC1'!DF34</f>
        <v>#N/A</v>
      </c>
      <c r="FU9" s="16" t="e">
        <f>'SC1'!DG34</f>
        <v>#N/A</v>
      </c>
      <c r="FV9" s="16" t="e">
        <f t="shared" si="79"/>
        <v>#N/A</v>
      </c>
      <c r="FW9" s="16" t="e">
        <f t="shared" si="32"/>
        <v>#N/A</v>
      </c>
      <c r="FX9" s="45" t="e">
        <f>'SC1'!DH34</f>
        <v>#N/A</v>
      </c>
      <c r="FY9" s="46" t="e">
        <f>'SC1'!DI34</f>
        <v>#N/A</v>
      </c>
      <c r="FZ9" s="46" t="e">
        <f>'SC1'!DJ34</f>
        <v>#N/A</v>
      </c>
      <c r="GA9" s="46" t="e">
        <f t="shared" si="80"/>
        <v>#N/A</v>
      </c>
      <c r="GB9" s="47" t="e">
        <f t="shared" si="33"/>
        <v>#N/A</v>
      </c>
      <c r="GC9" s="16" t="e">
        <f>'SC1'!DK34</f>
        <v>#N/A</v>
      </c>
      <c r="GD9" s="16" t="e">
        <f>'SC1'!DL34</f>
        <v>#N/A</v>
      </c>
      <c r="GE9" s="16" t="e">
        <f>'SC1'!DM34</f>
        <v>#N/A</v>
      </c>
      <c r="GF9" s="16" t="e">
        <f t="shared" si="81"/>
        <v>#N/A</v>
      </c>
      <c r="GG9" s="16" t="e">
        <f t="shared" si="34"/>
        <v>#N/A</v>
      </c>
      <c r="GH9" s="45" t="e">
        <f>'SC1'!DN34</f>
        <v>#N/A</v>
      </c>
      <c r="GI9" s="46" t="e">
        <f>'SC1'!DO34</f>
        <v>#N/A</v>
      </c>
      <c r="GJ9" s="46" t="e">
        <f>'SC1'!DP34</f>
        <v>#N/A</v>
      </c>
      <c r="GK9" s="46" t="e">
        <f t="shared" si="82"/>
        <v>#N/A</v>
      </c>
      <c r="GL9" s="47" t="e">
        <f t="shared" si="35"/>
        <v>#N/A</v>
      </c>
      <c r="GM9" s="16" t="e">
        <f>'SC1'!DQ34</f>
        <v>#N/A</v>
      </c>
      <c r="GN9" s="16" t="e">
        <f>'SC1'!DR34</f>
        <v>#N/A</v>
      </c>
      <c r="GO9" s="16" t="e">
        <f>'SC1'!DS34</f>
        <v>#N/A</v>
      </c>
      <c r="GP9" s="16" t="e">
        <f t="shared" si="83"/>
        <v>#N/A</v>
      </c>
      <c r="GQ9" s="16" t="e">
        <f t="shared" si="36"/>
        <v>#N/A</v>
      </c>
      <c r="GR9" s="45" t="e">
        <f>'SC1'!DT34</f>
        <v>#N/A</v>
      </c>
      <c r="GS9" s="46" t="e">
        <f>'SC1'!DU34</f>
        <v>#N/A</v>
      </c>
      <c r="GT9" s="46" t="e">
        <f>'SC1'!DV34</f>
        <v>#N/A</v>
      </c>
      <c r="GU9" s="46" t="e">
        <f t="shared" si="84"/>
        <v>#N/A</v>
      </c>
      <c r="GV9" s="47" t="e">
        <f t="shared" si="37"/>
        <v>#N/A</v>
      </c>
      <c r="GW9" s="16" t="e">
        <f>'SC1'!DW34</f>
        <v>#N/A</v>
      </c>
      <c r="GX9" s="16" t="e">
        <f>'SC1'!DX34</f>
        <v>#N/A</v>
      </c>
      <c r="GY9" s="16" t="e">
        <f>'SC1'!DY34</f>
        <v>#N/A</v>
      </c>
      <c r="GZ9" s="16" t="e">
        <f t="shared" si="85"/>
        <v>#N/A</v>
      </c>
      <c r="HA9" s="16" t="e">
        <f t="shared" si="38"/>
        <v>#N/A</v>
      </c>
      <c r="HB9" s="45" t="e">
        <f>'SC1'!DZ34</f>
        <v>#N/A</v>
      </c>
      <c r="HC9" s="46" t="e">
        <f>'SC1'!EA34</f>
        <v>#N/A</v>
      </c>
      <c r="HD9" s="46" t="e">
        <f>'SC1'!EB34</f>
        <v>#N/A</v>
      </c>
      <c r="HE9" s="46" t="e">
        <f t="shared" si="86"/>
        <v>#N/A</v>
      </c>
      <c r="HF9" s="47" t="e">
        <f t="shared" si="39"/>
        <v>#N/A</v>
      </c>
      <c r="HG9" s="16" t="e">
        <f>'SC1'!EC34</f>
        <v>#N/A</v>
      </c>
      <c r="HH9" s="16" t="e">
        <f>'SC1'!ED34</f>
        <v>#N/A</v>
      </c>
      <c r="HI9" s="16" t="e">
        <f>'SC1'!EE34</f>
        <v>#N/A</v>
      </c>
      <c r="HJ9" s="16" t="e">
        <f t="shared" si="87"/>
        <v>#N/A</v>
      </c>
      <c r="HK9" s="16" t="e">
        <f t="shared" si="40"/>
        <v>#N/A</v>
      </c>
      <c r="HL9" s="45" t="e">
        <f>'SC1'!EF34</f>
        <v>#N/A</v>
      </c>
      <c r="HM9" s="46" t="e">
        <f>'SC1'!EG34</f>
        <v>#N/A</v>
      </c>
      <c r="HN9" s="46" t="e">
        <f>'SC1'!EH34</f>
        <v>#N/A</v>
      </c>
      <c r="HO9" s="46" t="e">
        <f t="shared" si="88"/>
        <v>#N/A</v>
      </c>
      <c r="HP9" s="47" t="e">
        <f t="shared" si="41"/>
        <v>#N/A</v>
      </c>
      <c r="HQ9" s="16" t="e">
        <f>'SC1'!EI34</f>
        <v>#N/A</v>
      </c>
      <c r="HR9" s="16" t="e">
        <f>'SC1'!EJ34</f>
        <v>#N/A</v>
      </c>
      <c r="HS9" s="16" t="e">
        <f>'SC1'!EK34</f>
        <v>#N/A</v>
      </c>
      <c r="HT9" s="16" t="e">
        <f t="shared" si="89"/>
        <v>#N/A</v>
      </c>
      <c r="HU9" s="16" t="e">
        <f t="shared" si="42"/>
        <v>#N/A</v>
      </c>
      <c r="HV9" s="45" t="e">
        <f>'SC1'!EL34</f>
        <v>#N/A</v>
      </c>
      <c r="HW9" s="46" t="e">
        <f>'SC1'!EM34</f>
        <v>#N/A</v>
      </c>
      <c r="HX9" s="46" t="e">
        <f>'SC1'!EN34</f>
        <v>#N/A</v>
      </c>
      <c r="HY9" s="46" t="e">
        <f t="shared" si="90"/>
        <v>#N/A</v>
      </c>
      <c r="HZ9" s="47" t="e">
        <f t="shared" si="43"/>
        <v>#N/A</v>
      </c>
      <c r="IA9" s="45" t="e">
        <f>'SC1'!EO34</f>
        <v>#N/A</v>
      </c>
      <c r="IB9" s="46" t="e">
        <f>'SC1'!EP34</f>
        <v>#N/A</v>
      </c>
      <c r="IC9" s="46" t="e">
        <f>'SC1'!EQ34</f>
        <v>#N/A</v>
      </c>
      <c r="ID9" s="46" t="e">
        <f t="shared" si="91"/>
        <v>#N/A</v>
      </c>
      <c r="IE9" s="47" t="e">
        <f t="shared" si="44"/>
        <v>#N/A</v>
      </c>
    </row>
    <row r="10" spans="1:239" s="16" customFormat="1" x14ac:dyDescent="0.25">
      <c r="A10" s="16">
        <f>'SC1'!A35</f>
        <v>0</v>
      </c>
      <c r="B10" s="16" t="e">
        <f>'SC1'!B35</f>
        <v>#N/A</v>
      </c>
      <c r="C10" s="16" t="e">
        <f>'SC1'!C35</f>
        <v>#N/A</v>
      </c>
      <c r="D10" s="16" t="e">
        <f>'SC1'!D35</f>
        <v>#N/A</v>
      </c>
      <c r="E10" s="16" t="e">
        <f>'SC1'!E35</f>
        <v>#N/A</v>
      </c>
      <c r="F10" s="16" t="e">
        <f>'SC1'!F35</f>
        <v>#N/A</v>
      </c>
      <c r="G10" s="16" t="e">
        <f>'SC1'!G35</f>
        <v>#N/A</v>
      </c>
      <c r="H10" s="16" t="e">
        <f>'SC1'!H35</f>
        <v>#N/A</v>
      </c>
      <c r="I10" s="16" t="e">
        <f>'SC1'!I35</f>
        <v>#N/A</v>
      </c>
      <c r="J10" s="45" t="e">
        <f>'SC1'!J35</f>
        <v>#N/A</v>
      </c>
      <c r="K10" s="46" t="e">
        <f>'SC1'!K35</f>
        <v>#N/A</v>
      </c>
      <c r="L10" s="46" t="e">
        <f>'SC1'!#REF!</f>
        <v>#REF!</v>
      </c>
      <c r="M10" s="46" t="e">
        <f t="shared" si="45"/>
        <v>#N/A</v>
      </c>
      <c r="N10" s="47" t="e">
        <f t="shared" si="46"/>
        <v>#REF!</v>
      </c>
      <c r="O10" s="16" t="e">
        <f>'SC1'!M35</f>
        <v>#N/A</v>
      </c>
      <c r="P10" s="16" t="e">
        <f>'SC1'!N35</f>
        <v>#N/A</v>
      </c>
      <c r="Q10" s="16" t="e">
        <f>'SC1'!#REF!</f>
        <v>#REF!</v>
      </c>
      <c r="R10" s="16" t="e">
        <f t="shared" si="47"/>
        <v>#N/A</v>
      </c>
      <c r="S10" s="16" t="e">
        <f t="shared" si="0"/>
        <v>#REF!</v>
      </c>
      <c r="T10" s="45" t="e">
        <f>'SC1'!P35</f>
        <v>#N/A</v>
      </c>
      <c r="U10" s="46" t="e">
        <f>'SC1'!Q35</f>
        <v>#N/A</v>
      </c>
      <c r="V10" s="46" t="e">
        <f>'SC1'!R35</f>
        <v>#N/A</v>
      </c>
      <c r="W10" s="46" t="e">
        <f t="shared" si="48"/>
        <v>#N/A</v>
      </c>
      <c r="X10" s="47" t="e">
        <f t="shared" si="1"/>
        <v>#N/A</v>
      </c>
      <c r="Y10" s="16" t="e">
        <f>'SC1'!S35</f>
        <v>#N/A</v>
      </c>
      <c r="Z10" s="16" t="e">
        <f>'SC1'!T35</f>
        <v>#N/A</v>
      </c>
      <c r="AA10" s="16" t="e">
        <f>'SC1'!U35</f>
        <v>#N/A</v>
      </c>
      <c r="AB10" s="16" t="e">
        <f t="shared" si="49"/>
        <v>#N/A</v>
      </c>
      <c r="AC10" s="16" t="e">
        <f t="shared" si="2"/>
        <v>#N/A</v>
      </c>
      <c r="AD10" s="45" t="e">
        <f>'SC1'!V35</f>
        <v>#N/A</v>
      </c>
      <c r="AE10" s="46" t="e">
        <f>'SC1'!W35</f>
        <v>#N/A</v>
      </c>
      <c r="AF10" s="46" t="e">
        <f>'SC1'!X35</f>
        <v>#N/A</v>
      </c>
      <c r="AG10" s="46" t="e">
        <f t="shared" si="50"/>
        <v>#N/A</v>
      </c>
      <c r="AH10" s="47" t="e">
        <f t="shared" si="3"/>
        <v>#N/A</v>
      </c>
      <c r="AI10" s="16" t="e">
        <f>'SC1'!Y35</f>
        <v>#N/A</v>
      </c>
      <c r="AJ10" s="16" t="e">
        <f>'SC1'!Z35</f>
        <v>#N/A</v>
      </c>
      <c r="AK10" s="16" t="e">
        <f>'SC1'!AA35</f>
        <v>#N/A</v>
      </c>
      <c r="AL10" s="16" t="e">
        <f t="shared" si="51"/>
        <v>#N/A</v>
      </c>
      <c r="AM10" s="16" t="e">
        <f t="shared" si="4"/>
        <v>#N/A</v>
      </c>
      <c r="AN10" s="45" t="e">
        <f>'SC1'!AB35</f>
        <v>#N/A</v>
      </c>
      <c r="AO10" s="46" t="e">
        <f>'SC1'!AC35</f>
        <v>#N/A</v>
      </c>
      <c r="AP10" s="46" t="e">
        <f>'SC1'!AD35</f>
        <v>#N/A</v>
      </c>
      <c r="AQ10" s="46" t="e">
        <f t="shared" si="52"/>
        <v>#N/A</v>
      </c>
      <c r="AR10" s="47" t="e">
        <f t="shared" si="5"/>
        <v>#N/A</v>
      </c>
      <c r="AS10" s="16" t="e">
        <f>'SC1'!AE35</f>
        <v>#N/A</v>
      </c>
      <c r="AT10" s="16" t="e">
        <f>'SC1'!AF35</f>
        <v>#N/A</v>
      </c>
      <c r="AU10" s="16" t="e">
        <f>'SC1'!AG35</f>
        <v>#N/A</v>
      </c>
      <c r="AV10" s="16" t="e">
        <f t="shared" si="53"/>
        <v>#N/A</v>
      </c>
      <c r="AW10" s="16" t="e">
        <f t="shared" si="6"/>
        <v>#N/A</v>
      </c>
      <c r="AX10" s="45" t="e">
        <f>'SC1'!AH35</f>
        <v>#N/A</v>
      </c>
      <c r="AY10" s="46" t="e">
        <f>'SC1'!AI35</f>
        <v>#N/A</v>
      </c>
      <c r="AZ10" s="46" t="e">
        <f>'SC1'!AJ35</f>
        <v>#N/A</v>
      </c>
      <c r="BA10" s="46" t="e">
        <f t="shared" si="54"/>
        <v>#N/A</v>
      </c>
      <c r="BB10" s="47" t="e">
        <f t="shared" si="7"/>
        <v>#N/A</v>
      </c>
      <c r="BC10" s="16" t="e">
        <f>'SC1'!AK35</f>
        <v>#N/A</v>
      </c>
      <c r="BD10" s="16" t="e">
        <f>'SC1'!AL35</f>
        <v>#N/A</v>
      </c>
      <c r="BE10" s="16" t="e">
        <f>'SC1'!AM35</f>
        <v>#N/A</v>
      </c>
      <c r="BF10" s="16" t="e">
        <f t="shared" si="55"/>
        <v>#N/A</v>
      </c>
      <c r="BG10" s="16" t="e">
        <f t="shared" si="8"/>
        <v>#N/A</v>
      </c>
      <c r="BH10" s="45" t="e">
        <f>'SC1'!AN35</f>
        <v>#N/A</v>
      </c>
      <c r="BI10" s="46" t="e">
        <f>'SC1'!AO35</f>
        <v>#N/A</v>
      </c>
      <c r="BJ10" s="46" t="e">
        <f>'SC1'!AP35</f>
        <v>#N/A</v>
      </c>
      <c r="BK10" s="46" t="e">
        <f t="shared" si="56"/>
        <v>#N/A</v>
      </c>
      <c r="BL10" s="47" t="e">
        <f t="shared" si="9"/>
        <v>#N/A</v>
      </c>
      <c r="BM10" s="16" t="e">
        <f>'SC1'!AQ35</f>
        <v>#N/A</v>
      </c>
      <c r="BN10" s="16" t="e">
        <f>'SC1'!AR35</f>
        <v>#N/A</v>
      </c>
      <c r="BO10" s="16" t="e">
        <f>'SC1'!AS35</f>
        <v>#N/A</v>
      </c>
      <c r="BP10" s="16" t="e">
        <f t="shared" si="57"/>
        <v>#N/A</v>
      </c>
      <c r="BQ10" s="16" t="e">
        <f t="shared" si="10"/>
        <v>#N/A</v>
      </c>
      <c r="BR10" s="45" t="e">
        <f>'SC1'!AT35</f>
        <v>#N/A</v>
      </c>
      <c r="BS10" s="46" t="e">
        <f>'SC1'!AU35</f>
        <v>#N/A</v>
      </c>
      <c r="BT10" s="46" t="e">
        <f>'SC1'!AV35</f>
        <v>#N/A</v>
      </c>
      <c r="BU10" s="46" t="e">
        <f t="shared" si="58"/>
        <v>#N/A</v>
      </c>
      <c r="BV10" s="47" t="e">
        <f t="shared" si="11"/>
        <v>#N/A</v>
      </c>
      <c r="BW10" s="16" t="e">
        <f>'SC1'!AW35</f>
        <v>#N/A</v>
      </c>
      <c r="BX10" s="16" t="e">
        <f>'SC1'!AX35</f>
        <v>#N/A</v>
      </c>
      <c r="BY10" s="16" t="e">
        <f>'SC1'!AY35</f>
        <v>#N/A</v>
      </c>
      <c r="BZ10" s="16" t="e">
        <f t="shared" si="59"/>
        <v>#N/A</v>
      </c>
      <c r="CA10" s="16" t="e">
        <f t="shared" si="12"/>
        <v>#N/A</v>
      </c>
      <c r="CB10" s="45" t="e">
        <f>'SC1'!AZ35</f>
        <v>#N/A</v>
      </c>
      <c r="CC10" s="46" t="e">
        <f>'SC1'!BA35</f>
        <v>#N/A</v>
      </c>
      <c r="CD10" s="46" t="e">
        <f>'SC1'!BB35</f>
        <v>#N/A</v>
      </c>
      <c r="CE10" s="46" t="e">
        <f t="shared" si="60"/>
        <v>#N/A</v>
      </c>
      <c r="CF10" s="47" t="e">
        <f t="shared" si="13"/>
        <v>#N/A</v>
      </c>
      <c r="CG10" s="16" t="e">
        <f>'SC1'!BC35</f>
        <v>#N/A</v>
      </c>
      <c r="CH10" s="16" t="e">
        <f>'SC1'!BD35</f>
        <v>#N/A</v>
      </c>
      <c r="CI10" s="16" t="e">
        <f>'SC1'!BE35</f>
        <v>#N/A</v>
      </c>
      <c r="CJ10" s="16" t="e">
        <f t="shared" si="61"/>
        <v>#N/A</v>
      </c>
      <c r="CK10" s="16" t="e">
        <f t="shared" si="14"/>
        <v>#N/A</v>
      </c>
      <c r="CL10" s="45" t="e">
        <f>'SC1'!BF35</f>
        <v>#N/A</v>
      </c>
      <c r="CM10" s="46" t="e">
        <f>'SC1'!BG35</f>
        <v>#N/A</v>
      </c>
      <c r="CN10" s="46" t="e">
        <f>'SC1'!BH35</f>
        <v>#N/A</v>
      </c>
      <c r="CO10" s="46" t="e">
        <f t="shared" si="62"/>
        <v>#N/A</v>
      </c>
      <c r="CP10" s="47" t="e">
        <f t="shared" si="15"/>
        <v>#N/A</v>
      </c>
      <c r="CQ10" s="16" t="e">
        <f>'SC1'!BI35</f>
        <v>#N/A</v>
      </c>
      <c r="CR10" s="16" t="e">
        <f>'SC1'!BJ35</f>
        <v>#N/A</v>
      </c>
      <c r="CS10" s="16" t="e">
        <f>'SC1'!BK35</f>
        <v>#N/A</v>
      </c>
      <c r="CT10" s="16" t="e">
        <f t="shared" si="63"/>
        <v>#N/A</v>
      </c>
      <c r="CU10" s="16" t="e">
        <f t="shared" si="16"/>
        <v>#N/A</v>
      </c>
      <c r="CV10" s="45" t="e">
        <f>'SC1'!BL35</f>
        <v>#N/A</v>
      </c>
      <c r="CW10" s="46" t="e">
        <f>'SC1'!BM35</f>
        <v>#N/A</v>
      </c>
      <c r="CX10" s="46" t="e">
        <f>'SC1'!BN35</f>
        <v>#N/A</v>
      </c>
      <c r="CY10" s="46" t="e">
        <f t="shared" si="64"/>
        <v>#N/A</v>
      </c>
      <c r="CZ10" s="47" t="e">
        <f t="shared" si="17"/>
        <v>#N/A</v>
      </c>
      <c r="DA10" s="16" t="e">
        <f>'SC1'!BO35</f>
        <v>#N/A</v>
      </c>
      <c r="DB10" s="16" t="e">
        <f>'SC1'!BP35</f>
        <v>#N/A</v>
      </c>
      <c r="DC10" s="16" t="e">
        <f>'SC1'!BQ35</f>
        <v>#N/A</v>
      </c>
      <c r="DD10" s="16" t="e">
        <f t="shared" si="65"/>
        <v>#N/A</v>
      </c>
      <c r="DE10" s="16" t="e">
        <f t="shared" si="18"/>
        <v>#N/A</v>
      </c>
      <c r="DF10" s="45" t="e">
        <f>'SC1'!BR35</f>
        <v>#N/A</v>
      </c>
      <c r="DG10" s="46" t="e">
        <f>'SC1'!BS35</f>
        <v>#N/A</v>
      </c>
      <c r="DH10" s="46" t="e">
        <f>'SC1'!BT35</f>
        <v>#N/A</v>
      </c>
      <c r="DI10" s="46" t="e">
        <f t="shared" si="66"/>
        <v>#N/A</v>
      </c>
      <c r="DJ10" s="47" t="e">
        <f t="shared" si="19"/>
        <v>#N/A</v>
      </c>
      <c r="DK10" s="16" t="e">
        <f>'SC1'!BU35</f>
        <v>#N/A</v>
      </c>
      <c r="DL10" s="16" t="e">
        <f>'SC1'!BV35</f>
        <v>#N/A</v>
      </c>
      <c r="DM10" s="16" t="e">
        <f>'SC1'!BW35</f>
        <v>#N/A</v>
      </c>
      <c r="DN10" s="16" t="e">
        <f t="shared" si="67"/>
        <v>#N/A</v>
      </c>
      <c r="DO10" s="16" t="e">
        <f t="shared" si="20"/>
        <v>#N/A</v>
      </c>
      <c r="DP10" s="45" t="e">
        <f>'SC1'!BX35</f>
        <v>#N/A</v>
      </c>
      <c r="DQ10" s="46" t="e">
        <f>'SC1'!BY35</f>
        <v>#N/A</v>
      </c>
      <c r="DR10" s="46" t="e">
        <f>'SC1'!BZ35</f>
        <v>#N/A</v>
      </c>
      <c r="DS10" s="46" t="e">
        <f t="shared" si="68"/>
        <v>#N/A</v>
      </c>
      <c r="DT10" s="47" t="e">
        <f t="shared" si="21"/>
        <v>#N/A</v>
      </c>
      <c r="DU10" s="16" t="e">
        <f>'SC1'!CA35</f>
        <v>#N/A</v>
      </c>
      <c r="DV10" s="16" t="e">
        <f>'SC1'!CB35</f>
        <v>#N/A</v>
      </c>
      <c r="DW10" s="16" t="e">
        <f>'SC1'!CC35</f>
        <v>#N/A</v>
      </c>
      <c r="DX10" s="16" t="e">
        <f t="shared" si="69"/>
        <v>#N/A</v>
      </c>
      <c r="DY10" s="16" t="e">
        <f t="shared" si="22"/>
        <v>#N/A</v>
      </c>
      <c r="DZ10" s="45" t="e">
        <f>'SC1'!CD35</f>
        <v>#N/A</v>
      </c>
      <c r="EA10" s="46" t="e">
        <f>'SC1'!CE35</f>
        <v>#N/A</v>
      </c>
      <c r="EB10" s="46" t="e">
        <f>'SC1'!CF35</f>
        <v>#N/A</v>
      </c>
      <c r="EC10" s="46" t="e">
        <f t="shared" si="70"/>
        <v>#N/A</v>
      </c>
      <c r="ED10" s="47" t="e">
        <f t="shared" si="23"/>
        <v>#N/A</v>
      </c>
      <c r="EE10" s="16" t="e">
        <f>'SC1'!CG35</f>
        <v>#N/A</v>
      </c>
      <c r="EF10" s="16" t="e">
        <f>'SC1'!CH35</f>
        <v>#N/A</v>
      </c>
      <c r="EG10" s="16" t="e">
        <f>'SC1'!CI35</f>
        <v>#N/A</v>
      </c>
      <c r="EH10" s="16" t="e">
        <f t="shared" si="71"/>
        <v>#N/A</v>
      </c>
      <c r="EI10" s="16" t="e">
        <f t="shared" si="24"/>
        <v>#N/A</v>
      </c>
      <c r="EJ10" s="45" t="e">
        <f>'SC1'!CJ35</f>
        <v>#N/A</v>
      </c>
      <c r="EK10" s="46" t="e">
        <f>'SC1'!CK35</f>
        <v>#N/A</v>
      </c>
      <c r="EL10" s="46" t="e">
        <f>'SC1'!CL35</f>
        <v>#N/A</v>
      </c>
      <c r="EM10" s="46" t="e">
        <f t="shared" si="72"/>
        <v>#N/A</v>
      </c>
      <c r="EN10" s="47" t="e">
        <f t="shared" si="25"/>
        <v>#N/A</v>
      </c>
      <c r="EO10" s="16" t="e">
        <f>'SC1'!CM35</f>
        <v>#N/A</v>
      </c>
      <c r="EP10" s="16" t="e">
        <f>'SC1'!CN35</f>
        <v>#N/A</v>
      </c>
      <c r="EQ10" s="16" t="e">
        <f>'SC1'!CO35</f>
        <v>#N/A</v>
      </c>
      <c r="ER10" s="16" t="e">
        <f t="shared" si="73"/>
        <v>#N/A</v>
      </c>
      <c r="ES10" s="16" t="e">
        <f t="shared" si="26"/>
        <v>#N/A</v>
      </c>
      <c r="ET10" s="45" t="e">
        <f>'SC1'!CP35</f>
        <v>#N/A</v>
      </c>
      <c r="EU10" s="46" t="e">
        <f>'SC1'!CQ35</f>
        <v>#N/A</v>
      </c>
      <c r="EV10" s="46" t="e">
        <f>'SC1'!CR35</f>
        <v>#N/A</v>
      </c>
      <c r="EW10" s="46" t="e">
        <f t="shared" si="74"/>
        <v>#N/A</v>
      </c>
      <c r="EX10" s="47" t="e">
        <f t="shared" si="27"/>
        <v>#N/A</v>
      </c>
      <c r="EY10" s="16" t="e">
        <f>'SC1'!CS35</f>
        <v>#N/A</v>
      </c>
      <c r="EZ10" s="16" t="e">
        <f>'SC1'!CT35</f>
        <v>#N/A</v>
      </c>
      <c r="FA10" s="16" t="e">
        <f>'SC1'!CU35</f>
        <v>#N/A</v>
      </c>
      <c r="FB10" s="16" t="e">
        <f t="shared" si="75"/>
        <v>#N/A</v>
      </c>
      <c r="FC10" s="16" t="e">
        <f t="shared" si="28"/>
        <v>#N/A</v>
      </c>
      <c r="FD10" s="45" t="e">
        <f>'SC1'!CV35</f>
        <v>#N/A</v>
      </c>
      <c r="FE10" s="46" t="e">
        <f>'SC1'!CW35</f>
        <v>#N/A</v>
      </c>
      <c r="FF10" s="46" t="e">
        <f>'SC1'!CX35</f>
        <v>#N/A</v>
      </c>
      <c r="FG10" s="46" t="e">
        <f t="shared" si="76"/>
        <v>#N/A</v>
      </c>
      <c r="FH10" s="47" t="e">
        <f t="shared" si="29"/>
        <v>#N/A</v>
      </c>
      <c r="FI10" s="16" t="e">
        <f>'SC1'!CY35</f>
        <v>#N/A</v>
      </c>
      <c r="FJ10" s="16" t="e">
        <f>'SC1'!CZ35</f>
        <v>#N/A</v>
      </c>
      <c r="FK10" s="16" t="e">
        <f>'SC1'!DA35</f>
        <v>#N/A</v>
      </c>
      <c r="FL10" s="16" t="e">
        <f t="shared" si="77"/>
        <v>#N/A</v>
      </c>
      <c r="FM10" s="16" t="e">
        <f t="shared" si="30"/>
        <v>#N/A</v>
      </c>
      <c r="FN10" s="45" t="e">
        <f>'SC1'!DB35</f>
        <v>#N/A</v>
      </c>
      <c r="FO10" s="46" t="e">
        <f>'SC1'!DC35</f>
        <v>#N/A</v>
      </c>
      <c r="FP10" s="46" t="e">
        <f>'SC1'!DD35</f>
        <v>#N/A</v>
      </c>
      <c r="FQ10" s="46" t="e">
        <f t="shared" si="78"/>
        <v>#N/A</v>
      </c>
      <c r="FR10" s="47" t="e">
        <f t="shared" si="31"/>
        <v>#N/A</v>
      </c>
      <c r="FS10" s="16" t="e">
        <f>'SC1'!DE35</f>
        <v>#N/A</v>
      </c>
      <c r="FT10" s="16" t="e">
        <f>'SC1'!DF35</f>
        <v>#N/A</v>
      </c>
      <c r="FU10" s="16" t="e">
        <f>'SC1'!DG35</f>
        <v>#N/A</v>
      </c>
      <c r="FV10" s="16" t="e">
        <f t="shared" si="79"/>
        <v>#N/A</v>
      </c>
      <c r="FW10" s="16" t="e">
        <f t="shared" si="32"/>
        <v>#N/A</v>
      </c>
      <c r="FX10" s="45" t="e">
        <f>'SC1'!DH35</f>
        <v>#N/A</v>
      </c>
      <c r="FY10" s="46" t="e">
        <f>'SC1'!DI35</f>
        <v>#N/A</v>
      </c>
      <c r="FZ10" s="46" t="e">
        <f>'SC1'!DJ35</f>
        <v>#N/A</v>
      </c>
      <c r="GA10" s="46" t="e">
        <f t="shared" si="80"/>
        <v>#N/A</v>
      </c>
      <c r="GB10" s="47" t="e">
        <f t="shared" si="33"/>
        <v>#N/A</v>
      </c>
      <c r="GC10" s="16" t="e">
        <f>'SC1'!DK35</f>
        <v>#N/A</v>
      </c>
      <c r="GD10" s="16" t="e">
        <f>'SC1'!DL35</f>
        <v>#N/A</v>
      </c>
      <c r="GE10" s="16" t="e">
        <f>'SC1'!DM35</f>
        <v>#N/A</v>
      </c>
      <c r="GF10" s="16" t="e">
        <f t="shared" si="81"/>
        <v>#N/A</v>
      </c>
      <c r="GG10" s="16" t="e">
        <f t="shared" si="34"/>
        <v>#N/A</v>
      </c>
      <c r="GH10" s="45" t="e">
        <f>'SC1'!DN35</f>
        <v>#N/A</v>
      </c>
      <c r="GI10" s="46" t="e">
        <f>'SC1'!DO35</f>
        <v>#N/A</v>
      </c>
      <c r="GJ10" s="46" t="e">
        <f>'SC1'!DP35</f>
        <v>#N/A</v>
      </c>
      <c r="GK10" s="46" t="e">
        <f t="shared" si="82"/>
        <v>#N/A</v>
      </c>
      <c r="GL10" s="47" t="e">
        <f t="shared" si="35"/>
        <v>#N/A</v>
      </c>
      <c r="GM10" s="16" t="e">
        <f>'SC1'!DQ35</f>
        <v>#N/A</v>
      </c>
      <c r="GN10" s="16" t="e">
        <f>'SC1'!DR35</f>
        <v>#N/A</v>
      </c>
      <c r="GO10" s="16" t="e">
        <f>'SC1'!DS35</f>
        <v>#N/A</v>
      </c>
      <c r="GP10" s="16" t="e">
        <f t="shared" si="83"/>
        <v>#N/A</v>
      </c>
      <c r="GQ10" s="16" t="e">
        <f t="shared" si="36"/>
        <v>#N/A</v>
      </c>
      <c r="GR10" s="45" t="e">
        <f>'SC1'!DT35</f>
        <v>#N/A</v>
      </c>
      <c r="GS10" s="46" t="e">
        <f>'SC1'!DU35</f>
        <v>#N/A</v>
      </c>
      <c r="GT10" s="46" t="e">
        <f>'SC1'!DV35</f>
        <v>#N/A</v>
      </c>
      <c r="GU10" s="46" t="e">
        <f t="shared" si="84"/>
        <v>#N/A</v>
      </c>
      <c r="GV10" s="47" t="e">
        <f t="shared" si="37"/>
        <v>#N/A</v>
      </c>
      <c r="GW10" s="16" t="e">
        <f>'SC1'!DW35</f>
        <v>#N/A</v>
      </c>
      <c r="GX10" s="16" t="e">
        <f>'SC1'!DX35</f>
        <v>#N/A</v>
      </c>
      <c r="GY10" s="16" t="e">
        <f>'SC1'!DY35</f>
        <v>#N/A</v>
      </c>
      <c r="GZ10" s="16" t="e">
        <f t="shared" si="85"/>
        <v>#N/A</v>
      </c>
      <c r="HA10" s="16" t="e">
        <f t="shared" si="38"/>
        <v>#N/A</v>
      </c>
      <c r="HB10" s="45" t="e">
        <f>'SC1'!DZ35</f>
        <v>#N/A</v>
      </c>
      <c r="HC10" s="46" t="e">
        <f>'SC1'!EA35</f>
        <v>#N/A</v>
      </c>
      <c r="HD10" s="46" t="e">
        <f>'SC1'!EB35</f>
        <v>#N/A</v>
      </c>
      <c r="HE10" s="46" t="e">
        <f t="shared" si="86"/>
        <v>#N/A</v>
      </c>
      <c r="HF10" s="47" t="e">
        <f t="shared" si="39"/>
        <v>#N/A</v>
      </c>
      <c r="HG10" s="16" t="e">
        <f>'SC1'!EC35</f>
        <v>#N/A</v>
      </c>
      <c r="HH10" s="16" t="e">
        <f>'SC1'!ED35</f>
        <v>#N/A</v>
      </c>
      <c r="HI10" s="16" t="e">
        <f>'SC1'!EE35</f>
        <v>#N/A</v>
      </c>
      <c r="HJ10" s="16" t="e">
        <f t="shared" si="87"/>
        <v>#N/A</v>
      </c>
      <c r="HK10" s="16" t="e">
        <f t="shared" si="40"/>
        <v>#N/A</v>
      </c>
      <c r="HL10" s="45" t="e">
        <f>'SC1'!EF35</f>
        <v>#N/A</v>
      </c>
      <c r="HM10" s="46" t="e">
        <f>'SC1'!EG35</f>
        <v>#N/A</v>
      </c>
      <c r="HN10" s="46" t="e">
        <f>'SC1'!EH35</f>
        <v>#N/A</v>
      </c>
      <c r="HO10" s="46" t="e">
        <f t="shared" si="88"/>
        <v>#N/A</v>
      </c>
      <c r="HP10" s="47" t="e">
        <f t="shared" si="41"/>
        <v>#N/A</v>
      </c>
      <c r="HQ10" s="16" t="e">
        <f>'SC1'!EI35</f>
        <v>#N/A</v>
      </c>
      <c r="HR10" s="16" t="e">
        <f>'SC1'!EJ35</f>
        <v>#N/A</v>
      </c>
      <c r="HS10" s="16" t="e">
        <f>'SC1'!EK35</f>
        <v>#N/A</v>
      </c>
      <c r="HT10" s="16" t="e">
        <f t="shared" si="89"/>
        <v>#N/A</v>
      </c>
      <c r="HU10" s="16" t="e">
        <f t="shared" si="42"/>
        <v>#N/A</v>
      </c>
      <c r="HV10" s="45" t="e">
        <f>'SC1'!EL35</f>
        <v>#N/A</v>
      </c>
      <c r="HW10" s="46" t="e">
        <f>'SC1'!EM35</f>
        <v>#N/A</v>
      </c>
      <c r="HX10" s="46" t="e">
        <f>'SC1'!EN35</f>
        <v>#N/A</v>
      </c>
      <c r="HY10" s="46" t="e">
        <f t="shared" si="90"/>
        <v>#N/A</v>
      </c>
      <c r="HZ10" s="47" t="e">
        <f t="shared" si="43"/>
        <v>#N/A</v>
      </c>
      <c r="IA10" s="45" t="e">
        <f>'SC1'!EO35</f>
        <v>#N/A</v>
      </c>
      <c r="IB10" s="46" t="e">
        <f>'SC1'!EP35</f>
        <v>#N/A</v>
      </c>
      <c r="IC10" s="46" t="e">
        <f>'SC1'!EQ35</f>
        <v>#N/A</v>
      </c>
      <c r="ID10" s="46" t="e">
        <f t="shared" si="91"/>
        <v>#N/A</v>
      </c>
      <c r="IE10" s="47" t="e">
        <f t="shared" si="44"/>
        <v>#N/A</v>
      </c>
    </row>
    <row r="11" spans="1:239" s="16" customFormat="1" x14ac:dyDescent="0.25">
      <c r="A11" s="16">
        <f>'SC1'!A36</f>
        <v>0</v>
      </c>
      <c r="B11" s="16" t="e">
        <f>'SC1'!B36</f>
        <v>#N/A</v>
      </c>
      <c r="C11" s="16" t="e">
        <f>'SC1'!C36</f>
        <v>#N/A</v>
      </c>
      <c r="D11" s="16" t="e">
        <f>'SC1'!D36</f>
        <v>#N/A</v>
      </c>
      <c r="E11" s="16" t="e">
        <f>'SC1'!E36</f>
        <v>#N/A</v>
      </c>
      <c r="F11" s="16" t="e">
        <f>'SC1'!F36</f>
        <v>#N/A</v>
      </c>
      <c r="G11" s="16" t="e">
        <f>'SC1'!G36</f>
        <v>#N/A</v>
      </c>
      <c r="H11" s="16" t="e">
        <f>'SC1'!H36</f>
        <v>#N/A</v>
      </c>
      <c r="I11" s="16" t="e">
        <f>'SC1'!I36</f>
        <v>#N/A</v>
      </c>
      <c r="J11" s="45" t="e">
        <f>'SC1'!J36</f>
        <v>#N/A</v>
      </c>
      <c r="K11" s="46" t="e">
        <f>'SC1'!K36</f>
        <v>#N/A</v>
      </c>
      <c r="L11" s="46" t="e">
        <f>'SC1'!#REF!</f>
        <v>#REF!</v>
      </c>
      <c r="M11" s="46" t="e">
        <f t="shared" si="45"/>
        <v>#N/A</v>
      </c>
      <c r="N11" s="47" t="e">
        <f t="shared" si="46"/>
        <v>#REF!</v>
      </c>
      <c r="O11" s="16" t="e">
        <f>'SC1'!M36</f>
        <v>#N/A</v>
      </c>
      <c r="P11" s="16" t="e">
        <f>'SC1'!N36</f>
        <v>#N/A</v>
      </c>
      <c r="Q11" s="16" t="e">
        <f>'SC1'!#REF!</f>
        <v>#REF!</v>
      </c>
      <c r="R11" s="16" t="e">
        <f t="shared" si="47"/>
        <v>#N/A</v>
      </c>
      <c r="S11" s="16" t="e">
        <f t="shared" si="0"/>
        <v>#REF!</v>
      </c>
      <c r="T11" s="45" t="e">
        <f>'SC1'!P36</f>
        <v>#N/A</v>
      </c>
      <c r="U11" s="46" t="e">
        <f>'SC1'!Q36</f>
        <v>#N/A</v>
      </c>
      <c r="V11" s="46" t="e">
        <f>'SC1'!R36</f>
        <v>#N/A</v>
      </c>
      <c r="W11" s="46" t="e">
        <f t="shared" si="48"/>
        <v>#N/A</v>
      </c>
      <c r="X11" s="47" t="e">
        <f t="shared" si="1"/>
        <v>#N/A</v>
      </c>
      <c r="Y11" s="16" t="e">
        <f>'SC1'!S36</f>
        <v>#N/A</v>
      </c>
      <c r="Z11" s="16" t="e">
        <f>'SC1'!T36</f>
        <v>#N/A</v>
      </c>
      <c r="AA11" s="16" t="e">
        <f>'SC1'!U36</f>
        <v>#N/A</v>
      </c>
      <c r="AB11" s="16" t="e">
        <f t="shared" si="49"/>
        <v>#N/A</v>
      </c>
      <c r="AC11" s="16" t="e">
        <f t="shared" si="2"/>
        <v>#N/A</v>
      </c>
      <c r="AD11" s="45" t="e">
        <f>'SC1'!V36</f>
        <v>#N/A</v>
      </c>
      <c r="AE11" s="46" t="e">
        <f>'SC1'!W36</f>
        <v>#N/A</v>
      </c>
      <c r="AF11" s="46" t="e">
        <f>'SC1'!X36</f>
        <v>#N/A</v>
      </c>
      <c r="AG11" s="46" t="e">
        <f t="shared" si="50"/>
        <v>#N/A</v>
      </c>
      <c r="AH11" s="47" t="e">
        <f t="shared" si="3"/>
        <v>#N/A</v>
      </c>
      <c r="AI11" s="16" t="e">
        <f>'SC1'!Y36</f>
        <v>#N/A</v>
      </c>
      <c r="AJ11" s="16" t="e">
        <f>'SC1'!Z36</f>
        <v>#N/A</v>
      </c>
      <c r="AK11" s="16" t="e">
        <f>'SC1'!AA36</f>
        <v>#N/A</v>
      </c>
      <c r="AL11" s="16" t="e">
        <f t="shared" si="51"/>
        <v>#N/A</v>
      </c>
      <c r="AM11" s="16" t="e">
        <f t="shared" si="4"/>
        <v>#N/A</v>
      </c>
      <c r="AN11" s="45" t="e">
        <f>'SC1'!AB36</f>
        <v>#N/A</v>
      </c>
      <c r="AO11" s="46" t="e">
        <f>'SC1'!AC36</f>
        <v>#N/A</v>
      </c>
      <c r="AP11" s="46" t="e">
        <f>'SC1'!AD36</f>
        <v>#N/A</v>
      </c>
      <c r="AQ11" s="46" t="e">
        <f t="shared" si="52"/>
        <v>#N/A</v>
      </c>
      <c r="AR11" s="47" t="e">
        <f t="shared" si="5"/>
        <v>#N/A</v>
      </c>
      <c r="AS11" s="16" t="e">
        <f>'SC1'!AE36</f>
        <v>#N/A</v>
      </c>
      <c r="AT11" s="16" t="e">
        <f>'SC1'!AF36</f>
        <v>#N/A</v>
      </c>
      <c r="AU11" s="16" t="e">
        <f>'SC1'!AG36</f>
        <v>#N/A</v>
      </c>
      <c r="AV11" s="16" t="e">
        <f t="shared" si="53"/>
        <v>#N/A</v>
      </c>
      <c r="AW11" s="16" t="e">
        <f t="shared" si="6"/>
        <v>#N/A</v>
      </c>
      <c r="AX11" s="45" t="e">
        <f>'SC1'!AH36</f>
        <v>#N/A</v>
      </c>
      <c r="AY11" s="46" t="e">
        <f>'SC1'!AI36</f>
        <v>#N/A</v>
      </c>
      <c r="AZ11" s="46" t="e">
        <f>'SC1'!AJ36</f>
        <v>#N/A</v>
      </c>
      <c r="BA11" s="46" t="e">
        <f t="shared" si="54"/>
        <v>#N/A</v>
      </c>
      <c r="BB11" s="47" t="e">
        <f t="shared" si="7"/>
        <v>#N/A</v>
      </c>
      <c r="BC11" s="16" t="e">
        <f>'SC1'!AK36</f>
        <v>#N/A</v>
      </c>
      <c r="BD11" s="16" t="e">
        <f>'SC1'!AL36</f>
        <v>#N/A</v>
      </c>
      <c r="BE11" s="16" t="e">
        <f>'SC1'!AM36</f>
        <v>#N/A</v>
      </c>
      <c r="BF11" s="16" t="e">
        <f t="shared" si="55"/>
        <v>#N/A</v>
      </c>
      <c r="BG11" s="16" t="e">
        <f t="shared" si="8"/>
        <v>#N/A</v>
      </c>
      <c r="BH11" s="45" t="e">
        <f>'SC1'!AN36</f>
        <v>#N/A</v>
      </c>
      <c r="BI11" s="46" t="e">
        <f>'SC1'!AO36</f>
        <v>#N/A</v>
      </c>
      <c r="BJ11" s="46" t="e">
        <f>'SC1'!AP36</f>
        <v>#N/A</v>
      </c>
      <c r="BK11" s="46" t="e">
        <f t="shared" si="56"/>
        <v>#N/A</v>
      </c>
      <c r="BL11" s="47" t="e">
        <f t="shared" si="9"/>
        <v>#N/A</v>
      </c>
      <c r="BM11" s="16" t="e">
        <f>'SC1'!AQ36</f>
        <v>#N/A</v>
      </c>
      <c r="BN11" s="16" t="e">
        <f>'SC1'!AR36</f>
        <v>#N/A</v>
      </c>
      <c r="BO11" s="16" t="e">
        <f>'SC1'!AS36</f>
        <v>#N/A</v>
      </c>
      <c r="BP11" s="16" t="e">
        <f t="shared" si="57"/>
        <v>#N/A</v>
      </c>
      <c r="BQ11" s="16" t="e">
        <f t="shared" si="10"/>
        <v>#N/A</v>
      </c>
      <c r="BR11" s="45" t="e">
        <f>'SC1'!AT36</f>
        <v>#N/A</v>
      </c>
      <c r="BS11" s="46" t="e">
        <f>'SC1'!AU36</f>
        <v>#N/A</v>
      </c>
      <c r="BT11" s="46" t="e">
        <f>'SC1'!AV36</f>
        <v>#N/A</v>
      </c>
      <c r="BU11" s="46" t="e">
        <f t="shared" si="58"/>
        <v>#N/A</v>
      </c>
      <c r="BV11" s="47" t="e">
        <f t="shared" si="11"/>
        <v>#N/A</v>
      </c>
      <c r="BW11" s="16" t="e">
        <f>'SC1'!AW36</f>
        <v>#N/A</v>
      </c>
      <c r="BX11" s="16" t="e">
        <f>'SC1'!AX36</f>
        <v>#N/A</v>
      </c>
      <c r="BY11" s="16" t="e">
        <f>'SC1'!AY36</f>
        <v>#N/A</v>
      </c>
      <c r="BZ11" s="16" t="e">
        <f t="shared" si="59"/>
        <v>#N/A</v>
      </c>
      <c r="CA11" s="16" t="e">
        <f t="shared" si="12"/>
        <v>#N/A</v>
      </c>
      <c r="CB11" s="45" t="e">
        <f>'SC1'!AZ36</f>
        <v>#N/A</v>
      </c>
      <c r="CC11" s="46" t="e">
        <f>'SC1'!BA36</f>
        <v>#N/A</v>
      </c>
      <c r="CD11" s="46" t="e">
        <f>'SC1'!BB36</f>
        <v>#N/A</v>
      </c>
      <c r="CE11" s="46" t="e">
        <f t="shared" si="60"/>
        <v>#N/A</v>
      </c>
      <c r="CF11" s="47" t="e">
        <f t="shared" si="13"/>
        <v>#N/A</v>
      </c>
      <c r="CG11" s="16" t="e">
        <f>'SC1'!BC36</f>
        <v>#N/A</v>
      </c>
      <c r="CH11" s="16" t="e">
        <f>'SC1'!BD36</f>
        <v>#N/A</v>
      </c>
      <c r="CI11" s="16" t="e">
        <f>'SC1'!BE36</f>
        <v>#N/A</v>
      </c>
      <c r="CJ11" s="16" t="e">
        <f t="shared" si="61"/>
        <v>#N/A</v>
      </c>
      <c r="CK11" s="16" t="e">
        <f t="shared" si="14"/>
        <v>#N/A</v>
      </c>
      <c r="CL11" s="45" t="e">
        <f>'SC1'!BF36</f>
        <v>#N/A</v>
      </c>
      <c r="CM11" s="46" t="e">
        <f>'SC1'!BG36</f>
        <v>#N/A</v>
      </c>
      <c r="CN11" s="46" t="e">
        <f>'SC1'!BH36</f>
        <v>#N/A</v>
      </c>
      <c r="CO11" s="46" t="e">
        <f t="shared" si="62"/>
        <v>#N/A</v>
      </c>
      <c r="CP11" s="47" t="e">
        <f t="shared" si="15"/>
        <v>#N/A</v>
      </c>
      <c r="CQ11" s="16" t="e">
        <f>'SC1'!BI36</f>
        <v>#N/A</v>
      </c>
      <c r="CR11" s="16" t="e">
        <f>'SC1'!BJ36</f>
        <v>#N/A</v>
      </c>
      <c r="CS11" s="16" t="e">
        <f>'SC1'!BK36</f>
        <v>#N/A</v>
      </c>
      <c r="CT11" s="16" t="e">
        <f t="shared" si="63"/>
        <v>#N/A</v>
      </c>
      <c r="CU11" s="16" t="e">
        <f t="shared" si="16"/>
        <v>#N/A</v>
      </c>
      <c r="CV11" s="45" t="e">
        <f>'SC1'!BL36</f>
        <v>#N/A</v>
      </c>
      <c r="CW11" s="46" t="e">
        <f>'SC1'!BM36</f>
        <v>#N/A</v>
      </c>
      <c r="CX11" s="46" t="e">
        <f>'SC1'!BN36</f>
        <v>#N/A</v>
      </c>
      <c r="CY11" s="46" t="e">
        <f t="shared" si="64"/>
        <v>#N/A</v>
      </c>
      <c r="CZ11" s="47" t="e">
        <f t="shared" si="17"/>
        <v>#N/A</v>
      </c>
      <c r="DA11" s="16" t="e">
        <f>'SC1'!BO36</f>
        <v>#N/A</v>
      </c>
      <c r="DB11" s="16" t="e">
        <f>'SC1'!BP36</f>
        <v>#N/A</v>
      </c>
      <c r="DC11" s="16" t="e">
        <f>'SC1'!BQ36</f>
        <v>#N/A</v>
      </c>
      <c r="DD11" s="16" t="e">
        <f t="shared" si="65"/>
        <v>#N/A</v>
      </c>
      <c r="DE11" s="16" t="e">
        <f t="shared" si="18"/>
        <v>#N/A</v>
      </c>
      <c r="DF11" s="45" t="e">
        <f>'SC1'!BR36</f>
        <v>#N/A</v>
      </c>
      <c r="DG11" s="46" t="e">
        <f>'SC1'!BS36</f>
        <v>#N/A</v>
      </c>
      <c r="DH11" s="46" t="e">
        <f>'SC1'!BT36</f>
        <v>#N/A</v>
      </c>
      <c r="DI11" s="46" t="e">
        <f t="shared" si="66"/>
        <v>#N/A</v>
      </c>
      <c r="DJ11" s="47" t="e">
        <f t="shared" si="19"/>
        <v>#N/A</v>
      </c>
      <c r="DK11" s="16" t="e">
        <f>'SC1'!BU36</f>
        <v>#N/A</v>
      </c>
      <c r="DL11" s="16" t="e">
        <f>'SC1'!BV36</f>
        <v>#N/A</v>
      </c>
      <c r="DM11" s="16" t="e">
        <f>'SC1'!BW36</f>
        <v>#N/A</v>
      </c>
      <c r="DN11" s="16" t="e">
        <f t="shared" si="67"/>
        <v>#N/A</v>
      </c>
      <c r="DO11" s="16" t="e">
        <f t="shared" si="20"/>
        <v>#N/A</v>
      </c>
      <c r="DP11" s="45" t="e">
        <f>'SC1'!BX36</f>
        <v>#N/A</v>
      </c>
      <c r="DQ11" s="46" t="e">
        <f>'SC1'!BY36</f>
        <v>#N/A</v>
      </c>
      <c r="DR11" s="46" t="e">
        <f>'SC1'!BZ36</f>
        <v>#N/A</v>
      </c>
      <c r="DS11" s="46" t="e">
        <f t="shared" si="68"/>
        <v>#N/A</v>
      </c>
      <c r="DT11" s="47" t="e">
        <f t="shared" si="21"/>
        <v>#N/A</v>
      </c>
      <c r="DU11" s="16" t="e">
        <f>'SC1'!CA36</f>
        <v>#N/A</v>
      </c>
      <c r="DV11" s="16" t="e">
        <f>'SC1'!CB36</f>
        <v>#N/A</v>
      </c>
      <c r="DW11" s="16" t="e">
        <f>'SC1'!CC36</f>
        <v>#N/A</v>
      </c>
      <c r="DX11" s="16" t="e">
        <f t="shared" si="69"/>
        <v>#N/A</v>
      </c>
      <c r="DY11" s="16" t="e">
        <f t="shared" si="22"/>
        <v>#N/A</v>
      </c>
      <c r="DZ11" s="45" t="e">
        <f>'SC1'!CD36</f>
        <v>#N/A</v>
      </c>
      <c r="EA11" s="46" t="e">
        <f>'SC1'!CE36</f>
        <v>#N/A</v>
      </c>
      <c r="EB11" s="46" t="e">
        <f>'SC1'!CF36</f>
        <v>#N/A</v>
      </c>
      <c r="EC11" s="46" t="e">
        <f t="shared" si="70"/>
        <v>#N/A</v>
      </c>
      <c r="ED11" s="47" t="e">
        <f t="shared" si="23"/>
        <v>#N/A</v>
      </c>
      <c r="EE11" s="16" t="e">
        <f>'SC1'!CG36</f>
        <v>#N/A</v>
      </c>
      <c r="EF11" s="16" t="e">
        <f>'SC1'!CH36</f>
        <v>#N/A</v>
      </c>
      <c r="EG11" s="16" t="e">
        <f>'SC1'!CI36</f>
        <v>#N/A</v>
      </c>
      <c r="EH11" s="16" t="e">
        <f t="shared" si="71"/>
        <v>#N/A</v>
      </c>
      <c r="EI11" s="16" t="e">
        <f t="shared" si="24"/>
        <v>#N/A</v>
      </c>
      <c r="EJ11" s="45" t="e">
        <f>'SC1'!CJ36</f>
        <v>#N/A</v>
      </c>
      <c r="EK11" s="46" t="e">
        <f>'SC1'!CK36</f>
        <v>#N/A</v>
      </c>
      <c r="EL11" s="46" t="e">
        <f>'SC1'!CL36</f>
        <v>#N/A</v>
      </c>
      <c r="EM11" s="46" t="e">
        <f t="shared" si="72"/>
        <v>#N/A</v>
      </c>
      <c r="EN11" s="47" t="e">
        <f t="shared" si="25"/>
        <v>#N/A</v>
      </c>
      <c r="EO11" s="16" t="e">
        <f>'SC1'!CM36</f>
        <v>#N/A</v>
      </c>
      <c r="EP11" s="16" t="e">
        <f>'SC1'!CN36</f>
        <v>#N/A</v>
      </c>
      <c r="EQ11" s="16" t="e">
        <f>'SC1'!CO36</f>
        <v>#N/A</v>
      </c>
      <c r="ER11" s="16" t="e">
        <f t="shared" si="73"/>
        <v>#N/A</v>
      </c>
      <c r="ES11" s="16" t="e">
        <f t="shared" si="26"/>
        <v>#N/A</v>
      </c>
      <c r="ET11" s="45" t="e">
        <f>'SC1'!CP36</f>
        <v>#N/A</v>
      </c>
      <c r="EU11" s="46" t="e">
        <f>'SC1'!CQ36</f>
        <v>#N/A</v>
      </c>
      <c r="EV11" s="46" t="e">
        <f>'SC1'!CR36</f>
        <v>#N/A</v>
      </c>
      <c r="EW11" s="46" t="e">
        <f t="shared" si="74"/>
        <v>#N/A</v>
      </c>
      <c r="EX11" s="47" t="e">
        <f t="shared" si="27"/>
        <v>#N/A</v>
      </c>
      <c r="EY11" s="16" t="e">
        <f>'SC1'!CS36</f>
        <v>#N/A</v>
      </c>
      <c r="EZ11" s="16" t="e">
        <f>'SC1'!CT36</f>
        <v>#N/A</v>
      </c>
      <c r="FA11" s="16" t="e">
        <f>'SC1'!CU36</f>
        <v>#N/A</v>
      </c>
      <c r="FB11" s="16" t="e">
        <f t="shared" si="75"/>
        <v>#N/A</v>
      </c>
      <c r="FC11" s="16" t="e">
        <f t="shared" si="28"/>
        <v>#N/A</v>
      </c>
      <c r="FD11" s="45" t="e">
        <f>'SC1'!CV36</f>
        <v>#N/A</v>
      </c>
      <c r="FE11" s="46" t="e">
        <f>'SC1'!CW36</f>
        <v>#N/A</v>
      </c>
      <c r="FF11" s="46" t="e">
        <f>'SC1'!CX36</f>
        <v>#N/A</v>
      </c>
      <c r="FG11" s="46" t="e">
        <f t="shared" si="76"/>
        <v>#N/A</v>
      </c>
      <c r="FH11" s="47" t="e">
        <f t="shared" si="29"/>
        <v>#N/A</v>
      </c>
      <c r="FI11" s="16" t="e">
        <f>'SC1'!CY36</f>
        <v>#N/A</v>
      </c>
      <c r="FJ11" s="16" t="e">
        <f>'SC1'!CZ36</f>
        <v>#N/A</v>
      </c>
      <c r="FK11" s="16" t="e">
        <f>'SC1'!DA36</f>
        <v>#N/A</v>
      </c>
      <c r="FL11" s="16" t="e">
        <f t="shared" si="77"/>
        <v>#N/A</v>
      </c>
      <c r="FM11" s="16" t="e">
        <f t="shared" si="30"/>
        <v>#N/A</v>
      </c>
      <c r="FN11" s="45" t="e">
        <f>'SC1'!DB36</f>
        <v>#N/A</v>
      </c>
      <c r="FO11" s="46" t="e">
        <f>'SC1'!DC36</f>
        <v>#N/A</v>
      </c>
      <c r="FP11" s="46" t="e">
        <f>'SC1'!DD36</f>
        <v>#N/A</v>
      </c>
      <c r="FQ11" s="46" t="e">
        <f t="shared" si="78"/>
        <v>#N/A</v>
      </c>
      <c r="FR11" s="47" t="e">
        <f t="shared" si="31"/>
        <v>#N/A</v>
      </c>
      <c r="FS11" s="16" t="e">
        <f>'SC1'!DE36</f>
        <v>#N/A</v>
      </c>
      <c r="FT11" s="16" t="e">
        <f>'SC1'!DF36</f>
        <v>#N/A</v>
      </c>
      <c r="FU11" s="16" t="e">
        <f>'SC1'!DG36</f>
        <v>#N/A</v>
      </c>
      <c r="FV11" s="16" t="e">
        <f t="shared" si="79"/>
        <v>#N/A</v>
      </c>
      <c r="FW11" s="16" t="e">
        <f t="shared" si="32"/>
        <v>#N/A</v>
      </c>
      <c r="FX11" s="45" t="e">
        <f>'SC1'!DH36</f>
        <v>#N/A</v>
      </c>
      <c r="FY11" s="46" t="e">
        <f>'SC1'!DI36</f>
        <v>#N/A</v>
      </c>
      <c r="FZ11" s="46" t="e">
        <f>'SC1'!DJ36</f>
        <v>#N/A</v>
      </c>
      <c r="GA11" s="46" t="e">
        <f t="shared" si="80"/>
        <v>#N/A</v>
      </c>
      <c r="GB11" s="47" t="e">
        <f t="shared" si="33"/>
        <v>#N/A</v>
      </c>
      <c r="GC11" s="16" t="e">
        <f>'SC1'!DK36</f>
        <v>#N/A</v>
      </c>
      <c r="GD11" s="16" t="e">
        <f>'SC1'!DL36</f>
        <v>#N/A</v>
      </c>
      <c r="GE11" s="16" t="e">
        <f>'SC1'!DM36</f>
        <v>#N/A</v>
      </c>
      <c r="GF11" s="16" t="e">
        <f t="shared" si="81"/>
        <v>#N/A</v>
      </c>
      <c r="GG11" s="16" t="e">
        <f t="shared" si="34"/>
        <v>#N/A</v>
      </c>
      <c r="GH11" s="45" t="e">
        <f>'SC1'!DN36</f>
        <v>#N/A</v>
      </c>
      <c r="GI11" s="46" t="e">
        <f>'SC1'!DO36</f>
        <v>#N/A</v>
      </c>
      <c r="GJ11" s="46" t="e">
        <f>'SC1'!DP36</f>
        <v>#N/A</v>
      </c>
      <c r="GK11" s="46" t="e">
        <f t="shared" si="82"/>
        <v>#N/A</v>
      </c>
      <c r="GL11" s="47" t="e">
        <f t="shared" si="35"/>
        <v>#N/A</v>
      </c>
      <c r="GM11" s="16" t="e">
        <f>'SC1'!DQ36</f>
        <v>#N/A</v>
      </c>
      <c r="GN11" s="16" t="e">
        <f>'SC1'!DR36</f>
        <v>#N/A</v>
      </c>
      <c r="GO11" s="16" t="e">
        <f>'SC1'!DS36</f>
        <v>#N/A</v>
      </c>
      <c r="GP11" s="16" t="e">
        <f t="shared" si="83"/>
        <v>#N/A</v>
      </c>
      <c r="GQ11" s="16" t="e">
        <f t="shared" si="36"/>
        <v>#N/A</v>
      </c>
      <c r="GR11" s="45" t="e">
        <f>'SC1'!DT36</f>
        <v>#N/A</v>
      </c>
      <c r="GS11" s="46" t="e">
        <f>'SC1'!DU36</f>
        <v>#N/A</v>
      </c>
      <c r="GT11" s="46" t="e">
        <f>'SC1'!DV36</f>
        <v>#N/A</v>
      </c>
      <c r="GU11" s="46" t="e">
        <f t="shared" si="84"/>
        <v>#N/A</v>
      </c>
      <c r="GV11" s="47" t="e">
        <f t="shared" si="37"/>
        <v>#N/A</v>
      </c>
      <c r="GW11" s="16" t="e">
        <f>'SC1'!DW36</f>
        <v>#N/A</v>
      </c>
      <c r="GX11" s="16" t="e">
        <f>'SC1'!DX36</f>
        <v>#N/A</v>
      </c>
      <c r="GY11" s="16" t="e">
        <f>'SC1'!DY36</f>
        <v>#N/A</v>
      </c>
      <c r="GZ11" s="16" t="e">
        <f t="shared" si="85"/>
        <v>#N/A</v>
      </c>
      <c r="HA11" s="16" t="e">
        <f t="shared" si="38"/>
        <v>#N/A</v>
      </c>
      <c r="HB11" s="45" t="e">
        <f>'SC1'!DZ36</f>
        <v>#N/A</v>
      </c>
      <c r="HC11" s="46" t="e">
        <f>'SC1'!EA36</f>
        <v>#N/A</v>
      </c>
      <c r="HD11" s="46" t="e">
        <f>'SC1'!EB36</f>
        <v>#N/A</v>
      </c>
      <c r="HE11" s="46" t="e">
        <f t="shared" si="86"/>
        <v>#N/A</v>
      </c>
      <c r="HF11" s="47" t="e">
        <f t="shared" si="39"/>
        <v>#N/A</v>
      </c>
      <c r="HG11" s="16" t="e">
        <f>'SC1'!EC36</f>
        <v>#N/A</v>
      </c>
      <c r="HH11" s="16" t="e">
        <f>'SC1'!ED36</f>
        <v>#N/A</v>
      </c>
      <c r="HI11" s="16" t="e">
        <f>'SC1'!EE36</f>
        <v>#N/A</v>
      </c>
      <c r="HJ11" s="16" t="e">
        <f t="shared" si="87"/>
        <v>#N/A</v>
      </c>
      <c r="HK11" s="16" t="e">
        <f t="shared" si="40"/>
        <v>#N/A</v>
      </c>
      <c r="HL11" s="45" t="e">
        <f>'SC1'!EF36</f>
        <v>#N/A</v>
      </c>
      <c r="HM11" s="46" t="e">
        <f>'SC1'!EG36</f>
        <v>#N/A</v>
      </c>
      <c r="HN11" s="46" t="e">
        <f>'SC1'!EH36</f>
        <v>#N/A</v>
      </c>
      <c r="HO11" s="46" t="e">
        <f t="shared" si="88"/>
        <v>#N/A</v>
      </c>
      <c r="HP11" s="47" t="e">
        <f t="shared" si="41"/>
        <v>#N/A</v>
      </c>
      <c r="HQ11" s="16" t="e">
        <f>'SC1'!EI36</f>
        <v>#N/A</v>
      </c>
      <c r="HR11" s="16" t="e">
        <f>'SC1'!EJ36</f>
        <v>#N/A</v>
      </c>
      <c r="HS11" s="16" t="e">
        <f>'SC1'!EK36</f>
        <v>#N/A</v>
      </c>
      <c r="HT11" s="16" t="e">
        <f t="shared" si="89"/>
        <v>#N/A</v>
      </c>
      <c r="HU11" s="16" t="e">
        <f t="shared" si="42"/>
        <v>#N/A</v>
      </c>
      <c r="HV11" s="45" t="e">
        <f>'SC1'!EL36</f>
        <v>#N/A</v>
      </c>
      <c r="HW11" s="46" t="e">
        <f>'SC1'!EM36</f>
        <v>#N/A</v>
      </c>
      <c r="HX11" s="46" t="e">
        <f>'SC1'!EN36</f>
        <v>#N/A</v>
      </c>
      <c r="HY11" s="46" t="e">
        <f t="shared" si="90"/>
        <v>#N/A</v>
      </c>
      <c r="HZ11" s="47" t="e">
        <f t="shared" si="43"/>
        <v>#N/A</v>
      </c>
      <c r="IA11" s="45" t="e">
        <f>'SC1'!EO36</f>
        <v>#N/A</v>
      </c>
      <c r="IB11" s="46" t="e">
        <f>'SC1'!EP36</f>
        <v>#N/A</v>
      </c>
      <c r="IC11" s="46" t="e">
        <f>'SC1'!EQ36</f>
        <v>#N/A</v>
      </c>
      <c r="ID11" s="46" t="e">
        <f t="shared" si="91"/>
        <v>#N/A</v>
      </c>
      <c r="IE11" s="47" t="e">
        <f t="shared" si="44"/>
        <v>#N/A</v>
      </c>
    </row>
    <row r="12" spans="1:239" s="16" customFormat="1" x14ac:dyDescent="0.25">
      <c r="J12" s="45"/>
      <c r="K12" s="46"/>
      <c r="L12" s="46"/>
      <c r="M12" s="46"/>
      <c r="N12" s="47"/>
      <c r="T12" s="45"/>
      <c r="U12" s="46"/>
      <c r="V12" s="46"/>
      <c r="W12" s="46"/>
      <c r="X12" s="47"/>
      <c r="AD12" s="45"/>
      <c r="AE12" s="46"/>
      <c r="AF12" s="46"/>
      <c r="AG12" s="46"/>
      <c r="AH12" s="47"/>
      <c r="AN12" s="45"/>
      <c r="AO12" s="46"/>
      <c r="AP12" s="46"/>
      <c r="AQ12" s="46"/>
      <c r="AR12" s="47"/>
      <c r="AX12" s="45"/>
      <c r="AY12" s="46"/>
      <c r="AZ12" s="46"/>
      <c r="BA12" s="46"/>
      <c r="BB12" s="47"/>
      <c r="BH12" s="45"/>
      <c r="BI12" s="46"/>
      <c r="BJ12" s="46"/>
      <c r="BK12" s="46"/>
      <c r="BL12" s="47"/>
      <c r="BR12" s="45"/>
      <c r="BS12" s="46"/>
      <c r="BT12" s="46"/>
      <c r="BU12" s="46"/>
      <c r="BV12" s="47"/>
      <c r="CB12" s="45"/>
      <c r="CC12" s="46"/>
      <c r="CD12" s="46"/>
      <c r="CE12" s="46"/>
      <c r="CF12" s="47"/>
      <c r="CL12" s="45"/>
      <c r="CM12" s="46"/>
      <c r="CN12" s="46"/>
      <c r="CO12" s="46"/>
      <c r="CP12" s="47"/>
      <c r="CV12" s="45"/>
      <c r="CW12" s="46"/>
      <c r="CX12" s="46"/>
      <c r="CY12" s="46"/>
      <c r="CZ12" s="47"/>
      <c r="DF12" s="45"/>
      <c r="DG12" s="46"/>
      <c r="DH12" s="46"/>
      <c r="DI12" s="46"/>
      <c r="DJ12" s="47"/>
      <c r="DP12" s="45"/>
      <c r="DQ12" s="46"/>
      <c r="DR12" s="46"/>
      <c r="DS12" s="46"/>
      <c r="DT12" s="47"/>
      <c r="DZ12" s="45"/>
      <c r="EA12" s="46"/>
      <c r="EB12" s="46"/>
      <c r="EC12" s="46"/>
      <c r="ED12" s="47"/>
      <c r="EJ12" s="45"/>
      <c r="EK12" s="46"/>
      <c r="EL12" s="46"/>
      <c r="EM12" s="46"/>
      <c r="EN12" s="47"/>
      <c r="ET12" s="45"/>
      <c r="EU12" s="46"/>
      <c r="EV12" s="46"/>
      <c r="EW12" s="46"/>
      <c r="EX12" s="47"/>
      <c r="FD12" s="45"/>
      <c r="FE12" s="46"/>
      <c r="FF12" s="46"/>
      <c r="FG12" s="46"/>
      <c r="FH12" s="47"/>
      <c r="FN12" s="45"/>
      <c r="FO12" s="46"/>
      <c r="FP12" s="46"/>
      <c r="FQ12" s="46"/>
      <c r="FR12" s="47"/>
      <c r="FX12" s="45"/>
      <c r="FY12" s="46"/>
      <c r="FZ12" s="46"/>
      <c r="GA12" s="46"/>
      <c r="GB12" s="47"/>
      <c r="GH12" s="45"/>
      <c r="GI12" s="46"/>
      <c r="GJ12" s="46"/>
      <c r="GK12" s="46"/>
      <c r="GL12" s="47"/>
      <c r="GR12" s="45"/>
      <c r="GS12" s="46"/>
      <c r="GT12" s="46"/>
      <c r="GU12" s="46"/>
      <c r="GV12" s="47"/>
      <c r="HB12" s="45"/>
      <c r="HC12" s="46"/>
      <c r="HD12" s="46"/>
      <c r="HE12" s="46"/>
      <c r="HF12" s="47"/>
      <c r="HL12" s="45"/>
      <c r="HM12" s="46"/>
      <c r="HN12" s="46"/>
      <c r="HO12" s="46"/>
      <c r="HP12" s="47"/>
      <c r="HV12" s="45"/>
      <c r="HW12" s="46"/>
      <c r="HX12" s="46"/>
      <c r="HY12" s="46"/>
      <c r="HZ12" s="47"/>
      <c r="IA12" s="45"/>
      <c r="IB12" s="46"/>
      <c r="IC12" s="46"/>
      <c r="ID12" s="46"/>
      <c r="IE12" s="47"/>
    </row>
    <row r="13" spans="1:239" s="16" customFormat="1" x14ac:dyDescent="0.25">
      <c r="J13" s="45"/>
      <c r="K13" s="46"/>
      <c r="L13" s="46"/>
      <c r="M13" s="46"/>
      <c r="N13" s="47"/>
      <c r="T13" s="45"/>
      <c r="U13" s="46"/>
      <c r="V13" s="46"/>
      <c r="W13" s="46"/>
      <c r="X13" s="47"/>
      <c r="AD13" s="45"/>
      <c r="AE13" s="46"/>
      <c r="AF13" s="46"/>
      <c r="AG13" s="46"/>
      <c r="AH13" s="47"/>
      <c r="AN13" s="45"/>
      <c r="AO13" s="46"/>
      <c r="AP13" s="46"/>
      <c r="AQ13" s="46"/>
      <c r="AR13" s="47"/>
      <c r="AX13" s="45"/>
      <c r="AY13" s="46"/>
      <c r="AZ13" s="46"/>
      <c r="BA13" s="46"/>
      <c r="BB13" s="47"/>
      <c r="BH13" s="45"/>
      <c r="BI13" s="46"/>
      <c r="BJ13" s="46"/>
      <c r="BK13" s="46"/>
      <c r="BL13" s="47"/>
      <c r="BR13" s="45"/>
      <c r="BS13" s="46"/>
      <c r="BT13" s="46"/>
      <c r="BU13" s="46"/>
      <c r="BV13" s="47"/>
      <c r="CB13" s="45"/>
      <c r="CC13" s="46"/>
      <c r="CD13" s="46"/>
      <c r="CE13" s="46"/>
      <c r="CF13" s="47"/>
      <c r="CL13" s="45"/>
      <c r="CM13" s="46"/>
      <c r="CN13" s="46"/>
      <c r="CO13" s="46"/>
      <c r="CP13" s="47"/>
      <c r="CV13" s="45"/>
      <c r="CW13" s="46"/>
      <c r="CX13" s="46"/>
      <c r="CY13" s="46"/>
      <c r="CZ13" s="47"/>
      <c r="DF13" s="45"/>
      <c r="DG13" s="46"/>
      <c r="DH13" s="46"/>
      <c r="DI13" s="46"/>
      <c r="DJ13" s="47"/>
      <c r="DP13" s="45"/>
      <c r="DQ13" s="46"/>
      <c r="DR13" s="46"/>
      <c r="DS13" s="46"/>
      <c r="DT13" s="47"/>
      <c r="DZ13" s="45"/>
      <c r="EA13" s="46"/>
      <c r="EB13" s="46"/>
      <c r="EC13" s="46"/>
      <c r="ED13" s="47"/>
      <c r="EJ13" s="45"/>
      <c r="EK13" s="46"/>
      <c r="EL13" s="46"/>
      <c r="EM13" s="46"/>
      <c r="EN13" s="47"/>
      <c r="ET13" s="45"/>
      <c r="EU13" s="46"/>
      <c r="EV13" s="46"/>
      <c r="EW13" s="46"/>
      <c r="EX13" s="47"/>
      <c r="FD13" s="45"/>
      <c r="FE13" s="46"/>
      <c r="FF13" s="46"/>
      <c r="FG13" s="46"/>
      <c r="FH13" s="47"/>
      <c r="FN13" s="45"/>
      <c r="FO13" s="46"/>
      <c r="FP13" s="46"/>
      <c r="FQ13" s="46"/>
      <c r="FR13" s="47"/>
      <c r="FX13" s="45"/>
      <c r="FY13" s="46"/>
      <c r="FZ13" s="46"/>
      <c r="GA13" s="46"/>
      <c r="GB13" s="47"/>
      <c r="GH13" s="45"/>
      <c r="GI13" s="46"/>
      <c r="GJ13" s="46"/>
      <c r="GK13" s="46"/>
      <c r="GL13" s="47"/>
      <c r="GR13" s="45"/>
      <c r="GS13" s="46"/>
      <c r="GT13" s="46"/>
      <c r="GU13" s="46"/>
      <c r="GV13" s="47"/>
      <c r="HB13" s="45"/>
      <c r="HC13" s="46"/>
      <c r="HD13" s="46"/>
      <c r="HE13" s="46"/>
      <c r="HF13" s="47"/>
      <c r="HL13" s="45"/>
      <c r="HM13" s="46"/>
      <c r="HN13" s="46"/>
      <c r="HO13" s="46"/>
      <c r="HP13" s="47"/>
      <c r="HV13" s="45"/>
      <c r="HW13" s="46"/>
      <c r="HX13" s="46"/>
      <c r="HY13" s="46"/>
      <c r="HZ13" s="47"/>
      <c r="IA13" s="45"/>
      <c r="IB13" s="46"/>
      <c r="IC13" s="46"/>
      <c r="ID13" s="46"/>
      <c r="IE13" s="47"/>
    </row>
    <row r="14" spans="1:239" s="16" customFormat="1" x14ac:dyDescent="0.25">
      <c r="A14" s="16">
        <f>'SC2'!A37</f>
        <v>0</v>
      </c>
      <c r="B14" s="16" t="str">
        <f>'SC2'!B37</f>
        <v>nominal</v>
      </c>
      <c r="C14" s="16">
        <f>'SC2'!C37</f>
        <v>0</v>
      </c>
      <c r="D14" s="16">
        <f>'SC2'!D37</f>
        <v>0</v>
      </c>
      <c r="E14" s="16">
        <f>'SC2'!E37</f>
        <v>0</v>
      </c>
      <c r="F14" s="16">
        <f>'SC2'!F37</f>
        <v>0</v>
      </c>
      <c r="G14" s="16">
        <f>'SC2'!G37</f>
        <v>0</v>
      </c>
      <c r="H14" s="16">
        <f>'SC2'!H37</f>
        <v>0</v>
      </c>
      <c r="I14" s="16">
        <f>'SC2'!I37</f>
        <v>0</v>
      </c>
      <c r="J14" s="45">
        <f>'SC2'!J37</f>
        <v>74</v>
      </c>
      <c r="K14" s="46">
        <f>'SC2'!K37</f>
        <v>70.3</v>
      </c>
      <c r="L14" s="46">
        <f>'SC2'!L37</f>
        <v>70.3</v>
      </c>
      <c r="M14" s="46"/>
      <c r="N14" s="47"/>
      <c r="O14" s="16">
        <f>'SC2'!M37</f>
        <v>74</v>
      </c>
      <c r="P14" s="16">
        <f>'SC2'!N37</f>
        <v>79.180000000000007</v>
      </c>
      <c r="Q14" s="16">
        <f>'SC2'!O37</f>
        <v>79.180000000000007</v>
      </c>
      <c r="R14" s="16">
        <f t="shared" si="47"/>
        <v>-5.1800000000000068</v>
      </c>
      <c r="S14" s="16">
        <f t="shared" si="0"/>
        <v>5.1800000000000068</v>
      </c>
      <c r="T14" s="45">
        <f>'SC2'!P37</f>
        <v>0</v>
      </c>
      <c r="U14" s="46">
        <f>'SC2'!Q37</f>
        <v>0</v>
      </c>
      <c r="V14" s="46">
        <f>'SC2'!R37</f>
        <v>0</v>
      </c>
      <c r="W14" s="46">
        <f t="shared" si="48"/>
        <v>0</v>
      </c>
      <c r="X14" s="47">
        <f t="shared" si="1"/>
        <v>0</v>
      </c>
      <c r="Y14" s="16">
        <f>'SC2'!S37</f>
        <v>0</v>
      </c>
      <c r="Z14" s="16">
        <f>'SC2'!T37</f>
        <v>0</v>
      </c>
      <c r="AA14" s="16">
        <f>'SC2'!U37</f>
        <v>0</v>
      </c>
      <c r="AB14" s="16">
        <f t="shared" si="49"/>
        <v>0</v>
      </c>
      <c r="AC14" s="16">
        <f t="shared" si="2"/>
        <v>0</v>
      </c>
      <c r="AD14" s="45">
        <f>'SC2'!V37</f>
        <v>0</v>
      </c>
      <c r="AE14" s="46">
        <f>'SC2'!W37</f>
        <v>70.3</v>
      </c>
      <c r="AF14" s="46">
        <f>'SC2'!X37</f>
        <v>70.3</v>
      </c>
      <c r="AG14" s="46">
        <f t="shared" si="50"/>
        <v>-70.3</v>
      </c>
      <c r="AH14" s="47">
        <f t="shared" si="3"/>
        <v>70.3</v>
      </c>
      <c r="AI14" s="16">
        <f>'SC2'!Y37</f>
        <v>0</v>
      </c>
      <c r="AJ14" s="16">
        <f>'SC2'!Z37</f>
        <v>79.180000000000007</v>
      </c>
      <c r="AK14" s="16">
        <f>'SC2'!AA37</f>
        <v>79.180000000000007</v>
      </c>
      <c r="AL14" s="16">
        <f t="shared" si="51"/>
        <v>-79.180000000000007</v>
      </c>
      <c r="AM14" s="16">
        <f t="shared" si="4"/>
        <v>79.180000000000007</v>
      </c>
      <c r="AN14" s="45">
        <f>'SC2'!AB37</f>
        <v>0</v>
      </c>
      <c r="AO14" s="46">
        <f>'SC2'!AC37</f>
        <v>0</v>
      </c>
      <c r="AP14" s="46">
        <f>'SC2'!AD37</f>
        <v>0</v>
      </c>
      <c r="AQ14" s="46">
        <f t="shared" si="52"/>
        <v>0</v>
      </c>
      <c r="AR14" s="47">
        <f t="shared" si="5"/>
        <v>0</v>
      </c>
      <c r="AS14" s="16">
        <f>'SC2'!AE37</f>
        <v>0</v>
      </c>
      <c r="AT14" s="16">
        <f>'SC2'!AF37</f>
        <v>0</v>
      </c>
      <c r="AU14" s="16">
        <f>'SC2'!AG37</f>
        <v>0</v>
      </c>
      <c r="AV14" s="16">
        <f t="shared" si="53"/>
        <v>0</v>
      </c>
      <c r="AW14" s="16">
        <f t="shared" si="6"/>
        <v>0</v>
      </c>
      <c r="AX14" s="45">
        <f>'SC2'!AH37</f>
        <v>0</v>
      </c>
      <c r="AY14" s="46">
        <f>'SC2'!AI37</f>
        <v>74</v>
      </c>
      <c r="AZ14" s="46">
        <f>'SC2'!AJ37</f>
        <v>74</v>
      </c>
      <c r="BA14" s="46">
        <f t="shared" si="54"/>
        <v>-74</v>
      </c>
      <c r="BB14" s="47">
        <f t="shared" si="7"/>
        <v>74</v>
      </c>
      <c r="BC14" s="16">
        <f>'SC2'!AK37</f>
        <v>0</v>
      </c>
      <c r="BD14" s="16">
        <f>'SC2'!AL37</f>
        <v>79.180000000000007</v>
      </c>
      <c r="BE14" s="16">
        <f>'SC2'!AM37</f>
        <v>79.180000000000007</v>
      </c>
      <c r="BF14" s="16">
        <f t="shared" si="55"/>
        <v>-79.180000000000007</v>
      </c>
      <c r="BG14" s="16">
        <f t="shared" si="8"/>
        <v>79.180000000000007</v>
      </c>
      <c r="BH14" s="45">
        <f>'SC2'!AN37</f>
        <v>0</v>
      </c>
      <c r="BI14" s="46">
        <f>'SC2'!AO37</f>
        <v>0</v>
      </c>
      <c r="BJ14" s="46">
        <f>'SC2'!AP37</f>
        <v>0</v>
      </c>
      <c r="BK14" s="46">
        <f t="shared" si="56"/>
        <v>0</v>
      </c>
      <c r="BL14" s="47">
        <f t="shared" si="9"/>
        <v>0</v>
      </c>
      <c r="BM14" s="16">
        <f>'SC2'!AQ37</f>
        <v>0</v>
      </c>
      <c r="BN14" s="16">
        <f>'SC2'!AR37</f>
        <v>0</v>
      </c>
      <c r="BO14" s="16">
        <f>'SC2'!AS37</f>
        <v>0</v>
      </c>
      <c r="BP14" s="16">
        <f t="shared" si="57"/>
        <v>0</v>
      </c>
      <c r="BQ14" s="16">
        <f t="shared" si="10"/>
        <v>0</v>
      </c>
      <c r="BR14" s="45">
        <f>'SC2'!AT37</f>
        <v>0</v>
      </c>
      <c r="BS14" s="46">
        <f>'SC2'!AU37</f>
        <v>74</v>
      </c>
      <c r="BT14" s="46">
        <f>'SC2'!AV37</f>
        <v>74</v>
      </c>
      <c r="BU14" s="46">
        <f t="shared" si="58"/>
        <v>-74</v>
      </c>
      <c r="BV14" s="47">
        <f t="shared" si="11"/>
        <v>74</v>
      </c>
      <c r="BW14" s="16">
        <f>'SC2'!AW37</f>
        <v>0</v>
      </c>
      <c r="BX14" s="16">
        <f>'SC2'!AX37</f>
        <v>79.180000000000007</v>
      </c>
      <c r="BY14" s="16">
        <f>'SC2'!AY37</f>
        <v>79.180000000000007</v>
      </c>
      <c r="BZ14" s="16">
        <f t="shared" si="59"/>
        <v>-79.180000000000007</v>
      </c>
      <c r="CA14" s="16">
        <f t="shared" si="12"/>
        <v>79.180000000000007</v>
      </c>
      <c r="CB14" s="45">
        <f>'SC2'!AZ37</f>
        <v>0</v>
      </c>
      <c r="CC14" s="46">
        <f>'SC2'!BA37</f>
        <v>0</v>
      </c>
      <c r="CD14" s="46">
        <f>'SC2'!BB37</f>
        <v>0</v>
      </c>
      <c r="CE14" s="46">
        <f t="shared" si="60"/>
        <v>0</v>
      </c>
      <c r="CF14" s="47">
        <f t="shared" si="13"/>
        <v>0</v>
      </c>
      <c r="CG14" s="16">
        <f>'SC2'!BC37</f>
        <v>0</v>
      </c>
      <c r="CH14" s="16">
        <f>'SC2'!BD37</f>
        <v>0</v>
      </c>
      <c r="CI14" s="16">
        <f>'SC2'!BE37</f>
        <v>0</v>
      </c>
      <c r="CJ14" s="16">
        <f t="shared" si="61"/>
        <v>0</v>
      </c>
      <c r="CK14" s="16">
        <f t="shared" si="14"/>
        <v>0</v>
      </c>
      <c r="CL14" s="45">
        <f>'SC2'!BF37</f>
        <v>0</v>
      </c>
      <c r="CM14" s="46">
        <f>'SC2'!BG37</f>
        <v>74</v>
      </c>
      <c r="CN14" s="46">
        <f>'SC2'!BH37</f>
        <v>74</v>
      </c>
      <c r="CO14" s="46">
        <f t="shared" si="62"/>
        <v>-74</v>
      </c>
      <c r="CP14" s="47">
        <f t="shared" si="15"/>
        <v>74</v>
      </c>
      <c r="CQ14" s="16">
        <f>'SC2'!BI37</f>
        <v>0</v>
      </c>
      <c r="CR14" s="16">
        <f>'SC2'!BJ37</f>
        <v>79.180000000000007</v>
      </c>
      <c r="CS14" s="16">
        <f>'SC2'!BK37</f>
        <v>79.180000000000007</v>
      </c>
      <c r="CT14" s="16">
        <f t="shared" si="63"/>
        <v>-79.180000000000007</v>
      </c>
      <c r="CU14" s="16">
        <f t="shared" si="16"/>
        <v>79.180000000000007</v>
      </c>
      <c r="CV14" s="45">
        <f>'SC2'!BL37</f>
        <v>0</v>
      </c>
      <c r="CW14" s="46">
        <f>'SC2'!BM37</f>
        <v>0</v>
      </c>
      <c r="CX14" s="46">
        <f>'SC2'!BN37</f>
        <v>0</v>
      </c>
      <c r="CY14" s="46">
        <f t="shared" si="64"/>
        <v>0</v>
      </c>
      <c r="CZ14" s="47">
        <f t="shared" si="17"/>
        <v>0</v>
      </c>
      <c r="DA14" s="16">
        <f>'SC2'!BO37</f>
        <v>0</v>
      </c>
      <c r="DB14" s="16">
        <f>'SC2'!BP37</f>
        <v>54</v>
      </c>
      <c r="DC14" s="16">
        <f>'SC2'!BQ37</f>
        <v>54</v>
      </c>
      <c r="DD14" s="16">
        <f t="shared" si="65"/>
        <v>-54</v>
      </c>
      <c r="DE14" s="16">
        <f t="shared" si="18"/>
        <v>54</v>
      </c>
      <c r="DF14" s="45">
        <f>'SC2'!BR37</f>
        <v>0</v>
      </c>
      <c r="DG14" s="46">
        <f>'SC2'!BS37</f>
        <v>64</v>
      </c>
      <c r="DH14" s="46">
        <f>'SC2'!BT37</f>
        <v>64</v>
      </c>
      <c r="DI14" s="46">
        <f t="shared" si="66"/>
        <v>-64</v>
      </c>
      <c r="DJ14" s="47">
        <f t="shared" si="19"/>
        <v>64</v>
      </c>
      <c r="DK14" s="16">
        <f>'SC2'!BU37</f>
        <v>0</v>
      </c>
      <c r="DL14" s="16">
        <f>'SC2'!BV37</f>
        <v>54</v>
      </c>
      <c r="DM14" s="16">
        <f>'SC2'!BW37</f>
        <v>54</v>
      </c>
      <c r="DN14" s="16">
        <f t="shared" si="67"/>
        <v>-54</v>
      </c>
      <c r="DO14" s="16">
        <f t="shared" si="20"/>
        <v>54</v>
      </c>
      <c r="DP14" s="45">
        <f>'SC2'!BX37</f>
        <v>0</v>
      </c>
      <c r="DQ14" s="46">
        <f>'SC2'!BY37</f>
        <v>50</v>
      </c>
      <c r="DR14" s="46">
        <f>'SC2'!BZ37</f>
        <v>50</v>
      </c>
      <c r="DS14" s="46">
        <f t="shared" si="68"/>
        <v>-50</v>
      </c>
      <c r="DT14" s="47">
        <f t="shared" si="21"/>
        <v>50</v>
      </c>
      <c r="DU14" s="16">
        <f>'SC2'!CA37</f>
        <v>0</v>
      </c>
      <c r="DV14" s="16">
        <f>'SC2'!CB37</f>
        <v>54</v>
      </c>
      <c r="DW14" s="16">
        <f>'SC2'!CC37</f>
        <v>54</v>
      </c>
      <c r="DX14" s="16">
        <f t="shared" si="69"/>
        <v>-54</v>
      </c>
      <c r="DY14" s="16">
        <f t="shared" si="22"/>
        <v>54</v>
      </c>
      <c r="DZ14" s="45">
        <f>'SC2'!CD37</f>
        <v>0</v>
      </c>
      <c r="EA14" s="46">
        <f>'SC2'!CE37</f>
        <v>54</v>
      </c>
      <c r="EB14" s="46">
        <f>'SC2'!CF37</f>
        <v>54</v>
      </c>
      <c r="EC14" s="46">
        <f t="shared" si="70"/>
        <v>-54</v>
      </c>
      <c r="ED14" s="47">
        <f t="shared" si="23"/>
        <v>54</v>
      </c>
      <c r="EE14" s="16">
        <f>'SC2'!CG37</f>
        <v>0</v>
      </c>
      <c r="EF14" s="16">
        <f>'SC2'!CH37</f>
        <v>7</v>
      </c>
      <c r="EG14" s="16">
        <f>'SC2'!CI37</f>
        <v>7</v>
      </c>
      <c r="EH14" s="16">
        <f t="shared" si="71"/>
        <v>-7</v>
      </c>
      <c r="EI14" s="16">
        <f t="shared" si="24"/>
        <v>7</v>
      </c>
      <c r="EJ14" s="45">
        <f>'SC2'!CJ37</f>
        <v>0</v>
      </c>
      <c r="EK14" s="46">
        <f>'SC2'!CK37</f>
        <v>7</v>
      </c>
      <c r="EL14" s="46">
        <f>'SC2'!CL37</f>
        <v>7</v>
      </c>
      <c r="EM14" s="46">
        <f t="shared" si="72"/>
        <v>-7</v>
      </c>
      <c r="EN14" s="47">
        <f t="shared" si="25"/>
        <v>7</v>
      </c>
      <c r="EO14" s="16">
        <f>'SC2'!CM37</f>
        <v>0</v>
      </c>
      <c r="EP14" s="16">
        <f>'SC2'!CN37</f>
        <v>50</v>
      </c>
      <c r="EQ14" s="16">
        <f>'SC2'!CO37</f>
        <v>50</v>
      </c>
      <c r="ER14" s="16">
        <f t="shared" si="73"/>
        <v>-50</v>
      </c>
      <c r="ES14" s="16">
        <f t="shared" si="26"/>
        <v>50</v>
      </c>
      <c r="ET14" s="45">
        <f>'SC2'!CP37</f>
        <v>0</v>
      </c>
      <c r="EU14" s="46">
        <f>'SC2'!CQ37</f>
        <v>70</v>
      </c>
      <c r="EV14" s="46">
        <f>'SC2'!CR37</f>
        <v>70</v>
      </c>
      <c r="EW14" s="46">
        <f t="shared" si="74"/>
        <v>-70</v>
      </c>
      <c r="EX14" s="47">
        <f t="shared" si="27"/>
        <v>70</v>
      </c>
      <c r="EY14" s="16">
        <f>'SC2'!CS37</f>
        <v>0</v>
      </c>
      <c r="EZ14" s="16">
        <f>'SC2'!CT37</f>
        <v>70</v>
      </c>
      <c r="FA14" s="16">
        <f>'SC2'!CU37</f>
        <v>70</v>
      </c>
      <c r="FB14" s="16">
        <f t="shared" si="75"/>
        <v>-70</v>
      </c>
      <c r="FC14" s="16">
        <f t="shared" si="28"/>
        <v>70</v>
      </c>
      <c r="FD14" s="45">
        <f>'SC2'!CV37</f>
        <v>0</v>
      </c>
      <c r="FE14" s="46">
        <f>'SC2'!CW37</f>
        <v>45</v>
      </c>
      <c r="FF14" s="46">
        <f>'SC2'!CX37</f>
        <v>45</v>
      </c>
      <c r="FG14" s="46">
        <f t="shared" si="76"/>
        <v>-45</v>
      </c>
      <c r="FH14" s="47">
        <f t="shared" si="29"/>
        <v>45</v>
      </c>
      <c r="FI14" s="16">
        <f>'SC2'!CY37</f>
        <v>0</v>
      </c>
      <c r="FJ14" s="16">
        <f>'SC2'!CZ37</f>
        <v>45</v>
      </c>
      <c r="FK14" s="16">
        <f>'SC2'!DA37</f>
        <v>45</v>
      </c>
      <c r="FL14" s="16">
        <f t="shared" si="77"/>
        <v>-45</v>
      </c>
      <c r="FM14" s="16">
        <f t="shared" si="30"/>
        <v>45</v>
      </c>
      <c r="FN14" s="45">
        <f>'SC2'!DB37</f>
        <v>0</v>
      </c>
      <c r="FO14" s="46">
        <f>'SC2'!DC37</f>
        <v>0</v>
      </c>
      <c r="FP14" s="46">
        <f>'SC2'!DD37</f>
        <v>0</v>
      </c>
      <c r="FQ14" s="46">
        <f t="shared" si="78"/>
        <v>0</v>
      </c>
      <c r="FR14" s="47">
        <f t="shared" si="31"/>
        <v>0</v>
      </c>
      <c r="FS14" s="16">
        <f>'SC2'!DE37</f>
        <v>0</v>
      </c>
      <c r="FT14" s="16">
        <f>'SC2'!DF37</f>
        <v>0</v>
      </c>
      <c r="FU14" s="16">
        <f>'SC2'!DG37</f>
        <v>0</v>
      </c>
      <c r="FV14" s="16">
        <f t="shared" si="79"/>
        <v>0</v>
      </c>
      <c r="FW14" s="16">
        <f t="shared" si="32"/>
        <v>0</v>
      </c>
      <c r="FX14" s="45">
        <f>'SC2'!DH37</f>
        <v>0</v>
      </c>
      <c r="FY14" s="46">
        <f>'SC2'!DI37</f>
        <v>30</v>
      </c>
      <c r="FZ14" s="46">
        <f>'SC2'!DJ37</f>
        <v>30</v>
      </c>
      <c r="GA14" s="46">
        <f t="shared" si="80"/>
        <v>-30</v>
      </c>
      <c r="GB14" s="47">
        <f t="shared" si="33"/>
        <v>30</v>
      </c>
      <c r="GC14" s="16">
        <f>'SC2'!DK37</f>
        <v>0</v>
      </c>
      <c r="GD14" s="16">
        <f>'SC2'!DL37</f>
        <v>30</v>
      </c>
      <c r="GE14" s="16">
        <f>'SC2'!DM37</f>
        <v>30</v>
      </c>
      <c r="GF14" s="16">
        <f t="shared" si="81"/>
        <v>-30</v>
      </c>
      <c r="GG14" s="16">
        <f t="shared" si="34"/>
        <v>30</v>
      </c>
      <c r="GH14" s="45">
        <f>'SC2'!DN37</f>
        <v>0</v>
      </c>
      <c r="GI14" s="46">
        <f>'SC2'!DO37</f>
        <v>45</v>
      </c>
      <c r="GJ14" s="46">
        <f>'SC2'!DP37</f>
        <v>45</v>
      </c>
      <c r="GK14" s="46">
        <f t="shared" si="82"/>
        <v>-45</v>
      </c>
      <c r="GL14" s="47">
        <f t="shared" si="35"/>
        <v>45</v>
      </c>
      <c r="GM14" s="16">
        <f>'SC2'!DQ37</f>
        <v>0</v>
      </c>
      <c r="GN14" s="16">
        <f>'SC2'!DR37</f>
        <v>5</v>
      </c>
      <c r="GO14" s="16">
        <f>'SC2'!DS37</f>
        <v>5</v>
      </c>
      <c r="GP14" s="16">
        <f t="shared" si="83"/>
        <v>-5</v>
      </c>
      <c r="GQ14" s="16">
        <f t="shared" si="36"/>
        <v>5</v>
      </c>
      <c r="GR14" s="45">
        <f>'SC2'!DT37</f>
        <v>0</v>
      </c>
      <c r="GS14" s="46">
        <f>'SC2'!DU37</f>
        <v>5</v>
      </c>
      <c r="GT14" s="46">
        <f>'SC2'!DV37</f>
        <v>5</v>
      </c>
      <c r="GU14" s="46">
        <f t="shared" si="84"/>
        <v>-5</v>
      </c>
      <c r="GV14" s="47">
        <f t="shared" si="37"/>
        <v>5</v>
      </c>
      <c r="GW14" s="16">
        <f>'SC2'!DW37</f>
        <v>0</v>
      </c>
      <c r="GX14" s="16">
        <f>'SC2'!DX37</f>
        <v>0</v>
      </c>
      <c r="GY14" s="16">
        <f>'SC2'!DY37</f>
        <v>0</v>
      </c>
      <c r="GZ14" s="16">
        <f t="shared" si="85"/>
        <v>0</v>
      </c>
      <c r="HA14" s="16">
        <f t="shared" si="38"/>
        <v>0</v>
      </c>
      <c r="HB14" s="45">
        <f>'SC2'!DZ37</f>
        <v>0</v>
      </c>
      <c r="HC14" s="46">
        <f>'SC2'!EA37</f>
        <v>0</v>
      </c>
      <c r="HD14" s="46">
        <f>'SC2'!EB37</f>
        <v>0</v>
      </c>
      <c r="HE14" s="46">
        <f t="shared" si="86"/>
        <v>0</v>
      </c>
      <c r="HF14" s="47">
        <f t="shared" si="39"/>
        <v>0</v>
      </c>
      <c r="HG14" s="16">
        <f>'SC2'!EC37</f>
        <v>0</v>
      </c>
      <c r="HH14" s="16">
        <f>'SC2'!ED37</f>
        <v>0</v>
      </c>
      <c r="HI14" s="16">
        <f>'SC2'!EE37</f>
        <v>0</v>
      </c>
      <c r="HJ14" s="16">
        <f t="shared" si="87"/>
        <v>0</v>
      </c>
      <c r="HK14" s="16">
        <f t="shared" si="40"/>
        <v>0</v>
      </c>
      <c r="HL14" s="45">
        <f>'SC2'!EF37</f>
        <v>0</v>
      </c>
      <c r="HM14" s="46">
        <f>'SC2'!EG37</f>
        <v>0</v>
      </c>
      <c r="HN14" s="46">
        <f>'SC2'!EH37</f>
        <v>0</v>
      </c>
      <c r="HO14" s="46">
        <f t="shared" si="88"/>
        <v>0</v>
      </c>
      <c r="HP14" s="47">
        <f t="shared" si="41"/>
        <v>0</v>
      </c>
      <c r="HQ14" s="16">
        <f>'SC2'!EI37</f>
        <v>0</v>
      </c>
      <c r="HR14" s="16">
        <f>'SC2'!EJ37</f>
        <v>0</v>
      </c>
      <c r="HS14" s="16">
        <f>'SC2'!EK37</f>
        <v>0</v>
      </c>
      <c r="HT14" s="16">
        <f t="shared" si="89"/>
        <v>0</v>
      </c>
      <c r="HU14" s="16">
        <f t="shared" si="42"/>
        <v>0</v>
      </c>
      <c r="HV14" s="45">
        <f>'SC2'!EL37</f>
        <v>0</v>
      </c>
      <c r="HW14" s="46">
        <f>'SC2'!EM37</f>
        <v>0</v>
      </c>
      <c r="HX14" s="46">
        <f>'SC2'!EN37</f>
        <v>0</v>
      </c>
      <c r="HY14" s="46">
        <f t="shared" si="90"/>
        <v>0</v>
      </c>
      <c r="HZ14" s="47">
        <f t="shared" si="43"/>
        <v>0</v>
      </c>
      <c r="IA14" s="45">
        <f>'SC2'!EO37</f>
        <v>0</v>
      </c>
      <c r="IB14" s="46">
        <f>'SC2'!EP37</f>
        <v>79.180000000000007</v>
      </c>
      <c r="IC14" s="46">
        <f>'SC2'!EQ37</f>
        <v>79.180000000000007</v>
      </c>
      <c r="ID14" s="46">
        <f t="shared" si="91"/>
        <v>-79.180000000000007</v>
      </c>
      <c r="IE14" s="47">
        <f t="shared" si="44"/>
        <v>79.180000000000007</v>
      </c>
    </row>
    <row r="15" spans="1:239" s="16" customFormat="1" x14ac:dyDescent="0.25">
      <c r="A15" s="16">
        <f>'SC2'!A31</f>
        <v>0</v>
      </c>
      <c r="B15" s="16" t="e">
        <f>'SC2'!B31</f>
        <v>#N/A</v>
      </c>
      <c r="C15" s="16" t="e">
        <f>'SC2'!C31</f>
        <v>#N/A</v>
      </c>
      <c r="D15" s="16" t="e">
        <f>'SC2'!D31</f>
        <v>#N/A</v>
      </c>
      <c r="E15" s="16" t="e">
        <f>'SC2'!E31</f>
        <v>#N/A</v>
      </c>
      <c r="F15" s="16" t="e">
        <f>'SC2'!F31</f>
        <v>#N/A</v>
      </c>
      <c r="G15" s="16" t="e">
        <f>'SC2'!G31</f>
        <v>#N/A</v>
      </c>
      <c r="H15" s="16" t="e">
        <f>'SC2'!H31</f>
        <v>#N/A</v>
      </c>
      <c r="I15" s="16" t="e">
        <f>'SC2'!I31</f>
        <v>#N/A</v>
      </c>
      <c r="J15" s="45" t="e">
        <f>'SC2'!J31</f>
        <v>#N/A</v>
      </c>
      <c r="K15" s="46" t="e">
        <f>'SC2'!K31</f>
        <v>#N/A</v>
      </c>
      <c r="L15" s="46" t="e">
        <f>'SC2'!L31</f>
        <v>#N/A</v>
      </c>
      <c r="M15" s="46" t="e">
        <f t="shared" si="45"/>
        <v>#N/A</v>
      </c>
      <c r="N15" s="47" t="e">
        <f t="shared" ref="N15:N20" si="92">L15-J15</f>
        <v>#N/A</v>
      </c>
      <c r="O15" s="16" t="e">
        <f>'SC2'!M31</f>
        <v>#N/A</v>
      </c>
      <c r="P15" s="16" t="e">
        <f>'SC2'!N31</f>
        <v>#N/A</v>
      </c>
      <c r="Q15" s="16" t="e">
        <f>'SC2'!O31</f>
        <v>#N/A</v>
      </c>
      <c r="R15" s="16" t="e">
        <f t="shared" si="47"/>
        <v>#N/A</v>
      </c>
      <c r="S15" s="16" t="e">
        <f t="shared" si="0"/>
        <v>#N/A</v>
      </c>
      <c r="T15" s="45" t="e">
        <f>'SC2'!P31</f>
        <v>#N/A</v>
      </c>
      <c r="U15" s="46" t="e">
        <f>'SC2'!Q31</f>
        <v>#N/A</v>
      </c>
      <c r="V15" s="46" t="e">
        <f>'SC2'!R31</f>
        <v>#N/A</v>
      </c>
      <c r="W15" s="46" t="e">
        <f t="shared" si="48"/>
        <v>#N/A</v>
      </c>
      <c r="X15" s="47" t="e">
        <f t="shared" si="1"/>
        <v>#N/A</v>
      </c>
      <c r="Y15" s="16" t="e">
        <f>'SC2'!S31</f>
        <v>#N/A</v>
      </c>
      <c r="Z15" s="16" t="e">
        <f>'SC2'!T31</f>
        <v>#N/A</v>
      </c>
      <c r="AA15" s="16" t="e">
        <f>'SC2'!U31</f>
        <v>#N/A</v>
      </c>
      <c r="AB15" s="16" t="e">
        <f t="shared" si="49"/>
        <v>#N/A</v>
      </c>
      <c r="AC15" s="16" t="e">
        <f t="shared" si="2"/>
        <v>#N/A</v>
      </c>
      <c r="AD15" s="45" t="e">
        <f>'SC2'!V31</f>
        <v>#N/A</v>
      </c>
      <c r="AE15" s="46" t="e">
        <f>'SC2'!W31</f>
        <v>#N/A</v>
      </c>
      <c r="AF15" s="46" t="e">
        <f>'SC2'!X31</f>
        <v>#N/A</v>
      </c>
      <c r="AG15" s="46" t="e">
        <f t="shared" si="50"/>
        <v>#N/A</v>
      </c>
      <c r="AH15" s="47" t="e">
        <f t="shared" si="3"/>
        <v>#N/A</v>
      </c>
      <c r="AI15" s="16" t="e">
        <f>'SC2'!Y31</f>
        <v>#N/A</v>
      </c>
      <c r="AJ15" s="16" t="e">
        <f>'SC2'!Z31</f>
        <v>#N/A</v>
      </c>
      <c r="AK15" s="16" t="e">
        <f>'SC2'!AA31</f>
        <v>#N/A</v>
      </c>
      <c r="AL15" s="16" t="e">
        <f t="shared" si="51"/>
        <v>#N/A</v>
      </c>
      <c r="AM15" s="16" t="e">
        <f t="shared" si="4"/>
        <v>#N/A</v>
      </c>
      <c r="AN15" s="45" t="e">
        <f>'SC2'!AB31</f>
        <v>#N/A</v>
      </c>
      <c r="AO15" s="46" t="e">
        <f>'SC2'!AC31</f>
        <v>#N/A</v>
      </c>
      <c r="AP15" s="46" t="e">
        <f>'SC2'!AD31</f>
        <v>#N/A</v>
      </c>
      <c r="AQ15" s="46" t="e">
        <f t="shared" si="52"/>
        <v>#N/A</v>
      </c>
      <c r="AR15" s="47" t="e">
        <f t="shared" si="5"/>
        <v>#N/A</v>
      </c>
      <c r="AS15" s="16" t="e">
        <f>'SC2'!AE31</f>
        <v>#N/A</v>
      </c>
      <c r="AT15" s="16" t="e">
        <f>'SC2'!AF31</f>
        <v>#N/A</v>
      </c>
      <c r="AU15" s="16" t="e">
        <f>'SC2'!AG31</f>
        <v>#N/A</v>
      </c>
      <c r="AV15" s="16" t="e">
        <f t="shared" si="53"/>
        <v>#N/A</v>
      </c>
      <c r="AW15" s="16" t="e">
        <f t="shared" si="6"/>
        <v>#N/A</v>
      </c>
      <c r="AX15" s="45" t="e">
        <f>'SC2'!AH31</f>
        <v>#N/A</v>
      </c>
      <c r="AY15" s="46" t="e">
        <f>'SC2'!AI31</f>
        <v>#N/A</v>
      </c>
      <c r="AZ15" s="46" t="e">
        <f>'SC2'!AJ31</f>
        <v>#N/A</v>
      </c>
      <c r="BA15" s="46" t="e">
        <f t="shared" si="54"/>
        <v>#N/A</v>
      </c>
      <c r="BB15" s="47" t="e">
        <f t="shared" si="7"/>
        <v>#N/A</v>
      </c>
      <c r="BC15" s="16" t="e">
        <f>'SC2'!AK31</f>
        <v>#N/A</v>
      </c>
      <c r="BD15" s="16" t="e">
        <f>'SC2'!AL31</f>
        <v>#N/A</v>
      </c>
      <c r="BE15" s="16" t="e">
        <f>'SC2'!AM31</f>
        <v>#N/A</v>
      </c>
      <c r="BF15" s="16" t="e">
        <f t="shared" si="55"/>
        <v>#N/A</v>
      </c>
      <c r="BG15" s="16" t="e">
        <f t="shared" si="8"/>
        <v>#N/A</v>
      </c>
      <c r="BH15" s="45" t="e">
        <f>'SC2'!AN31</f>
        <v>#N/A</v>
      </c>
      <c r="BI15" s="46" t="e">
        <f>'SC2'!AO31</f>
        <v>#N/A</v>
      </c>
      <c r="BJ15" s="46" t="e">
        <f>'SC2'!AP31</f>
        <v>#N/A</v>
      </c>
      <c r="BK15" s="46" t="e">
        <f t="shared" si="56"/>
        <v>#N/A</v>
      </c>
      <c r="BL15" s="47" t="e">
        <f t="shared" si="9"/>
        <v>#N/A</v>
      </c>
      <c r="BM15" s="16" t="e">
        <f>'SC2'!AQ31</f>
        <v>#N/A</v>
      </c>
      <c r="BN15" s="16" t="e">
        <f>'SC2'!AR31</f>
        <v>#N/A</v>
      </c>
      <c r="BO15" s="16" t="e">
        <f>'SC2'!AS31</f>
        <v>#N/A</v>
      </c>
      <c r="BP15" s="16" t="e">
        <f t="shared" si="57"/>
        <v>#N/A</v>
      </c>
      <c r="BQ15" s="16" t="e">
        <f t="shared" si="10"/>
        <v>#N/A</v>
      </c>
      <c r="BR15" s="45" t="e">
        <f>'SC2'!AT31</f>
        <v>#N/A</v>
      </c>
      <c r="BS15" s="46" t="e">
        <f>'SC2'!AU31</f>
        <v>#N/A</v>
      </c>
      <c r="BT15" s="46" t="e">
        <f>'SC2'!AV31</f>
        <v>#N/A</v>
      </c>
      <c r="BU15" s="46" t="e">
        <f t="shared" si="58"/>
        <v>#N/A</v>
      </c>
      <c r="BV15" s="47" t="e">
        <f t="shared" si="11"/>
        <v>#N/A</v>
      </c>
      <c r="BW15" s="16" t="e">
        <f>'SC2'!AW31</f>
        <v>#N/A</v>
      </c>
      <c r="BX15" s="16" t="e">
        <f>'SC2'!AX31</f>
        <v>#N/A</v>
      </c>
      <c r="BY15" s="16" t="e">
        <f>'SC2'!AY31</f>
        <v>#N/A</v>
      </c>
      <c r="BZ15" s="16" t="e">
        <f t="shared" si="59"/>
        <v>#N/A</v>
      </c>
      <c r="CA15" s="16" t="e">
        <f t="shared" si="12"/>
        <v>#N/A</v>
      </c>
      <c r="CB15" s="45" t="e">
        <f>'SC2'!AZ31</f>
        <v>#N/A</v>
      </c>
      <c r="CC15" s="46" t="e">
        <f>'SC2'!BA31</f>
        <v>#N/A</v>
      </c>
      <c r="CD15" s="46" t="e">
        <f>'SC2'!BB31</f>
        <v>#N/A</v>
      </c>
      <c r="CE15" s="46" t="e">
        <f t="shared" si="60"/>
        <v>#N/A</v>
      </c>
      <c r="CF15" s="47" t="e">
        <f t="shared" si="13"/>
        <v>#N/A</v>
      </c>
      <c r="CG15" s="16" t="e">
        <f>'SC2'!BC31</f>
        <v>#N/A</v>
      </c>
      <c r="CH15" s="16" t="e">
        <f>'SC2'!BD31</f>
        <v>#N/A</v>
      </c>
      <c r="CI15" s="16" t="e">
        <f>'SC2'!BE31</f>
        <v>#N/A</v>
      </c>
      <c r="CJ15" s="16" t="e">
        <f t="shared" si="61"/>
        <v>#N/A</v>
      </c>
      <c r="CK15" s="16" t="e">
        <f t="shared" si="14"/>
        <v>#N/A</v>
      </c>
      <c r="CL15" s="45" t="e">
        <f>'SC2'!BF31</f>
        <v>#N/A</v>
      </c>
      <c r="CM15" s="46" t="e">
        <f>'SC2'!BG31</f>
        <v>#N/A</v>
      </c>
      <c r="CN15" s="46" t="e">
        <f>'SC2'!BH31</f>
        <v>#N/A</v>
      </c>
      <c r="CO15" s="46" t="e">
        <f t="shared" si="62"/>
        <v>#N/A</v>
      </c>
      <c r="CP15" s="47" t="e">
        <f t="shared" si="15"/>
        <v>#N/A</v>
      </c>
      <c r="CQ15" s="16" t="e">
        <f>'SC2'!BI31</f>
        <v>#N/A</v>
      </c>
      <c r="CR15" s="16" t="e">
        <f>'SC2'!BJ31</f>
        <v>#N/A</v>
      </c>
      <c r="CS15" s="16" t="e">
        <f>'SC2'!BK31</f>
        <v>#N/A</v>
      </c>
      <c r="CT15" s="16" t="e">
        <f t="shared" si="63"/>
        <v>#N/A</v>
      </c>
      <c r="CU15" s="16" t="e">
        <f t="shared" si="16"/>
        <v>#N/A</v>
      </c>
      <c r="CV15" s="45" t="e">
        <f>'SC2'!BL31</f>
        <v>#N/A</v>
      </c>
      <c r="CW15" s="46" t="e">
        <f>'SC2'!BM31</f>
        <v>#N/A</v>
      </c>
      <c r="CX15" s="46" t="e">
        <f>'SC2'!BN31</f>
        <v>#N/A</v>
      </c>
      <c r="CY15" s="46" t="e">
        <f t="shared" si="64"/>
        <v>#N/A</v>
      </c>
      <c r="CZ15" s="47" t="e">
        <f t="shared" si="17"/>
        <v>#N/A</v>
      </c>
      <c r="DA15" s="16" t="e">
        <f>'SC2'!BO31</f>
        <v>#N/A</v>
      </c>
      <c r="DB15" s="16" t="e">
        <f>'SC2'!BP31</f>
        <v>#N/A</v>
      </c>
      <c r="DC15" s="16" t="e">
        <f>'SC2'!BQ31</f>
        <v>#N/A</v>
      </c>
      <c r="DD15" s="16" t="e">
        <f t="shared" si="65"/>
        <v>#N/A</v>
      </c>
      <c r="DE15" s="16" t="e">
        <f t="shared" si="18"/>
        <v>#N/A</v>
      </c>
      <c r="DF15" s="45" t="e">
        <f>'SC2'!BR31</f>
        <v>#N/A</v>
      </c>
      <c r="DG15" s="46" t="e">
        <f>'SC2'!BS31</f>
        <v>#N/A</v>
      </c>
      <c r="DH15" s="46" t="e">
        <f>'SC2'!BT31</f>
        <v>#N/A</v>
      </c>
      <c r="DI15" s="46" t="e">
        <f t="shared" si="66"/>
        <v>#N/A</v>
      </c>
      <c r="DJ15" s="47" t="e">
        <f t="shared" si="19"/>
        <v>#N/A</v>
      </c>
      <c r="DK15" s="16" t="e">
        <f>'SC2'!BU31</f>
        <v>#N/A</v>
      </c>
      <c r="DL15" s="16" t="e">
        <f>'SC2'!BV31</f>
        <v>#N/A</v>
      </c>
      <c r="DM15" s="16" t="e">
        <f>'SC2'!BW31</f>
        <v>#N/A</v>
      </c>
      <c r="DN15" s="16" t="e">
        <f t="shared" si="67"/>
        <v>#N/A</v>
      </c>
      <c r="DO15" s="16" t="e">
        <f t="shared" si="20"/>
        <v>#N/A</v>
      </c>
      <c r="DP15" s="45" t="e">
        <f>'SC2'!BX31</f>
        <v>#N/A</v>
      </c>
      <c r="DQ15" s="46" t="e">
        <f>'SC2'!BY31</f>
        <v>#N/A</v>
      </c>
      <c r="DR15" s="46" t="e">
        <f>'SC2'!BZ31</f>
        <v>#N/A</v>
      </c>
      <c r="DS15" s="46" t="e">
        <f t="shared" si="68"/>
        <v>#N/A</v>
      </c>
      <c r="DT15" s="47" t="e">
        <f t="shared" si="21"/>
        <v>#N/A</v>
      </c>
      <c r="DU15" s="16" t="e">
        <f>'SC2'!CA31</f>
        <v>#N/A</v>
      </c>
      <c r="DV15" s="16" t="e">
        <f>'SC2'!CB31</f>
        <v>#N/A</v>
      </c>
      <c r="DW15" s="16" t="e">
        <f>'SC2'!CC31</f>
        <v>#N/A</v>
      </c>
      <c r="DX15" s="16" t="e">
        <f t="shared" si="69"/>
        <v>#N/A</v>
      </c>
      <c r="DY15" s="16" t="e">
        <f t="shared" si="22"/>
        <v>#N/A</v>
      </c>
      <c r="DZ15" s="45" t="e">
        <f>'SC2'!CD31</f>
        <v>#N/A</v>
      </c>
      <c r="EA15" s="46" t="e">
        <f>'SC2'!CE31</f>
        <v>#N/A</v>
      </c>
      <c r="EB15" s="46" t="e">
        <f>'SC2'!CF31</f>
        <v>#N/A</v>
      </c>
      <c r="EC15" s="46" t="e">
        <f t="shared" si="70"/>
        <v>#N/A</v>
      </c>
      <c r="ED15" s="47" t="e">
        <f t="shared" si="23"/>
        <v>#N/A</v>
      </c>
      <c r="EE15" s="16" t="e">
        <f>'SC2'!CG31</f>
        <v>#N/A</v>
      </c>
      <c r="EF15" s="16" t="e">
        <f>'SC2'!CH31</f>
        <v>#N/A</v>
      </c>
      <c r="EG15" s="16" t="e">
        <f>'SC2'!CI31</f>
        <v>#N/A</v>
      </c>
      <c r="EH15" s="16" t="e">
        <f t="shared" si="71"/>
        <v>#N/A</v>
      </c>
      <c r="EI15" s="16" t="e">
        <f t="shared" si="24"/>
        <v>#N/A</v>
      </c>
      <c r="EJ15" s="45" t="e">
        <f>'SC2'!CJ31</f>
        <v>#N/A</v>
      </c>
      <c r="EK15" s="46" t="e">
        <f>'SC2'!CK31</f>
        <v>#N/A</v>
      </c>
      <c r="EL15" s="46" t="e">
        <f>'SC2'!CL31</f>
        <v>#N/A</v>
      </c>
      <c r="EM15" s="46" t="e">
        <f t="shared" si="72"/>
        <v>#N/A</v>
      </c>
      <c r="EN15" s="47" t="e">
        <f t="shared" si="25"/>
        <v>#N/A</v>
      </c>
      <c r="EO15" s="16" t="e">
        <f>'SC2'!CM31</f>
        <v>#N/A</v>
      </c>
      <c r="EP15" s="16" t="e">
        <f>'SC2'!CN31</f>
        <v>#N/A</v>
      </c>
      <c r="EQ15" s="16" t="e">
        <f>'SC2'!CO31</f>
        <v>#N/A</v>
      </c>
      <c r="ER15" s="16" t="e">
        <f t="shared" si="73"/>
        <v>#N/A</v>
      </c>
      <c r="ES15" s="16" t="e">
        <f t="shared" si="26"/>
        <v>#N/A</v>
      </c>
      <c r="ET15" s="45" t="e">
        <f>'SC2'!CP31</f>
        <v>#N/A</v>
      </c>
      <c r="EU15" s="46" t="e">
        <f>'SC2'!CQ31</f>
        <v>#N/A</v>
      </c>
      <c r="EV15" s="46" t="e">
        <f>'SC2'!CR31</f>
        <v>#N/A</v>
      </c>
      <c r="EW15" s="46" t="e">
        <f t="shared" si="74"/>
        <v>#N/A</v>
      </c>
      <c r="EX15" s="47" t="e">
        <f t="shared" si="27"/>
        <v>#N/A</v>
      </c>
      <c r="EY15" s="16" t="e">
        <f>'SC2'!CS31</f>
        <v>#N/A</v>
      </c>
      <c r="EZ15" s="16" t="e">
        <f>'SC2'!CT31</f>
        <v>#N/A</v>
      </c>
      <c r="FA15" s="16" t="e">
        <f>'SC2'!CU31</f>
        <v>#N/A</v>
      </c>
      <c r="FB15" s="16" t="e">
        <f t="shared" si="75"/>
        <v>#N/A</v>
      </c>
      <c r="FC15" s="16" t="e">
        <f t="shared" si="28"/>
        <v>#N/A</v>
      </c>
      <c r="FD15" s="45" t="e">
        <f>'SC2'!CV31</f>
        <v>#N/A</v>
      </c>
      <c r="FE15" s="46" t="e">
        <f>'SC2'!CW31</f>
        <v>#N/A</v>
      </c>
      <c r="FF15" s="46" t="e">
        <f>'SC2'!CX31</f>
        <v>#N/A</v>
      </c>
      <c r="FG15" s="46" t="e">
        <f t="shared" si="76"/>
        <v>#N/A</v>
      </c>
      <c r="FH15" s="47" t="e">
        <f t="shared" si="29"/>
        <v>#N/A</v>
      </c>
      <c r="FI15" s="16" t="e">
        <f>'SC2'!CY31</f>
        <v>#N/A</v>
      </c>
      <c r="FJ15" s="16" t="e">
        <f>'SC2'!CZ31</f>
        <v>#N/A</v>
      </c>
      <c r="FK15" s="16" t="e">
        <f>'SC2'!DA31</f>
        <v>#N/A</v>
      </c>
      <c r="FL15" s="16" t="e">
        <f t="shared" si="77"/>
        <v>#N/A</v>
      </c>
      <c r="FM15" s="16" t="e">
        <f t="shared" si="30"/>
        <v>#N/A</v>
      </c>
      <c r="FN15" s="45" t="e">
        <f>'SC2'!DB31</f>
        <v>#N/A</v>
      </c>
      <c r="FO15" s="46" t="e">
        <f>'SC2'!DC31</f>
        <v>#N/A</v>
      </c>
      <c r="FP15" s="46" t="e">
        <f>'SC2'!DD31</f>
        <v>#N/A</v>
      </c>
      <c r="FQ15" s="46" t="e">
        <f t="shared" si="78"/>
        <v>#N/A</v>
      </c>
      <c r="FR15" s="47" t="e">
        <f t="shared" si="31"/>
        <v>#N/A</v>
      </c>
      <c r="FS15" s="16" t="e">
        <f>'SC2'!DE31</f>
        <v>#N/A</v>
      </c>
      <c r="FT15" s="16" t="e">
        <f>'SC2'!DF31</f>
        <v>#N/A</v>
      </c>
      <c r="FU15" s="16" t="e">
        <f>'SC2'!DG31</f>
        <v>#N/A</v>
      </c>
      <c r="FV15" s="16" t="e">
        <f t="shared" si="79"/>
        <v>#N/A</v>
      </c>
      <c r="FW15" s="16" t="e">
        <f t="shared" si="32"/>
        <v>#N/A</v>
      </c>
      <c r="FX15" s="45" t="e">
        <f>'SC2'!DH31</f>
        <v>#N/A</v>
      </c>
      <c r="FY15" s="46" t="e">
        <f>'SC2'!DI31</f>
        <v>#N/A</v>
      </c>
      <c r="FZ15" s="46" t="e">
        <f>'SC2'!DJ31</f>
        <v>#N/A</v>
      </c>
      <c r="GA15" s="46" t="e">
        <f t="shared" si="80"/>
        <v>#N/A</v>
      </c>
      <c r="GB15" s="47" t="e">
        <f t="shared" si="33"/>
        <v>#N/A</v>
      </c>
      <c r="GC15" s="16" t="e">
        <f>'SC2'!DK31</f>
        <v>#N/A</v>
      </c>
      <c r="GD15" s="16" t="e">
        <f>'SC2'!DL31</f>
        <v>#N/A</v>
      </c>
      <c r="GE15" s="16" t="e">
        <f>'SC2'!DM31</f>
        <v>#N/A</v>
      </c>
      <c r="GF15" s="16" t="e">
        <f t="shared" si="81"/>
        <v>#N/A</v>
      </c>
      <c r="GG15" s="16" t="e">
        <f t="shared" si="34"/>
        <v>#N/A</v>
      </c>
      <c r="GH15" s="45" t="e">
        <f>'SC2'!DN31</f>
        <v>#N/A</v>
      </c>
      <c r="GI15" s="46" t="e">
        <f>'SC2'!DO31</f>
        <v>#N/A</v>
      </c>
      <c r="GJ15" s="46" t="e">
        <f>'SC2'!DP31</f>
        <v>#N/A</v>
      </c>
      <c r="GK15" s="46" t="e">
        <f t="shared" si="82"/>
        <v>#N/A</v>
      </c>
      <c r="GL15" s="47" t="e">
        <f t="shared" si="35"/>
        <v>#N/A</v>
      </c>
      <c r="GM15" s="16" t="e">
        <f>'SC2'!DQ31</f>
        <v>#N/A</v>
      </c>
      <c r="GN15" s="16" t="e">
        <f>'SC2'!DR31</f>
        <v>#N/A</v>
      </c>
      <c r="GO15" s="16" t="e">
        <f>'SC2'!DS31</f>
        <v>#N/A</v>
      </c>
      <c r="GP15" s="16" t="e">
        <f t="shared" si="83"/>
        <v>#N/A</v>
      </c>
      <c r="GQ15" s="16" t="e">
        <f t="shared" si="36"/>
        <v>#N/A</v>
      </c>
      <c r="GR15" s="45" t="e">
        <f>'SC2'!DT31</f>
        <v>#N/A</v>
      </c>
      <c r="GS15" s="46" t="e">
        <f>'SC2'!DU31</f>
        <v>#N/A</v>
      </c>
      <c r="GT15" s="46" t="e">
        <f>'SC2'!DV31</f>
        <v>#N/A</v>
      </c>
      <c r="GU15" s="46" t="e">
        <f t="shared" si="84"/>
        <v>#N/A</v>
      </c>
      <c r="GV15" s="47" t="e">
        <f t="shared" si="37"/>
        <v>#N/A</v>
      </c>
      <c r="GW15" s="16" t="e">
        <f>'SC2'!DW31</f>
        <v>#N/A</v>
      </c>
      <c r="GX15" s="16" t="e">
        <f>'SC2'!DX31</f>
        <v>#N/A</v>
      </c>
      <c r="GY15" s="16" t="e">
        <f>'SC2'!DY31</f>
        <v>#N/A</v>
      </c>
      <c r="GZ15" s="16" t="e">
        <f t="shared" si="85"/>
        <v>#N/A</v>
      </c>
      <c r="HA15" s="16" t="e">
        <f t="shared" si="38"/>
        <v>#N/A</v>
      </c>
      <c r="HB15" s="45" t="e">
        <f>'SC2'!DZ31</f>
        <v>#N/A</v>
      </c>
      <c r="HC15" s="46" t="e">
        <f>'SC2'!EA31</f>
        <v>#N/A</v>
      </c>
      <c r="HD15" s="46" t="e">
        <f>'SC2'!EB31</f>
        <v>#N/A</v>
      </c>
      <c r="HE15" s="46" t="e">
        <f t="shared" si="86"/>
        <v>#N/A</v>
      </c>
      <c r="HF15" s="47" t="e">
        <f t="shared" si="39"/>
        <v>#N/A</v>
      </c>
      <c r="HG15" s="16" t="e">
        <f>'SC2'!EC31</f>
        <v>#N/A</v>
      </c>
      <c r="HH15" s="16" t="e">
        <f>'SC2'!ED31</f>
        <v>#N/A</v>
      </c>
      <c r="HI15" s="16" t="e">
        <f>'SC2'!EE31</f>
        <v>#N/A</v>
      </c>
      <c r="HJ15" s="16" t="e">
        <f t="shared" si="87"/>
        <v>#N/A</v>
      </c>
      <c r="HK15" s="16" t="e">
        <f t="shared" si="40"/>
        <v>#N/A</v>
      </c>
      <c r="HL15" s="45" t="e">
        <f>'SC2'!EF31</f>
        <v>#N/A</v>
      </c>
      <c r="HM15" s="46" t="e">
        <f>'SC2'!EG31</f>
        <v>#N/A</v>
      </c>
      <c r="HN15" s="46" t="e">
        <f>'SC2'!EH31</f>
        <v>#N/A</v>
      </c>
      <c r="HO15" s="46" t="e">
        <f t="shared" si="88"/>
        <v>#N/A</v>
      </c>
      <c r="HP15" s="47" t="e">
        <f t="shared" si="41"/>
        <v>#N/A</v>
      </c>
      <c r="HQ15" s="16" t="e">
        <f>'SC2'!EI31</f>
        <v>#N/A</v>
      </c>
      <c r="HR15" s="16" t="e">
        <f>'SC2'!EJ31</f>
        <v>#N/A</v>
      </c>
      <c r="HS15" s="16" t="e">
        <f>'SC2'!EK31</f>
        <v>#N/A</v>
      </c>
      <c r="HT15" s="16" t="e">
        <f t="shared" si="89"/>
        <v>#N/A</v>
      </c>
      <c r="HU15" s="16" t="e">
        <f t="shared" si="42"/>
        <v>#N/A</v>
      </c>
      <c r="HV15" s="45" t="e">
        <f>'SC2'!EL31</f>
        <v>#N/A</v>
      </c>
      <c r="HW15" s="46" t="e">
        <f>'SC2'!EM31</f>
        <v>#N/A</v>
      </c>
      <c r="HX15" s="46" t="e">
        <f>'SC2'!EN31</f>
        <v>#N/A</v>
      </c>
      <c r="HY15" s="46" t="e">
        <f t="shared" si="90"/>
        <v>#N/A</v>
      </c>
      <c r="HZ15" s="47" t="e">
        <f t="shared" si="43"/>
        <v>#N/A</v>
      </c>
      <c r="IA15" s="45" t="e">
        <f>'SC2'!EO31</f>
        <v>#N/A</v>
      </c>
      <c r="IB15" s="46" t="e">
        <f>'SC2'!EP31</f>
        <v>#N/A</v>
      </c>
      <c r="IC15" s="46" t="e">
        <f>'SC2'!EQ31</f>
        <v>#N/A</v>
      </c>
      <c r="ID15" s="46" t="e">
        <f t="shared" si="91"/>
        <v>#N/A</v>
      </c>
      <c r="IE15" s="47" t="e">
        <f t="shared" si="44"/>
        <v>#N/A</v>
      </c>
    </row>
    <row r="16" spans="1:239" s="16" customFormat="1" x14ac:dyDescent="0.25">
      <c r="A16" s="16">
        <f>'SC2'!A32</f>
        <v>0</v>
      </c>
      <c r="B16" s="16" t="e">
        <f>'SC2'!B32</f>
        <v>#N/A</v>
      </c>
      <c r="C16" s="16" t="e">
        <f>'SC2'!C32</f>
        <v>#N/A</v>
      </c>
      <c r="D16" s="16" t="e">
        <f>'SC2'!D32</f>
        <v>#N/A</v>
      </c>
      <c r="E16" s="16" t="e">
        <f>'SC2'!E32</f>
        <v>#N/A</v>
      </c>
      <c r="F16" s="16" t="e">
        <f>'SC2'!F32</f>
        <v>#N/A</v>
      </c>
      <c r="G16" s="16" t="e">
        <f>'SC2'!G32</f>
        <v>#N/A</v>
      </c>
      <c r="H16" s="16" t="e">
        <f>'SC2'!H32</f>
        <v>#N/A</v>
      </c>
      <c r="I16" s="16" t="e">
        <f>'SC2'!I32</f>
        <v>#N/A</v>
      </c>
      <c r="J16" s="45" t="e">
        <f>'SC2'!J32</f>
        <v>#N/A</v>
      </c>
      <c r="K16" s="46" t="e">
        <f>'SC2'!K32</f>
        <v>#N/A</v>
      </c>
      <c r="L16" s="46" t="e">
        <f>'SC2'!L32</f>
        <v>#N/A</v>
      </c>
      <c r="M16" s="46" t="e">
        <f t="shared" si="45"/>
        <v>#N/A</v>
      </c>
      <c r="N16" s="47" t="e">
        <f t="shared" si="92"/>
        <v>#N/A</v>
      </c>
      <c r="O16" s="16" t="e">
        <f>'SC2'!M32</f>
        <v>#N/A</v>
      </c>
      <c r="P16" s="16" t="e">
        <f>'SC2'!N32</f>
        <v>#N/A</v>
      </c>
      <c r="Q16" s="16" t="e">
        <f>'SC2'!O32</f>
        <v>#N/A</v>
      </c>
      <c r="R16" s="16" t="e">
        <f t="shared" si="47"/>
        <v>#N/A</v>
      </c>
      <c r="S16" s="16" t="e">
        <f t="shared" si="0"/>
        <v>#N/A</v>
      </c>
      <c r="T16" s="45" t="e">
        <f>'SC2'!P32</f>
        <v>#N/A</v>
      </c>
      <c r="U16" s="46" t="e">
        <f>'SC2'!Q32</f>
        <v>#N/A</v>
      </c>
      <c r="V16" s="46" t="e">
        <f>'SC2'!R32</f>
        <v>#N/A</v>
      </c>
      <c r="W16" s="46" t="e">
        <f t="shared" si="48"/>
        <v>#N/A</v>
      </c>
      <c r="X16" s="47" t="e">
        <f t="shared" si="1"/>
        <v>#N/A</v>
      </c>
      <c r="Y16" s="16" t="e">
        <f>'SC2'!S32</f>
        <v>#N/A</v>
      </c>
      <c r="Z16" s="16" t="e">
        <f>'SC2'!T32</f>
        <v>#N/A</v>
      </c>
      <c r="AA16" s="16" t="e">
        <f>'SC2'!U32</f>
        <v>#N/A</v>
      </c>
      <c r="AB16" s="16" t="e">
        <f t="shared" si="49"/>
        <v>#N/A</v>
      </c>
      <c r="AC16" s="16" t="e">
        <f t="shared" si="2"/>
        <v>#N/A</v>
      </c>
      <c r="AD16" s="45" t="e">
        <f>'SC2'!V32</f>
        <v>#N/A</v>
      </c>
      <c r="AE16" s="46" t="e">
        <f>'SC2'!W32</f>
        <v>#N/A</v>
      </c>
      <c r="AF16" s="46" t="e">
        <f>'SC2'!X32</f>
        <v>#N/A</v>
      </c>
      <c r="AG16" s="46" t="e">
        <f t="shared" si="50"/>
        <v>#N/A</v>
      </c>
      <c r="AH16" s="47" t="e">
        <f t="shared" si="3"/>
        <v>#N/A</v>
      </c>
      <c r="AI16" s="16" t="e">
        <f>'SC2'!Y32</f>
        <v>#N/A</v>
      </c>
      <c r="AJ16" s="16" t="e">
        <f>'SC2'!Z32</f>
        <v>#N/A</v>
      </c>
      <c r="AK16" s="16" t="e">
        <f>'SC2'!AA32</f>
        <v>#N/A</v>
      </c>
      <c r="AL16" s="16" t="e">
        <f t="shared" si="51"/>
        <v>#N/A</v>
      </c>
      <c r="AM16" s="16" t="e">
        <f t="shared" si="4"/>
        <v>#N/A</v>
      </c>
      <c r="AN16" s="45" t="e">
        <f>'SC2'!AB32</f>
        <v>#N/A</v>
      </c>
      <c r="AO16" s="46" t="e">
        <f>'SC2'!AC32</f>
        <v>#N/A</v>
      </c>
      <c r="AP16" s="46" t="e">
        <f>'SC2'!AD32</f>
        <v>#N/A</v>
      </c>
      <c r="AQ16" s="46" t="e">
        <f t="shared" si="52"/>
        <v>#N/A</v>
      </c>
      <c r="AR16" s="47" t="e">
        <f t="shared" si="5"/>
        <v>#N/A</v>
      </c>
      <c r="AS16" s="16" t="e">
        <f>'SC2'!AE32</f>
        <v>#N/A</v>
      </c>
      <c r="AT16" s="16" t="e">
        <f>'SC2'!AF32</f>
        <v>#N/A</v>
      </c>
      <c r="AU16" s="16" t="e">
        <f>'SC2'!AG32</f>
        <v>#N/A</v>
      </c>
      <c r="AV16" s="16" t="e">
        <f t="shared" si="53"/>
        <v>#N/A</v>
      </c>
      <c r="AW16" s="16" t="e">
        <f t="shared" si="6"/>
        <v>#N/A</v>
      </c>
      <c r="AX16" s="45" t="e">
        <f>'SC2'!AH32</f>
        <v>#N/A</v>
      </c>
      <c r="AY16" s="46" t="e">
        <f>'SC2'!AI32</f>
        <v>#N/A</v>
      </c>
      <c r="AZ16" s="46" t="e">
        <f>'SC2'!AJ32</f>
        <v>#N/A</v>
      </c>
      <c r="BA16" s="46" t="e">
        <f t="shared" si="54"/>
        <v>#N/A</v>
      </c>
      <c r="BB16" s="47" t="e">
        <f t="shared" si="7"/>
        <v>#N/A</v>
      </c>
      <c r="BC16" s="16" t="e">
        <f>'SC2'!AK32</f>
        <v>#N/A</v>
      </c>
      <c r="BD16" s="16" t="e">
        <f>'SC2'!AL32</f>
        <v>#N/A</v>
      </c>
      <c r="BE16" s="16" t="e">
        <f>'SC2'!AM32</f>
        <v>#N/A</v>
      </c>
      <c r="BF16" s="16" t="e">
        <f t="shared" si="55"/>
        <v>#N/A</v>
      </c>
      <c r="BG16" s="16" t="e">
        <f t="shared" si="8"/>
        <v>#N/A</v>
      </c>
      <c r="BH16" s="45" t="e">
        <f>'SC2'!AN32</f>
        <v>#N/A</v>
      </c>
      <c r="BI16" s="46" t="e">
        <f>'SC2'!AO32</f>
        <v>#N/A</v>
      </c>
      <c r="BJ16" s="46" t="e">
        <f>'SC2'!AP32</f>
        <v>#N/A</v>
      </c>
      <c r="BK16" s="46" t="e">
        <f t="shared" si="56"/>
        <v>#N/A</v>
      </c>
      <c r="BL16" s="47" t="e">
        <f t="shared" si="9"/>
        <v>#N/A</v>
      </c>
      <c r="BM16" s="16" t="e">
        <f>'SC2'!AQ32</f>
        <v>#N/A</v>
      </c>
      <c r="BN16" s="16" t="e">
        <f>'SC2'!AR32</f>
        <v>#N/A</v>
      </c>
      <c r="BO16" s="16" t="e">
        <f>'SC2'!AS32</f>
        <v>#N/A</v>
      </c>
      <c r="BP16" s="16" t="e">
        <f t="shared" si="57"/>
        <v>#N/A</v>
      </c>
      <c r="BQ16" s="16" t="e">
        <f t="shared" si="10"/>
        <v>#N/A</v>
      </c>
      <c r="BR16" s="45" t="e">
        <f>'SC2'!AT32</f>
        <v>#N/A</v>
      </c>
      <c r="BS16" s="46" t="e">
        <f>'SC2'!AU32</f>
        <v>#N/A</v>
      </c>
      <c r="BT16" s="46" t="e">
        <f>'SC2'!AV32</f>
        <v>#N/A</v>
      </c>
      <c r="BU16" s="46" t="e">
        <f t="shared" si="58"/>
        <v>#N/A</v>
      </c>
      <c r="BV16" s="47" t="e">
        <f t="shared" si="11"/>
        <v>#N/A</v>
      </c>
      <c r="BW16" s="16" t="e">
        <f>'SC2'!AW32</f>
        <v>#N/A</v>
      </c>
      <c r="BX16" s="16" t="e">
        <f>'SC2'!AX32</f>
        <v>#N/A</v>
      </c>
      <c r="BY16" s="16" t="e">
        <f>'SC2'!AY32</f>
        <v>#N/A</v>
      </c>
      <c r="BZ16" s="16" t="e">
        <f t="shared" si="59"/>
        <v>#N/A</v>
      </c>
      <c r="CA16" s="16" t="e">
        <f t="shared" si="12"/>
        <v>#N/A</v>
      </c>
      <c r="CB16" s="45" t="e">
        <f>'SC2'!AZ32</f>
        <v>#N/A</v>
      </c>
      <c r="CC16" s="46" t="e">
        <f>'SC2'!BA32</f>
        <v>#N/A</v>
      </c>
      <c r="CD16" s="46" t="e">
        <f>'SC2'!BB32</f>
        <v>#N/A</v>
      </c>
      <c r="CE16" s="46" t="e">
        <f t="shared" si="60"/>
        <v>#N/A</v>
      </c>
      <c r="CF16" s="47" t="e">
        <f t="shared" si="13"/>
        <v>#N/A</v>
      </c>
      <c r="CG16" s="16" t="e">
        <f>'SC2'!BC32</f>
        <v>#N/A</v>
      </c>
      <c r="CH16" s="16" t="e">
        <f>'SC2'!BD32</f>
        <v>#N/A</v>
      </c>
      <c r="CI16" s="16" t="e">
        <f>'SC2'!BE32</f>
        <v>#N/A</v>
      </c>
      <c r="CJ16" s="16" t="e">
        <f t="shared" si="61"/>
        <v>#N/A</v>
      </c>
      <c r="CK16" s="16" t="e">
        <f t="shared" si="14"/>
        <v>#N/A</v>
      </c>
      <c r="CL16" s="45" t="e">
        <f>'SC2'!BF32</f>
        <v>#N/A</v>
      </c>
      <c r="CM16" s="46" t="e">
        <f>'SC2'!BG32</f>
        <v>#N/A</v>
      </c>
      <c r="CN16" s="46" t="e">
        <f>'SC2'!BH32</f>
        <v>#N/A</v>
      </c>
      <c r="CO16" s="46" t="e">
        <f t="shared" si="62"/>
        <v>#N/A</v>
      </c>
      <c r="CP16" s="47" t="e">
        <f t="shared" si="15"/>
        <v>#N/A</v>
      </c>
      <c r="CQ16" s="16" t="e">
        <f>'SC2'!BI32</f>
        <v>#N/A</v>
      </c>
      <c r="CR16" s="16" t="e">
        <f>'SC2'!BJ32</f>
        <v>#N/A</v>
      </c>
      <c r="CS16" s="16" t="e">
        <f>'SC2'!BK32</f>
        <v>#N/A</v>
      </c>
      <c r="CT16" s="16" t="e">
        <f t="shared" si="63"/>
        <v>#N/A</v>
      </c>
      <c r="CU16" s="16" t="e">
        <f t="shared" si="16"/>
        <v>#N/A</v>
      </c>
      <c r="CV16" s="45" t="e">
        <f>'SC2'!BL32</f>
        <v>#N/A</v>
      </c>
      <c r="CW16" s="46" t="e">
        <f>'SC2'!BM32</f>
        <v>#N/A</v>
      </c>
      <c r="CX16" s="46" t="e">
        <f>'SC2'!BN32</f>
        <v>#N/A</v>
      </c>
      <c r="CY16" s="46" t="e">
        <f t="shared" si="64"/>
        <v>#N/A</v>
      </c>
      <c r="CZ16" s="47" t="e">
        <f t="shared" si="17"/>
        <v>#N/A</v>
      </c>
      <c r="DA16" s="16" t="e">
        <f>'SC2'!BO32</f>
        <v>#N/A</v>
      </c>
      <c r="DB16" s="16" t="e">
        <f>'SC2'!BP32</f>
        <v>#N/A</v>
      </c>
      <c r="DC16" s="16" t="e">
        <f>'SC2'!BQ32</f>
        <v>#N/A</v>
      </c>
      <c r="DD16" s="16" t="e">
        <f t="shared" si="65"/>
        <v>#N/A</v>
      </c>
      <c r="DE16" s="16" t="e">
        <f t="shared" si="18"/>
        <v>#N/A</v>
      </c>
      <c r="DF16" s="45" t="e">
        <f>'SC2'!BR32</f>
        <v>#N/A</v>
      </c>
      <c r="DG16" s="46" t="e">
        <f>'SC2'!BS32</f>
        <v>#N/A</v>
      </c>
      <c r="DH16" s="46" t="e">
        <f>'SC2'!BT32</f>
        <v>#N/A</v>
      </c>
      <c r="DI16" s="46" t="e">
        <f t="shared" si="66"/>
        <v>#N/A</v>
      </c>
      <c r="DJ16" s="47" t="e">
        <f t="shared" si="19"/>
        <v>#N/A</v>
      </c>
      <c r="DK16" s="16" t="e">
        <f>'SC2'!BU32</f>
        <v>#N/A</v>
      </c>
      <c r="DL16" s="16" t="e">
        <f>'SC2'!BV32</f>
        <v>#N/A</v>
      </c>
      <c r="DM16" s="16" t="e">
        <f>'SC2'!BW32</f>
        <v>#N/A</v>
      </c>
      <c r="DN16" s="16" t="e">
        <f t="shared" si="67"/>
        <v>#N/A</v>
      </c>
      <c r="DO16" s="16" t="e">
        <f t="shared" si="20"/>
        <v>#N/A</v>
      </c>
      <c r="DP16" s="45" t="e">
        <f>'SC2'!BX32</f>
        <v>#N/A</v>
      </c>
      <c r="DQ16" s="46" t="e">
        <f>'SC2'!BY32</f>
        <v>#N/A</v>
      </c>
      <c r="DR16" s="46" t="e">
        <f>'SC2'!BZ32</f>
        <v>#N/A</v>
      </c>
      <c r="DS16" s="46" t="e">
        <f t="shared" si="68"/>
        <v>#N/A</v>
      </c>
      <c r="DT16" s="47" t="e">
        <f t="shared" si="21"/>
        <v>#N/A</v>
      </c>
      <c r="DU16" s="16" t="e">
        <f>'SC2'!CA32</f>
        <v>#N/A</v>
      </c>
      <c r="DV16" s="16" t="e">
        <f>'SC2'!CB32</f>
        <v>#N/A</v>
      </c>
      <c r="DW16" s="16" t="e">
        <f>'SC2'!CC32</f>
        <v>#N/A</v>
      </c>
      <c r="DX16" s="16" t="e">
        <f t="shared" si="69"/>
        <v>#N/A</v>
      </c>
      <c r="DY16" s="16" t="e">
        <f t="shared" si="22"/>
        <v>#N/A</v>
      </c>
      <c r="DZ16" s="45" t="e">
        <f>'SC2'!CD32</f>
        <v>#N/A</v>
      </c>
      <c r="EA16" s="46" t="e">
        <f>'SC2'!CE32</f>
        <v>#N/A</v>
      </c>
      <c r="EB16" s="46" t="e">
        <f>'SC2'!CF32</f>
        <v>#N/A</v>
      </c>
      <c r="EC16" s="46" t="e">
        <f t="shared" si="70"/>
        <v>#N/A</v>
      </c>
      <c r="ED16" s="47" t="e">
        <f t="shared" si="23"/>
        <v>#N/A</v>
      </c>
      <c r="EE16" s="16" t="e">
        <f>'SC2'!CG32</f>
        <v>#N/A</v>
      </c>
      <c r="EF16" s="16" t="e">
        <f>'SC2'!CH32</f>
        <v>#N/A</v>
      </c>
      <c r="EG16" s="16" t="e">
        <f>'SC2'!CI32</f>
        <v>#N/A</v>
      </c>
      <c r="EH16" s="16" t="e">
        <f t="shared" si="71"/>
        <v>#N/A</v>
      </c>
      <c r="EI16" s="16" t="e">
        <f t="shared" si="24"/>
        <v>#N/A</v>
      </c>
      <c r="EJ16" s="45" t="e">
        <f>'SC2'!CJ32</f>
        <v>#N/A</v>
      </c>
      <c r="EK16" s="46" t="e">
        <f>'SC2'!CK32</f>
        <v>#N/A</v>
      </c>
      <c r="EL16" s="46" t="e">
        <f>'SC2'!CL32</f>
        <v>#N/A</v>
      </c>
      <c r="EM16" s="46" t="e">
        <f t="shared" si="72"/>
        <v>#N/A</v>
      </c>
      <c r="EN16" s="47" t="e">
        <f t="shared" si="25"/>
        <v>#N/A</v>
      </c>
      <c r="EO16" s="16" t="e">
        <f>'SC2'!CM32</f>
        <v>#N/A</v>
      </c>
      <c r="EP16" s="16" t="e">
        <f>'SC2'!CN32</f>
        <v>#N/A</v>
      </c>
      <c r="EQ16" s="16" t="e">
        <f>'SC2'!CO32</f>
        <v>#N/A</v>
      </c>
      <c r="ER16" s="16" t="e">
        <f t="shared" si="73"/>
        <v>#N/A</v>
      </c>
      <c r="ES16" s="16" t="e">
        <f t="shared" si="26"/>
        <v>#N/A</v>
      </c>
      <c r="ET16" s="45" t="e">
        <f>'SC2'!CP32</f>
        <v>#N/A</v>
      </c>
      <c r="EU16" s="46" t="e">
        <f>'SC2'!CQ32</f>
        <v>#N/A</v>
      </c>
      <c r="EV16" s="46" t="e">
        <f>'SC2'!CR32</f>
        <v>#N/A</v>
      </c>
      <c r="EW16" s="46" t="e">
        <f t="shared" si="74"/>
        <v>#N/A</v>
      </c>
      <c r="EX16" s="47" t="e">
        <f t="shared" si="27"/>
        <v>#N/A</v>
      </c>
      <c r="EY16" s="16" t="e">
        <f>'SC2'!CS32</f>
        <v>#N/A</v>
      </c>
      <c r="EZ16" s="16" t="e">
        <f>'SC2'!CT32</f>
        <v>#N/A</v>
      </c>
      <c r="FA16" s="16" t="e">
        <f>'SC2'!CU32</f>
        <v>#N/A</v>
      </c>
      <c r="FB16" s="16" t="e">
        <f t="shared" si="75"/>
        <v>#N/A</v>
      </c>
      <c r="FC16" s="16" t="e">
        <f t="shared" si="28"/>
        <v>#N/A</v>
      </c>
      <c r="FD16" s="45" t="e">
        <f>'SC2'!CV32</f>
        <v>#N/A</v>
      </c>
      <c r="FE16" s="46" t="e">
        <f>'SC2'!CW32</f>
        <v>#N/A</v>
      </c>
      <c r="FF16" s="46" t="e">
        <f>'SC2'!CX32</f>
        <v>#N/A</v>
      </c>
      <c r="FG16" s="46" t="e">
        <f t="shared" si="76"/>
        <v>#N/A</v>
      </c>
      <c r="FH16" s="47" t="e">
        <f t="shared" si="29"/>
        <v>#N/A</v>
      </c>
      <c r="FI16" s="16" t="e">
        <f>'SC2'!CY32</f>
        <v>#N/A</v>
      </c>
      <c r="FJ16" s="16" t="e">
        <f>'SC2'!CZ32</f>
        <v>#N/A</v>
      </c>
      <c r="FK16" s="16" t="e">
        <f>'SC2'!DA32</f>
        <v>#N/A</v>
      </c>
      <c r="FL16" s="16" t="e">
        <f t="shared" si="77"/>
        <v>#N/A</v>
      </c>
      <c r="FM16" s="16" t="e">
        <f t="shared" si="30"/>
        <v>#N/A</v>
      </c>
      <c r="FN16" s="45" t="e">
        <f>'SC2'!DB32</f>
        <v>#N/A</v>
      </c>
      <c r="FO16" s="46" t="e">
        <f>'SC2'!DC32</f>
        <v>#N/A</v>
      </c>
      <c r="FP16" s="46" t="e">
        <f>'SC2'!DD32</f>
        <v>#N/A</v>
      </c>
      <c r="FQ16" s="46" t="e">
        <f t="shared" si="78"/>
        <v>#N/A</v>
      </c>
      <c r="FR16" s="47" t="e">
        <f t="shared" si="31"/>
        <v>#N/A</v>
      </c>
      <c r="FS16" s="16" t="e">
        <f>'SC2'!DE32</f>
        <v>#N/A</v>
      </c>
      <c r="FT16" s="16" t="e">
        <f>'SC2'!DF32</f>
        <v>#N/A</v>
      </c>
      <c r="FU16" s="16" t="e">
        <f>'SC2'!DG32</f>
        <v>#N/A</v>
      </c>
      <c r="FV16" s="16" t="e">
        <f t="shared" si="79"/>
        <v>#N/A</v>
      </c>
      <c r="FW16" s="16" t="e">
        <f t="shared" si="32"/>
        <v>#N/A</v>
      </c>
      <c r="FX16" s="45" t="e">
        <f>'SC2'!DH32</f>
        <v>#N/A</v>
      </c>
      <c r="FY16" s="46" t="e">
        <f>'SC2'!DI32</f>
        <v>#N/A</v>
      </c>
      <c r="FZ16" s="46" t="e">
        <f>'SC2'!DJ32</f>
        <v>#N/A</v>
      </c>
      <c r="GA16" s="46" t="e">
        <f t="shared" si="80"/>
        <v>#N/A</v>
      </c>
      <c r="GB16" s="47" t="e">
        <f t="shared" si="33"/>
        <v>#N/A</v>
      </c>
      <c r="GC16" s="16" t="e">
        <f>'SC2'!DK32</f>
        <v>#N/A</v>
      </c>
      <c r="GD16" s="16" t="e">
        <f>'SC2'!DL32</f>
        <v>#N/A</v>
      </c>
      <c r="GE16" s="16" t="e">
        <f>'SC2'!DM32</f>
        <v>#N/A</v>
      </c>
      <c r="GF16" s="16" t="e">
        <f t="shared" si="81"/>
        <v>#N/A</v>
      </c>
      <c r="GG16" s="16" t="e">
        <f t="shared" si="34"/>
        <v>#N/A</v>
      </c>
      <c r="GH16" s="45" t="e">
        <f>'SC2'!DN32</f>
        <v>#N/A</v>
      </c>
      <c r="GI16" s="46" t="e">
        <f>'SC2'!DO32</f>
        <v>#N/A</v>
      </c>
      <c r="GJ16" s="46" t="e">
        <f>'SC2'!DP32</f>
        <v>#N/A</v>
      </c>
      <c r="GK16" s="46" t="e">
        <f t="shared" si="82"/>
        <v>#N/A</v>
      </c>
      <c r="GL16" s="47" t="e">
        <f t="shared" si="35"/>
        <v>#N/A</v>
      </c>
      <c r="GM16" s="16" t="e">
        <f>'SC2'!DQ32</f>
        <v>#N/A</v>
      </c>
      <c r="GN16" s="16" t="e">
        <f>'SC2'!DR32</f>
        <v>#N/A</v>
      </c>
      <c r="GO16" s="16" t="e">
        <f>'SC2'!DS32</f>
        <v>#N/A</v>
      </c>
      <c r="GP16" s="16" t="e">
        <f t="shared" si="83"/>
        <v>#N/A</v>
      </c>
      <c r="GQ16" s="16" t="e">
        <f t="shared" si="36"/>
        <v>#N/A</v>
      </c>
      <c r="GR16" s="45" t="e">
        <f>'SC2'!DT32</f>
        <v>#N/A</v>
      </c>
      <c r="GS16" s="46" t="e">
        <f>'SC2'!DU32</f>
        <v>#N/A</v>
      </c>
      <c r="GT16" s="46" t="e">
        <f>'SC2'!DV32</f>
        <v>#N/A</v>
      </c>
      <c r="GU16" s="46" t="e">
        <f t="shared" si="84"/>
        <v>#N/A</v>
      </c>
      <c r="GV16" s="47" t="e">
        <f t="shared" si="37"/>
        <v>#N/A</v>
      </c>
      <c r="GW16" s="16" t="e">
        <f>'SC2'!DW32</f>
        <v>#N/A</v>
      </c>
      <c r="GX16" s="16" t="e">
        <f>'SC2'!DX32</f>
        <v>#N/A</v>
      </c>
      <c r="GY16" s="16" t="e">
        <f>'SC2'!DY32</f>
        <v>#N/A</v>
      </c>
      <c r="GZ16" s="16" t="e">
        <f t="shared" si="85"/>
        <v>#N/A</v>
      </c>
      <c r="HA16" s="16" t="e">
        <f t="shared" si="38"/>
        <v>#N/A</v>
      </c>
      <c r="HB16" s="45" t="e">
        <f>'SC2'!DZ32</f>
        <v>#N/A</v>
      </c>
      <c r="HC16" s="46" t="e">
        <f>'SC2'!EA32</f>
        <v>#N/A</v>
      </c>
      <c r="HD16" s="46" t="e">
        <f>'SC2'!EB32</f>
        <v>#N/A</v>
      </c>
      <c r="HE16" s="46" t="e">
        <f t="shared" si="86"/>
        <v>#N/A</v>
      </c>
      <c r="HF16" s="47" t="e">
        <f t="shared" si="39"/>
        <v>#N/A</v>
      </c>
      <c r="HG16" s="16" t="e">
        <f>'SC2'!EC32</f>
        <v>#N/A</v>
      </c>
      <c r="HH16" s="16" t="e">
        <f>'SC2'!ED32</f>
        <v>#N/A</v>
      </c>
      <c r="HI16" s="16" t="e">
        <f>'SC2'!EE32</f>
        <v>#N/A</v>
      </c>
      <c r="HJ16" s="16" t="e">
        <f t="shared" si="87"/>
        <v>#N/A</v>
      </c>
      <c r="HK16" s="16" t="e">
        <f t="shared" si="40"/>
        <v>#N/A</v>
      </c>
      <c r="HL16" s="45" t="e">
        <f>'SC2'!EF32</f>
        <v>#N/A</v>
      </c>
      <c r="HM16" s="46" t="e">
        <f>'SC2'!EG32</f>
        <v>#N/A</v>
      </c>
      <c r="HN16" s="46" t="e">
        <f>'SC2'!EH32</f>
        <v>#N/A</v>
      </c>
      <c r="HO16" s="46" t="e">
        <f t="shared" si="88"/>
        <v>#N/A</v>
      </c>
      <c r="HP16" s="47" t="e">
        <f t="shared" si="41"/>
        <v>#N/A</v>
      </c>
      <c r="HQ16" s="16" t="e">
        <f>'SC2'!EI32</f>
        <v>#N/A</v>
      </c>
      <c r="HR16" s="16" t="e">
        <f>'SC2'!EJ32</f>
        <v>#N/A</v>
      </c>
      <c r="HS16" s="16" t="e">
        <f>'SC2'!EK32</f>
        <v>#N/A</v>
      </c>
      <c r="HT16" s="16" t="e">
        <f t="shared" si="89"/>
        <v>#N/A</v>
      </c>
      <c r="HU16" s="16" t="e">
        <f t="shared" si="42"/>
        <v>#N/A</v>
      </c>
      <c r="HV16" s="45" t="e">
        <f>'SC2'!EL32</f>
        <v>#N/A</v>
      </c>
      <c r="HW16" s="46" t="e">
        <f>'SC2'!EM32</f>
        <v>#N/A</v>
      </c>
      <c r="HX16" s="46" t="e">
        <f>'SC2'!EN32</f>
        <v>#N/A</v>
      </c>
      <c r="HY16" s="46" t="e">
        <f t="shared" si="90"/>
        <v>#N/A</v>
      </c>
      <c r="HZ16" s="47" t="e">
        <f t="shared" si="43"/>
        <v>#N/A</v>
      </c>
      <c r="IA16" s="45" t="e">
        <f>'SC2'!EO32</f>
        <v>#N/A</v>
      </c>
      <c r="IB16" s="46" t="e">
        <f>'SC2'!EP32</f>
        <v>#N/A</v>
      </c>
      <c r="IC16" s="46" t="e">
        <f>'SC2'!EQ32</f>
        <v>#N/A</v>
      </c>
      <c r="ID16" s="46" t="e">
        <f t="shared" si="91"/>
        <v>#N/A</v>
      </c>
      <c r="IE16" s="47" t="e">
        <f t="shared" si="44"/>
        <v>#N/A</v>
      </c>
    </row>
    <row r="17" spans="1:239" s="16" customFormat="1" x14ac:dyDescent="0.25">
      <c r="A17" s="16">
        <f>'SC2'!A33</f>
        <v>0</v>
      </c>
      <c r="B17" s="16" t="e">
        <f>'SC2'!B33</f>
        <v>#N/A</v>
      </c>
      <c r="C17" s="16" t="e">
        <f>'SC2'!C33</f>
        <v>#N/A</v>
      </c>
      <c r="D17" s="16" t="e">
        <f>'SC2'!D33</f>
        <v>#N/A</v>
      </c>
      <c r="E17" s="16" t="e">
        <f>'SC2'!E33</f>
        <v>#N/A</v>
      </c>
      <c r="F17" s="16" t="e">
        <f>'SC2'!F33</f>
        <v>#N/A</v>
      </c>
      <c r="G17" s="16" t="e">
        <f>'SC2'!G33</f>
        <v>#N/A</v>
      </c>
      <c r="H17" s="16" t="e">
        <f>'SC2'!H33</f>
        <v>#N/A</v>
      </c>
      <c r="I17" s="16" t="e">
        <f>'SC2'!I33</f>
        <v>#N/A</v>
      </c>
      <c r="J17" s="45" t="e">
        <f>'SC2'!J33</f>
        <v>#N/A</v>
      </c>
      <c r="K17" s="46" t="e">
        <f>'SC2'!K33</f>
        <v>#N/A</v>
      </c>
      <c r="L17" s="46" t="e">
        <f>'SC2'!L33</f>
        <v>#N/A</v>
      </c>
      <c r="M17" s="46" t="e">
        <f t="shared" si="45"/>
        <v>#N/A</v>
      </c>
      <c r="N17" s="47" t="e">
        <f t="shared" si="92"/>
        <v>#N/A</v>
      </c>
      <c r="O17" s="16" t="e">
        <f>'SC2'!M33</f>
        <v>#N/A</v>
      </c>
      <c r="P17" s="16" t="e">
        <f>'SC2'!N33</f>
        <v>#N/A</v>
      </c>
      <c r="Q17" s="16" t="e">
        <f>'SC2'!O33</f>
        <v>#N/A</v>
      </c>
      <c r="R17" s="16" t="e">
        <f t="shared" si="47"/>
        <v>#N/A</v>
      </c>
      <c r="S17" s="16" t="e">
        <f t="shared" si="0"/>
        <v>#N/A</v>
      </c>
      <c r="T17" s="45" t="e">
        <f>'SC2'!P33</f>
        <v>#N/A</v>
      </c>
      <c r="U17" s="46" t="e">
        <f>'SC2'!Q33</f>
        <v>#N/A</v>
      </c>
      <c r="V17" s="46" t="e">
        <f>'SC2'!R33</f>
        <v>#N/A</v>
      </c>
      <c r="W17" s="46" t="e">
        <f t="shared" si="48"/>
        <v>#N/A</v>
      </c>
      <c r="X17" s="47" t="e">
        <f t="shared" si="1"/>
        <v>#N/A</v>
      </c>
      <c r="Y17" s="16" t="e">
        <f>'SC2'!S33</f>
        <v>#N/A</v>
      </c>
      <c r="Z17" s="16" t="e">
        <f>'SC2'!T33</f>
        <v>#N/A</v>
      </c>
      <c r="AA17" s="16" t="e">
        <f>'SC2'!U33</f>
        <v>#N/A</v>
      </c>
      <c r="AB17" s="16" t="e">
        <f t="shared" si="49"/>
        <v>#N/A</v>
      </c>
      <c r="AC17" s="16" t="e">
        <f t="shared" si="2"/>
        <v>#N/A</v>
      </c>
      <c r="AD17" s="45" t="e">
        <f>'SC2'!V33</f>
        <v>#N/A</v>
      </c>
      <c r="AE17" s="46" t="e">
        <f>'SC2'!W33</f>
        <v>#N/A</v>
      </c>
      <c r="AF17" s="46" t="e">
        <f>'SC2'!X33</f>
        <v>#N/A</v>
      </c>
      <c r="AG17" s="46" t="e">
        <f t="shared" si="50"/>
        <v>#N/A</v>
      </c>
      <c r="AH17" s="47" t="e">
        <f t="shared" si="3"/>
        <v>#N/A</v>
      </c>
      <c r="AI17" s="16" t="e">
        <f>'SC2'!Y33</f>
        <v>#N/A</v>
      </c>
      <c r="AJ17" s="16" t="e">
        <f>'SC2'!Z33</f>
        <v>#N/A</v>
      </c>
      <c r="AK17" s="16" t="e">
        <f>'SC2'!AA33</f>
        <v>#N/A</v>
      </c>
      <c r="AL17" s="16" t="e">
        <f t="shared" si="51"/>
        <v>#N/A</v>
      </c>
      <c r="AM17" s="16" t="e">
        <f t="shared" si="4"/>
        <v>#N/A</v>
      </c>
      <c r="AN17" s="45" t="e">
        <f>'SC2'!AB33</f>
        <v>#N/A</v>
      </c>
      <c r="AO17" s="46" t="e">
        <f>'SC2'!AC33</f>
        <v>#N/A</v>
      </c>
      <c r="AP17" s="46" t="e">
        <f>'SC2'!AD33</f>
        <v>#N/A</v>
      </c>
      <c r="AQ17" s="46" t="e">
        <f t="shared" si="52"/>
        <v>#N/A</v>
      </c>
      <c r="AR17" s="47" t="e">
        <f t="shared" si="5"/>
        <v>#N/A</v>
      </c>
      <c r="AS17" s="16" t="e">
        <f>'SC2'!AE33</f>
        <v>#N/A</v>
      </c>
      <c r="AT17" s="16" t="e">
        <f>'SC2'!AF33</f>
        <v>#N/A</v>
      </c>
      <c r="AU17" s="16" t="e">
        <f>'SC2'!AG33</f>
        <v>#N/A</v>
      </c>
      <c r="AV17" s="16" t="e">
        <f t="shared" si="53"/>
        <v>#N/A</v>
      </c>
      <c r="AW17" s="16" t="e">
        <f t="shared" si="6"/>
        <v>#N/A</v>
      </c>
      <c r="AX17" s="45" t="e">
        <f>'SC2'!AH33</f>
        <v>#N/A</v>
      </c>
      <c r="AY17" s="46" t="e">
        <f>'SC2'!AI33</f>
        <v>#N/A</v>
      </c>
      <c r="AZ17" s="46" t="e">
        <f>'SC2'!AJ33</f>
        <v>#N/A</v>
      </c>
      <c r="BA17" s="46" t="e">
        <f t="shared" si="54"/>
        <v>#N/A</v>
      </c>
      <c r="BB17" s="47" t="e">
        <f t="shared" si="7"/>
        <v>#N/A</v>
      </c>
      <c r="BC17" s="16" t="e">
        <f>'SC2'!AK33</f>
        <v>#N/A</v>
      </c>
      <c r="BD17" s="16" t="e">
        <f>'SC2'!AL33</f>
        <v>#N/A</v>
      </c>
      <c r="BE17" s="16" t="e">
        <f>'SC2'!AM33</f>
        <v>#N/A</v>
      </c>
      <c r="BF17" s="16" t="e">
        <f t="shared" si="55"/>
        <v>#N/A</v>
      </c>
      <c r="BG17" s="16" t="e">
        <f t="shared" si="8"/>
        <v>#N/A</v>
      </c>
      <c r="BH17" s="45" t="e">
        <f>'SC2'!AN33</f>
        <v>#N/A</v>
      </c>
      <c r="BI17" s="46" t="e">
        <f>'SC2'!AO33</f>
        <v>#N/A</v>
      </c>
      <c r="BJ17" s="46" t="e">
        <f>'SC2'!AP33</f>
        <v>#N/A</v>
      </c>
      <c r="BK17" s="46" t="e">
        <f t="shared" si="56"/>
        <v>#N/A</v>
      </c>
      <c r="BL17" s="47" t="e">
        <f t="shared" si="9"/>
        <v>#N/A</v>
      </c>
      <c r="BM17" s="16" t="e">
        <f>'SC2'!AQ33</f>
        <v>#N/A</v>
      </c>
      <c r="BN17" s="16" t="e">
        <f>'SC2'!AR33</f>
        <v>#N/A</v>
      </c>
      <c r="BO17" s="16" t="e">
        <f>'SC2'!AS33</f>
        <v>#N/A</v>
      </c>
      <c r="BP17" s="16" t="e">
        <f t="shared" si="57"/>
        <v>#N/A</v>
      </c>
      <c r="BQ17" s="16" t="e">
        <f t="shared" si="10"/>
        <v>#N/A</v>
      </c>
      <c r="BR17" s="45" t="e">
        <f>'SC2'!AT33</f>
        <v>#N/A</v>
      </c>
      <c r="BS17" s="46" t="e">
        <f>'SC2'!AU33</f>
        <v>#N/A</v>
      </c>
      <c r="BT17" s="46" t="e">
        <f>'SC2'!AV33</f>
        <v>#N/A</v>
      </c>
      <c r="BU17" s="46" t="e">
        <f t="shared" si="58"/>
        <v>#N/A</v>
      </c>
      <c r="BV17" s="47" t="e">
        <f t="shared" si="11"/>
        <v>#N/A</v>
      </c>
      <c r="BW17" s="16" t="e">
        <f>'SC2'!AW33</f>
        <v>#N/A</v>
      </c>
      <c r="BX17" s="16" t="e">
        <f>'SC2'!AX33</f>
        <v>#N/A</v>
      </c>
      <c r="BY17" s="16" t="e">
        <f>'SC2'!AY33</f>
        <v>#N/A</v>
      </c>
      <c r="BZ17" s="16" t="e">
        <f t="shared" si="59"/>
        <v>#N/A</v>
      </c>
      <c r="CA17" s="16" t="e">
        <f t="shared" si="12"/>
        <v>#N/A</v>
      </c>
      <c r="CB17" s="45" t="e">
        <f>'SC2'!AZ33</f>
        <v>#N/A</v>
      </c>
      <c r="CC17" s="46" t="e">
        <f>'SC2'!BA33</f>
        <v>#N/A</v>
      </c>
      <c r="CD17" s="46" t="e">
        <f>'SC2'!BB33</f>
        <v>#N/A</v>
      </c>
      <c r="CE17" s="46" t="e">
        <f t="shared" si="60"/>
        <v>#N/A</v>
      </c>
      <c r="CF17" s="47" t="e">
        <f t="shared" si="13"/>
        <v>#N/A</v>
      </c>
      <c r="CG17" s="16" t="e">
        <f>'SC2'!BC33</f>
        <v>#N/A</v>
      </c>
      <c r="CH17" s="16" t="e">
        <f>'SC2'!BD33</f>
        <v>#N/A</v>
      </c>
      <c r="CI17" s="16" t="e">
        <f>'SC2'!BE33</f>
        <v>#N/A</v>
      </c>
      <c r="CJ17" s="16" t="e">
        <f t="shared" si="61"/>
        <v>#N/A</v>
      </c>
      <c r="CK17" s="16" t="e">
        <f t="shared" si="14"/>
        <v>#N/A</v>
      </c>
      <c r="CL17" s="45" t="e">
        <f>'SC2'!BF33</f>
        <v>#N/A</v>
      </c>
      <c r="CM17" s="46" t="e">
        <f>'SC2'!BG33</f>
        <v>#N/A</v>
      </c>
      <c r="CN17" s="46" t="e">
        <f>'SC2'!BH33</f>
        <v>#N/A</v>
      </c>
      <c r="CO17" s="46" t="e">
        <f t="shared" si="62"/>
        <v>#N/A</v>
      </c>
      <c r="CP17" s="47" t="e">
        <f t="shared" si="15"/>
        <v>#N/A</v>
      </c>
      <c r="CQ17" s="16" t="e">
        <f>'SC2'!BI33</f>
        <v>#N/A</v>
      </c>
      <c r="CR17" s="16" t="e">
        <f>'SC2'!BJ33</f>
        <v>#N/A</v>
      </c>
      <c r="CS17" s="16" t="e">
        <f>'SC2'!BK33</f>
        <v>#N/A</v>
      </c>
      <c r="CT17" s="16" t="e">
        <f t="shared" si="63"/>
        <v>#N/A</v>
      </c>
      <c r="CU17" s="16" t="e">
        <f t="shared" si="16"/>
        <v>#N/A</v>
      </c>
      <c r="CV17" s="45" t="e">
        <f>'SC2'!BL33</f>
        <v>#N/A</v>
      </c>
      <c r="CW17" s="46" t="e">
        <f>'SC2'!BM33</f>
        <v>#N/A</v>
      </c>
      <c r="CX17" s="46" t="e">
        <f>'SC2'!BN33</f>
        <v>#N/A</v>
      </c>
      <c r="CY17" s="46" t="e">
        <f t="shared" si="64"/>
        <v>#N/A</v>
      </c>
      <c r="CZ17" s="47" t="e">
        <f t="shared" si="17"/>
        <v>#N/A</v>
      </c>
      <c r="DA17" s="16" t="e">
        <f>'SC2'!BO33</f>
        <v>#N/A</v>
      </c>
      <c r="DB17" s="16" t="e">
        <f>'SC2'!BP33</f>
        <v>#N/A</v>
      </c>
      <c r="DC17" s="16" t="e">
        <f>'SC2'!BQ33</f>
        <v>#N/A</v>
      </c>
      <c r="DD17" s="16" t="e">
        <f t="shared" si="65"/>
        <v>#N/A</v>
      </c>
      <c r="DE17" s="16" t="e">
        <f t="shared" si="18"/>
        <v>#N/A</v>
      </c>
      <c r="DF17" s="45" t="e">
        <f>'SC2'!BR33</f>
        <v>#N/A</v>
      </c>
      <c r="DG17" s="46" t="e">
        <f>'SC2'!BS33</f>
        <v>#N/A</v>
      </c>
      <c r="DH17" s="46" t="e">
        <f>'SC2'!BT33</f>
        <v>#N/A</v>
      </c>
      <c r="DI17" s="46" t="e">
        <f t="shared" si="66"/>
        <v>#N/A</v>
      </c>
      <c r="DJ17" s="47" t="e">
        <f t="shared" si="19"/>
        <v>#N/A</v>
      </c>
      <c r="DK17" s="16" t="e">
        <f>'SC2'!BU33</f>
        <v>#N/A</v>
      </c>
      <c r="DL17" s="16" t="e">
        <f>'SC2'!BV33</f>
        <v>#N/A</v>
      </c>
      <c r="DM17" s="16" t="e">
        <f>'SC2'!BW33</f>
        <v>#N/A</v>
      </c>
      <c r="DN17" s="16" t="e">
        <f t="shared" si="67"/>
        <v>#N/A</v>
      </c>
      <c r="DO17" s="16" t="e">
        <f t="shared" si="20"/>
        <v>#N/A</v>
      </c>
      <c r="DP17" s="45" t="e">
        <f>'SC2'!BX33</f>
        <v>#N/A</v>
      </c>
      <c r="DQ17" s="46" t="e">
        <f>'SC2'!BY33</f>
        <v>#N/A</v>
      </c>
      <c r="DR17" s="46" t="e">
        <f>'SC2'!BZ33</f>
        <v>#N/A</v>
      </c>
      <c r="DS17" s="46" t="e">
        <f t="shared" si="68"/>
        <v>#N/A</v>
      </c>
      <c r="DT17" s="47" t="e">
        <f t="shared" si="21"/>
        <v>#N/A</v>
      </c>
      <c r="DU17" s="16" t="e">
        <f>'SC2'!CA33</f>
        <v>#N/A</v>
      </c>
      <c r="DV17" s="16" t="e">
        <f>'SC2'!CB33</f>
        <v>#N/A</v>
      </c>
      <c r="DW17" s="16" t="e">
        <f>'SC2'!CC33</f>
        <v>#N/A</v>
      </c>
      <c r="DX17" s="16" t="e">
        <f t="shared" si="69"/>
        <v>#N/A</v>
      </c>
      <c r="DY17" s="16" t="e">
        <f t="shared" si="22"/>
        <v>#N/A</v>
      </c>
      <c r="DZ17" s="45" t="e">
        <f>'SC2'!CD33</f>
        <v>#N/A</v>
      </c>
      <c r="EA17" s="46" t="e">
        <f>'SC2'!CE33</f>
        <v>#N/A</v>
      </c>
      <c r="EB17" s="46" t="e">
        <f>'SC2'!CF33</f>
        <v>#N/A</v>
      </c>
      <c r="EC17" s="46" t="e">
        <f t="shared" si="70"/>
        <v>#N/A</v>
      </c>
      <c r="ED17" s="47" t="e">
        <f t="shared" si="23"/>
        <v>#N/A</v>
      </c>
      <c r="EE17" s="16" t="e">
        <f>'SC2'!CG33</f>
        <v>#N/A</v>
      </c>
      <c r="EF17" s="16" t="e">
        <f>'SC2'!CH33</f>
        <v>#N/A</v>
      </c>
      <c r="EG17" s="16" t="e">
        <f>'SC2'!CI33</f>
        <v>#N/A</v>
      </c>
      <c r="EH17" s="16" t="e">
        <f t="shared" si="71"/>
        <v>#N/A</v>
      </c>
      <c r="EI17" s="16" t="e">
        <f t="shared" si="24"/>
        <v>#N/A</v>
      </c>
      <c r="EJ17" s="45" t="e">
        <f>'SC2'!CJ33</f>
        <v>#N/A</v>
      </c>
      <c r="EK17" s="46" t="e">
        <f>'SC2'!CK33</f>
        <v>#N/A</v>
      </c>
      <c r="EL17" s="46" t="e">
        <f>'SC2'!CL33</f>
        <v>#N/A</v>
      </c>
      <c r="EM17" s="46" t="e">
        <f t="shared" si="72"/>
        <v>#N/A</v>
      </c>
      <c r="EN17" s="47" t="e">
        <f t="shared" si="25"/>
        <v>#N/A</v>
      </c>
      <c r="EO17" s="16" t="e">
        <f>'SC2'!CM33</f>
        <v>#N/A</v>
      </c>
      <c r="EP17" s="16" t="e">
        <f>'SC2'!CN33</f>
        <v>#N/A</v>
      </c>
      <c r="EQ17" s="16" t="e">
        <f>'SC2'!CO33</f>
        <v>#N/A</v>
      </c>
      <c r="ER17" s="16" t="e">
        <f t="shared" si="73"/>
        <v>#N/A</v>
      </c>
      <c r="ES17" s="16" t="e">
        <f t="shared" si="26"/>
        <v>#N/A</v>
      </c>
      <c r="ET17" s="45" t="e">
        <f>'SC2'!CP33</f>
        <v>#N/A</v>
      </c>
      <c r="EU17" s="46" t="e">
        <f>'SC2'!CQ33</f>
        <v>#N/A</v>
      </c>
      <c r="EV17" s="46" t="e">
        <f>'SC2'!CR33</f>
        <v>#N/A</v>
      </c>
      <c r="EW17" s="46" t="e">
        <f t="shared" si="74"/>
        <v>#N/A</v>
      </c>
      <c r="EX17" s="47" t="e">
        <f t="shared" si="27"/>
        <v>#N/A</v>
      </c>
      <c r="EY17" s="16" t="e">
        <f>'SC2'!CS33</f>
        <v>#N/A</v>
      </c>
      <c r="EZ17" s="16" t="e">
        <f>'SC2'!CT33</f>
        <v>#N/A</v>
      </c>
      <c r="FA17" s="16" t="e">
        <f>'SC2'!CU33</f>
        <v>#N/A</v>
      </c>
      <c r="FB17" s="16" t="e">
        <f t="shared" si="75"/>
        <v>#N/A</v>
      </c>
      <c r="FC17" s="16" t="e">
        <f t="shared" si="28"/>
        <v>#N/A</v>
      </c>
      <c r="FD17" s="45" t="e">
        <f>'SC2'!CV33</f>
        <v>#N/A</v>
      </c>
      <c r="FE17" s="46" t="e">
        <f>'SC2'!CW33</f>
        <v>#N/A</v>
      </c>
      <c r="FF17" s="46" t="e">
        <f>'SC2'!CX33</f>
        <v>#N/A</v>
      </c>
      <c r="FG17" s="46" t="e">
        <f t="shared" si="76"/>
        <v>#N/A</v>
      </c>
      <c r="FH17" s="47" t="e">
        <f t="shared" si="29"/>
        <v>#N/A</v>
      </c>
      <c r="FI17" s="16" t="e">
        <f>'SC2'!CY33</f>
        <v>#N/A</v>
      </c>
      <c r="FJ17" s="16" t="e">
        <f>'SC2'!CZ33</f>
        <v>#N/A</v>
      </c>
      <c r="FK17" s="16" t="e">
        <f>'SC2'!DA33</f>
        <v>#N/A</v>
      </c>
      <c r="FL17" s="16" t="e">
        <f t="shared" si="77"/>
        <v>#N/A</v>
      </c>
      <c r="FM17" s="16" t="e">
        <f t="shared" si="30"/>
        <v>#N/A</v>
      </c>
      <c r="FN17" s="45" t="e">
        <f>'SC2'!DB33</f>
        <v>#N/A</v>
      </c>
      <c r="FO17" s="46" t="e">
        <f>'SC2'!DC33</f>
        <v>#N/A</v>
      </c>
      <c r="FP17" s="46" t="e">
        <f>'SC2'!DD33</f>
        <v>#N/A</v>
      </c>
      <c r="FQ17" s="46" t="e">
        <f t="shared" si="78"/>
        <v>#N/A</v>
      </c>
      <c r="FR17" s="47" t="e">
        <f t="shared" si="31"/>
        <v>#N/A</v>
      </c>
      <c r="FS17" s="16" t="e">
        <f>'SC2'!DE33</f>
        <v>#N/A</v>
      </c>
      <c r="FT17" s="16" t="e">
        <f>'SC2'!DF33</f>
        <v>#N/A</v>
      </c>
      <c r="FU17" s="16" t="e">
        <f>'SC2'!DG33</f>
        <v>#N/A</v>
      </c>
      <c r="FV17" s="16" t="e">
        <f t="shared" si="79"/>
        <v>#N/A</v>
      </c>
      <c r="FW17" s="16" t="e">
        <f t="shared" si="32"/>
        <v>#N/A</v>
      </c>
      <c r="FX17" s="45" t="e">
        <f>'SC2'!DH33</f>
        <v>#N/A</v>
      </c>
      <c r="FY17" s="46" t="e">
        <f>'SC2'!DI33</f>
        <v>#N/A</v>
      </c>
      <c r="FZ17" s="46" t="e">
        <f>'SC2'!DJ33</f>
        <v>#N/A</v>
      </c>
      <c r="GA17" s="46" t="e">
        <f t="shared" si="80"/>
        <v>#N/A</v>
      </c>
      <c r="GB17" s="47" t="e">
        <f t="shared" si="33"/>
        <v>#N/A</v>
      </c>
      <c r="GC17" s="16" t="e">
        <f>'SC2'!DK33</f>
        <v>#N/A</v>
      </c>
      <c r="GD17" s="16" t="e">
        <f>'SC2'!DL33</f>
        <v>#N/A</v>
      </c>
      <c r="GE17" s="16" t="e">
        <f>'SC2'!DM33</f>
        <v>#N/A</v>
      </c>
      <c r="GF17" s="16" t="e">
        <f t="shared" si="81"/>
        <v>#N/A</v>
      </c>
      <c r="GG17" s="16" t="e">
        <f t="shared" si="34"/>
        <v>#N/A</v>
      </c>
      <c r="GH17" s="45" t="e">
        <f>'SC2'!DN33</f>
        <v>#N/A</v>
      </c>
      <c r="GI17" s="46" t="e">
        <f>'SC2'!DO33</f>
        <v>#N/A</v>
      </c>
      <c r="GJ17" s="46" t="e">
        <f>'SC2'!DP33</f>
        <v>#N/A</v>
      </c>
      <c r="GK17" s="46" t="e">
        <f t="shared" si="82"/>
        <v>#N/A</v>
      </c>
      <c r="GL17" s="47" t="e">
        <f t="shared" si="35"/>
        <v>#N/A</v>
      </c>
      <c r="GM17" s="16" t="e">
        <f>'SC2'!DQ33</f>
        <v>#N/A</v>
      </c>
      <c r="GN17" s="16" t="e">
        <f>'SC2'!DR33</f>
        <v>#N/A</v>
      </c>
      <c r="GO17" s="16" t="e">
        <f>'SC2'!DS33</f>
        <v>#N/A</v>
      </c>
      <c r="GP17" s="16" t="e">
        <f t="shared" si="83"/>
        <v>#N/A</v>
      </c>
      <c r="GQ17" s="16" t="e">
        <f t="shared" si="36"/>
        <v>#N/A</v>
      </c>
      <c r="GR17" s="45" t="e">
        <f>'SC2'!DT33</f>
        <v>#N/A</v>
      </c>
      <c r="GS17" s="46" t="e">
        <f>'SC2'!DU33</f>
        <v>#N/A</v>
      </c>
      <c r="GT17" s="46" t="e">
        <f>'SC2'!DV33</f>
        <v>#N/A</v>
      </c>
      <c r="GU17" s="46" t="e">
        <f t="shared" si="84"/>
        <v>#N/A</v>
      </c>
      <c r="GV17" s="47" t="e">
        <f t="shared" si="37"/>
        <v>#N/A</v>
      </c>
      <c r="GW17" s="16" t="e">
        <f>'SC2'!DW33</f>
        <v>#N/A</v>
      </c>
      <c r="GX17" s="16" t="e">
        <f>'SC2'!DX33</f>
        <v>#N/A</v>
      </c>
      <c r="GY17" s="16" t="e">
        <f>'SC2'!DY33</f>
        <v>#N/A</v>
      </c>
      <c r="GZ17" s="16" t="e">
        <f t="shared" si="85"/>
        <v>#N/A</v>
      </c>
      <c r="HA17" s="16" t="e">
        <f t="shared" si="38"/>
        <v>#N/A</v>
      </c>
      <c r="HB17" s="45" t="e">
        <f>'SC2'!DZ33</f>
        <v>#N/A</v>
      </c>
      <c r="HC17" s="46" t="e">
        <f>'SC2'!EA33</f>
        <v>#N/A</v>
      </c>
      <c r="HD17" s="46" t="e">
        <f>'SC2'!EB33</f>
        <v>#N/A</v>
      </c>
      <c r="HE17" s="46" t="e">
        <f t="shared" si="86"/>
        <v>#N/A</v>
      </c>
      <c r="HF17" s="47" t="e">
        <f t="shared" si="39"/>
        <v>#N/A</v>
      </c>
      <c r="HG17" s="16" t="e">
        <f>'SC2'!EC33</f>
        <v>#N/A</v>
      </c>
      <c r="HH17" s="16" t="e">
        <f>'SC2'!ED33</f>
        <v>#N/A</v>
      </c>
      <c r="HI17" s="16" t="e">
        <f>'SC2'!EE33</f>
        <v>#N/A</v>
      </c>
      <c r="HJ17" s="16" t="e">
        <f t="shared" si="87"/>
        <v>#N/A</v>
      </c>
      <c r="HK17" s="16" t="e">
        <f t="shared" si="40"/>
        <v>#N/A</v>
      </c>
      <c r="HL17" s="45" t="e">
        <f>'SC2'!EF33</f>
        <v>#N/A</v>
      </c>
      <c r="HM17" s="46" t="e">
        <f>'SC2'!EG33</f>
        <v>#N/A</v>
      </c>
      <c r="HN17" s="46" t="e">
        <f>'SC2'!EH33</f>
        <v>#N/A</v>
      </c>
      <c r="HO17" s="46" t="e">
        <f t="shared" si="88"/>
        <v>#N/A</v>
      </c>
      <c r="HP17" s="47" t="e">
        <f t="shared" si="41"/>
        <v>#N/A</v>
      </c>
      <c r="HQ17" s="16" t="e">
        <f>'SC2'!EI33</f>
        <v>#N/A</v>
      </c>
      <c r="HR17" s="16" t="e">
        <f>'SC2'!EJ33</f>
        <v>#N/A</v>
      </c>
      <c r="HS17" s="16" t="e">
        <f>'SC2'!EK33</f>
        <v>#N/A</v>
      </c>
      <c r="HT17" s="16" t="e">
        <f t="shared" si="89"/>
        <v>#N/A</v>
      </c>
      <c r="HU17" s="16" t="e">
        <f t="shared" si="42"/>
        <v>#N/A</v>
      </c>
      <c r="HV17" s="45" t="e">
        <f>'SC2'!EL33</f>
        <v>#N/A</v>
      </c>
      <c r="HW17" s="46" t="e">
        <f>'SC2'!EM33</f>
        <v>#N/A</v>
      </c>
      <c r="HX17" s="46" t="e">
        <f>'SC2'!EN33</f>
        <v>#N/A</v>
      </c>
      <c r="HY17" s="46" t="e">
        <f t="shared" si="90"/>
        <v>#N/A</v>
      </c>
      <c r="HZ17" s="47" t="e">
        <f t="shared" si="43"/>
        <v>#N/A</v>
      </c>
      <c r="IA17" s="45" t="e">
        <f>'SC2'!EO33</f>
        <v>#N/A</v>
      </c>
      <c r="IB17" s="46" t="e">
        <f>'SC2'!EP33</f>
        <v>#N/A</v>
      </c>
      <c r="IC17" s="46" t="e">
        <f>'SC2'!EQ33</f>
        <v>#N/A</v>
      </c>
      <c r="ID17" s="46" t="e">
        <f t="shared" si="91"/>
        <v>#N/A</v>
      </c>
      <c r="IE17" s="47" t="e">
        <f t="shared" si="44"/>
        <v>#N/A</v>
      </c>
    </row>
    <row r="18" spans="1:239" s="16" customFormat="1" x14ac:dyDescent="0.25">
      <c r="A18" s="16">
        <f>'SC2'!A34</f>
        <v>0</v>
      </c>
      <c r="B18" s="16" t="e">
        <f>'SC2'!B34</f>
        <v>#N/A</v>
      </c>
      <c r="C18" s="16" t="e">
        <f>'SC2'!C34</f>
        <v>#N/A</v>
      </c>
      <c r="D18" s="16" t="e">
        <f>'SC2'!D34</f>
        <v>#N/A</v>
      </c>
      <c r="E18" s="16" t="e">
        <f>'SC2'!E34</f>
        <v>#N/A</v>
      </c>
      <c r="F18" s="16" t="e">
        <f>'SC2'!F34</f>
        <v>#N/A</v>
      </c>
      <c r="G18" s="16" t="e">
        <f>'SC2'!G34</f>
        <v>#N/A</v>
      </c>
      <c r="H18" s="16" t="e">
        <f>'SC2'!H34</f>
        <v>#N/A</v>
      </c>
      <c r="I18" s="16" t="e">
        <f>'SC2'!I34</f>
        <v>#N/A</v>
      </c>
      <c r="J18" s="45" t="e">
        <f>'SC2'!J34</f>
        <v>#N/A</v>
      </c>
      <c r="K18" s="46" t="e">
        <f>'SC2'!K34</f>
        <v>#N/A</v>
      </c>
      <c r="L18" s="46" t="e">
        <f>'SC2'!L34</f>
        <v>#N/A</v>
      </c>
      <c r="M18" s="46" t="e">
        <f t="shared" si="45"/>
        <v>#N/A</v>
      </c>
      <c r="N18" s="47" t="e">
        <f t="shared" si="92"/>
        <v>#N/A</v>
      </c>
      <c r="O18" s="16" t="e">
        <f>'SC2'!M34</f>
        <v>#N/A</v>
      </c>
      <c r="P18" s="16" t="e">
        <f>'SC2'!N34</f>
        <v>#N/A</v>
      </c>
      <c r="Q18" s="16" t="e">
        <f>'SC2'!O34</f>
        <v>#N/A</v>
      </c>
      <c r="R18" s="16" t="e">
        <f t="shared" si="47"/>
        <v>#N/A</v>
      </c>
      <c r="S18" s="16" t="e">
        <f t="shared" si="0"/>
        <v>#N/A</v>
      </c>
      <c r="T18" s="45" t="e">
        <f>'SC2'!P34</f>
        <v>#N/A</v>
      </c>
      <c r="U18" s="46" t="e">
        <f>'SC2'!Q34</f>
        <v>#N/A</v>
      </c>
      <c r="V18" s="46" t="e">
        <f>'SC2'!R34</f>
        <v>#N/A</v>
      </c>
      <c r="W18" s="46" t="e">
        <f t="shared" si="48"/>
        <v>#N/A</v>
      </c>
      <c r="X18" s="47" t="e">
        <f t="shared" si="1"/>
        <v>#N/A</v>
      </c>
      <c r="Y18" s="16" t="e">
        <f>'SC2'!S34</f>
        <v>#N/A</v>
      </c>
      <c r="Z18" s="16" t="e">
        <f>'SC2'!T34</f>
        <v>#N/A</v>
      </c>
      <c r="AA18" s="16" t="e">
        <f>'SC2'!U34</f>
        <v>#N/A</v>
      </c>
      <c r="AB18" s="16" t="e">
        <f t="shared" si="49"/>
        <v>#N/A</v>
      </c>
      <c r="AC18" s="16" t="e">
        <f t="shared" si="2"/>
        <v>#N/A</v>
      </c>
      <c r="AD18" s="45" t="e">
        <f>'SC2'!V34</f>
        <v>#N/A</v>
      </c>
      <c r="AE18" s="46" t="e">
        <f>'SC2'!W34</f>
        <v>#N/A</v>
      </c>
      <c r="AF18" s="46" t="e">
        <f>'SC2'!X34</f>
        <v>#N/A</v>
      </c>
      <c r="AG18" s="46" t="e">
        <f t="shared" si="50"/>
        <v>#N/A</v>
      </c>
      <c r="AH18" s="47" t="e">
        <f t="shared" si="3"/>
        <v>#N/A</v>
      </c>
      <c r="AI18" s="16" t="e">
        <f>'SC2'!Y34</f>
        <v>#N/A</v>
      </c>
      <c r="AJ18" s="16" t="e">
        <f>'SC2'!Z34</f>
        <v>#N/A</v>
      </c>
      <c r="AK18" s="16" t="e">
        <f>'SC2'!AA34</f>
        <v>#N/A</v>
      </c>
      <c r="AL18" s="16" t="e">
        <f t="shared" si="51"/>
        <v>#N/A</v>
      </c>
      <c r="AM18" s="16" t="e">
        <f t="shared" si="4"/>
        <v>#N/A</v>
      </c>
      <c r="AN18" s="45" t="e">
        <f>'SC2'!AB34</f>
        <v>#N/A</v>
      </c>
      <c r="AO18" s="46" t="e">
        <f>'SC2'!AC34</f>
        <v>#N/A</v>
      </c>
      <c r="AP18" s="46" t="e">
        <f>'SC2'!AD34</f>
        <v>#N/A</v>
      </c>
      <c r="AQ18" s="46" t="e">
        <f t="shared" si="52"/>
        <v>#N/A</v>
      </c>
      <c r="AR18" s="47" t="e">
        <f t="shared" si="5"/>
        <v>#N/A</v>
      </c>
      <c r="AS18" s="16" t="e">
        <f>'SC2'!AE34</f>
        <v>#N/A</v>
      </c>
      <c r="AT18" s="16" t="e">
        <f>'SC2'!AF34</f>
        <v>#N/A</v>
      </c>
      <c r="AU18" s="16" t="e">
        <f>'SC2'!AG34</f>
        <v>#N/A</v>
      </c>
      <c r="AV18" s="16" t="e">
        <f t="shared" si="53"/>
        <v>#N/A</v>
      </c>
      <c r="AW18" s="16" t="e">
        <f t="shared" si="6"/>
        <v>#N/A</v>
      </c>
      <c r="AX18" s="45" t="e">
        <f>'SC2'!AH34</f>
        <v>#N/A</v>
      </c>
      <c r="AY18" s="46" t="e">
        <f>'SC2'!AI34</f>
        <v>#N/A</v>
      </c>
      <c r="AZ18" s="46" t="e">
        <f>'SC2'!AJ34</f>
        <v>#N/A</v>
      </c>
      <c r="BA18" s="46" t="e">
        <f t="shared" si="54"/>
        <v>#N/A</v>
      </c>
      <c r="BB18" s="47" t="e">
        <f t="shared" si="7"/>
        <v>#N/A</v>
      </c>
      <c r="BC18" s="16" t="e">
        <f>'SC2'!AK34</f>
        <v>#N/A</v>
      </c>
      <c r="BD18" s="16" t="e">
        <f>'SC2'!AL34</f>
        <v>#N/A</v>
      </c>
      <c r="BE18" s="16" t="e">
        <f>'SC2'!AM34</f>
        <v>#N/A</v>
      </c>
      <c r="BF18" s="16" t="e">
        <f t="shared" si="55"/>
        <v>#N/A</v>
      </c>
      <c r="BG18" s="16" t="e">
        <f t="shared" si="8"/>
        <v>#N/A</v>
      </c>
      <c r="BH18" s="45" t="e">
        <f>'SC2'!AN34</f>
        <v>#N/A</v>
      </c>
      <c r="BI18" s="46" t="e">
        <f>'SC2'!AO34</f>
        <v>#N/A</v>
      </c>
      <c r="BJ18" s="46" t="e">
        <f>'SC2'!AP34</f>
        <v>#N/A</v>
      </c>
      <c r="BK18" s="46" t="e">
        <f t="shared" si="56"/>
        <v>#N/A</v>
      </c>
      <c r="BL18" s="47" t="e">
        <f t="shared" si="9"/>
        <v>#N/A</v>
      </c>
      <c r="BM18" s="16" t="e">
        <f>'SC2'!AQ34</f>
        <v>#N/A</v>
      </c>
      <c r="BN18" s="16" t="e">
        <f>'SC2'!AR34</f>
        <v>#N/A</v>
      </c>
      <c r="BO18" s="16" t="e">
        <f>'SC2'!AS34</f>
        <v>#N/A</v>
      </c>
      <c r="BP18" s="16" t="e">
        <f t="shared" si="57"/>
        <v>#N/A</v>
      </c>
      <c r="BQ18" s="16" t="e">
        <f t="shared" si="10"/>
        <v>#N/A</v>
      </c>
      <c r="BR18" s="45" t="e">
        <f>'SC2'!AT34</f>
        <v>#N/A</v>
      </c>
      <c r="BS18" s="46" t="e">
        <f>'SC2'!AU34</f>
        <v>#N/A</v>
      </c>
      <c r="BT18" s="46" t="e">
        <f>'SC2'!AV34</f>
        <v>#N/A</v>
      </c>
      <c r="BU18" s="46" t="e">
        <f t="shared" si="58"/>
        <v>#N/A</v>
      </c>
      <c r="BV18" s="47" t="e">
        <f t="shared" si="11"/>
        <v>#N/A</v>
      </c>
      <c r="BW18" s="16" t="e">
        <f>'SC2'!AW34</f>
        <v>#N/A</v>
      </c>
      <c r="BX18" s="16" t="e">
        <f>'SC2'!AX34</f>
        <v>#N/A</v>
      </c>
      <c r="BY18" s="16" t="e">
        <f>'SC2'!AY34</f>
        <v>#N/A</v>
      </c>
      <c r="BZ18" s="16" t="e">
        <f t="shared" si="59"/>
        <v>#N/A</v>
      </c>
      <c r="CA18" s="16" t="e">
        <f t="shared" si="12"/>
        <v>#N/A</v>
      </c>
      <c r="CB18" s="45" t="e">
        <f>'SC2'!AZ34</f>
        <v>#N/A</v>
      </c>
      <c r="CC18" s="46" t="e">
        <f>'SC2'!BA34</f>
        <v>#N/A</v>
      </c>
      <c r="CD18" s="46" t="e">
        <f>'SC2'!BB34</f>
        <v>#N/A</v>
      </c>
      <c r="CE18" s="46" t="e">
        <f t="shared" si="60"/>
        <v>#N/A</v>
      </c>
      <c r="CF18" s="47" t="e">
        <f t="shared" si="13"/>
        <v>#N/A</v>
      </c>
      <c r="CG18" s="16" t="e">
        <f>'SC2'!BC34</f>
        <v>#N/A</v>
      </c>
      <c r="CH18" s="16" t="e">
        <f>'SC2'!BD34</f>
        <v>#N/A</v>
      </c>
      <c r="CI18" s="16" t="e">
        <f>'SC2'!BE34</f>
        <v>#N/A</v>
      </c>
      <c r="CJ18" s="16" t="e">
        <f t="shared" si="61"/>
        <v>#N/A</v>
      </c>
      <c r="CK18" s="16" t="e">
        <f t="shared" si="14"/>
        <v>#N/A</v>
      </c>
      <c r="CL18" s="45" t="e">
        <f>'SC2'!BF34</f>
        <v>#N/A</v>
      </c>
      <c r="CM18" s="46" t="e">
        <f>'SC2'!BG34</f>
        <v>#N/A</v>
      </c>
      <c r="CN18" s="46" t="e">
        <f>'SC2'!BH34</f>
        <v>#N/A</v>
      </c>
      <c r="CO18" s="46" t="e">
        <f t="shared" si="62"/>
        <v>#N/A</v>
      </c>
      <c r="CP18" s="47" t="e">
        <f t="shared" si="15"/>
        <v>#N/A</v>
      </c>
      <c r="CQ18" s="16" t="e">
        <f>'SC2'!BI34</f>
        <v>#N/A</v>
      </c>
      <c r="CR18" s="16" t="e">
        <f>'SC2'!BJ34</f>
        <v>#N/A</v>
      </c>
      <c r="CS18" s="16" t="e">
        <f>'SC2'!BK34</f>
        <v>#N/A</v>
      </c>
      <c r="CT18" s="16" t="e">
        <f t="shared" si="63"/>
        <v>#N/A</v>
      </c>
      <c r="CU18" s="16" t="e">
        <f t="shared" si="16"/>
        <v>#N/A</v>
      </c>
      <c r="CV18" s="45" t="e">
        <f>'SC2'!BL34</f>
        <v>#N/A</v>
      </c>
      <c r="CW18" s="46" t="e">
        <f>'SC2'!BM34</f>
        <v>#N/A</v>
      </c>
      <c r="CX18" s="46" t="e">
        <f>'SC2'!BN34</f>
        <v>#N/A</v>
      </c>
      <c r="CY18" s="46" t="e">
        <f t="shared" si="64"/>
        <v>#N/A</v>
      </c>
      <c r="CZ18" s="47" t="e">
        <f t="shared" si="17"/>
        <v>#N/A</v>
      </c>
      <c r="DA18" s="16" t="e">
        <f>'SC2'!BO34</f>
        <v>#N/A</v>
      </c>
      <c r="DB18" s="16" t="e">
        <f>'SC2'!BP34</f>
        <v>#N/A</v>
      </c>
      <c r="DC18" s="16" t="e">
        <f>'SC2'!BQ34</f>
        <v>#N/A</v>
      </c>
      <c r="DD18" s="16" t="e">
        <f t="shared" si="65"/>
        <v>#N/A</v>
      </c>
      <c r="DE18" s="16" t="e">
        <f t="shared" si="18"/>
        <v>#N/A</v>
      </c>
      <c r="DF18" s="45" t="e">
        <f>'SC2'!BR34</f>
        <v>#N/A</v>
      </c>
      <c r="DG18" s="46" t="e">
        <f>'SC2'!BS34</f>
        <v>#N/A</v>
      </c>
      <c r="DH18" s="46" t="e">
        <f>'SC2'!BT34</f>
        <v>#N/A</v>
      </c>
      <c r="DI18" s="46" t="e">
        <f t="shared" si="66"/>
        <v>#N/A</v>
      </c>
      <c r="DJ18" s="47" t="e">
        <f t="shared" si="19"/>
        <v>#N/A</v>
      </c>
      <c r="DK18" s="16" t="e">
        <f>'SC2'!BU34</f>
        <v>#N/A</v>
      </c>
      <c r="DL18" s="16" t="e">
        <f>'SC2'!BV34</f>
        <v>#N/A</v>
      </c>
      <c r="DM18" s="16" t="e">
        <f>'SC2'!BW34</f>
        <v>#N/A</v>
      </c>
      <c r="DN18" s="16" t="e">
        <f t="shared" si="67"/>
        <v>#N/A</v>
      </c>
      <c r="DO18" s="16" t="e">
        <f t="shared" si="20"/>
        <v>#N/A</v>
      </c>
      <c r="DP18" s="45" t="e">
        <f>'SC2'!BX34</f>
        <v>#N/A</v>
      </c>
      <c r="DQ18" s="46" t="e">
        <f>'SC2'!BY34</f>
        <v>#N/A</v>
      </c>
      <c r="DR18" s="46" t="e">
        <f>'SC2'!BZ34</f>
        <v>#N/A</v>
      </c>
      <c r="DS18" s="46" t="e">
        <f t="shared" si="68"/>
        <v>#N/A</v>
      </c>
      <c r="DT18" s="47" t="e">
        <f t="shared" si="21"/>
        <v>#N/A</v>
      </c>
      <c r="DU18" s="16" t="e">
        <f>'SC2'!CA34</f>
        <v>#N/A</v>
      </c>
      <c r="DV18" s="16" t="e">
        <f>'SC2'!CB34</f>
        <v>#N/A</v>
      </c>
      <c r="DW18" s="16" t="e">
        <f>'SC2'!CC34</f>
        <v>#N/A</v>
      </c>
      <c r="DX18" s="16" t="e">
        <f t="shared" si="69"/>
        <v>#N/A</v>
      </c>
      <c r="DY18" s="16" t="e">
        <f t="shared" si="22"/>
        <v>#N/A</v>
      </c>
      <c r="DZ18" s="45" t="e">
        <f>'SC2'!CD34</f>
        <v>#N/A</v>
      </c>
      <c r="EA18" s="46" t="e">
        <f>'SC2'!CE34</f>
        <v>#N/A</v>
      </c>
      <c r="EB18" s="46" t="e">
        <f>'SC2'!CF34</f>
        <v>#N/A</v>
      </c>
      <c r="EC18" s="46" t="e">
        <f t="shared" si="70"/>
        <v>#N/A</v>
      </c>
      <c r="ED18" s="47" t="e">
        <f t="shared" si="23"/>
        <v>#N/A</v>
      </c>
      <c r="EE18" s="16" t="e">
        <f>'SC2'!CG34</f>
        <v>#N/A</v>
      </c>
      <c r="EF18" s="16" t="e">
        <f>'SC2'!CH34</f>
        <v>#N/A</v>
      </c>
      <c r="EG18" s="16" t="e">
        <f>'SC2'!CI34</f>
        <v>#N/A</v>
      </c>
      <c r="EH18" s="16" t="e">
        <f t="shared" si="71"/>
        <v>#N/A</v>
      </c>
      <c r="EI18" s="16" t="e">
        <f t="shared" si="24"/>
        <v>#N/A</v>
      </c>
      <c r="EJ18" s="45" t="e">
        <f>'SC2'!CJ34</f>
        <v>#N/A</v>
      </c>
      <c r="EK18" s="46" t="e">
        <f>'SC2'!CK34</f>
        <v>#N/A</v>
      </c>
      <c r="EL18" s="46" t="e">
        <f>'SC2'!CL34</f>
        <v>#N/A</v>
      </c>
      <c r="EM18" s="46" t="e">
        <f t="shared" si="72"/>
        <v>#N/A</v>
      </c>
      <c r="EN18" s="47" t="e">
        <f t="shared" si="25"/>
        <v>#N/A</v>
      </c>
      <c r="EO18" s="16" t="e">
        <f>'SC2'!CM34</f>
        <v>#N/A</v>
      </c>
      <c r="EP18" s="16" t="e">
        <f>'SC2'!CN34</f>
        <v>#N/A</v>
      </c>
      <c r="EQ18" s="16" t="e">
        <f>'SC2'!CO34</f>
        <v>#N/A</v>
      </c>
      <c r="ER18" s="16" t="e">
        <f t="shared" si="73"/>
        <v>#N/A</v>
      </c>
      <c r="ES18" s="16" t="e">
        <f t="shared" si="26"/>
        <v>#N/A</v>
      </c>
      <c r="ET18" s="45" t="e">
        <f>'SC2'!CP34</f>
        <v>#N/A</v>
      </c>
      <c r="EU18" s="46" t="e">
        <f>'SC2'!CQ34</f>
        <v>#N/A</v>
      </c>
      <c r="EV18" s="46" t="e">
        <f>'SC2'!CR34</f>
        <v>#N/A</v>
      </c>
      <c r="EW18" s="46" t="e">
        <f t="shared" si="74"/>
        <v>#N/A</v>
      </c>
      <c r="EX18" s="47" t="e">
        <f t="shared" si="27"/>
        <v>#N/A</v>
      </c>
      <c r="EY18" s="16" t="e">
        <f>'SC2'!CS34</f>
        <v>#N/A</v>
      </c>
      <c r="EZ18" s="16" t="e">
        <f>'SC2'!CT34</f>
        <v>#N/A</v>
      </c>
      <c r="FA18" s="16" t="e">
        <f>'SC2'!CU34</f>
        <v>#N/A</v>
      </c>
      <c r="FB18" s="16" t="e">
        <f t="shared" si="75"/>
        <v>#N/A</v>
      </c>
      <c r="FC18" s="16" t="e">
        <f t="shared" si="28"/>
        <v>#N/A</v>
      </c>
      <c r="FD18" s="45" t="e">
        <f>'SC2'!CV34</f>
        <v>#N/A</v>
      </c>
      <c r="FE18" s="46" t="e">
        <f>'SC2'!CW34</f>
        <v>#N/A</v>
      </c>
      <c r="FF18" s="46" t="e">
        <f>'SC2'!CX34</f>
        <v>#N/A</v>
      </c>
      <c r="FG18" s="46" t="e">
        <f t="shared" si="76"/>
        <v>#N/A</v>
      </c>
      <c r="FH18" s="47" t="e">
        <f t="shared" si="29"/>
        <v>#N/A</v>
      </c>
      <c r="FI18" s="16" t="e">
        <f>'SC2'!CY34</f>
        <v>#N/A</v>
      </c>
      <c r="FJ18" s="16" t="e">
        <f>'SC2'!CZ34</f>
        <v>#N/A</v>
      </c>
      <c r="FK18" s="16" t="e">
        <f>'SC2'!DA34</f>
        <v>#N/A</v>
      </c>
      <c r="FL18" s="16" t="e">
        <f t="shared" si="77"/>
        <v>#N/A</v>
      </c>
      <c r="FM18" s="16" t="e">
        <f t="shared" si="30"/>
        <v>#N/A</v>
      </c>
      <c r="FN18" s="45" t="e">
        <f>'SC2'!DB34</f>
        <v>#N/A</v>
      </c>
      <c r="FO18" s="46" t="e">
        <f>'SC2'!DC34</f>
        <v>#N/A</v>
      </c>
      <c r="FP18" s="46" t="e">
        <f>'SC2'!DD34</f>
        <v>#N/A</v>
      </c>
      <c r="FQ18" s="46" t="e">
        <f t="shared" si="78"/>
        <v>#N/A</v>
      </c>
      <c r="FR18" s="47" t="e">
        <f t="shared" si="31"/>
        <v>#N/A</v>
      </c>
      <c r="FS18" s="16" t="e">
        <f>'SC2'!DE34</f>
        <v>#N/A</v>
      </c>
      <c r="FT18" s="16" t="e">
        <f>'SC2'!DF34</f>
        <v>#N/A</v>
      </c>
      <c r="FU18" s="16" t="e">
        <f>'SC2'!DG34</f>
        <v>#N/A</v>
      </c>
      <c r="FV18" s="16" t="e">
        <f t="shared" si="79"/>
        <v>#N/A</v>
      </c>
      <c r="FW18" s="16" t="e">
        <f t="shared" si="32"/>
        <v>#N/A</v>
      </c>
      <c r="FX18" s="45" t="e">
        <f>'SC2'!DH34</f>
        <v>#N/A</v>
      </c>
      <c r="FY18" s="46" t="e">
        <f>'SC2'!DI34</f>
        <v>#N/A</v>
      </c>
      <c r="FZ18" s="46" t="e">
        <f>'SC2'!DJ34</f>
        <v>#N/A</v>
      </c>
      <c r="GA18" s="46" t="e">
        <f t="shared" si="80"/>
        <v>#N/A</v>
      </c>
      <c r="GB18" s="47" t="e">
        <f t="shared" si="33"/>
        <v>#N/A</v>
      </c>
      <c r="GC18" s="16" t="e">
        <f>'SC2'!DK34</f>
        <v>#N/A</v>
      </c>
      <c r="GD18" s="16" t="e">
        <f>'SC2'!DL34</f>
        <v>#N/A</v>
      </c>
      <c r="GE18" s="16" t="e">
        <f>'SC2'!DM34</f>
        <v>#N/A</v>
      </c>
      <c r="GF18" s="16" t="e">
        <f t="shared" si="81"/>
        <v>#N/A</v>
      </c>
      <c r="GG18" s="16" t="e">
        <f t="shared" si="34"/>
        <v>#N/A</v>
      </c>
      <c r="GH18" s="45" t="e">
        <f>'SC2'!DN34</f>
        <v>#N/A</v>
      </c>
      <c r="GI18" s="46" t="e">
        <f>'SC2'!DO34</f>
        <v>#N/A</v>
      </c>
      <c r="GJ18" s="46" t="e">
        <f>'SC2'!DP34</f>
        <v>#N/A</v>
      </c>
      <c r="GK18" s="46" t="e">
        <f t="shared" si="82"/>
        <v>#N/A</v>
      </c>
      <c r="GL18" s="47" t="e">
        <f t="shared" si="35"/>
        <v>#N/A</v>
      </c>
      <c r="GM18" s="16" t="e">
        <f>'SC2'!DQ34</f>
        <v>#N/A</v>
      </c>
      <c r="GN18" s="16" t="e">
        <f>'SC2'!DR34</f>
        <v>#N/A</v>
      </c>
      <c r="GO18" s="16" t="e">
        <f>'SC2'!DS34</f>
        <v>#N/A</v>
      </c>
      <c r="GP18" s="16" t="e">
        <f t="shared" si="83"/>
        <v>#N/A</v>
      </c>
      <c r="GQ18" s="16" t="e">
        <f t="shared" si="36"/>
        <v>#N/A</v>
      </c>
      <c r="GR18" s="45" t="e">
        <f>'SC2'!DT34</f>
        <v>#N/A</v>
      </c>
      <c r="GS18" s="46" t="e">
        <f>'SC2'!DU34</f>
        <v>#N/A</v>
      </c>
      <c r="GT18" s="46" t="e">
        <f>'SC2'!DV34</f>
        <v>#N/A</v>
      </c>
      <c r="GU18" s="46" t="e">
        <f t="shared" si="84"/>
        <v>#N/A</v>
      </c>
      <c r="GV18" s="47" t="e">
        <f t="shared" si="37"/>
        <v>#N/A</v>
      </c>
      <c r="GW18" s="16" t="e">
        <f>'SC2'!DW34</f>
        <v>#N/A</v>
      </c>
      <c r="GX18" s="16" t="e">
        <f>'SC2'!DX34</f>
        <v>#N/A</v>
      </c>
      <c r="GY18" s="16" t="e">
        <f>'SC2'!DY34</f>
        <v>#N/A</v>
      </c>
      <c r="GZ18" s="16" t="e">
        <f t="shared" si="85"/>
        <v>#N/A</v>
      </c>
      <c r="HA18" s="16" t="e">
        <f t="shared" si="38"/>
        <v>#N/A</v>
      </c>
      <c r="HB18" s="45" t="e">
        <f>'SC2'!DZ34</f>
        <v>#N/A</v>
      </c>
      <c r="HC18" s="46" t="e">
        <f>'SC2'!EA34</f>
        <v>#N/A</v>
      </c>
      <c r="HD18" s="46" t="e">
        <f>'SC2'!EB34</f>
        <v>#N/A</v>
      </c>
      <c r="HE18" s="46" t="e">
        <f t="shared" si="86"/>
        <v>#N/A</v>
      </c>
      <c r="HF18" s="47" t="e">
        <f t="shared" si="39"/>
        <v>#N/A</v>
      </c>
      <c r="HG18" s="16" t="e">
        <f>'SC2'!EC34</f>
        <v>#N/A</v>
      </c>
      <c r="HH18" s="16" t="e">
        <f>'SC2'!ED34</f>
        <v>#N/A</v>
      </c>
      <c r="HI18" s="16" t="e">
        <f>'SC2'!EE34</f>
        <v>#N/A</v>
      </c>
      <c r="HJ18" s="16" t="e">
        <f t="shared" si="87"/>
        <v>#N/A</v>
      </c>
      <c r="HK18" s="16" t="e">
        <f t="shared" si="40"/>
        <v>#N/A</v>
      </c>
      <c r="HL18" s="45" t="e">
        <f>'SC2'!EF34</f>
        <v>#N/A</v>
      </c>
      <c r="HM18" s="46" t="e">
        <f>'SC2'!EG34</f>
        <v>#N/A</v>
      </c>
      <c r="HN18" s="46" t="e">
        <f>'SC2'!EH34</f>
        <v>#N/A</v>
      </c>
      <c r="HO18" s="46" t="e">
        <f t="shared" si="88"/>
        <v>#N/A</v>
      </c>
      <c r="HP18" s="47" t="e">
        <f t="shared" si="41"/>
        <v>#N/A</v>
      </c>
      <c r="HQ18" s="16" t="e">
        <f>'SC2'!EI34</f>
        <v>#N/A</v>
      </c>
      <c r="HR18" s="16" t="e">
        <f>'SC2'!EJ34</f>
        <v>#N/A</v>
      </c>
      <c r="HS18" s="16" t="e">
        <f>'SC2'!EK34</f>
        <v>#N/A</v>
      </c>
      <c r="HT18" s="16" t="e">
        <f t="shared" si="89"/>
        <v>#N/A</v>
      </c>
      <c r="HU18" s="16" t="e">
        <f t="shared" si="42"/>
        <v>#N/A</v>
      </c>
      <c r="HV18" s="45" t="e">
        <f>'SC2'!EL34</f>
        <v>#N/A</v>
      </c>
      <c r="HW18" s="46" t="e">
        <f>'SC2'!EM34</f>
        <v>#N/A</v>
      </c>
      <c r="HX18" s="46" t="e">
        <f>'SC2'!EN34</f>
        <v>#N/A</v>
      </c>
      <c r="HY18" s="46" t="e">
        <f t="shared" si="90"/>
        <v>#N/A</v>
      </c>
      <c r="HZ18" s="47" t="e">
        <f t="shared" si="43"/>
        <v>#N/A</v>
      </c>
      <c r="IA18" s="45" t="e">
        <f>'SC2'!EO34</f>
        <v>#N/A</v>
      </c>
      <c r="IB18" s="46" t="e">
        <f>'SC2'!EP34</f>
        <v>#N/A</v>
      </c>
      <c r="IC18" s="46" t="e">
        <f>'SC2'!EQ34</f>
        <v>#N/A</v>
      </c>
      <c r="ID18" s="46" t="e">
        <f t="shared" si="91"/>
        <v>#N/A</v>
      </c>
      <c r="IE18" s="47" t="e">
        <f t="shared" si="44"/>
        <v>#N/A</v>
      </c>
    </row>
    <row r="19" spans="1:239" s="16" customFormat="1" x14ac:dyDescent="0.25">
      <c r="A19" s="16">
        <f>'SC2'!A35</f>
        <v>0</v>
      </c>
      <c r="B19" s="16" t="e">
        <f>'SC2'!B35</f>
        <v>#N/A</v>
      </c>
      <c r="C19" s="16" t="e">
        <f>'SC2'!C35</f>
        <v>#N/A</v>
      </c>
      <c r="D19" s="16" t="e">
        <f>'SC2'!D35</f>
        <v>#N/A</v>
      </c>
      <c r="E19" s="16" t="e">
        <f>'SC2'!E35</f>
        <v>#N/A</v>
      </c>
      <c r="F19" s="16" t="e">
        <f>'SC2'!F35</f>
        <v>#N/A</v>
      </c>
      <c r="G19" s="16" t="e">
        <f>'SC2'!G35</f>
        <v>#N/A</v>
      </c>
      <c r="H19" s="16" t="e">
        <f>'SC2'!H35</f>
        <v>#N/A</v>
      </c>
      <c r="I19" s="16" t="e">
        <f>'SC2'!I35</f>
        <v>#N/A</v>
      </c>
      <c r="J19" s="45" t="e">
        <f>'SC2'!J35</f>
        <v>#N/A</v>
      </c>
      <c r="K19" s="46" t="e">
        <f>'SC2'!K35</f>
        <v>#N/A</v>
      </c>
      <c r="L19" s="46" t="e">
        <f>'SC2'!L35</f>
        <v>#N/A</v>
      </c>
      <c r="M19" s="46" t="e">
        <f t="shared" si="45"/>
        <v>#N/A</v>
      </c>
      <c r="N19" s="47" t="e">
        <f t="shared" si="92"/>
        <v>#N/A</v>
      </c>
      <c r="O19" s="16" t="e">
        <f>'SC2'!M35</f>
        <v>#N/A</v>
      </c>
      <c r="P19" s="16" t="e">
        <f>'SC2'!N35</f>
        <v>#N/A</v>
      </c>
      <c r="Q19" s="16" t="e">
        <f>'SC2'!O35</f>
        <v>#N/A</v>
      </c>
      <c r="R19" s="16" t="e">
        <f t="shared" si="47"/>
        <v>#N/A</v>
      </c>
      <c r="S19" s="16" t="e">
        <f t="shared" si="0"/>
        <v>#N/A</v>
      </c>
      <c r="T19" s="45" t="e">
        <f>'SC2'!P35</f>
        <v>#N/A</v>
      </c>
      <c r="U19" s="46" t="e">
        <f>'SC2'!Q35</f>
        <v>#N/A</v>
      </c>
      <c r="V19" s="46" t="e">
        <f>'SC2'!R35</f>
        <v>#N/A</v>
      </c>
      <c r="W19" s="46" t="e">
        <f t="shared" si="48"/>
        <v>#N/A</v>
      </c>
      <c r="X19" s="47" t="e">
        <f t="shared" si="1"/>
        <v>#N/A</v>
      </c>
      <c r="Y19" s="16" t="e">
        <f>'SC2'!S35</f>
        <v>#N/A</v>
      </c>
      <c r="Z19" s="16" t="e">
        <f>'SC2'!T35</f>
        <v>#N/A</v>
      </c>
      <c r="AA19" s="16" t="e">
        <f>'SC2'!U35</f>
        <v>#N/A</v>
      </c>
      <c r="AB19" s="16" t="e">
        <f t="shared" si="49"/>
        <v>#N/A</v>
      </c>
      <c r="AC19" s="16" t="e">
        <f t="shared" si="2"/>
        <v>#N/A</v>
      </c>
      <c r="AD19" s="45" t="e">
        <f>'SC2'!V35</f>
        <v>#N/A</v>
      </c>
      <c r="AE19" s="46" t="e">
        <f>'SC2'!W35</f>
        <v>#N/A</v>
      </c>
      <c r="AF19" s="46" t="e">
        <f>'SC2'!X35</f>
        <v>#N/A</v>
      </c>
      <c r="AG19" s="46" t="e">
        <f t="shared" si="50"/>
        <v>#N/A</v>
      </c>
      <c r="AH19" s="47" t="e">
        <f t="shared" si="3"/>
        <v>#N/A</v>
      </c>
      <c r="AI19" s="16" t="e">
        <f>'SC2'!Y35</f>
        <v>#N/A</v>
      </c>
      <c r="AJ19" s="16" t="e">
        <f>'SC2'!Z35</f>
        <v>#N/A</v>
      </c>
      <c r="AK19" s="16" t="e">
        <f>'SC2'!AA35</f>
        <v>#N/A</v>
      </c>
      <c r="AL19" s="16" t="e">
        <f t="shared" si="51"/>
        <v>#N/A</v>
      </c>
      <c r="AM19" s="16" t="e">
        <f t="shared" si="4"/>
        <v>#N/A</v>
      </c>
      <c r="AN19" s="45" t="e">
        <f>'SC2'!AB35</f>
        <v>#N/A</v>
      </c>
      <c r="AO19" s="46" t="e">
        <f>'SC2'!AC35</f>
        <v>#N/A</v>
      </c>
      <c r="AP19" s="46" t="e">
        <f>'SC2'!AD35</f>
        <v>#N/A</v>
      </c>
      <c r="AQ19" s="46" t="e">
        <f t="shared" si="52"/>
        <v>#N/A</v>
      </c>
      <c r="AR19" s="47" t="e">
        <f t="shared" si="5"/>
        <v>#N/A</v>
      </c>
      <c r="AS19" s="16" t="e">
        <f>'SC2'!AE35</f>
        <v>#N/A</v>
      </c>
      <c r="AT19" s="16" t="e">
        <f>'SC2'!AF35</f>
        <v>#N/A</v>
      </c>
      <c r="AU19" s="16" t="e">
        <f>'SC2'!AG35</f>
        <v>#N/A</v>
      </c>
      <c r="AV19" s="16" t="e">
        <f t="shared" si="53"/>
        <v>#N/A</v>
      </c>
      <c r="AW19" s="16" t="e">
        <f t="shared" si="6"/>
        <v>#N/A</v>
      </c>
      <c r="AX19" s="45" t="e">
        <f>'SC2'!AH35</f>
        <v>#N/A</v>
      </c>
      <c r="AY19" s="46" t="e">
        <f>'SC2'!AI35</f>
        <v>#N/A</v>
      </c>
      <c r="AZ19" s="46" t="e">
        <f>'SC2'!AJ35</f>
        <v>#N/A</v>
      </c>
      <c r="BA19" s="46" t="e">
        <f t="shared" si="54"/>
        <v>#N/A</v>
      </c>
      <c r="BB19" s="47" t="e">
        <f t="shared" si="7"/>
        <v>#N/A</v>
      </c>
      <c r="BC19" s="16" t="e">
        <f>'SC2'!AK35</f>
        <v>#N/A</v>
      </c>
      <c r="BD19" s="16" t="e">
        <f>'SC2'!AL35</f>
        <v>#N/A</v>
      </c>
      <c r="BE19" s="16" t="e">
        <f>'SC2'!AM35</f>
        <v>#N/A</v>
      </c>
      <c r="BF19" s="16" t="e">
        <f t="shared" si="55"/>
        <v>#N/A</v>
      </c>
      <c r="BG19" s="16" t="e">
        <f t="shared" si="8"/>
        <v>#N/A</v>
      </c>
      <c r="BH19" s="45" t="e">
        <f>'SC2'!AN35</f>
        <v>#N/A</v>
      </c>
      <c r="BI19" s="46" t="e">
        <f>'SC2'!AO35</f>
        <v>#N/A</v>
      </c>
      <c r="BJ19" s="46" t="e">
        <f>'SC2'!AP35</f>
        <v>#N/A</v>
      </c>
      <c r="BK19" s="46" t="e">
        <f t="shared" si="56"/>
        <v>#N/A</v>
      </c>
      <c r="BL19" s="47" t="e">
        <f t="shared" si="9"/>
        <v>#N/A</v>
      </c>
      <c r="BM19" s="16" t="e">
        <f>'SC2'!AQ35</f>
        <v>#N/A</v>
      </c>
      <c r="BN19" s="16" t="e">
        <f>'SC2'!AR35</f>
        <v>#N/A</v>
      </c>
      <c r="BO19" s="16" t="e">
        <f>'SC2'!AS35</f>
        <v>#N/A</v>
      </c>
      <c r="BP19" s="16" t="e">
        <f t="shared" si="57"/>
        <v>#N/A</v>
      </c>
      <c r="BQ19" s="16" t="e">
        <f t="shared" si="10"/>
        <v>#N/A</v>
      </c>
      <c r="BR19" s="45" t="e">
        <f>'SC2'!AT35</f>
        <v>#N/A</v>
      </c>
      <c r="BS19" s="46" t="e">
        <f>'SC2'!AU35</f>
        <v>#N/A</v>
      </c>
      <c r="BT19" s="46" t="e">
        <f>'SC2'!AV35</f>
        <v>#N/A</v>
      </c>
      <c r="BU19" s="46" t="e">
        <f t="shared" si="58"/>
        <v>#N/A</v>
      </c>
      <c r="BV19" s="47" t="e">
        <f t="shared" si="11"/>
        <v>#N/A</v>
      </c>
      <c r="BW19" s="16" t="e">
        <f>'SC2'!AW35</f>
        <v>#N/A</v>
      </c>
      <c r="BX19" s="16" t="e">
        <f>'SC2'!AX35</f>
        <v>#N/A</v>
      </c>
      <c r="BY19" s="16" t="e">
        <f>'SC2'!AY35</f>
        <v>#N/A</v>
      </c>
      <c r="BZ19" s="16" t="e">
        <f t="shared" si="59"/>
        <v>#N/A</v>
      </c>
      <c r="CA19" s="16" t="e">
        <f t="shared" si="12"/>
        <v>#N/A</v>
      </c>
      <c r="CB19" s="45" t="e">
        <f>'SC2'!AZ35</f>
        <v>#N/A</v>
      </c>
      <c r="CC19" s="46" t="e">
        <f>'SC2'!BA35</f>
        <v>#N/A</v>
      </c>
      <c r="CD19" s="46" t="e">
        <f>'SC2'!BB35</f>
        <v>#N/A</v>
      </c>
      <c r="CE19" s="46" t="e">
        <f t="shared" si="60"/>
        <v>#N/A</v>
      </c>
      <c r="CF19" s="47" t="e">
        <f t="shared" si="13"/>
        <v>#N/A</v>
      </c>
      <c r="CG19" s="16" t="e">
        <f>'SC2'!BC35</f>
        <v>#N/A</v>
      </c>
      <c r="CH19" s="16" t="e">
        <f>'SC2'!BD35</f>
        <v>#N/A</v>
      </c>
      <c r="CI19" s="16" t="e">
        <f>'SC2'!BE35</f>
        <v>#N/A</v>
      </c>
      <c r="CJ19" s="16" t="e">
        <f t="shared" si="61"/>
        <v>#N/A</v>
      </c>
      <c r="CK19" s="16" t="e">
        <f t="shared" si="14"/>
        <v>#N/A</v>
      </c>
      <c r="CL19" s="45" t="e">
        <f>'SC2'!BF35</f>
        <v>#N/A</v>
      </c>
      <c r="CM19" s="46" t="e">
        <f>'SC2'!BG35</f>
        <v>#N/A</v>
      </c>
      <c r="CN19" s="46" t="e">
        <f>'SC2'!BH35</f>
        <v>#N/A</v>
      </c>
      <c r="CO19" s="46" t="e">
        <f t="shared" si="62"/>
        <v>#N/A</v>
      </c>
      <c r="CP19" s="47" t="e">
        <f t="shared" si="15"/>
        <v>#N/A</v>
      </c>
      <c r="CQ19" s="16" t="e">
        <f>'SC2'!BI35</f>
        <v>#N/A</v>
      </c>
      <c r="CR19" s="16" t="e">
        <f>'SC2'!BJ35</f>
        <v>#N/A</v>
      </c>
      <c r="CS19" s="16" t="e">
        <f>'SC2'!BK35</f>
        <v>#N/A</v>
      </c>
      <c r="CT19" s="16" t="e">
        <f t="shared" si="63"/>
        <v>#N/A</v>
      </c>
      <c r="CU19" s="16" t="e">
        <f t="shared" si="16"/>
        <v>#N/A</v>
      </c>
      <c r="CV19" s="45" t="e">
        <f>'SC2'!BL35</f>
        <v>#N/A</v>
      </c>
      <c r="CW19" s="46" t="e">
        <f>'SC2'!BM35</f>
        <v>#N/A</v>
      </c>
      <c r="CX19" s="46" t="e">
        <f>'SC2'!BN35</f>
        <v>#N/A</v>
      </c>
      <c r="CY19" s="46" t="e">
        <f t="shared" si="64"/>
        <v>#N/A</v>
      </c>
      <c r="CZ19" s="47" t="e">
        <f t="shared" si="17"/>
        <v>#N/A</v>
      </c>
      <c r="DA19" s="16" t="e">
        <f>'SC2'!BO35</f>
        <v>#N/A</v>
      </c>
      <c r="DB19" s="16" t="e">
        <f>'SC2'!BP35</f>
        <v>#N/A</v>
      </c>
      <c r="DC19" s="16" t="e">
        <f>'SC2'!BQ35</f>
        <v>#N/A</v>
      </c>
      <c r="DD19" s="16" t="e">
        <f t="shared" si="65"/>
        <v>#N/A</v>
      </c>
      <c r="DE19" s="16" t="e">
        <f t="shared" si="18"/>
        <v>#N/A</v>
      </c>
      <c r="DF19" s="45" t="e">
        <f>'SC2'!BR35</f>
        <v>#N/A</v>
      </c>
      <c r="DG19" s="46" t="e">
        <f>'SC2'!BS35</f>
        <v>#N/A</v>
      </c>
      <c r="DH19" s="46" t="e">
        <f>'SC2'!BT35</f>
        <v>#N/A</v>
      </c>
      <c r="DI19" s="46" t="e">
        <f t="shared" si="66"/>
        <v>#N/A</v>
      </c>
      <c r="DJ19" s="47" t="e">
        <f t="shared" si="19"/>
        <v>#N/A</v>
      </c>
      <c r="DK19" s="16" t="e">
        <f>'SC2'!BU35</f>
        <v>#N/A</v>
      </c>
      <c r="DL19" s="16" t="e">
        <f>'SC2'!BV35</f>
        <v>#N/A</v>
      </c>
      <c r="DM19" s="16" t="e">
        <f>'SC2'!BW35</f>
        <v>#N/A</v>
      </c>
      <c r="DN19" s="16" t="e">
        <f t="shared" si="67"/>
        <v>#N/A</v>
      </c>
      <c r="DO19" s="16" t="e">
        <f t="shared" si="20"/>
        <v>#N/A</v>
      </c>
      <c r="DP19" s="45" t="e">
        <f>'SC2'!BX35</f>
        <v>#N/A</v>
      </c>
      <c r="DQ19" s="46" t="e">
        <f>'SC2'!BY35</f>
        <v>#N/A</v>
      </c>
      <c r="DR19" s="46" t="e">
        <f>'SC2'!BZ35</f>
        <v>#N/A</v>
      </c>
      <c r="DS19" s="46" t="e">
        <f t="shared" si="68"/>
        <v>#N/A</v>
      </c>
      <c r="DT19" s="47" t="e">
        <f t="shared" si="21"/>
        <v>#N/A</v>
      </c>
      <c r="DU19" s="16" t="e">
        <f>'SC2'!CA35</f>
        <v>#N/A</v>
      </c>
      <c r="DV19" s="16" t="e">
        <f>'SC2'!CB35</f>
        <v>#N/A</v>
      </c>
      <c r="DW19" s="16" t="e">
        <f>'SC2'!CC35</f>
        <v>#N/A</v>
      </c>
      <c r="DX19" s="16" t="e">
        <f t="shared" si="69"/>
        <v>#N/A</v>
      </c>
      <c r="DY19" s="16" t="e">
        <f t="shared" si="22"/>
        <v>#N/A</v>
      </c>
      <c r="DZ19" s="45" t="e">
        <f>'SC2'!CD35</f>
        <v>#N/A</v>
      </c>
      <c r="EA19" s="46" t="e">
        <f>'SC2'!CE35</f>
        <v>#N/A</v>
      </c>
      <c r="EB19" s="46" t="e">
        <f>'SC2'!CF35</f>
        <v>#N/A</v>
      </c>
      <c r="EC19" s="46" t="e">
        <f t="shared" si="70"/>
        <v>#N/A</v>
      </c>
      <c r="ED19" s="47" t="e">
        <f t="shared" si="23"/>
        <v>#N/A</v>
      </c>
      <c r="EE19" s="16" t="e">
        <f>'SC2'!CG35</f>
        <v>#N/A</v>
      </c>
      <c r="EF19" s="16" t="e">
        <f>'SC2'!CH35</f>
        <v>#N/A</v>
      </c>
      <c r="EG19" s="16" t="e">
        <f>'SC2'!CI35</f>
        <v>#N/A</v>
      </c>
      <c r="EH19" s="16" t="e">
        <f t="shared" si="71"/>
        <v>#N/A</v>
      </c>
      <c r="EI19" s="16" t="e">
        <f t="shared" si="24"/>
        <v>#N/A</v>
      </c>
      <c r="EJ19" s="45" t="e">
        <f>'SC2'!CJ35</f>
        <v>#N/A</v>
      </c>
      <c r="EK19" s="46" t="e">
        <f>'SC2'!CK35</f>
        <v>#N/A</v>
      </c>
      <c r="EL19" s="46" t="e">
        <f>'SC2'!CL35</f>
        <v>#N/A</v>
      </c>
      <c r="EM19" s="46" t="e">
        <f t="shared" si="72"/>
        <v>#N/A</v>
      </c>
      <c r="EN19" s="47" t="e">
        <f t="shared" si="25"/>
        <v>#N/A</v>
      </c>
      <c r="EO19" s="16" t="e">
        <f>'SC2'!CM35</f>
        <v>#N/A</v>
      </c>
      <c r="EP19" s="16" t="e">
        <f>'SC2'!CN35</f>
        <v>#N/A</v>
      </c>
      <c r="EQ19" s="16" t="e">
        <f>'SC2'!CO35</f>
        <v>#N/A</v>
      </c>
      <c r="ER19" s="16" t="e">
        <f t="shared" si="73"/>
        <v>#N/A</v>
      </c>
      <c r="ES19" s="16" t="e">
        <f t="shared" si="26"/>
        <v>#N/A</v>
      </c>
      <c r="ET19" s="45" t="e">
        <f>'SC2'!CP35</f>
        <v>#N/A</v>
      </c>
      <c r="EU19" s="46" t="e">
        <f>'SC2'!CQ35</f>
        <v>#N/A</v>
      </c>
      <c r="EV19" s="46" t="e">
        <f>'SC2'!CR35</f>
        <v>#N/A</v>
      </c>
      <c r="EW19" s="46" t="e">
        <f t="shared" si="74"/>
        <v>#N/A</v>
      </c>
      <c r="EX19" s="47" t="e">
        <f t="shared" si="27"/>
        <v>#N/A</v>
      </c>
      <c r="EY19" s="16" t="e">
        <f>'SC2'!CS35</f>
        <v>#N/A</v>
      </c>
      <c r="EZ19" s="16" t="e">
        <f>'SC2'!CT35</f>
        <v>#N/A</v>
      </c>
      <c r="FA19" s="16" t="e">
        <f>'SC2'!CU35</f>
        <v>#N/A</v>
      </c>
      <c r="FB19" s="16" t="e">
        <f t="shared" si="75"/>
        <v>#N/A</v>
      </c>
      <c r="FC19" s="16" t="e">
        <f t="shared" si="28"/>
        <v>#N/A</v>
      </c>
      <c r="FD19" s="45" t="e">
        <f>'SC2'!CV35</f>
        <v>#N/A</v>
      </c>
      <c r="FE19" s="46" t="e">
        <f>'SC2'!CW35</f>
        <v>#N/A</v>
      </c>
      <c r="FF19" s="46" t="e">
        <f>'SC2'!CX35</f>
        <v>#N/A</v>
      </c>
      <c r="FG19" s="46" t="e">
        <f t="shared" si="76"/>
        <v>#N/A</v>
      </c>
      <c r="FH19" s="47" t="e">
        <f t="shared" si="29"/>
        <v>#N/A</v>
      </c>
      <c r="FI19" s="16" t="e">
        <f>'SC2'!CY35</f>
        <v>#N/A</v>
      </c>
      <c r="FJ19" s="16" t="e">
        <f>'SC2'!CZ35</f>
        <v>#N/A</v>
      </c>
      <c r="FK19" s="16" t="e">
        <f>'SC2'!DA35</f>
        <v>#N/A</v>
      </c>
      <c r="FL19" s="16" t="e">
        <f t="shared" si="77"/>
        <v>#N/A</v>
      </c>
      <c r="FM19" s="16" t="e">
        <f t="shared" si="30"/>
        <v>#N/A</v>
      </c>
      <c r="FN19" s="45" t="e">
        <f>'SC2'!DB35</f>
        <v>#N/A</v>
      </c>
      <c r="FO19" s="46" t="e">
        <f>'SC2'!DC35</f>
        <v>#N/A</v>
      </c>
      <c r="FP19" s="46" t="e">
        <f>'SC2'!DD35</f>
        <v>#N/A</v>
      </c>
      <c r="FQ19" s="46" t="e">
        <f t="shared" si="78"/>
        <v>#N/A</v>
      </c>
      <c r="FR19" s="47" t="e">
        <f t="shared" si="31"/>
        <v>#N/A</v>
      </c>
      <c r="FS19" s="16" t="e">
        <f>'SC2'!DE35</f>
        <v>#N/A</v>
      </c>
      <c r="FT19" s="16" t="e">
        <f>'SC2'!DF35</f>
        <v>#N/A</v>
      </c>
      <c r="FU19" s="16" t="e">
        <f>'SC2'!DG35</f>
        <v>#N/A</v>
      </c>
      <c r="FV19" s="16" t="e">
        <f t="shared" si="79"/>
        <v>#N/A</v>
      </c>
      <c r="FW19" s="16" t="e">
        <f t="shared" si="32"/>
        <v>#N/A</v>
      </c>
      <c r="FX19" s="45" t="e">
        <f>'SC2'!DH35</f>
        <v>#N/A</v>
      </c>
      <c r="FY19" s="46" t="e">
        <f>'SC2'!DI35</f>
        <v>#N/A</v>
      </c>
      <c r="FZ19" s="46" t="e">
        <f>'SC2'!DJ35</f>
        <v>#N/A</v>
      </c>
      <c r="GA19" s="46" t="e">
        <f t="shared" si="80"/>
        <v>#N/A</v>
      </c>
      <c r="GB19" s="47" t="e">
        <f t="shared" si="33"/>
        <v>#N/A</v>
      </c>
      <c r="GC19" s="16" t="e">
        <f>'SC2'!DK35</f>
        <v>#N/A</v>
      </c>
      <c r="GD19" s="16" t="e">
        <f>'SC2'!DL35</f>
        <v>#N/A</v>
      </c>
      <c r="GE19" s="16" t="e">
        <f>'SC2'!DM35</f>
        <v>#N/A</v>
      </c>
      <c r="GF19" s="16" t="e">
        <f t="shared" si="81"/>
        <v>#N/A</v>
      </c>
      <c r="GG19" s="16" t="e">
        <f t="shared" si="34"/>
        <v>#N/A</v>
      </c>
      <c r="GH19" s="45" t="e">
        <f>'SC2'!DN35</f>
        <v>#N/A</v>
      </c>
      <c r="GI19" s="46" t="e">
        <f>'SC2'!DO35</f>
        <v>#N/A</v>
      </c>
      <c r="GJ19" s="46" t="e">
        <f>'SC2'!DP35</f>
        <v>#N/A</v>
      </c>
      <c r="GK19" s="46" t="e">
        <f t="shared" si="82"/>
        <v>#N/A</v>
      </c>
      <c r="GL19" s="47" t="e">
        <f t="shared" si="35"/>
        <v>#N/A</v>
      </c>
      <c r="GM19" s="16" t="e">
        <f>'SC2'!DQ35</f>
        <v>#N/A</v>
      </c>
      <c r="GN19" s="16" t="e">
        <f>'SC2'!DR35</f>
        <v>#N/A</v>
      </c>
      <c r="GO19" s="16" t="e">
        <f>'SC2'!DS35</f>
        <v>#N/A</v>
      </c>
      <c r="GP19" s="16" t="e">
        <f t="shared" si="83"/>
        <v>#N/A</v>
      </c>
      <c r="GQ19" s="16" t="e">
        <f t="shared" si="36"/>
        <v>#N/A</v>
      </c>
      <c r="GR19" s="45" t="e">
        <f>'SC2'!DT35</f>
        <v>#N/A</v>
      </c>
      <c r="GS19" s="46" t="e">
        <f>'SC2'!DU35</f>
        <v>#N/A</v>
      </c>
      <c r="GT19" s="46" t="e">
        <f>'SC2'!DV35</f>
        <v>#N/A</v>
      </c>
      <c r="GU19" s="46" t="e">
        <f t="shared" si="84"/>
        <v>#N/A</v>
      </c>
      <c r="GV19" s="47" t="e">
        <f t="shared" si="37"/>
        <v>#N/A</v>
      </c>
      <c r="GW19" s="16" t="e">
        <f>'SC2'!DW35</f>
        <v>#N/A</v>
      </c>
      <c r="GX19" s="16" t="e">
        <f>'SC2'!DX35</f>
        <v>#N/A</v>
      </c>
      <c r="GY19" s="16" t="e">
        <f>'SC2'!DY35</f>
        <v>#N/A</v>
      </c>
      <c r="GZ19" s="16" t="e">
        <f t="shared" si="85"/>
        <v>#N/A</v>
      </c>
      <c r="HA19" s="16" t="e">
        <f t="shared" si="38"/>
        <v>#N/A</v>
      </c>
      <c r="HB19" s="45" t="e">
        <f>'SC2'!DZ35</f>
        <v>#N/A</v>
      </c>
      <c r="HC19" s="46" t="e">
        <f>'SC2'!EA35</f>
        <v>#N/A</v>
      </c>
      <c r="HD19" s="46" t="e">
        <f>'SC2'!EB35</f>
        <v>#N/A</v>
      </c>
      <c r="HE19" s="46" t="e">
        <f t="shared" si="86"/>
        <v>#N/A</v>
      </c>
      <c r="HF19" s="47" t="e">
        <f t="shared" si="39"/>
        <v>#N/A</v>
      </c>
      <c r="HG19" s="16" t="e">
        <f>'SC2'!EC35</f>
        <v>#N/A</v>
      </c>
      <c r="HH19" s="16" t="e">
        <f>'SC2'!ED35</f>
        <v>#N/A</v>
      </c>
      <c r="HI19" s="16" t="e">
        <f>'SC2'!EE35</f>
        <v>#N/A</v>
      </c>
      <c r="HJ19" s="16" t="e">
        <f t="shared" si="87"/>
        <v>#N/A</v>
      </c>
      <c r="HK19" s="16" t="e">
        <f t="shared" si="40"/>
        <v>#N/A</v>
      </c>
      <c r="HL19" s="45" t="e">
        <f>'SC2'!EF35</f>
        <v>#N/A</v>
      </c>
      <c r="HM19" s="46" t="e">
        <f>'SC2'!EG35</f>
        <v>#N/A</v>
      </c>
      <c r="HN19" s="46" t="e">
        <f>'SC2'!EH35</f>
        <v>#N/A</v>
      </c>
      <c r="HO19" s="46" t="e">
        <f t="shared" si="88"/>
        <v>#N/A</v>
      </c>
      <c r="HP19" s="47" t="e">
        <f t="shared" si="41"/>
        <v>#N/A</v>
      </c>
      <c r="HQ19" s="16" t="e">
        <f>'SC2'!EI35</f>
        <v>#N/A</v>
      </c>
      <c r="HR19" s="16" t="e">
        <f>'SC2'!EJ35</f>
        <v>#N/A</v>
      </c>
      <c r="HS19" s="16" t="e">
        <f>'SC2'!EK35</f>
        <v>#N/A</v>
      </c>
      <c r="HT19" s="16" t="e">
        <f t="shared" si="89"/>
        <v>#N/A</v>
      </c>
      <c r="HU19" s="16" t="e">
        <f t="shared" si="42"/>
        <v>#N/A</v>
      </c>
      <c r="HV19" s="45" t="e">
        <f>'SC2'!EL35</f>
        <v>#N/A</v>
      </c>
      <c r="HW19" s="46" t="e">
        <f>'SC2'!EM35</f>
        <v>#N/A</v>
      </c>
      <c r="HX19" s="46" t="e">
        <f>'SC2'!EN35</f>
        <v>#N/A</v>
      </c>
      <c r="HY19" s="46" t="e">
        <f t="shared" si="90"/>
        <v>#N/A</v>
      </c>
      <c r="HZ19" s="47" t="e">
        <f t="shared" si="43"/>
        <v>#N/A</v>
      </c>
      <c r="IA19" s="45" t="e">
        <f>'SC2'!EO35</f>
        <v>#N/A</v>
      </c>
      <c r="IB19" s="46" t="e">
        <f>'SC2'!EP35</f>
        <v>#N/A</v>
      </c>
      <c r="IC19" s="46" t="e">
        <f>'SC2'!EQ35</f>
        <v>#N/A</v>
      </c>
      <c r="ID19" s="46" t="e">
        <f t="shared" si="91"/>
        <v>#N/A</v>
      </c>
      <c r="IE19" s="47" t="e">
        <f t="shared" si="44"/>
        <v>#N/A</v>
      </c>
    </row>
    <row r="20" spans="1:239" s="16" customFormat="1" x14ac:dyDescent="0.25">
      <c r="A20" s="16">
        <f>'SC2'!A36</f>
        <v>0</v>
      </c>
      <c r="B20" s="16" t="e">
        <f>'SC2'!B36</f>
        <v>#N/A</v>
      </c>
      <c r="C20" s="16" t="e">
        <f>'SC2'!C36</f>
        <v>#N/A</v>
      </c>
      <c r="D20" s="16" t="e">
        <f>'SC2'!D36</f>
        <v>#N/A</v>
      </c>
      <c r="E20" s="16" t="e">
        <f>'SC2'!E36</f>
        <v>#N/A</v>
      </c>
      <c r="F20" s="16" t="e">
        <f>'SC2'!F36</f>
        <v>#N/A</v>
      </c>
      <c r="G20" s="16" t="e">
        <f>'SC2'!G36</f>
        <v>#N/A</v>
      </c>
      <c r="H20" s="16" t="e">
        <f>'SC2'!H36</f>
        <v>#N/A</v>
      </c>
      <c r="I20" s="16" t="e">
        <f>'SC2'!I36</f>
        <v>#N/A</v>
      </c>
      <c r="J20" s="45" t="e">
        <f>'SC2'!J36</f>
        <v>#N/A</v>
      </c>
      <c r="K20" s="46" t="e">
        <f>'SC2'!K36</f>
        <v>#N/A</v>
      </c>
      <c r="L20" s="46" t="e">
        <f>'SC2'!L36</f>
        <v>#N/A</v>
      </c>
      <c r="M20" s="46" t="e">
        <f>J20-K20</f>
        <v>#N/A</v>
      </c>
      <c r="N20" s="47" t="e">
        <f t="shared" si="92"/>
        <v>#N/A</v>
      </c>
      <c r="O20" s="16" t="e">
        <f>'SC2'!M36</f>
        <v>#N/A</v>
      </c>
      <c r="P20" s="16" t="e">
        <f>'SC2'!N36</f>
        <v>#N/A</v>
      </c>
      <c r="Q20" s="16" t="e">
        <f>'SC2'!O36</f>
        <v>#N/A</v>
      </c>
      <c r="R20" s="16" t="e">
        <f t="shared" si="47"/>
        <v>#N/A</v>
      </c>
      <c r="S20" s="16" t="e">
        <f t="shared" si="0"/>
        <v>#N/A</v>
      </c>
      <c r="T20" s="45" t="e">
        <f>'SC2'!P36</f>
        <v>#N/A</v>
      </c>
      <c r="U20" s="46" t="e">
        <f>'SC2'!Q36</f>
        <v>#N/A</v>
      </c>
      <c r="V20" s="46" t="e">
        <f>'SC2'!R36</f>
        <v>#N/A</v>
      </c>
      <c r="W20" s="46" t="e">
        <f t="shared" si="48"/>
        <v>#N/A</v>
      </c>
      <c r="X20" s="47" t="e">
        <f t="shared" si="1"/>
        <v>#N/A</v>
      </c>
      <c r="Y20" s="16" t="e">
        <f>'SC2'!S36</f>
        <v>#N/A</v>
      </c>
      <c r="Z20" s="16" t="e">
        <f>'SC2'!T36</f>
        <v>#N/A</v>
      </c>
      <c r="AA20" s="16" t="e">
        <f>'SC2'!U36</f>
        <v>#N/A</v>
      </c>
      <c r="AB20" s="16" t="e">
        <f t="shared" si="49"/>
        <v>#N/A</v>
      </c>
      <c r="AC20" s="16" t="e">
        <f t="shared" si="2"/>
        <v>#N/A</v>
      </c>
      <c r="AD20" s="45" t="e">
        <f>'SC2'!V36</f>
        <v>#N/A</v>
      </c>
      <c r="AE20" s="46" t="e">
        <f>'SC2'!W36</f>
        <v>#N/A</v>
      </c>
      <c r="AF20" s="46" t="e">
        <f>'SC2'!X36</f>
        <v>#N/A</v>
      </c>
      <c r="AG20" s="46" t="e">
        <f t="shared" si="50"/>
        <v>#N/A</v>
      </c>
      <c r="AH20" s="47" t="e">
        <f t="shared" si="3"/>
        <v>#N/A</v>
      </c>
      <c r="AI20" s="16" t="e">
        <f>'SC2'!Y36</f>
        <v>#N/A</v>
      </c>
      <c r="AJ20" s="16" t="e">
        <f>'SC2'!Z36</f>
        <v>#N/A</v>
      </c>
      <c r="AK20" s="16" t="e">
        <f>'SC2'!AA36</f>
        <v>#N/A</v>
      </c>
      <c r="AL20" s="16" t="e">
        <f t="shared" si="51"/>
        <v>#N/A</v>
      </c>
      <c r="AM20" s="16" t="e">
        <f t="shared" si="4"/>
        <v>#N/A</v>
      </c>
      <c r="AN20" s="45" t="e">
        <f>'SC2'!AB36</f>
        <v>#N/A</v>
      </c>
      <c r="AO20" s="46" t="e">
        <f>'SC2'!AC36</f>
        <v>#N/A</v>
      </c>
      <c r="AP20" s="46" t="e">
        <f>'SC2'!AD36</f>
        <v>#N/A</v>
      </c>
      <c r="AQ20" s="46" t="e">
        <f t="shared" si="52"/>
        <v>#N/A</v>
      </c>
      <c r="AR20" s="47" t="e">
        <f t="shared" si="5"/>
        <v>#N/A</v>
      </c>
      <c r="AS20" s="16" t="e">
        <f>'SC2'!AE36</f>
        <v>#N/A</v>
      </c>
      <c r="AT20" s="16" t="e">
        <f>'SC2'!AF36</f>
        <v>#N/A</v>
      </c>
      <c r="AU20" s="16" t="e">
        <f>'SC2'!AG36</f>
        <v>#N/A</v>
      </c>
      <c r="AV20" s="16" t="e">
        <f t="shared" si="53"/>
        <v>#N/A</v>
      </c>
      <c r="AW20" s="16" t="e">
        <f t="shared" si="6"/>
        <v>#N/A</v>
      </c>
      <c r="AX20" s="45" t="e">
        <f>'SC2'!AH36</f>
        <v>#N/A</v>
      </c>
      <c r="AY20" s="46" t="e">
        <f>'SC2'!AI36</f>
        <v>#N/A</v>
      </c>
      <c r="AZ20" s="46" t="e">
        <f>'SC2'!AJ36</f>
        <v>#N/A</v>
      </c>
      <c r="BA20" s="46" t="e">
        <f t="shared" si="54"/>
        <v>#N/A</v>
      </c>
      <c r="BB20" s="47" t="e">
        <f t="shared" si="7"/>
        <v>#N/A</v>
      </c>
      <c r="BC20" s="16" t="e">
        <f>'SC2'!AK36</f>
        <v>#N/A</v>
      </c>
      <c r="BD20" s="16" t="e">
        <f>'SC2'!AL36</f>
        <v>#N/A</v>
      </c>
      <c r="BE20" s="16" t="e">
        <f>'SC2'!AM36</f>
        <v>#N/A</v>
      </c>
      <c r="BF20" s="16" t="e">
        <f t="shared" si="55"/>
        <v>#N/A</v>
      </c>
      <c r="BG20" s="16" t="e">
        <f t="shared" si="8"/>
        <v>#N/A</v>
      </c>
      <c r="BH20" s="45" t="e">
        <f>'SC2'!AN36</f>
        <v>#N/A</v>
      </c>
      <c r="BI20" s="46" t="e">
        <f>'SC2'!AO36</f>
        <v>#N/A</v>
      </c>
      <c r="BJ20" s="46" t="e">
        <f>'SC2'!AP36</f>
        <v>#N/A</v>
      </c>
      <c r="BK20" s="46" t="e">
        <f t="shared" si="56"/>
        <v>#N/A</v>
      </c>
      <c r="BL20" s="47" t="e">
        <f t="shared" si="9"/>
        <v>#N/A</v>
      </c>
      <c r="BM20" s="16" t="e">
        <f>'SC2'!AQ36</f>
        <v>#N/A</v>
      </c>
      <c r="BN20" s="16" t="e">
        <f>'SC2'!AR36</f>
        <v>#N/A</v>
      </c>
      <c r="BO20" s="16" t="e">
        <f>'SC2'!AS36</f>
        <v>#N/A</v>
      </c>
      <c r="BP20" s="16" t="e">
        <f t="shared" si="57"/>
        <v>#N/A</v>
      </c>
      <c r="BQ20" s="16" t="e">
        <f t="shared" si="10"/>
        <v>#N/A</v>
      </c>
      <c r="BR20" s="45" t="e">
        <f>'SC2'!AT36</f>
        <v>#N/A</v>
      </c>
      <c r="BS20" s="46" t="e">
        <f>'SC2'!AU36</f>
        <v>#N/A</v>
      </c>
      <c r="BT20" s="46" t="e">
        <f>'SC2'!AV36</f>
        <v>#N/A</v>
      </c>
      <c r="BU20" s="46" t="e">
        <f t="shared" si="58"/>
        <v>#N/A</v>
      </c>
      <c r="BV20" s="47" t="e">
        <f t="shared" si="11"/>
        <v>#N/A</v>
      </c>
      <c r="BW20" s="16" t="e">
        <f>'SC2'!AW36</f>
        <v>#N/A</v>
      </c>
      <c r="BX20" s="16" t="e">
        <f>'SC2'!AX36</f>
        <v>#N/A</v>
      </c>
      <c r="BY20" s="16" t="e">
        <f>'SC2'!AY36</f>
        <v>#N/A</v>
      </c>
      <c r="BZ20" s="16" t="e">
        <f t="shared" si="59"/>
        <v>#N/A</v>
      </c>
      <c r="CA20" s="16" t="e">
        <f t="shared" si="12"/>
        <v>#N/A</v>
      </c>
      <c r="CB20" s="45" t="e">
        <f>'SC2'!AZ36</f>
        <v>#N/A</v>
      </c>
      <c r="CC20" s="46" t="e">
        <f>'SC2'!BA36</f>
        <v>#N/A</v>
      </c>
      <c r="CD20" s="46" t="e">
        <f>'SC2'!BB36</f>
        <v>#N/A</v>
      </c>
      <c r="CE20" s="46" t="e">
        <f t="shared" si="60"/>
        <v>#N/A</v>
      </c>
      <c r="CF20" s="47" t="e">
        <f t="shared" si="13"/>
        <v>#N/A</v>
      </c>
      <c r="CG20" s="16" t="e">
        <f>'SC2'!BC36</f>
        <v>#N/A</v>
      </c>
      <c r="CH20" s="16" t="e">
        <f>'SC2'!BD36</f>
        <v>#N/A</v>
      </c>
      <c r="CI20" s="16" t="e">
        <f>'SC2'!BE36</f>
        <v>#N/A</v>
      </c>
      <c r="CJ20" s="16" t="e">
        <f t="shared" si="61"/>
        <v>#N/A</v>
      </c>
      <c r="CK20" s="16" t="e">
        <f t="shared" si="14"/>
        <v>#N/A</v>
      </c>
      <c r="CL20" s="45" t="e">
        <f>'SC2'!BF36</f>
        <v>#N/A</v>
      </c>
      <c r="CM20" s="46" t="e">
        <f>'SC2'!BG36</f>
        <v>#N/A</v>
      </c>
      <c r="CN20" s="46" t="e">
        <f>'SC2'!BH36</f>
        <v>#N/A</v>
      </c>
      <c r="CO20" s="46" t="e">
        <f t="shared" si="62"/>
        <v>#N/A</v>
      </c>
      <c r="CP20" s="47" t="e">
        <f t="shared" si="15"/>
        <v>#N/A</v>
      </c>
      <c r="CQ20" s="16" t="e">
        <f>'SC2'!BI36</f>
        <v>#N/A</v>
      </c>
      <c r="CR20" s="16" t="e">
        <f>'SC2'!BJ36</f>
        <v>#N/A</v>
      </c>
      <c r="CS20" s="16" t="e">
        <f>'SC2'!BK36</f>
        <v>#N/A</v>
      </c>
      <c r="CT20" s="16" t="e">
        <f t="shared" si="63"/>
        <v>#N/A</v>
      </c>
      <c r="CU20" s="16" t="e">
        <f t="shared" si="16"/>
        <v>#N/A</v>
      </c>
      <c r="CV20" s="45" t="e">
        <f>'SC2'!BL36</f>
        <v>#N/A</v>
      </c>
      <c r="CW20" s="46" t="e">
        <f>'SC2'!BM36</f>
        <v>#N/A</v>
      </c>
      <c r="CX20" s="46" t="e">
        <f>'SC2'!BN36</f>
        <v>#N/A</v>
      </c>
      <c r="CY20" s="46" t="e">
        <f t="shared" si="64"/>
        <v>#N/A</v>
      </c>
      <c r="CZ20" s="47" t="e">
        <f t="shared" si="17"/>
        <v>#N/A</v>
      </c>
      <c r="DA20" s="16" t="e">
        <f>'SC2'!BO36</f>
        <v>#N/A</v>
      </c>
      <c r="DB20" s="16" t="e">
        <f>'SC2'!BP36</f>
        <v>#N/A</v>
      </c>
      <c r="DC20" s="16" t="e">
        <f>'SC2'!BQ36</f>
        <v>#N/A</v>
      </c>
      <c r="DD20" s="16" t="e">
        <f t="shared" si="65"/>
        <v>#N/A</v>
      </c>
      <c r="DE20" s="16" t="e">
        <f t="shared" si="18"/>
        <v>#N/A</v>
      </c>
      <c r="DF20" s="45" t="e">
        <f>'SC2'!BR36</f>
        <v>#N/A</v>
      </c>
      <c r="DG20" s="46" t="e">
        <f>'SC2'!BS36</f>
        <v>#N/A</v>
      </c>
      <c r="DH20" s="46" t="e">
        <f>'SC2'!BT36</f>
        <v>#N/A</v>
      </c>
      <c r="DI20" s="46" t="e">
        <f t="shared" si="66"/>
        <v>#N/A</v>
      </c>
      <c r="DJ20" s="47" t="e">
        <f t="shared" si="19"/>
        <v>#N/A</v>
      </c>
      <c r="DK20" s="16" t="e">
        <f>'SC2'!BU36</f>
        <v>#N/A</v>
      </c>
      <c r="DL20" s="16" t="e">
        <f>'SC2'!BV36</f>
        <v>#N/A</v>
      </c>
      <c r="DM20" s="16" t="e">
        <f>'SC2'!BW36</f>
        <v>#N/A</v>
      </c>
      <c r="DN20" s="16" t="e">
        <f t="shared" si="67"/>
        <v>#N/A</v>
      </c>
      <c r="DO20" s="16" t="e">
        <f t="shared" si="20"/>
        <v>#N/A</v>
      </c>
      <c r="DP20" s="45" t="e">
        <f>'SC2'!BX36</f>
        <v>#N/A</v>
      </c>
      <c r="DQ20" s="46" t="e">
        <f>'SC2'!BY36</f>
        <v>#N/A</v>
      </c>
      <c r="DR20" s="46" t="e">
        <f>'SC2'!BZ36</f>
        <v>#N/A</v>
      </c>
      <c r="DS20" s="46" t="e">
        <f t="shared" si="68"/>
        <v>#N/A</v>
      </c>
      <c r="DT20" s="47" t="e">
        <f t="shared" si="21"/>
        <v>#N/A</v>
      </c>
      <c r="DU20" s="16" t="e">
        <f>'SC2'!CA36</f>
        <v>#N/A</v>
      </c>
      <c r="DV20" s="16" t="e">
        <f>'SC2'!CB36</f>
        <v>#N/A</v>
      </c>
      <c r="DW20" s="16" t="e">
        <f>'SC2'!CC36</f>
        <v>#N/A</v>
      </c>
      <c r="DX20" s="16" t="e">
        <f t="shared" si="69"/>
        <v>#N/A</v>
      </c>
      <c r="DY20" s="16" t="e">
        <f t="shared" si="22"/>
        <v>#N/A</v>
      </c>
      <c r="DZ20" s="45" t="e">
        <f>'SC2'!CD36</f>
        <v>#N/A</v>
      </c>
      <c r="EA20" s="46" t="e">
        <f>'SC2'!CE36</f>
        <v>#N/A</v>
      </c>
      <c r="EB20" s="46" t="e">
        <f>'SC2'!CF36</f>
        <v>#N/A</v>
      </c>
      <c r="EC20" s="46" t="e">
        <f t="shared" si="70"/>
        <v>#N/A</v>
      </c>
      <c r="ED20" s="47" t="e">
        <f t="shared" si="23"/>
        <v>#N/A</v>
      </c>
      <c r="EE20" s="16" t="e">
        <f>'SC2'!CG36</f>
        <v>#N/A</v>
      </c>
      <c r="EF20" s="16" t="e">
        <f>'SC2'!CH36</f>
        <v>#N/A</v>
      </c>
      <c r="EG20" s="16" t="e">
        <f>'SC2'!CI36</f>
        <v>#N/A</v>
      </c>
      <c r="EH20" s="16" t="e">
        <f t="shared" si="71"/>
        <v>#N/A</v>
      </c>
      <c r="EI20" s="16" t="e">
        <f t="shared" si="24"/>
        <v>#N/A</v>
      </c>
      <c r="EJ20" s="45" t="e">
        <f>'SC2'!CJ36</f>
        <v>#N/A</v>
      </c>
      <c r="EK20" s="46" t="e">
        <f>'SC2'!CK36</f>
        <v>#N/A</v>
      </c>
      <c r="EL20" s="46" t="e">
        <f>'SC2'!CL36</f>
        <v>#N/A</v>
      </c>
      <c r="EM20" s="46" t="e">
        <f t="shared" si="72"/>
        <v>#N/A</v>
      </c>
      <c r="EN20" s="47" t="e">
        <f t="shared" si="25"/>
        <v>#N/A</v>
      </c>
      <c r="EO20" s="16" t="e">
        <f>'SC2'!CM36</f>
        <v>#N/A</v>
      </c>
      <c r="EP20" s="16" t="e">
        <f>'SC2'!CN36</f>
        <v>#N/A</v>
      </c>
      <c r="EQ20" s="16" t="e">
        <f>'SC2'!CO36</f>
        <v>#N/A</v>
      </c>
      <c r="ER20" s="16" t="e">
        <f t="shared" si="73"/>
        <v>#N/A</v>
      </c>
      <c r="ES20" s="16" t="e">
        <f t="shared" si="26"/>
        <v>#N/A</v>
      </c>
      <c r="ET20" s="45" t="e">
        <f>'SC2'!CP36</f>
        <v>#N/A</v>
      </c>
      <c r="EU20" s="46" t="e">
        <f>'SC2'!CQ36</f>
        <v>#N/A</v>
      </c>
      <c r="EV20" s="46" t="e">
        <f>'SC2'!CR36</f>
        <v>#N/A</v>
      </c>
      <c r="EW20" s="46" t="e">
        <f t="shared" si="74"/>
        <v>#N/A</v>
      </c>
      <c r="EX20" s="47" t="e">
        <f t="shared" si="27"/>
        <v>#N/A</v>
      </c>
      <c r="EY20" s="16" t="e">
        <f>'SC2'!CS36</f>
        <v>#N/A</v>
      </c>
      <c r="EZ20" s="16" t="e">
        <f>'SC2'!CT36</f>
        <v>#N/A</v>
      </c>
      <c r="FA20" s="16" t="e">
        <f>'SC2'!CU36</f>
        <v>#N/A</v>
      </c>
      <c r="FB20" s="16" t="e">
        <f t="shared" si="75"/>
        <v>#N/A</v>
      </c>
      <c r="FC20" s="16" t="e">
        <f t="shared" si="28"/>
        <v>#N/A</v>
      </c>
      <c r="FD20" s="45" t="e">
        <f>'SC2'!CV36</f>
        <v>#N/A</v>
      </c>
      <c r="FE20" s="46" t="e">
        <f>'SC2'!CW36</f>
        <v>#N/A</v>
      </c>
      <c r="FF20" s="46" t="e">
        <f>'SC2'!CX36</f>
        <v>#N/A</v>
      </c>
      <c r="FG20" s="46" t="e">
        <f t="shared" si="76"/>
        <v>#N/A</v>
      </c>
      <c r="FH20" s="47" t="e">
        <f t="shared" si="29"/>
        <v>#N/A</v>
      </c>
      <c r="FI20" s="16" t="e">
        <f>'SC2'!CY36</f>
        <v>#N/A</v>
      </c>
      <c r="FJ20" s="16" t="e">
        <f>'SC2'!CZ36</f>
        <v>#N/A</v>
      </c>
      <c r="FK20" s="16" t="e">
        <f>'SC2'!DA36</f>
        <v>#N/A</v>
      </c>
      <c r="FL20" s="16" t="e">
        <f t="shared" si="77"/>
        <v>#N/A</v>
      </c>
      <c r="FM20" s="16" t="e">
        <f t="shared" si="30"/>
        <v>#N/A</v>
      </c>
      <c r="FN20" s="45" t="e">
        <f>'SC2'!DB36</f>
        <v>#N/A</v>
      </c>
      <c r="FO20" s="46" t="e">
        <f>'SC2'!DC36</f>
        <v>#N/A</v>
      </c>
      <c r="FP20" s="46" t="e">
        <f>'SC2'!DD36</f>
        <v>#N/A</v>
      </c>
      <c r="FQ20" s="46" t="e">
        <f t="shared" si="78"/>
        <v>#N/A</v>
      </c>
      <c r="FR20" s="47" t="e">
        <f t="shared" si="31"/>
        <v>#N/A</v>
      </c>
      <c r="FS20" s="16" t="e">
        <f>'SC2'!DE36</f>
        <v>#N/A</v>
      </c>
      <c r="FT20" s="16" t="e">
        <f>'SC2'!DF36</f>
        <v>#N/A</v>
      </c>
      <c r="FU20" s="16" t="e">
        <f>'SC2'!DG36</f>
        <v>#N/A</v>
      </c>
      <c r="FV20" s="16" t="e">
        <f t="shared" si="79"/>
        <v>#N/A</v>
      </c>
      <c r="FW20" s="16" t="e">
        <f t="shared" si="32"/>
        <v>#N/A</v>
      </c>
      <c r="FX20" s="45" t="e">
        <f>'SC2'!DH36</f>
        <v>#N/A</v>
      </c>
      <c r="FY20" s="46" t="e">
        <f>'SC2'!DI36</f>
        <v>#N/A</v>
      </c>
      <c r="FZ20" s="46" t="e">
        <f>'SC2'!DJ36</f>
        <v>#N/A</v>
      </c>
      <c r="GA20" s="46" t="e">
        <f t="shared" si="80"/>
        <v>#N/A</v>
      </c>
      <c r="GB20" s="47" t="e">
        <f t="shared" si="33"/>
        <v>#N/A</v>
      </c>
      <c r="GC20" s="16" t="e">
        <f>'SC2'!DK36</f>
        <v>#N/A</v>
      </c>
      <c r="GD20" s="16" t="e">
        <f>'SC2'!DL36</f>
        <v>#N/A</v>
      </c>
      <c r="GE20" s="16" t="e">
        <f>'SC2'!DM36</f>
        <v>#N/A</v>
      </c>
      <c r="GF20" s="16" t="e">
        <f t="shared" si="81"/>
        <v>#N/A</v>
      </c>
      <c r="GG20" s="16" t="e">
        <f t="shared" si="34"/>
        <v>#N/A</v>
      </c>
      <c r="GH20" s="45" t="e">
        <f>'SC2'!DN36</f>
        <v>#N/A</v>
      </c>
      <c r="GI20" s="46" t="e">
        <f>'SC2'!DO36</f>
        <v>#N/A</v>
      </c>
      <c r="GJ20" s="46" t="e">
        <f>'SC2'!DP36</f>
        <v>#N/A</v>
      </c>
      <c r="GK20" s="46" t="e">
        <f t="shared" si="82"/>
        <v>#N/A</v>
      </c>
      <c r="GL20" s="47" t="e">
        <f t="shared" si="35"/>
        <v>#N/A</v>
      </c>
      <c r="GM20" s="16" t="e">
        <f>'SC2'!DQ36</f>
        <v>#N/A</v>
      </c>
      <c r="GN20" s="16" t="e">
        <f>'SC2'!DR36</f>
        <v>#N/A</v>
      </c>
      <c r="GO20" s="16" t="e">
        <f>'SC2'!DS36</f>
        <v>#N/A</v>
      </c>
      <c r="GP20" s="16" t="e">
        <f t="shared" si="83"/>
        <v>#N/A</v>
      </c>
      <c r="GQ20" s="16" t="e">
        <f t="shared" si="36"/>
        <v>#N/A</v>
      </c>
      <c r="GR20" s="45" t="e">
        <f>'SC2'!DT36</f>
        <v>#N/A</v>
      </c>
      <c r="GS20" s="46" t="e">
        <f>'SC2'!DU36</f>
        <v>#N/A</v>
      </c>
      <c r="GT20" s="46" t="e">
        <f>'SC2'!DV36</f>
        <v>#N/A</v>
      </c>
      <c r="GU20" s="46" t="e">
        <f t="shared" si="84"/>
        <v>#N/A</v>
      </c>
      <c r="GV20" s="47" t="e">
        <f t="shared" si="37"/>
        <v>#N/A</v>
      </c>
      <c r="GW20" s="16" t="e">
        <f>'SC2'!DW36</f>
        <v>#N/A</v>
      </c>
      <c r="GX20" s="16" t="e">
        <f>'SC2'!DX36</f>
        <v>#N/A</v>
      </c>
      <c r="GY20" s="16" t="e">
        <f>'SC2'!DY36</f>
        <v>#N/A</v>
      </c>
      <c r="GZ20" s="16" t="e">
        <f t="shared" si="85"/>
        <v>#N/A</v>
      </c>
      <c r="HA20" s="16" t="e">
        <f t="shared" si="38"/>
        <v>#N/A</v>
      </c>
      <c r="HB20" s="45" t="e">
        <f>'SC2'!DZ36</f>
        <v>#N/A</v>
      </c>
      <c r="HC20" s="46" t="e">
        <f>'SC2'!EA36</f>
        <v>#N/A</v>
      </c>
      <c r="HD20" s="46" t="e">
        <f>'SC2'!EB36</f>
        <v>#N/A</v>
      </c>
      <c r="HE20" s="46" t="e">
        <f t="shared" si="86"/>
        <v>#N/A</v>
      </c>
      <c r="HF20" s="47" t="e">
        <f t="shared" si="39"/>
        <v>#N/A</v>
      </c>
      <c r="HG20" s="16" t="e">
        <f>'SC2'!EC36</f>
        <v>#N/A</v>
      </c>
      <c r="HH20" s="16" t="e">
        <f>'SC2'!ED36</f>
        <v>#N/A</v>
      </c>
      <c r="HI20" s="16" t="e">
        <f>'SC2'!EE36</f>
        <v>#N/A</v>
      </c>
      <c r="HJ20" s="16" t="e">
        <f t="shared" si="87"/>
        <v>#N/A</v>
      </c>
      <c r="HK20" s="16" t="e">
        <f t="shared" si="40"/>
        <v>#N/A</v>
      </c>
      <c r="HL20" s="45" t="e">
        <f>'SC2'!EF36</f>
        <v>#N/A</v>
      </c>
      <c r="HM20" s="46" t="e">
        <f>'SC2'!EG36</f>
        <v>#N/A</v>
      </c>
      <c r="HN20" s="46" t="e">
        <f>'SC2'!EH36</f>
        <v>#N/A</v>
      </c>
      <c r="HO20" s="46" t="e">
        <f t="shared" si="88"/>
        <v>#N/A</v>
      </c>
      <c r="HP20" s="47" t="e">
        <f t="shared" si="41"/>
        <v>#N/A</v>
      </c>
      <c r="HQ20" s="16" t="e">
        <f>'SC2'!EI36</f>
        <v>#N/A</v>
      </c>
      <c r="HR20" s="16" t="e">
        <f>'SC2'!EJ36</f>
        <v>#N/A</v>
      </c>
      <c r="HS20" s="16" t="e">
        <f>'SC2'!EK36</f>
        <v>#N/A</v>
      </c>
      <c r="HT20" s="16" t="e">
        <f t="shared" si="89"/>
        <v>#N/A</v>
      </c>
      <c r="HU20" s="16" t="e">
        <f t="shared" si="42"/>
        <v>#N/A</v>
      </c>
      <c r="HV20" s="45" t="e">
        <f>'SC2'!EL36</f>
        <v>#N/A</v>
      </c>
      <c r="HW20" s="46" t="e">
        <f>'SC2'!EM36</f>
        <v>#N/A</v>
      </c>
      <c r="HX20" s="46" t="e">
        <f>'SC2'!EN36</f>
        <v>#N/A</v>
      </c>
      <c r="HY20" s="46" t="e">
        <f t="shared" si="90"/>
        <v>#N/A</v>
      </c>
      <c r="HZ20" s="47" t="e">
        <f t="shared" si="43"/>
        <v>#N/A</v>
      </c>
      <c r="IA20" s="45" t="e">
        <f>'SC2'!EO36</f>
        <v>#N/A</v>
      </c>
      <c r="IB20" s="46" t="e">
        <f>'SC2'!EP36</f>
        <v>#N/A</v>
      </c>
      <c r="IC20" s="46" t="e">
        <f>'SC2'!EQ36</f>
        <v>#N/A</v>
      </c>
      <c r="ID20" s="46" t="e">
        <f t="shared" si="91"/>
        <v>#N/A</v>
      </c>
      <c r="IE20" s="47" t="e">
        <f t="shared" si="44"/>
        <v>#N/A</v>
      </c>
    </row>
    <row r="21" spans="1:239" s="16" customFormat="1" x14ac:dyDescent="0.25">
      <c r="J21" s="45"/>
      <c r="K21" s="46"/>
      <c r="L21" s="46"/>
      <c r="M21" s="46"/>
      <c r="N21" s="47"/>
      <c r="T21" s="45"/>
      <c r="U21" s="46"/>
      <c r="V21" s="46"/>
      <c r="W21" s="46"/>
      <c r="X21" s="47"/>
      <c r="AD21" s="45"/>
      <c r="AE21" s="46"/>
      <c r="AF21" s="46"/>
      <c r="AG21" s="46"/>
      <c r="AH21" s="47"/>
      <c r="AN21" s="45"/>
      <c r="AO21" s="46"/>
      <c r="AP21" s="46"/>
      <c r="AQ21" s="46"/>
      <c r="AR21" s="47"/>
      <c r="AX21" s="45"/>
      <c r="AY21" s="46"/>
      <c r="AZ21" s="46"/>
      <c r="BA21" s="46"/>
      <c r="BB21" s="47"/>
      <c r="BH21" s="45"/>
      <c r="BI21" s="46"/>
      <c r="BJ21" s="46"/>
      <c r="BK21" s="46"/>
      <c r="BL21" s="47"/>
      <c r="BR21" s="45"/>
      <c r="BS21" s="46"/>
      <c r="BT21" s="46"/>
      <c r="BU21" s="46"/>
      <c r="BV21" s="47"/>
      <c r="CB21" s="45"/>
      <c r="CC21" s="46"/>
      <c r="CD21" s="46"/>
      <c r="CE21" s="46"/>
      <c r="CF21" s="47"/>
      <c r="CL21" s="45"/>
      <c r="CM21" s="46"/>
      <c r="CN21" s="46"/>
      <c r="CO21" s="46"/>
      <c r="CP21" s="47"/>
      <c r="CV21" s="45"/>
      <c r="CW21" s="46"/>
      <c r="CX21" s="46"/>
      <c r="CY21" s="46"/>
      <c r="CZ21" s="47"/>
      <c r="DF21" s="45"/>
      <c r="DG21" s="46"/>
      <c r="DH21" s="46"/>
      <c r="DI21" s="46"/>
      <c r="DJ21" s="47"/>
      <c r="DP21" s="45"/>
      <c r="DQ21" s="46"/>
      <c r="DR21" s="46"/>
      <c r="DS21" s="46"/>
      <c r="DT21" s="47"/>
      <c r="DZ21" s="45"/>
      <c r="EA21" s="46"/>
      <c r="EB21" s="46"/>
      <c r="EC21" s="46"/>
      <c r="ED21" s="47"/>
      <c r="EJ21" s="45"/>
      <c r="EK21" s="46"/>
      <c r="EL21" s="46"/>
      <c r="EM21" s="46"/>
      <c r="EN21" s="47"/>
      <c r="ET21" s="45"/>
      <c r="EU21" s="46"/>
      <c r="EV21" s="46"/>
      <c r="EW21" s="46"/>
      <c r="EX21" s="47"/>
      <c r="FD21" s="45"/>
      <c r="FE21" s="46"/>
      <c r="FF21" s="46"/>
      <c r="FG21" s="46"/>
      <c r="FH21" s="47"/>
      <c r="FN21" s="45"/>
      <c r="FO21" s="46"/>
      <c r="FP21" s="46"/>
      <c r="FQ21" s="46"/>
      <c r="FR21" s="47"/>
      <c r="FX21" s="45"/>
      <c r="FY21" s="46"/>
      <c r="FZ21" s="46"/>
      <c r="GA21" s="46"/>
      <c r="GB21" s="47"/>
      <c r="GH21" s="45"/>
      <c r="GI21" s="46"/>
      <c r="GJ21" s="46"/>
      <c r="GK21" s="46"/>
      <c r="GL21" s="47"/>
      <c r="GR21" s="45"/>
      <c r="GS21" s="46"/>
      <c r="GT21" s="46"/>
      <c r="GU21" s="46"/>
      <c r="GV21" s="47"/>
      <c r="HB21" s="45"/>
      <c r="HC21" s="46"/>
      <c r="HD21" s="46"/>
      <c r="HE21" s="46"/>
      <c r="HF21" s="47"/>
      <c r="HL21" s="45"/>
      <c r="HM21" s="46"/>
      <c r="HN21" s="46"/>
      <c r="HO21" s="46"/>
      <c r="HP21" s="47"/>
      <c r="HV21" s="45"/>
      <c r="HW21" s="46"/>
      <c r="HX21" s="46"/>
      <c r="HY21" s="46"/>
      <c r="HZ21" s="47"/>
      <c r="IA21" s="45"/>
      <c r="IB21" s="46"/>
      <c r="IC21" s="46"/>
      <c r="ID21" s="46"/>
      <c r="IE21" s="47"/>
    </row>
    <row r="22" spans="1:239" s="16" customFormat="1" x14ac:dyDescent="0.25">
      <c r="J22" s="45"/>
      <c r="K22" s="46"/>
      <c r="L22" s="46"/>
      <c r="M22" s="46"/>
      <c r="N22" s="47"/>
      <c r="T22" s="45"/>
      <c r="U22" s="46"/>
      <c r="V22" s="46"/>
      <c r="W22" s="46"/>
      <c r="X22" s="47"/>
      <c r="AD22" s="45"/>
      <c r="AE22" s="46"/>
      <c r="AF22" s="46"/>
      <c r="AG22" s="46"/>
      <c r="AH22" s="47"/>
      <c r="AN22" s="45"/>
      <c r="AO22" s="46"/>
      <c r="AP22" s="46"/>
      <c r="AQ22" s="46"/>
      <c r="AR22" s="47"/>
      <c r="AX22" s="45"/>
      <c r="AY22" s="46"/>
      <c r="AZ22" s="46"/>
      <c r="BA22" s="46"/>
      <c r="BB22" s="47"/>
      <c r="BH22" s="45"/>
      <c r="BI22" s="46"/>
      <c r="BJ22" s="46"/>
      <c r="BK22" s="46"/>
      <c r="BL22" s="47"/>
      <c r="BR22" s="45"/>
      <c r="BS22" s="46"/>
      <c r="BT22" s="46"/>
      <c r="BU22" s="46"/>
      <c r="BV22" s="47"/>
      <c r="CB22" s="45"/>
      <c r="CC22" s="46"/>
      <c r="CD22" s="46"/>
      <c r="CE22" s="46"/>
      <c r="CF22" s="47"/>
      <c r="CL22" s="45"/>
      <c r="CM22" s="46"/>
      <c r="CN22" s="46"/>
      <c r="CO22" s="46"/>
      <c r="CP22" s="47"/>
      <c r="CV22" s="45"/>
      <c r="CW22" s="46"/>
      <c r="CX22" s="46"/>
      <c r="CY22" s="46"/>
      <c r="CZ22" s="47"/>
      <c r="DF22" s="45"/>
      <c r="DG22" s="46"/>
      <c r="DH22" s="46"/>
      <c r="DI22" s="46"/>
      <c r="DJ22" s="47"/>
      <c r="DP22" s="45"/>
      <c r="DQ22" s="46"/>
      <c r="DR22" s="46"/>
      <c r="DS22" s="46"/>
      <c r="DT22" s="47"/>
      <c r="DZ22" s="45"/>
      <c r="EA22" s="46"/>
      <c r="EB22" s="46"/>
      <c r="EC22" s="46"/>
      <c r="ED22" s="47"/>
      <c r="EJ22" s="45"/>
      <c r="EK22" s="46"/>
      <c r="EL22" s="46"/>
      <c r="EM22" s="46"/>
      <c r="EN22" s="47"/>
      <c r="ET22" s="45"/>
      <c r="EU22" s="46"/>
      <c r="EV22" s="46"/>
      <c r="EW22" s="46"/>
      <c r="EX22" s="47"/>
      <c r="FD22" s="45"/>
      <c r="FE22" s="46"/>
      <c r="FF22" s="46"/>
      <c r="FG22" s="46"/>
      <c r="FH22" s="47"/>
      <c r="FN22" s="45"/>
      <c r="FO22" s="46"/>
      <c r="FP22" s="46"/>
      <c r="FQ22" s="46"/>
      <c r="FR22" s="47"/>
      <c r="FX22" s="45"/>
      <c r="FY22" s="46"/>
      <c r="FZ22" s="46"/>
      <c r="GA22" s="46"/>
      <c r="GB22" s="47"/>
      <c r="GH22" s="45"/>
      <c r="GI22" s="46"/>
      <c r="GJ22" s="46"/>
      <c r="GK22" s="46"/>
      <c r="GL22" s="47"/>
      <c r="GR22" s="45"/>
      <c r="GS22" s="46"/>
      <c r="GT22" s="46"/>
      <c r="GU22" s="46"/>
      <c r="GV22" s="47"/>
      <c r="HB22" s="45"/>
      <c r="HC22" s="46"/>
      <c r="HD22" s="46"/>
      <c r="HE22" s="46"/>
      <c r="HF22" s="47"/>
      <c r="HL22" s="45"/>
      <c r="HM22" s="46"/>
      <c r="HN22" s="46"/>
      <c r="HO22" s="46"/>
      <c r="HP22" s="47"/>
      <c r="HV22" s="45"/>
      <c r="HW22" s="46"/>
      <c r="HX22" s="46"/>
      <c r="HY22" s="46"/>
      <c r="HZ22" s="47"/>
      <c r="IA22" s="45"/>
      <c r="IB22" s="46"/>
      <c r="IC22" s="46"/>
      <c r="ID22" s="46"/>
      <c r="IE22" s="47"/>
    </row>
    <row r="23" spans="1:239" s="16" customFormat="1" x14ac:dyDescent="0.25">
      <c r="A23" s="16">
        <f>'SC3'!A37</f>
        <v>0</v>
      </c>
      <c r="B23" s="16" t="str">
        <f>'SC3'!B37</f>
        <v>nominal</v>
      </c>
      <c r="C23" s="16">
        <f>'SC3'!C37</f>
        <v>0</v>
      </c>
      <c r="D23" s="16">
        <f>'SC3'!D37</f>
        <v>0</v>
      </c>
      <c r="E23" s="16">
        <f>'SC3'!E37</f>
        <v>0</v>
      </c>
      <c r="F23" s="16">
        <f>'SC3'!F37</f>
        <v>0</v>
      </c>
      <c r="G23" s="16">
        <f>'SC3'!G37</f>
        <v>0</v>
      </c>
      <c r="H23" s="16">
        <f>'SC3'!H37</f>
        <v>0</v>
      </c>
      <c r="I23" s="16">
        <f>'SC3'!I37</f>
        <v>0</v>
      </c>
      <c r="J23" s="45">
        <f>'SC3'!J37</f>
        <v>74</v>
      </c>
      <c r="K23" s="46">
        <f>'SC3'!K37</f>
        <v>70.3</v>
      </c>
      <c r="L23" s="46">
        <f>'SC3'!L37</f>
        <v>70.3</v>
      </c>
      <c r="M23" s="46"/>
      <c r="N23" s="47"/>
      <c r="O23" s="16">
        <f>'SC3'!M37</f>
        <v>74</v>
      </c>
      <c r="P23" s="16">
        <f>'SC3'!N37</f>
        <v>79.180000000000007</v>
      </c>
      <c r="Q23" s="16">
        <f>'SC3'!O37</f>
        <v>79.180000000000007</v>
      </c>
      <c r="R23" s="16">
        <f t="shared" si="47"/>
        <v>-5.1800000000000068</v>
      </c>
      <c r="S23" s="16">
        <f t="shared" si="0"/>
        <v>5.1800000000000068</v>
      </c>
      <c r="T23" s="45">
        <f>'SC3'!P37</f>
        <v>0</v>
      </c>
      <c r="U23" s="46">
        <f>'SC3'!Q37</f>
        <v>0</v>
      </c>
      <c r="V23" s="46">
        <f>'SC3'!R37</f>
        <v>0</v>
      </c>
      <c r="W23" s="46">
        <f t="shared" si="48"/>
        <v>0</v>
      </c>
      <c r="X23" s="47">
        <f t="shared" si="1"/>
        <v>0</v>
      </c>
      <c r="Y23" s="16">
        <f>'SC3'!S37</f>
        <v>0</v>
      </c>
      <c r="Z23" s="16">
        <f>'SC3'!T37</f>
        <v>0</v>
      </c>
      <c r="AA23" s="16">
        <f>'SC3'!U37</f>
        <v>0</v>
      </c>
      <c r="AB23" s="16">
        <f t="shared" si="49"/>
        <v>0</v>
      </c>
      <c r="AC23" s="16">
        <f t="shared" si="2"/>
        <v>0</v>
      </c>
      <c r="AD23" s="45">
        <f>'SC3'!V37</f>
        <v>0</v>
      </c>
      <c r="AE23" s="46">
        <f>'SC3'!W37</f>
        <v>70.3</v>
      </c>
      <c r="AF23" s="46">
        <f>'SC3'!X37</f>
        <v>70.3</v>
      </c>
      <c r="AG23" s="46">
        <f t="shared" si="50"/>
        <v>-70.3</v>
      </c>
      <c r="AH23" s="47">
        <f t="shared" si="3"/>
        <v>70.3</v>
      </c>
      <c r="AI23" s="16">
        <f>'SC3'!Y37</f>
        <v>0</v>
      </c>
      <c r="AJ23" s="16">
        <f>'SC3'!Z37</f>
        <v>79.180000000000007</v>
      </c>
      <c r="AK23" s="16">
        <f>'SC3'!AA37</f>
        <v>79.180000000000007</v>
      </c>
      <c r="AL23" s="16">
        <f t="shared" si="51"/>
        <v>-79.180000000000007</v>
      </c>
      <c r="AM23" s="16">
        <f t="shared" si="4"/>
        <v>79.180000000000007</v>
      </c>
      <c r="AN23" s="45">
        <f>'SC3'!AB37</f>
        <v>0</v>
      </c>
      <c r="AO23" s="46">
        <f>'SC3'!AC37</f>
        <v>0</v>
      </c>
      <c r="AP23" s="46">
        <f>'SC3'!AD37</f>
        <v>0</v>
      </c>
      <c r="AQ23" s="46">
        <f t="shared" si="52"/>
        <v>0</v>
      </c>
      <c r="AR23" s="47">
        <f t="shared" si="5"/>
        <v>0</v>
      </c>
      <c r="AS23" s="16">
        <f>'SC3'!AE37</f>
        <v>0</v>
      </c>
      <c r="AT23" s="16">
        <f>'SC3'!AF37</f>
        <v>0</v>
      </c>
      <c r="AU23" s="16">
        <f>'SC3'!AG37</f>
        <v>0</v>
      </c>
      <c r="AV23" s="16">
        <f t="shared" si="53"/>
        <v>0</v>
      </c>
      <c r="AW23" s="16">
        <f t="shared" si="6"/>
        <v>0</v>
      </c>
      <c r="AX23" s="45">
        <f>'SC3'!AH37</f>
        <v>0</v>
      </c>
      <c r="AY23" s="46">
        <f>'SC3'!AI37</f>
        <v>74</v>
      </c>
      <c r="AZ23" s="46">
        <f>'SC3'!AJ37</f>
        <v>74</v>
      </c>
      <c r="BA23" s="46">
        <f t="shared" si="54"/>
        <v>-74</v>
      </c>
      <c r="BB23" s="47">
        <f t="shared" si="7"/>
        <v>74</v>
      </c>
      <c r="BC23" s="16">
        <f>'SC3'!AK37</f>
        <v>0</v>
      </c>
      <c r="BD23" s="16">
        <f>'SC3'!AL37</f>
        <v>79.180000000000007</v>
      </c>
      <c r="BE23" s="16">
        <f>'SC3'!AM37</f>
        <v>79.180000000000007</v>
      </c>
      <c r="BF23" s="16">
        <f t="shared" si="55"/>
        <v>-79.180000000000007</v>
      </c>
      <c r="BG23" s="16">
        <f t="shared" si="8"/>
        <v>79.180000000000007</v>
      </c>
      <c r="BH23" s="45">
        <f>'SC3'!AN37</f>
        <v>0</v>
      </c>
      <c r="BI23" s="46">
        <f>'SC3'!AO37</f>
        <v>0</v>
      </c>
      <c r="BJ23" s="46">
        <f>'SC3'!AP37</f>
        <v>0</v>
      </c>
      <c r="BK23" s="46">
        <f t="shared" si="56"/>
        <v>0</v>
      </c>
      <c r="BL23" s="47">
        <f t="shared" si="9"/>
        <v>0</v>
      </c>
      <c r="BM23" s="16">
        <f>'SC3'!AQ37</f>
        <v>0</v>
      </c>
      <c r="BN23" s="16">
        <f>'SC3'!AR37</f>
        <v>0</v>
      </c>
      <c r="BO23" s="16">
        <f>'SC3'!AS37</f>
        <v>0</v>
      </c>
      <c r="BP23" s="16">
        <f t="shared" si="57"/>
        <v>0</v>
      </c>
      <c r="BQ23" s="16">
        <f t="shared" si="10"/>
        <v>0</v>
      </c>
      <c r="BR23" s="45">
        <f>'SC3'!AT37</f>
        <v>0</v>
      </c>
      <c r="BS23" s="46">
        <f>'SC3'!AU37</f>
        <v>74</v>
      </c>
      <c r="BT23" s="46">
        <f>'SC3'!AV37</f>
        <v>74</v>
      </c>
      <c r="BU23" s="46">
        <f t="shared" si="58"/>
        <v>-74</v>
      </c>
      <c r="BV23" s="47">
        <f t="shared" si="11"/>
        <v>74</v>
      </c>
      <c r="BW23" s="16">
        <f>'SC3'!AW37</f>
        <v>0</v>
      </c>
      <c r="BX23" s="16">
        <f>'SC3'!AX37</f>
        <v>79.180000000000007</v>
      </c>
      <c r="BY23" s="16">
        <f>'SC3'!AY37</f>
        <v>79.180000000000007</v>
      </c>
      <c r="BZ23" s="16">
        <f t="shared" si="59"/>
        <v>-79.180000000000007</v>
      </c>
      <c r="CA23" s="16">
        <f t="shared" si="12"/>
        <v>79.180000000000007</v>
      </c>
      <c r="CB23" s="45">
        <f>'SC3'!AZ37</f>
        <v>0</v>
      </c>
      <c r="CC23" s="46">
        <f>'SC3'!BA37</f>
        <v>0</v>
      </c>
      <c r="CD23" s="46">
        <f>'SC3'!BB37</f>
        <v>0</v>
      </c>
      <c r="CE23" s="46">
        <f t="shared" si="60"/>
        <v>0</v>
      </c>
      <c r="CF23" s="47">
        <f t="shared" si="13"/>
        <v>0</v>
      </c>
      <c r="CG23" s="16">
        <f>'SC3'!BC37</f>
        <v>0</v>
      </c>
      <c r="CH23" s="16">
        <f>'SC3'!BD37</f>
        <v>0</v>
      </c>
      <c r="CI23" s="16">
        <f>'SC3'!BE37</f>
        <v>0</v>
      </c>
      <c r="CJ23" s="16">
        <f t="shared" si="61"/>
        <v>0</v>
      </c>
      <c r="CK23" s="16">
        <f t="shared" si="14"/>
        <v>0</v>
      </c>
      <c r="CL23" s="45">
        <f>'SC3'!BF37</f>
        <v>0</v>
      </c>
      <c r="CM23" s="46">
        <f>'SC3'!BG37</f>
        <v>74</v>
      </c>
      <c r="CN23" s="46">
        <f>'SC3'!BH37</f>
        <v>74</v>
      </c>
      <c r="CO23" s="46">
        <f t="shared" si="62"/>
        <v>-74</v>
      </c>
      <c r="CP23" s="47">
        <f t="shared" si="15"/>
        <v>74</v>
      </c>
      <c r="CQ23" s="16">
        <f>'SC3'!BI37</f>
        <v>0</v>
      </c>
      <c r="CR23" s="16">
        <f>'SC3'!BJ37</f>
        <v>79.180000000000007</v>
      </c>
      <c r="CS23" s="16">
        <f>'SC3'!BK37</f>
        <v>79.180000000000007</v>
      </c>
      <c r="CT23" s="16">
        <f t="shared" si="63"/>
        <v>-79.180000000000007</v>
      </c>
      <c r="CU23" s="16">
        <f t="shared" si="16"/>
        <v>79.180000000000007</v>
      </c>
      <c r="CV23" s="45">
        <f>'SC3'!BL37</f>
        <v>0</v>
      </c>
      <c r="CW23" s="46">
        <f>'SC3'!BM37</f>
        <v>0</v>
      </c>
      <c r="CX23" s="46">
        <f>'SC3'!BN37</f>
        <v>0</v>
      </c>
      <c r="CY23" s="46">
        <f t="shared" si="64"/>
        <v>0</v>
      </c>
      <c r="CZ23" s="47">
        <f t="shared" si="17"/>
        <v>0</v>
      </c>
      <c r="DA23" s="16">
        <f>'SC3'!BO37</f>
        <v>0</v>
      </c>
      <c r="DB23" s="16">
        <f>'SC3'!BP37</f>
        <v>54</v>
      </c>
      <c r="DC23" s="16">
        <f>'SC3'!BQ37</f>
        <v>54</v>
      </c>
      <c r="DD23" s="16">
        <f t="shared" si="65"/>
        <v>-54</v>
      </c>
      <c r="DE23" s="16">
        <f t="shared" si="18"/>
        <v>54</v>
      </c>
      <c r="DF23" s="45">
        <f>'SC3'!BR37</f>
        <v>0</v>
      </c>
      <c r="DG23" s="46">
        <f>'SC3'!BS37</f>
        <v>64</v>
      </c>
      <c r="DH23" s="46">
        <f>'SC3'!BT37</f>
        <v>64</v>
      </c>
      <c r="DI23" s="46">
        <f t="shared" si="66"/>
        <v>-64</v>
      </c>
      <c r="DJ23" s="47">
        <f t="shared" si="19"/>
        <v>64</v>
      </c>
      <c r="DK23" s="16">
        <f>'SC3'!BU37</f>
        <v>0</v>
      </c>
      <c r="DL23" s="16">
        <f>'SC3'!BV37</f>
        <v>54</v>
      </c>
      <c r="DM23" s="16">
        <f>'SC3'!BW37</f>
        <v>54</v>
      </c>
      <c r="DN23" s="16">
        <f t="shared" si="67"/>
        <v>-54</v>
      </c>
      <c r="DO23" s="16">
        <f t="shared" si="20"/>
        <v>54</v>
      </c>
      <c r="DP23" s="45">
        <f>'SC3'!BX37</f>
        <v>0</v>
      </c>
      <c r="DQ23" s="46">
        <f>'SC3'!BY37</f>
        <v>50</v>
      </c>
      <c r="DR23" s="46">
        <f>'SC3'!BZ37</f>
        <v>50</v>
      </c>
      <c r="DS23" s="46">
        <f t="shared" si="68"/>
        <v>-50</v>
      </c>
      <c r="DT23" s="47">
        <f t="shared" si="21"/>
        <v>50</v>
      </c>
      <c r="DU23" s="16">
        <f>'SC3'!CA37</f>
        <v>0</v>
      </c>
      <c r="DV23" s="16">
        <f>'SC3'!CB37</f>
        <v>54</v>
      </c>
      <c r="DW23" s="16">
        <f>'SC3'!CC37</f>
        <v>54</v>
      </c>
      <c r="DX23" s="16">
        <f t="shared" si="69"/>
        <v>-54</v>
      </c>
      <c r="DY23" s="16">
        <f t="shared" si="22"/>
        <v>54</v>
      </c>
      <c r="DZ23" s="45">
        <f>'SC3'!CD37</f>
        <v>0</v>
      </c>
      <c r="EA23" s="46">
        <f>'SC3'!CE37</f>
        <v>54</v>
      </c>
      <c r="EB23" s="46">
        <f>'SC3'!CF37</f>
        <v>54</v>
      </c>
      <c r="EC23" s="46">
        <f t="shared" si="70"/>
        <v>-54</v>
      </c>
      <c r="ED23" s="47">
        <f t="shared" si="23"/>
        <v>54</v>
      </c>
      <c r="EE23" s="16">
        <f>'SC3'!CG37</f>
        <v>0</v>
      </c>
      <c r="EF23" s="16">
        <f>'SC3'!CH37</f>
        <v>7</v>
      </c>
      <c r="EG23" s="16">
        <f>'SC3'!CI37</f>
        <v>7</v>
      </c>
      <c r="EH23" s="16">
        <f t="shared" si="71"/>
        <v>-7</v>
      </c>
      <c r="EI23" s="16">
        <f t="shared" si="24"/>
        <v>7</v>
      </c>
      <c r="EJ23" s="45">
        <f>'SC3'!CJ37</f>
        <v>0</v>
      </c>
      <c r="EK23" s="46">
        <f>'SC3'!CK37</f>
        <v>7</v>
      </c>
      <c r="EL23" s="46">
        <f>'SC3'!CL37</f>
        <v>7</v>
      </c>
      <c r="EM23" s="46">
        <f t="shared" si="72"/>
        <v>-7</v>
      </c>
      <c r="EN23" s="47">
        <f t="shared" si="25"/>
        <v>7</v>
      </c>
      <c r="EO23" s="16">
        <f>'SC3'!CM37</f>
        <v>0</v>
      </c>
      <c r="EP23" s="16">
        <f>'SC3'!CN37</f>
        <v>50</v>
      </c>
      <c r="EQ23" s="16">
        <f>'SC3'!CO37</f>
        <v>50</v>
      </c>
      <c r="ER23" s="16">
        <f t="shared" si="73"/>
        <v>-50</v>
      </c>
      <c r="ES23" s="16">
        <f t="shared" si="26"/>
        <v>50</v>
      </c>
      <c r="ET23" s="45">
        <f>'SC3'!CP37</f>
        <v>0</v>
      </c>
      <c r="EU23" s="46">
        <f>'SC3'!CQ37</f>
        <v>70</v>
      </c>
      <c r="EV23" s="46">
        <f>'SC3'!CR37</f>
        <v>70</v>
      </c>
      <c r="EW23" s="46">
        <f t="shared" si="74"/>
        <v>-70</v>
      </c>
      <c r="EX23" s="47">
        <f t="shared" si="27"/>
        <v>70</v>
      </c>
      <c r="EY23" s="16">
        <f>'SC3'!CS37</f>
        <v>0</v>
      </c>
      <c r="EZ23" s="16">
        <f>'SC3'!CT37</f>
        <v>70</v>
      </c>
      <c r="FA23" s="16">
        <f>'SC3'!CU37</f>
        <v>70</v>
      </c>
      <c r="FB23" s="16">
        <f t="shared" si="75"/>
        <v>-70</v>
      </c>
      <c r="FC23" s="16">
        <f t="shared" si="28"/>
        <v>70</v>
      </c>
      <c r="FD23" s="45">
        <f>'SC3'!CV37</f>
        <v>0</v>
      </c>
      <c r="FE23" s="46">
        <f>'SC3'!CW37</f>
        <v>45</v>
      </c>
      <c r="FF23" s="46">
        <f>'SC3'!CX37</f>
        <v>45</v>
      </c>
      <c r="FG23" s="46">
        <f t="shared" si="76"/>
        <v>-45</v>
      </c>
      <c r="FH23" s="47">
        <f t="shared" si="29"/>
        <v>45</v>
      </c>
      <c r="FI23" s="16">
        <f>'SC3'!CY37</f>
        <v>0</v>
      </c>
      <c r="FJ23" s="16">
        <f>'SC3'!CZ37</f>
        <v>45</v>
      </c>
      <c r="FK23" s="16">
        <f>'SC3'!DA37</f>
        <v>45</v>
      </c>
      <c r="FL23" s="16">
        <f t="shared" si="77"/>
        <v>-45</v>
      </c>
      <c r="FM23" s="16">
        <f t="shared" si="30"/>
        <v>45</v>
      </c>
      <c r="FN23" s="45">
        <f>'SC3'!DB37</f>
        <v>0</v>
      </c>
      <c r="FO23" s="46">
        <f>'SC3'!DC37</f>
        <v>0</v>
      </c>
      <c r="FP23" s="46">
        <f>'SC3'!DD37</f>
        <v>0</v>
      </c>
      <c r="FQ23" s="46">
        <f t="shared" si="78"/>
        <v>0</v>
      </c>
      <c r="FR23" s="47">
        <f t="shared" si="31"/>
        <v>0</v>
      </c>
      <c r="FS23" s="16">
        <f>'SC3'!DE37</f>
        <v>0</v>
      </c>
      <c r="FT23" s="16">
        <f>'SC3'!DF37</f>
        <v>0</v>
      </c>
      <c r="FU23" s="16">
        <f>'SC3'!DG37</f>
        <v>0</v>
      </c>
      <c r="FV23" s="16">
        <f t="shared" si="79"/>
        <v>0</v>
      </c>
      <c r="FW23" s="16">
        <f t="shared" si="32"/>
        <v>0</v>
      </c>
      <c r="FX23" s="45">
        <f>'SC3'!DH37</f>
        <v>0</v>
      </c>
      <c r="FY23" s="46">
        <f>'SC3'!DI37</f>
        <v>30</v>
      </c>
      <c r="FZ23" s="46">
        <f>'SC3'!DJ37</f>
        <v>30</v>
      </c>
      <c r="GA23" s="46">
        <f t="shared" si="80"/>
        <v>-30</v>
      </c>
      <c r="GB23" s="47">
        <f t="shared" si="33"/>
        <v>30</v>
      </c>
      <c r="GC23" s="16">
        <f>'SC3'!DK37</f>
        <v>0</v>
      </c>
      <c r="GD23" s="16">
        <f>'SC3'!DL37</f>
        <v>30</v>
      </c>
      <c r="GE23" s="16">
        <f>'SC3'!DM37</f>
        <v>30</v>
      </c>
      <c r="GF23" s="16">
        <f t="shared" si="81"/>
        <v>-30</v>
      </c>
      <c r="GG23" s="16">
        <f t="shared" si="34"/>
        <v>30</v>
      </c>
      <c r="GH23" s="45">
        <f>'SC3'!DN37</f>
        <v>0</v>
      </c>
      <c r="GI23" s="46">
        <f>'SC3'!DO37</f>
        <v>45</v>
      </c>
      <c r="GJ23" s="46">
        <f>'SC3'!DP37</f>
        <v>45</v>
      </c>
      <c r="GK23" s="46">
        <f t="shared" si="82"/>
        <v>-45</v>
      </c>
      <c r="GL23" s="47">
        <f t="shared" si="35"/>
        <v>45</v>
      </c>
      <c r="GM23" s="16">
        <f>'SC3'!DQ37</f>
        <v>0</v>
      </c>
      <c r="GN23" s="16">
        <f>'SC3'!DR37</f>
        <v>5</v>
      </c>
      <c r="GO23" s="16">
        <f>'SC3'!DS37</f>
        <v>5</v>
      </c>
      <c r="GP23" s="16">
        <f t="shared" si="83"/>
        <v>-5</v>
      </c>
      <c r="GQ23" s="16">
        <f t="shared" si="36"/>
        <v>5</v>
      </c>
      <c r="GR23" s="45">
        <f>'SC3'!DT37</f>
        <v>0</v>
      </c>
      <c r="GS23" s="46">
        <f>'SC3'!DU37</f>
        <v>5</v>
      </c>
      <c r="GT23" s="46">
        <f>'SC3'!DV37</f>
        <v>5</v>
      </c>
      <c r="GU23" s="46">
        <f t="shared" si="84"/>
        <v>-5</v>
      </c>
      <c r="GV23" s="47">
        <f t="shared" si="37"/>
        <v>5</v>
      </c>
      <c r="GW23" s="16">
        <f>'SC3'!DW37</f>
        <v>0</v>
      </c>
      <c r="GX23" s="16">
        <f>'SC3'!DX37</f>
        <v>0</v>
      </c>
      <c r="GY23" s="16">
        <f>'SC3'!DY37</f>
        <v>0</v>
      </c>
      <c r="GZ23" s="16">
        <f t="shared" si="85"/>
        <v>0</v>
      </c>
      <c r="HA23" s="16">
        <f t="shared" si="38"/>
        <v>0</v>
      </c>
      <c r="HB23" s="45">
        <f>'SC3'!DZ37</f>
        <v>0</v>
      </c>
      <c r="HC23" s="46">
        <f>'SC3'!EA37</f>
        <v>0</v>
      </c>
      <c r="HD23" s="46">
        <f>'SC3'!EB37</f>
        <v>0</v>
      </c>
      <c r="HE23" s="46">
        <f t="shared" si="86"/>
        <v>0</v>
      </c>
      <c r="HF23" s="47">
        <f t="shared" si="39"/>
        <v>0</v>
      </c>
      <c r="HG23" s="16">
        <f>'SC3'!EC37</f>
        <v>0</v>
      </c>
      <c r="HH23" s="16">
        <f>'SC3'!ED37</f>
        <v>0</v>
      </c>
      <c r="HI23" s="16">
        <f>'SC3'!EE37</f>
        <v>0</v>
      </c>
      <c r="HJ23" s="16">
        <f t="shared" si="87"/>
        <v>0</v>
      </c>
      <c r="HK23" s="16">
        <f t="shared" si="40"/>
        <v>0</v>
      </c>
      <c r="HL23" s="45">
        <f>'SC3'!EF37</f>
        <v>0</v>
      </c>
      <c r="HM23" s="46">
        <f>'SC3'!EG37</f>
        <v>0</v>
      </c>
      <c r="HN23" s="46">
        <f>'SC3'!EH37</f>
        <v>0</v>
      </c>
      <c r="HO23" s="46">
        <f t="shared" si="88"/>
        <v>0</v>
      </c>
      <c r="HP23" s="47">
        <f t="shared" si="41"/>
        <v>0</v>
      </c>
      <c r="HQ23" s="16">
        <f>'SC3'!EI37</f>
        <v>0</v>
      </c>
      <c r="HR23" s="16">
        <f>'SC3'!EJ37</f>
        <v>0</v>
      </c>
      <c r="HS23" s="16">
        <f>'SC3'!EK37</f>
        <v>0</v>
      </c>
      <c r="HT23" s="16">
        <f t="shared" si="89"/>
        <v>0</v>
      </c>
      <c r="HU23" s="16">
        <f t="shared" si="42"/>
        <v>0</v>
      </c>
      <c r="HV23" s="45">
        <f>'SC3'!EL37</f>
        <v>0</v>
      </c>
      <c r="HW23" s="46">
        <f>'SC3'!EM37</f>
        <v>0</v>
      </c>
      <c r="HX23" s="46">
        <f>'SC3'!EN37</f>
        <v>0</v>
      </c>
      <c r="HY23" s="46">
        <f t="shared" si="90"/>
        <v>0</v>
      </c>
      <c r="HZ23" s="47">
        <f t="shared" si="43"/>
        <v>0</v>
      </c>
      <c r="IA23" s="45">
        <f>'SC3'!EO37</f>
        <v>0</v>
      </c>
      <c r="IB23" s="46">
        <f>'SC3'!EP37</f>
        <v>79.180000000000007</v>
      </c>
      <c r="IC23" s="46">
        <f>'SC3'!EQ37</f>
        <v>79.180000000000007</v>
      </c>
      <c r="ID23" s="46">
        <f t="shared" si="91"/>
        <v>-79.180000000000007</v>
      </c>
      <c r="IE23" s="47">
        <f t="shared" si="44"/>
        <v>79.180000000000007</v>
      </c>
    </row>
    <row r="24" spans="1:239" s="16" customFormat="1" x14ac:dyDescent="0.25">
      <c r="A24" s="16">
        <f>'SC3'!A31</f>
        <v>0</v>
      </c>
      <c r="B24" s="16" t="e">
        <f>'SC3'!B31</f>
        <v>#N/A</v>
      </c>
      <c r="C24" s="16" t="e">
        <f>'SC3'!C31</f>
        <v>#N/A</v>
      </c>
      <c r="D24" s="16" t="e">
        <f>'SC3'!D31</f>
        <v>#N/A</v>
      </c>
      <c r="E24" s="16" t="e">
        <f>'SC3'!E31</f>
        <v>#N/A</v>
      </c>
      <c r="F24" s="16" t="e">
        <f>'SC3'!F31</f>
        <v>#N/A</v>
      </c>
      <c r="G24" s="16" t="e">
        <f>'SC3'!G31</f>
        <v>#N/A</v>
      </c>
      <c r="H24" s="16" t="e">
        <f>'SC3'!H31</f>
        <v>#N/A</v>
      </c>
      <c r="I24" s="16" t="e">
        <f>'SC3'!I31</f>
        <v>#N/A</v>
      </c>
      <c r="J24" s="45" t="e">
        <f>'SC3'!J31</f>
        <v>#N/A</v>
      </c>
      <c r="K24" s="46" t="e">
        <f>'SC3'!K31</f>
        <v>#N/A</v>
      </c>
      <c r="L24" s="46" t="e">
        <f>'SC3'!L31</f>
        <v>#N/A</v>
      </c>
      <c r="M24" s="46" t="e">
        <f t="shared" si="45"/>
        <v>#N/A</v>
      </c>
      <c r="N24" s="47" t="e">
        <f t="shared" ref="N24:N29" si="93">L24-J24</f>
        <v>#N/A</v>
      </c>
      <c r="O24" s="16" t="e">
        <f>'SC3'!M31</f>
        <v>#N/A</v>
      </c>
      <c r="P24" s="16" t="e">
        <f>'SC3'!N31</f>
        <v>#N/A</v>
      </c>
      <c r="Q24" s="16" t="e">
        <f>'SC3'!O31</f>
        <v>#N/A</v>
      </c>
      <c r="R24" s="16" t="e">
        <f t="shared" si="47"/>
        <v>#N/A</v>
      </c>
      <c r="S24" s="16" t="e">
        <f t="shared" si="0"/>
        <v>#N/A</v>
      </c>
      <c r="T24" s="45" t="e">
        <f>'SC3'!P31</f>
        <v>#N/A</v>
      </c>
      <c r="U24" s="46" t="e">
        <f>'SC3'!Q31</f>
        <v>#N/A</v>
      </c>
      <c r="V24" s="46" t="e">
        <f>'SC3'!R31</f>
        <v>#N/A</v>
      </c>
      <c r="W24" s="46" t="e">
        <f t="shared" si="48"/>
        <v>#N/A</v>
      </c>
      <c r="X24" s="47" t="e">
        <f t="shared" si="1"/>
        <v>#N/A</v>
      </c>
      <c r="Y24" s="16" t="e">
        <f>'SC3'!S31</f>
        <v>#N/A</v>
      </c>
      <c r="Z24" s="16" t="e">
        <f>'SC3'!T31</f>
        <v>#N/A</v>
      </c>
      <c r="AA24" s="16" t="e">
        <f>'SC3'!U31</f>
        <v>#N/A</v>
      </c>
      <c r="AB24" s="16" t="e">
        <f t="shared" si="49"/>
        <v>#N/A</v>
      </c>
      <c r="AC24" s="16" t="e">
        <f t="shared" si="2"/>
        <v>#N/A</v>
      </c>
      <c r="AD24" s="45" t="e">
        <f>'SC3'!V31</f>
        <v>#N/A</v>
      </c>
      <c r="AE24" s="46" t="e">
        <f>'SC3'!W31</f>
        <v>#N/A</v>
      </c>
      <c r="AF24" s="46" t="e">
        <f>'SC3'!X31</f>
        <v>#N/A</v>
      </c>
      <c r="AG24" s="46" t="e">
        <f t="shared" si="50"/>
        <v>#N/A</v>
      </c>
      <c r="AH24" s="47" t="e">
        <f t="shared" si="3"/>
        <v>#N/A</v>
      </c>
      <c r="AI24" s="16" t="e">
        <f>'SC3'!Y31</f>
        <v>#N/A</v>
      </c>
      <c r="AJ24" s="16" t="e">
        <f>'SC3'!Z31</f>
        <v>#N/A</v>
      </c>
      <c r="AK24" s="16" t="e">
        <f>'SC3'!AA31</f>
        <v>#N/A</v>
      </c>
      <c r="AL24" s="16" t="e">
        <f t="shared" si="51"/>
        <v>#N/A</v>
      </c>
      <c r="AM24" s="16" t="e">
        <f t="shared" si="4"/>
        <v>#N/A</v>
      </c>
      <c r="AN24" s="45" t="e">
        <f>'SC3'!AB31</f>
        <v>#N/A</v>
      </c>
      <c r="AO24" s="46" t="e">
        <f>'SC3'!AC31</f>
        <v>#N/A</v>
      </c>
      <c r="AP24" s="46" t="e">
        <f>'SC3'!AD31</f>
        <v>#N/A</v>
      </c>
      <c r="AQ24" s="46" t="e">
        <f t="shared" si="52"/>
        <v>#N/A</v>
      </c>
      <c r="AR24" s="47" t="e">
        <f t="shared" si="5"/>
        <v>#N/A</v>
      </c>
      <c r="AS24" s="16" t="e">
        <f>'SC3'!AE31</f>
        <v>#N/A</v>
      </c>
      <c r="AT24" s="16" t="e">
        <f>'SC3'!AF31</f>
        <v>#N/A</v>
      </c>
      <c r="AU24" s="16" t="e">
        <f>'SC3'!AG31</f>
        <v>#N/A</v>
      </c>
      <c r="AV24" s="16" t="e">
        <f t="shared" si="53"/>
        <v>#N/A</v>
      </c>
      <c r="AW24" s="16" t="e">
        <f t="shared" si="6"/>
        <v>#N/A</v>
      </c>
      <c r="AX24" s="45" t="e">
        <f>'SC3'!AH31</f>
        <v>#N/A</v>
      </c>
      <c r="AY24" s="46" t="e">
        <f>'SC3'!AI31</f>
        <v>#N/A</v>
      </c>
      <c r="AZ24" s="46" t="e">
        <f>'SC3'!AJ31</f>
        <v>#N/A</v>
      </c>
      <c r="BA24" s="46" t="e">
        <f t="shared" si="54"/>
        <v>#N/A</v>
      </c>
      <c r="BB24" s="47" t="e">
        <f t="shared" si="7"/>
        <v>#N/A</v>
      </c>
      <c r="BC24" s="16" t="e">
        <f>'SC3'!AK31</f>
        <v>#N/A</v>
      </c>
      <c r="BD24" s="16" t="e">
        <f>'SC3'!AL31</f>
        <v>#N/A</v>
      </c>
      <c r="BE24" s="16" t="e">
        <f>'SC3'!AM31</f>
        <v>#N/A</v>
      </c>
      <c r="BF24" s="16" t="e">
        <f t="shared" si="55"/>
        <v>#N/A</v>
      </c>
      <c r="BG24" s="16" t="e">
        <f t="shared" si="8"/>
        <v>#N/A</v>
      </c>
      <c r="BH24" s="45" t="e">
        <f>'SC3'!AN31</f>
        <v>#N/A</v>
      </c>
      <c r="BI24" s="46" t="e">
        <f>'SC3'!AO31</f>
        <v>#N/A</v>
      </c>
      <c r="BJ24" s="46" t="e">
        <f>'SC3'!AP31</f>
        <v>#N/A</v>
      </c>
      <c r="BK24" s="46" t="e">
        <f t="shared" si="56"/>
        <v>#N/A</v>
      </c>
      <c r="BL24" s="47" t="e">
        <f t="shared" si="9"/>
        <v>#N/A</v>
      </c>
      <c r="BM24" s="16" t="e">
        <f>'SC3'!AQ31</f>
        <v>#N/A</v>
      </c>
      <c r="BN24" s="16" t="e">
        <f>'SC3'!AR31</f>
        <v>#N/A</v>
      </c>
      <c r="BO24" s="16" t="e">
        <f>'SC3'!AS31</f>
        <v>#N/A</v>
      </c>
      <c r="BP24" s="16" t="e">
        <f t="shared" si="57"/>
        <v>#N/A</v>
      </c>
      <c r="BQ24" s="16" t="e">
        <f t="shared" si="10"/>
        <v>#N/A</v>
      </c>
      <c r="BR24" s="45" t="e">
        <f>'SC3'!AT31</f>
        <v>#N/A</v>
      </c>
      <c r="BS24" s="46" t="e">
        <f>'SC3'!AU31</f>
        <v>#N/A</v>
      </c>
      <c r="BT24" s="46" t="e">
        <f>'SC3'!AV31</f>
        <v>#N/A</v>
      </c>
      <c r="BU24" s="46" t="e">
        <f t="shared" si="58"/>
        <v>#N/A</v>
      </c>
      <c r="BV24" s="47" t="e">
        <f t="shared" si="11"/>
        <v>#N/A</v>
      </c>
      <c r="BW24" s="16" t="e">
        <f>'SC3'!AW31</f>
        <v>#N/A</v>
      </c>
      <c r="BX24" s="16" t="e">
        <f>'SC3'!AX31</f>
        <v>#N/A</v>
      </c>
      <c r="BY24" s="16" t="e">
        <f>'SC3'!AY31</f>
        <v>#N/A</v>
      </c>
      <c r="BZ24" s="16" t="e">
        <f t="shared" si="59"/>
        <v>#N/A</v>
      </c>
      <c r="CA24" s="16" t="e">
        <f t="shared" si="12"/>
        <v>#N/A</v>
      </c>
      <c r="CB24" s="45" t="e">
        <f>'SC3'!AZ31</f>
        <v>#N/A</v>
      </c>
      <c r="CC24" s="46" t="e">
        <f>'SC3'!BA31</f>
        <v>#N/A</v>
      </c>
      <c r="CD24" s="46" t="e">
        <f>'SC3'!BB31</f>
        <v>#N/A</v>
      </c>
      <c r="CE24" s="46" t="e">
        <f t="shared" si="60"/>
        <v>#N/A</v>
      </c>
      <c r="CF24" s="47" t="e">
        <f t="shared" si="13"/>
        <v>#N/A</v>
      </c>
      <c r="CG24" s="16" t="e">
        <f>'SC3'!BC31</f>
        <v>#N/A</v>
      </c>
      <c r="CH24" s="16" t="e">
        <f>'SC3'!BD31</f>
        <v>#N/A</v>
      </c>
      <c r="CI24" s="16" t="e">
        <f>'SC3'!BE31</f>
        <v>#N/A</v>
      </c>
      <c r="CJ24" s="16" t="e">
        <f t="shared" si="61"/>
        <v>#N/A</v>
      </c>
      <c r="CK24" s="16" t="e">
        <f t="shared" si="14"/>
        <v>#N/A</v>
      </c>
      <c r="CL24" s="45" t="e">
        <f>'SC3'!BF31</f>
        <v>#N/A</v>
      </c>
      <c r="CM24" s="46" t="e">
        <f>'SC3'!BG31</f>
        <v>#N/A</v>
      </c>
      <c r="CN24" s="46" t="e">
        <f>'SC3'!BH31</f>
        <v>#N/A</v>
      </c>
      <c r="CO24" s="46" t="e">
        <f t="shared" si="62"/>
        <v>#N/A</v>
      </c>
      <c r="CP24" s="47" t="e">
        <f t="shared" si="15"/>
        <v>#N/A</v>
      </c>
      <c r="CQ24" s="16" t="e">
        <f>'SC3'!BI31</f>
        <v>#N/A</v>
      </c>
      <c r="CR24" s="16" t="e">
        <f>'SC3'!BJ31</f>
        <v>#N/A</v>
      </c>
      <c r="CS24" s="16" t="e">
        <f>'SC3'!BK31</f>
        <v>#N/A</v>
      </c>
      <c r="CT24" s="16" t="e">
        <f t="shared" si="63"/>
        <v>#N/A</v>
      </c>
      <c r="CU24" s="16" t="e">
        <f t="shared" si="16"/>
        <v>#N/A</v>
      </c>
      <c r="CV24" s="45" t="e">
        <f>'SC3'!BL31</f>
        <v>#N/A</v>
      </c>
      <c r="CW24" s="46" t="e">
        <f>'SC3'!BM31</f>
        <v>#N/A</v>
      </c>
      <c r="CX24" s="46" t="e">
        <f>'SC3'!BN31</f>
        <v>#N/A</v>
      </c>
      <c r="CY24" s="46" t="e">
        <f t="shared" si="64"/>
        <v>#N/A</v>
      </c>
      <c r="CZ24" s="47" t="e">
        <f t="shared" si="17"/>
        <v>#N/A</v>
      </c>
      <c r="DA24" s="16" t="e">
        <f>'SC3'!BO31</f>
        <v>#N/A</v>
      </c>
      <c r="DB24" s="16" t="e">
        <f>'SC3'!BP31</f>
        <v>#N/A</v>
      </c>
      <c r="DC24" s="16" t="e">
        <f>'SC3'!BQ31</f>
        <v>#N/A</v>
      </c>
      <c r="DD24" s="16" t="e">
        <f t="shared" si="65"/>
        <v>#N/A</v>
      </c>
      <c r="DE24" s="16" t="e">
        <f t="shared" si="18"/>
        <v>#N/A</v>
      </c>
      <c r="DF24" s="45" t="e">
        <f>'SC3'!BR31</f>
        <v>#N/A</v>
      </c>
      <c r="DG24" s="46" t="e">
        <f>'SC3'!BS31</f>
        <v>#N/A</v>
      </c>
      <c r="DH24" s="46" t="e">
        <f>'SC3'!BT31</f>
        <v>#N/A</v>
      </c>
      <c r="DI24" s="46" t="e">
        <f t="shared" si="66"/>
        <v>#N/A</v>
      </c>
      <c r="DJ24" s="47" t="e">
        <f t="shared" si="19"/>
        <v>#N/A</v>
      </c>
      <c r="DK24" s="16" t="e">
        <f>'SC3'!BU31</f>
        <v>#N/A</v>
      </c>
      <c r="DL24" s="16" t="e">
        <f>'SC3'!BV31</f>
        <v>#N/A</v>
      </c>
      <c r="DM24" s="16" t="e">
        <f>'SC3'!BW31</f>
        <v>#N/A</v>
      </c>
      <c r="DN24" s="16" t="e">
        <f t="shared" si="67"/>
        <v>#N/A</v>
      </c>
      <c r="DO24" s="16" t="e">
        <f t="shared" si="20"/>
        <v>#N/A</v>
      </c>
      <c r="DP24" s="45" t="e">
        <f>'SC3'!BX31</f>
        <v>#N/A</v>
      </c>
      <c r="DQ24" s="46" t="e">
        <f>'SC3'!BY31</f>
        <v>#N/A</v>
      </c>
      <c r="DR24" s="46" t="e">
        <f>'SC3'!BZ31</f>
        <v>#N/A</v>
      </c>
      <c r="DS24" s="46" t="e">
        <f t="shared" si="68"/>
        <v>#N/A</v>
      </c>
      <c r="DT24" s="47" t="e">
        <f t="shared" si="21"/>
        <v>#N/A</v>
      </c>
      <c r="DU24" s="16" t="e">
        <f>'SC3'!CA31</f>
        <v>#N/A</v>
      </c>
      <c r="DV24" s="16" t="e">
        <f>'SC3'!CB31</f>
        <v>#N/A</v>
      </c>
      <c r="DW24" s="16" t="e">
        <f>'SC3'!CC31</f>
        <v>#N/A</v>
      </c>
      <c r="DX24" s="16" t="e">
        <f t="shared" si="69"/>
        <v>#N/A</v>
      </c>
      <c r="DY24" s="16" t="e">
        <f t="shared" si="22"/>
        <v>#N/A</v>
      </c>
      <c r="DZ24" s="45" t="e">
        <f>'SC3'!CD31</f>
        <v>#N/A</v>
      </c>
      <c r="EA24" s="46" t="e">
        <f>'SC3'!CE31</f>
        <v>#N/A</v>
      </c>
      <c r="EB24" s="46" t="e">
        <f>'SC3'!CF31</f>
        <v>#N/A</v>
      </c>
      <c r="EC24" s="46" t="e">
        <f t="shared" si="70"/>
        <v>#N/A</v>
      </c>
      <c r="ED24" s="47" t="e">
        <f t="shared" si="23"/>
        <v>#N/A</v>
      </c>
      <c r="EE24" s="16" t="e">
        <f>'SC3'!CG31</f>
        <v>#N/A</v>
      </c>
      <c r="EF24" s="16" t="e">
        <f>'SC3'!CH31</f>
        <v>#N/A</v>
      </c>
      <c r="EG24" s="16" t="e">
        <f>'SC3'!CI31</f>
        <v>#N/A</v>
      </c>
      <c r="EH24" s="16" t="e">
        <f t="shared" si="71"/>
        <v>#N/A</v>
      </c>
      <c r="EI24" s="16" t="e">
        <f t="shared" si="24"/>
        <v>#N/A</v>
      </c>
      <c r="EJ24" s="45" t="e">
        <f>'SC3'!CJ31</f>
        <v>#N/A</v>
      </c>
      <c r="EK24" s="46" t="e">
        <f>'SC3'!CK31</f>
        <v>#N/A</v>
      </c>
      <c r="EL24" s="46" t="e">
        <f>'SC3'!CL31</f>
        <v>#N/A</v>
      </c>
      <c r="EM24" s="46" t="e">
        <f t="shared" si="72"/>
        <v>#N/A</v>
      </c>
      <c r="EN24" s="47" t="e">
        <f t="shared" si="25"/>
        <v>#N/A</v>
      </c>
      <c r="EO24" s="16" t="e">
        <f>'SC3'!CM31</f>
        <v>#N/A</v>
      </c>
      <c r="EP24" s="16" t="e">
        <f>'SC3'!CN31</f>
        <v>#N/A</v>
      </c>
      <c r="EQ24" s="16" t="e">
        <f>'SC3'!CO31</f>
        <v>#N/A</v>
      </c>
      <c r="ER24" s="16" t="e">
        <f t="shared" si="73"/>
        <v>#N/A</v>
      </c>
      <c r="ES24" s="16" t="e">
        <f t="shared" si="26"/>
        <v>#N/A</v>
      </c>
      <c r="ET24" s="45" t="e">
        <f>'SC3'!CP31</f>
        <v>#N/A</v>
      </c>
      <c r="EU24" s="46" t="e">
        <f>'SC3'!CQ31</f>
        <v>#N/A</v>
      </c>
      <c r="EV24" s="46" t="e">
        <f>'SC3'!CR31</f>
        <v>#N/A</v>
      </c>
      <c r="EW24" s="46" t="e">
        <f t="shared" si="74"/>
        <v>#N/A</v>
      </c>
      <c r="EX24" s="47" t="e">
        <f t="shared" si="27"/>
        <v>#N/A</v>
      </c>
      <c r="EY24" s="16" t="e">
        <f>'SC3'!CS31</f>
        <v>#N/A</v>
      </c>
      <c r="EZ24" s="16" t="e">
        <f>'SC3'!CT31</f>
        <v>#N/A</v>
      </c>
      <c r="FA24" s="16" t="e">
        <f>'SC3'!CU31</f>
        <v>#N/A</v>
      </c>
      <c r="FB24" s="16" t="e">
        <f t="shared" si="75"/>
        <v>#N/A</v>
      </c>
      <c r="FC24" s="16" t="e">
        <f t="shared" si="28"/>
        <v>#N/A</v>
      </c>
      <c r="FD24" s="45" t="e">
        <f>'SC3'!CV31</f>
        <v>#N/A</v>
      </c>
      <c r="FE24" s="46" t="e">
        <f>'SC3'!CW31</f>
        <v>#N/A</v>
      </c>
      <c r="FF24" s="46" t="e">
        <f>'SC3'!CX31</f>
        <v>#N/A</v>
      </c>
      <c r="FG24" s="46" t="e">
        <f t="shared" si="76"/>
        <v>#N/A</v>
      </c>
      <c r="FH24" s="47" t="e">
        <f t="shared" si="29"/>
        <v>#N/A</v>
      </c>
      <c r="FI24" s="16" t="e">
        <f>'SC3'!CY31</f>
        <v>#N/A</v>
      </c>
      <c r="FJ24" s="16" t="e">
        <f>'SC3'!CZ31</f>
        <v>#N/A</v>
      </c>
      <c r="FK24" s="16" t="e">
        <f>'SC3'!DA31</f>
        <v>#N/A</v>
      </c>
      <c r="FL24" s="16" t="e">
        <f t="shared" si="77"/>
        <v>#N/A</v>
      </c>
      <c r="FM24" s="16" t="e">
        <f t="shared" si="30"/>
        <v>#N/A</v>
      </c>
      <c r="FN24" s="45" t="e">
        <f>'SC3'!DB31</f>
        <v>#N/A</v>
      </c>
      <c r="FO24" s="46" t="e">
        <f>'SC3'!DC31</f>
        <v>#N/A</v>
      </c>
      <c r="FP24" s="46" t="e">
        <f>'SC3'!DD31</f>
        <v>#N/A</v>
      </c>
      <c r="FQ24" s="46" t="e">
        <f t="shared" si="78"/>
        <v>#N/A</v>
      </c>
      <c r="FR24" s="47" t="e">
        <f t="shared" si="31"/>
        <v>#N/A</v>
      </c>
      <c r="FS24" s="16" t="e">
        <f>'SC3'!DE31</f>
        <v>#N/A</v>
      </c>
      <c r="FT24" s="16" t="e">
        <f>'SC3'!DF31</f>
        <v>#N/A</v>
      </c>
      <c r="FU24" s="16" t="e">
        <f>'SC3'!DG31</f>
        <v>#N/A</v>
      </c>
      <c r="FV24" s="16" t="e">
        <f t="shared" si="79"/>
        <v>#N/A</v>
      </c>
      <c r="FW24" s="16" t="e">
        <f t="shared" si="32"/>
        <v>#N/A</v>
      </c>
      <c r="FX24" s="45" t="e">
        <f>'SC3'!DH31</f>
        <v>#N/A</v>
      </c>
      <c r="FY24" s="46" t="e">
        <f>'SC3'!DI31</f>
        <v>#N/A</v>
      </c>
      <c r="FZ24" s="46" t="e">
        <f>'SC3'!DJ31</f>
        <v>#N/A</v>
      </c>
      <c r="GA24" s="46" t="e">
        <f t="shared" si="80"/>
        <v>#N/A</v>
      </c>
      <c r="GB24" s="47" t="e">
        <f t="shared" si="33"/>
        <v>#N/A</v>
      </c>
      <c r="GC24" s="16" t="e">
        <f>'SC3'!DK31</f>
        <v>#N/A</v>
      </c>
      <c r="GD24" s="16" t="e">
        <f>'SC3'!DL31</f>
        <v>#N/A</v>
      </c>
      <c r="GE24" s="16" t="e">
        <f>'SC3'!DM31</f>
        <v>#N/A</v>
      </c>
      <c r="GF24" s="16" t="e">
        <f t="shared" si="81"/>
        <v>#N/A</v>
      </c>
      <c r="GG24" s="16" t="e">
        <f t="shared" si="34"/>
        <v>#N/A</v>
      </c>
      <c r="GH24" s="45" t="e">
        <f>'SC3'!DN31</f>
        <v>#N/A</v>
      </c>
      <c r="GI24" s="46" t="e">
        <f>'SC3'!DO31</f>
        <v>#N/A</v>
      </c>
      <c r="GJ24" s="46" t="e">
        <f>'SC3'!DP31</f>
        <v>#N/A</v>
      </c>
      <c r="GK24" s="46" t="e">
        <f t="shared" si="82"/>
        <v>#N/A</v>
      </c>
      <c r="GL24" s="47" t="e">
        <f t="shared" si="35"/>
        <v>#N/A</v>
      </c>
      <c r="GM24" s="16" t="e">
        <f>'SC3'!DQ31</f>
        <v>#N/A</v>
      </c>
      <c r="GN24" s="16" t="e">
        <f>'SC3'!DR31</f>
        <v>#N/A</v>
      </c>
      <c r="GO24" s="16" t="e">
        <f>'SC3'!DS31</f>
        <v>#N/A</v>
      </c>
      <c r="GP24" s="16" t="e">
        <f t="shared" si="83"/>
        <v>#N/A</v>
      </c>
      <c r="GQ24" s="16" t="e">
        <f t="shared" si="36"/>
        <v>#N/A</v>
      </c>
      <c r="GR24" s="45" t="e">
        <f>'SC3'!DT31</f>
        <v>#N/A</v>
      </c>
      <c r="GS24" s="46" t="e">
        <f>'SC3'!DU31</f>
        <v>#N/A</v>
      </c>
      <c r="GT24" s="46" t="e">
        <f>'SC3'!DV31</f>
        <v>#N/A</v>
      </c>
      <c r="GU24" s="46" t="e">
        <f t="shared" si="84"/>
        <v>#N/A</v>
      </c>
      <c r="GV24" s="47" t="e">
        <f t="shared" si="37"/>
        <v>#N/A</v>
      </c>
      <c r="GW24" s="16" t="e">
        <f>'SC3'!DW31</f>
        <v>#N/A</v>
      </c>
      <c r="GX24" s="16" t="e">
        <f>'SC3'!DX31</f>
        <v>#N/A</v>
      </c>
      <c r="GY24" s="16" t="e">
        <f>'SC3'!DY31</f>
        <v>#N/A</v>
      </c>
      <c r="GZ24" s="16" t="e">
        <f t="shared" si="85"/>
        <v>#N/A</v>
      </c>
      <c r="HA24" s="16" t="e">
        <f t="shared" si="38"/>
        <v>#N/A</v>
      </c>
      <c r="HB24" s="45" t="e">
        <f>'SC3'!DZ31</f>
        <v>#N/A</v>
      </c>
      <c r="HC24" s="46" t="e">
        <f>'SC3'!EA31</f>
        <v>#N/A</v>
      </c>
      <c r="HD24" s="46" t="e">
        <f>'SC3'!EB31</f>
        <v>#N/A</v>
      </c>
      <c r="HE24" s="46" t="e">
        <f t="shared" si="86"/>
        <v>#N/A</v>
      </c>
      <c r="HF24" s="47" t="e">
        <f t="shared" si="39"/>
        <v>#N/A</v>
      </c>
      <c r="HG24" s="16" t="e">
        <f>'SC3'!EC31</f>
        <v>#N/A</v>
      </c>
      <c r="HH24" s="16" t="e">
        <f>'SC3'!ED31</f>
        <v>#N/A</v>
      </c>
      <c r="HI24" s="16" t="e">
        <f>'SC3'!EE31</f>
        <v>#N/A</v>
      </c>
      <c r="HJ24" s="16" t="e">
        <f t="shared" si="87"/>
        <v>#N/A</v>
      </c>
      <c r="HK24" s="16" t="e">
        <f t="shared" si="40"/>
        <v>#N/A</v>
      </c>
      <c r="HL24" s="45" t="e">
        <f>'SC3'!EF31</f>
        <v>#N/A</v>
      </c>
      <c r="HM24" s="46" t="e">
        <f>'SC3'!EG31</f>
        <v>#N/A</v>
      </c>
      <c r="HN24" s="46" t="e">
        <f>'SC3'!EH31</f>
        <v>#N/A</v>
      </c>
      <c r="HO24" s="46" t="e">
        <f t="shared" si="88"/>
        <v>#N/A</v>
      </c>
      <c r="HP24" s="47" t="e">
        <f t="shared" si="41"/>
        <v>#N/A</v>
      </c>
      <c r="HQ24" s="16" t="e">
        <f>'SC3'!EI31</f>
        <v>#N/A</v>
      </c>
      <c r="HR24" s="16" t="e">
        <f>'SC3'!EJ31</f>
        <v>#N/A</v>
      </c>
      <c r="HS24" s="16" t="e">
        <f>'SC3'!EK31</f>
        <v>#N/A</v>
      </c>
      <c r="HT24" s="16" t="e">
        <f t="shared" si="89"/>
        <v>#N/A</v>
      </c>
      <c r="HU24" s="16" t="e">
        <f t="shared" si="42"/>
        <v>#N/A</v>
      </c>
      <c r="HV24" s="45" t="e">
        <f>'SC3'!EL31</f>
        <v>#N/A</v>
      </c>
      <c r="HW24" s="46" t="e">
        <f>'SC3'!EM31</f>
        <v>#N/A</v>
      </c>
      <c r="HX24" s="46" t="e">
        <f>'SC3'!EN31</f>
        <v>#N/A</v>
      </c>
      <c r="HY24" s="46" t="e">
        <f t="shared" si="90"/>
        <v>#N/A</v>
      </c>
      <c r="HZ24" s="47" t="e">
        <f t="shared" si="43"/>
        <v>#N/A</v>
      </c>
      <c r="IA24" s="45" t="e">
        <f>'SC3'!EO31</f>
        <v>#N/A</v>
      </c>
      <c r="IB24" s="46" t="e">
        <f>'SC3'!EP31</f>
        <v>#N/A</v>
      </c>
      <c r="IC24" s="46" t="e">
        <f>'SC3'!EQ31</f>
        <v>#N/A</v>
      </c>
      <c r="ID24" s="46" t="e">
        <f t="shared" si="91"/>
        <v>#N/A</v>
      </c>
      <c r="IE24" s="47" t="e">
        <f t="shared" si="44"/>
        <v>#N/A</v>
      </c>
    </row>
    <row r="25" spans="1:239" s="16" customFormat="1" x14ac:dyDescent="0.25">
      <c r="A25" s="16">
        <f>'SC3'!A32</f>
        <v>0</v>
      </c>
      <c r="B25" s="16" t="e">
        <f>'SC3'!B32</f>
        <v>#N/A</v>
      </c>
      <c r="C25" s="16" t="e">
        <f>'SC3'!C32</f>
        <v>#N/A</v>
      </c>
      <c r="D25" s="16" t="e">
        <f>'SC3'!D32</f>
        <v>#N/A</v>
      </c>
      <c r="E25" s="16" t="e">
        <f>'SC3'!E32</f>
        <v>#N/A</v>
      </c>
      <c r="F25" s="16" t="e">
        <f>'SC3'!F32</f>
        <v>#N/A</v>
      </c>
      <c r="G25" s="16" t="e">
        <f>'SC3'!G32</f>
        <v>#N/A</v>
      </c>
      <c r="H25" s="16" t="e">
        <f>'SC3'!H32</f>
        <v>#N/A</v>
      </c>
      <c r="I25" s="16" t="e">
        <f>'SC3'!I32</f>
        <v>#N/A</v>
      </c>
      <c r="J25" s="45" t="e">
        <f>'SC3'!J32</f>
        <v>#N/A</v>
      </c>
      <c r="K25" s="46" t="e">
        <f>'SC3'!K32</f>
        <v>#N/A</v>
      </c>
      <c r="L25" s="46" t="e">
        <f>'SC3'!L32</f>
        <v>#N/A</v>
      </c>
      <c r="M25" s="46" t="e">
        <f t="shared" si="45"/>
        <v>#N/A</v>
      </c>
      <c r="N25" s="47" t="e">
        <f t="shared" si="93"/>
        <v>#N/A</v>
      </c>
      <c r="O25" s="16" t="e">
        <f>'SC3'!M32</f>
        <v>#N/A</v>
      </c>
      <c r="P25" s="16" t="e">
        <f>'SC3'!N32</f>
        <v>#N/A</v>
      </c>
      <c r="Q25" s="16" t="e">
        <f>'SC3'!O32</f>
        <v>#N/A</v>
      </c>
      <c r="R25" s="16" t="e">
        <f t="shared" si="47"/>
        <v>#N/A</v>
      </c>
      <c r="S25" s="16" t="e">
        <f t="shared" si="0"/>
        <v>#N/A</v>
      </c>
      <c r="T25" s="45" t="e">
        <f>'SC3'!P32</f>
        <v>#N/A</v>
      </c>
      <c r="U25" s="46" t="e">
        <f>'SC3'!Q32</f>
        <v>#N/A</v>
      </c>
      <c r="V25" s="46" t="e">
        <f>'SC3'!R32</f>
        <v>#N/A</v>
      </c>
      <c r="W25" s="46" t="e">
        <f t="shared" si="48"/>
        <v>#N/A</v>
      </c>
      <c r="X25" s="47" t="e">
        <f t="shared" si="1"/>
        <v>#N/A</v>
      </c>
      <c r="Y25" s="16" t="e">
        <f>'SC3'!S32</f>
        <v>#N/A</v>
      </c>
      <c r="Z25" s="16" t="e">
        <f>'SC3'!T32</f>
        <v>#N/A</v>
      </c>
      <c r="AA25" s="16" t="e">
        <f>'SC3'!U32</f>
        <v>#N/A</v>
      </c>
      <c r="AB25" s="16" t="e">
        <f t="shared" si="49"/>
        <v>#N/A</v>
      </c>
      <c r="AC25" s="16" t="e">
        <f t="shared" si="2"/>
        <v>#N/A</v>
      </c>
      <c r="AD25" s="45" t="e">
        <f>'SC3'!V32</f>
        <v>#N/A</v>
      </c>
      <c r="AE25" s="46" t="e">
        <f>'SC3'!W32</f>
        <v>#N/A</v>
      </c>
      <c r="AF25" s="46" t="e">
        <f>'SC3'!X32</f>
        <v>#N/A</v>
      </c>
      <c r="AG25" s="46" t="e">
        <f t="shared" si="50"/>
        <v>#N/A</v>
      </c>
      <c r="AH25" s="47" t="e">
        <f t="shared" si="3"/>
        <v>#N/A</v>
      </c>
      <c r="AI25" s="16" t="e">
        <f>'SC3'!Y32</f>
        <v>#N/A</v>
      </c>
      <c r="AJ25" s="16" t="e">
        <f>'SC3'!Z32</f>
        <v>#N/A</v>
      </c>
      <c r="AK25" s="16" t="e">
        <f>'SC3'!AA32</f>
        <v>#N/A</v>
      </c>
      <c r="AL25" s="16" t="e">
        <f t="shared" si="51"/>
        <v>#N/A</v>
      </c>
      <c r="AM25" s="16" t="e">
        <f t="shared" si="4"/>
        <v>#N/A</v>
      </c>
      <c r="AN25" s="45" t="e">
        <f>'SC3'!AB32</f>
        <v>#N/A</v>
      </c>
      <c r="AO25" s="46" t="e">
        <f>'SC3'!AC32</f>
        <v>#N/A</v>
      </c>
      <c r="AP25" s="46" t="e">
        <f>'SC3'!AD32</f>
        <v>#N/A</v>
      </c>
      <c r="AQ25" s="46" t="e">
        <f t="shared" si="52"/>
        <v>#N/A</v>
      </c>
      <c r="AR25" s="47" t="e">
        <f t="shared" si="5"/>
        <v>#N/A</v>
      </c>
      <c r="AS25" s="16" t="e">
        <f>'SC3'!AE32</f>
        <v>#N/A</v>
      </c>
      <c r="AT25" s="16" t="e">
        <f>'SC3'!AF32</f>
        <v>#N/A</v>
      </c>
      <c r="AU25" s="16" t="e">
        <f>'SC3'!AG32</f>
        <v>#N/A</v>
      </c>
      <c r="AV25" s="16" t="e">
        <f t="shared" si="53"/>
        <v>#N/A</v>
      </c>
      <c r="AW25" s="16" t="e">
        <f t="shared" si="6"/>
        <v>#N/A</v>
      </c>
      <c r="AX25" s="45" t="e">
        <f>'SC3'!AH32</f>
        <v>#N/A</v>
      </c>
      <c r="AY25" s="46" t="e">
        <f>'SC3'!AI32</f>
        <v>#N/A</v>
      </c>
      <c r="AZ25" s="46" t="e">
        <f>'SC3'!AJ32</f>
        <v>#N/A</v>
      </c>
      <c r="BA25" s="46" t="e">
        <f t="shared" si="54"/>
        <v>#N/A</v>
      </c>
      <c r="BB25" s="47" t="e">
        <f t="shared" si="7"/>
        <v>#N/A</v>
      </c>
      <c r="BC25" s="16" t="e">
        <f>'SC3'!AK32</f>
        <v>#N/A</v>
      </c>
      <c r="BD25" s="16" t="e">
        <f>'SC3'!AL32</f>
        <v>#N/A</v>
      </c>
      <c r="BE25" s="16" t="e">
        <f>'SC3'!AM32</f>
        <v>#N/A</v>
      </c>
      <c r="BF25" s="16" t="e">
        <f t="shared" si="55"/>
        <v>#N/A</v>
      </c>
      <c r="BG25" s="16" t="e">
        <f t="shared" si="8"/>
        <v>#N/A</v>
      </c>
      <c r="BH25" s="45" t="e">
        <f>'SC3'!AN32</f>
        <v>#N/A</v>
      </c>
      <c r="BI25" s="46" t="e">
        <f>'SC3'!AO32</f>
        <v>#N/A</v>
      </c>
      <c r="BJ25" s="46" t="e">
        <f>'SC3'!AP32</f>
        <v>#N/A</v>
      </c>
      <c r="BK25" s="46" t="e">
        <f t="shared" si="56"/>
        <v>#N/A</v>
      </c>
      <c r="BL25" s="47" t="e">
        <f t="shared" si="9"/>
        <v>#N/A</v>
      </c>
      <c r="BM25" s="16" t="e">
        <f>'SC3'!AQ32</f>
        <v>#N/A</v>
      </c>
      <c r="BN25" s="16" t="e">
        <f>'SC3'!AR32</f>
        <v>#N/A</v>
      </c>
      <c r="BO25" s="16" t="e">
        <f>'SC3'!AS32</f>
        <v>#N/A</v>
      </c>
      <c r="BP25" s="16" t="e">
        <f t="shared" si="57"/>
        <v>#N/A</v>
      </c>
      <c r="BQ25" s="16" t="e">
        <f t="shared" si="10"/>
        <v>#N/A</v>
      </c>
      <c r="BR25" s="45" t="e">
        <f>'SC3'!AT32</f>
        <v>#N/A</v>
      </c>
      <c r="BS25" s="46" t="e">
        <f>'SC3'!AU32</f>
        <v>#N/A</v>
      </c>
      <c r="BT25" s="46" t="e">
        <f>'SC3'!AV32</f>
        <v>#N/A</v>
      </c>
      <c r="BU25" s="46" t="e">
        <f t="shared" si="58"/>
        <v>#N/A</v>
      </c>
      <c r="BV25" s="47" t="e">
        <f t="shared" si="11"/>
        <v>#N/A</v>
      </c>
      <c r="BW25" s="16" t="e">
        <f>'SC3'!AW32</f>
        <v>#N/A</v>
      </c>
      <c r="BX25" s="16" t="e">
        <f>'SC3'!AX32</f>
        <v>#N/A</v>
      </c>
      <c r="BY25" s="16" t="e">
        <f>'SC3'!AY32</f>
        <v>#N/A</v>
      </c>
      <c r="BZ25" s="16" t="e">
        <f t="shared" si="59"/>
        <v>#N/A</v>
      </c>
      <c r="CA25" s="16" t="e">
        <f t="shared" si="12"/>
        <v>#N/A</v>
      </c>
      <c r="CB25" s="45" t="e">
        <f>'SC3'!AZ32</f>
        <v>#N/A</v>
      </c>
      <c r="CC25" s="46" t="e">
        <f>'SC3'!BA32</f>
        <v>#N/A</v>
      </c>
      <c r="CD25" s="46" t="e">
        <f>'SC3'!BB32</f>
        <v>#N/A</v>
      </c>
      <c r="CE25" s="46" t="e">
        <f t="shared" si="60"/>
        <v>#N/A</v>
      </c>
      <c r="CF25" s="47" t="e">
        <f t="shared" si="13"/>
        <v>#N/A</v>
      </c>
      <c r="CG25" s="16" t="e">
        <f>'SC3'!BC32</f>
        <v>#N/A</v>
      </c>
      <c r="CH25" s="16" t="e">
        <f>'SC3'!BD32</f>
        <v>#N/A</v>
      </c>
      <c r="CI25" s="16" t="e">
        <f>'SC3'!BE32</f>
        <v>#N/A</v>
      </c>
      <c r="CJ25" s="16" t="e">
        <f t="shared" si="61"/>
        <v>#N/A</v>
      </c>
      <c r="CK25" s="16" t="e">
        <f t="shared" si="14"/>
        <v>#N/A</v>
      </c>
      <c r="CL25" s="45" t="e">
        <f>'SC3'!BF32</f>
        <v>#N/A</v>
      </c>
      <c r="CM25" s="46" t="e">
        <f>'SC3'!BG32</f>
        <v>#N/A</v>
      </c>
      <c r="CN25" s="46" t="e">
        <f>'SC3'!BH32</f>
        <v>#N/A</v>
      </c>
      <c r="CO25" s="46" t="e">
        <f t="shared" si="62"/>
        <v>#N/A</v>
      </c>
      <c r="CP25" s="47" t="e">
        <f t="shared" si="15"/>
        <v>#N/A</v>
      </c>
      <c r="CQ25" s="16" t="e">
        <f>'SC3'!BI32</f>
        <v>#N/A</v>
      </c>
      <c r="CR25" s="16" t="e">
        <f>'SC3'!BJ32</f>
        <v>#N/A</v>
      </c>
      <c r="CS25" s="16" t="e">
        <f>'SC3'!BK32</f>
        <v>#N/A</v>
      </c>
      <c r="CT25" s="16" t="e">
        <f t="shared" si="63"/>
        <v>#N/A</v>
      </c>
      <c r="CU25" s="16" t="e">
        <f t="shared" si="16"/>
        <v>#N/A</v>
      </c>
      <c r="CV25" s="45" t="e">
        <f>'SC3'!BL32</f>
        <v>#N/A</v>
      </c>
      <c r="CW25" s="46" t="e">
        <f>'SC3'!BM32</f>
        <v>#N/A</v>
      </c>
      <c r="CX25" s="46" t="e">
        <f>'SC3'!BN32</f>
        <v>#N/A</v>
      </c>
      <c r="CY25" s="46" t="e">
        <f t="shared" si="64"/>
        <v>#N/A</v>
      </c>
      <c r="CZ25" s="47" t="e">
        <f t="shared" si="17"/>
        <v>#N/A</v>
      </c>
      <c r="DA25" s="16" t="e">
        <f>'SC3'!BO32</f>
        <v>#N/A</v>
      </c>
      <c r="DB25" s="16" t="e">
        <f>'SC3'!BP32</f>
        <v>#N/A</v>
      </c>
      <c r="DC25" s="16" t="e">
        <f>'SC3'!BQ32</f>
        <v>#N/A</v>
      </c>
      <c r="DD25" s="16" t="e">
        <f t="shared" si="65"/>
        <v>#N/A</v>
      </c>
      <c r="DE25" s="16" t="e">
        <f t="shared" si="18"/>
        <v>#N/A</v>
      </c>
      <c r="DF25" s="45" t="e">
        <f>'SC3'!BR32</f>
        <v>#N/A</v>
      </c>
      <c r="DG25" s="46" t="e">
        <f>'SC3'!BS32</f>
        <v>#N/A</v>
      </c>
      <c r="DH25" s="46" t="e">
        <f>'SC3'!BT32</f>
        <v>#N/A</v>
      </c>
      <c r="DI25" s="46" t="e">
        <f t="shared" si="66"/>
        <v>#N/A</v>
      </c>
      <c r="DJ25" s="47" t="e">
        <f t="shared" si="19"/>
        <v>#N/A</v>
      </c>
      <c r="DK25" s="16" t="e">
        <f>'SC3'!BU32</f>
        <v>#N/A</v>
      </c>
      <c r="DL25" s="16" t="e">
        <f>'SC3'!BV32</f>
        <v>#N/A</v>
      </c>
      <c r="DM25" s="16" t="e">
        <f>'SC3'!BW32</f>
        <v>#N/A</v>
      </c>
      <c r="DN25" s="16" t="e">
        <f t="shared" si="67"/>
        <v>#N/A</v>
      </c>
      <c r="DO25" s="16" t="e">
        <f t="shared" si="20"/>
        <v>#N/A</v>
      </c>
      <c r="DP25" s="45" t="e">
        <f>'SC3'!BX32</f>
        <v>#N/A</v>
      </c>
      <c r="DQ25" s="46" t="e">
        <f>'SC3'!BY32</f>
        <v>#N/A</v>
      </c>
      <c r="DR25" s="46" t="e">
        <f>'SC3'!BZ32</f>
        <v>#N/A</v>
      </c>
      <c r="DS25" s="46" t="e">
        <f t="shared" si="68"/>
        <v>#N/A</v>
      </c>
      <c r="DT25" s="47" t="e">
        <f t="shared" si="21"/>
        <v>#N/A</v>
      </c>
      <c r="DU25" s="16" t="e">
        <f>'SC3'!CA32</f>
        <v>#N/A</v>
      </c>
      <c r="DV25" s="16" t="e">
        <f>'SC3'!CB32</f>
        <v>#N/A</v>
      </c>
      <c r="DW25" s="16" t="e">
        <f>'SC3'!CC32</f>
        <v>#N/A</v>
      </c>
      <c r="DX25" s="16" t="e">
        <f t="shared" si="69"/>
        <v>#N/A</v>
      </c>
      <c r="DY25" s="16" t="e">
        <f t="shared" si="22"/>
        <v>#N/A</v>
      </c>
      <c r="DZ25" s="45" t="e">
        <f>'SC3'!CD32</f>
        <v>#N/A</v>
      </c>
      <c r="EA25" s="46" t="e">
        <f>'SC3'!CE32</f>
        <v>#N/A</v>
      </c>
      <c r="EB25" s="46" t="e">
        <f>'SC3'!CF32</f>
        <v>#N/A</v>
      </c>
      <c r="EC25" s="46" t="e">
        <f t="shared" si="70"/>
        <v>#N/A</v>
      </c>
      <c r="ED25" s="47" t="e">
        <f t="shared" si="23"/>
        <v>#N/A</v>
      </c>
      <c r="EE25" s="16" t="e">
        <f>'SC3'!CG32</f>
        <v>#N/A</v>
      </c>
      <c r="EF25" s="16" t="e">
        <f>'SC3'!CH32</f>
        <v>#N/A</v>
      </c>
      <c r="EG25" s="16" t="e">
        <f>'SC3'!CI32</f>
        <v>#N/A</v>
      </c>
      <c r="EH25" s="16" t="e">
        <f t="shared" si="71"/>
        <v>#N/A</v>
      </c>
      <c r="EI25" s="16" t="e">
        <f t="shared" si="24"/>
        <v>#N/A</v>
      </c>
      <c r="EJ25" s="45" t="e">
        <f>'SC3'!CJ32</f>
        <v>#N/A</v>
      </c>
      <c r="EK25" s="46" t="e">
        <f>'SC3'!CK32</f>
        <v>#N/A</v>
      </c>
      <c r="EL25" s="46" t="e">
        <f>'SC3'!CL32</f>
        <v>#N/A</v>
      </c>
      <c r="EM25" s="46" t="e">
        <f t="shared" si="72"/>
        <v>#N/A</v>
      </c>
      <c r="EN25" s="47" t="e">
        <f t="shared" si="25"/>
        <v>#N/A</v>
      </c>
      <c r="EO25" s="16" t="e">
        <f>'SC3'!CM32</f>
        <v>#N/A</v>
      </c>
      <c r="EP25" s="16" t="e">
        <f>'SC3'!CN32</f>
        <v>#N/A</v>
      </c>
      <c r="EQ25" s="16" t="e">
        <f>'SC3'!CO32</f>
        <v>#N/A</v>
      </c>
      <c r="ER25" s="16" t="e">
        <f t="shared" si="73"/>
        <v>#N/A</v>
      </c>
      <c r="ES25" s="16" t="e">
        <f t="shared" si="26"/>
        <v>#N/A</v>
      </c>
      <c r="ET25" s="45" t="e">
        <f>'SC3'!CP32</f>
        <v>#N/A</v>
      </c>
      <c r="EU25" s="46" t="e">
        <f>'SC3'!CQ32</f>
        <v>#N/A</v>
      </c>
      <c r="EV25" s="46" t="e">
        <f>'SC3'!CR32</f>
        <v>#N/A</v>
      </c>
      <c r="EW25" s="46" t="e">
        <f t="shared" si="74"/>
        <v>#N/A</v>
      </c>
      <c r="EX25" s="47" t="e">
        <f t="shared" si="27"/>
        <v>#N/A</v>
      </c>
      <c r="EY25" s="16" t="e">
        <f>'SC3'!CS32</f>
        <v>#N/A</v>
      </c>
      <c r="EZ25" s="16" t="e">
        <f>'SC3'!CT32</f>
        <v>#N/A</v>
      </c>
      <c r="FA25" s="16" t="e">
        <f>'SC3'!CU32</f>
        <v>#N/A</v>
      </c>
      <c r="FB25" s="16" t="e">
        <f t="shared" si="75"/>
        <v>#N/A</v>
      </c>
      <c r="FC25" s="16" t="e">
        <f t="shared" si="28"/>
        <v>#N/A</v>
      </c>
      <c r="FD25" s="45" t="e">
        <f>'SC3'!CV32</f>
        <v>#N/A</v>
      </c>
      <c r="FE25" s="46" t="e">
        <f>'SC3'!CW32</f>
        <v>#N/A</v>
      </c>
      <c r="FF25" s="46" t="e">
        <f>'SC3'!CX32</f>
        <v>#N/A</v>
      </c>
      <c r="FG25" s="46" t="e">
        <f t="shared" si="76"/>
        <v>#N/A</v>
      </c>
      <c r="FH25" s="47" t="e">
        <f t="shared" si="29"/>
        <v>#N/A</v>
      </c>
      <c r="FI25" s="16" t="e">
        <f>'SC3'!CY32</f>
        <v>#N/A</v>
      </c>
      <c r="FJ25" s="16" t="e">
        <f>'SC3'!CZ32</f>
        <v>#N/A</v>
      </c>
      <c r="FK25" s="16" t="e">
        <f>'SC3'!DA32</f>
        <v>#N/A</v>
      </c>
      <c r="FL25" s="16" t="e">
        <f t="shared" si="77"/>
        <v>#N/A</v>
      </c>
      <c r="FM25" s="16" t="e">
        <f t="shared" si="30"/>
        <v>#N/A</v>
      </c>
      <c r="FN25" s="45" t="e">
        <f>'SC3'!DB32</f>
        <v>#N/A</v>
      </c>
      <c r="FO25" s="46" t="e">
        <f>'SC3'!DC32</f>
        <v>#N/A</v>
      </c>
      <c r="FP25" s="46" t="e">
        <f>'SC3'!DD32</f>
        <v>#N/A</v>
      </c>
      <c r="FQ25" s="46" t="e">
        <f t="shared" si="78"/>
        <v>#N/A</v>
      </c>
      <c r="FR25" s="47" t="e">
        <f t="shared" si="31"/>
        <v>#N/A</v>
      </c>
      <c r="FS25" s="16" t="e">
        <f>'SC3'!DE32</f>
        <v>#N/A</v>
      </c>
      <c r="FT25" s="16" t="e">
        <f>'SC3'!DF32</f>
        <v>#N/A</v>
      </c>
      <c r="FU25" s="16" t="e">
        <f>'SC3'!DG32</f>
        <v>#N/A</v>
      </c>
      <c r="FV25" s="16" t="e">
        <f t="shared" si="79"/>
        <v>#N/A</v>
      </c>
      <c r="FW25" s="16" t="e">
        <f t="shared" si="32"/>
        <v>#N/A</v>
      </c>
      <c r="FX25" s="45" t="e">
        <f>'SC3'!DH32</f>
        <v>#N/A</v>
      </c>
      <c r="FY25" s="46" t="e">
        <f>'SC3'!DI32</f>
        <v>#N/A</v>
      </c>
      <c r="FZ25" s="46" t="e">
        <f>'SC3'!DJ32</f>
        <v>#N/A</v>
      </c>
      <c r="GA25" s="46" t="e">
        <f t="shared" si="80"/>
        <v>#N/A</v>
      </c>
      <c r="GB25" s="47" t="e">
        <f t="shared" si="33"/>
        <v>#N/A</v>
      </c>
      <c r="GC25" s="16" t="e">
        <f>'SC3'!DK32</f>
        <v>#N/A</v>
      </c>
      <c r="GD25" s="16" t="e">
        <f>'SC3'!DL32</f>
        <v>#N/A</v>
      </c>
      <c r="GE25" s="16" t="e">
        <f>'SC3'!DM32</f>
        <v>#N/A</v>
      </c>
      <c r="GF25" s="16" t="e">
        <f t="shared" si="81"/>
        <v>#N/A</v>
      </c>
      <c r="GG25" s="16" t="e">
        <f t="shared" si="34"/>
        <v>#N/A</v>
      </c>
      <c r="GH25" s="45" t="e">
        <f>'SC3'!DN32</f>
        <v>#N/A</v>
      </c>
      <c r="GI25" s="46" t="e">
        <f>'SC3'!DO32</f>
        <v>#N/A</v>
      </c>
      <c r="GJ25" s="46" t="e">
        <f>'SC3'!DP32</f>
        <v>#N/A</v>
      </c>
      <c r="GK25" s="46" t="e">
        <f t="shared" si="82"/>
        <v>#N/A</v>
      </c>
      <c r="GL25" s="47" t="e">
        <f t="shared" si="35"/>
        <v>#N/A</v>
      </c>
      <c r="GM25" s="16" t="e">
        <f>'SC3'!DQ32</f>
        <v>#N/A</v>
      </c>
      <c r="GN25" s="16" t="e">
        <f>'SC3'!DR32</f>
        <v>#N/A</v>
      </c>
      <c r="GO25" s="16" t="e">
        <f>'SC3'!DS32</f>
        <v>#N/A</v>
      </c>
      <c r="GP25" s="16" t="e">
        <f t="shared" si="83"/>
        <v>#N/A</v>
      </c>
      <c r="GQ25" s="16" t="e">
        <f t="shared" si="36"/>
        <v>#N/A</v>
      </c>
      <c r="GR25" s="45" t="e">
        <f>'SC3'!DT32</f>
        <v>#N/A</v>
      </c>
      <c r="GS25" s="46" t="e">
        <f>'SC3'!DU32</f>
        <v>#N/A</v>
      </c>
      <c r="GT25" s="46" t="e">
        <f>'SC3'!DV32</f>
        <v>#N/A</v>
      </c>
      <c r="GU25" s="46" t="e">
        <f t="shared" si="84"/>
        <v>#N/A</v>
      </c>
      <c r="GV25" s="47" t="e">
        <f t="shared" si="37"/>
        <v>#N/A</v>
      </c>
      <c r="GW25" s="16" t="e">
        <f>'SC3'!DW32</f>
        <v>#N/A</v>
      </c>
      <c r="GX25" s="16" t="e">
        <f>'SC3'!DX32</f>
        <v>#N/A</v>
      </c>
      <c r="GY25" s="16" t="e">
        <f>'SC3'!DY32</f>
        <v>#N/A</v>
      </c>
      <c r="GZ25" s="16" t="e">
        <f t="shared" si="85"/>
        <v>#N/A</v>
      </c>
      <c r="HA25" s="16" t="e">
        <f t="shared" si="38"/>
        <v>#N/A</v>
      </c>
      <c r="HB25" s="45" t="e">
        <f>'SC3'!DZ32</f>
        <v>#N/A</v>
      </c>
      <c r="HC25" s="46" t="e">
        <f>'SC3'!EA32</f>
        <v>#N/A</v>
      </c>
      <c r="HD25" s="46" t="e">
        <f>'SC3'!EB32</f>
        <v>#N/A</v>
      </c>
      <c r="HE25" s="46" t="e">
        <f t="shared" si="86"/>
        <v>#N/A</v>
      </c>
      <c r="HF25" s="47" t="e">
        <f t="shared" si="39"/>
        <v>#N/A</v>
      </c>
      <c r="HG25" s="16" t="e">
        <f>'SC3'!EC32</f>
        <v>#N/A</v>
      </c>
      <c r="HH25" s="16" t="e">
        <f>'SC3'!ED32</f>
        <v>#N/A</v>
      </c>
      <c r="HI25" s="16" t="e">
        <f>'SC3'!EE32</f>
        <v>#N/A</v>
      </c>
      <c r="HJ25" s="16" t="e">
        <f t="shared" si="87"/>
        <v>#N/A</v>
      </c>
      <c r="HK25" s="16" t="e">
        <f t="shared" si="40"/>
        <v>#N/A</v>
      </c>
      <c r="HL25" s="45" t="e">
        <f>'SC3'!EF32</f>
        <v>#N/A</v>
      </c>
      <c r="HM25" s="46" t="e">
        <f>'SC3'!EG32</f>
        <v>#N/A</v>
      </c>
      <c r="HN25" s="46" t="e">
        <f>'SC3'!EH32</f>
        <v>#N/A</v>
      </c>
      <c r="HO25" s="46" t="e">
        <f t="shared" si="88"/>
        <v>#N/A</v>
      </c>
      <c r="HP25" s="47" t="e">
        <f t="shared" si="41"/>
        <v>#N/A</v>
      </c>
      <c r="HQ25" s="16" t="e">
        <f>'SC3'!EI32</f>
        <v>#N/A</v>
      </c>
      <c r="HR25" s="16" t="e">
        <f>'SC3'!EJ32</f>
        <v>#N/A</v>
      </c>
      <c r="HS25" s="16" t="e">
        <f>'SC3'!EK32</f>
        <v>#N/A</v>
      </c>
      <c r="HT25" s="16" t="e">
        <f t="shared" si="89"/>
        <v>#N/A</v>
      </c>
      <c r="HU25" s="16" t="e">
        <f t="shared" si="42"/>
        <v>#N/A</v>
      </c>
      <c r="HV25" s="45" t="e">
        <f>'SC3'!EL32</f>
        <v>#N/A</v>
      </c>
      <c r="HW25" s="46" t="e">
        <f>'SC3'!EM32</f>
        <v>#N/A</v>
      </c>
      <c r="HX25" s="46" t="e">
        <f>'SC3'!EN32</f>
        <v>#N/A</v>
      </c>
      <c r="HY25" s="46" t="e">
        <f t="shared" si="90"/>
        <v>#N/A</v>
      </c>
      <c r="HZ25" s="47" t="e">
        <f t="shared" si="43"/>
        <v>#N/A</v>
      </c>
      <c r="IA25" s="45" t="e">
        <f>'SC3'!EO32</f>
        <v>#N/A</v>
      </c>
      <c r="IB25" s="46" t="e">
        <f>'SC3'!EP32</f>
        <v>#N/A</v>
      </c>
      <c r="IC25" s="46" t="e">
        <f>'SC3'!EQ32</f>
        <v>#N/A</v>
      </c>
      <c r="ID25" s="46" t="e">
        <f t="shared" si="91"/>
        <v>#N/A</v>
      </c>
      <c r="IE25" s="47" t="e">
        <f t="shared" si="44"/>
        <v>#N/A</v>
      </c>
    </row>
    <row r="26" spans="1:239" s="16" customFormat="1" x14ac:dyDescent="0.25">
      <c r="A26" s="16">
        <f>'SC3'!A33</f>
        <v>0</v>
      </c>
      <c r="B26" s="16" t="e">
        <f>'SC3'!B33</f>
        <v>#N/A</v>
      </c>
      <c r="C26" s="16" t="e">
        <f>'SC3'!C33</f>
        <v>#N/A</v>
      </c>
      <c r="D26" s="16" t="e">
        <f>'SC3'!D33</f>
        <v>#N/A</v>
      </c>
      <c r="E26" s="16" t="e">
        <f>'SC3'!E33</f>
        <v>#N/A</v>
      </c>
      <c r="F26" s="16" t="e">
        <f>'SC3'!F33</f>
        <v>#N/A</v>
      </c>
      <c r="G26" s="16" t="e">
        <f>'SC3'!G33</f>
        <v>#N/A</v>
      </c>
      <c r="H26" s="16" t="e">
        <f>'SC3'!H33</f>
        <v>#N/A</v>
      </c>
      <c r="I26" s="16" t="e">
        <f>'SC3'!I33</f>
        <v>#N/A</v>
      </c>
      <c r="J26" s="45" t="e">
        <f>'SC3'!J33</f>
        <v>#N/A</v>
      </c>
      <c r="K26" s="46" t="e">
        <f>'SC3'!K33</f>
        <v>#N/A</v>
      </c>
      <c r="L26" s="46" t="e">
        <f>'SC3'!L33</f>
        <v>#N/A</v>
      </c>
      <c r="M26" s="46" t="e">
        <f t="shared" si="45"/>
        <v>#N/A</v>
      </c>
      <c r="N26" s="47" t="e">
        <f t="shared" si="93"/>
        <v>#N/A</v>
      </c>
      <c r="O26" s="16" t="e">
        <f>'SC3'!M33</f>
        <v>#N/A</v>
      </c>
      <c r="P26" s="16" t="e">
        <f>'SC3'!N33</f>
        <v>#N/A</v>
      </c>
      <c r="Q26" s="16" t="e">
        <f>'SC3'!O33</f>
        <v>#N/A</v>
      </c>
      <c r="R26" s="16" t="e">
        <f t="shared" si="47"/>
        <v>#N/A</v>
      </c>
      <c r="S26" s="16" t="e">
        <f t="shared" si="0"/>
        <v>#N/A</v>
      </c>
      <c r="T26" s="45" t="e">
        <f>'SC3'!P33</f>
        <v>#N/A</v>
      </c>
      <c r="U26" s="46" t="e">
        <f>'SC3'!Q33</f>
        <v>#N/A</v>
      </c>
      <c r="V26" s="46" t="e">
        <f>'SC3'!R33</f>
        <v>#N/A</v>
      </c>
      <c r="W26" s="46" t="e">
        <f t="shared" si="48"/>
        <v>#N/A</v>
      </c>
      <c r="X26" s="47" t="e">
        <f t="shared" si="1"/>
        <v>#N/A</v>
      </c>
      <c r="Y26" s="16" t="e">
        <f>'SC3'!S33</f>
        <v>#N/A</v>
      </c>
      <c r="Z26" s="16" t="e">
        <f>'SC3'!T33</f>
        <v>#N/A</v>
      </c>
      <c r="AA26" s="16" t="e">
        <f>'SC3'!U33</f>
        <v>#N/A</v>
      </c>
      <c r="AB26" s="16" t="e">
        <f t="shared" si="49"/>
        <v>#N/A</v>
      </c>
      <c r="AC26" s="16" t="e">
        <f t="shared" si="2"/>
        <v>#N/A</v>
      </c>
      <c r="AD26" s="45" t="e">
        <f>'SC3'!V33</f>
        <v>#N/A</v>
      </c>
      <c r="AE26" s="46" t="e">
        <f>'SC3'!W33</f>
        <v>#N/A</v>
      </c>
      <c r="AF26" s="46" t="e">
        <f>'SC3'!X33</f>
        <v>#N/A</v>
      </c>
      <c r="AG26" s="46" t="e">
        <f t="shared" si="50"/>
        <v>#N/A</v>
      </c>
      <c r="AH26" s="47" t="e">
        <f t="shared" si="3"/>
        <v>#N/A</v>
      </c>
      <c r="AI26" s="16" t="e">
        <f>'SC3'!Y33</f>
        <v>#N/A</v>
      </c>
      <c r="AJ26" s="16" t="e">
        <f>'SC3'!Z33</f>
        <v>#N/A</v>
      </c>
      <c r="AK26" s="16" t="e">
        <f>'SC3'!AA33</f>
        <v>#N/A</v>
      </c>
      <c r="AL26" s="16" t="e">
        <f t="shared" si="51"/>
        <v>#N/A</v>
      </c>
      <c r="AM26" s="16" t="e">
        <f t="shared" si="4"/>
        <v>#N/A</v>
      </c>
      <c r="AN26" s="45" t="e">
        <f>'SC3'!AB33</f>
        <v>#N/A</v>
      </c>
      <c r="AO26" s="46" t="e">
        <f>'SC3'!AC33</f>
        <v>#N/A</v>
      </c>
      <c r="AP26" s="46" t="e">
        <f>'SC3'!AD33</f>
        <v>#N/A</v>
      </c>
      <c r="AQ26" s="46" t="e">
        <f t="shared" si="52"/>
        <v>#N/A</v>
      </c>
      <c r="AR26" s="47" t="e">
        <f t="shared" si="5"/>
        <v>#N/A</v>
      </c>
      <c r="AS26" s="16" t="e">
        <f>'SC3'!AE33</f>
        <v>#N/A</v>
      </c>
      <c r="AT26" s="16" t="e">
        <f>'SC3'!AF33</f>
        <v>#N/A</v>
      </c>
      <c r="AU26" s="16" t="e">
        <f>'SC3'!AG33</f>
        <v>#N/A</v>
      </c>
      <c r="AV26" s="16" t="e">
        <f t="shared" si="53"/>
        <v>#N/A</v>
      </c>
      <c r="AW26" s="16" t="e">
        <f t="shared" si="6"/>
        <v>#N/A</v>
      </c>
      <c r="AX26" s="45" t="e">
        <f>'SC3'!AH33</f>
        <v>#N/A</v>
      </c>
      <c r="AY26" s="46" t="e">
        <f>'SC3'!AI33</f>
        <v>#N/A</v>
      </c>
      <c r="AZ26" s="46" t="e">
        <f>'SC3'!AJ33</f>
        <v>#N/A</v>
      </c>
      <c r="BA26" s="46" t="e">
        <f t="shared" si="54"/>
        <v>#N/A</v>
      </c>
      <c r="BB26" s="47" t="e">
        <f t="shared" si="7"/>
        <v>#N/A</v>
      </c>
      <c r="BC26" s="16" t="e">
        <f>'SC3'!AK33</f>
        <v>#N/A</v>
      </c>
      <c r="BD26" s="16" t="e">
        <f>'SC3'!AL33</f>
        <v>#N/A</v>
      </c>
      <c r="BE26" s="16" t="e">
        <f>'SC3'!AM33</f>
        <v>#N/A</v>
      </c>
      <c r="BF26" s="16" t="e">
        <f t="shared" si="55"/>
        <v>#N/A</v>
      </c>
      <c r="BG26" s="16" t="e">
        <f t="shared" si="8"/>
        <v>#N/A</v>
      </c>
      <c r="BH26" s="45" t="e">
        <f>'SC3'!AN33</f>
        <v>#N/A</v>
      </c>
      <c r="BI26" s="46" t="e">
        <f>'SC3'!AO33</f>
        <v>#N/A</v>
      </c>
      <c r="BJ26" s="46" t="e">
        <f>'SC3'!AP33</f>
        <v>#N/A</v>
      </c>
      <c r="BK26" s="46" t="e">
        <f t="shared" si="56"/>
        <v>#N/A</v>
      </c>
      <c r="BL26" s="47" t="e">
        <f t="shared" si="9"/>
        <v>#N/A</v>
      </c>
      <c r="BM26" s="16" t="e">
        <f>'SC3'!AQ33</f>
        <v>#N/A</v>
      </c>
      <c r="BN26" s="16" t="e">
        <f>'SC3'!AR33</f>
        <v>#N/A</v>
      </c>
      <c r="BO26" s="16" t="e">
        <f>'SC3'!AS33</f>
        <v>#N/A</v>
      </c>
      <c r="BP26" s="16" t="e">
        <f t="shared" si="57"/>
        <v>#N/A</v>
      </c>
      <c r="BQ26" s="16" t="e">
        <f t="shared" si="10"/>
        <v>#N/A</v>
      </c>
      <c r="BR26" s="45" t="e">
        <f>'SC3'!AT33</f>
        <v>#N/A</v>
      </c>
      <c r="BS26" s="46" t="e">
        <f>'SC3'!AU33</f>
        <v>#N/A</v>
      </c>
      <c r="BT26" s="46" t="e">
        <f>'SC3'!AV33</f>
        <v>#N/A</v>
      </c>
      <c r="BU26" s="46" t="e">
        <f t="shared" si="58"/>
        <v>#N/A</v>
      </c>
      <c r="BV26" s="47" t="e">
        <f t="shared" si="11"/>
        <v>#N/A</v>
      </c>
      <c r="BW26" s="16" t="e">
        <f>'SC3'!AW33</f>
        <v>#N/A</v>
      </c>
      <c r="BX26" s="16" t="e">
        <f>'SC3'!AX33</f>
        <v>#N/A</v>
      </c>
      <c r="BY26" s="16" t="e">
        <f>'SC3'!AY33</f>
        <v>#N/A</v>
      </c>
      <c r="BZ26" s="16" t="e">
        <f t="shared" si="59"/>
        <v>#N/A</v>
      </c>
      <c r="CA26" s="16" t="e">
        <f t="shared" si="12"/>
        <v>#N/A</v>
      </c>
      <c r="CB26" s="45" t="e">
        <f>'SC3'!AZ33</f>
        <v>#N/A</v>
      </c>
      <c r="CC26" s="46" t="e">
        <f>'SC3'!BA33</f>
        <v>#N/A</v>
      </c>
      <c r="CD26" s="46" t="e">
        <f>'SC3'!BB33</f>
        <v>#N/A</v>
      </c>
      <c r="CE26" s="46" t="e">
        <f t="shared" si="60"/>
        <v>#N/A</v>
      </c>
      <c r="CF26" s="47" t="e">
        <f t="shared" si="13"/>
        <v>#N/A</v>
      </c>
      <c r="CG26" s="16" t="e">
        <f>'SC3'!BC33</f>
        <v>#N/A</v>
      </c>
      <c r="CH26" s="16" t="e">
        <f>'SC3'!BD33</f>
        <v>#N/A</v>
      </c>
      <c r="CI26" s="16" t="e">
        <f>'SC3'!BE33</f>
        <v>#N/A</v>
      </c>
      <c r="CJ26" s="16" t="e">
        <f t="shared" si="61"/>
        <v>#N/A</v>
      </c>
      <c r="CK26" s="16" t="e">
        <f t="shared" si="14"/>
        <v>#N/A</v>
      </c>
      <c r="CL26" s="45" t="e">
        <f>'SC3'!BF33</f>
        <v>#N/A</v>
      </c>
      <c r="CM26" s="46" t="e">
        <f>'SC3'!BG33</f>
        <v>#N/A</v>
      </c>
      <c r="CN26" s="46" t="e">
        <f>'SC3'!BH33</f>
        <v>#N/A</v>
      </c>
      <c r="CO26" s="46" t="e">
        <f t="shared" si="62"/>
        <v>#N/A</v>
      </c>
      <c r="CP26" s="47" t="e">
        <f t="shared" si="15"/>
        <v>#N/A</v>
      </c>
      <c r="CQ26" s="16" t="e">
        <f>'SC3'!BI33</f>
        <v>#N/A</v>
      </c>
      <c r="CR26" s="16" t="e">
        <f>'SC3'!BJ33</f>
        <v>#N/A</v>
      </c>
      <c r="CS26" s="16" t="e">
        <f>'SC3'!BK33</f>
        <v>#N/A</v>
      </c>
      <c r="CT26" s="16" t="e">
        <f t="shared" si="63"/>
        <v>#N/A</v>
      </c>
      <c r="CU26" s="16" t="e">
        <f t="shared" si="16"/>
        <v>#N/A</v>
      </c>
      <c r="CV26" s="45" t="e">
        <f>'SC3'!BL33</f>
        <v>#N/A</v>
      </c>
      <c r="CW26" s="46" t="e">
        <f>'SC3'!BM33</f>
        <v>#N/A</v>
      </c>
      <c r="CX26" s="46" t="e">
        <f>'SC3'!BN33</f>
        <v>#N/A</v>
      </c>
      <c r="CY26" s="46" t="e">
        <f t="shared" si="64"/>
        <v>#N/A</v>
      </c>
      <c r="CZ26" s="47" t="e">
        <f t="shared" si="17"/>
        <v>#N/A</v>
      </c>
      <c r="DA26" s="16" t="e">
        <f>'SC3'!BO33</f>
        <v>#N/A</v>
      </c>
      <c r="DB26" s="16" t="e">
        <f>'SC3'!BP33</f>
        <v>#N/A</v>
      </c>
      <c r="DC26" s="16" t="e">
        <f>'SC3'!BQ33</f>
        <v>#N/A</v>
      </c>
      <c r="DD26" s="16" t="e">
        <f t="shared" si="65"/>
        <v>#N/A</v>
      </c>
      <c r="DE26" s="16" t="e">
        <f t="shared" si="18"/>
        <v>#N/A</v>
      </c>
      <c r="DF26" s="45" t="e">
        <f>'SC3'!BR33</f>
        <v>#N/A</v>
      </c>
      <c r="DG26" s="46" t="e">
        <f>'SC3'!BS33</f>
        <v>#N/A</v>
      </c>
      <c r="DH26" s="46" t="e">
        <f>'SC3'!BT33</f>
        <v>#N/A</v>
      </c>
      <c r="DI26" s="46" t="e">
        <f t="shared" si="66"/>
        <v>#N/A</v>
      </c>
      <c r="DJ26" s="47" t="e">
        <f t="shared" si="19"/>
        <v>#N/A</v>
      </c>
      <c r="DK26" s="16" t="e">
        <f>'SC3'!BU33</f>
        <v>#N/A</v>
      </c>
      <c r="DL26" s="16" t="e">
        <f>'SC3'!BV33</f>
        <v>#N/A</v>
      </c>
      <c r="DM26" s="16" t="e">
        <f>'SC3'!BW33</f>
        <v>#N/A</v>
      </c>
      <c r="DN26" s="16" t="e">
        <f t="shared" si="67"/>
        <v>#N/A</v>
      </c>
      <c r="DO26" s="16" t="e">
        <f t="shared" si="20"/>
        <v>#N/A</v>
      </c>
      <c r="DP26" s="45" t="e">
        <f>'SC3'!BX33</f>
        <v>#N/A</v>
      </c>
      <c r="DQ26" s="46" t="e">
        <f>'SC3'!BY33</f>
        <v>#N/A</v>
      </c>
      <c r="DR26" s="46" t="e">
        <f>'SC3'!BZ33</f>
        <v>#N/A</v>
      </c>
      <c r="DS26" s="46" t="e">
        <f t="shared" si="68"/>
        <v>#N/A</v>
      </c>
      <c r="DT26" s="47" t="e">
        <f t="shared" si="21"/>
        <v>#N/A</v>
      </c>
      <c r="DU26" s="16" t="e">
        <f>'SC3'!CA33</f>
        <v>#N/A</v>
      </c>
      <c r="DV26" s="16" t="e">
        <f>'SC3'!CB33</f>
        <v>#N/A</v>
      </c>
      <c r="DW26" s="16" t="e">
        <f>'SC3'!CC33</f>
        <v>#N/A</v>
      </c>
      <c r="DX26" s="16" t="e">
        <f t="shared" si="69"/>
        <v>#N/A</v>
      </c>
      <c r="DY26" s="16" t="e">
        <f t="shared" si="22"/>
        <v>#N/A</v>
      </c>
      <c r="DZ26" s="45" t="e">
        <f>'SC3'!CD33</f>
        <v>#N/A</v>
      </c>
      <c r="EA26" s="46" t="e">
        <f>'SC3'!CE33</f>
        <v>#N/A</v>
      </c>
      <c r="EB26" s="46" t="e">
        <f>'SC3'!CF33</f>
        <v>#N/A</v>
      </c>
      <c r="EC26" s="46" t="e">
        <f t="shared" si="70"/>
        <v>#N/A</v>
      </c>
      <c r="ED26" s="47" t="e">
        <f t="shared" si="23"/>
        <v>#N/A</v>
      </c>
      <c r="EE26" s="16" t="e">
        <f>'SC3'!CG33</f>
        <v>#N/A</v>
      </c>
      <c r="EF26" s="16" t="e">
        <f>'SC3'!CH33</f>
        <v>#N/A</v>
      </c>
      <c r="EG26" s="16" t="e">
        <f>'SC3'!CI33</f>
        <v>#N/A</v>
      </c>
      <c r="EH26" s="16" t="e">
        <f t="shared" si="71"/>
        <v>#N/A</v>
      </c>
      <c r="EI26" s="16" t="e">
        <f t="shared" si="24"/>
        <v>#N/A</v>
      </c>
      <c r="EJ26" s="45" t="e">
        <f>'SC3'!CJ33</f>
        <v>#N/A</v>
      </c>
      <c r="EK26" s="46" t="e">
        <f>'SC3'!CK33</f>
        <v>#N/A</v>
      </c>
      <c r="EL26" s="46" t="e">
        <f>'SC3'!CL33</f>
        <v>#N/A</v>
      </c>
      <c r="EM26" s="46" t="e">
        <f t="shared" si="72"/>
        <v>#N/A</v>
      </c>
      <c r="EN26" s="47" t="e">
        <f t="shared" si="25"/>
        <v>#N/A</v>
      </c>
      <c r="EO26" s="16" t="e">
        <f>'SC3'!CM33</f>
        <v>#N/A</v>
      </c>
      <c r="EP26" s="16" t="e">
        <f>'SC3'!CN33</f>
        <v>#N/A</v>
      </c>
      <c r="EQ26" s="16" t="e">
        <f>'SC3'!CO33</f>
        <v>#N/A</v>
      </c>
      <c r="ER26" s="16" t="e">
        <f t="shared" si="73"/>
        <v>#N/A</v>
      </c>
      <c r="ES26" s="16" t="e">
        <f t="shared" si="26"/>
        <v>#N/A</v>
      </c>
      <c r="ET26" s="45" t="e">
        <f>'SC3'!CP33</f>
        <v>#N/A</v>
      </c>
      <c r="EU26" s="46" t="e">
        <f>'SC3'!CQ33</f>
        <v>#N/A</v>
      </c>
      <c r="EV26" s="46" t="e">
        <f>'SC3'!CR33</f>
        <v>#N/A</v>
      </c>
      <c r="EW26" s="46" t="e">
        <f t="shared" si="74"/>
        <v>#N/A</v>
      </c>
      <c r="EX26" s="47" t="e">
        <f t="shared" si="27"/>
        <v>#N/A</v>
      </c>
      <c r="EY26" s="16" t="e">
        <f>'SC3'!CS33</f>
        <v>#N/A</v>
      </c>
      <c r="EZ26" s="16" t="e">
        <f>'SC3'!CT33</f>
        <v>#N/A</v>
      </c>
      <c r="FA26" s="16" t="e">
        <f>'SC3'!CU33</f>
        <v>#N/A</v>
      </c>
      <c r="FB26" s="16" t="e">
        <f t="shared" si="75"/>
        <v>#N/A</v>
      </c>
      <c r="FC26" s="16" t="e">
        <f t="shared" si="28"/>
        <v>#N/A</v>
      </c>
      <c r="FD26" s="45" t="e">
        <f>'SC3'!CV33</f>
        <v>#N/A</v>
      </c>
      <c r="FE26" s="46" t="e">
        <f>'SC3'!CW33</f>
        <v>#N/A</v>
      </c>
      <c r="FF26" s="46" t="e">
        <f>'SC3'!CX33</f>
        <v>#N/A</v>
      </c>
      <c r="FG26" s="46" t="e">
        <f t="shared" si="76"/>
        <v>#N/A</v>
      </c>
      <c r="FH26" s="47" t="e">
        <f t="shared" si="29"/>
        <v>#N/A</v>
      </c>
      <c r="FI26" s="16" t="e">
        <f>'SC3'!CY33</f>
        <v>#N/A</v>
      </c>
      <c r="FJ26" s="16" t="e">
        <f>'SC3'!CZ33</f>
        <v>#N/A</v>
      </c>
      <c r="FK26" s="16" t="e">
        <f>'SC3'!DA33</f>
        <v>#N/A</v>
      </c>
      <c r="FL26" s="16" t="e">
        <f t="shared" si="77"/>
        <v>#N/A</v>
      </c>
      <c r="FM26" s="16" t="e">
        <f t="shared" si="30"/>
        <v>#N/A</v>
      </c>
      <c r="FN26" s="45" t="e">
        <f>'SC3'!DB33</f>
        <v>#N/A</v>
      </c>
      <c r="FO26" s="46" t="e">
        <f>'SC3'!DC33</f>
        <v>#N/A</v>
      </c>
      <c r="FP26" s="46" t="e">
        <f>'SC3'!DD33</f>
        <v>#N/A</v>
      </c>
      <c r="FQ26" s="46" t="e">
        <f t="shared" si="78"/>
        <v>#N/A</v>
      </c>
      <c r="FR26" s="47" t="e">
        <f t="shared" si="31"/>
        <v>#N/A</v>
      </c>
      <c r="FS26" s="16" t="e">
        <f>'SC3'!DE33</f>
        <v>#N/A</v>
      </c>
      <c r="FT26" s="16" t="e">
        <f>'SC3'!DF33</f>
        <v>#N/A</v>
      </c>
      <c r="FU26" s="16" t="e">
        <f>'SC3'!DG33</f>
        <v>#N/A</v>
      </c>
      <c r="FV26" s="16" t="e">
        <f t="shared" si="79"/>
        <v>#N/A</v>
      </c>
      <c r="FW26" s="16" t="e">
        <f t="shared" si="32"/>
        <v>#N/A</v>
      </c>
      <c r="FX26" s="45" t="e">
        <f>'SC3'!DH33</f>
        <v>#N/A</v>
      </c>
      <c r="FY26" s="46" t="e">
        <f>'SC3'!DI33</f>
        <v>#N/A</v>
      </c>
      <c r="FZ26" s="46" t="e">
        <f>'SC3'!DJ33</f>
        <v>#N/A</v>
      </c>
      <c r="GA26" s="46" t="e">
        <f t="shared" si="80"/>
        <v>#N/A</v>
      </c>
      <c r="GB26" s="47" t="e">
        <f t="shared" si="33"/>
        <v>#N/A</v>
      </c>
      <c r="GC26" s="16" t="e">
        <f>'SC3'!DK33</f>
        <v>#N/A</v>
      </c>
      <c r="GD26" s="16" t="e">
        <f>'SC3'!DL33</f>
        <v>#N/A</v>
      </c>
      <c r="GE26" s="16" t="e">
        <f>'SC3'!DM33</f>
        <v>#N/A</v>
      </c>
      <c r="GF26" s="16" t="e">
        <f t="shared" si="81"/>
        <v>#N/A</v>
      </c>
      <c r="GG26" s="16" t="e">
        <f t="shared" si="34"/>
        <v>#N/A</v>
      </c>
      <c r="GH26" s="45" t="e">
        <f>'SC3'!DN33</f>
        <v>#N/A</v>
      </c>
      <c r="GI26" s="46" t="e">
        <f>'SC3'!DO33</f>
        <v>#N/A</v>
      </c>
      <c r="GJ26" s="46" t="e">
        <f>'SC3'!DP33</f>
        <v>#N/A</v>
      </c>
      <c r="GK26" s="46" t="e">
        <f t="shared" si="82"/>
        <v>#N/A</v>
      </c>
      <c r="GL26" s="47" t="e">
        <f t="shared" si="35"/>
        <v>#N/A</v>
      </c>
      <c r="GM26" s="16" t="e">
        <f>'SC3'!DQ33</f>
        <v>#N/A</v>
      </c>
      <c r="GN26" s="16" t="e">
        <f>'SC3'!DR33</f>
        <v>#N/A</v>
      </c>
      <c r="GO26" s="16" t="e">
        <f>'SC3'!DS33</f>
        <v>#N/A</v>
      </c>
      <c r="GP26" s="16" t="e">
        <f t="shared" si="83"/>
        <v>#N/A</v>
      </c>
      <c r="GQ26" s="16" t="e">
        <f t="shared" si="36"/>
        <v>#N/A</v>
      </c>
      <c r="GR26" s="45" t="e">
        <f>'SC3'!DT33</f>
        <v>#N/A</v>
      </c>
      <c r="GS26" s="46" t="e">
        <f>'SC3'!DU33</f>
        <v>#N/A</v>
      </c>
      <c r="GT26" s="46" t="e">
        <f>'SC3'!DV33</f>
        <v>#N/A</v>
      </c>
      <c r="GU26" s="46" t="e">
        <f t="shared" si="84"/>
        <v>#N/A</v>
      </c>
      <c r="GV26" s="47" t="e">
        <f t="shared" si="37"/>
        <v>#N/A</v>
      </c>
      <c r="GW26" s="16" t="e">
        <f>'SC3'!DW33</f>
        <v>#N/A</v>
      </c>
      <c r="GX26" s="16" t="e">
        <f>'SC3'!DX33</f>
        <v>#N/A</v>
      </c>
      <c r="GY26" s="16" t="e">
        <f>'SC3'!DY33</f>
        <v>#N/A</v>
      </c>
      <c r="GZ26" s="16" t="e">
        <f t="shared" si="85"/>
        <v>#N/A</v>
      </c>
      <c r="HA26" s="16" t="e">
        <f t="shared" si="38"/>
        <v>#N/A</v>
      </c>
      <c r="HB26" s="45" t="e">
        <f>'SC3'!DZ33</f>
        <v>#N/A</v>
      </c>
      <c r="HC26" s="46" t="e">
        <f>'SC3'!EA33</f>
        <v>#N/A</v>
      </c>
      <c r="HD26" s="46" t="e">
        <f>'SC3'!EB33</f>
        <v>#N/A</v>
      </c>
      <c r="HE26" s="46" t="e">
        <f t="shared" si="86"/>
        <v>#N/A</v>
      </c>
      <c r="HF26" s="47" t="e">
        <f t="shared" si="39"/>
        <v>#N/A</v>
      </c>
      <c r="HG26" s="16" t="e">
        <f>'SC3'!EC33</f>
        <v>#N/A</v>
      </c>
      <c r="HH26" s="16" t="e">
        <f>'SC3'!ED33</f>
        <v>#N/A</v>
      </c>
      <c r="HI26" s="16" t="e">
        <f>'SC3'!EE33</f>
        <v>#N/A</v>
      </c>
      <c r="HJ26" s="16" t="e">
        <f t="shared" si="87"/>
        <v>#N/A</v>
      </c>
      <c r="HK26" s="16" t="e">
        <f t="shared" si="40"/>
        <v>#N/A</v>
      </c>
      <c r="HL26" s="45" t="e">
        <f>'SC3'!EF33</f>
        <v>#N/A</v>
      </c>
      <c r="HM26" s="46" t="e">
        <f>'SC3'!EG33</f>
        <v>#N/A</v>
      </c>
      <c r="HN26" s="46" t="e">
        <f>'SC3'!EH33</f>
        <v>#N/A</v>
      </c>
      <c r="HO26" s="46" t="e">
        <f t="shared" si="88"/>
        <v>#N/A</v>
      </c>
      <c r="HP26" s="47" t="e">
        <f t="shared" si="41"/>
        <v>#N/A</v>
      </c>
      <c r="HQ26" s="16" t="e">
        <f>'SC3'!EI33</f>
        <v>#N/A</v>
      </c>
      <c r="HR26" s="16" t="e">
        <f>'SC3'!EJ33</f>
        <v>#N/A</v>
      </c>
      <c r="HS26" s="16" t="e">
        <f>'SC3'!EK33</f>
        <v>#N/A</v>
      </c>
      <c r="HT26" s="16" t="e">
        <f t="shared" si="89"/>
        <v>#N/A</v>
      </c>
      <c r="HU26" s="16" t="e">
        <f t="shared" si="42"/>
        <v>#N/A</v>
      </c>
      <c r="HV26" s="45" t="e">
        <f>'SC3'!EL33</f>
        <v>#N/A</v>
      </c>
      <c r="HW26" s="46" t="e">
        <f>'SC3'!EM33</f>
        <v>#N/A</v>
      </c>
      <c r="HX26" s="46" t="e">
        <f>'SC3'!EN33</f>
        <v>#N/A</v>
      </c>
      <c r="HY26" s="46" t="e">
        <f t="shared" si="90"/>
        <v>#N/A</v>
      </c>
      <c r="HZ26" s="47" t="e">
        <f t="shared" si="43"/>
        <v>#N/A</v>
      </c>
      <c r="IA26" s="45" t="e">
        <f>'SC3'!EO33</f>
        <v>#N/A</v>
      </c>
      <c r="IB26" s="46" t="e">
        <f>'SC3'!EP33</f>
        <v>#N/A</v>
      </c>
      <c r="IC26" s="46" t="e">
        <f>'SC3'!EQ33</f>
        <v>#N/A</v>
      </c>
      <c r="ID26" s="46" t="e">
        <f t="shared" si="91"/>
        <v>#N/A</v>
      </c>
      <c r="IE26" s="47" t="e">
        <f t="shared" si="44"/>
        <v>#N/A</v>
      </c>
    </row>
    <row r="27" spans="1:239" s="16" customFormat="1" x14ac:dyDescent="0.25">
      <c r="A27" s="16">
        <f>'SC3'!A34</f>
        <v>0</v>
      </c>
      <c r="B27" s="16" t="e">
        <f>'SC3'!B34</f>
        <v>#N/A</v>
      </c>
      <c r="C27" s="16" t="e">
        <f>'SC3'!C34</f>
        <v>#N/A</v>
      </c>
      <c r="D27" s="16" t="e">
        <f>'SC3'!D34</f>
        <v>#N/A</v>
      </c>
      <c r="E27" s="16" t="e">
        <f>'SC3'!E34</f>
        <v>#N/A</v>
      </c>
      <c r="F27" s="16" t="e">
        <f>'SC3'!F34</f>
        <v>#N/A</v>
      </c>
      <c r="G27" s="16" t="e">
        <f>'SC3'!G34</f>
        <v>#N/A</v>
      </c>
      <c r="H27" s="16" t="e">
        <f>'SC3'!H34</f>
        <v>#N/A</v>
      </c>
      <c r="I27" s="16" t="e">
        <f>'SC3'!I34</f>
        <v>#N/A</v>
      </c>
      <c r="J27" s="45" t="e">
        <f>'SC3'!J34</f>
        <v>#N/A</v>
      </c>
      <c r="K27" s="46" t="e">
        <f>'SC3'!K34</f>
        <v>#N/A</v>
      </c>
      <c r="L27" s="46" t="e">
        <f>'SC3'!L34</f>
        <v>#N/A</v>
      </c>
      <c r="M27" s="46" t="e">
        <f t="shared" si="45"/>
        <v>#N/A</v>
      </c>
      <c r="N27" s="47" t="e">
        <f t="shared" si="93"/>
        <v>#N/A</v>
      </c>
      <c r="O27" s="16" t="e">
        <f>'SC3'!M34</f>
        <v>#N/A</v>
      </c>
      <c r="P27" s="16" t="e">
        <f>'SC3'!N34</f>
        <v>#N/A</v>
      </c>
      <c r="Q27" s="16" t="e">
        <f>'SC3'!O34</f>
        <v>#N/A</v>
      </c>
      <c r="R27" s="16" t="e">
        <f t="shared" si="47"/>
        <v>#N/A</v>
      </c>
      <c r="S27" s="16" t="e">
        <f t="shared" si="0"/>
        <v>#N/A</v>
      </c>
      <c r="T27" s="45" t="e">
        <f>'SC3'!P34</f>
        <v>#N/A</v>
      </c>
      <c r="U27" s="46" t="e">
        <f>'SC3'!Q34</f>
        <v>#N/A</v>
      </c>
      <c r="V27" s="46" t="e">
        <f>'SC3'!R34</f>
        <v>#N/A</v>
      </c>
      <c r="W27" s="46" t="e">
        <f t="shared" si="48"/>
        <v>#N/A</v>
      </c>
      <c r="X27" s="47" t="e">
        <f t="shared" si="1"/>
        <v>#N/A</v>
      </c>
      <c r="Y27" s="16" t="e">
        <f>'SC3'!S34</f>
        <v>#N/A</v>
      </c>
      <c r="Z27" s="16" t="e">
        <f>'SC3'!T34</f>
        <v>#N/A</v>
      </c>
      <c r="AA27" s="16" t="e">
        <f>'SC3'!U34</f>
        <v>#N/A</v>
      </c>
      <c r="AB27" s="16" t="e">
        <f t="shared" si="49"/>
        <v>#N/A</v>
      </c>
      <c r="AC27" s="16" t="e">
        <f t="shared" si="2"/>
        <v>#N/A</v>
      </c>
      <c r="AD27" s="45" t="e">
        <f>'SC3'!V34</f>
        <v>#N/A</v>
      </c>
      <c r="AE27" s="46" t="e">
        <f>'SC3'!W34</f>
        <v>#N/A</v>
      </c>
      <c r="AF27" s="46" t="e">
        <f>'SC3'!X34</f>
        <v>#N/A</v>
      </c>
      <c r="AG27" s="46" t="e">
        <f t="shared" si="50"/>
        <v>#N/A</v>
      </c>
      <c r="AH27" s="47" t="e">
        <f t="shared" si="3"/>
        <v>#N/A</v>
      </c>
      <c r="AI27" s="16" t="e">
        <f>'SC3'!Y34</f>
        <v>#N/A</v>
      </c>
      <c r="AJ27" s="16" t="e">
        <f>'SC3'!Z34</f>
        <v>#N/A</v>
      </c>
      <c r="AK27" s="16" t="e">
        <f>'SC3'!AA34</f>
        <v>#N/A</v>
      </c>
      <c r="AL27" s="16" t="e">
        <f t="shared" si="51"/>
        <v>#N/A</v>
      </c>
      <c r="AM27" s="16" t="e">
        <f t="shared" si="4"/>
        <v>#N/A</v>
      </c>
      <c r="AN27" s="45" t="e">
        <f>'SC3'!AB34</f>
        <v>#N/A</v>
      </c>
      <c r="AO27" s="46" t="e">
        <f>'SC3'!AC34</f>
        <v>#N/A</v>
      </c>
      <c r="AP27" s="46" t="e">
        <f>'SC3'!AD34</f>
        <v>#N/A</v>
      </c>
      <c r="AQ27" s="46" t="e">
        <f t="shared" si="52"/>
        <v>#N/A</v>
      </c>
      <c r="AR27" s="47" t="e">
        <f t="shared" si="5"/>
        <v>#N/A</v>
      </c>
      <c r="AS27" s="16" t="e">
        <f>'SC3'!AE34</f>
        <v>#N/A</v>
      </c>
      <c r="AT27" s="16" t="e">
        <f>'SC3'!AF34</f>
        <v>#N/A</v>
      </c>
      <c r="AU27" s="16" t="e">
        <f>'SC3'!AG34</f>
        <v>#N/A</v>
      </c>
      <c r="AV27" s="16" t="e">
        <f t="shared" si="53"/>
        <v>#N/A</v>
      </c>
      <c r="AW27" s="16" t="e">
        <f t="shared" si="6"/>
        <v>#N/A</v>
      </c>
      <c r="AX27" s="45" t="e">
        <f>'SC3'!AH34</f>
        <v>#N/A</v>
      </c>
      <c r="AY27" s="46" t="e">
        <f>'SC3'!AI34</f>
        <v>#N/A</v>
      </c>
      <c r="AZ27" s="46" t="e">
        <f>'SC3'!AJ34</f>
        <v>#N/A</v>
      </c>
      <c r="BA27" s="46" t="e">
        <f t="shared" si="54"/>
        <v>#N/A</v>
      </c>
      <c r="BB27" s="47" t="e">
        <f t="shared" si="7"/>
        <v>#N/A</v>
      </c>
      <c r="BC27" s="16" t="e">
        <f>'SC3'!AK34</f>
        <v>#N/A</v>
      </c>
      <c r="BD27" s="16" t="e">
        <f>'SC3'!AL34</f>
        <v>#N/A</v>
      </c>
      <c r="BE27" s="16" t="e">
        <f>'SC3'!AM34</f>
        <v>#N/A</v>
      </c>
      <c r="BF27" s="16" t="e">
        <f t="shared" si="55"/>
        <v>#N/A</v>
      </c>
      <c r="BG27" s="16" t="e">
        <f t="shared" si="8"/>
        <v>#N/A</v>
      </c>
      <c r="BH27" s="45" t="e">
        <f>'SC3'!AN34</f>
        <v>#N/A</v>
      </c>
      <c r="BI27" s="46" t="e">
        <f>'SC3'!AO34</f>
        <v>#N/A</v>
      </c>
      <c r="BJ27" s="46" t="e">
        <f>'SC3'!AP34</f>
        <v>#N/A</v>
      </c>
      <c r="BK27" s="46" t="e">
        <f t="shared" si="56"/>
        <v>#N/A</v>
      </c>
      <c r="BL27" s="47" t="e">
        <f t="shared" si="9"/>
        <v>#N/A</v>
      </c>
      <c r="BM27" s="16" t="e">
        <f>'SC3'!AQ34</f>
        <v>#N/A</v>
      </c>
      <c r="BN27" s="16" t="e">
        <f>'SC3'!AR34</f>
        <v>#N/A</v>
      </c>
      <c r="BO27" s="16" t="e">
        <f>'SC3'!AS34</f>
        <v>#N/A</v>
      </c>
      <c r="BP27" s="16" t="e">
        <f t="shared" si="57"/>
        <v>#N/A</v>
      </c>
      <c r="BQ27" s="16" t="e">
        <f t="shared" si="10"/>
        <v>#N/A</v>
      </c>
      <c r="BR27" s="45" t="e">
        <f>'SC3'!AT34</f>
        <v>#N/A</v>
      </c>
      <c r="BS27" s="46" t="e">
        <f>'SC3'!AU34</f>
        <v>#N/A</v>
      </c>
      <c r="BT27" s="46" t="e">
        <f>'SC3'!AV34</f>
        <v>#N/A</v>
      </c>
      <c r="BU27" s="46" t="e">
        <f t="shared" si="58"/>
        <v>#N/A</v>
      </c>
      <c r="BV27" s="47" t="e">
        <f t="shared" si="11"/>
        <v>#N/A</v>
      </c>
      <c r="BW27" s="16" t="e">
        <f>'SC3'!AW34</f>
        <v>#N/A</v>
      </c>
      <c r="BX27" s="16" t="e">
        <f>'SC3'!AX34</f>
        <v>#N/A</v>
      </c>
      <c r="BY27" s="16" t="e">
        <f>'SC3'!AY34</f>
        <v>#N/A</v>
      </c>
      <c r="BZ27" s="16" t="e">
        <f t="shared" si="59"/>
        <v>#N/A</v>
      </c>
      <c r="CA27" s="16" t="e">
        <f t="shared" si="12"/>
        <v>#N/A</v>
      </c>
      <c r="CB27" s="45" t="e">
        <f>'SC3'!AZ34</f>
        <v>#N/A</v>
      </c>
      <c r="CC27" s="46" t="e">
        <f>'SC3'!BA34</f>
        <v>#N/A</v>
      </c>
      <c r="CD27" s="46" t="e">
        <f>'SC3'!BB34</f>
        <v>#N/A</v>
      </c>
      <c r="CE27" s="46" t="e">
        <f t="shared" si="60"/>
        <v>#N/A</v>
      </c>
      <c r="CF27" s="47" t="e">
        <f t="shared" si="13"/>
        <v>#N/A</v>
      </c>
      <c r="CG27" s="16" t="e">
        <f>'SC3'!BC34</f>
        <v>#N/A</v>
      </c>
      <c r="CH27" s="16" t="e">
        <f>'SC3'!BD34</f>
        <v>#N/A</v>
      </c>
      <c r="CI27" s="16" t="e">
        <f>'SC3'!BE34</f>
        <v>#N/A</v>
      </c>
      <c r="CJ27" s="16" t="e">
        <f t="shared" si="61"/>
        <v>#N/A</v>
      </c>
      <c r="CK27" s="16" t="e">
        <f t="shared" si="14"/>
        <v>#N/A</v>
      </c>
      <c r="CL27" s="45" t="e">
        <f>'SC3'!BF34</f>
        <v>#N/A</v>
      </c>
      <c r="CM27" s="46" t="e">
        <f>'SC3'!BG34</f>
        <v>#N/A</v>
      </c>
      <c r="CN27" s="46" t="e">
        <f>'SC3'!BH34</f>
        <v>#N/A</v>
      </c>
      <c r="CO27" s="46" t="e">
        <f t="shared" si="62"/>
        <v>#N/A</v>
      </c>
      <c r="CP27" s="47" t="e">
        <f t="shared" si="15"/>
        <v>#N/A</v>
      </c>
      <c r="CQ27" s="16" t="e">
        <f>'SC3'!BI34</f>
        <v>#N/A</v>
      </c>
      <c r="CR27" s="16" t="e">
        <f>'SC3'!BJ34</f>
        <v>#N/A</v>
      </c>
      <c r="CS27" s="16" t="e">
        <f>'SC3'!BK34</f>
        <v>#N/A</v>
      </c>
      <c r="CT27" s="16" t="e">
        <f t="shared" si="63"/>
        <v>#N/A</v>
      </c>
      <c r="CU27" s="16" t="e">
        <f t="shared" si="16"/>
        <v>#N/A</v>
      </c>
      <c r="CV27" s="45" t="e">
        <f>'SC3'!BL34</f>
        <v>#N/A</v>
      </c>
      <c r="CW27" s="46" t="e">
        <f>'SC3'!BM34</f>
        <v>#N/A</v>
      </c>
      <c r="CX27" s="46" t="e">
        <f>'SC3'!BN34</f>
        <v>#N/A</v>
      </c>
      <c r="CY27" s="46" t="e">
        <f t="shared" si="64"/>
        <v>#N/A</v>
      </c>
      <c r="CZ27" s="47" t="e">
        <f t="shared" si="17"/>
        <v>#N/A</v>
      </c>
      <c r="DA27" s="16" t="e">
        <f>'SC3'!BO34</f>
        <v>#N/A</v>
      </c>
      <c r="DB27" s="16" t="e">
        <f>'SC3'!BP34</f>
        <v>#N/A</v>
      </c>
      <c r="DC27" s="16" t="e">
        <f>'SC3'!BQ34</f>
        <v>#N/A</v>
      </c>
      <c r="DD27" s="16" t="e">
        <f t="shared" si="65"/>
        <v>#N/A</v>
      </c>
      <c r="DE27" s="16" t="e">
        <f t="shared" si="18"/>
        <v>#N/A</v>
      </c>
      <c r="DF27" s="45" t="e">
        <f>'SC3'!BR34</f>
        <v>#N/A</v>
      </c>
      <c r="DG27" s="46" t="e">
        <f>'SC3'!BS34</f>
        <v>#N/A</v>
      </c>
      <c r="DH27" s="46" t="e">
        <f>'SC3'!BT34</f>
        <v>#N/A</v>
      </c>
      <c r="DI27" s="46" t="e">
        <f t="shared" si="66"/>
        <v>#N/A</v>
      </c>
      <c r="DJ27" s="47" t="e">
        <f t="shared" si="19"/>
        <v>#N/A</v>
      </c>
      <c r="DK27" s="16" t="e">
        <f>'SC3'!BU34</f>
        <v>#N/A</v>
      </c>
      <c r="DL27" s="16" t="e">
        <f>'SC3'!BV34</f>
        <v>#N/A</v>
      </c>
      <c r="DM27" s="16" t="e">
        <f>'SC3'!BW34</f>
        <v>#N/A</v>
      </c>
      <c r="DN27" s="16" t="e">
        <f t="shared" si="67"/>
        <v>#N/A</v>
      </c>
      <c r="DO27" s="16" t="e">
        <f t="shared" si="20"/>
        <v>#N/A</v>
      </c>
      <c r="DP27" s="45" t="e">
        <f>'SC3'!BX34</f>
        <v>#N/A</v>
      </c>
      <c r="DQ27" s="46" t="e">
        <f>'SC3'!BY34</f>
        <v>#N/A</v>
      </c>
      <c r="DR27" s="46" t="e">
        <f>'SC3'!BZ34</f>
        <v>#N/A</v>
      </c>
      <c r="DS27" s="46" t="e">
        <f t="shared" si="68"/>
        <v>#N/A</v>
      </c>
      <c r="DT27" s="47" t="e">
        <f t="shared" si="21"/>
        <v>#N/A</v>
      </c>
      <c r="DU27" s="16" t="e">
        <f>'SC3'!CA34</f>
        <v>#N/A</v>
      </c>
      <c r="DV27" s="16" t="e">
        <f>'SC3'!CB34</f>
        <v>#N/A</v>
      </c>
      <c r="DW27" s="16" t="e">
        <f>'SC3'!CC34</f>
        <v>#N/A</v>
      </c>
      <c r="DX27" s="16" t="e">
        <f t="shared" si="69"/>
        <v>#N/A</v>
      </c>
      <c r="DY27" s="16" t="e">
        <f t="shared" si="22"/>
        <v>#N/A</v>
      </c>
      <c r="DZ27" s="45" t="e">
        <f>'SC3'!CD34</f>
        <v>#N/A</v>
      </c>
      <c r="EA27" s="46" t="e">
        <f>'SC3'!CE34</f>
        <v>#N/A</v>
      </c>
      <c r="EB27" s="46" t="e">
        <f>'SC3'!CF34</f>
        <v>#N/A</v>
      </c>
      <c r="EC27" s="46" t="e">
        <f t="shared" si="70"/>
        <v>#N/A</v>
      </c>
      <c r="ED27" s="47" t="e">
        <f t="shared" si="23"/>
        <v>#N/A</v>
      </c>
      <c r="EE27" s="16" t="e">
        <f>'SC3'!CG34</f>
        <v>#N/A</v>
      </c>
      <c r="EF27" s="16" t="e">
        <f>'SC3'!CH34</f>
        <v>#N/A</v>
      </c>
      <c r="EG27" s="16" t="e">
        <f>'SC3'!CI34</f>
        <v>#N/A</v>
      </c>
      <c r="EH27" s="16" t="e">
        <f t="shared" si="71"/>
        <v>#N/A</v>
      </c>
      <c r="EI27" s="16" t="e">
        <f t="shared" si="24"/>
        <v>#N/A</v>
      </c>
      <c r="EJ27" s="45" t="e">
        <f>'SC3'!CJ34</f>
        <v>#N/A</v>
      </c>
      <c r="EK27" s="46" t="e">
        <f>'SC3'!CK34</f>
        <v>#N/A</v>
      </c>
      <c r="EL27" s="46" t="e">
        <f>'SC3'!CL34</f>
        <v>#N/A</v>
      </c>
      <c r="EM27" s="46" t="e">
        <f t="shared" si="72"/>
        <v>#N/A</v>
      </c>
      <c r="EN27" s="47" t="e">
        <f t="shared" si="25"/>
        <v>#N/A</v>
      </c>
      <c r="EO27" s="16" t="e">
        <f>'SC3'!CM34</f>
        <v>#N/A</v>
      </c>
      <c r="EP27" s="16" t="e">
        <f>'SC3'!CN34</f>
        <v>#N/A</v>
      </c>
      <c r="EQ27" s="16" t="e">
        <f>'SC3'!CO34</f>
        <v>#N/A</v>
      </c>
      <c r="ER27" s="16" t="e">
        <f t="shared" si="73"/>
        <v>#N/A</v>
      </c>
      <c r="ES27" s="16" t="e">
        <f t="shared" si="26"/>
        <v>#N/A</v>
      </c>
      <c r="ET27" s="45" t="e">
        <f>'SC3'!CP34</f>
        <v>#N/A</v>
      </c>
      <c r="EU27" s="46" t="e">
        <f>'SC3'!CQ34</f>
        <v>#N/A</v>
      </c>
      <c r="EV27" s="46" t="e">
        <f>'SC3'!CR34</f>
        <v>#N/A</v>
      </c>
      <c r="EW27" s="46" t="e">
        <f t="shared" si="74"/>
        <v>#N/A</v>
      </c>
      <c r="EX27" s="47" t="e">
        <f t="shared" si="27"/>
        <v>#N/A</v>
      </c>
      <c r="EY27" s="16" t="e">
        <f>'SC3'!CS34</f>
        <v>#N/A</v>
      </c>
      <c r="EZ27" s="16" t="e">
        <f>'SC3'!CT34</f>
        <v>#N/A</v>
      </c>
      <c r="FA27" s="16" t="e">
        <f>'SC3'!CU34</f>
        <v>#N/A</v>
      </c>
      <c r="FB27" s="16" t="e">
        <f t="shared" si="75"/>
        <v>#N/A</v>
      </c>
      <c r="FC27" s="16" t="e">
        <f t="shared" si="28"/>
        <v>#N/A</v>
      </c>
      <c r="FD27" s="45" t="e">
        <f>'SC3'!CV34</f>
        <v>#N/A</v>
      </c>
      <c r="FE27" s="46" t="e">
        <f>'SC3'!CW34</f>
        <v>#N/A</v>
      </c>
      <c r="FF27" s="46" t="e">
        <f>'SC3'!CX34</f>
        <v>#N/A</v>
      </c>
      <c r="FG27" s="46" t="e">
        <f t="shared" si="76"/>
        <v>#N/A</v>
      </c>
      <c r="FH27" s="47" t="e">
        <f t="shared" si="29"/>
        <v>#N/A</v>
      </c>
      <c r="FI27" s="16" t="e">
        <f>'SC3'!CY34</f>
        <v>#N/A</v>
      </c>
      <c r="FJ27" s="16" t="e">
        <f>'SC3'!CZ34</f>
        <v>#N/A</v>
      </c>
      <c r="FK27" s="16" t="e">
        <f>'SC3'!DA34</f>
        <v>#N/A</v>
      </c>
      <c r="FL27" s="16" t="e">
        <f t="shared" si="77"/>
        <v>#N/A</v>
      </c>
      <c r="FM27" s="16" t="e">
        <f t="shared" si="30"/>
        <v>#N/A</v>
      </c>
      <c r="FN27" s="45" t="e">
        <f>'SC3'!DB34</f>
        <v>#N/A</v>
      </c>
      <c r="FO27" s="46" t="e">
        <f>'SC3'!DC34</f>
        <v>#N/A</v>
      </c>
      <c r="FP27" s="46" t="e">
        <f>'SC3'!DD34</f>
        <v>#N/A</v>
      </c>
      <c r="FQ27" s="46" t="e">
        <f t="shared" si="78"/>
        <v>#N/A</v>
      </c>
      <c r="FR27" s="47" t="e">
        <f t="shared" si="31"/>
        <v>#N/A</v>
      </c>
      <c r="FS27" s="16" t="e">
        <f>'SC3'!DE34</f>
        <v>#N/A</v>
      </c>
      <c r="FT27" s="16" t="e">
        <f>'SC3'!DF34</f>
        <v>#N/A</v>
      </c>
      <c r="FU27" s="16" t="e">
        <f>'SC3'!DG34</f>
        <v>#N/A</v>
      </c>
      <c r="FV27" s="16" t="e">
        <f t="shared" si="79"/>
        <v>#N/A</v>
      </c>
      <c r="FW27" s="16" t="e">
        <f t="shared" si="32"/>
        <v>#N/A</v>
      </c>
      <c r="FX27" s="45" t="e">
        <f>'SC3'!DH34</f>
        <v>#N/A</v>
      </c>
      <c r="FY27" s="46" t="e">
        <f>'SC3'!DI34</f>
        <v>#N/A</v>
      </c>
      <c r="FZ27" s="46" t="e">
        <f>'SC3'!DJ34</f>
        <v>#N/A</v>
      </c>
      <c r="GA27" s="46" t="e">
        <f t="shared" si="80"/>
        <v>#N/A</v>
      </c>
      <c r="GB27" s="47" t="e">
        <f t="shared" si="33"/>
        <v>#N/A</v>
      </c>
      <c r="GC27" s="16" t="e">
        <f>'SC3'!DK34</f>
        <v>#N/A</v>
      </c>
      <c r="GD27" s="16" t="e">
        <f>'SC3'!DL34</f>
        <v>#N/A</v>
      </c>
      <c r="GE27" s="16" t="e">
        <f>'SC3'!DM34</f>
        <v>#N/A</v>
      </c>
      <c r="GF27" s="16" t="e">
        <f t="shared" si="81"/>
        <v>#N/A</v>
      </c>
      <c r="GG27" s="16" t="e">
        <f t="shared" si="34"/>
        <v>#N/A</v>
      </c>
      <c r="GH27" s="45" t="e">
        <f>'SC3'!DN34</f>
        <v>#N/A</v>
      </c>
      <c r="GI27" s="46" t="e">
        <f>'SC3'!DO34</f>
        <v>#N/A</v>
      </c>
      <c r="GJ27" s="46" t="e">
        <f>'SC3'!DP34</f>
        <v>#N/A</v>
      </c>
      <c r="GK27" s="46" t="e">
        <f t="shared" si="82"/>
        <v>#N/A</v>
      </c>
      <c r="GL27" s="47" t="e">
        <f t="shared" si="35"/>
        <v>#N/A</v>
      </c>
      <c r="GM27" s="16" t="e">
        <f>'SC3'!DQ34</f>
        <v>#N/A</v>
      </c>
      <c r="GN27" s="16" t="e">
        <f>'SC3'!DR34</f>
        <v>#N/A</v>
      </c>
      <c r="GO27" s="16" t="e">
        <f>'SC3'!DS34</f>
        <v>#N/A</v>
      </c>
      <c r="GP27" s="16" t="e">
        <f t="shared" si="83"/>
        <v>#N/A</v>
      </c>
      <c r="GQ27" s="16" t="e">
        <f t="shared" si="36"/>
        <v>#N/A</v>
      </c>
      <c r="GR27" s="45" t="e">
        <f>'SC3'!DT34</f>
        <v>#N/A</v>
      </c>
      <c r="GS27" s="46" t="e">
        <f>'SC3'!DU34</f>
        <v>#N/A</v>
      </c>
      <c r="GT27" s="46" t="e">
        <f>'SC3'!DV34</f>
        <v>#N/A</v>
      </c>
      <c r="GU27" s="46" t="e">
        <f t="shared" si="84"/>
        <v>#N/A</v>
      </c>
      <c r="GV27" s="47" t="e">
        <f t="shared" si="37"/>
        <v>#N/A</v>
      </c>
      <c r="GW27" s="16" t="e">
        <f>'SC3'!DW34</f>
        <v>#N/A</v>
      </c>
      <c r="GX27" s="16" t="e">
        <f>'SC3'!DX34</f>
        <v>#N/A</v>
      </c>
      <c r="GY27" s="16" t="e">
        <f>'SC3'!DY34</f>
        <v>#N/A</v>
      </c>
      <c r="GZ27" s="16" t="e">
        <f t="shared" si="85"/>
        <v>#N/A</v>
      </c>
      <c r="HA27" s="16" t="e">
        <f t="shared" si="38"/>
        <v>#N/A</v>
      </c>
      <c r="HB27" s="45" t="e">
        <f>'SC3'!DZ34</f>
        <v>#N/A</v>
      </c>
      <c r="HC27" s="46" t="e">
        <f>'SC3'!EA34</f>
        <v>#N/A</v>
      </c>
      <c r="HD27" s="46" t="e">
        <f>'SC3'!EB34</f>
        <v>#N/A</v>
      </c>
      <c r="HE27" s="46" t="e">
        <f t="shared" si="86"/>
        <v>#N/A</v>
      </c>
      <c r="HF27" s="47" t="e">
        <f t="shared" si="39"/>
        <v>#N/A</v>
      </c>
      <c r="HG27" s="16" t="e">
        <f>'SC3'!EC34</f>
        <v>#N/A</v>
      </c>
      <c r="HH27" s="16" t="e">
        <f>'SC3'!ED34</f>
        <v>#N/A</v>
      </c>
      <c r="HI27" s="16" t="e">
        <f>'SC3'!EE34</f>
        <v>#N/A</v>
      </c>
      <c r="HJ27" s="16" t="e">
        <f t="shared" si="87"/>
        <v>#N/A</v>
      </c>
      <c r="HK27" s="16" t="e">
        <f t="shared" si="40"/>
        <v>#N/A</v>
      </c>
      <c r="HL27" s="45" t="e">
        <f>'SC3'!EF34</f>
        <v>#N/A</v>
      </c>
      <c r="HM27" s="46" t="e">
        <f>'SC3'!EG34</f>
        <v>#N/A</v>
      </c>
      <c r="HN27" s="46" t="e">
        <f>'SC3'!EH34</f>
        <v>#N/A</v>
      </c>
      <c r="HO27" s="46" t="e">
        <f t="shared" si="88"/>
        <v>#N/A</v>
      </c>
      <c r="HP27" s="47" t="e">
        <f t="shared" si="41"/>
        <v>#N/A</v>
      </c>
      <c r="HQ27" s="16" t="e">
        <f>'SC3'!EI34</f>
        <v>#N/A</v>
      </c>
      <c r="HR27" s="16" t="e">
        <f>'SC3'!EJ34</f>
        <v>#N/A</v>
      </c>
      <c r="HS27" s="16" t="e">
        <f>'SC3'!EK34</f>
        <v>#N/A</v>
      </c>
      <c r="HT27" s="16" t="e">
        <f t="shared" si="89"/>
        <v>#N/A</v>
      </c>
      <c r="HU27" s="16" t="e">
        <f t="shared" si="42"/>
        <v>#N/A</v>
      </c>
      <c r="HV27" s="45" t="e">
        <f>'SC3'!EL34</f>
        <v>#N/A</v>
      </c>
      <c r="HW27" s="46" t="e">
        <f>'SC3'!EM34</f>
        <v>#N/A</v>
      </c>
      <c r="HX27" s="46" t="e">
        <f>'SC3'!EN34</f>
        <v>#N/A</v>
      </c>
      <c r="HY27" s="46" t="e">
        <f t="shared" si="90"/>
        <v>#N/A</v>
      </c>
      <c r="HZ27" s="47" t="e">
        <f t="shared" si="43"/>
        <v>#N/A</v>
      </c>
      <c r="IA27" s="45" t="e">
        <f>'SC3'!EO34</f>
        <v>#N/A</v>
      </c>
      <c r="IB27" s="46" t="e">
        <f>'SC3'!EP34</f>
        <v>#N/A</v>
      </c>
      <c r="IC27" s="46" t="e">
        <f>'SC3'!EQ34</f>
        <v>#N/A</v>
      </c>
      <c r="ID27" s="46" t="e">
        <f t="shared" si="91"/>
        <v>#N/A</v>
      </c>
      <c r="IE27" s="47" t="e">
        <f t="shared" si="44"/>
        <v>#N/A</v>
      </c>
    </row>
    <row r="28" spans="1:239" s="16" customFormat="1" x14ac:dyDescent="0.25">
      <c r="A28" s="16">
        <f>'SC3'!A35</f>
        <v>0</v>
      </c>
      <c r="B28" s="16" t="e">
        <f>'SC3'!B35</f>
        <v>#N/A</v>
      </c>
      <c r="C28" s="16" t="e">
        <f>'SC3'!C35</f>
        <v>#N/A</v>
      </c>
      <c r="D28" s="16" t="e">
        <f>'SC3'!D35</f>
        <v>#N/A</v>
      </c>
      <c r="E28" s="16" t="e">
        <f>'SC3'!E35</f>
        <v>#N/A</v>
      </c>
      <c r="F28" s="16" t="e">
        <f>'SC3'!F35</f>
        <v>#N/A</v>
      </c>
      <c r="G28" s="16" t="e">
        <f>'SC3'!G35</f>
        <v>#N/A</v>
      </c>
      <c r="H28" s="16" t="e">
        <f>'SC3'!H35</f>
        <v>#N/A</v>
      </c>
      <c r="I28" s="16" t="e">
        <f>'SC3'!I35</f>
        <v>#N/A</v>
      </c>
      <c r="J28" s="45" t="e">
        <f>'SC3'!J35</f>
        <v>#N/A</v>
      </c>
      <c r="K28" s="46" t="e">
        <f>'SC3'!K35</f>
        <v>#N/A</v>
      </c>
      <c r="L28" s="46" t="e">
        <f>'SC3'!L35</f>
        <v>#N/A</v>
      </c>
      <c r="M28" s="46" t="e">
        <f t="shared" si="45"/>
        <v>#N/A</v>
      </c>
      <c r="N28" s="47" t="e">
        <f t="shared" si="93"/>
        <v>#N/A</v>
      </c>
      <c r="O28" s="16" t="e">
        <f>'SC3'!M35</f>
        <v>#N/A</v>
      </c>
      <c r="P28" s="16" t="e">
        <f>'SC3'!N35</f>
        <v>#N/A</v>
      </c>
      <c r="Q28" s="16" t="e">
        <f>'SC3'!O35</f>
        <v>#N/A</v>
      </c>
      <c r="R28" s="16" t="e">
        <f t="shared" si="47"/>
        <v>#N/A</v>
      </c>
      <c r="S28" s="16" t="e">
        <f t="shared" si="0"/>
        <v>#N/A</v>
      </c>
      <c r="T28" s="45" t="e">
        <f>'SC3'!P35</f>
        <v>#N/A</v>
      </c>
      <c r="U28" s="46" t="e">
        <f>'SC3'!Q35</f>
        <v>#N/A</v>
      </c>
      <c r="V28" s="46" t="e">
        <f>'SC3'!R35</f>
        <v>#N/A</v>
      </c>
      <c r="W28" s="46" t="e">
        <f t="shared" si="48"/>
        <v>#N/A</v>
      </c>
      <c r="X28" s="47" t="e">
        <f t="shared" si="1"/>
        <v>#N/A</v>
      </c>
      <c r="Y28" s="16" t="e">
        <f>'SC3'!S35</f>
        <v>#N/A</v>
      </c>
      <c r="Z28" s="16" t="e">
        <f>'SC3'!T35</f>
        <v>#N/A</v>
      </c>
      <c r="AA28" s="16" t="e">
        <f>'SC3'!U35</f>
        <v>#N/A</v>
      </c>
      <c r="AB28" s="16" t="e">
        <f t="shared" si="49"/>
        <v>#N/A</v>
      </c>
      <c r="AC28" s="16" t="e">
        <f t="shared" si="2"/>
        <v>#N/A</v>
      </c>
      <c r="AD28" s="45" t="e">
        <f>'SC3'!V35</f>
        <v>#N/A</v>
      </c>
      <c r="AE28" s="46" t="e">
        <f>'SC3'!W35</f>
        <v>#N/A</v>
      </c>
      <c r="AF28" s="46" t="e">
        <f>'SC3'!X35</f>
        <v>#N/A</v>
      </c>
      <c r="AG28" s="46" t="e">
        <f t="shared" si="50"/>
        <v>#N/A</v>
      </c>
      <c r="AH28" s="47" t="e">
        <f t="shared" si="3"/>
        <v>#N/A</v>
      </c>
      <c r="AI28" s="16" t="e">
        <f>'SC3'!Y35</f>
        <v>#N/A</v>
      </c>
      <c r="AJ28" s="16" t="e">
        <f>'SC3'!Z35</f>
        <v>#N/A</v>
      </c>
      <c r="AK28" s="16" t="e">
        <f>'SC3'!AA35</f>
        <v>#N/A</v>
      </c>
      <c r="AL28" s="16" t="e">
        <f t="shared" si="51"/>
        <v>#N/A</v>
      </c>
      <c r="AM28" s="16" t="e">
        <f t="shared" si="4"/>
        <v>#N/A</v>
      </c>
      <c r="AN28" s="45" t="e">
        <f>'SC3'!AB35</f>
        <v>#N/A</v>
      </c>
      <c r="AO28" s="46" t="e">
        <f>'SC3'!AC35</f>
        <v>#N/A</v>
      </c>
      <c r="AP28" s="46" t="e">
        <f>'SC3'!AD35</f>
        <v>#N/A</v>
      </c>
      <c r="AQ28" s="46" t="e">
        <f t="shared" si="52"/>
        <v>#N/A</v>
      </c>
      <c r="AR28" s="47" t="e">
        <f t="shared" si="5"/>
        <v>#N/A</v>
      </c>
      <c r="AS28" s="16" t="e">
        <f>'SC3'!AE35</f>
        <v>#N/A</v>
      </c>
      <c r="AT28" s="16" t="e">
        <f>'SC3'!AF35</f>
        <v>#N/A</v>
      </c>
      <c r="AU28" s="16" t="e">
        <f>'SC3'!AG35</f>
        <v>#N/A</v>
      </c>
      <c r="AV28" s="16" t="e">
        <f t="shared" si="53"/>
        <v>#N/A</v>
      </c>
      <c r="AW28" s="16" t="e">
        <f t="shared" si="6"/>
        <v>#N/A</v>
      </c>
      <c r="AX28" s="45" t="e">
        <f>'SC3'!AH35</f>
        <v>#N/A</v>
      </c>
      <c r="AY28" s="46" t="e">
        <f>'SC3'!AI35</f>
        <v>#N/A</v>
      </c>
      <c r="AZ28" s="46" t="e">
        <f>'SC3'!AJ35</f>
        <v>#N/A</v>
      </c>
      <c r="BA28" s="46" t="e">
        <f t="shared" si="54"/>
        <v>#N/A</v>
      </c>
      <c r="BB28" s="47" t="e">
        <f t="shared" si="7"/>
        <v>#N/A</v>
      </c>
      <c r="BC28" s="16" t="e">
        <f>'SC3'!AK35</f>
        <v>#N/A</v>
      </c>
      <c r="BD28" s="16" t="e">
        <f>'SC3'!AL35</f>
        <v>#N/A</v>
      </c>
      <c r="BE28" s="16" t="e">
        <f>'SC3'!AM35</f>
        <v>#N/A</v>
      </c>
      <c r="BF28" s="16" t="e">
        <f t="shared" si="55"/>
        <v>#N/A</v>
      </c>
      <c r="BG28" s="16" t="e">
        <f t="shared" si="8"/>
        <v>#N/A</v>
      </c>
      <c r="BH28" s="45" t="e">
        <f>'SC3'!AN35</f>
        <v>#N/A</v>
      </c>
      <c r="BI28" s="46" t="e">
        <f>'SC3'!AO35</f>
        <v>#N/A</v>
      </c>
      <c r="BJ28" s="46" t="e">
        <f>'SC3'!AP35</f>
        <v>#N/A</v>
      </c>
      <c r="BK28" s="46" t="e">
        <f t="shared" si="56"/>
        <v>#N/A</v>
      </c>
      <c r="BL28" s="47" t="e">
        <f t="shared" si="9"/>
        <v>#N/A</v>
      </c>
      <c r="BM28" s="16" t="e">
        <f>'SC3'!AQ35</f>
        <v>#N/A</v>
      </c>
      <c r="BN28" s="16" t="e">
        <f>'SC3'!AR35</f>
        <v>#N/A</v>
      </c>
      <c r="BO28" s="16" t="e">
        <f>'SC3'!AS35</f>
        <v>#N/A</v>
      </c>
      <c r="BP28" s="16" t="e">
        <f t="shared" si="57"/>
        <v>#N/A</v>
      </c>
      <c r="BQ28" s="16" t="e">
        <f t="shared" si="10"/>
        <v>#N/A</v>
      </c>
      <c r="BR28" s="45" t="e">
        <f>'SC3'!AT35</f>
        <v>#N/A</v>
      </c>
      <c r="BS28" s="46" t="e">
        <f>'SC3'!AU35</f>
        <v>#N/A</v>
      </c>
      <c r="BT28" s="46" t="e">
        <f>'SC3'!AV35</f>
        <v>#N/A</v>
      </c>
      <c r="BU28" s="46" t="e">
        <f t="shared" si="58"/>
        <v>#N/A</v>
      </c>
      <c r="BV28" s="47" t="e">
        <f t="shared" si="11"/>
        <v>#N/A</v>
      </c>
      <c r="BW28" s="16" t="e">
        <f>'SC3'!AW35</f>
        <v>#N/A</v>
      </c>
      <c r="BX28" s="16" t="e">
        <f>'SC3'!AX35</f>
        <v>#N/A</v>
      </c>
      <c r="BY28" s="16" t="e">
        <f>'SC3'!AY35</f>
        <v>#N/A</v>
      </c>
      <c r="BZ28" s="16" t="e">
        <f t="shared" si="59"/>
        <v>#N/A</v>
      </c>
      <c r="CA28" s="16" t="e">
        <f t="shared" si="12"/>
        <v>#N/A</v>
      </c>
      <c r="CB28" s="45" t="e">
        <f>'SC3'!AZ35</f>
        <v>#N/A</v>
      </c>
      <c r="CC28" s="46" t="e">
        <f>'SC3'!BA35</f>
        <v>#N/A</v>
      </c>
      <c r="CD28" s="46" t="e">
        <f>'SC3'!BB35</f>
        <v>#N/A</v>
      </c>
      <c r="CE28" s="46" t="e">
        <f t="shared" si="60"/>
        <v>#N/A</v>
      </c>
      <c r="CF28" s="47" t="e">
        <f t="shared" si="13"/>
        <v>#N/A</v>
      </c>
      <c r="CG28" s="16" t="e">
        <f>'SC3'!BC35</f>
        <v>#N/A</v>
      </c>
      <c r="CH28" s="16" t="e">
        <f>'SC3'!BD35</f>
        <v>#N/A</v>
      </c>
      <c r="CI28" s="16" t="e">
        <f>'SC3'!BE35</f>
        <v>#N/A</v>
      </c>
      <c r="CJ28" s="16" t="e">
        <f t="shared" si="61"/>
        <v>#N/A</v>
      </c>
      <c r="CK28" s="16" t="e">
        <f t="shared" si="14"/>
        <v>#N/A</v>
      </c>
      <c r="CL28" s="45" t="e">
        <f>'SC3'!BF35</f>
        <v>#N/A</v>
      </c>
      <c r="CM28" s="46" t="e">
        <f>'SC3'!BG35</f>
        <v>#N/A</v>
      </c>
      <c r="CN28" s="46" t="e">
        <f>'SC3'!BH35</f>
        <v>#N/A</v>
      </c>
      <c r="CO28" s="46" t="e">
        <f t="shared" si="62"/>
        <v>#N/A</v>
      </c>
      <c r="CP28" s="47" t="e">
        <f t="shared" si="15"/>
        <v>#N/A</v>
      </c>
      <c r="CQ28" s="16" t="e">
        <f>'SC3'!BI35</f>
        <v>#N/A</v>
      </c>
      <c r="CR28" s="16" t="e">
        <f>'SC3'!BJ35</f>
        <v>#N/A</v>
      </c>
      <c r="CS28" s="16" t="e">
        <f>'SC3'!BK35</f>
        <v>#N/A</v>
      </c>
      <c r="CT28" s="16" t="e">
        <f t="shared" si="63"/>
        <v>#N/A</v>
      </c>
      <c r="CU28" s="16" t="e">
        <f t="shared" si="16"/>
        <v>#N/A</v>
      </c>
      <c r="CV28" s="45" t="e">
        <f>'SC3'!BL35</f>
        <v>#N/A</v>
      </c>
      <c r="CW28" s="46" t="e">
        <f>'SC3'!BM35</f>
        <v>#N/A</v>
      </c>
      <c r="CX28" s="46" t="e">
        <f>'SC3'!BN35</f>
        <v>#N/A</v>
      </c>
      <c r="CY28" s="46" t="e">
        <f t="shared" si="64"/>
        <v>#N/A</v>
      </c>
      <c r="CZ28" s="47" t="e">
        <f t="shared" si="17"/>
        <v>#N/A</v>
      </c>
      <c r="DA28" s="16" t="e">
        <f>'SC3'!BO35</f>
        <v>#N/A</v>
      </c>
      <c r="DB28" s="16" t="e">
        <f>'SC3'!BP35</f>
        <v>#N/A</v>
      </c>
      <c r="DC28" s="16" t="e">
        <f>'SC3'!BQ35</f>
        <v>#N/A</v>
      </c>
      <c r="DD28" s="16" t="e">
        <f t="shared" si="65"/>
        <v>#N/A</v>
      </c>
      <c r="DE28" s="16" t="e">
        <f t="shared" si="18"/>
        <v>#N/A</v>
      </c>
      <c r="DF28" s="45" t="e">
        <f>'SC3'!BR35</f>
        <v>#N/A</v>
      </c>
      <c r="DG28" s="46" t="e">
        <f>'SC3'!BS35</f>
        <v>#N/A</v>
      </c>
      <c r="DH28" s="46" t="e">
        <f>'SC3'!BT35</f>
        <v>#N/A</v>
      </c>
      <c r="DI28" s="46" t="e">
        <f t="shared" si="66"/>
        <v>#N/A</v>
      </c>
      <c r="DJ28" s="47" t="e">
        <f t="shared" si="19"/>
        <v>#N/A</v>
      </c>
      <c r="DK28" s="16" t="e">
        <f>'SC3'!BU35</f>
        <v>#N/A</v>
      </c>
      <c r="DL28" s="16" t="e">
        <f>'SC3'!BV35</f>
        <v>#N/A</v>
      </c>
      <c r="DM28" s="16" t="e">
        <f>'SC3'!BW35</f>
        <v>#N/A</v>
      </c>
      <c r="DN28" s="16" t="e">
        <f t="shared" si="67"/>
        <v>#N/A</v>
      </c>
      <c r="DO28" s="16" t="e">
        <f t="shared" si="20"/>
        <v>#N/A</v>
      </c>
      <c r="DP28" s="45" t="e">
        <f>'SC3'!BX35</f>
        <v>#N/A</v>
      </c>
      <c r="DQ28" s="46" t="e">
        <f>'SC3'!BY35</f>
        <v>#N/A</v>
      </c>
      <c r="DR28" s="46" t="e">
        <f>'SC3'!BZ35</f>
        <v>#N/A</v>
      </c>
      <c r="DS28" s="46" t="e">
        <f t="shared" si="68"/>
        <v>#N/A</v>
      </c>
      <c r="DT28" s="47" t="e">
        <f t="shared" si="21"/>
        <v>#N/A</v>
      </c>
      <c r="DU28" s="16" t="e">
        <f>'SC3'!CA35</f>
        <v>#N/A</v>
      </c>
      <c r="DV28" s="16" t="e">
        <f>'SC3'!CB35</f>
        <v>#N/A</v>
      </c>
      <c r="DW28" s="16" t="e">
        <f>'SC3'!CC35</f>
        <v>#N/A</v>
      </c>
      <c r="DX28" s="16" t="e">
        <f t="shared" si="69"/>
        <v>#N/A</v>
      </c>
      <c r="DY28" s="16" t="e">
        <f t="shared" si="22"/>
        <v>#N/A</v>
      </c>
      <c r="DZ28" s="45" t="e">
        <f>'SC3'!CD35</f>
        <v>#N/A</v>
      </c>
      <c r="EA28" s="46" t="e">
        <f>'SC3'!CE35</f>
        <v>#N/A</v>
      </c>
      <c r="EB28" s="46" t="e">
        <f>'SC3'!CF35</f>
        <v>#N/A</v>
      </c>
      <c r="EC28" s="46" t="e">
        <f t="shared" si="70"/>
        <v>#N/A</v>
      </c>
      <c r="ED28" s="47" t="e">
        <f t="shared" si="23"/>
        <v>#N/A</v>
      </c>
      <c r="EE28" s="16" t="e">
        <f>'SC3'!CG35</f>
        <v>#N/A</v>
      </c>
      <c r="EF28" s="16" t="e">
        <f>'SC3'!CH35</f>
        <v>#N/A</v>
      </c>
      <c r="EG28" s="16" t="e">
        <f>'SC3'!CI35</f>
        <v>#N/A</v>
      </c>
      <c r="EH28" s="16" t="e">
        <f t="shared" si="71"/>
        <v>#N/A</v>
      </c>
      <c r="EI28" s="16" t="e">
        <f t="shared" si="24"/>
        <v>#N/A</v>
      </c>
      <c r="EJ28" s="45" t="e">
        <f>'SC3'!CJ35</f>
        <v>#N/A</v>
      </c>
      <c r="EK28" s="46" t="e">
        <f>'SC3'!CK35</f>
        <v>#N/A</v>
      </c>
      <c r="EL28" s="46" t="e">
        <f>'SC3'!CL35</f>
        <v>#N/A</v>
      </c>
      <c r="EM28" s="46" t="e">
        <f t="shared" si="72"/>
        <v>#N/A</v>
      </c>
      <c r="EN28" s="47" t="e">
        <f t="shared" si="25"/>
        <v>#N/A</v>
      </c>
      <c r="EO28" s="16" t="e">
        <f>'SC3'!CM35</f>
        <v>#N/A</v>
      </c>
      <c r="EP28" s="16" t="e">
        <f>'SC3'!CN35</f>
        <v>#N/A</v>
      </c>
      <c r="EQ28" s="16" t="e">
        <f>'SC3'!CO35</f>
        <v>#N/A</v>
      </c>
      <c r="ER28" s="16" t="e">
        <f t="shared" si="73"/>
        <v>#N/A</v>
      </c>
      <c r="ES28" s="16" t="e">
        <f t="shared" si="26"/>
        <v>#N/A</v>
      </c>
      <c r="ET28" s="45" t="e">
        <f>'SC3'!CP35</f>
        <v>#N/A</v>
      </c>
      <c r="EU28" s="46" t="e">
        <f>'SC3'!CQ35</f>
        <v>#N/A</v>
      </c>
      <c r="EV28" s="46" t="e">
        <f>'SC3'!CR35</f>
        <v>#N/A</v>
      </c>
      <c r="EW28" s="46" t="e">
        <f t="shared" si="74"/>
        <v>#N/A</v>
      </c>
      <c r="EX28" s="47" t="e">
        <f t="shared" si="27"/>
        <v>#N/A</v>
      </c>
      <c r="EY28" s="16" t="e">
        <f>'SC3'!CS35</f>
        <v>#N/A</v>
      </c>
      <c r="EZ28" s="16" t="e">
        <f>'SC3'!CT35</f>
        <v>#N/A</v>
      </c>
      <c r="FA28" s="16" t="e">
        <f>'SC3'!CU35</f>
        <v>#N/A</v>
      </c>
      <c r="FB28" s="16" t="e">
        <f t="shared" si="75"/>
        <v>#N/A</v>
      </c>
      <c r="FC28" s="16" t="e">
        <f t="shared" si="28"/>
        <v>#N/A</v>
      </c>
      <c r="FD28" s="45" t="e">
        <f>'SC3'!CV35</f>
        <v>#N/A</v>
      </c>
      <c r="FE28" s="46" t="e">
        <f>'SC3'!CW35</f>
        <v>#N/A</v>
      </c>
      <c r="FF28" s="46" t="e">
        <f>'SC3'!CX35</f>
        <v>#N/A</v>
      </c>
      <c r="FG28" s="46" t="e">
        <f t="shared" si="76"/>
        <v>#N/A</v>
      </c>
      <c r="FH28" s="47" t="e">
        <f t="shared" si="29"/>
        <v>#N/A</v>
      </c>
      <c r="FI28" s="16" t="e">
        <f>'SC3'!CY35</f>
        <v>#N/A</v>
      </c>
      <c r="FJ28" s="16" t="e">
        <f>'SC3'!CZ35</f>
        <v>#N/A</v>
      </c>
      <c r="FK28" s="16" t="e">
        <f>'SC3'!DA35</f>
        <v>#N/A</v>
      </c>
      <c r="FL28" s="16" t="e">
        <f t="shared" si="77"/>
        <v>#N/A</v>
      </c>
      <c r="FM28" s="16" t="e">
        <f t="shared" si="30"/>
        <v>#N/A</v>
      </c>
      <c r="FN28" s="45" t="e">
        <f>'SC3'!DB35</f>
        <v>#N/A</v>
      </c>
      <c r="FO28" s="46" t="e">
        <f>'SC3'!DC35</f>
        <v>#N/A</v>
      </c>
      <c r="FP28" s="46" t="e">
        <f>'SC3'!DD35</f>
        <v>#N/A</v>
      </c>
      <c r="FQ28" s="46" t="e">
        <f t="shared" si="78"/>
        <v>#N/A</v>
      </c>
      <c r="FR28" s="47" t="e">
        <f t="shared" si="31"/>
        <v>#N/A</v>
      </c>
      <c r="FS28" s="16" t="e">
        <f>'SC3'!DE35</f>
        <v>#N/A</v>
      </c>
      <c r="FT28" s="16" t="e">
        <f>'SC3'!DF35</f>
        <v>#N/A</v>
      </c>
      <c r="FU28" s="16" t="e">
        <f>'SC3'!DG35</f>
        <v>#N/A</v>
      </c>
      <c r="FV28" s="16" t="e">
        <f t="shared" si="79"/>
        <v>#N/A</v>
      </c>
      <c r="FW28" s="16" t="e">
        <f t="shared" si="32"/>
        <v>#N/A</v>
      </c>
      <c r="FX28" s="45" t="e">
        <f>'SC3'!DH35</f>
        <v>#N/A</v>
      </c>
      <c r="FY28" s="46" t="e">
        <f>'SC3'!DI35</f>
        <v>#N/A</v>
      </c>
      <c r="FZ28" s="46" t="e">
        <f>'SC3'!DJ35</f>
        <v>#N/A</v>
      </c>
      <c r="GA28" s="46" t="e">
        <f t="shared" si="80"/>
        <v>#N/A</v>
      </c>
      <c r="GB28" s="47" t="e">
        <f t="shared" si="33"/>
        <v>#N/A</v>
      </c>
      <c r="GC28" s="16" t="e">
        <f>'SC3'!DK35</f>
        <v>#N/A</v>
      </c>
      <c r="GD28" s="16" t="e">
        <f>'SC3'!DL35</f>
        <v>#N/A</v>
      </c>
      <c r="GE28" s="16" t="e">
        <f>'SC3'!DM35</f>
        <v>#N/A</v>
      </c>
      <c r="GF28" s="16" t="e">
        <f t="shared" si="81"/>
        <v>#N/A</v>
      </c>
      <c r="GG28" s="16" t="e">
        <f t="shared" si="34"/>
        <v>#N/A</v>
      </c>
      <c r="GH28" s="45" t="e">
        <f>'SC3'!DN35</f>
        <v>#N/A</v>
      </c>
      <c r="GI28" s="46" t="e">
        <f>'SC3'!DO35</f>
        <v>#N/A</v>
      </c>
      <c r="GJ28" s="46" t="e">
        <f>'SC3'!DP35</f>
        <v>#N/A</v>
      </c>
      <c r="GK28" s="46" t="e">
        <f t="shared" si="82"/>
        <v>#N/A</v>
      </c>
      <c r="GL28" s="47" t="e">
        <f t="shared" si="35"/>
        <v>#N/A</v>
      </c>
      <c r="GM28" s="16" t="e">
        <f>'SC3'!DQ35</f>
        <v>#N/A</v>
      </c>
      <c r="GN28" s="16" t="e">
        <f>'SC3'!DR35</f>
        <v>#N/A</v>
      </c>
      <c r="GO28" s="16" t="e">
        <f>'SC3'!DS35</f>
        <v>#N/A</v>
      </c>
      <c r="GP28" s="16" t="e">
        <f t="shared" si="83"/>
        <v>#N/A</v>
      </c>
      <c r="GQ28" s="16" t="e">
        <f t="shared" si="36"/>
        <v>#N/A</v>
      </c>
      <c r="GR28" s="45" t="e">
        <f>'SC3'!DT35</f>
        <v>#N/A</v>
      </c>
      <c r="GS28" s="46" t="e">
        <f>'SC3'!DU35</f>
        <v>#N/A</v>
      </c>
      <c r="GT28" s="46" t="e">
        <f>'SC3'!DV35</f>
        <v>#N/A</v>
      </c>
      <c r="GU28" s="46" t="e">
        <f t="shared" si="84"/>
        <v>#N/A</v>
      </c>
      <c r="GV28" s="47" t="e">
        <f t="shared" si="37"/>
        <v>#N/A</v>
      </c>
      <c r="GW28" s="16" t="e">
        <f>'SC3'!DW35</f>
        <v>#N/A</v>
      </c>
      <c r="GX28" s="16" t="e">
        <f>'SC3'!DX35</f>
        <v>#N/A</v>
      </c>
      <c r="GY28" s="16" t="e">
        <f>'SC3'!DY35</f>
        <v>#N/A</v>
      </c>
      <c r="GZ28" s="16" t="e">
        <f t="shared" si="85"/>
        <v>#N/A</v>
      </c>
      <c r="HA28" s="16" t="e">
        <f t="shared" si="38"/>
        <v>#N/A</v>
      </c>
      <c r="HB28" s="45" t="e">
        <f>'SC3'!DZ35</f>
        <v>#N/A</v>
      </c>
      <c r="HC28" s="46" t="e">
        <f>'SC3'!EA35</f>
        <v>#N/A</v>
      </c>
      <c r="HD28" s="46" t="e">
        <f>'SC3'!EB35</f>
        <v>#N/A</v>
      </c>
      <c r="HE28" s="46" t="e">
        <f t="shared" si="86"/>
        <v>#N/A</v>
      </c>
      <c r="HF28" s="47" t="e">
        <f t="shared" si="39"/>
        <v>#N/A</v>
      </c>
      <c r="HG28" s="16" t="e">
        <f>'SC3'!EC35</f>
        <v>#N/A</v>
      </c>
      <c r="HH28" s="16" t="e">
        <f>'SC3'!ED35</f>
        <v>#N/A</v>
      </c>
      <c r="HI28" s="16" t="e">
        <f>'SC3'!EE35</f>
        <v>#N/A</v>
      </c>
      <c r="HJ28" s="16" t="e">
        <f t="shared" si="87"/>
        <v>#N/A</v>
      </c>
      <c r="HK28" s="16" t="e">
        <f t="shared" si="40"/>
        <v>#N/A</v>
      </c>
      <c r="HL28" s="45" t="e">
        <f>'SC3'!EF35</f>
        <v>#N/A</v>
      </c>
      <c r="HM28" s="46" t="e">
        <f>'SC3'!EG35</f>
        <v>#N/A</v>
      </c>
      <c r="HN28" s="46" t="e">
        <f>'SC3'!EH35</f>
        <v>#N/A</v>
      </c>
      <c r="HO28" s="46" t="e">
        <f t="shared" si="88"/>
        <v>#N/A</v>
      </c>
      <c r="HP28" s="47" t="e">
        <f t="shared" si="41"/>
        <v>#N/A</v>
      </c>
      <c r="HQ28" s="16" t="e">
        <f>'SC3'!EI35</f>
        <v>#N/A</v>
      </c>
      <c r="HR28" s="16" t="e">
        <f>'SC3'!EJ35</f>
        <v>#N/A</v>
      </c>
      <c r="HS28" s="16" t="e">
        <f>'SC3'!EK35</f>
        <v>#N/A</v>
      </c>
      <c r="HT28" s="16" t="e">
        <f t="shared" si="89"/>
        <v>#N/A</v>
      </c>
      <c r="HU28" s="16" t="e">
        <f t="shared" si="42"/>
        <v>#N/A</v>
      </c>
      <c r="HV28" s="45" t="e">
        <f>'SC3'!EL35</f>
        <v>#N/A</v>
      </c>
      <c r="HW28" s="46" t="e">
        <f>'SC3'!EM35</f>
        <v>#N/A</v>
      </c>
      <c r="HX28" s="46" t="e">
        <f>'SC3'!EN35</f>
        <v>#N/A</v>
      </c>
      <c r="HY28" s="46" t="e">
        <f t="shared" si="90"/>
        <v>#N/A</v>
      </c>
      <c r="HZ28" s="47" t="e">
        <f t="shared" si="43"/>
        <v>#N/A</v>
      </c>
      <c r="IA28" s="45" t="e">
        <f>'SC3'!EO35</f>
        <v>#N/A</v>
      </c>
      <c r="IB28" s="46" t="e">
        <f>'SC3'!EP35</f>
        <v>#N/A</v>
      </c>
      <c r="IC28" s="46" t="e">
        <f>'SC3'!EQ35</f>
        <v>#N/A</v>
      </c>
      <c r="ID28" s="46" t="e">
        <f t="shared" si="91"/>
        <v>#N/A</v>
      </c>
      <c r="IE28" s="47" t="e">
        <f t="shared" si="44"/>
        <v>#N/A</v>
      </c>
    </row>
    <row r="29" spans="1:239" s="16" customFormat="1" x14ac:dyDescent="0.25">
      <c r="A29" s="16">
        <f>'SC3'!A36</f>
        <v>0</v>
      </c>
      <c r="B29" s="16" t="e">
        <f>'SC3'!B36</f>
        <v>#N/A</v>
      </c>
      <c r="C29" s="16" t="e">
        <f>'SC3'!C36</f>
        <v>#N/A</v>
      </c>
      <c r="D29" s="16" t="e">
        <f>'SC3'!D36</f>
        <v>#N/A</v>
      </c>
      <c r="E29" s="16" t="e">
        <f>'SC3'!E36</f>
        <v>#N/A</v>
      </c>
      <c r="F29" s="16" t="e">
        <f>'SC3'!F36</f>
        <v>#N/A</v>
      </c>
      <c r="G29" s="16" t="e">
        <f>'SC3'!G36</f>
        <v>#N/A</v>
      </c>
      <c r="H29" s="16" t="e">
        <f>'SC3'!H36</f>
        <v>#N/A</v>
      </c>
      <c r="I29" s="16" t="e">
        <f>'SC3'!I36</f>
        <v>#N/A</v>
      </c>
      <c r="J29" s="45" t="e">
        <f>'SC3'!J36</f>
        <v>#N/A</v>
      </c>
      <c r="K29" s="46" t="e">
        <f>'SC3'!K36</f>
        <v>#N/A</v>
      </c>
      <c r="L29" s="46" t="e">
        <f>'SC3'!L36</f>
        <v>#N/A</v>
      </c>
      <c r="M29" s="46" t="e">
        <f t="shared" si="45"/>
        <v>#N/A</v>
      </c>
      <c r="N29" s="47" t="e">
        <f t="shared" si="93"/>
        <v>#N/A</v>
      </c>
      <c r="O29" s="16" t="e">
        <f>'SC3'!M36</f>
        <v>#N/A</v>
      </c>
      <c r="P29" s="16" t="e">
        <f>'SC3'!N36</f>
        <v>#N/A</v>
      </c>
      <c r="Q29" s="16" t="e">
        <f>'SC3'!O36</f>
        <v>#N/A</v>
      </c>
      <c r="R29" s="16" t="e">
        <f t="shared" si="47"/>
        <v>#N/A</v>
      </c>
      <c r="S29" s="16" t="e">
        <f t="shared" si="0"/>
        <v>#N/A</v>
      </c>
      <c r="T29" s="45" t="e">
        <f>'SC3'!P36</f>
        <v>#N/A</v>
      </c>
      <c r="U29" s="46" t="e">
        <f>'SC3'!Q36</f>
        <v>#N/A</v>
      </c>
      <c r="V29" s="46" t="e">
        <f>'SC3'!R36</f>
        <v>#N/A</v>
      </c>
      <c r="W29" s="46" t="e">
        <f t="shared" si="48"/>
        <v>#N/A</v>
      </c>
      <c r="X29" s="47" t="e">
        <f t="shared" si="1"/>
        <v>#N/A</v>
      </c>
      <c r="Y29" s="16" t="e">
        <f>'SC3'!S36</f>
        <v>#N/A</v>
      </c>
      <c r="Z29" s="16" t="e">
        <f>'SC3'!T36</f>
        <v>#N/A</v>
      </c>
      <c r="AA29" s="16" t="e">
        <f>'SC3'!U36</f>
        <v>#N/A</v>
      </c>
      <c r="AB29" s="16" t="e">
        <f t="shared" si="49"/>
        <v>#N/A</v>
      </c>
      <c r="AC29" s="16" t="e">
        <f t="shared" si="2"/>
        <v>#N/A</v>
      </c>
      <c r="AD29" s="45" t="e">
        <f>'SC3'!V36</f>
        <v>#N/A</v>
      </c>
      <c r="AE29" s="46" t="e">
        <f>'SC3'!W36</f>
        <v>#N/A</v>
      </c>
      <c r="AF29" s="46" t="e">
        <f>'SC3'!X36</f>
        <v>#N/A</v>
      </c>
      <c r="AG29" s="46" t="e">
        <f t="shared" si="50"/>
        <v>#N/A</v>
      </c>
      <c r="AH29" s="47" t="e">
        <f t="shared" si="3"/>
        <v>#N/A</v>
      </c>
      <c r="AI29" s="16" t="e">
        <f>'SC3'!Y36</f>
        <v>#N/A</v>
      </c>
      <c r="AJ29" s="16" t="e">
        <f>'SC3'!Z36</f>
        <v>#N/A</v>
      </c>
      <c r="AK29" s="16" t="e">
        <f>'SC3'!AA36</f>
        <v>#N/A</v>
      </c>
      <c r="AL29" s="16" t="e">
        <f t="shared" si="51"/>
        <v>#N/A</v>
      </c>
      <c r="AM29" s="16" t="e">
        <f t="shared" si="4"/>
        <v>#N/A</v>
      </c>
      <c r="AN29" s="45" t="e">
        <f>'SC3'!AB36</f>
        <v>#N/A</v>
      </c>
      <c r="AO29" s="46" t="e">
        <f>'SC3'!AC36</f>
        <v>#N/A</v>
      </c>
      <c r="AP29" s="46" t="e">
        <f>'SC3'!AD36</f>
        <v>#N/A</v>
      </c>
      <c r="AQ29" s="46" t="e">
        <f t="shared" si="52"/>
        <v>#N/A</v>
      </c>
      <c r="AR29" s="47" t="e">
        <f t="shared" si="5"/>
        <v>#N/A</v>
      </c>
      <c r="AS29" s="16" t="e">
        <f>'SC3'!AE36</f>
        <v>#N/A</v>
      </c>
      <c r="AT29" s="16" t="e">
        <f>'SC3'!AF36</f>
        <v>#N/A</v>
      </c>
      <c r="AU29" s="16" t="e">
        <f>'SC3'!AG36</f>
        <v>#N/A</v>
      </c>
      <c r="AV29" s="16" t="e">
        <f t="shared" si="53"/>
        <v>#N/A</v>
      </c>
      <c r="AW29" s="16" t="e">
        <f t="shared" si="6"/>
        <v>#N/A</v>
      </c>
      <c r="AX29" s="45" t="e">
        <f>'SC3'!AH36</f>
        <v>#N/A</v>
      </c>
      <c r="AY29" s="46" t="e">
        <f>'SC3'!AI36</f>
        <v>#N/A</v>
      </c>
      <c r="AZ29" s="46" t="e">
        <f>'SC3'!AJ36</f>
        <v>#N/A</v>
      </c>
      <c r="BA29" s="46" t="e">
        <f t="shared" si="54"/>
        <v>#N/A</v>
      </c>
      <c r="BB29" s="47" t="e">
        <f t="shared" si="7"/>
        <v>#N/A</v>
      </c>
      <c r="BC29" s="16" t="e">
        <f>'SC3'!AK36</f>
        <v>#N/A</v>
      </c>
      <c r="BD29" s="16" t="e">
        <f>'SC3'!AL36</f>
        <v>#N/A</v>
      </c>
      <c r="BE29" s="16" t="e">
        <f>'SC3'!AM36</f>
        <v>#N/A</v>
      </c>
      <c r="BF29" s="16" t="e">
        <f t="shared" si="55"/>
        <v>#N/A</v>
      </c>
      <c r="BG29" s="16" t="e">
        <f t="shared" si="8"/>
        <v>#N/A</v>
      </c>
      <c r="BH29" s="45" t="e">
        <f>'SC3'!AN36</f>
        <v>#N/A</v>
      </c>
      <c r="BI29" s="46" t="e">
        <f>'SC3'!AO36</f>
        <v>#N/A</v>
      </c>
      <c r="BJ29" s="46" t="e">
        <f>'SC3'!AP36</f>
        <v>#N/A</v>
      </c>
      <c r="BK29" s="46" t="e">
        <f t="shared" si="56"/>
        <v>#N/A</v>
      </c>
      <c r="BL29" s="47" t="e">
        <f t="shared" si="9"/>
        <v>#N/A</v>
      </c>
      <c r="BM29" s="16" t="e">
        <f>'SC3'!AQ36</f>
        <v>#N/A</v>
      </c>
      <c r="BN29" s="16" t="e">
        <f>'SC3'!AR36</f>
        <v>#N/A</v>
      </c>
      <c r="BO29" s="16" t="e">
        <f>'SC3'!AS36</f>
        <v>#N/A</v>
      </c>
      <c r="BP29" s="16" t="e">
        <f t="shared" si="57"/>
        <v>#N/A</v>
      </c>
      <c r="BQ29" s="16" t="e">
        <f t="shared" si="10"/>
        <v>#N/A</v>
      </c>
      <c r="BR29" s="45" t="e">
        <f>'SC3'!AT36</f>
        <v>#N/A</v>
      </c>
      <c r="BS29" s="46" t="e">
        <f>'SC3'!AU36</f>
        <v>#N/A</v>
      </c>
      <c r="BT29" s="46" t="e">
        <f>'SC3'!AV36</f>
        <v>#N/A</v>
      </c>
      <c r="BU29" s="46" t="e">
        <f t="shared" si="58"/>
        <v>#N/A</v>
      </c>
      <c r="BV29" s="47" t="e">
        <f t="shared" si="11"/>
        <v>#N/A</v>
      </c>
      <c r="BW29" s="16" t="e">
        <f>'SC3'!AW36</f>
        <v>#N/A</v>
      </c>
      <c r="BX29" s="16" t="e">
        <f>'SC3'!AX36</f>
        <v>#N/A</v>
      </c>
      <c r="BY29" s="16" t="e">
        <f>'SC3'!AY36</f>
        <v>#N/A</v>
      </c>
      <c r="BZ29" s="16" t="e">
        <f t="shared" si="59"/>
        <v>#N/A</v>
      </c>
      <c r="CA29" s="16" t="e">
        <f t="shared" si="12"/>
        <v>#N/A</v>
      </c>
      <c r="CB29" s="45" t="e">
        <f>'SC3'!AZ36</f>
        <v>#N/A</v>
      </c>
      <c r="CC29" s="46" t="e">
        <f>'SC3'!BA36</f>
        <v>#N/A</v>
      </c>
      <c r="CD29" s="46" t="e">
        <f>'SC3'!BB36</f>
        <v>#N/A</v>
      </c>
      <c r="CE29" s="46" t="e">
        <f t="shared" si="60"/>
        <v>#N/A</v>
      </c>
      <c r="CF29" s="47" t="e">
        <f t="shared" si="13"/>
        <v>#N/A</v>
      </c>
      <c r="CG29" s="16" t="e">
        <f>'SC3'!BC36</f>
        <v>#N/A</v>
      </c>
      <c r="CH29" s="16" t="e">
        <f>'SC3'!BD36</f>
        <v>#N/A</v>
      </c>
      <c r="CI29" s="16" t="e">
        <f>'SC3'!BE36</f>
        <v>#N/A</v>
      </c>
      <c r="CJ29" s="16" t="e">
        <f t="shared" si="61"/>
        <v>#N/A</v>
      </c>
      <c r="CK29" s="16" t="e">
        <f t="shared" si="14"/>
        <v>#N/A</v>
      </c>
      <c r="CL29" s="45" t="e">
        <f>'SC3'!BF36</f>
        <v>#N/A</v>
      </c>
      <c r="CM29" s="46" t="e">
        <f>'SC3'!BG36</f>
        <v>#N/A</v>
      </c>
      <c r="CN29" s="46" t="e">
        <f>'SC3'!BH36</f>
        <v>#N/A</v>
      </c>
      <c r="CO29" s="46" t="e">
        <f t="shared" si="62"/>
        <v>#N/A</v>
      </c>
      <c r="CP29" s="47" t="e">
        <f t="shared" si="15"/>
        <v>#N/A</v>
      </c>
      <c r="CQ29" s="16" t="e">
        <f>'SC3'!BI36</f>
        <v>#N/A</v>
      </c>
      <c r="CR29" s="16" t="e">
        <f>'SC3'!BJ36</f>
        <v>#N/A</v>
      </c>
      <c r="CS29" s="16" t="e">
        <f>'SC3'!BK36</f>
        <v>#N/A</v>
      </c>
      <c r="CT29" s="16" t="e">
        <f t="shared" si="63"/>
        <v>#N/A</v>
      </c>
      <c r="CU29" s="16" t="e">
        <f t="shared" si="16"/>
        <v>#N/A</v>
      </c>
      <c r="CV29" s="45" t="e">
        <f>'SC3'!BL36</f>
        <v>#N/A</v>
      </c>
      <c r="CW29" s="46" t="e">
        <f>'SC3'!BM36</f>
        <v>#N/A</v>
      </c>
      <c r="CX29" s="46" t="e">
        <f>'SC3'!BN36</f>
        <v>#N/A</v>
      </c>
      <c r="CY29" s="46" t="e">
        <f t="shared" si="64"/>
        <v>#N/A</v>
      </c>
      <c r="CZ29" s="47" t="e">
        <f t="shared" si="17"/>
        <v>#N/A</v>
      </c>
      <c r="DA29" s="16" t="e">
        <f>'SC3'!BO36</f>
        <v>#N/A</v>
      </c>
      <c r="DB29" s="16" t="e">
        <f>'SC3'!BP36</f>
        <v>#N/A</v>
      </c>
      <c r="DC29" s="16" t="e">
        <f>'SC3'!BQ36</f>
        <v>#N/A</v>
      </c>
      <c r="DD29" s="16" t="e">
        <f t="shared" si="65"/>
        <v>#N/A</v>
      </c>
      <c r="DE29" s="16" t="e">
        <f t="shared" si="18"/>
        <v>#N/A</v>
      </c>
      <c r="DF29" s="45" t="e">
        <f>'SC3'!BR36</f>
        <v>#N/A</v>
      </c>
      <c r="DG29" s="46" t="e">
        <f>'SC3'!BS36</f>
        <v>#N/A</v>
      </c>
      <c r="DH29" s="46" t="e">
        <f>'SC3'!BT36</f>
        <v>#N/A</v>
      </c>
      <c r="DI29" s="46" t="e">
        <f t="shared" si="66"/>
        <v>#N/A</v>
      </c>
      <c r="DJ29" s="47" t="e">
        <f t="shared" si="19"/>
        <v>#N/A</v>
      </c>
      <c r="DK29" s="16" t="e">
        <f>'SC3'!BU36</f>
        <v>#N/A</v>
      </c>
      <c r="DL29" s="16" t="e">
        <f>'SC3'!BV36</f>
        <v>#N/A</v>
      </c>
      <c r="DM29" s="16" t="e">
        <f>'SC3'!BW36</f>
        <v>#N/A</v>
      </c>
      <c r="DN29" s="16" t="e">
        <f t="shared" si="67"/>
        <v>#N/A</v>
      </c>
      <c r="DO29" s="16" t="e">
        <f t="shared" si="20"/>
        <v>#N/A</v>
      </c>
      <c r="DP29" s="45" t="e">
        <f>'SC3'!BX36</f>
        <v>#N/A</v>
      </c>
      <c r="DQ29" s="46" t="e">
        <f>'SC3'!BY36</f>
        <v>#N/A</v>
      </c>
      <c r="DR29" s="46" t="e">
        <f>'SC3'!BZ36</f>
        <v>#N/A</v>
      </c>
      <c r="DS29" s="46" t="e">
        <f t="shared" si="68"/>
        <v>#N/A</v>
      </c>
      <c r="DT29" s="47" t="e">
        <f t="shared" si="21"/>
        <v>#N/A</v>
      </c>
      <c r="DU29" s="16" t="e">
        <f>'SC3'!CA36</f>
        <v>#N/A</v>
      </c>
      <c r="DV29" s="16" t="e">
        <f>'SC3'!CB36</f>
        <v>#N/A</v>
      </c>
      <c r="DW29" s="16" t="e">
        <f>'SC3'!CC36</f>
        <v>#N/A</v>
      </c>
      <c r="DX29" s="16" t="e">
        <f t="shared" si="69"/>
        <v>#N/A</v>
      </c>
      <c r="DY29" s="16" t="e">
        <f t="shared" si="22"/>
        <v>#N/A</v>
      </c>
      <c r="DZ29" s="45" t="e">
        <f>'SC3'!CD36</f>
        <v>#N/A</v>
      </c>
      <c r="EA29" s="46" t="e">
        <f>'SC3'!CE36</f>
        <v>#N/A</v>
      </c>
      <c r="EB29" s="46" t="e">
        <f>'SC3'!CF36</f>
        <v>#N/A</v>
      </c>
      <c r="EC29" s="46" t="e">
        <f t="shared" si="70"/>
        <v>#N/A</v>
      </c>
      <c r="ED29" s="47" t="e">
        <f t="shared" si="23"/>
        <v>#N/A</v>
      </c>
      <c r="EE29" s="16" t="e">
        <f>'SC3'!CG36</f>
        <v>#N/A</v>
      </c>
      <c r="EF29" s="16" t="e">
        <f>'SC3'!CH36</f>
        <v>#N/A</v>
      </c>
      <c r="EG29" s="16" t="e">
        <f>'SC3'!CI36</f>
        <v>#N/A</v>
      </c>
      <c r="EH29" s="16" t="e">
        <f t="shared" si="71"/>
        <v>#N/A</v>
      </c>
      <c r="EI29" s="16" t="e">
        <f t="shared" si="24"/>
        <v>#N/A</v>
      </c>
      <c r="EJ29" s="45" t="e">
        <f>'SC3'!CJ36</f>
        <v>#N/A</v>
      </c>
      <c r="EK29" s="46" t="e">
        <f>'SC3'!CK36</f>
        <v>#N/A</v>
      </c>
      <c r="EL29" s="46" t="e">
        <f>'SC3'!CL36</f>
        <v>#N/A</v>
      </c>
      <c r="EM29" s="46" t="e">
        <f t="shared" si="72"/>
        <v>#N/A</v>
      </c>
      <c r="EN29" s="47" t="e">
        <f t="shared" si="25"/>
        <v>#N/A</v>
      </c>
      <c r="EO29" s="16" t="e">
        <f>'SC3'!CM36</f>
        <v>#N/A</v>
      </c>
      <c r="EP29" s="16" t="e">
        <f>'SC3'!CN36</f>
        <v>#N/A</v>
      </c>
      <c r="EQ29" s="16" t="e">
        <f>'SC3'!CO36</f>
        <v>#N/A</v>
      </c>
      <c r="ER29" s="16" t="e">
        <f t="shared" si="73"/>
        <v>#N/A</v>
      </c>
      <c r="ES29" s="16" t="e">
        <f t="shared" si="26"/>
        <v>#N/A</v>
      </c>
      <c r="ET29" s="45" t="e">
        <f>'SC3'!CP36</f>
        <v>#N/A</v>
      </c>
      <c r="EU29" s="46" t="e">
        <f>'SC3'!CQ36</f>
        <v>#N/A</v>
      </c>
      <c r="EV29" s="46" t="e">
        <f>'SC3'!CR36</f>
        <v>#N/A</v>
      </c>
      <c r="EW29" s="46" t="e">
        <f t="shared" si="74"/>
        <v>#N/A</v>
      </c>
      <c r="EX29" s="47" t="e">
        <f t="shared" si="27"/>
        <v>#N/A</v>
      </c>
      <c r="EY29" s="16" t="e">
        <f>'SC3'!CS36</f>
        <v>#N/A</v>
      </c>
      <c r="EZ29" s="16" t="e">
        <f>'SC3'!CT36</f>
        <v>#N/A</v>
      </c>
      <c r="FA29" s="16" t="e">
        <f>'SC3'!CU36</f>
        <v>#N/A</v>
      </c>
      <c r="FB29" s="16" t="e">
        <f t="shared" si="75"/>
        <v>#N/A</v>
      </c>
      <c r="FC29" s="16" t="e">
        <f t="shared" si="28"/>
        <v>#N/A</v>
      </c>
      <c r="FD29" s="45" t="e">
        <f>'SC3'!CV36</f>
        <v>#N/A</v>
      </c>
      <c r="FE29" s="46" t="e">
        <f>'SC3'!CW36</f>
        <v>#N/A</v>
      </c>
      <c r="FF29" s="46" t="e">
        <f>'SC3'!CX36</f>
        <v>#N/A</v>
      </c>
      <c r="FG29" s="46" t="e">
        <f t="shared" si="76"/>
        <v>#N/A</v>
      </c>
      <c r="FH29" s="47" t="e">
        <f t="shared" si="29"/>
        <v>#N/A</v>
      </c>
      <c r="FI29" s="16" t="e">
        <f>'SC3'!CY36</f>
        <v>#N/A</v>
      </c>
      <c r="FJ29" s="16" t="e">
        <f>'SC3'!CZ36</f>
        <v>#N/A</v>
      </c>
      <c r="FK29" s="16" t="e">
        <f>'SC3'!DA36</f>
        <v>#N/A</v>
      </c>
      <c r="FL29" s="16" t="e">
        <f t="shared" si="77"/>
        <v>#N/A</v>
      </c>
      <c r="FM29" s="16" t="e">
        <f t="shared" si="30"/>
        <v>#N/A</v>
      </c>
      <c r="FN29" s="45" t="e">
        <f>'SC3'!DB36</f>
        <v>#N/A</v>
      </c>
      <c r="FO29" s="46" t="e">
        <f>'SC3'!DC36</f>
        <v>#N/A</v>
      </c>
      <c r="FP29" s="46" t="e">
        <f>'SC3'!DD36</f>
        <v>#N/A</v>
      </c>
      <c r="FQ29" s="46" t="e">
        <f t="shared" si="78"/>
        <v>#N/A</v>
      </c>
      <c r="FR29" s="47" t="e">
        <f t="shared" si="31"/>
        <v>#N/A</v>
      </c>
      <c r="FS29" s="16" t="e">
        <f>'SC3'!DE36</f>
        <v>#N/A</v>
      </c>
      <c r="FT29" s="16" t="e">
        <f>'SC3'!DF36</f>
        <v>#N/A</v>
      </c>
      <c r="FU29" s="16" t="e">
        <f>'SC3'!DG36</f>
        <v>#N/A</v>
      </c>
      <c r="FV29" s="16" t="e">
        <f t="shared" si="79"/>
        <v>#N/A</v>
      </c>
      <c r="FW29" s="16" t="e">
        <f t="shared" si="32"/>
        <v>#N/A</v>
      </c>
      <c r="FX29" s="45" t="e">
        <f>'SC3'!DH36</f>
        <v>#N/A</v>
      </c>
      <c r="FY29" s="46" t="e">
        <f>'SC3'!DI36</f>
        <v>#N/A</v>
      </c>
      <c r="FZ29" s="46" t="e">
        <f>'SC3'!DJ36</f>
        <v>#N/A</v>
      </c>
      <c r="GA29" s="46" t="e">
        <f t="shared" si="80"/>
        <v>#N/A</v>
      </c>
      <c r="GB29" s="47" t="e">
        <f t="shared" si="33"/>
        <v>#N/A</v>
      </c>
      <c r="GC29" s="16" t="e">
        <f>'SC3'!DK36</f>
        <v>#N/A</v>
      </c>
      <c r="GD29" s="16" t="e">
        <f>'SC3'!DL36</f>
        <v>#N/A</v>
      </c>
      <c r="GE29" s="16" t="e">
        <f>'SC3'!DM36</f>
        <v>#N/A</v>
      </c>
      <c r="GF29" s="16" t="e">
        <f t="shared" si="81"/>
        <v>#N/A</v>
      </c>
      <c r="GG29" s="16" t="e">
        <f t="shared" si="34"/>
        <v>#N/A</v>
      </c>
      <c r="GH29" s="45" t="e">
        <f>'SC3'!DN36</f>
        <v>#N/A</v>
      </c>
      <c r="GI29" s="46" t="e">
        <f>'SC3'!DO36</f>
        <v>#N/A</v>
      </c>
      <c r="GJ29" s="46" t="e">
        <f>'SC3'!DP36</f>
        <v>#N/A</v>
      </c>
      <c r="GK29" s="46" t="e">
        <f t="shared" si="82"/>
        <v>#N/A</v>
      </c>
      <c r="GL29" s="47" t="e">
        <f t="shared" si="35"/>
        <v>#N/A</v>
      </c>
      <c r="GM29" s="16" t="e">
        <f>'SC3'!DQ36</f>
        <v>#N/A</v>
      </c>
      <c r="GN29" s="16" t="e">
        <f>'SC3'!DR36</f>
        <v>#N/A</v>
      </c>
      <c r="GO29" s="16" t="e">
        <f>'SC3'!DS36</f>
        <v>#N/A</v>
      </c>
      <c r="GP29" s="16" t="e">
        <f t="shared" si="83"/>
        <v>#N/A</v>
      </c>
      <c r="GQ29" s="16" t="e">
        <f t="shared" si="36"/>
        <v>#N/A</v>
      </c>
      <c r="GR29" s="45" t="e">
        <f>'SC3'!DT36</f>
        <v>#N/A</v>
      </c>
      <c r="GS29" s="46" t="e">
        <f>'SC3'!DU36</f>
        <v>#N/A</v>
      </c>
      <c r="GT29" s="46" t="e">
        <f>'SC3'!DV36</f>
        <v>#N/A</v>
      </c>
      <c r="GU29" s="46" t="e">
        <f t="shared" si="84"/>
        <v>#N/A</v>
      </c>
      <c r="GV29" s="47" t="e">
        <f t="shared" si="37"/>
        <v>#N/A</v>
      </c>
      <c r="GW29" s="16" t="e">
        <f>'SC3'!DW36</f>
        <v>#N/A</v>
      </c>
      <c r="GX29" s="16" t="e">
        <f>'SC3'!DX36</f>
        <v>#N/A</v>
      </c>
      <c r="GY29" s="16" t="e">
        <f>'SC3'!DY36</f>
        <v>#N/A</v>
      </c>
      <c r="GZ29" s="16" t="e">
        <f t="shared" si="85"/>
        <v>#N/A</v>
      </c>
      <c r="HA29" s="16" t="e">
        <f t="shared" si="38"/>
        <v>#N/A</v>
      </c>
      <c r="HB29" s="45" t="e">
        <f>'SC3'!DZ36</f>
        <v>#N/A</v>
      </c>
      <c r="HC29" s="46" t="e">
        <f>'SC3'!EA36</f>
        <v>#N/A</v>
      </c>
      <c r="HD29" s="46" t="e">
        <f>'SC3'!EB36</f>
        <v>#N/A</v>
      </c>
      <c r="HE29" s="46" t="e">
        <f t="shared" si="86"/>
        <v>#N/A</v>
      </c>
      <c r="HF29" s="47" t="e">
        <f t="shared" si="39"/>
        <v>#N/A</v>
      </c>
      <c r="HG29" s="16" t="e">
        <f>'SC3'!EC36</f>
        <v>#N/A</v>
      </c>
      <c r="HH29" s="16" t="e">
        <f>'SC3'!ED36</f>
        <v>#N/A</v>
      </c>
      <c r="HI29" s="16" t="e">
        <f>'SC3'!EE36</f>
        <v>#N/A</v>
      </c>
      <c r="HJ29" s="16" t="e">
        <f t="shared" si="87"/>
        <v>#N/A</v>
      </c>
      <c r="HK29" s="16" t="e">
        <f t="shared" si="40"/>
        <v>#N/A</v>
      </c>
      <c r="HL29" s="45" t="e">
        <f>'SC3'!EF36</f>
        <v>#N/A</v>
      </c>
      <c r="HM29" s="46" t="e">
        <f>'SC3'!EG36</f>
        <v>#N/A</v>
      </c>
      <c r="HN29" s="46" t="e">
        <f>'SC3'!EH36</f>
        <v>#N/A</v>
      </c>
      <c r="HO29" s="46" t="e">
        <f t="shared" si="88"/>
        <v>#N/A</v>
      </c>
      <c r="HP29" s="47" t="e">
        <f t="shared" si="41"/>
        <v>#N/A</v>
      </c>
      <c r="HQ29" s="16" t="e">
        <f>'SC3'!EI36</f>
        <v>#N/A</v>
      </c>
      <c r="HR29" s="16" t="e">
        <f>'SC3'!EJ36</f>
        <v>#N/A</v>
      </c>
      <c r="HS29" s="16" t="e">
        <f>'SC3'!EK36</f>
        <v>#N/A</v>
      </c>
      <c r="HT29" s="16" t="e">
        <f t="shared" si="89"/>
        <v>#N/A</v>
      </c>
      <c r="HU29" s="16" t="e">
        <f t="shared" si="42"/>
        <v>#N/A</v>
      </c>
      <c r="HV29" s="45" t="e">
        <f>'SC3'!EL36</f>
        <v>#N/A</v>
      </c>
      <c r="HW29" s="46" t="e">
        <f>'SC3'!EM36</f>
        <v>#N/A</v>
      </c>
      <c r="HX29" s="46" t="e">
        <f>'SC3'!EN36</f>
        <v>#N/A</v>
      </c>
      <c r="HY29" s="46" t="e">
        <f t="shared" si="90"/>
        <v>#N/A</v>
      </c>
      <c r="HZ29" s="47" t="e">
        <f t="shared" si="43"/>
        <v>#N/A</v>
      </c>
      <c r="IA29" s="45" t="e">
        <f>'SC3'!EO36</f>
        <v>#N/A</v>
      </c>
      <c r="IB29" s="46" t="e">
        <f>'SC3'!EP36</f>
        <v>#N/A</v>
      </c>
      <c r="IC29" s="46" t="e">
        <f>'SC3'!EQ36</f>
        <v>#N/A</v>
      </c>
      <c r="ID29" s="46" t="e">
        <f t="shared" si="91"/>
        <v>#N/A</v>
      </c>
      <c r="IE29" s="47" t="e">
        <f t="shared" si="44"/>
        <v>#N/A</v>
      </c>
    </row>
    <row r="30" spans="1:239" s="16" customFormat="1" x14ac:dyDescent="0.25">
      <c r="J30" s="45"/>
      <c r="K30" s="46"/>
      <c r="L30" s="46"/>
      <c r="M30" s="46"/>
      <c r="N30" s="47"/>
      <c r="T30" s="45"/>
      <c r="U30" s="46"/>
      <c r="V30" s="46"/>
      <c r="W30" s="46"/>
      <c r="X30" s="47"/>
      <c r="AD30" s="45"/>
      <c r="AE30" s="46"/>
      <c r="AF30" s="46"/>
      <c r="AG30" s="46"/>
      <c r="AH30" s="47"/>
      <c r="AN30" s="45"/>
      <c r="AO30" s="46"/>
      <c r="AP30" s="46"/>
      <c r="AQ30" s="46"/>
      <c r="AR30" s="47"/>
      <c r="AX30" s="45"/>
      <c r="AY30" s="46"/>
      <c r="AZ30" s="46"/>
      <c r="BA30" s="46"/>
      <c r="BB30" s="47"/>
      <c r="BH30" s="45"/>
      <c r="BI30" s="46"/>
      <c r="BJ30" s="46"/>
      <c r="BK30" s="46"/>
      <c r="BL30" s="47"/>
      <c r="BR30" s="45"/>
      <c r="BS30" s="46"/>
      <c r="BT30" s="46"/>
      <c r="BU30" s="46"/>
      <c r="BV30" s="47"/>
      <c r="CB30" s="45"/>
      <c r="CC30" s="46"/>
      <c r="CD30" s="46"/>
      <c r="CE30" s="46"/>
      <c r="CF30" s="47"/>
      <c r="CL30" s="45"/>
      <c r="CM30" s="46"/>
      <c r="CN30" s="46"/>
      <c r="CO30" s="46"/>
      <c r="CP30" s="47"/>
      <c r="CV30" s="45"/>
      <c r="CW30" s="46"/>
      <c r="CX30" s="46"/>
      <c r="CY30" s="46"/>
      <c r="CZ30" s="47"/>
      <c r="DF30" s="45"/>
      <c r="DG30" s="46"/>
      <c r="DH30" s="46"/>
      <c r="DI30" s="46"/>
      <c r="DJ30" s="47"/>
      <c r="DP30" s="45"/>
      <c r="DQ30" s="46"/>
      <c r="DR30" s="46"/>
      <c r="DS30" s="46"/>
      <c r="DT30" s="47"/>
      <c r="DZ30" s="45"/>
      <c r="EA30" s="46"/>
      <c r="EB30" s="46"/>
      <c r="EC30" s="46"/>
      <c r="ED30" s="47"/>
      <c r="EJ30" s="45"/>
      <c r="EK30" s="46"/>
      <c r="EL30" s="46"/>
      <c r="EM30" s="46"/>
      <c r="EN30" s="47"/>
      <c r="ET30" s="45"/>
      <c r="EU30" s="46"/>
      <c r="EV30" s="46"/>
      <c r="EW30" s="46"/>
      <c r="EX30" s="47"/>
      <c r="FD30" s="45"/>
      <c r="FE30" s="46"/>
      <c r="FF30" s="46"/>
      <c r="FG30" s="46"/>
      <c r="FH30" s="47"/>
      <c r="FN30" s="45"/>
      <c r="FO30" s="46"/>
      <c r="FP30" s="46"/>
      <c r="FQ30" s="46"/>
      <c r="FR30" s="47"/>
      <c r="FX30" s="45"/>
      <c r="FY30" s="46"/>
      <c r="FZ30" s="46"/>
      <c r="GA30" s="46"/>
      <c r="GB30" s="47"/>
      <c r="GH30" s="45"/>
      <c r="GI30" s="46"/>
      <c r="GJ30" s="46"/>
      <c r="GK30" s="46"/>
      <c r="GL30" s="47"/>
      <c r="GR30" s="45"/>
      <c r="GS30" s="46"/>
      <c r="GT30" s="46"/>
      <c r="GU30" s="46"/>
      <c r="GV30" s="47"/>
      <c r="HB30" s="45"/>
      <c r="HC30" s="46"/>
      <c r="HD30" s="46"/>
      <c r="HE30" s="46"/>
      <c r="HF30" s="47"/>
      <c r="HL30" s="45"/>
      <c r="HM30" s="46"/>
      <c r="HN30" s="46"/>
      <c r="HO30" s="46"/>
      <c r="HP30" s="47"/>
      <c r="HV30" s="45"/>
      <c r="HW30" s="46"/>
      <c r="HX30" s="46"/>
      <c r="HY30" s="46"/>
      <c r="HZ30" s="47"/>
      <c r="IA30" s="45"/>
      <c r="IB30" s="46"/>
      <c r="IC30" s="46"/>
      <c r="ID30" s="46"/>
      <c r="IE30" s="47"/>
    </row>
    <row r="31" spans="1:239" s="16" customFormat="1" x14ac:dyDescent="0.25">
      <c r="J31" s="45"/>
      <c r="K31" s="46"/>
      <c r="L31" s="46"/>
      <c r="M31" s="46"/>
      <c r="N31" s="47"/>
      <c r="T31" s="45"/>
      <c r="U31" s="46"/>
      <c r="V31" s="46"/>
      <c r="W31" s="46"/>
      <c r="X31" s="47"/>
      <c r="AD31" s="45"/>
      <c r="AE31" s="46"/>
      <c r="AF31" s="46"/>
      <c r="AG31" s="46"/>
      <c r="AH31" s="47"/>
      <c r="AN31" s="45"/>
      <c r="AO31" s="46"/>
      <c r="AP31" s="46"/>
      <c r="AQ31" s="46"/>
      <c r="AR31" s="47"/>
      <c r="AX31" s="45"/>
      <c r="AY31" s="46"/>
      <c r="AZ31" s="46"/>
      <c r="BA31" s="46"/>
      <c r="BB31" s="47"/>
      <c r="BH31" s="45"/>
      <c r="BI31" s="46"/>
      <c r="BJ31" s="46"/>
      <c r="BK31" s="46"/>
      <c r="BL31" s="47"/>
      <c r="BR31" s="45"/>
      <c r="BS31" s="46"/>
      <c r="BT31" s="46"/>
      <c r="BU31" s="46"/>
      <c r="BV31" s="47"/>
      <c r="CB31" s="45"/>
      <c r="CC31" s="46"/>
      <c r="CD31" s="46"/>
      <c r="CE31" s="46"/>
      <c r="CF31" s="47"/>
      <c r="CL31" s="45"/>
      <c r="CM31" s="46"/>
      <c r="CN31" s="46"/>
      <c r="CO31" s="46"/>
      <c r="CP31" s="47"/>
      <c r="CV31" s="45"/>
      <c r="CW31" s="46"/>
      <c r="CX31" s="46"/>
      <c r="CY31" s="46"/>
      <c r="CZ31" s="47"/>
      <c r="DF31" s="45"/>
      <c r="DG31" s="46"/>
      <c r="DH31" s="46"/>
      <c r="DI31" s="46"/>
      <c r="DJ31" s="47"/>
      <c r="DP31" s="45"/>
      <c r="DQ31" s="46"/>
      <c r="DR31" s="46"/>
      <c r="DS31" s="46"/>
      <c r="DT31" s="47"/>
      <c r="DZ31" s="45"/>
      <c r="EA31" s="46"/>
      <c r="EB31" s="46"/>
      <c r="EC31" s="46"/>
      <c r="ED31" s="47"/>
      <c r="EJ31" s="45"/>
      <c r="EK31" s="46"/>
      <c r="EL31" s="46"/>
      <c r="EM31" s="46"/>
      <c r="EN31" s="47"/>
      <c r="ET31" s="45"/>
      <c r="EU31" s="46"/>
      <c r="EV31" s="46"/>
      <c r="EW31" s="46"/>
      <c r="EX31" s="47"/>
      <c r="FD31" s="45"/>
      <c r="FE31" s="46"/>
      <c r="FF31" s="46"/>
      <c r="FG31" s="46"/>
      <c r="FH31" s="47"/>
      <c r="FN31" s="45"/>
      <c r="FO31" s="46"/>
      <c r="FP31" s="46"/>
      <c r="FQ31" s="46"/>
      <c r="FR31" s="47"/>
      <c r="FX31" s="45"/>
      <c r="FY31" s="46"/>
      <c r="FZ31" s="46"/>
      <c r="GA31" s="46"/>
      <c r="GB31" s="47"/>
      <c r="GH31" s="45"/>
      <c r="GI31" s="46"/>
      <c r="GJ31" s="46"/>
      <c r="GK31" s="46"/>
      <c r="GL31" s="47"/>
      <c r="GR31" s="45"/>
      <c r="GS31" s="46"/>
      <c r="GT31" s="46"/>
      <c r="GU31" s="46"/>
      <c r="GV31" s="47"/>
      <c r="HB31" s="45"/>
      <c r="HC31" s="46"/>
      <c r="HD31" s="46"/>
      <c r="HE31" s="46"/>
      <c r="HF31" s="47"/>
      <c r="HL31" s="45"/>
      <c r="HM31" s="46"/>
      <c r="HN31" s="46"/>
      <c r="HO31" s="46"/>
      <c r="HP31" s="47"/>
      <c r="HV31" s="45"/>
      <c r="HW31" s="46"/>
      <c r="HX31" s="46"/>
      <c r="HY31" s="46"/>
      <c r="HZ31" s="47"/>
      <c r="IA31" s="45"/>
      <c r="IB31" s="46"/>
      <c r="IC31" s="46"/>
      <c r="ID31" s="46"/>
      <c r="IE31" s="47"/>
    </row>
    <row r="32" spans="1:239" s="16" customFormat="1" x14ac:dyDescent="0.25">
      <c r="A32" s="16">
        <f>'SC4'!A37</f>
        <v>0</v>
      </c>
      <c r="B32" s="16" t="str">
        <f>'SC4'!B37</f>
        <v>nominal</v>
      </c>
      <c r="C32" s="16">
        <f>'SC4'!C37</f>
        <v>0</v>
      </c>
      <c r="D32" s="16">
        <f>'SC4'!D37</f>
        <v>0</v>
      </c>
      <c r="E32" s="16">
        <f>'SC4'!E37</f>
        <v>0</v>
      </c>
      <c r="F32" s="16">
        <f>'SC4'!F37</f>
        <v>0</v>
      </c>
      <c r="G32" s="16">
        <f>'SC4'!G37</f>
        <v>0</v>
      </c>
      <c r="H32" s="16">
        <f>'SC4'!H37</f>
        <v>0</v>
      </c>
      <c r="I32" s="16">
        <f>'SC4'!I37</f>
        <v>0</v>
      </c>
      <c r="J32" s="45">
        <f>'SC4'!J37</f>
        <v>74</v>
      </c>
      <c r="K32" s="46">
        <f>'SC4'!K37</f>
        <v>70.3</v>
      </c>
      <c r="L32" s="46">
        <f>'SC4'!L37</f>
        <v>70.3</v>
      </c>
      <c r="M32" s="46"/>
      <c r="N32" s="47"/>
      <c r="O32" s="16">
        <f>'SC4'!M37</f>
        <v>74</v>
      </c>
      <c r="P32" s="16">
        <f>'SC4'!N37</f>
        <v>79.180000000000007</v>
      </c>
      <c r="Q32" s="16">
        <f>'SC4'!O37</f>
        <v>79.180000000000007</v>
      </c>
      <c r="R32" s="16">
        <f t="shared" si="47"/>
        <v>-5.1800000000000068</v>
      </c>
      <c r="S32" s="16">
        <f t="shared" si="0"/>
        <v>5.1800000000000068</v>
      </c>
      <c r="T32" s="45">
        <f>'SC4'!P37</f>
        <v>0</v>
      </c>
      <c r="U32" s="46">
        <f>'SC4'!Q37</f>
        <v>0</v>
      </c>
      <c r="V32" s="46">
        <f>'SC4'!R37</f>
        <v>0</v>
      </c>
      <c r="W32" s="46">
        <f t="shared" si="48"/>
        <v>0</v>
      </c>
      <c r="X32" s="47">
        <f t="shared" si="1"/>
        <v>0</v>
      </c>
      <c r="Y32" s="16">
        <f>'SC4'!S37</f>
        <v>0</v>
      </c>
      <c r="Z32" s="16">
        <f>'SC4'!T37</f>
        <v>0</v>
      </c>
      <c r="AA32" s="16">
        <f>'SC4'!U37</f>
        <v>0</v>
      </c>
      <c r="AB32" s="16">
        <f t="shared" si="49"/>
        <v>0</v>
      </c>
      <c r="AC32" s="16">
        <f t="shared" si="2"/>
        <v>0</v>
      </c>
      <c r="AD32" s="45">
        <f>'SC4'!V37</f>
        <v>0</v>
      </c>
      <c r="AE32" s="46">
        <f>'SC4'!W37</f>
        <v>70.3</v>
      </c>
      <c r="AF32" s="46">
        <f>'SC4'!X37</f>
        <v>70.3</v>
      </c>
      <c r="AG32" s="46">
        <f t="shared" si="50"/>
        <v>-70.3</v>
      </c>
      <c r="AH32" s="47">
        <f t="shared" si="3"/>
        <v>70.3</v>
      </c>
      <c r="AI32" s="16">
        <f>'SC4'!Y37</f>
        <v>0</v>
      </c>
      <c r="AJ32" s="16">
        <f>'SC4'!Z37</f>
        <v>79.180000000000007</v>
      </c>
      <c r="AK32" s="16">
        <f>'SC4'!AA37</f>
        <v>79.180000000000007</v>
      </c>
      <c r="AL32" s="16">
        <f t="shared" si="51"/>
        <v>-79.180000000000007</v>
      </c>
      <c r="AM32" s="16">
        <f t="shared" si="4"/>
        <v>79.180000000000007</v>
      </c>
      <c r="AN32" s="45">
        <f>'SC4'!AB37</f>
        <v>0</v>
      </c>
      <c r="AO32" s="46">
        <f>'SC4'!AC37</f>
        <v>0</v>
      </c>
      <c r="AP32" s="46">
        <f>'SC4'!AD37</f>
        <v>0</v>
      </c>
      <c r="AQ32" s="46">
        <f t="shared" si="52"/>
        <v>0</v>
      </c>
      <c r="AR32" s="47">
        <f t="shared" si="5"/>
        <v>0</v>
      </c>
      <c r="AS32" s="16">
        <f>'SC4'!AE37</f>
        <v>0</v>
      </c>
      <c r="AT32" s="16">
        <f>'SC4'!AF37</f>
        <v>0</v>
      </c>
      <c r="AU32" s="16">
        <f>'SC4'!AG37</f>
        <v>0</v>
      </c>
      <c r="AV32" s="16">
        <f t="shared" si="53"/>
        <v>0</v>
      </c>
      <c r="AW32" s="16">
        <f t="shared" si="6"/>
        <v>0</v>
      </c>
      <c r="AX32" s="45">
        <f>'SC4'!AH37</f>
        <v>0</v>
      </c>
      <c r="AY32" s="46">
        <f>'SC4'!AI37</f>
        <v>74</v>
      </c>
      <c r="AZ32" s="46">
        <f>'SC4'!AJ37</f>
        <v>74</v>
      </c>
      <c r="BA32" s="46">
        <f t="shared" si="54"/>
        <v>-74</v>
      </c>
      <c r="BB32" s="47">
        <f t="shared" si="7"/>
        <v>74</v>
      </c>
      <c r="BC32" s="16">
        <f>'SC4'!AK37</f>
        <v>0</v>
      </c>
      <c r="BD32" s="16">
        <f>'SC4'!AL37</f>
        <v>79.180000000000007</v>
      </c>
      <c r="BE32" s="16">
        <f>'SC4'!AM37</f>
        <v>79.180000000000007</v>
      </c>
      <c r="BF32" s="16">
        <f t="shared" si="55"/>
        <v>-79.180000000000007</v>
      </c>
      <c r="BG32" s="16">
        <f t="shared" si="8"/>
        <v>79.180000000000007</v>
      </c>
      <c r="BH32" s="45">
        <f>'SC4'!AN37</f>
        <v>0</v>
      </c>
      <c r="BI32" s="46">
        <f>'SC4'!AO37</f>
        <v>0</v>
      </c>
      <c r="BJ32" s="46">
        <f>'SC4'!AP37</f>
        <v>0</v>
      </c>
      <c r="BK32" s="46">
        <f t="shared" si="56"/>
        <v>0</v>
      </c>
      <c r="BL32" s="47">
        <f t="shared" si="9"/>
        <v>0</v>
      </c>
      <c r="BM32" s="16">
        <f>'SC4'!AQ37</f>
        <v>0</v>
      </c>
      <c r="BN32" s="16">
        <f>'SC4'!AR37</f>
        <v>0</v>
      </c>
      <c r="BO32" s="16">
        <f>'SC4'!AS37</f>
        <v>0</v>
      </c>
      <c r="BP32" s="16">
        <f t="shared" si="57"/>
        <v>0</v>
      </c>
      <c r="BQ32" s="16">
        <f t="shared" si="10"/>
        <v>0</v>
      </c>
      <c r="BR32" s="45">
        <f>'SC4'!AT37</f>
        <v>0</v>
      </c>
      <c r="BS32" s="46">
        <f>'SC4'!AU37</f>
        <v>74</v>
      </c>
      <c r="BT32" s="46">
        <f>'SC4'!AV37</f>
        <v>74</v>
      </c>
      <c r="BU32" s="46">
        <f t="shared" si="58"/>
        <v>-74</v>
      </c>
      <c r="BV32" s="47">
        <f t="shared" si="11"/>
        <v>74</v>
      </c>
      <c r="BW32" s="16">
        <f>'SC4'!AW37</f>
        <v>0</v>
      </c>
      <c r="BX32" s="16">
        <f>'SC4'!AX37</f>
        <v>79.180000000000007</v>
      </c>
      <c r="BY32" s="16">
        <f>'SC4'!AY37</f>
        <v>79.180000000000007</v>
      </c>
      <c r="BZ32" s="16">
        <f t="shared" si="59"/>
        <v>-79.180000000000007</v>
      </c>
      <c r="CA32" s="16">
        <f t="shared" si="12"/>
        <v>79.180000000000007</v>
      </c>
      <c r="CB32" s="45">
        <f>'SC4'!AZ37</f>
        <v>0</v>
      </c>
      <c r="CC32" s="46">
        <f>'SC4'!BA37</f>
        <v>0</v>
      </c>
      <c r="CD32" s="46">
        <f>'SC4'!BB37</f>
        <v>0</v>
      </c>
      <c r="CE32" s="46">
        <f t="shared" si="60"/>
        <v>0</v>
      </c>
      <c r="CF32" s="47">
        <f t="shared" si="13"/>
        <v>0</v>
      </c>
      <c r="CG32" s="16">
        <f>'SC4'!BC37</f>
        <v>0</v>
      </c>
      <c r="CH32" s="16">
        <f>'SC4'!BD37</f>
        <v>0</v>
      </c>
      <c r="CI32" s="16">
        <f>'SC4'!BE37</f>
        <v>0</v>
      </c>
      <c r="CJ32" s="16">
        <f t="shared" si="61"/>
        <v>0</v>
      </c>
      <c r="CK32" s="16">
        <f t="shared" si="14"/>
        <v>0</v>
      </c>
      <c r="CL32" s="45">
        <f>'SC4'!BF37</f>
        <v>0</v>
      </c>
      <c r="CM32" s="46">
        <f>'SC4'!BG37</f>
        <v>74</v>
      </c>
      <c r="CN32" s="46">
        <f>'SC4'!BH37</f>
        <v>74</v>
      </c>
      <c r="CO32" s="46">
        <f t="shared" si="62"/>
        <v>-74</v>
      </c>
      <c r="CP32" s="47">
        <f t="shared" si="15"/>
        <v>74</v>
      </c>
      <c r="CQ32" s="16">
        <f>'SC4'!BI37</f>
        <v>0</v>
      </c>
      <c r="CR32" s="16">
        <f>'SC4'!BJ37</f>
        <v>79.180000000000007</v>
      </c>
      <c r="CS32" s="16">
        <f>'SC4'!BK37</f>
        <v>79.180000000000007</v>
      </c>
      <c r="CT32" s="16">
        <f t="shared" si="63"/>
        <v>-79.180000000000007</v>
      </c>
      <c r="CU32" s="16">
        <f t="shared" si="16"/>
        <v>79.180000000000007</v>
      </c>
      <c r="CV32" s="45">
        <f>'SC4'!BL37</f>
        <v>0</v>
      </c>
      <c r="CW32" s="46">
        <f>'SC4'!BM37</f>
        <v>0</v>
      </c>
      <c r="CX32" s="46">
        <f>'SC4'!BN37</f>
        <v>0</v>
      </c>
      <c r="CY32" s="46">
        <f t="shared" si="64"/>
        <v>0</v>
      </c>
      <c r="CZ32" s="47">
        <f t="shared" si="17"/>
        <v>0</v>
      </c>
      <c r="DA32" s="16">
        <f>'SC4'!BO37</f>
        <v>0</v>
      </c>
      <c r="DB32" s="16">
        <f>'SC4'!BP37</f>
        <v>54</v>
      </c>
      <c r="DC32" s="16">
        <f>'SC4'!BQ37</f>
        <v>54</v>
      </c>
      <c r="DD32" s="16">
        <f t="shared" si="65"/>
        <v>-54</v>
      </c>
      <c r="DE32" s="16">
        <f t="shared" si="18"/>
        <v>54</v>
      </c>
      <c r="DF32" s="45">
        <f>'SC4'!BR37</f>
        <v>0</v>
      </c>
      <c r="DG32" s="46">
        <f>'SC4'!BS37</f>
        <v>64</v>
      </c>
      <c r="DH32" s="46">
        <f>'SC4'!BT37</f>
        <v>64</v>
      </c>
      <c r="DI32" s="46">
        <f t="shared" si="66"/>
        <v>-64</v>
      </c>
      <c r="DJ32" s="47">
        <f t="shared" si="19"/>
        <v>64</v>
      </c>
      <c r="DK32" s="16">
        <f>'SC4'!BU37</f>
        <v>0</v>
      </c>
      <c r="DL32" s="16">
        <f>'SC4'!BV37</f>
        <v>54</v>
      </c>
      <c r="DM32" s="16">
        <f>'SC4'!BW37</f>
        <v>54</v>
      </c>
      <c r="DN32" s="16">
        <f t="shared" si="67"/>
        <v>-54</v>
      </c>
      <c r="DO32" s="16">
        <f t="shared" si="20"/>
        <v>54</v>
      </c>
      <c r="DP32" s="45">
        <f>'SC4'!BX37</f>
        <v>0</v>
      </c>
      <c r="DQ32" s="46">
        <f>'SC4'!BY37</f>
        <v>50</v>
      </c>
      <c r="DR32" s="46">
        <f>'SC4'!BZ37</f>
        <v>50</v>
      </c>
      <c r="DS32" s="46">
        <f t="shared" si="68"/>
        <v>-50</v>
      </c>
      <c r="DT32" s="47">
        <f t="shared" si="21"/>
        <v>50</v>
      </c>
      <c r="DU32" s="16">
        <f>'SC4'!CA37</f>
        <v>0</v>
      </c>
      <c r="DV32" s="16">
        <f>'SC4'!CB37</f>
        <v>54</v>
      </c>
      <c r="DW32" s="16">
        <f>'SC4'!CC37</f>
        <v>54</v>
      </c>
      <c r="DX32" s="16">
        <f t="shared" si="69"/>
        <v>-54</v>
      </c>
      <c r="DY32" s="16">
        <f t="shared" si="22"/>
        <v>54</v>
      </c>
      <c r="DZ32" s="45">
        <f>'SC4'!CD37</f>
        <v>0</v>
      </c>
      <c r="EA32" s="46">
        <f>'SC4'!CE37</f>
        <v>54</v>
      </c>
      <c r="EB32" s="46">
        <f>'SC4'!CF37</f>
        <v>54</v>
      </c>
      <c r="EC32" s="46">
        <f t="shared" si="70"/>
        <v>-54</v>
      </c>
      <c r="ED32" s="47">
        <f t="shared" si="23"/>
        <v>54</v>
      </c>
      <c r="EE32" s="16">
        <f>'SC4'!CG37</f>
        <v>0</v>
      </c>
      <c r="EF32" s="16">
        <f>'SC4'!CH37</f>
        <v>7</v>
      </c>
      <c r="EG32" s="16">
        <f>'SC4'!CI37</f>
        <v>7</v>
      </c>
      <c r="EH32" s="16">
        <f t="shared" si="71"/>
        <v>-7</v>
      </c>
      <c r="EI32" s="16">
        <f t="shared" si="24"/>
        <v>7</v>
      </c>
      <c r="EJ32" s="45">
        <f>'SC4'!CJ37</f>
        <v>0</v>
      </c>
      <c r="EK32" s="46">
        <f>'SC4'!CK37</f>
        <v>7</v>
      </c>
      <c r="EL32" s="46">
        <f>'SC4'!CL37</f>
        <v>7</v>
      </c>
      <c r="EM32" s="46">
        <f t="shared" si="72"/>
        <v>-7</v>
      </c>
      <c r="EN32" s="47">
        <f t="shared" si="25"/>
        <v>7</v>
      </c>
      <c r="EO32" s="16">
        <f>'SC4'!CM37</f>
        <v>0</v>
      </c>
      <c r="EP32" s="16">
        <f>'SC4'!CN37</f>
        <v>50</v>
      </c>
      <c r="EQ32" s="16">
        <f>'SC4'!CO37</f>
        <v>50</v>
      </c>
      <c r="ER32" s="16">
        <f t="shared" si="73"/>
        <v>-50</v>
      </c>
      <c r="ES32" s="16">
        <f t="shared" si="26"/>
        <v>50</v>
      </c>
      <c r="ET32" s="45">
        <f>'SC4'!CP37</f>
        <v>0</v>
      </c>
      <c r="EU32" s="46">
        <f>'SC4'!CQ37</f>
        <v>70</v>
      </c>
      <c r="EV32" s="46">
        <f>'SC4'!CR37</f>
        <v>70</v>
      </c>
      <c r="EW32" s="46">
        <f t="shared" si="74"/>
        <v>-70</v>
      </c>
      <c r="EX32" s="47">
        <f t="shared" si="27"/>
        <v>70</v>
      </c>
      <c r="EY32" s="16">
        <f>'SC4'!CS37</f>
        <v>0</v>
      </c>
      <c r="EZ32" s="16">
        <f>'SC4'!CT37</f>
        <v>70</v>
      </c>
      <c r="FA32" s="16">
        <f>'SC4'!CU37</f>
        <v>70</v>
      </c>
      <c r="FB32" s="16">
        <f t="shared" si="75"/>
        <v>-70</v>
      </c>
      <c r="FC32" s="16">
        <f t="shared" si="28"/>
        <v>70</v>
      </c>
      <c r="FD32" s="45">
        <f>'SC4'!CV37</f>
        <v>0</v>
      </c>
      <c r="FE32" s="46">
        <f>'SC4'!CW37</f>
        <v>45</v>
      </c>
      <c r="FF32" s="46">
        <f>'SC4'!CX37</f>
        <v>45</v>
      </c>
      <c r="FG32" s="46">
        <f t="shared" si="76"/>
        <v>-45</v>
      </c>
      <c r="FH32" s="47">
        <f t="shared" si="29"/>
        <v>45</v>
      </c>
      <c r="FI32" s="16">
        <f>'SC4'!CY37</f>
        <v>0</v>
      </c>
      <c r="FJ32" s="16">
        <f>'SC4'!CZ37</f>
        <v>45</v>
      </c>
      <c r="FK32" s="16">
        <f>'SC4'!DA37</f>
        <v>45</v>
      </c>
      <c r="FL32" s="16">
        <f t="shared" si="77"/>
        <v>-45</v>
      </c>
      <c r="FM32" s="16">
        <f t="shared" si="30"/>
        <v>45</v>
      </c>
      <c r="FN32" s="45">
        <f>'SC4'!DB37</f>
        <v>0</v>
      </c>
      <c r="FO32" s="46">
        <f>'SC4'!DC37</f>
        <v>0</v>
      </c>
      <c r="FP32" s="46">
        <f>'SC4'!DD37</f>
        <v>0</v>
      </c>
      <c r="FQ32" s="46">
        <f t="shared" si="78"/>
        <v>0</v>
      </c>
      <c r="FR32" s="47">
        <f t="shared" si="31"/>
        <v>0</v>
      </c>
      <c r="FS32" s="16">
        <f>'SC4'!DE37</f>
        <v>0</v>
      </c>
      <c r="FT32" s="16">
        <f>'SC4'!DF37</f>
        <v>0</v>
      </c>
      <c r="FU32" s="16">
        <f>'SC4'!DG37</f>
        <v>0</v>
      </c>
      <c r="FV32" s="16">
        <f t="shared" si="79"/>
        <v>0</v>
      </c>
      <c r="FW32" s="16">
        <f t="shared" si="32"/>
        <v>0</v>
      </c>
      <c r="FX32" s="45">
        <f>'SC4'!DH37</f>
        <v>0</v>
      </c>
      <c r="FY32" s="46">
        <f>'SC4'!DI37</f>
        <v>30</v>
      </c>
      <c r="FZ32" s="46">
        <f>'SC4'!DJ37</f>
        <v>30</v>
      </c>
      <c r="GA32" s="46">
        <f t="shared" si="80"/>
        <v>-30</v>
      </c>
      <c r="GB32" s="47">
        <f t="shared" si="33"/>
        <v>30</v>
      </c>
      <c r="GC32" s="16">
        <f>'SC4'!DK37</f>
        <v>0</v>
      </c>
      <c r="GD32" s="16">
        <f>'SC4'!DL37</f>
        <v>30</v>
      </c>
      <c r="GE32" s="16">
        <f>'SC4'!DM37</f>
        <v>30</v>
      </c>
      <c r="GF32" s="16">
        <f t="shared" si="81"/>
        <v>-30</v>
      </c>
      <c r="GG32" s="16">
        <f t="shared" si="34"/>
        <v>30</v>
      </c>
      <c r="GH32" s="45">
        <f>'SC4'!DN37</f>
        <v>0</v>
      </c>
      <c r="GI32" s="46">
        <f>'SC4'!DO37</f>
        <v>45</v>
      </c>
      <c r="GJ32" s="46">
        <f>'SC4'!DP37</f>
        <v>45</v>
      </c>
      <c r="GK32" s="46">
        <f t="shared" si="82"/>
        <v>-45</v>
      </c>
      <c r="GL32" s="47">
        <f t="shared" si="35"/>
        <v>45</v>
      </c>
      <c r="GM32" s="16">
        <f>'SC4'!DQ37</f>
        <v>0</v>
      </c>
      <c r="GN32" s="16">
        <f>'SC4'!DR37</f>
        <v>5</v>
      </c>
      <c r="GO32" s="16">
        <f>'SC4'!DS37</f>
        <v>5</v>
      </c>
      <c r="GP32" s="16">
        <f t="shared" si="83"/>
        <v>-5</v>
      </c>
      <c r="GQ32" s="16">
        <f t="shared" si="36"/>
        <v>5</v>
      </c>
      <c r="GR32" s="45">
        <f>'SC4'!DT37</f>
        <v>0</v>
      </c>
      <c r="GS32" s="46">
        <f>'SC4'!DU37</f>
        <v>5</v>
      </c>
      <c r="GT32" s="46">
        <f>'SC4'!DV37</f>
        <v>5</v>
      </c>
      <c r="GU32" s="46">
        <f t="shared" si="84"/>
        <v>-5</v>
      </c>
      <c r="GV32" s="47">
        <f t="shared" si="37"/>
        <v>5</v>
      </c>
      <c r="GW32" s="16">
        <f>'SC4'!DW37</f>
        <v>0</v>
      </c>
      <c r="GX32" s="16">
        <f>'SC4'!DX37</f>
        <v>0</v>
      </c>
      <c r="GY32" s="16">
        <f>'SC4'!DY37</f>
        <v>0</v>
      </c>
      <c r="GZ32" s="16">
        <f t="shared" si="85"/>
        <v>0</v>
      </c>
      <c r="HA32" s="16">
        <f t="shared" si="38"/>
        <v>0</v>
      </c>
      <c r="HB32" s="45">
        <f>'SC4'!DZ37</f>
        <v>0</v>
      </c>
      <c r="HC32" s="46">
        <f>'SC4'!EA37</f>
        <v>0</v>
      </c>
      <c r="HD32" s="46">
        <f>'SC4'!EB37</f>
        <v>0</v>
      </c>
      <c r="HE32" s="46">
        <f t="shared" si="86"/>
        <v>0</v>
      </c>
      <c r="HF32" s="47">
        <f t="shared" si="39"/>
        <v>0</v>
      </c>
      <c r="HG32" s="16">
        <f>'SC4'!EC37</f>
        <v>0</v>
      </c>
      <c r="HH32" s="16">
        <f>'SC4'!ED37</f>
        <v>0</v>
      </c>
      <c r="HI32" s="16">
        <f>'SC4'!EE37</f>
        <v>0</v>
      </c>
      <c r="HJ32" s="16">
        <f t="shared" si="87"/>
        <v>0</v>
      </c>
      <c r="HK32" s="16">
        <f t="shared" si="40"/>
        <v>0</v>
      </c>
      <c r="HL32" s="45">
        <f>'SC4'!EF37</f>
        <v>0</v>
      </c>
      <c r="HM32" s="46">
        <f>'SC4'!EG37</f>
        <v>0</v>
      </c>
      <c r="HN32" s="46">
        <f>'SC4'!EH37</f>
        <v>0</v>
      </c>
      <c r="HO32" s="46">
        <f t="shared" si="88"/>
        <v>0</v>
      </c>
      <c r="HP32" s="47">
        <f t="shared" si="41"/>
        <v>0</v>
      </c>
      <c r="HQ32" s="16">
        <f>'SC4'!EI37</f>
        <v>0</v>
      </c>
      <c r="HR32" s="16">
        <f>'SC4'!EJ37</f>
        <v>0</v>
      </c>
      <c r="HS32" s="16">
        <f>'SC4'!EK37</f>
        <v>0</v>
      </c>
      <c r="HT32" s="16">
        <f t="shared" si="89"/>
        <v>0</v>
      </c>
      <c r="HU32" s="16">
        <f t="shared" si="42"/>
        <v>0</v>
      </c>
      <c r="HV32" s="45">
        <f>'SC4'!EL37</f>
        <v>0</v>
      </c>
      <c r="HW32" s="46">
        <f>'SC4'!EM37</f>
        <v>0</v>
      </c>
      <c r="HX32" s="46">
        <f>'SC4'!EN37</f>
        <v>0</v>
      </c>
      <c r="HY32" s="46">
        <f t="shared" si="90"/>
        <v>0</v>
      </c>
      <c r="HZ32" s="47">
        <f t="shared" si="43"/>
        <v>0</v>
      </c>
      <c r="IA32" s="45">
        <f>'SC4'!EO37</f>
        <v>0</v>
      </c>
      <c r="IB32" s="46">
        <f>'SC4'!EP37</f>
        <v>79.180000000000007</v>
      </c>
      <c r="IC32" s="46">
        <f>'SC4'!EQ37</f>
        <v>79.180000000000007</v>
      </c>
      <c r="ID32" s="46">
        <f t="shared" si="91"/>
        <v>-79.180000000000007</v>
      </c>
      <c r="IE32" s="47">
        <f t="shared" si="44"/>
        <v>79.180000000000007</v>
      </c>
    </row>
    <row r="33" spans="1:239" s="16" customFormat="1" x14ac:dyDescent="0.25">
      <c r="A33" s="16">
        <f>'SC4'!A31</f>
        <v>0</v>
      </c>
      <c r="B33" s="16" t="e">
        <f>'SC4'!B31</f>
        <v>#N/A</v>
      </c>
      <c r="C33" s="16" t="e">
        <f>'SC4'!C31</f>
        <v>#N/A</v>
      </c>
      <c r="D33" s="16" t="e">
        <f>'SC4'!D31</f>
        <v>#N/A</v>
      </c>
      <c r="E33" s="16" t="e">
        <f>'SC4'!E31</f>
        <v>#N/A</v>
      </c>
      <c r="F33" s="16" t="e">
        <f>'SC4'!F31</f>
        <v>#N/A</v>
      </c>
      <c r="G33" s="16" t="e">
        <f>'SC4'!G31</f>
        <v>#N/A</v>
      </c>
      <c r="H33" s="16" t="e">
        <f>'SC4'!H31</f>
        <v>#N/A</v>
      </c>
      <c r="I33" s="16" t="e">
        <f>'SC4'!I31</f>
        <v>#N/A</v>
      </c>
      <c r="J33" s="45" t="e">
        <f>'SC4'!J31</f>
        <v>#N/A</v>
      </c>
      <c r="K33" s="46" t="e">
        <f>'SC4'!K31</f>
        <v>#N/A</v>
      </c>
      <c r="L33" s="46" t="e">
        <f>'SC4'!L31</f>
        <v>#N/A</v>
      </c>
      <c r="M33" s="46" t="e">
        <f t="shared" si="45"/>
        <v>#N/A</v>
      </c>
      <c r="N33" s="47" t="e">
        <f t="shared" ref="N33:N38" si="94">L33-J33</f>
        <v>#N/A</v>
      </c>
      <c r="O33" s="16" t="e">
        <f>'SC4'!M31</f>
        <v>#N/A</v>
      </c>
      <c r="P33" s="16" t="e">
        <f>'SC4'!N31</f>
        <v>#N/A</v>
      </c>
      <c r="Q33" s="16" t="e">
        <f>'SC4'!O31</f>
        <v>#N/A</v>
      </c>
      <c r="R33" s="16" t="e">
        <f t="shared" si="47"/>
        <v>#N/A</v>
      </c>
      <c r="S33" s="16" t="e">
        <f t="shared" si="0"/>
        <v>#N/A</v>
      </c>
      <c r="T33" s="45" t="e">
        <f>'SC4'!P31</f>
        <v>#N/A</v>
      </c>
      <c r="U33" s="46" t="e">
        <f>'SC4'!Q31</f>
        <v>#N/A</v>
      </c>
      <c r="V33" s="46" t="e">
        <f>'SC4'!R31</f>
        <v>#N/A</v>
      </c>
      <c r="W33" s="46" t="e">
        <f t="shared" si="48"/>
        <v>#N/A</v>
      </c>
      <c r="X33" s="47" t="e">
        <f t="shared" si="1"/>
        <v>#N/A</v>
      </c>
      <c r="Y33" s="16" t="e">
        <f>'SC4'!S31</f>
        <v>#N/A</v>
      </c>
      <c r="Z33" s="16" t="e">
        <f>'SC4'!T31</f>
        <v>#N/A</v>
      </c>
      <c r="AA33" s="16" t="e">
        <f>'SC4'!U31</f>
        <v>#N/A</v>
      </c>
      <c r="AB33" s="16" t="e">
        <f t="shared" si="49"/>
        <v>#N/A</v>
      </c>
      <c r="AC33" s="16" t="e">
        <f t="shared" si="2"/>
        <v>#N/A</v>
      </c>
      <c r="AD33" s="45" t="e">
        <f>'SC4'!V31</f>
        <v>#N/A</v>
      </c>
      <c r="AE33" s="46" t="e">
        <f>'SC4'!W31</f>
        <v>#N/A</v>
      </c>
      <c r="AF33" s="46" t="e">
        <f>'SC4'!X31</f>
        <v>#N/A</v>
      </c>
      <c r="AG33" s="46" t="e">
        <f t="shared" si="50"/>
        <v>#N/A</v>
      </c>
      <c r="AH33" s="47" t="e">
        <f t="shared" si="3"/>
        <v>#N/A</v>
      </c>
      <c r="AI33" s="16" t="e">
        <f>'SC4'!Y31</f>
        <v>#N/A</v>
      </c>
      <c r="AJ33" s="16" t="e">
        <f>'SC4'!Z31</f>
        <v>#N/A</v>
      </c>
      <c r="AK33" s="16" t="e">
        <f>'SC4'!AA31</f>
        <v>#N/A</v>
      </c>
      <c r="AL33" s="16" t="e">
        <f t="shared" si="51"/>
        <v>#N/A</v>
      </c>
      <c r="AM33" s="16" t="e">
        <f t="shared" si="4"/>
        <v>#N/A</v>
      </c>
      <c r="AN33" s="45" t="e">
        <f>'SC4'!AB31</f>
        <v>#N/A</v>
      </c>
      <c r="AO33" s="46" t="e">
        <f>'SC4'!AC31</f>
        <v>#N/A</v>
      </c>
      <c r="AP33" s="46" t="e">
        <f>'SC4'!AD31</f>
        <v>#N/A</v>
      </c>
      <c r="AQ33" s="46" t="e">
        <f t="shared" si="52"/>
        <v>#N/A</v>
      </c>
      <c r="AR33" s="47" t="e">
        <f t="shared" si="5"/>
        <v>#N/A</v>
      </c>
      <c r="AS33" s="16" t="e">
        <f>'SC4'!AE31</f>
        <v>#N/A</v>
      </c>
      <c r="AT33" s="16" t="e">
        <f>'SC4'!AF31</f>
        <v>#N/A</v>
      </c>
      <c r="AU33" s="16" t="e">
        <f>'SC4'!AG31</f>
        <v>#N/A</v>
      </c>
      <c r="AV33" s="16" t="e">
        <f t="shared" si="53"/>
        <v>#N/A</v>
      </c>
      <c r="AW33" s="16" t="e">
        <f t="shared" si="6"/>
        <v>#N/A</v>
      </c>
      <c r="AX33" s="45" t="e">
        <f>'SC4'!AH31</f>
        <v>#N/A</v>
      </c>
      <c r="AY33" s="46" t="e">
        <f>'SC4'!AI31</f>
        <v>#N/A</v>
      </c>
      <c r="AZ33" s="46" t="e">
        <f>'SC4'!AJ31</f>
        <v>#N/A</v>
      </c>
      <c r="BA33" s="46" t="e">
        <f t="shared" si="54"/>
        <v>#N/A</v>
      </c>
      <c r="BB33" s="47" t="e">
        <f t="shared" si="7"/>
        <v>#N/A</v>
      </c>
      <c r="BC33" s="16" t="e">
        <f>'SC4'!AK31</f>
        <v>#N/A</v>
      </c>
      <c r="BD33" s="16" t="e">
        <f>'SC4'!AL31</f>
        <v>#N/A</v>
      </c>
      <c r="BE33" s="16" t="e">
        <f>'SC4'!AM31</f>
        <v>#N/A</v>
      </c>
      <c r="BF33" s="16" t="e">
        <f t="shared" si="55"/>
        <v>#N/A</v>
      </c>
      <c r="BG33" s="16" t="e">
        <f t="shared" si="8"/>
        <v>#N/A</v>
      </c>
      <c r="BH33" s="45" t="e">
        <f>'SC4'!AN31</f>
        <v>#N/A</v>
      </c>
      <c r="BI33" s="46" t="e">
        <f>'SC4'!AO31</f>
        <v>#N/A</v>
      </c>
      <c r="BJ33" s="46" t="e">
        <f>'SC4'!AP31</f>
        <v>#N/A</v>
      </c>
      <c r="BK33" s="46" t="e">
        <f t="shared" si="56"/>
        <v>#N/A</v>
      </c>
      <c r="BL33" s="47" t="e">
        <f t="shared" si="9"/>
        <v>#N/A</v>
      </c>
      <c r="BM33" s="16" t="e">
        <f>'SC4'!AQ31</f>
        <v>#N/A</v>
      </c>
      <c r="BN33" s="16" t="e">
        <f>'SC4'!AR31</f>
        <v>#N/A</v>
      </c>
      <c r="BO33" s="16" t="e">
        <f>'SC4'!AS31</f>
        <v>#N/A</v>
      </c>
      <c r="BP33" s="16" t="e">
        <f t="shared" si="57"/>
        <v>#N/A</v>
      </c>
      <c r="BQ33" s="16" t="e">
        <f t="shared" si="10"/>
        <v>#N/A</v>
      </c>
      <c r="BR33" s="45" t="e">
        <f>'SC4'!AT31</f>
        <v>#N/A</v>
      </c>
      <c r="BS33" s="46" t="e">
        <f>'SC4'!AU31</f>
        <v>#N/A</v>
      </c>
      <c r="BT33" s="46" t="e">
        <f>'SC4'!AV31</f>
        <v>#N/A</v>
      </c>
      <c r="BU33" s="46" t="e">
        <f t="shared" si="58"/>
        <v>#N/A</v>
      </c>
      <c r="BV33" s="47" t="e">
        <f t="shared" si="11"/>
        <v>#N/A</v>
      </c>
      <c r="BW33" s="16" t="e">
        <f>'SC4'!AW31</f>
        <v>#N/A</v>
      </c>
      <c r="BX33" s="16" t="e">
        <f>'SC4'!AX31</f>
        <v>#N/A</v>
      </c>
      <c r="BY33" s="16" t="e">
        <f>'SC4'!AY31</f>
        <v>#N/A</v>
      </c>
      <c r="BZ33" s="16" t="e">
        <f t="shared" si="59"/>
        <v>#N/A</v>
      </c>
      <c r="CA33" s="16" t="e">
        <f t="shared" si="12"/>
        <v>#N/A</v>
      </c>
      <c r="CB33" s="45" t="e">
        <f>'SC4'!AZ31</f>
        <v>#N/A</v>
      </c>
      <c r="CC33" s="46" t="e">
        <f>'SC4'!BA31</f>
        <v>#N/A</v>
      </c>
      <c r="CD33" s="46" t="e">
        <f>'SC4'!BB31</f>
        <v>#N/A</v>
      </c>
      <c r="CE33" s="46" t="e">
        <f t="shared" si="60"/>
        <v>#N/A</v>
      </c>
      <c r="CF33" s="47" t="e">
        <f t="shared" si="13"/>
        <v>#N/A</v>
      </c>
      <c r="CG33" s="16" t="e">
        <f>'SC4'!BC31</f>
        <v>#N/A</v>
      </c>
      <c r="CH33" s="16" t="e">
        <f>'SC4'!BD31</f>
        <v>#N/A</v>
      </c>
      <c r="CI33" s="16" t="e">
        <f>'SC4'!BE31</f>
        <v>#N/A</v>
      </c>
      <c r="CJ33" s="16" t="e">
        <f t="shared" si="61"/>
        <v>#N/A</v>
      </c>
      <c r="CK33" s="16" t="e">
        <f t="shared" si="14"/>
        <v>#N/A</v>
      </c>
      <c r="CL33" s="45" t="e">
        <f>'SC4'!BF31</f>
        <v>#N/A</v>
      </c>
      <c r="CM33" s="46" t="e">
        <f>'SC4'!BG31</f>
        <v>#N/A</v>
      </c>
      <c r="CN33" s="46" t="e">
        <f>'SC4'!BH31</f>
        <v>#N/A</v>
      </c>
      <c r="CO33" s="46" t="e">
        <f t="shared" si="62"/>
        <v>#N/A</v>
      </c>
      <c r="CP33" s="47" t="e">
        <f t="shared" si="15"/>
        <v>#N/A</v>
      </c>
      <c r="CQ33" s="16" t="e">
        <f>'SC4'!BI31</f>
        <v>#N/A</v>
      </c>
      <c r="CR33" s="16" t="e">
        <f>'SC4'!BJ31</f>
        <v>#N/A</v>
      </c>
      <c r="CS33" s="16" t="e">
        <f>'SC4'!BK31</f>
        <v>#N/A</v>
      </c>
      <c r="CT33" s="16" t="e">
        <f t="shared" si="63"/>
        <v>#N/A</v>
      </c>
      <c r="CU33" s="16" t="e">
        <f t="shared" si="16"/>
        <v>#N/A</v>
      </c>
      <c r="CV33" s="45" t="e">
        <f>'SC4'!BL31</f>
        <v>#N/A</v>
      </c>
      <c r="CW33" s="46" t="e">
        <f>'SC4'!BM31</f>
        <v>#N/A</v>
      </c>
      <c r="CX33" s="46" t="e">
        <f>'SC4'!BN31</f>
        <v>#N/A</v>
      </c>
      <c r="CY33" s="46" t="e">
        <f t="shared" si="64"/>
        <v>#N/A</v>
      </c>
      <c r="CZ33" s="47" t="e">
        <f t="shared" si="17"/>
        <v>#N/A</v>
      </c>
      <c r="DA33" s="16" t="e">
        <f>'SC4'!BO31</f>
        <v>#N/A</v>
      </c>
      <c r="DB33" s="16" t="e">
        <f>'SC4'!BP31</f>
        <v>#N/A</v>
      </c>
      <c r="DC33" s="16" t="e">
        <f>'SC4'!BQ31</f>
        <v>#N/A</v>
      </c>
      <c r="DD33" s="16" t="e">
        <f t="shared" si="65"/>
        <v>#N/A</v>
      </c>
      <c r="DE33" s="16" t="e">
        <f t="shared" si="18"/>
        <v>#N/A</v>
      </c>
      <c r="DF33" s="45" t="e">
        <f>'SC4'!BR31</f>
        <v>#N/A</v>
      </c>
      <c r="DG33" s="46" t="e">
        <f>'SC4'!BS31</f>
        <v>#N/A</v>
      </c>
      <c r="DH33" s="46" t="e">
        <f>'SC4'!BT31</f>
        <v>#N/A</v>
      </c>
      <c r="DI33" s="46" t="e">
        <f t="shared" si="66"/>
        <v>#N/A</v>
      </c>
      <c r="DJ33" s="47" t="e">
        <f t="shared" si="19"/>
        <v>#N/A</v>
      </c>
      <c r="DK33" s="16" t="e">
        <f>'SC4'!BU31</f>
        <v>#N/A</v>
      </c>
      <c r="DL33" s="16" t="e">
        <f>'SC4'!BV31</f>
        <v>#N/A</v>
      </c>
      <c r="DM33" s="16" t="e">
        <f>'SC4'!BW31</f>
        <v>#N/A</v>
      </c>
      <c r="DN33" s="16" t="e">
        <f t="shared" si="67"/>
        <v>#N/A</v>
      </c>
      <c r="DO33" s="16" t="e">
        <f t="shared" si="20"/>
        <v>#N/A</v>
      </c>
      <c r="DP33" s="45" t="e">
        <f>'SC4'!BX31</f>
        <v>#N/A</v>
      </c>
      <c r="DQ33" s="46" t="e">
        <f>'SC4'!BY31</f>
        <v>#N/A</v>
      </c>
      <c r="DR33" s="46" t="e">
        <f>'SC4'!BZ31</f>
        <v>#N/A</v>
      </c>
      <c r="DS33" s="46" t="e">
        <f t="shared" si="68"/>
        <v>#N/A</v>
      </c>
      <c r="DT33" s="47" t="e">
        <f t="shared" si="21"/>
        <v>#N/A</v>
      </c>
      <c r="DU33" s="16" t="e">
        <f>'SC4'!CA31</f>
        <v>#N/A</v>
      </c>
      <c r="DV33" s="16" t="e">
        <f>'SC4'!CB31</f>
        <v>#N/A</v>
      </c>
      <c r="DW33" s="16" t="e">
        <f>'SC4'!CC31</f>
        <v>#N/A</v>
      </c>
      <c r="DX33" s="16" t="e">
        <f t="shared" si="69"/>
        <v>#N/A</v>
      </c>
      <c r="DY33" s="16" t="e">
        <f t="shared" si="22"/>
        <v>#N/A</v>
      </c>
      <c r="DZ33" s="45" t="e">
        <f>'SC4'!CD31</f>
        <v>#N/A</v>
      </c>
      <c r="EA33" s="46" t="e">
        <f>'SC4'!CE31</f>
        <v>#N/A</v>
      </c>
      <c r="EB33" s="46" t="e">
        <f>'SC4'!CF31</f>
        <v>#N/A</v>
      </c>
      <c r="EC33" s="46" t="e">
        <f t="shared" si="70"/>
        <v>#N/A</v>
      </c>
      <c r="ED33" s="47" t="e">
        <f t="shared" si="23"/>
        <v>#N/A</v>
      </c>
      <c r="EE33" s="16" t="e">
        <f>'SC4'!CG31</f>
        <v>#N/A</v>
      </c>
      <c r="EF33" s="16" t="e">
        <f>'SC4'!CH31</f>
        <v>#N/A</v>
      </c>
      <c r="EG33" s="16" t="e">
        <f>'SC4'!CI31</f>
        <v>#N/A</v>
      </c>
      <c r="EH33" s="16" t="e">
        <f t="shared" si="71"/>
        <v>#N/A</v>
      </c>
      <c r="EI33" s="16" t="e">
        <f t="shared" si="24"/>
        <v>#N/A</v>
      </c>
      <c r="EJ33" s="45" t="e">
        <f>'SC4'!CJ31</f>
        <v>#N/A</v>
      </c>
      <c r="EK33" s="46" t="e">
        <f>'SC4'!CK31</f>
        <v>#N/A</v>
      </c>
      <c r="EL33" s="46" t="e">
        <f>'SC4'!CL31</f>
        <v>#N/A</v>
      </c>
      <c r="EM33" s="46" t="e">
        <f t="shared" si="72"/>
        <v>#N/A</v>
      </c>
      <c r="EN33" s="47" t="e">
        <f t="shared" si="25"/>
        <v>#N/A</v>
      </c>
      <c r="EO33" s="16" t="e">
        <f>'SC4'!CM31</f>
        <v>#N/A</v>
      </c>
      <c r="EP33" s="16" t="e">
        <f>'SC4'!CN31</f>
        <v>#N/A</v>
      </c>
      <c r="EQ33" s="16" t="e">
        <f>'SC4'!CO31</f>
        <v>#N/A</v>
      </c>
      <c r="ER33" s="16" t="e">
        <f t="shared" si="73"/>
        <v>#N/A</v>
      </c>
      <c r="ES33" s="16" t="e">
        <f t="shared" si="26"/>
        <v>#N/A</v>
      </c>
      <c r="ET33" s="45" t="e">
        <f>'SC4'!CP31</f>
        <v>#N/A</v>
      </c>
      <c r="EU33" s="46" t="e">
        <f>'SC4'!CQ31</f>
        <v>#N/A</v>
      </c>
      <c r="EV33" s="46" t="e">
        <f>'SC4'!CR31</f>
        <v>#N/A</v>
      </c>
      <c r="EW33" s="46" t="e">
        <f t="shared" si="74"/>
        <v>#N/A</v>
      </c>
      <c r="EX33" s="47" t="e">
        <f t="shared" si="27"/>
        <v>#N/A</v>
      </c>
      <c r="EY33" s="16" t="e">
        <f>'SC4'!CS31</f>
        <v>#N/A</v>
      </c>
      <c r="EZ33" s="16" t="e">
        <f>'SC4'!CT31</f>
        <v>#N/A</v>
      </c>
      <c r="FA33" s="16" t="e">
        <f>'SC4'!CU31</f>
        <v>#N/A</v>
      </c>
      <c r="FB33" s="16" t="e">
        <f t="shared" si="75"/>
        <v>#N/A</v>
      </c>
      <c r="FC33" s="16" t="e">
        <f t="shared" si="28"/>
        <v>#N/A</v>
      </c>
      <c r="FD33" s="45" t="e">
        <f>'SC4'!CV31</f>
        <v>#N/A</v>
      </c>
      <c r="FE33" s="46" t="e">
        <f>'SC4'!CW31</f>
        <v>#N/A</v>
      </c>
      <c r="FF33" s="46" t="e">
        <f>'SC4'!CX31</f>
        <v>#N/A</v>
      </c>
      <c r="FG33" s="46" t="e">
        <f t="shared" si="76"/>
        <v>#N/A</v>
      </c>
      <c r="FH33" s="47" t="e">
        <f t="shared" si="29"/>
        <v>#N/A</v>
      </c>
      <c r="FI33" s="16" t="e">
        <f>'SC4'!CY31</f>
        <v>#N/A</v>
      </c>
      <c r="FJ33" s="16" t="e">
        <f>'SC4'!CZ31</f>
        <v>#N/A</v>
      </c>
      <c r="FK33" s="16" t="e">
        <f>'SC4'!DA31</f>
        <v>#N/A</v>
      </c>
      <c r="FL33" s="16" t="e">
        <f t="shared" si="77"/>
        <v>#N/A</v>
      </c>
      <c r="FM33" s="16" t="e">
        <f t="shared" si="30"/>
        <v>#N/A</v>
      </c>
      <c r="FN33" s="45" t="e">
        <f>'SC4'!DB31</f>
        <v>#N/A</v>
      </c>
      <c r="FO33" s="46" t="e">
        <f>'SC4'!DC31</f>
        <v>#N/A</v>
      </c>
      <c r="FP33" s="46" t="e">
        <f>'SC4'!DD31</f>
        <v>#N/A</v>
      </c>
      <c r="FQ33" s="46" t="e">
        <f t="shared" si="78"/>
        <v>#N/A</v>
      </c>
      <c r="FR33" s="47" t="e">
        <f t="shared" si="31"/>
        <v>#N/A</v>
      </c>
      <c r="FS33" s="16" t="e">
        <f>'SC4'!DE31</f>
        <v>#N/A</v>
      </c>
      <c r="FT33" s="16" t="e">
        <f>'SC4'!DF31</f>
        <v>#N/A</v>
      </c>
      <c r="FU33" s="16" t="e">
        <f>'SC4'!DG31</f>
        <v>#N/A</v>
      </c>
      <c r="FV33" s="16" t="e">
        <f t="shared" si="79"/>
        <v>#N/A</v>
      </c>
      <c r="FW33" s="16" t="e">
        <f t="shared" si="32"/>
        <v>#N/A</v>
      </c>
      <c r="FX33" s="45" t="e">
        <f>'SC4'!DH31</f>
        <v>#N/A</v>
      </c>
      <c r="FY33" s="46" t="e">
        <f>'SC4'!DI31</f>
        <v>#N/A</v>
      </c>
      <c r="FZ33" s="46" t="e">
        <f>'SC4'!DJ31</f>
        <v>#N/A</v>
      </c>
      <c r="GA33" s="46" t="e">
        <f t="shared" si="80"/>
        <v>#N/A</v>
      </c>
      <c r="GB33" s="47" t="e">
        <f t="shared" si="33"/>
        <v>#N/A</v>
      </c>
      <c r="GC33" s="16" t="e">
        <f>'SC4'!DK31</f>
        <v>#N/A</v>
      </c>
      <c r="GD33" s="16" t="e">
        <f>'SC4'!DL31</f>
        <v>#N/A</v>
      </c>
      <c r="GE33" s="16" t="e">
        <f>'SC4'!DM31</f>
        <v>#N/A</v>
      </c>
      <c r="GF33" s="16" t="e">
        <f t="shared" si="81"/>
        <v>#N/A</v>
      </c>
      <c r="GG33" s="16" t="e">
        <f t="shared" si="34"/>
        <v>#N/A</v>
      </c>
      <c r="GH33" s="45" t="e">
        <f>'SC4'!DN31</f>
        <v>#N/A</v>
      </c>
      <c r="GI33" s="46" t="e">
        <f>'SC4'!DO31</f>
        <v>#N/A</v>
      </c>
      <c r="GJ33" s="46" t="e">
        <f>'SC4'!DP31</f>
        <v>#N/A</v>
      </c>
      <c r="GK33" s="46" t="e">
        <f t="shared" si="82"/>
        <v>#N/A</v>
      </c>
      <c r="GL33" s="47" t="e">
        <f t="shared" si="35"/>
        <v>#N/A</v>
      </c>
      <c r="GM33" s="16" t="e">
        <f>'SC4'!DQ31</f>
        <v>#N/A</v>
      </c>
      <c r="GN33" s="16" t="e">
        <f>'SC4'!DR31</f>
        <v>#N/A</v>
      </c>
      <c r="GO33" s="16" t="e">
        <f>'SC4'!DS31</f>
        <v>#N/A</v>
      </c>
      <c r="GP33" s="16" t="e">
        <f t="shared" si="83"/>
        <v>#N/A</v>
      </c>
      <c r="GQ33" s="16" t="e">
        <f t="shared" si="36"/>
        <v>#N/A</v>
      </c>
      <c r="GR33" s="45" t="e">
        <f>'SC4'!DT31</f>
        <v>#N/A</v>
      </c>
      <c r="GS33" s="46" t="e">
        <f>'SC4'!DU31</f>
        <v>#N/A</v>
      </c>
      <c r="GT33" s="46" t="e">
        <f>'SC4'!DV31</f>
        <v>#N/A</v>
      </c>
      <c r="GU33" s="46" t="e">
        <f t="shared" si="84"/>
        <v>#N/A</v>
      </c>
      <c r="GV33" s="47" t="e">
        <f t="shared" si="37"/>
        <v>#N/A</v>
      </c>
      <c r="GW33" s="16" t="e">
        <f>'SC4'!DW31</f>
        <v>#N/A</v>
      </c>
      <c r="GX33" s="16" t="e">
        <f>'SC4'!DX31</f>
        <v>#N/A</v>
      </c>
      <c r="GY33" s="16" t="e">
        <f>'SC4'!DY31</f>
        <v>#N/A</v>
      </c>
      <c r="GZ33" s="16" t="e">
        <f t="shared" si="85"/>
        <v>#N/A</v>
      </c>
      <c r="HA33" s="16" t="e">
        <f t="shared" si="38"/>
        <v>#N/A</v>
      </c>
      <c r="HB33" s="45" t="e">
        <f>'SC4'!DZ31</f>
        <v>#N/A</v>
      </c>
      <c r="HC33" s="46" t="e">
        <f>'SC4'!EA31</f>
        <v>#N/A</v>
      </c>
      <c r="HD33" s="46" t="e">
        <f>'SC4'!EB31</f>
        <v>#N/A</v>
      </c>
      <c r="HE33" s="46" t="e">
        <f t="shared" si="86"/>
        <v>#N/A</v>
      </c>
      <c r="HF33" s="47" t="e">
        <f t="shared" si="39"/>
        <v>#N/A</v>
      </c>
      <c r="HG33" s="16" t="e">
        <f>'SC4'!EC31</f>
        <v>#N/A</v>
      </c>
      <c r="HH33" s="16" t="e">
        <f>'SC4'!ED31</f>
        <v>#N/A</v>
      </c>
      <c r="HI33" s="16" t="e">
        <f>'SC4'!EE31</f>
        <v>#N/A</v>
      </c>
      <c r="HJ33" s="16" t="e">
        <f t="shared" si="87"/>
        <v>#N/A</v>
      </c>
      <c r="HK33" s="16" t="e">
        <f t="shared" si="40"/>
        <v>#N/A</v>
      </c>
      <c r="HL33" s="45" t="e">
        <f>'SC4'!EF31</f>
        <v>#N/A</v>
      </c>
      <c r="HM33" s="46" t="e">
        <f>'SC4'!EG31</f>
        <v>#N/A</v>
      </c>
      <c r="HN33" s="46" t="e">
        <f>'SC4'!EH31</f>
        <v>#N/A</v>
      </c>
      <c r="HO33" s="46" t="e">
        <f t="shared" si="88"/>
        <v>#N/A</v>
      </c>
      <c r="HP33" s="47" t="e">
        <f t="shared" si="41"/>
        <v>#N/A</v>
      </c>
      <c r="HQ33" s="16" t="e">
        <f>'SC4'!EI31</f>
        <v>#N/A</v>
      </c>
      <c r="HR33" s="16" t="e">
        <f>'SC4'!EJ31</f>
        <v>#N/A</v>
      </c>
      <c r="HS33" s="16" t="e">
        <f>'SC4'!EK31</f>
        <v>#N/A</v>
      </c>
      <c r="HT33" s="16" t="e">
        <f t="shared" si="89"/>
        <v>#N/A</v>
      </c>
      <c r="HU33" s="16" t="e">
        <f t="shared" si="42"/>
        <v>#N/A</v>
      </c>
      <c r="HV33" s="45" t="e">
        <f>'SC4'!EL31</f>
        <v>#N/A</v>
      </c>
      <c r="HW33" s="46" t="e">
        <f>'SC4'!EM31</f>
        <v>#N/A</v>
      </c>
      <c r="HX33" s="46" t="e">
        <f>'SC4'!EN31</f>
        <v>#N/A</v>
      </c>
      <c r="HY33" s="46" t="e">
        <f t="shared" si="90"/>
        <v>#N/A</v>
      </c>
      <c r="HZ33" s="47" t="e">
        <f t="shared" si="43"/>
        <v>#N/A</v>
      </c>
      <c r="IA33" s="45" t="e">
        <f>'SC4'!EO31</f>
        <v>#N/A</v>
      </c>
      <c r="IB33" s="46" t="e">
        <f>'SC4'!EP31</f>
        <v>#N/A</v>
      </c>
      <c r="IC33" s="46" t="e">
        <f>'SC4'!EQ31</f>
        <v>#N/A</v>
      </c>
      <c r="ID33" s="46" t="e">
        <f t="shared" si="91"/>
        <v>#N/A</v>
      </c>
      <c r="IE33" s="47" t="e">
        <f t="shared" si="44"/>
        <v>#N/A</v>
      </c>
    </row>
    <row r="34" spans="1:239" s="16" customFormat="1" x14ac:dyDescent="0.25">
      <c r="A34" s="16">
        <f>'SC4'!A32</f>
        <v>0</v>
      </c>
      <c r="B34" s="16" t="e">
        <f>'SC4'!B32</f>
        <v>#N/A</v>
      </c>
      <c r="C34" s="16" t="e">
        <f>'SC4'!C32</f>
        <v>#N/A</v>
      </c>
      <c r="D34" s="16" t="e">
        <f>'SC4'!D32</f>
        <v>#N/A</v>
      </c>
      <c r="E34" s="16" t="e">
        <f>'SC4'!E32</f>
        <v>#N/A</v>
      </c>
      <c r="F34" s="16" t="e">
        <f>'SC4'!F32</f>
        <v>#N/A</v>
      </c>
      <c r="G34" s="16" t="e">
        <f>'SC4'!G32</f>
        <v>#N/A</v>
      </c>
      <c r="H34" s="16" t="e">
        <f>'SC4'!H32</f>
        <v>#N/A</v>
      </c>
      <c r="I34" s="16" t="e">
        <f>'SC4'!I32</f>
        <v>#N/A</v>
      </c>
      <c r="J34" s="45" t="e">
        <f>'SC4'!J32</f>
        <v>#N/A</v>
      </c>
      <c r="K34" s="46" t="e">
        <f>'SC4'!K32</f>
        <v>#N/A</v>
      </c>
      <c r="L34" s="46" t="e">
        <f>'SC4'!L32</f>
        <v>#N/A</v>
      </c>
      <c r="M34" s="46" t="e">
        <f t="shared" si="45"/>
        <v>#N/A</v>
      </c>
      <c r="N34" s="47" t="e">
        <f t="shared" si="94"/>
        <v>#N/A</v>
      </c>
      <c r="O34" s="16" t="e">
        <f>'SC4'!M32</f>
        <v>#N/A</v>
      </c>
      <c r="P34" s="16" t="e">
        <f>'SC4'!N32</f>
        <v>#N/A</v>
      </c>
      <c r="Q34" s="16" t="e">
        <f>'SC4'!O32</f>
        <v>#N/A</v>
      </c>
      <c r="R34" s="16" t="e">
        <f t="shared" si="47"/>
        <v>#N/A</v>
      </c>
      <c r="S34" s="16" t="e">
        <f t="shared" si="0"/>
        <v>#N/A</v>
      </c>
      <c r="T34" s="45" t="e">
        <f>'SC4'!P32</f>
        <v>#N/A</v>
      </c>
      <c r="U34" s="46" t="e">
        <f>'SC4'!Q32</f>
        <v>#N/A</v>
      </c>
      <c r="V34" s="46" t="e">
        <f>'SC4'!R32</f>
        <v>#N/A</v>
      </c>
      <c r="W34" s="46" t="e">
        <f t="shared" si="48"/>
        <v>#N/A</v>
      </c>
      <c r="X34" s="47" t="e">
        <f t="shared" si="1"/>
        <v>#N/A</v>
      </c>
      <c r="Y34" s="16" t="e">
        <f>'SC4'!S32</f>
        <v>#N/A</v>
      </c>
      <c r="Z34" s="16" t="e">
        <f>'SC4'!T32</f>
        <v>#N/A</v>
      </c>
      <c r="AA34" s="16" t="e">
        <f>'SC4'!U32</f>
        <v>#N/A</v>
      </c>
      <c r="AB34" s="16" t="e">
        <f t="shared" si="49"/>
        <v>#N/A</v>
      </c>
      <c r="AC34" s="16" t="e">
        <f t="shared" si="2"/>
        <v>#N/A</v>
      </c>
      <c r="AD34" s="45" t="e">
        <f>'SC4'!V32</f>
        <v>#N/A</v>
      </c>
      <c r="AE34" s="46" t="e">
        <f>'SC4'!W32</f>
        <v>#N/A</v>
      </c>
      <c r="AF34" s="46" t="e">
        <f>'SC4'!X32</f>
        <v>#N/A</v>
      </c>
      <c r="AG34" s="46" t="e">
        <f t="shared" si="50"/>
        <v>#N/A</v>
      </c>
      <c r="AH34" s="47" t="e">
        <f t="shared" si="3"/>
        <v>#N/A</v>
      </c>
      <c r="AI34" s="16" t="e">
        <f>'SC4'!Y32</f>
        <v>#N/A</v>
      </c>
      <c r="AJ34" s="16" t="e">
        <f>'SC4'!Z32</f>
        <v>#N/A</v>
      </c>
      <c r="AK34" s="16" t="e">
        <f>'SC4'!AA32</f>
        <v>#N/A</v>
      </c>
      <c r="AL34" s="16" t="e">
        <f t="shared" si="51"/>
        <v>#N/A</v>
      </c>
      <c r="AM34" s="16" t="e">
        <f t="shared" si="4"/>
        <v>#N/A</v>
      </c>
      <c r="AN34" s="45" t="e">
        <f>'SC4'!AB32</f>
        <v>#N/A</v>
      </c>
      <c r="AO34" s="46" t="e">
        <f>'SC4'!AC32</f>
        <v>#N/A</v>
      </c>
      <c r="AP34" s="46" t="e">
        <f>'SC4'!AD32</f>
        <v>#N/A</v>
      </c>
      <c r="AQ34" s="46" t="e">
        <f t="shared" si="52"/>
        <v>#N/A</v>
      </c>
      <c r="AR34" s="47" t="e">
        <f t="shared" si="5"/>
        <v>#N/A</v>
      </c>
      <c r="AS34" s="16" t="e">
        <f>'SC4'!AE32</f>
        <v>#N/A</v>
      </c>
      <c r="AT34" s="16" t="e">
        <f>'SC4'!AF32</f>
        <v>#N/A</v>
      </c>
      <c r="AU34" s="16" t="e">
        <f>'SC4'!AG32</f>
        <v>#N/A</v>
      </c>
      <c r="AV34" s="16" t="e">
        <f t="shared" si="53"/>
        <v>#N/A</v>
      </c>
      <c r="AW34" s="16" t="e">
        <f t="shared" si="6"/>
        <v>#N/A</v>
      </c>
      <c r="AX34" s="45" t="e">
        <f>'SC4'!AH32</f>
        <v>#N/A</v>
      </c>
      <c r="AY34" s="46" t="e">
        <f>'SC4'!AI32</f>
        <v>#N/A</v>
      </c>
      <c r="AZ34" s="46" t="e">
        <f>'SC4'!AJ32</f>
        <v>#N/A</v>
      </c>
      <c r="BA34" s="46" t="e">
        <f t="shared" si="54"/>
        <v>#N/A</v>
      </c>
      <c r="BB34" s="47" t="e">
        <f t="shared" si="7"/>
        <v>#N/A</v>
      </c>
      <c r="BC34" s="16" t="e">
        <f>'SC4'!AK32</f>
        <v>#N/A</v>
      </c>
      <c r="BD34" s="16" t="e">
        <f>'SC4'!AL32</f>
        <v>#N/A</v>
      </c>
      <c r="BE34" s="16" t="e">
        <f>'SC4'!AM32</f>
        <v>#N/A</v>
      </c>
      <c r="BF34" s="16" t="e">
        <f t="shared" si="55"/>
        <v>#N/A</v>
      </c>
      <c r="BG34" s="16" t="e">
        <f t="shared" si="8"/>
        <v>#N/A</v>
      </c>
      <c r="BH34" s="45" t="e">
        <f>'SC4'!AN32</f>
        <v>#N/A</v>
      </c>
      <c r="BI34" s="46" t="e">
        <f>'SC4'!AO32</f>
        <v>#N/A</v>
      </c>
      <c r="BJ34" s="46" t="e">
        <f>'SC4'!AP32</f>
        <v>#N/A</v>
      </c>
      <c r="BK34" s="46" t="e">
        <f t="shared" si="56"/>
        <v>#N/A</v>
      </c>
      <c r="BL34" s="47" t="e">
        <f t="shared" si="9"/>
        <v>#N/A</v>
      </c>
      <c r="BM34" s="16" t="e">
        <f>'SC4'!AQ32</f>
        <v>#N/A</v>
      </c>
      <c r="BN34" s="16" t="e">
        <f>'SC4'!AR32</f>
        <v>#N/A</v>
      </c>
      <c r="BO34" s="16" t="e">
        <f>'SC4'!AS32</f>
        <v>#N/A</v>
      </c>
      <c r="BP34" s="16" t="e">
        <f t="shared" si="57"/>
        <v>#N/A</v>
      </c>
      <c r="BQ34" s="16" t="e">
        <f t="shared" si="10"/>
        <v>#N/A</v>
      </c>
      <c r="BR34" s="45" t="e">
        <f>'SC4'!AT32</f>
        <v>#N/A</v>
      </c>
      <c r="BS34" s="46" t="e">
        <f>'SC4'!AU32</f>
        <v>#N/A</v>
      </c>
      <c r="BT34" s="46" t="e">
        <f>'SC4'!AV32</f>
        <v>#N/A</v>
      </c>
      <c r="BU34" s="46" t="e">
        <f t="shared" si="58"/>
        <v>#N/A</v>
      </c>
      <c r="BV34" s="47" t="e">
        <f t="shared" si="11"/>
        <v>#N/A</v>
      </c>
      <c r="BW34" s="16" t="e">
        <f>'SC4'!AW32</f>
        <v>#N/A</v>
      </c>
      <c r="BX34" s="16" t="e">
        <f>'SC4'!AX32</f>
        <v>#N/A</v>
      </c>
      <c r="BY34" s="16" t="e">
        <f>'SC4'!AY32</f>
        <v>#N/A</v>
      </c>
      <c r="BZ34" s="16" t="e">
        <f t="shared" si="59"/>
        <v>#N/A</v>
      </c>
      <c r="CA34" s="16" t="e">
        <f t="shared" si="12"/>
        <v>#N/A</v>
      </c>
      <c r="CB34" s="45" t="e">
        <f>'SC4'!AZ32</f>
        <v>#N/A</v>
      </c>
      <c r="CC34" s="46" t="e">
        <f>'SC4'!BA32</f>
        <v>#N/A</v>
      </c>
      <c r="CD34" s="46" t="e">
        <f>'SC4'!BB32</f>
        <v>#N/A</v>
      </c>
      <c r="CE34" s="46" t="e">
        <f t="shared" si="60"/>
        <v>#N/A</v>
      </c>
      <c r="CF34" s="47" t="e">
        <f t="shared" si="13"/>
        <v>#N/A</v>
      </c>
      <c r="CG34" s="16" t="e">
        <f>'SC4'!BC32</f>
        <v>#N/A</v>
      </c>
      <c r="CH34" s="16" t="e">
        <f>'SC4'!BD32</f>
        <v>#N/A</v>
      </c>
      <c r="CI34" s="16" t="e">
        <f>'SC4'!BE32</f>
        <v>#N/A</v>
      </c>
      <c r="CJ34" s="16" t="e">
        <f t="shared" si="61"/>
        <v>#N/A</v>
      </c>
      <c r="CK34" s="16" t="e">
        <f t="shared" si="14"/>
        <v>#N/A</v>
      </c>
      <c r="CL34" s="45" t="e">
        <f>'SC4'!BF32</f>
        <v>#N/A</v>
      </c>
      <c r="CM34" s="46" t="e">
        <f>'SC4'!BG32</f>
        <v>#N/A</v>
      </c>
      <c r="CN34" s="46" t="e">
        <f>'SC4'!BH32</f>
        <v>#N/A</v>
      </c>
      <c r="CO34" s="46" t="e">
        <f t="shared" si="62"/>
        <v>#N/A</v>
      </c>
      <c r="CP34" s="47" t="e">
        <f t="shared" si="15"/>
        <v>#N/A</v>
      </c>
      <c r="CQ34" s="16" t="e">
        <f>'SC4'!BI32</f>
        <v>#N/A</v>
      </c>
      <c r="CR34" s="16" t="e">
        <f>'SC4'!BJ32</f>
        <v>#N/A</v>
      </c>
      <c r="CS34" s="16" t="e">
        <f>'SC4'!BK32</f>
        <v>#N/A</v>
      </c>
      <c r="CT34" s="16" t="e">
        <f t="shared" si="63"/>
        <v>#N/A</v>
      </c>
      <c r="CU34" s="16" t="e">
        <f t="shared" si="16"/>
        <v>#N/A</v>
      </c>
      <c r="CV34" s="45" t="e">
        <f>'SC4'!BL32</f>
        <v>#N/A</v>
      </c>
      <c r="CW34" s="46" t="e">
        <f>'SC4'!BM32</f>
        <v>#N/A</v>
      </c>
      <c r="CX34" s="46" t="e">
        <f>'SC4'!BN32</f>
        <v>#N/A</v>
      </c>
      <c r="CY34" s="46" t="e">
        <f t="shared" si="64"/>
        <v>#N/A</v>
      </c>
      <c r="CZ34" s="47" t="e">
        <f t="shared" si="17"/>
        <v>#N/A</v>
      </c>
      <c r="DA34" s="16" t="e">
        <f>'SC4'!BO32</f>
        <v>#N/A</v>
      </c>
      <c r="DB34" s="16" t="e">
        <f>'SC4'!BP32</f>
        <v>#N/A</v>
      </c>
      <c r="DC34" s="16" t="e">
        <f>'SC4'!BQ32</f>
        <v>#N/A</v>
      </c>
      <c r="DD34" s="16" t="e">
        <f t="shared" si="65"/>
        <v>#N/A</v>
      </c>
      <c r="DE34" s="16" t="e">
        <f t="shared" si="18"/>
        <v>#N/A</v>
      </c>
      <c r="DF34" s="45" t="e">
        <f>'SC4'!BR32</f>
        <v>#N/A</v>
      </c>
      <c r="DG34" s="46" t="e">
        <f>'SC4'!BS32</f>
        <v>#N/A</v>
      </c>
      <c r="DH34" s="46" t="e">
        <f>'SC4'!BT32</f>
        <v>#N/A</v>
      </c>
      <c r="DI34" s="46" t="e">
        <f t="shared" si="66"/>
        <v>#N/A</v>
      </c>
      <c r="DJ34" s="47" t="e">
        <f t="shared" si="19"/>
        <v>#N/A</v>
      </c>
      <c r="DK34" s="16" t="e">
        <f>'SC4'!BU32</f>
        <v>#N/A</v>
      </c>
      <c r="DL34" s="16" t="e">
        <f>'SC4'!BV32</f>
        <v>#N/A</v>
      </c>
      <c r="DM34" s="16" t="e">
        <f>'SC4'!BW32</f>
        <v>#N/A</v>
      </c>
      <c r="DN34" s="16" t="e">
        <f t="shared" si="67"/>
        <v>#N/A</v>
      </c>
      <c r="DO34" s="16" t="e">
        <f t="shared" si="20"/>
        <v>#N/A</v>
      </c>
      <c r="DP34" s="45" t="e">
        <f>'SC4'!BX32</f>
        <v>#N/A</v>
      </c>
      <c r="DQ34" s="46" t="e">
        <f>'SC4'!BY32</f>
        <v>#N/A</v>
      </c>
      <c r="DR34" s="46" t="e">
        <f>'SC4'!BZ32</f>
        <v>#N/A</v>
      </c>
      <c r="DS34" s="46" t="e">
        <f t="shared" si="68"/>
        <v>#N/A</v>
      </c>
      <c r="DT34" s="47" t="e">
        <f t="shared" si="21"/>
        <v>#N/A</v>
      </c>
      <c r="DU34" s="16" t="e">
        <f>'SC4'!CA32</f>
        <v>#N/A</v>
      </c>
      <c r="DV34" s="16" t="e">
        <f>'SC4'!CB32</f>
        <v>#N/A</v>
      </c>
      <c r="DW34" s="16" t="e">
        <f>'SC4'!CC32</f>
        <v>#N/A</v>
      </c>
      <c r="DX34" s="16" t="e">
        <f t="shared" si="69"/>
        <v>#N/A</v>
      </c>
      <c r="DY34" s="16" t="e">
        <f t="shared" si="22"/>
        <v>#N/A</v>
      </c>
      <c r="DZ34" s="45" t="e">
        <f>'SC4'!CD32</f>
        <v>#N/A</v>
      </c>
      <c r="EA34" s="46" t="e">
        <f>'SC4'!CE32</f>
        <v>#N/A</v>
      </c>
      <c r="EB34" s="46" t="e">
        <f>'SC4'!CF32</f>
        <v>#N/A</v>
      </c>
      <c r="EC34" s="46" t="e">
        <f t="shared" si="70"/>
        <v>#N/A</v>
      </c>
      <c r="ED34" s="47" t="e">
        <f t="shared" si="23"/>
        <v>#N/A</v>
      </c>
      <c r="EE34" s="16" t="e">
        <f>'SC4'!CG32</f>
        <v>#N/A</v>
      </c>
      <c r="EF34" s="16" t="e">
        <f>'SC4'!CH32</f>
        <v>#N/A</v>
      </c>
      <c r="EG34" s="16" t="e">
        <f>'SC4'!CI32</f>
        <v>#N/A</v>
      </c>
      <c r="EH34" s="16" t="e">
        <f t="shared" si="71"/>
        <v>#N/A</v>
      </c>
      <c r="EI34" s="16" t="e">
        <f t="shared" si="24"/>
        <v>#N/A</v>
      </c>
      <c r="EJ34" s="45" t="e">
        <f>'SC4'!CJ32</f>
        <v>#N/A</v>
      </c>
      <c r="EK34" s="46" t="e">
        <f>'SC4'!CK32</f>
        <v>#N/A</v>
      </c>
      <c r="EL34" s="46" t="e">
        <f>'SC4'!CL32</f>
        <v>#N/A</v>
      </c>
      <c r="EM34" s="46" t="e">
        <f t="shared" si="72"/>
        <v>#N/A</v>
      </c>
      <c r="EN34" s="47" t="e">
        <f t="shared" si="25"/>
        <v>#N/A</v>
      </c>
      <c r="EO34" s="16" t="e">
        <f>'SC4'!CM32</f>
        <v>#N/A</v>
      </c>
      <c r="EP34" s="16" t="e">
        <f>'SC4'!CN32</f>
        <v>#N/A</v>
      </c>
      <c r="EQ34" s="16" t="e">
        <f>'SC4'!CO32</f>
        <v>#N/A</v>
      </c>
      <c r="ER34" s="16" t="e">
        <f t="shared" si="73"/>
        <v>#N/A</v>
      </c>
      <c r="ES34" s="16" t="e">
        <f t="shared" si="26"/>
        <v>#N/A</v>
      </c>
      <c r="ET34" s="45" t="e">
        <f>'SC4'!CP32</f>
        <v>#N/A</v>
      </c>
      <c r="EU34" s="46" t="e">
        <f>'SC4'!CQ32</f>
        <v>#N/A</v>
      </c>
      <c r="EV34" s="46" t="e">
        <f>'SC4'!CR32</f>
        <v>#N/A</v>
      </c>
      <c r="EW34" s="46" t="e">
        <f t="shared" si="74"/>
        <v>#N/A</v>
      </c>
      <c r="EX34" s="47" t="e">
        <f t="shared" si="27"/>
        <v>#N/A</v>
      </c>
      <c r="EY34" s="16" t="e">
        <f>'SC4'!CS32</f>
        <v>#N/A</v>
      </c>
      <c r="EZ34" s="16" t="e">
        <f>'SC4'!CT32</f>
        <v>#N/A</v>
      </c>
      <c r="FA34" s="16" t="e">
        <f>'SC4'!CU32</f>
        <v>#N/A</v>
      </c>
      <c r="FB34" s="16" t="e">
        <f t="shared" si="75"/>
        <v>#N/A</v>
      </c>
      <c r="FC34" s="16" t="e">
        <f t="shared" si="28"/>
        <v>#N/A</v>
      </c>
      <c r="FD34" s="45" t="e">
        <f>'SC4'!CV32</f>
        <v>#N/A</v>
      </c>
      <c r="FE34" s="46" t="e">
        <f>'SC4'!CW32</f>
        <v>#N/A</v>
      </c>
      <c r="FF34" s="46" t="e">
        <f>'SC4'!CX32</f>
        <v>#N/A</v>
      </c>
      <c r="FG34" s="46" t="e">
        <f t="shared" si="76"/>
        <v>#N/A</v>
      </c>
      <c r="FH34" s="47" t="e">
        <f t="shared" si="29"/>
        <v>#N/A</v>
      </c>
      <c r="FI34" s="16" t="e">
        <f>'SC4'!CY32</f>
        <v>#N/A</v>
      </c>
      <c r="FJ34" s="16" t="e">
        <f>'SC4'!CZ32</f>
        <v>#N/A</v>
      </c>
      <c r="FK34" s="16" t="e">
        <f>'SC4'!DA32</f>
        <v>#N/A</v>
      </c>
      <c r="FL34" s="16" t="e">
        <f t="shared" si="77"/>
        <v>#N/A</v>
      </c>
      <c r="FM34" s="16" t="e">
        <f t="shared" si="30"/>
        <v>#N/A</v>
      </c>
      <c r="FN34" s="45" t="e">
        <f>'SC4'!DB32</f>
        <v>#N/A</v>
      </c>
      <c r="FO34" s="46" t="e">
        <f>'SC4'!DC32</f>
        <v>#N/A</v>
      </c>
      <c r="FP34" s="46" t="e">
        <f>'SC4'!DD32</f>
        <v>#N/A</v>
      </c>
      <c r="FQ34" s="46" t="e">
        <f t="shared" si="78"/>
        <v>#N/A</v>
      </c>
      <c r="FR34" s="47" t="e">
        <f t="shared" si="31"/>
        <v>#N/A</v>
      </c>
      <c r="FS34" s="16" t="e">
        <f>'SC4'!DE32</f>
        <v>#N/A</v>
      </c>
      <c r="FT34" s="16" t="e">
        <f>'SC4'!DF32</f>
        <v>#N/A</v>
      </c>
      <c r="FU34" s="16" t="e">
        <f>'SC4'!DG32</f>
        <v>#N/A</v>
      </c>
      <c r="FV34" s="16" t="e">
        <f t="shared" si="79"/>
        <v>#N/A</v>
      </c>
      <c r="FW34" s="16" t="e">
        <f t="shared" si="32"/>
        <v>#N/A</v>
      </c>
      <c r="FX34" s="45" t="e">
        <f>'SC4'!DH32</f>
        <v>#N/A</v>
      </c>
      <c r="FY34" s="46" t="e">
        <f>'SC4'!DI32</f>
        <v>#N/A</v>
      </c>
      <c r="FZ34" s="46" t="e">
        <f>'SC4'!DJ32</f>
        <v>#N/A</v>
      </c>
      <c r="GA34" s="46" t="e">
        <f t="shared" si="80"/>
        <v>#N/A</v>
      </c>
      <c r="GB34" s="47" t="e">
        <f t="shared" si="33"/>
        <v>#N/A</v>
      </c>
      <c r="GC34" s="16" t="e">
        <f>'SC4'!DK32</f>
        <v>#N/A</v>
      </c>
      <c r="GD34" s="16" t="e">
        <f>'SC4'!DL32</f>
        <v>#N/A</v>
      </c>
      <c r="GE34" s="16" t="e">
        <f>'SC4'!DM32</f>
        <v>#N/A</v>
      </c>
      <c r="GF34" s="16" t="e">
        <f t="shared" si="81"/>
        <v>#N/A</v>
      </c>
      <c r="GG34" s="16" t="e">
        <f t="shared" si="34"/>
        <v>#N/A</v>
      </c>
      <c r="GH34" s="45" t="e">
        <f>'SC4'!DN32</f>
        <v>#N/A</v>
      </c>
      <c r="GI34" s="46" t="e">
        <f>'SC4'!DO32</f>
        <v>#N/A</v>
      </c>
      <c r="GJ34" s="46" t="e">
        <f>'SC4'!DP32</f>
        <v>#N/A</v>
      </c>
      <c r="GK34" s="46" t="e">
        <f t="shared" si="82"/>
        <v>#N/A</v>
      </c>
      <c r="GL34" s="47" t="e">
        <f t="shared" si="35"/>
        <v>#N/A</v>
      </c>
      <c r="GM34" s="16" t="e">
        <f>'SC4'!DQ32</f>
        <v>#N/A</v>
      </c>
      <c r="GN34" s="16" t="e">
        <f>'SC4'!DR32</f>
        <v>#N/A</v>
      </c>
      <c r="GO34" s="16" t="e">
        <f>'SC4'!DS32</f>
        <v>#N/A</v>
      </c>
      <c r="GP34" s="16" t="e">
        <f t="shared" si="83"/>
        <v>#N/A</v>
      </c>
      <c r="GQ34" s="16" t="e">
        <f t="shared" si="36"/>
        <v>#N/A</v>
      </c>
      <c r="GR34" s="45" t="e">
        <f>'SC4'!DT32</f>
        <v>#N/A</v>
      </c>
      <c r="GS34" s="46" t="e">
        <f>'SC4'!DU32</f>
        <v>#N/A</v>
      </c>
      <c r="GT34" s="46" t="e">
        <f>'SC4'!DV32</f>
        <v>#N/A</v>
      </c>
      <c r="GU34" s="46" t="e">
        <f t="shared" si="84"/>
        <v>#N/A</v>
      </c>
      <c r="GV34" s="47" t="e">
        <f t="shared" si="37"/>
        <v>#N/A</v>
      </c>
      <c r="GW34" s="16" t="e">
        <f>'SC4'!DW32</f>
        <v>#N/A</v>
      </c>
      <c r="GX34" s="16" t="e">
        <f>'SC4'!DX32</f>
        <v>#N/A</v>
      </c>
      <c r="GY34" s="16" t="e">
        <f>'SC4'!DY32</f>
        <v>#N/A</v>
      </c>
      <c r="GZ34" s="16" t="e">
        <f t="shared" si="85"/>
        <v>#N/A</v>
      </c>
      <c r="HA34" s="16" t="e">
        <f t="shared" si="38"/>
        <v>#N/A</v>
      </c>
      <c r="HB34" s="45" t="e">
        <f>'SC4'!DZ32</f>
        <v>#N/A</v>
      </c>
      <c r="HC34" s="46" t="e">
        <f>'SC4'!EA32</f>
        <v>#N/A</v>
      </c>
      <c r="HD34" s="46" t="e">
        <f>'SC4'!EB32</f>
        <v>#N/A</v>
      </c>
      <c r="HE34" s="46" t="e">
        <f t="shared" si="86"/>
        <v>#N/A</v>
      </c>
      <c r="HF34" s="47" t="e">
        <f t="shared" si="39"/>
        <v>#N/A</v>
      </c>
      <c r="HG34" s="16" t="e">
        <f>'SC4'!EC32</f>
        <v>#N/A</v>
      </c>
      <c r="HH34" s="16" t="e">
        <f>'SC4'!ED32</f>
        <v>#N/A</v>
      </c>
      <c r="HI34" s="16" t="e">
        <f>'SC4'!EE32</f>
        <v>#N/A</v>
      </c>
      <c r="HJ34" s="16" t="e">
        <f t="shared" si="87"/>
        <v>#N/A</v>
      </c>
      <c r="HK34" s="16" t="e">
        <f t="shared" si="40"/>
        <v>#N/A</v>
      </c>
      <c r="HL34" s="45" t="e">
        <f>'SC4'!EF32</f>
        <v>#N/A</v>
      </c>
      <c r="HM34" s="46" t="e">
        <f>'SC4'!EG32</f>
        <v>#N/A</v>
      </c>
      <c r="HN34" s="46" t="e">
        <f>'SC4'!EH32</f>
        <v>#N/A</v>
      </c>
      <c r="HO34" s="46" t="e">
        <f t="shared" si="88"/>
        <v>#N/A</v>
      </c>
      <c r="HP34" s="47" t="e">
        <f t="shared" si="41"/>
        <v>#N/A</v>
      </c>
      <c r="HQ34" s="16" t="e">
        <f>'SC4'!EI32</f>
        <v>#N/A</v>
      </c>
      <c r="HR34" s="16" t="e">
        <f>'SC4'!EJ32</f>
        <v>#N/A</v>
      </c>
      <c r="HS34" s="16" t="e">
        <f>'SC4'!EK32</f>
        <v>#N/A</v>
      </c>
      <c r="HT34" s="16" t="e">
        <f t="shared" si="89"/>
        <v>#N/A</v>
      </c>
      <c r="HU34" s="16" t="e">
        <f t="shared" si="42"/>
        <v>#N/A</v>
      </c>
      <c r="HV34" s="45" t="e">
        <f>'SC4'!EL32</f>
        <v>#N/A</v>
      </c>
      <c r="HW34" s="46" t="e">
        <f>'SC4'!EM32</f>
        <v>#N/A</v>
      </c>
      <c r="HX34" s="46" t="e">
        <f>'SC4'!EN32</f>
        <v>#N/A</v>
      </c>
      <c r="HY34" s="46" t="e">
        <f t="shared" si="90"/>
        <v>#N/A</v>
      </c>
      <c r="HZ34" s="47" t="e">
        <f t="shared" si="43"/>
        <v>#N/A</v>
      </c>
      <c r="IA34" s="45" t="e">
        <f>'SC4'!EO32</f>
        <v>#N/A</v>
      </c>
      <c r="IB34" s="46" t="e">
        <f>'SC4'!EP32</f>
        <v>#N/A</v>
      </c>
      <c r="IC34" s="46" t="e">
        <f>'SC4'!EQ32</f>
        <v>#N/A</v>
      </c>
      <c r="ID34" s="46" t="e">
        <f t="shared" si="91"/>
        <v>#N/A</v>
      </c>
      <c r="IE34" s="47" t="e">
        <f t="shared" si="44"/>
        <v>#N/A</v>
      </c>
    </row>
    <row r="35" spans="1:239" s="16" customFormat="1" x14ac:dyDescent="0.25">
      <c r="A35" s="16">
        <f>'SC4'!A33</f>
        <v>0</v>
      </c>
      <c r="B35" s="16" t="e">
        <f>'SC4'!B33</f>
        <v>#N/A</v>
      </c>
      <c r="C35" s="16" t="e">
        <f>'SC4'!C33</f>
        <v>#N/A</v>
      </c>
      <c r="D35" s="16" t="e">
        <f>'SC4'!D33</f>
        <v>#N/A</v>
      </c>
      <c r="E35" s="16" t="e">
        <f>'SC4'!E33</f>
        <v>#N/A</v>
      </c>
      <c r="F35" s="16" t="e">
        <f>'SC4'!F33</f>
        <v>#N/A</v>
      </c>
      <c r="G35" s="16" t="e">
        <f>'SC4'!G33</f>
        <v>#N/A</v>
      </c>
      <c r="H35" s="16" t="e">
        <f>'SC4'!H33</f>
        <v>#N/A</v>
      </c>
      <c r="I35" s="16" t="e">
        <f>'SC4'!I33</f>
        <v>#N/A</v>
      </c>
      <c r="J35" s="45" t="e">
        <f>'SC4'!J33</f>
        <v>#N/A</v>
      </c>
      <c r="K35" s="46" t="e">
        <f>'SC4'!K33</f>
        <v>#N/A</v>
      </c>
      <c r="L35" s="46" t="e">
        <f>'SC4'!L33</f>
        <v>#N/A</v>
      </c>
      <c r="M35" s="46" t="e">
        <f t="shared" si="45"/>
        <v>#N/A</v>
      </c>
      <c r="N35" s="47" t="e">
        <f t="shared" si="94"/>
        <v>#N/A</v>
      </c>
      <c r="O35" s="16" t="e">
        <f>'SC4'!M33</f>
        <v>#N/A</v>
      </c>
      <c r="P35" s="16" t="e">
        <f>'SC4'!N33</f>
        <v>#N/A</v>
      </c>
      <c r="Q35" s="16" t="e">
        <f>'SC4'!O33</f>
        <v>#N/A</v>
      </c>
      <c r="R35" s="16" t="e">
        <f t="shared" si="47"/>
        <v>#N/A</v>
      </c>
      <c r="S35" s="16" t="e">
        <f t="shared" si="0"/>
        <v>#N/A</v>
      </c>
      <c r="T35" s="45" t="e">
        <f>'SC4'!P33</f>
        <v>#N/A</v>
      </c>
      <c r="U35" s="46" t="e">
        <f>'SC4'!Q33</f>
        <v>#N/A</v>
      </c>
      <c r="V35" s="46" t="e">
        <f>'SC4'!R33</f>
        <v>#N/A</v>
      </c>
      <c r="W35" s="46" t="e">
        <f t="shared" si="48"/>
        <v>#N/A</v>
      </c>
      <c r="X35" s="47" t="e">
        <f t="shared" si="1"/>
        <v>#N/A</v>
      </c>
      <c r="Y35" s="16" t="e">
        <f>'SC4'!S33</f>
        <v>#N/A</v>
      </c>
      <c r="Z35" s="16" t="e">
        <f>'SC4'!T33</f>
        <v>#N/A</v>
      </c>
      <c r="AA35" s="16" t="e">
        <f>'SC4'!U33</f>
        <v>#N/A</v>
      </c>
      <c r="AB35" s="16" t="e">
        <f t="shared" si="49"/>
        <v>#N/A</v>
      </c>
      <c r="AC35" s="16" t="e">
        <f t="shared" si="2"/>
        <v>#N/A</v>
      </c>
      <c r="AD35" s="45" t="e">
        <f>'SC4'!V33</f>
        <v>#N/A</v>
      </c>
      <c r="AE35" s="46" t="e">
        <f>'SC4'!W33</f>
        <v>#N/A</v>
      </c>
      <c r="AF35" s="46" t="e">
        <f>'SC4'!X33</f>
        <v>#N/A</v>
      </c>
      <c r="AG35" s="46" t="e">
        <f t="shared" si="50"/>
        <v>#N/A</v>
      </c>
      <c r="AH35" s="47" t="e">
        <f t="shared" si="3"/>
        <v>#N/A</v>
      </c>
      <c r="AI35" s="16" t="e">
        <f>'SC4'!Y33</f>
        <v>#N/A</v>
      </c>
      <c r="AJ35" s="16" t="e">
        <f>'SC4'!Z33</f>
        <v>#N/A</v>
      </c>
      <c r="AK35" s="16" t="e">
        <f>'SC4'!AA33</f>
        <v>#N/A</v>
      </c>
      <c r="AL35" s="16" t="e">
        <f t="shared" si="51"/>
        <v>#N/A</v>
      </c>
      <c r="AM35" s="16" t="e">
        <f t="shared" si="4"/>
        <v>#N/A</v>
      </c>
      <c r="AN35" s="45" t="e">
        <f>'SC4'!AB33</f>
        <v>#N/A</v>
      </c>
      <c r="AO35" s="46" t="e">
        <f>'SC4'!AC33</f>
        <v>#N/A</v>
      </c>
      <c r="AP35" s="46" t="e">
        <f>'SC4'!AD33</f>
        <v>#N/A</v>
      </c>
      <c r="AQ35" s="46" t="e">
        <f t="shared" si="52"/>
        <v>#N/A</v>
      </c>
      <c r="AR35" s="47" t="e">
        <f t="shared" si="5"/>
        <v>#N/A</v>
      </c>
      <c r="AS35" s="16" t="e">
        <f>'SC4'!AE33</f>
        <v>#N/A</v>
      </c>
      <c r="AT35" s="16" t="e">
        <f>'SC4'!AF33</f>
        <v>#N/A</v>
      </c>
      <c r="AU35" s="16" t="e">
        <f>'SC4'!AG33</f>
        <v>#N/A</v>
      </c>
      <c r="AV35" s="16" t="e">
        <f t="shared" si="53"/>
        <v>#N/A</v>
      </c>
      <c r="AW35" s="16" t="e">
        <f t="shared" si="6"/>
        <v>#N/A</v>
      </c>
      <c r="AX35" s="45" t="e">
        <f>'SC4'!AH33</f>
        <v>#N/A</v>
      </c>
      <c r="AY35" s="46" t="e">
        <f>'SC4'!AI33</f>
        <v>#N/A</v>
      </c>
      <c r="AZ35" s="46" t="e">
        <f>'SC4'!AJ33</f>
        <v>#N/A</v>
      </c>
      <c r="BA35" s="46" t="e">
        <f t="shared" si="54"/>
        <v>#N/A</v>
      </c>
      <c r="BB35" s="47" t="e">
        <f t="shared" si="7"/>
        <v>#N/A</v>
      </c>
      <c r="BC35" s="16" t="e">
        <f>'SC4'!AK33</f>
        <v>#N/A</v>
      </c>
      <c r="BD35" s="16" t="e">
        <f>'SC4'!AL33</f>
        <v>#N/A</v>
      </c>
      <c r="BE35" s="16" t="e">
        <f>'SC4'!AM33</f>
        <v>#N/A</v>
      </c>
      <c r="BF35" s="16" t="e">
        <f t="shared" si="55"/>
        <v>#N/A</v>
      </c>
      <c r="BG35" s="16" t="e">
        <f t="shared" si="8"/>
        <v>#N/A</v>
      </c>
      <c r="BH35" s="45" t="e">
        <f>'SC4'!AN33</f>
        <v>#N/A</v>
      </c>
      <c r="BI35" s="46" t="e">
        <f>'SC4'!AO33</f>
        <v>#N/A</v>
      </c>
      <c r="BJ35" s="46" t="e">
        <f>'SC4'!AP33</f>
        <v>#N/A</v>
      </c>
      <c r="BK35" s="46" t="e">
        <f t="shared" si="56"/>
        <v>#N/A</v>
      </c>
      <c r="BL35" s="47" t="e">
        <f t="shared" si="9"/>
        <v>#N/A</v>
      </c>
      <c r="BM35" s="16" t="e">
        <f>'SC4'!AQ33</f>
        <v>#N/A</v>
      </c>
      <c r="BN35" s="16" t="e">
        <f>'SC4'!AR33</f>
        <v>#N/A</v>
      </c>
      <c r="BO35" s="16" t="e">
        <f>'SC4'!AS33</f>
        <v>#N/A</v>
      </c>
      <c r="BP35" s="16" t="e">
        <f t="shared" si="57"/>
        <v>#N/A</v>
      </c>
      <c r="BQ35" s="16" t="e">
        <f t="shared" si="10"/>
        <v>#N/A</v>
      </c>
      <c r="BR35" s="45" t="e">
        <f>'SC4'!AT33</f>
        <v>#N/A</v>
      </c>
      <c r="BS35" s="46" t="e">
        <f>'SC4'!AU33</f>
        <v>#N/A</v>
      </c>
      <c r="BT35" s="46" t="e">
        <f>'SC4'!AV33</f>
        <v>#N/A</v>
      </c>
      <c r="BU35" s="46" t="e">
        <f t="shared" si="58"/>
        <v>#N/A</v>
      </c>
      <c r="BV35" s="47" t="e">
        <f t="shared" si="11"/>
        <v>#N/A</v>
      </c>
      <c r="BW35" s="16" t="e">
        <f>'SC4'!AW33</f>
        <v>#N/A</v>
      </c>
      <c r="BX35" s="16" t="e">
        <f>'SC4'!AX33</f>
        <v>#N/A</v>
      </c>
      <c r="BY35" s="16" t="e">
        <f>'SC4'!AY33</f>
        <v>#N/A</v>
      </c>
      <c r="BZ35" s="16" t="e">
        <f t="shared" si="59"/>
        <v>#N/A</v>
      </c>
      <c r="CA35" s="16" t="e">
        <f t="shared" si="12"/>
        <v>#N/A</v>
      </c>
      <c r="CB35" s="45" t="e">
        <f>'SC4'!AZ33</f>
        <v>#N/A</v>
      </c>
      <c r="CC35" s="46" t="e">
        <f>'SC4'!BA33</f>
        <v>#N/A</v>
      </c>
      <c r="CD35" s="46" t="e">
        <f>'SC4'!BB33</f>
        <v>#N/A</v>
      </c>
      <c r="CE35" s="46" t="e">
        <f t="shared" si="60"/>
        <v>#N/A</v>
      </c>
      <c r="CF35" s="47" t="e">
        <f t="shared" si="13"/>
        <v>#N/A</v>
      </c>
      <c r="CG35" s="16" t="e">
        <f>'SC4'!BC33</f>
        <v>#N/A</v>
      </c>
      <c r="CH35" s="16" t="e">
        <f>'SC4'!BD33</f>
        <v>#N/A</v>
      </c>
      <c r="CI35" s="16" t="e">
        <f>'SC4'!BE33</f>
        <v>#N/A</v>
      </c>
      <c r="CJ35" s="16" t="e">
        <f t="shared" si="61"/>
        <v>#N/A</v>
      </c>
      <c r="CK35" s="16" t="e">
        <f t="shared" si="14"/>
        <v>#N/A</v>
      </c>
      <c r="CL35" s="45" t="e">
        <f>'SC4'!BF33</f>
        <v>#N/A</v>
      </c>
      <c r="CM35" s="46" t="e">
        <f>'SC4'!BG33</f>
        <v>#N/A</v>
      </c>
      <c r="CN35" s="46" t="e">
        <f>'SC4'!BH33</f>
        <v>#N/A</v>
      </c>
      <c r="CO35" s="46" t="e">
        <f t="shared" si="62"/>
        <v>#N/A</v>
      </c>
      <c r="CP35" s="47" t="e">
        <f t="shared" si="15"/>
        <v>#N/A</v>
      </c>
      <c r="CQ35" s="16" t="e">
        <f>'SC4'!BI33</f>
        <v>#N/A</v>
      </c>
      <c r="CR35" s="16" t="e">
        <f>'SC4'!BJ33</f>
        <v>#N/A</v>
      </c>
      <c r="CS35" s="16" t="e">
        <f>'SC4'!BK33</f>
        <v>#N/A</v>
      </c>
      <c r="CT35" s="16" t="e">
        <f t="shared" si="63"/>
        <v>#N/A</v>
      </c>
      <c r="CU35" s="16" t="e">
        <f t="shared" si="16"/>
        <v>#N/A</v>
      </c>
      <c r="CV35" s="45" t="e">
        <f>'SC4'!BL33</f>
        <v>#N/A</v>
      </c>
      <c r="CW35" s="46" t="e">
        <f>'SC4'!BM33</f>
        <v>#N/A</v>
      </c>
      <c r="CX35" s="46" t="e">
        <f>'SC4'!BN33</f>
        <v>#N/A</v>
      </c>
      <c r="CY35" s="46" t="e">
        <f t="shared" si="64"/>
        <v>#N/A</v>
      </c>
      <c r="CZ35" s="47" t="e">
        <f t="shared" si="17"/>
        <v>#N/A</v>
      </c>
      <c r="DA35" s="16" t="e">
        <f>'SC4'!BO33</f>
        <v>#N/A</v>
      </c>
      <c r="DB35" s="16" t="e">
        <f>'SC4'!BP33</f>
        <v>#N/A</v>
      </c>
      <c r="DC35" s="16" t="e">
        <f>'SC4'!BQ33</f>
        <v>#N/A</v>
      </c>
      <c r="DD35" s="16" t="e">
        <f t="shared" si="65"/>
        <v>#N/A</v>
      </c>
      <c r="DE35" s="16" t="e">
        <f t="shared" si="18"/>
        <v>#N/A</v>
      </c>
      <c r="DF35" s="45" t="e">
        <f>'SC4'!BR33</f>
        <v>#N/A</v>
      </c>
      <c r="DG35" s="46" t="e">
        <f>'SC4'!BS33</f>
        <v>#N/A</v>
      </c>
      <c r="DH35" s="46" t="e">
        <f>'SC4'!BT33</f>
        <v>#N/A</v>
      </c>
      <c r="DI35" s="46" t="e">
        <f t="shared" si="66"/>
        <v>#N/A</v>
      </c>
      <c r="DJ35" s="47" t="e">
        <f t="shared" si="19"/>
        <v>#N/A</v>
      </c>
      <c r="DK35" s="16" t="e">
        <f>'SC4'!BU33</f>
        <v>#N/A</v>
      </c>
      <c r="DL35" s="16" t="e">
        <f>'SC4'!BV33</f>
        <v>#N/A</v>
      </c>
      <c r="DM35" s="16" t="e">
        <f>'SC4'!BW33</f>
        <v>#N/A</v>
      </c>
      <c r="DN35" s="16" t="e">
        <f t="shared" si="67"/>
        <v>#N/A</v>
      </c>
      <c r="DO35" s="16" t="e">
        <f t="shared" si="20"/>
        <v>#N/A</v>
      </c>
      <c r="DP35" s="45" t="e">
        <f>'SC4'!BX33</f>
        <v>#N/A</v>
      </c>
      <c r="DQ35" s="46" t="e">
        <f>'SC4'!BY33</f>
        <v>#N/A</v>
      </c>
      <c r="DR35" s="46" t="e">
        <f>'SC4'!BZ33</f>
        <v>#N/A</v>
      </c>
      <c r="DS35" s="46" t="e">
        <f t="shared" si="68"/>
        <v>#N/A</v>
      </c>
      <c r="DT35" s="47" t="e">
        <f t="shared" si="21"/>
        <v>#N/A</v>
      </c>
      <c r="DU35" s="16" t="e">
        <f>'SC4'!CA33</f>
        <v>#N/A</v>
      </c>
      <c r="DV35" s="16" t="e">
        <f>'SC4'!CB33</f>
        <v>#N/A</v>
      </c>
      <c r="DW35" s="16" t="e">
        <f>'SC4'!CC33</f>
        <v>#N/A</v>
      </c>
      <c r="DX35" s="16" t="e">
        <f t="shared" si="69"/>
        <v>#N/A</v>
      </c>
      <c r="DY35" s="16" t="e">
        <f t="shared" si="22"/>
        <v>#N/A</v>
      </c>
      <c r="DZ35" s="45" t="e">
        <f>'SC4'!CD33</f>
        <v>#N/A</v>
      </c>
      <c r="EA35" s="46" t="e">
        <f>'SC4'!CE33</f>
        <v>#N/A</v>
      </c>
      <c r="EB35" s="46" t="e">
        <f>'SC4'!CF33</f>
        <v>#N/A</v>
      </c>
      <c r="EC35" s="46" t="e">
        <f t="shared" si="70"/>
        <v>#N/A</v>
      </c>
      <c r="ED35" s="47" t="e">
        <f t="shared" si="23"/>
        <v>#N/A</v>
      </c>
      <c r="EE35" s="16" t="e">
        <f>'SC4'!CG33</f>
        <v>#N/A</v>
      </c>
      <c r="EF35" s="16" t="e">
        <f>'SC4'!CH33</f>
        <v>#N/A</v>
      </c>
      <c r="EG35" s="16" t="e">
        <f>'SC4'!CI33</f>
        <v>#N/A</v>
      </c>
      <c r="EH35" s="16" t="e">
        <f t="shared" si="71"/>
        <v>#N/A</v>
      </c>
      <c r="EI35" s="16" t="e">
        <f t="shared" si="24"/>
        <v>#N/A</v>
      </c>
      <c r="EJ35" s="45" t="e">
        <f>'SC4'!CJ33</f>
        <v>#N/A</v>
      </c>
      <c r="EK35" s="46" t="e">
        <f>'SC4'!CK33</f>
        <v>#N/A</v>
      </c>
      <c r="EL35" s="46" t="e">
        <f>'SC4'!CL33</f>
        <v>#N/A</v>
      </c>
      <c r="EM35" s="46" t="e">
        <f t="shared" si="72"/>
        <v>#N/A</v>
      </c>
      <c r="EN35" s="47" t="e">
        <f t="shared" si="25"/>
        <v>#N/A</v>
      </c>
      <c r="EO35" s="16" t="e">
        <f>'SC4'!CM33</f>
        <v>#N/A</v>
      </c>
      <c r="EP35" s="16" t="e">
        <f>'SC4'!CN33</f>
        <v>#N/A</v>
      </c>
      <c r="EQ35" s="16" t="e">
        <f>'SC4'!CO33</f>
        <v>#N/A</v>
      </c>
      <c r="ER35" s="16" t="e">
        <f t="shared" si="73"/>
        <v>#N/A</v>
      </c>
      <c r="ES35" s="16" t="e">
        <f t="shared" si="26"/>
        <v>#N/A</v>
      </c>
      <c r="ET35" s="45" t="e">
        <f>'SC4'!CP33</f>
        <v>#N/A</v>
      </c>
      <c r="EU35" s="46" t="e">
        <f>'SC4'!CQ33</f>
        <v>#N/A</v>
      </c>
      <c r="EV35" s="46" t="e">
        <f>'SC4'!CR33</f>
        <v>#N/A</v>
      </c>
      <c r="EW35" s="46" t="e">
        <f t="shared" si="74"/>
        <v>#N/A</v>
      </c>
      <c r="EX35" s="47" t="e">
        <f t="shared" si="27"/>
        <v>#N/A</v>
      </c>
      <c r="EY35" s="16" t="e">
        <f>'SC4'!CS33</f>
        <v>#N/A</v>
      </c>
      <c r="EZ35" s="16" t="e">
        <f>'SC4'!CT33</f>
        <v>#N/A</v>
      </c>
      <c r="FA35" s="16" t="e">
        <f>'SC4'!CU33</f>
        <v>#N/A</v>
      </c>
      <c r="FB35" s="16" t="e">
        <f t="shared" si="75"/>
        <v>#N/A</v>
      </c>
      <c r="FC35" s="16" t="e">
        <f t="shared" si="28"/>
        <v>#N/A</v>
      </c>
      <c r="FD35" s="45" t="e">
        <f>'SC4'!CV33</f>
        <v>#N/A</v>
      </c>
      <c r="FE35" s="46" t="e">
        <f>'SC4'!CW33</f>
        <v>#N/A</v>
      </c>
      <c r="FF35" s="46" t="e">
        <f>'SC4'!CX33</f>
        <v>#N/A</v>
      </c>
      <c r="FG35" s="46" t="e">
        <f t="shared" si="76"/>
        <v>#N/A</v>
      </c>
      <c r="FH35" s="47" t="e">
        <f t="shared" si="29"/>
        <v>#N/A</v>
      </c>
      <c r="FI35" s="16" t="e">
        <f>'SC4'!CY33</f>
        <v>#N/A</v>
      </c>
      <c r="FJ35" s="16" t="e">
        <f>'SC4'!CZ33</f>
        <v>#N/A</v>
      </c>
      <c r="FK35" s="16" t="e">
        <f>'SC4'!DA33</f>
        <v>#N/A</v>
      </c>
      <c r="FL35" s="16" t="e">
        <f t="shared" si="77"/>
        <v>#N/A</v>
      </c>
      <c r="FM35" s="16" t="e">
        <f t="shared" si="30"/>
        <v>#N/A</v>
      </c>
      <c r="FN35" s="45" t="e">
        <f>'SC4'!DB33</f>
        <v>#N/A</v>
      </c>
      <c r="FO35" s="46" t="e">
        <f>'SC4'!DC33</f>
        <v>#N/A</v>
      </c>
      <c r="FP35" s="46" t="e">
        <f>'SC4'!DD33</f>
        <v>#N/A</v>
      </c>
      <c r="FQ35" s="46" t="e">
        <f t="shared" si="78"/>
        <v>#N/A</v>
      </c>
      <c r="FR35" s="47" t="e">
        <f t="shared" si="31"/>
        <v>#N/A</v>
      </c>
      <c r="FS35" s="16" t="e">
        <f>'SC4'!DE33</f>
        <v>#N/A</v>
      </c>
      <c r="FT35" s="16" t="e">
        <f>'SC4'!DF33</f>
        <v>#N/A</v>
      </c>
      <c r="FU35" s="16" t="e">
        <f>'SC4'!DG33</f>
        <v>#N/A</v>
      </c>
      <c r="FV35" s="16" t="e">
        <f t="shared" si="79"/>
        <v>#N/A</v>
      </c>
      <c r="FW35" s="16" t="e">
        <f t="shared" si="32"/>
        <v>#N/A</v>
      </c>
      <c r="FX35" s="45" t="e">
        <f>'SC4'!DH33</f>
        <v>#N/A</v>
      </c>
      <c r="FY35" s="46" t="e">
        <f>'SC4'!DI33</f>
        <v>#N/A</v>
      </c>
      <c r="FZ35" s="46" t="e">
        <f>'SC4'!DJ33</f>
        <v>#N/A</v>
      </c>
      <c r="GA35" s="46" t="e">
        <f t="shared" si="80"/>
        <v>#N/A</v>
      </c>
      <c r="GB35" s="47" t="e">
        <f t="shared" si="33"/>
        <v>#N/A</v>
      </c>
      <c r="GC35" s="16" t="e">
        <f>'SC4'!DK33</f>
        <v>#N/A</v>
      </c>
      <c r="GD35" s="16" t="e">
        <f>'SC4'!DL33</f>
        <v>#N/A</v>
      </c>
      <c r="GE35" s="16" t="e">
        <f>'SC4'!DM33</f>
        <v>#N/A</v>
      </c>
      <c r="GF35" s="16" t="e">
        <f t="shared" si="81"/>
        <v>#N/A</v>
      </c>
      <c r="GG35" s="16" t="e">
        <f t="shared" si="34"/>
        <v>#N/A</v>
      </c>
      <c r="GH35" s="45" t="e">
        <f>'SC4'!DN33</f>
        <v>#N/A</v>
      </c>
      <c r="GI35" s="46" t="e">
        <f>'SC4'!DO33</f>
        <v>#N/A</v>
      </c>
      <c r="GJ35" s="46" t="e">
        <f>'SC4'!DP33</f>
        <v>#N/A</v>
      </c>
      <c r="GK35" s="46" t="e">
        <f t="shared" si="82"/>
        <v>#N/A</v>
      </c>
      <c r="GL35" s="47" t="e">
        <f t="shared" si="35"/>
        <v>#N/A</v>
      </c>
      <c r="GM35" s="16" t="e">
        <f>'SC4'!DQ33</f>
        <v>#N/A</v>
      </c>
      <c r="GN35" s="16" t="e">
        <f>'SC4'!DR33</f>
        <v>#N/A</v>
      </c>
      <c r="GO35" s="16" t="e">
        <f>'SC4'!DS33</f>
        <v>#N/A</v>
      </c>
      <c r="GP35" s="16" t="e">
        <f t="shared" si="83"/>
        <v>#N/A</v>
      </c>
      <c r="GQ35" s="16" t="e">
        <f t="shared" si="36"/>
        <v>#N/A</v>
      </c>
      <c r="GR35" s="45" t="e">
        <f>'SC4'!DT33</f>
        <v>#N/A</v>
      </c>
      <c r="GS35" s="46" t="e">
        <f>'SC4'!DU33</f>
        <v>#N/A</v>
      </c>
      <c r="GT35" s="46" t="e">
        <f>'SC4'!DV33</f>
        <v>#N/A</v>
      </c>
      <c r="GU35" s="46" t="e">
        <f t="shared" si="84"/>
        <v>#N/A</v>
      </c>
      <c r="GV35" s="47" t="e">
        <f t="shared" si="37"/>
        <v>#N/A</v>
      </c>
      <c r="GW35" s="16" t="e">
        <f>'SC4'!DW33</f>
        <v>#N/A</v>
      </c>
      <c r="GX35" s="16" t="e">
        <f>'SC4'!DX33</f>
        <v>#N/A</v>
      </c>
      <c r="GY35" s="16" t="e">
        <f>'SC4'!DY33</f>
        <v>#N/A</v>
      </c>
      <c r="GZ35" s="16" t="e">
        <f t="shared" si="85"/>
        <v>#N/A</v>
      </c>
      <c r="HA35" s="16" t="e">
        <f t="shared" si="38"/>
        <v>#N/A</v>
      </c>
      <c r="HB35" s="45" t="e">
        <f>'SC4'!DZ33</f>
        <v>#N/A</v>
      </c>
      <c r="HC35" s="46" t="e">
        <f>'SC4'!EA33</f>
        <v>#N/A</v>
      </c>
      <c r="HD35" s="46" t="e">
        <f>'SC4'!EB33</f>
        <v>#N/A</v>
      </c>
      <c r="HE35" s="46" t="e">
        <f t="shared" si="86"/>
        <v>#N/A</v>
      </c>
      <c r="HF35" s="47" t="e">
        <f t="shared" si="39"/>
        <v>#N/A</v>
      </c>
      <c r="HG35" s="16" t="e">
        <f>'SC4'!EC33</f>
        <v>#N/A</v>
      </c>
      <c r="HH35" s="16" t="e">
        <f>'SC4'!ED33</f>
        <v>#N/A</v>
      </c>
      <c r="HI35" s="16" t="e">
        <f>'SC4'!EE33</f>
        <v>#N/A</v>
      </c>
      <c r="HJ35" s="16" t="e">
        <f t="shared" si="87"/>
        <v>#N/A</v>
      </c>
      <c r="HK35" s="16" t="e">
        <f t="shared" si="40"/>
        <v>#N/A</v>
      </c>
      <c r="HL35" s="45" t="e">
        <f>'SC4'!EF33</f>
        <v>#N/A</v>
      </c>
      <c r="HM35" s="46" t="e">
        <f>'SC4'!EG33</f>
        <v>#N/A</v>
      </c>
      <c r="HN35" s="46" t="e">
        <f>'SC4'!EH33</f>
        <v>#N/A</v>
      </c>
      <c r="HO35" s="46" t="e">
        <f t="shared" si="88"/>
        <v>#N/A</v>
      </c>
      <c r="HP35" s="47" t="e">
        <f t="shared" si="41"/>
        <v>#N/A</v>
      </c>
      <c r="HQ35" s="16" t="e">
        <f>'SC4'!EI33</f>
        <v>#N/A</v>
      </c>
      <c r="HR35" s="16" t="e">
        <f>'SC4'!EJ33</f>
        <v>#N/A</v>
      </c>
      <c r="HS35" s="16" t="e">
        <f>'SC4'!EK33</f>
        <v>#N/A</v>
      </c>
      <c r="HT35" s="16" t="e">
        <f t="shared" si="89"/>
        <v>#N/A</v>
      </c>
      <c r="HU35" s="16" t="e">
        <f t="shared" si="42"/>
        <v>#N/A</v>
      </c>
      <c r="HV35" s="45" t="e">
        <f>'SC4'!EL33</f>
        <v>#N/A</v>
      </c>
      <c r="HW35" s="46" t="e">
        <f>'SC4'!EM33</f>
        <v>#N/A</v>
      </c>
      <c r="HX35" s="46" t="e">
        <f>'SC4'!EN33</f>
        <v>#N/A</v>
      </c>
      <c r="HY35" s="46" t="e">
        <f t="shared" si="90"/>
        <v>#N/A</v>
      </c>
      <c r="HZ35" s="47" t="e">
        <f t="shared" si="43"/>
        <v>#N/A</v>
      </c>
      <c r="IA35" s="45" t="e">
        <f>'SC4'!EO33</f>
        <v>#N/A</v>
      </c>
      <c r="IB35" s="46" t="e">
        <f>'SC4'!EP33</f>
        <v>#N/A</v>
      </c>
      <c r="IC35" s="46" t="e">
        <f>'SC4'!EQ33</f>
        <v>#N/A</v>
      </c>
      <c r="ID35" s="46" t="e">
        <f t="shared" si="91"/>
        <v>#N/A</v>
      </c>
      <c r="IE35" s="47" t="e">
        <f t="shared" si="44"/>
        <v>#N/A</v>
      </c>
    </row>
    <row r="36" spans="1:239" s="16" customFormat="1" x14ac:dyDescent="0.25">
      <c r="A36" s="16">
        <f>'SC4'!A34</f>
        <v>0</v>
      </c>
      <c r="B36" s="16" t="e">
        <f>'SC4'!B34</f>
        <v>#N/A</v>
      </c>
      <c r="C36" s="16" t="e">
        <f>'SC4'!C34</f>
        <v>#N/A</v>
      </c>
      <c r="D36" s="16" t="e">
        <f>'SC4'!D34</f>
        <v>#N/A</v>
      </c>
      <c r="E36" s="16" t="e">
        <f>'SC4'!E34</f>
        <v>#N/A</v>
      </c>
      <c r="F36" s="16" t="e">
        <f>'SC4'!F34</f>
        <v>#N/A</v>
      </c>
      <c r="G36" s="16" t="e">
        <f>'SC4'!G34</f>
        <v>#N/A</v>
      </c>
      <c r="H36" s="16" t="e">
        <f>'SC4'!H34</f>
        <v>#N/A</v>
      </c>
      <c r="I36" s="16" t="e">
        <f>'SC4'!I34</f>
        <v>#N/A</v>
      </c>
      <c r="J36" s="45" t="e">
        <f>'SC4'!J34</f>
        <v>#N/A</v>
      </c>
      <c r="K36" s="46" t="e">
        <f>'SC4'!K34</f>
        <v>#N/A</v>
      </c>
      <c r="L36" s="46" t="e">
        <f>'SC4'!L34</f>
        <v>#N/A</v>
      </c>
      <c r="M36" s="46" t="e">
        <f t="shared" si="45"/>
        <v>#N/A</v>
      </c>
      <c r="N36" s="47" t="e">
        <f t="shared" si="94"/>
        <v>#N/A</v>
      </c>
      <c r="O36" s="16" t="e">
        <f>'SC4'!M34</f>
        <v>#N/A</v>
      </c>
      <c r="P36" s="16" t="e">
        <f>'SC4'!N34</f>
        <v>#N/A</v>
      </c>
      <c r="Q36" s="16" t="e">
        <f>'SC4'!O34</f>
        <v>#N/A</v>
      </c>
      <c r="R36" s="16" t="e">
        <f t="shared" si="47"/>
        <v>#N/A</v>
      </c>
      <c r="S36" s="16" t="e">
        <f t="shared" si="0"/>
        <v>#N/A</v>
      </c>
      <c r="T36" s="45" t="e">
        <f>'SC4'!P34</f>
        <v>#N/A</v>
      </c>
      <c r="U36" s="46" t="e">
        <f>'SC4'!Q34</f>
        <v>#N/A</v>
      </c>
      <c r="V36" s="46" t="e">
        <f>'SC4'!R34</f>
        <v>#N/A</v>
      </c>
      <c r="W36" s="46" t="e">
        <f t="shared" si="48"/>
        <v>#N/A</v>
      </c>
      <c r="X36" s="47" t="e">
        <f t="shared" si="1"/>
        <v>#N/A</v>
      </c>
      <c r="Y36" s="16" t="e">
        <f>'SC4'!S34</f>
        <v>#N/A</v>
      </c>
      <c r="Z36" s="16" t="e">
        <f>'SC4'!T34</f>
        <v>#N/A</v>
      </c>
      <c r="AA36" s="16" t="e">
        <f>'SC4'!U34</f>
        <v>#N/A</v>
      </c>
      <c r="AB36" s="16" t="e">
        <f t="shared" si="49"/>
        <v>#N/A</v>
      </c>
      <c r="AC36" s="16" t="e">
        <f t="shared" si="2"/>
        <v>#N/A</v>
      </c>
      <c r="AD36" s="45" t="e">
        <f>'SC4'!V34</f>
        <v>#N/A</v>
      </c>
      <c r="AE36" s="46" t="e">
        <f>'SC4'!W34</f>
        <v>#N/A</v>
      </c>
      <c r="AF36" s="46" t="e">
        <f>'SC4'!X34</f>
        <v>#N/A</v>
      </c>
      <c r="AG36" s="46" t="e">
        <f t="shared" si="50"/>
        <v>#N/A</v>
      </c>
      <c r="AH36" s="47" t="e">
        <f t="shared" si="3"/>
        <v>#N/A</v>
      </c>
      <c r="AI36" s="16" t="e">
        <f>'SC4'!Y34</f>
        <v>#N/A</v>
      </c>
      <c r="AJ36" s="16" t="e">
        <f>'SC4'!Z34</f>
        <v>#N/A</v>
      </c>
      <c r="AK36" s="16" t="e">
        <f>'SC4'!AA34</f>
        <v>#N/A</v>
      </c>
      <c r="AL36" s="16" t="e">
        <f t="shared" si="51"/>
        <v>#N/A</v>
      </c>
      <c r="AM36" s="16" t="e">
        <f t="shared" si="4"/>
        <v>#N/A</v>
      </c>
      <c r="AN36" s="45" t="e">
        <f>'SC4'!AB34</f>
        <v>#N/A</v>
      </c>
      <c r="AO36" s="46" t="e">
        <f>'SC4'!AC34</f>
        <v>#N/A</v>
      </c>
      <c r="AP36" s="46" t="e">
        <f>'SC4'!AD34</f>
        <v>#N/A</v>
      </c>
      <c r="AQ36" s="46" t="e">
        <f t="shared" si="52"/>
        <v>#N/A</v>
      </c>
      <c r="AR36" s="47" t="e">
        <f t="shared" si="5"/>
        <v>#N/A</v>
      </c>
      <c r="AS36" s="16" t="e">
        <f>'SC4'!AE34</f>
        <v>#N/A</v>
      </c>
      <c r="AT36" s="16" t="e">
        <f>'SC4'!AF34</f>
        <v>#N/A</v>
      </c>
      <c r="AU36" s="16" t="e">
        <f>'SC4'!AG34</f>
        <v>#N/A</v>
      </c>
      <c r="AV36" s="16" t="e">
        <f t="shared" si="53"/>
        <v>#N/A</v>
      </c>
      <c r="AW36" s="16" t="e">
        <f t="shared" si="6"/>
        <v>#N/A</v>
      </c>
      <c r="AX36" s="45" t="e">
        <f>'SC4'!AH34</f>
        <v>#N/A</v>
      </c>
      <c r="AY36" s="46" t="e">
        <f>'SC4'!AI34</f>
        <v>#N/A</v>
      </c>
      <c r="AZ36" s="46" t="e">
        <f>'SC4'!AJ34</f>
        <v>#N/A</v>
      </c>
      <c r="BA36" s="46" t="e">
        <f t="shared" si="54"/>
        <v>#N/A</v>
      </c>
      <c r="BB36" s="47" t="e">
        <f t="shared" si="7"/>
        <v>#N/A</v>
      </c>
      <c r="BC36" s="16" t="e">
        <f>'SC4'!AK34</f>
        <v>#N/A</v>
      </c>
      <c r="BD36" s="16" t="e">
        <f>'SC4'!AL34</f>
        <v>#N/A</v>
      </c>
      <c r="BE36" s="16" t="e">
        <f>'SC4'!AM34</f>
        <v>#N/A</v>
      </c>
      <c r="BF36" s="16" t="e">
        <f t="shared" si="55"/>
        <v>#N/A</v>
      </c>
      <c r="BG36" s="16" t="e">
        <f t="shared" si="8"/>
        <v>#N/A</v>
      </c>
      <c r="BH36" s="45" t="e">
        <f>'SC4'!AN34</f>
        <v>#N/A</v>
      </c>
      <c r="BI36" s="46" t="e">
        <f>'SC4'!AO34</f>
        <v>#N/A</v>
      </c>
      <c r="BJ36" s="46" t="e">
        <f>'SC4'!AP34</f>
        <v>#N/A</v>
      </c>
      <c r="BK36" s="46" t="e">
        <f t="shared" si="56"/>
        <v>#N/A</v>
      </c>
      <c r="BL36" s="47" t="e">
        <f t="shared" si="9"/>
        <v>#N/A</v>
      </c>
      <c r="BM36" s="16" t="e">
        <f>'SC4'!AQ34</f>
        <v>#N/A</v>
      </c>
      <c r="BN36" s="16" t="e">
        <f>'SC4'!AR34</f>
        <v>#N/A</v>
      </c>
      <c r="BO36" s="16" t="e">
        <f>'SC4'!AS34</f>
        <v>#N/A</v>
      </c>
      <c r="BP36" s="16" t="e">
        <f t="shared" si="57"/>
        <v>#N/A</v>
      </c>
      <c r="BQ36" s="16" t="e">
        <f t="shared" si="10"/>
        <v>#N/A</v>
      </c>
      <c r="BR36" s="45" t="e">
        <f>'SC4'!AT34</f>
        <v>#N/A</v>
      </c>
      <c r="BS36" s="46" t="e">
        <f>'SC4'!AU34</f>
        <v>#N/A</v>
      </c>
      <c r="BT36" s="46" t="e">
        <f>'SC4'!AV34</f>
        <v>#N/A</v>
      </c>
      <c r="BU36" s="46" t="e">
        <f t="shared" si="58"/>
        <v>#N/A</v>
      </c>
      <c r="BV36" s="47" t="e">
        <f t="shared" si="11"/>
        <v>#N/A</v>
      </c>
      <c r="BW36" s="16" t="e">
        <f>'SC4'!AW34</f>
        <v>#N/A</v>
      </c>
      <c r="BX36" s="16" t="e">
        <f>'SC4'!AX34</f>
        <v>#N/A</v>
      </c>
      <c r="BY36" s="16" t="e">
        <f>'SC4'!AY34</f>
        <v>#N/A</v>
      </c>
      <c r="BZ36" s="16" t="e">
        <f t="shared" si="59"/>
        <v>#N/A</v>
      </c>
      <c r="CA36" s="16" t="e">
        <f t="shared" si="12"/>
        <v>#N/A</v>
      </c>
      <c r="CB36" s="45" t="e">
        <f>'SC4'!AZ34</f>
        <v>#N/A</v>
      </c>
      <c r="CC36" s="46" t="e">
        <f>'SC4'!BA34</f>
        <v>#N/A</v>
      </c>
      <c r="CD36" s="46" t="e">
        <f>'SC4'!BB34</f>
        <v>#N/A</v>
      </c>
      <c r="CE36" s="46" t="e">
        <f t="shared" si="60"/>
        <v>#N/A</v>
      </c>
      <c r="CF36" s="47" t="e">
        <f t="shared" si="13"/>
        <v>#N/A</v>
      </c>
      <c r="CG36" s="16" t="e">
        <f>'SC4'!BC34</f>
        <v>#N/A</v>
      </c>
      <c r="CH36" s="16" t="e">
        <f>'SC4'!BD34</f>
        <v>#N/A</v>
      </c>
      <c r="CI36" s="16" t="e">
        <f>'SC4'!BE34</f>
        <v>#N/A</v>
      </c>
      <c r="CJ36" s="16" t="e">
        <f t="shared" si="61"/>
        <v>#N/A</v>
      </c>
      <c r="CK36" s="16" t="e">
        <f t="shared" si="14"/>
        <v>#N/A</v>
      </c>
      <c r="CL36" s="45" t="e">
        <f>'SC4'!BF34</f>
        <v>#N/A</v>
      </c>
      <c r="CM36" s="46" t="e">
        <f>'SC4'!BG34</f>
        <v>#N/A</v>
      </c>
      <c r="CN36" s="46" t="e">
        <f>'SC4'!BH34</f>
        <v>#N/A</v>
      </c>
      <c r="CO36" s="46" t="e">
        <f t="shared" si="62"/>
        <v>#N/A</v>
      </c>
      <c r="CP36" s="47" t="e">
        <f t="shared" si="15"/>
        <v>#N/A</v>
      </c>
      <c r="CQ36" s="16" t="e">
        <f>'SC4'!BI34</f>
        <v>#N/A</v>
      </c>
      <c r="CR36" s="16" t="e">
        <f>'SC4'!BJ34</f>
        <v>#N/A</v>
      </c>
      <c r="CS36" s="16" t="e">
        <f>'SC4'!BK34</f>
        <v>#N/A</v>
      </c>
      <c r="CT36" s="16" t="e">
        <f t="shared" si="63"/>
        <v>#N/A</v>
      </c>
      <c r="CU36" s="16" t="e">
        <f t="shared" si="16"/>
        <v>#N/A</v>
      </c>
      <c r="CV36" s="45" t="e">
        <f>'SC4'!BL34</f>
        <v>#N/A</v>
      </c>
      <c r="CW36" s="46" t="e">
        <f>'SC4'!BM34</f>
        <v>#N/A</v>
      </c>
      <c r="CX36" s="46" t="e">
        <f>'SC4'!BN34</f>
        <v>#N/A</v>
      </c>
      <c r="CY36" s="46" t="e">
        <f t="shared" si="64"/>
        <v>#N/A</v>
      </c>
      <c r="CZ36" s="47" t="e">
        <f t="shared" si="17"/>
        <v>#N/A</v>
      </c>
      <c r="DA36" s="16" t="e">
        <f>'SC4'!BO34</f>
        <v>#N/A</v>
      </c>
      <c r="DB36" s="16" t="e">
        <f>'SC4'!BP34</f>
        <v>#N/A</v>
      </c>
      <c r="DC36" s="16" t="e">
        <f>'SC4'!BQ34</f>
        <v>#N/A</v>
      </c>
      <c r="DD36" s="16" t="e">
        <f t="shared" si="65"/>
        <v>#N/A</v>
      </c>
      <c r="DE36" s="16" t="e">
        <f t="shared" si="18"/>
        <v>#N/A</v>
      </c>
      <c r="DF36" s="45" t="e">
        <f>'SC4'!BR34</f>
        <v>#N/A</v>
      </c>
      <c r="DG36" s="46" t="e">
        <f>'SC4'!BS34</f>
        <v>#N/A</v>
      </c>
      <c r="DH36" s="46" t="e">
        <f>'SC4'!BT34</f>
        <v>#N/A</v>
      </c>
      <c r="DI36" s="46" t="e">
        <f t="shared" si="66"/>
        <v>#N/A</v>
      </c>
      <c r="DJ36" s="47" t="e">
        <f t="shared" si="19"/>
        <v>#N/A</v>
      </c>
      <c r="DK36" s="16" t="e">
        <f>'SC4'!BU34</f>
        <v>#N/A</v>
      </c>
      <c r="DL36" s="16" t="e">
        <f>'SC4'!BV34</f>
        <v>#N/A</v>
      </c>
      <c r="DM36" s="16" t="e">
        <f>'SC4'!BW34</f>
        <v>#N/A</v>
      </c>
      <c r="DN36" s="16" t="e">
        <f t="shared" si="67"/>
        <v>#N/A</v>
      </c>
      <c r="DO36" s="16" t="e">
        <f t="shared" si="20"/>
        <v>#N/A</v>
      </c>
      <c r="DP36" s="45" t="e">
        <f>'SC4'!BX34</f>
        <v>#N/A</v>
      </c>
      <c r="DQ36" s="46" t="e">
        <f>'SC4'!BY34</f>
        <v>#N/A</v>
      </c>
      <c r="DR36" s="46" t="e">
        <f>'SC4'!BZ34</f>
        <v>#N/A</v>
      </c>
      <c r="DS36" s="46" t="e">
        <f t="shared" si="68"/>
        <v>#N/A</v>
      </c>
      <c r="DT36" s="47" t="e">
        <f t="shared" si="21"/>
        <v>#N/A</v>
      </c>
      <c r="DU36" s="16" t="e">
        <f>'SC4'!CA34</f>
        <v>#N/A</v>
      </c>
      <c r="DV36" s="16" t="e">
        <f>'SC4'!CB34</f>
        <v>#N/A</v>
      </c>
      <c r="DW36" s="16" t="e">
        <f>'SC4'!CC34</f>
        <v>#N/A</v>
      </c>
      <c r="DX36" s="16" t="e">
        <f t="shared" si="69"/>
        <v>#N/A</v>
      </c>
      <c r="DY36" s="16" t="e">
        <f t="shared" si="22"/>
        <v>#N/A</v>
      </c>
      <c r="DZ36" s="45" t="e">
        <f>'SC4'!CD34</f>
        <v>#N/A</v>
      </c>
      <c r="EA36" s="46" t="e">
        <f>'SC4'!CE34</f>
        <v>#N/A</v>
      </c>
      <c r="EB36" s="46" t="e">
        <f>'SC4'!CF34</f>
        <v>#N/A</v>
      </c>
      <c r="EC36" s="46" t="e">
        <f t="shared" si="70"/>
        <v>#N/A</v>
      </c>
      <c r="ED36" s="47" t="e">
        <f t="shared" si="23"/>
        <v>#N/A</v>
      </c>
      <c r="EE36" s="16" t="e">
        <f>'SC4'!CG34</f>
        <v>#N/A</v>
      </c>
      <c r="EF36" s="16" t="e">
        <f>'SC4'!CH34</f>
        <v>#N/A</v>
      </c>
      <c r="EG36" s="16" t="e">
        <f>'SC4'!CI34</f>
        <v>#N/A</v>
      </c>
      <c r="EH36" s="16" t="e">
        <f t="shared" si="71"/>
        <v>#N/A</v>
      </c>
      <c r="EI36" s="16" t="e">
        <f t="shared" si="24"/>
        <v>#N/A</v>
      </c>
      <c r="EJ36" s="45" t="e">
        <f>'SC4'!CJ34</f>
        <v>#N/A</v>
      </c>
      <c r="EK36" s="46" t="e">
        <f>'SC4'!CK34</f>
        <v>#N/A</v>
      </c>
      <c r="EL36" s="46" t="e">
        <f>'SC4'!CL34</f>
        <v>#N/A</v>
      </c>
      <c r="EM36" s="46" t="e">
        <f t="shared" si="72"/>
        <v>#N/A</v>
      </c>
      <c r="EN36" s="47" t="e">
        <f t="shared" si="25"/>
        <v>#N/A</v>
      </c>
      <c r="EO36" s="16" t="e">
        <f>'SC4'!CM34</f>
        <v>#N/A</v>
      </c>
      <c r="EP36" s="16" t="e">
        <f>'SC4'!CN34</f>
        <v>#N/A</v>
      </c>
      <c r="EQ36" s="16" t="e">
        <f>'SC4'!CO34</f>
        <v>#N/A</v>
      </c>
      <c r="ER36" s="16" t="e">
        <f t="shared" si="73"/>
        <v>#N/A</v>
      </c>
      <c r="ES36" s="16" t="e">
        <f t="shared" si="26"/>
        <v>#N/A</v>
      </c>
      <c r="ET36" s="45" t="e">
        <f>'SC4'!CP34</f>
        <v>#N/A</v>
      </c>
      <c r="EU36" s="46" t="e">
        <f>'SC4'!CQ34</f>
        <v>#N/A</v>
      </c>
      <c r="EV36" s="46" t="e">
        <f>'SC4'!CR34</f>
        <v>#N/A</v>
      </c>
      <c r="EW36" s="46" t="e">
        <f t="shared" si="74"/>
        <v>#N/A</v>
      </c>
      <c r="EX36" s="47" t="e">
        <f t="shared" si="27"/>
        <v>#N/A</v>
      </c>
      <c r="EY36" s="16" t="e">
        <f>'SC4'!CS34</f>
        <v>#N/A</v>
      </c>
      <c r="EZ36" s="16" t="e">
        <f>'SC4'!CT34</f>
        <v>#N/A</v>
      </c>
      <c r="FA36" s="16" t="e">
        <f>'SC4'!CU34</f>
        <v>#N/A</v>
      </c>
      <c r="FB36" s="16" t="e">
        <f t="shared" si="75"/>
        <v>#N/A</v>
      </c>
      <c r="FC36" s="16" t="e">
        <f t="shared" si="28"/>
        <v>#N/A</v>
      </c>
      <c r="FD36" s="45" t="e">
        <f>'SC4'!CV34</f>
        <v>#N/A</v>
      </c>
      <c r="FE36" s="46" t="e">
        <f>'SC4'!CW34</f>
        <v>#N/A</v>
      </c>
      <c r="FF36" s="46" t="e">
        <f>'SC4'!CX34</f>
        <v>#N/A</v>
      </c>
      <c r="FG36" s="46" t="e">
        <f t="shared" si="76"/>
        <v>#N/A</v>
      </c>
      <c r="FH36" s="47" t="e">
        <f t="shared" si="29"/>
        <v>#N/A</v>
      </c>
      <c r="FI36" s="16" t="e">
        <f>'SC4'!CY34</f>
        <v>#N/A</v>
      </c>
      <c r="FJ36" s="16" t="e">
        <f>'SC4'!CZ34</f>
        <v>#N/A</v>
      </c>
      <c r="FK36" s="16" t="e">
        <f>'SC4'!DA34</f>
        <v>#N/A</v>
      </c>
      <c r="FL36" s="16" t="e">
        <f t="shared" si="77"/>
        <v>#N/A</v>
      </c>
      <c r="FM36" s="16" t="e">
        <f t="shared" si="30"/>
        <v>#N/A</v>
      </c>
      <c r="FN36" s="45" t="e">
        <f>'SC4'!DB34</f>
        <v>#N/A</v>
      </c>
      <c r="FO36" s="46" t="e">
        <f>'SC4'!DC34</f>
        <v>#N/A</v>
      </c>
      <c r="FP36" s="46" t="e">
        <f>'SC4'!DD34</f>
        <v>#N/A</v>
      </c>
      <c r="FQ36" s="46" t="e">
        <f t="shared" si="78"/>
        <v>#N/A</v>
      </c>
      <c r="FR36" s="47" t="e">
        <f t="shared" si="31"/>
        <v>#N/A</v>
      </c>
      <c r="FS36" s="16" t="e">
        <f>'SC4'!DE34</f>
        <v>#N/A</v>
      </c>
      <c r="FT36" s="16" t="e">
        <f>'SC4'!DF34</f>
        <v>#N/A</v>
      </c>
      <c r="FU36" s="16" t="e">
        <f>'SC4'!DG34</f>
        <v>#N/A</v>
      </c>
      <c r="FV36" s="16" t="e">
        <f t="shared" si="79"/>
        <v>#N/A</v>
      </c>
      <c r="FW36" s="16" t="e">
        <f t="shared" si="32"/>
        <v>#N/A</v>
      </c>
      <c r="FX36" s="45" t="e">
        <f>'SC4'!DH34</f>
        <v>#N/A</v>
      </c>
      <c r="FY36" s="46" t="e">
        <f>'SC4'!DI34</f>
        <v>#N/A</v>
      </c>
      <c r="FZ36" s="46" t="e">
        <f>'SC4'!DJ34</f>
        <v>#N/A</v>
      </c>
      <c r="GA36" s="46" t="e">
        <f t="shared" si="80"/>
        <v>#N/A</v>
      </c>
      <c r="GB36" s="47" t="e">
        <f t="shared" si="33"/>
        <v>#N/A</v>
      </c>
      <c r="GC36" s="16" t="e">
        <f>'SC4'!DK34</f>
        <v>#N/A</v>
      </c>
      <c r="GD36" s="16" t="e">
        <f>'SC4'!DL34</f>
        <v>#N/A</v>
      </c>
      <c r="GE36" s="16" t="e">
        <f>'SC4'!DM34</f>
        <v>#N/A</v>
      </c>
      <c r="GF36" s="16" t="e">
        <f t="shared" si="81"/>
        <v>#N/A</v>
      </c>
      <c r="GG36" s="16" t="e">
        <f t="shared" si="34"/>
        <v>#N/A</v>
      </c>
      <c r="GH36" s="45" t="e">
        <f>'SC4'!DN34</f>
        <v>#N/A</v>
      </c>
      <c r="GI36" s="46" t="e">
        <f>'SC4'!DO34</f>
        <v>#N/A</v>
      </c>
      <c r="GJ36" s="46" t="e">
        <f>'SC4'!DP34</f>
        <v>#N/A</v>
      </c>
      <c r="GK36" s="46" t="e">
        <f t="shared" si="82"/>
        <v>#N/A</v>
      </c>
      <c r="GL36" s="47" t="e">
        <f t="shared" si="35"/>
        <v>#N/A</v>
      </c>
      <c r="GM36" s="16" t="e">
        <f>'SC4'!DQ34</f>
        <v>#N/A</v>
      </c>
      <c r="GN36" s="16" t="e">
        <f>'SC4'!DR34</f>
        <v>#N/A</v>
      </c>
      <c r="GO36" s="16" t="e">
        <f>'SC4'!DS34</f>
        <v>#N/A</v>
      </c>
      <c r="GP36" s="16" t="e">
        <f t="shared" si="83"/>
        <v>#N/A</v>
      </c>
      <c r="GQ36" s="16" t="e">
        <f t="shared" si="36"/>
        <v>#N/A</v>
      </c>
      <c r="GR36" s="45" t="e">
        <f>'SC4'!DT34</f>
        <v>#N/A</v>
      </c>
      <c r="GS36" s="46" t="e">
        <f>'SC4'!DU34</f>
        <v>#N/A</v>
      </c>
      <c r="GT36" s="46" t="e">
        <f>'SC4'!DV34</f>
        <v>#N/A</v>
      </c>
      <c r="GU36" s="46" t="e">
        <f t="shared" si="84"/>
        <v>#N/A</v>
      </c>
      <c r="GV36" s="47" t="e">
        <f t="shared" si="37"/>
        <v>#N/A</v>
      </c>
      <c r="GW36" s="16" t="e">
        <f>'SC4'!DW34</f>
        <v>#N/A</v>
      </c>
      <c r="GX36" s="16" t="e">
        <f>'SC4'!DX34</f>
        <v>#N/A</v>
      </c>
      <c r="GY36" s="16" t="e">
        <f>'SC4'!DY34</f>
        <v>#N/A</v>
      </c>
      <c r="GZ36" s="16" t="e">
        <f t="shared" si="85"/>
        <v>#N/A</v>
      </c>
      <c r="HA36" s="16" t="e">
        <f t="shared" si="38"/>
        <v>#N/A</v>
      </c>
      <c r="HB36" s="45" t="e">
        <f>'SC4'!DZ34</f>
        <v>#N/A</v>
      </c>
      <c r="HC36" s="46" t="e">
        <f>'SC4'!EA34</f>
        <v>#N/A</v>
      </c>
      <c r="HD36" s="46" t="e">
        <f>'SC4'!EB34</f>
        <v>#N/A</v>
      </c>
      <c r="HE36" s="46" t="e">
        <f t="shared" si="86"/>
        <v>#N/A</v>
      </c>
      <c r="HF36" s="47" t="e">
        <f t="shared" si="39"/>
        <v>#N/A</v>
      </c>
      <c r="HG36" s="16" t="e">
        <f>'SC4'!EC34</f>
        <v>#N/A</v>
      </c>
      <c r="HH36" s="16" t="e">
        <f>'SC4'!ED34</f>
        <v>#N/A</v>
      </c>
      <c r="HI36" s="16" t="e">
        <f>'SC4'!EE34</f>
        <v>#N/A</v>
      </c>
      <c r="HJ36" s="16" t="e">
        <f t="shared" si="87"/>
        <v>#N/A</v>
      </c>
      <c r="HK36" s="16" t="e">
        <f t="shared" si="40"/>
        <v>#N/A</v>
      </c>
      <c r="HL36" s="45" t="e">
        <f>'SC4'!EF34</f>
        <v>#N/A</v>
      </c>
      <c r="HM36" s="46" t="e">
        <f>'SC4'!EG34</f>
        <v>#N/A</v>
      </c>
      <c r="HN36" s="46" t="e">
        <f>'SC4'!EH34</f>
        <v>#N/A</v>
      </c>
      <c r="HO36" s="46" t="e">
        <f t="shared" si="88"/>
        <v>#N/A</v>
      </c>
      <c r="HP36" s="47" t="e">
        <f t="shared" si="41"/>
        <v>#N/A</v>
      </c>
      <c r="HQ36" s="16" t="e">
        <f>'SC4'!EI34</f>
        <v>#N/A</v>
      </c>
      <c r="HR36" s="16" t="e">
        <f>'SC4'!EJ34</f>
        <v>#N/A</v>
      </c>
      <c r="HS36" s="16" t="e">
        <f>'SC4'!EK34</f>
        <v>#N/A</v>
      </c>
      <c r="HT36" s="16" t="e">
        <f t="shared" si="89"/>
        <v>#N/A</v>
      </c>
      <c r="HU36" s="16" t="e">
        <f t="shared" si="42"/>
        <v>#N/A</v>
      </c>
      <c r="HV36" s="45" t="e">
        <f>'SC4'!EL34</f>
        <v>#N/A</v>
      </c>
      <c r="HW36" s="46" t="e">
        <f>'SC4'!EM34</f>
        <v>#N/A</v>
      </c>
      <c r="HX36" s="46" t="e">
        <f>'SC4'!EN34</f>
        <v>#N/A</v>
      </c>
      <c r="HY36" s="46" t="e">
        <f t="shared" si="90"/>
        <v>#N/A</v>
      </c>
      <c r="HZ36" s="47" t="e">
        <f t="shared" si="43"/>
        <v>#N/A</v>
      </c>
      <c r="IA36" s="45" t="e">
        <f>'SC4'!EO34</f>
        <v>#N/A</v>
      </c>
      <c r="IB36" s="46" t="e">
        <f>'SC4'!EP34</f>
        <v>#N/A</v>
      </c>
      <c r="IC36" s="46" t="e">
        <f>'SC4'!EQ34</f>
        <v>#N/A</v>
      </c>
      <c r="ID36" s="46" t="e">
        <f t="shared" si="91"/>
        <v>#N/A</v>
      </c>
      <c r="IE36" s="47" t="e">
        <f t="shared" si="44"/>
        <v>#N/A</v>
      </c>
    </row>
    <row r="37" spans="1:239" s="16" customFormat="1" x14ac:dyDescent="0.25">
      <c r="A37" s="16">
        <f>'SC4'!A35</f>
        <v>0</v>
      </c>
      <c r="B37" s="16" t="e">
        <f>'SC4'!B35</f>
        <v>#N/A</v>
      </c>
      <c r="C37" s="16" t="e">
        <f>'SC4'!C35</f>
        <v>#N/A</v>
      </c>
      <c r="D37" s="16" t="e">
        <f>'SC4'!D35</f>
        <v>#N/A</v>
      </c>
      <c r="E37" s="16" t="e">
        <f>'SC4'!E35</f>
        <v>#N/A</v>
      </c>
      <c r="F37" s="16" t="e">
        <f>'SC4'!F35</f>
        <v>#N/A</v>
      </c>
      <c r="G37" s="16" t="e">
        <f>'SC4'!G35</f>
        <v>#N/A</v>
      </c>
      <c r="H37" s="16" t="e">
        <f>'SC4'!H35</f>
        <v>#N/A</v>
      </c>
      <c r="I37" s="16" t="e">
        <f>'SC4'!I35</f>
        <v>#N/A</v>
      </c>
      <c r="J37" s="45" t="e">
        <f>'SC4'!J35</f>
        <v>#N/A</v>
      </c>
      <c r="K37" s="46" t="e">
        <f>'SC4'!K35</f>
        <v>#N/A</v>
      </c>
      <c r="L37" s="46" t="e">
        <f>'SC4'!L35</f>
        <v>#N/A</v>
      </c>
      <c r="M37" s="46" t="e">
        <f t="shared" si="45"/>
        <v>#N/A</v>
      </c>
      <c r="N37" s="47" t="e">
        <f t="shared" si="94"/>
        <v>#N/A</v>
      </c>
      <c r="O37" s="16" t="e">
        <f>'SC4'!M35</f>
        <v>#N/A</v>
      </c>
      <c r="P37" s="16" t="e">
        <f>'SC4'!N35</f>
        <v>#N/A</v>
      </c>
      <c r="Q37" s="16" t="e">
        <f>'SC4'!O35</f>
        <v>#N/A</v>
      </c>
      <c r="R37" s="16" t="e">
        <f t="shared" si="47"/>
        <v>#N/A</v>
      </c>
      <c r="S37" s="16" t="e">
        <f t="shared" si="0"/>
        <v>#N/A</v>
      </c>
      <c r="T37" s="45" t="e">
        <f>'SC4'!P35</f>
        <v>#N/A</v>
      </c>
      <c r="U37" s="46" t="e">
        <f>'SC4'!Q35</f>
        <v>#N/A</v>
      </c>
      <c r="V37" s="46" t="e">
        <f>'SC4'!R35</f>
        <v>#N/A</v>
      </c>
      <c r="W37" s="46" t="e">
        <f t="shared" si="48"/>
        <v>#N/A</v>
      </c>
      <c r="X37" s="47" t="e">
        <f t="shared" si="1"/>
        <v>#N/A</v>
      </c>
      <c r="Y37" s="16" t="e">
        <f>'SC4'!S35</f>
        <v>#N/A</v>
      </c>
      <c r="Z37" s="16" t="e">
        <f>'SC4'!T35</f>
        <v>#N/A</v>
      </c>
      <c r="AA37" s="16" t="e">
        <f>'SC4'!U35</f>
        <v>#N/A</v>
      </c>
      <c r="AB37" s="16" t="e">
        <f t="shared" si="49"/>
        <v>#N/A</v>
      </c>
      <c r="AC37" s="16" t="e">
        <f t="shared" si="2"/>
        <v>#N/A</v>
      </c>
      <c r="AD37" s="45" t="e">
        <f>'SC4'!V35</f>
        <v>#N/A</v>
      </c>
      <c r="AE37" s="46" t="e">
        <f>'SC4'!W35</f>
        <v>#N/A</v>
      </c>
      <c r="AF37" s="46" t="e">
        <f>'SC4'!X35</f>
        <v>#N/A</v>
      </c>
      <c r="AG37" s="46" t="e">
        <f t="shared" si="50"/>
        <v>#N/A</v>
      </c>
      <c r="AH37" s="47" t="e">
        <f t="shared" si="3"/>
        <v>#N/A</v>
      </c>
      <c r="AI37" s="16" t="e">
        <f>'SC4'!Y35</f>
        <v>#N/A</v>
      </c>
      <c r="AJ37" s="16" t="e">
        <f>'SC4'!Z35</f>
        <v>#N/A</v>
      </c>
      <c r="AK37" s="16" t="e">
        <f>'SC4'!AA35</f>
        <v>#N/A</v>
      </c>
      <c r="AL37" s="16" t="e">
        <f t="shared" si="51"/>
        <v>#N/A</v>
      </c>
      <c r="AM37" s="16" t="e">
        <f t="shared" si="4"/>
        <v>#N/A</v>
      </c>
      <c r="AN37" s="45" t="e">
        <f>'SC4'!AB35</f>
        <v>#N/A</v>
      </c>
      <c r="AO37" s="46" t="e">
        <f>'SC4'!AC35</f>
        <v>#N/A</v>
      </c>
      <c r="AP37" s="46" t="e">
        <f>'SC4'!AD35</f>
        <v>#N/A</v>
      </c>
      <c r="AQ37" s="46" t="e">
        <f t="shared" si="52"/>
        <v>#N/A</v>
      </c>
      <c r="AR37" s="47" t="e">
        <f t="shared" si="5"/>
        <v>#N/A</v>
      </c>
      <c r="AS37" s="16" t="e">
        <f>'SC4'!AE35</f>
        <v>#N/A</v>
      </c>
      <c r="AT37" s="16" t="e">
        <f>'SC4'!AF35</f>
        <v>#N/A</v>
      </c>
      <c r="AU37" s="16" t="e">
        <f>'SC4'!AG35</f>
        <v>#N/A</v>
      </c>
      <c r="AV37" s="16" t="e">
        <f t="shared" si="53"/>
        <v>#N/A</v>
      </c>
      <c r="AW37" s="16" t="e">
        <f t="shared" si="6"/>
        <v>#N/A</v>
      </c>
      <c r="AX37" s="45" t="e">
        <f>'SC4'!AH35</f>
        <v>#N/A</v>
      </c>
      <c r="AY37" s="46" t="e">
        <f>'SC4'!AI35</f>
        <v>#N/A</v>
      </c>
      <c r="AZ37" s="46" t="e">
        <f>'SC4'!AJ35</f>
        <v>#N/A</v>
      </c>
      <c r="BA37" s="46" t="e">
        <f t="shared" si="54"/>
        <v>#N/A</v>
      </c>
      <c r="BB37" s="47" t="e">
        <f t="shared" si="7"/>
        <v>#N/A</v>
      </c>
      <c r="BC37" s="16" t="e">
        <f>'SC4'!AK35</f>
        <v>#N/A</v>
      </c>
      <c r="BD37" s="16" t="e">
        <f>'SC4'!AL35</f>
        <v>#N/A</v>
      </c>
      <c r="BE37" s="16" t="e">
        <f>'SC4'!AM35</f>
        <v>#N/A</v>
      </c>
      <c r="BF37" s="16" t="e">
        <f t="shared" si="55"/>
        <v>#N/A</v>
      </c>
      <c r="BG37" s="16" t="e">
        <f t="shared" si="8"/>
        <v>#N/A</v>
      </c>
      <c r="BH37" s="45" t="e">
        <f>'SC4'!AN35</f>
        <v>#N/A</v>
      </c>
      <c r="BI37" s="46" t="e">
        <f>'SC4'!AO35</f>
        <v>#N/A</v>
      </c>
      <c r="BJ37" s="46" t="e">
        <f>'SC4'!AP35</f>
        <v>#N/A</v>
      </c>
      <c r="BK37" s="46" t="e">
        <f t="shared" si="56"/>
        <v>#N/A</v>
      </c>
      <c r="BL37" s="47" t="e">
        <f t="shared" si="9"/>
        <v>#N/A</v>
      </c>
      <c r="BM37" s="16" t="e">
        <f>'SC4'!AQ35</f>
        <v>#N/A</v>
      </c>
      <c r="BN37" s="16" t="e">
        <f>'SC4'!AR35</f>
        <v>#N/A</v>
      </c>
      <c r="BO37" s="16" t="e">
        <f>'SC4'!AS35</f>
        <v>#N/A</v>
      </c>
      <c r="BP37" s="16" t="e">
        <f t="shared" si="57"/>
        <v>#N/A</v>
      </c>
      <c r="BQ37" s="16" t="e">
        <f t="shared" si="10"/>
        <v>#N/A</v>
      </c>
      <c r="BR37" s="45" t="e">
        <f>'SC4'!AT35</f>
        <v>#N/A</v>
      </c>
      <c r="BS37" s="46" t="e">
        <f>'SC4'!AU35</f>
        <v>#N/A</v>
      </c>
      <c r="BT37" s="46" t="e">
        <f>'SC4'!AV35</f>
        <v>#N/A</v>
      </c>
      <c r="BU37" s="46" t="e">
        <f t="shared" si="58"/>
        <v>#N/A</v>
      </c>
      <c r="BV37" s="47" t="e">
        <f t="shared" si="11"/>
        <v>#N/A</v>
      </c>
      <c r="BW37" s="16" t="e">
        <f>'SC4'!AW35</f>
        <v>#N/A</v>
      </c>
      <c r="BX37" s="16" t="e">
        <f>'SC4'!AX35</f>
        <v>#N/A</v>
      </c>
      <c r="BY37" s="16" t="e">
        <f>'SC4'!AY35</f>
        <v>#N/A</v>
      </c>
      <c r="BZ37" s="16" t="e">
        <f t="shared" si="59"/>
        <v>#N/A</v>
      </c>
      <c r="CA37" s="16" t="e">
        <f t="shared" si="12"/>
        <v>#N/A</v>
      </c>
      <c r="CB37" s="45" t="e">
        <f>'SC4'!AZ35</f>
        <v>#N/A</v>
      </c>
      <c r="CC37" s="46" t="e">
        <f>'SC4'!BA35</f>
        <v>#N/A</v>
      </c>
      <c r="CD37" s="46" t="e">
        <f>'SC4'!BB35</f>
        <v>#N/A</v>
      </c>
      <c r="CE37" s="46" t="e">
        <f t="shared" si="60"/>
        <v>#N/A</v>
      </c>
      <c r="CF37" s="47" t="e">
        <f t="shared" si="13"/>
        <v>#N/A</v>
      </c>
      <c r="CG37" s="16" t="e">
        <f>'SC4'!BC35</f>
        <v>#N/A</v>
      </c>
      <c r="CH37" s="16" t="e">
        <f>'SC4'!BD35</f>
        <v>#N/A</v>
      </c>
      <c r="CI37" s="16" t="e">
        <f>'SC4'!BE35</f>
        <v>#N/A</v>
      </c>
      <c r="CJ37" s="16" t="e">
        <f t="shared" si="61"/>
        <v>#N/A</v>
      </c>
      <c r="CK37" s="16" t="e">
        <f t="shared" si="14"/>
        <v>#N/A</v>
      </c>
      <c r="CL37" s="45" t="e">
        <f>'SC4'!BF35</f>
        <v>#N/A</v>
      </c>
      <c r="CM37" s="46" t="e">
        <f>'SC4'!BG35</f>
        <v>#N/A</v>
      </c>
      <c r="CN37" s="46" t="e">
        <f>'SC4'!BH35</f>
        <v>#N/A</v>
      </c>
      <c r="CO37" s="46" t="e">
        <f t="shared" si="62"/>
        <v>#N/A</v>
      </c>
      <c r="CP37" s="47" t="e">
        <f t="shared" si="15"/>
        <v>#N/A</v>
      </c>
      <c r="CQ37" s="16" t="e">
        <f>'SC4'!BI35</f>
        <v>#N/A</v>
      </c>
      <c r="CR37" s="16" t="e">
        <f>'SC4'!BJ35</f>
        <v>#N/A</v>
      </c>
      <c r="CS37" s="16" t="e">
        <f>'SC4'!BK35</f>
        <v>#N/A</v>
      </c>
      <c r="CT37" s="16" t="e">
        <f t="shared" si="63"/>
        <v>#N/A</v>
      </c>
      <c r="CU37" s="16" t="e">
        <f t="shared" si="16"/>
        <v>#N/A</v>
      </c>
      <c r="CV37" s="45" t="e">
        <f>'SC4'!BL35</f>
        <v>#N/A</v>
      </c>
      <c r="CW37" s="46" t="e">
        <f>'SC4'!BM35</f>
        <v>#N/A</v>
      </c>
      <c r="CX37" s="46" t="e">
        <f>'SC4'!BN35</f>
        <v>#N/A</v>
      </c>
      <c r="CY37" s="46" t="e">
        <f t="shared" si="64"/>
        <v>#N/A</v>
      </c>
      <c r="CZ37" s="47" t="e">
        <f t="shared" si="17"/>
        <v>#N/A</v>
      </c>
      <c r="DA37" s="16" t="e">
        <f>'SC4'!BO35</f>
        <v>#N/A</v>
      </c>
      <c r="DB37" s="16" t="e">
        <f>'SC4'!BP35</f>
        <v>#N/A</v>
      </c>
      <c r="DC37" s="16" t="e">
        <f>'SC4'!BQ35</f>
        <v>#N/A</v>
      </c>
      <c r="DD37" s="16" t="e">
        <f t="shared" si="65"/>
        <v>#N/A</v>
      </c>
      <c r="DE37" s="16" t="e">
        <f t="shared" si="18"/>
        <v>#N/A</v>
      </c>
      <c r="DF37" s="45" t="e">
        <f>'SC4'!BR35</f>
        <v>#N/A</v>
      </c>
      <c r="DG37" s="46" t="e">
        <f>'SC4'!BS35</f>
        <v>#N/A</v>
      </c>
      <c r="DH37" s="46" t="e">
        <f>'SC4'!BT35</f>
        <v>#N/A</v>
      </c>
      <c r="DI37" s="46" t="e">
        <f t="shared" si="66"/>
        <v>#N/A</v>
      </c>
      <c r="DJ37" s="47" t="e">
        <f t="shared" si="19"/>
        <v>#N/A</v>
      </c>
      <c r="DK37" s="16" t="e">
        <f>'SC4'!BU35</f>
        <v>#N/A</v>
      </c>
      <c r="DL37" s="16" t="e">
        <f>'SC4'!BV35</f>
        <v>#N/A</v>
      </c>
      <c r="DM37" s="16" t="e">
        <f>'SC4'!BW35</f>
        <v>#N/A</v>
      </c>
      <c r="DN37" s="16" t="e">
        <f t="shared" si="67"/>
        <v>#N/A</v>
      </c>
      <c r="DO37" s="16" t="e">
        <f t="shared" si="20"/>
        <v>#N/A</v>
      </c>
      <c r="DP37" s="45" t="e">
        <f>'SC4'!BX35</f>
        <v>#N/A</v>
      </c>
      <c r="DQ37" s="46" t="e">
        <f>'SC4'!BY35</f>
        <v>#N/A</v>
      </c>
      <c r="DR37" s="46" t="e">
        <f>'SC4'!BZ35</f>
        <v>#N/A</v>
      </c>
      <c r="DS37" s="46" t="e">
        <f t="shared" si="68"/>
        <v>#N/A</v>
      </c>
      <c r="DT37" s="47" t="e">
        <f t="shared" si="21"/>
        <v>#N/A</v>
      </c>
      <c r="DU37" s="16" t="e">
        <f>'SC4'!CA35</f>
        <v>#N/A</v>
      </c>
      <c r="DV37" s="16" t="e">
        <f>'SC4'!CB35</f>
        <v>#N/A</v>
      </c>
      <c r="DW37" s="16" t="e">
        <f>'SC4'!CC35</f>
        <v>#N/A</v>
      </c>
      <c r="DX37" s="16" t="e">
        <f t="shared" si="69"/>
        <v>#N/A</v>
      </c>
      <c r="DY37" s="16" t="e">
        <f t="shared" si="22"/>
        <v>#N/A</v>
      </c>
      <c r="DZ37" s="45" t="e">
        <f>'SC4'!CD35</f>
        <v>#N/A</v>
      </c>
      <c r="EA37" s="46" t="e">
        <f>'SC4'!CE35</f>
        <v>#N/A</v>
      </c>
      <c r="EB37" s="46" t="e">
        <f>'SC4'!CF35</f>
        <v>#N/A</v>
      </c>
      <c r="EC37" s="46" t="e">
        <f t="shared" si="70"/>
        <v>#N/A</v>
      </c>
      <c r="ED37" s="47" t="e">
        <f t="shared" si="23"/>
        <v>#N/A</v>
      </c>
      <c r="EE37" s="16" t="e">
        <f>'SC4'!CG35</f>
        <v>#N/A</v>
      </c>
      <c r="EF37" s="16" t="e">
        <f>'SC4'!CH35</f>
        <v>#N/A</v>
      </c>
      <c r="EG37" s="16" t="e">
        <f>'SC4'!CI35</f>
        <v>#N/A</v>
      </c>
      <c r="EH37" s="16" t="e">
        <f t="shared" si="71"/>
        <v>#N/A</v>
      </c>
      <c r="EI37" s="16" t="e">
        <f t="shared" si="24"/>
        <v>#N/A</v>
      </c>
      <c r="EJ37" s="45" t="e">
        <f>'SC4'!CJ35</f>
        <v>#N/A</v>
      </c>
      <c r="EK37" s="46" t="e">
        <f>'SC4'!CK35</f>
        <v>#N/A</v>
      </c>
      <c r="EL37" s="46" t="e">
        <f>'SC4'!CL35</f>
        <v>#N/A</v>
      </c>
      <c r="EM37" s="46" t="e">
        <f t="shared" si="72"/>
        <v>#N/A</v>
      </c>
      <c r="EN37" s="47" t="e">
        <f t="shared" si="25"/>
        <v>#N/A</v>
      </c>
      <c r="EO37" s="16" t="e">
        <f>'SC4'!CM35</f>
        <v>#N/A</v>
      </c>
      <c r="EP37" s="16" t="e">
        <f>'SC4'!CN35</f>
        <v>#N/A</v>
      </c>
      <c r="EQ37" s="16" t="e">
        <f>'SC4'!CO35</f>
        <v>#N/A</v>
      </c>
      <c r="ER37" s="16" t="e">
        <f t="shared" si="73"/>
        <v>#N/A</v>
      </c>
      <c r="ES37" s="16" t="e">
        <f t="shared" si="26"/>
        <v>#N/A</v>
      </c>
      <c r="ET37" s="45" t="e">
        <f>'SC4'!CP35</f>
        <v>#N/A</v>
      </c>
      <c r="EU37" s="46" t="e">
        <f>'SC4'!CQ35</f>
        <v>#N/A</v>
      </c>
      <c r="EV37" s="46" t="e">
        <f>'SC4'!CR35</f>
        <v>#N/A</v>
      </c>
      <c r="EW37" s="46" t="e">
        <f t="shared" si="74"/>
        <v>#N/A</v>
      </c>
      <c r="EX37" s="47" t="e">
        <f t="shared" si="27"/>
        <v>#N/A</v>
      </c>
      <c r="EY37" s="16" t="e">
        <f>'SC4'!CS35</f>
        <v>#N/A</v>
      </c>
      <c r="EZ37" s="16" t="e">
        <f>'SC4'!CT35</f>
        <v>#N/A</v>
      </c>
      <c r="FA37" s="16" t="e">
        <f>'SC4'!CU35</f>
        <v>#N/A</v>
      </c>
      <c r="FB37" s="16" t="e">
        <f t="shared" si="75"/>
        <v>#N/A</v>
      </c>
      <c r="FC37" s="16" t="e">
        <f t="shared" si="28"/>
        <v>#N/A</v>
      </c>
      <c r="FD37" s="45" t="e">
        <f>'SC4'!CV35</f>
        <v>#N/A</v>
      </c>
      <c r="FE37" s="46" t="e">
        <f>'SC4'!CW35</f>
        <v>#N/A</v>
      </c>
      <c r="FF37" s="46" t="e">
        <f>'SC4'!CX35</f>
        <v>#N/A</v>
      </c>
      <c r="FG37" s="46" t="e">
        <f t="shared" si="76"/>
        <v>#N/A</v>
      </c>
      <c r="FH37" s="47" t="e">
        <f t="shared" si="29"/>
        <v>#N/A</v>
      </c>
      <c r="FI37" s="16" t="e">
        <f>'SC4'!CY35</f>
        <v>#N/A</v>
      </c>
      <c r="FJ37" s="16" t="e">
        <f>'SC4'!CZ35</f>
        <v>#N/A</v>
      </c>
      <c r="FK37" s="16" t="e">
        <f>'SC4'!DA35</f>
        <v>#N/A</v>
      </c>
      <c r="FL37" s="16" t="e">
        <f t="shared" si="77"/>
        <v>#N/A</v>
      </c>
      <c r="FM37" s="16" t="e">
        <f t="shared" si="30"/>
        <v>#N/A</v>
      </c>
      <c r="FN37" s="45" t="e">
        <f>'SC4'!DB35</f>
        <v>#N/A</v>
      </c>
      <c r="FO37" s="46" t="e">
        <f>'SC4'!DC35</f>
        <v>#N/A</v>
      </c>
      <c r="FP37" s="46" t="e">
        <f>'SC4'!DD35</f>
        <v>#N/A</v>
      </c>
      <c r="FQ37" s="46" t="e">
        <f t="shared" si="78"/>
        <v>#N/A</v>
      </c>
      <c r="FR37" s="47" t="e">
        <f t="shared" si="31"/>
        <v>#N/A</v>
      </c>
      <c r="FS37" s="16" t="e">
        <f>'SC4'!DE35</f>
        <v>#N/A</v>
      </c>
      <c r="FT37" s="16" t="e">
        <f>'SC4'!DF35</f>
        <v>#N/A</v>
      </c>
      <c r="FU37" s="16" t="e">
        <f>'SC4'!DG35</f>
        <v>#N/A</v>
      </c>
      <c r="FV37" s="16" t="e">
        <f t="shared" si="79"/>
        <v>#N/A</v>
      </c>
      <c r="FW37" s="16" t="e">
        <f t="shared" si="32"/>
        <v>#N/A</v>
      </c>
      <c r="FX37" s="45" t="e">
        <f>'SC4'!DH35</f>
        <v>#N/A</v>
      </c>
      <c r="FY37" s="46" t="e">
        <f>'SC4'!DI35</f>
        <v>#N/A</v>
      </c>
      <c r="FZ37" s="46" t="e">
        <f>'SC4'!DJ35</f>
        <v>#N/A</v>
      </c>
      <c r="GA37" s="46" t="e">
        <f t="shared" si="80"/>
        <v>#N/A</v>
      </c>
      <c r="GB37" s="47" t="e">
        <f t="shared" si="33"/>
        <v>#N/A</v>
      </c>
      <c r="GC37" s="16" t="e">
        <f>'SC4'!DK35</f>
        <v>#N/A</v>
      </c>
      <c r="GD37" s="16" t="e">
        <f>'SC4'!DL35</f>
        <v>#N/A</v>
      </c>
      <c r="GE37" s="16" t="e">
        <f>'SC4'!DM35</f>
        <v>#N/A</v>
      </c>
      <c r="GF37" s="16" t="e">
        <f t="shared" si="81"/>
        <v>#N/A</v>
      </c>
      <c r="GG37" s="16" t="e">
        <f t="shared" si="34"/>
        <v>#N/A</v>
      </c>
      <c r="GH37" s="45" t="e">
        <f>'SC4'!DN35</f>
        <v>#N/A</v>
      </c>
      <c r="GI37" s="46" t="e">
        <f>'SC4'!DO35</f>
        <v>#N/A</v>
      </c>
      <c r="GJ37" s="46" t="e">
        <f>'SC4'!DP35</f>
        <v>#N/A</v>
      </c>
      <c r="GK37" s="46" t="e">
        <f t="shared" si="82"/>
        <v>#N/A</v>
      </c>
      <c r="GL37" s="47" t="e">
        <f t="shared" si="35"/>
        <v>#N/A</v>
      </c>
      <c r="GM37" s="16" t="e">
        <f>'SC4'!DQ35</f>
        <v>#N/A</v>
      </c>
      <c r="GN37" s="16" t="e">
        <f>'SC4'!DR35</f>
        <v>#N/A</v>
      </c>
      <c r="GO37" s="16" t="e">
        <f>'SC4'!DS35</f>
        <v>#N/A</v>
      </c>
      <c r="GP37" s="16" t="e">
        <f t="shared" si="83"/>
        <v>#N/A</v>
      </c>
      <c r="GQ37" s="16" t="e">
        <f t="shared" si="36"/>
        <v>#N/A</v>
      </c>
      <c r="GR37" s="45" t="e">
        <f>'SC4'!DT35</f>
        <v>#N/A</v>
      </c>
      <c r="GS37" s="46" t="e">
        <f>'SC4'!DU35</f>
        <v>#N/A</v>
      </c>
      <c r="GT37" s="46" t="e">
        <f>'SC4'!DV35</f>
        <v>#N/A</v>
      </c>
      <c r="GU37" s="46" t="e">
        <f t="shared" si="84"/>
        <v>#N/A</v>
      </c>
      <c r="GV37" s="47" t="e">
        <f t="shared" si="37"/>
        <v>#N/A</v>
      </c>
      <c r="GW37" s="16" t="e">
        <f>'SC4'!DW35</f>
        <v>#N/A</v>
      </c>
      <c r="GX37" s="16" t="e">
        <f>'SC4'!DX35</f>
        <v>#N/A</v>
      </c>
      <c r="GY37" s="16" t="e">
        <f>'SC4'!DY35</f>
        <v>#N/A</v>
      </c>
      <c r="GZ37" s="16" t="e">
        <f t="shared" si="85"/>
        <v>#N/A</v>
      </c>
      <c r="HA37" s="16" t="e">
        <f t="shared" si="38"/>
        <v>#N/A</v>
      </c>
      <c r="HB37" s="45" t="e">
        <f>'SC4'!DZ35</f>
        <v>#N/A</v>
      </c>
      <c r="HC37" s="46" t="e">
        <f>'SC4'!EA35</f>
        <v>#N/A</v>
      </c>
      <c r="HD37" s="46" t="e">
        <f>'SC4'!EB35</f>
        <v>#N/A</v>
      </c>
      <c r="HE37" s="46" t="e">
        <f t="shared" si="86"/>
        <v>#N/A</v>
      </c>
      <c r="HF37" s="47" t="e">
        <f t="shared" si="39"/>
        <v>#N/A</v>
      </c>
      <c r="HG37" s="16" t="e">
        <f>'SC4'!EC35</f>
        <v>#N/A</v>
      </c>
      <c r="HH37" s="16" t="e">
        <f>'SC4'!ED35</f>
        <v>#N/A</v>
      </c>
      <c r="HI37" s="16" t="e">
        <f>'SC4'!EE35</f>
        <v>#N/A</v>
      </c>
      <c r="HJ37" s="16" t="e">
        <f t="shared" si="87"/>
        <v>#N/A</v>
      </c>
      <c r="HK37" s="16" t="e">
        <f t="shared" si="40"/>
        <v>#N/A</v>
      </c>
      <c r="HL37" s="45" t="e">
        <f>'SC4'!EF35</f>
        <v>#N/A</v>
      </c>
      <c r="HM37" s="46" t="e">
        <f>'SC4'!EG35</f>
        <v>#N/A</v>
      </c>
      <c r="HN37" s="46" t="e">
        <f>'SC4'!EH35</f>
        <v>#N/A</v>
      </c>
      <c r="HO37" s="46" t="e">
        <f t="shared" si="88"/>
        <v>#N/A</v>
      </c>
      <c r="HP37" s="47" t="e">
        <f t="shared" si="41"/>
        <v>#N/A</v>
      </c>
      <c r="HQ37" s="16" t="e">
        <f>'SC4'!EI35</f>
        <v>#N/A</v>
      </c>
      <c r="HR37" s="16" t="e">
        <f>'SC4'!EJ35</f>
        <v>#N/A</v>
      </c>
      <c r="HS37" s="16" t="e">
        <f>'SC4'!EK35</f>
        <v>#N/A</v>
      </c>
      <c r="HT37" s="16" t="e">
        <f t="shared" si="89"/>
        <v>#N/A</v>
      </c>
      <c r="HU37" s="16" t="e">
        <f t="shared" si="42"/>
        <v>#N/A</v>
      </c>
      <c r="HV37" s="45" t="e">
        <f>'SC4'!EL35</f>
        <v>#N/A</v>
      </c>
      <c r="HW37" s="46" t="e">
        <f>'SC4'!EM35</f>
        <v>#N/A</v>
      </c>
      <c r="HX37" s="46" t="e">
        <f>'SC4'!EN35</f>
        <v>#N/A</v>
      </c>
      <c r="HY37" s="46" t="e">
        <f t="shared" si="90"/>
        <v>#N/A</v>
      </c>
      <c r="HZ37" s="47" t="e">
        <f t="shared" si="43"/>
        <v>#N/A</v>
      </c>
      <c r="IA37" s="45" t="e">
        <f>'SC4'!EO35</f>
        <v>#N/A</v>
      </c>
      <c r="IB37" s="46" t="e">
        <f>'SC4'!EP35</f>
        <v>#N/A</v>
      </c>
      <c r="IC37" s="46" t="e">
        <f>'SC4'!EQ35</f>
        <v>#N/A</v>
      </c>
      <c r="ID37" s="46" t="e">
        <f t="shared" si="91"/>
        <v>#N/A</v>
      </c>
      <c r="IE37" s="47" t="e">
        <f t="shared" si="44"/>
        <v>#N/A</v>
      </c>
    </row>
    <row r="38" spans="1:239" s="16" customFormat="1" x14ac:dyDescent="0.25">
      <c r="A38" s="16">
        <f>'SC4'!A36</f>
        <v>0</v>
      </c>
      <c r="B38" s="16" t="e">
        <f>'SC4'!B36</f>
        <v>#N/A</v>
      </c>
      <c r="C38" s="16" t="e">
        <f>'SC4'!C36</f>
        <v>#N/A</v>
      </c>
      <c r="D38" s="16" t="e">
        <f>'SC4'!D36</f>
        <v>#N/A</v>
      </c>
      <c r="E38" s="16" t="e">
        <f>'SC4'!E36</f>
        <v>#N/A</v>
      </c>
      <c r="F38" s="16" t="e">
        <f>'SC4'!F36</f>
        <v>#N/A</v>
      </c>
      <c r="G38" s="16" t="e">
        <f>'SC4'!G36</f>
        <v>#N/A</v>
      </c>
      <c r="H38" s="16" t="e">
        <f>'SC4'!H36</f>
        <v>#N/A</v>
      </c>
      <c r="I38" s="16" t="e">
        <f>'SC4'!I36</f>
        <v>#N/A</v>
      </c>
      <c r="J38" s="45" t="e">
        <f>'SC4'!J36</f>
        <v>#N/A</v>
      </c>
      <c r="K38" s="46" t="e">
        <f>'SC4'!K36</f>
        <v>#N/A</v>
      </c>
      <c r="L38" s="46" t="e">
        <f>'SC4'!L36</f>
        <v>#N/A</v>
      </c>
      <c r="M38" s="46" t="e">
        <f t="shared" si="45"/>
        <v>#N/A</v>
      </c>
      <c r="N38" s="47" t="e">
        <f t="shared" si="94"/>
        <v>#N/A</v>
      </c>
      <c r="O38" s="16" t="e">
        <f>'SC4'!M36</f>
        <v>#N/A</v>
      </c>
      <c r="P38" s="16" t="e">
        <f>'SC4'!N36</f>
        <v>#N/A</v>
      </c>
      <c r="Q38" s="16" t="e">
        <f>'SC4'!O36</f>
        <v>#N/A</v>
      </c>
      <c r="R38" s="16" t="e">
        <f t="shared" si="47"/>
        <v>#N/A</v>
      </c>
      <c r="S38" s="16" t="e">
        <f t="shared" si="0"/>
        <v>#N/A</v>
      </c>
      <c r="T38" s="45" t="e">
        <f>'SC4'!P36</f>
        <v>#N/A</v>
      </c>
      <c r="U38" s="46" t="e">
        <f>'SC4'!Q36</f>
        <v>#N/A</v>
      </c>
      <c r="V38" s="46" t="e">
        <f>'SC4'!R36</f>
        <v>#N/A</v>
      </c>
      <c r="W38" s="46" t="e">
        <f t="shared" si="48"/>
        <v>#N/A</v>
      </c>
      <c r="X38" s="47" t="e">
        <f t="shared" si="1"/>
        <v>#N/A</v>
      </c>
      <c r="Y38" s="16" t="e">
        <f>'SC4'!S36</f>
        <v>#N/A</v>
      </c>
      <c r="Z38" s="16" t="e">
        <f>'SC4'!T36</f>
        <v>#N/A</v>
      </c>
      <c r="AA38" s="16" t="e">
        <f>'SC4'!U36</f>
        <v>#N/A</v>
      </c>
      <c r="AB38" s="16" t="e">
        <f t="shared" si="49"/>
        <v>#N/A</v>
      </c>
      <c r="AC38" s="16" t="e">
        <f t="shared" si="2"/>
        <v>#N/A</v>
      </c>
      <c r="AD38" s="45" t="e">
        <f>'SC4'!V36</f>
        <v>#N/A</v>
      </c>
      <c r="AE38" s="46" t="e">
        <f>'SC4'!W36</f>
        <v>#N/A</v>
      </c>
      <c r="AF38" s="46" t="e">
        <f>'SC4'!X36</f>
        <v>#N/A</v>
      </c>
      <c r="AG38" s="46" t="e">
        <f t="shared" si="50"/>
        <v>#N/A</v>
      </c>
      <c r="AH38" s="47" t="e">
        <f t="shared" si="3"/>
        <v>#N/A</v>
      </c>
      <c r="AI38" s="16" t="e">
        <f>'SC4'!Y36</f>
        <v>#N/A</v>
      </c>
      <c r="AJ38" s="16" t="e">
        <f>'SC4'!Z36</f>
        <v>#N/A</v>
      </c>
      <c r="AK38" s="16" t="e">
        <f>'SC4'!AA36</f>
        <v>#N/A</v>
      </c>
      <c r="AL38" s="16" t="e">
        <f t="shared" si="51"/>
        <v>#N/A</v>
      </c>
      <c r="AM38" s="16" t="e">
        <f t="shared" si="4"/>
        <v>#N/A</v>
      </c>
      <c r="AN38" s="45" t="e">
        <f>'SC4'!AB36</f>
        <v>#N/A</v>
      </c>
      <c r="AO38" s="46" t="e">
        <f>'SC4'!AC36</f>
        <v>#N/A</v>
      </c>
      <c r="AP38" s="46" t="e">
        <f>'SC4'!AD36</f>
        <v>#N/A</v>
      </c>
      <c r="AQ38" s="46" t="e">
        <f t="shared" si="52"/>
        <v>#N/A</v>
      </c>
      <c r="AR38" s="47" t="e">
        <f t="shared" si="5"/>
        <v>#N/A</v>
      </c>
      <c r="AS38" s="16" t="e">
        <f>'SC4'!AE36</f>
        <v>#N/A</v>
      </c>
      <c r="AT38" s="16" t="e">
        <f>'SC4'!AF36</f>
        <v>#N/A</v>
      </c>
      <c r="AU38" s="16" t="e">
        <f>'SC4'!AG36</f>
        <v>#N/A</v>
      </c>
      <c r="AV38" s="16" t="e">
        <f t="shared" si="53"/>
        <v>#N/A</v>
      </c>
      <c r="AW38" s="16" t="e">
        <f t="shared" si="6"/>
        <v>#N/A</v>
      </c>
      <c r="AX38" s="45" t="e">
        <f>'SC4'!AH36</f>
        <v>#N/A</v>
      </c>
      <c r="AY38" s="46" t="e">
        <f>'SC4'!AI36</f>
        <v>#N/A</v>
      </c>
      <c r="AZ38" s="46" t="e">
        <f>'SC4'!AJ36</f>
        <v>#N/A</v>
      </c>
      <c r="BA38" s="46" t="e">
        <f t="shared" si="54"/>
        <v>#N/A</v>
      </c>
      <c r="BB38" s="47" t="e">
        <f t="shared" si="7"/>
        <v>#N/A</v>
      </c>
      <c r="BC38" s="16" t="e">
        <f>'SC4'!AK36</f>
        <v>#N/A</v>
      </c>
      <c r="BD38" s="16" t="e">
        <f>'SC4'!AL36</f>
        <v>#N/A</v>
      </c>
      <c r="BE38" s="16" t="e">
        <f>'SC4'!AM36</f>
        <v>#N/A</v>
      </c>
      <c r="BF38" s="16" t="e">
        <f t="shared" si="55"/>
        <v>#N/A</v>
      </c>
      <c r="BG38" s="16" t="e">
        <f t="shared" si="8"/>
        <v>#N/A</v>
      </c>
      <c r="BH38" s="45" t="e">
        <f>'SC4'!AN36</f>
        <v>#N/A</v>
      </c>
      <c r="BI38" s="46" t="e">
        <f>'SC4'!AO36</f>
        <v>#N/A</v>
      </c>
      <c r="BJ38" s="46" t="e">
        <f>'SC4'!AP36</f>
        <v>#N/A</v>
      </c>
      <c r="BK38" s="46" t="e">
        <f t="shared" si="56"/>
        <v>#N/A</v>
      </c>
      <c r="BL38" s="47" t="e">
        <f t="shared" si="9"/>
        <v>#N/A</v>
      </c>
      <c r="BM38" s="16" t="e">
        <f>'SC4'!AQ36</f>
        <v>#N/A</v>
      </c>
      <c r="BN38" s="16" t="e">
        <f>'SC4'!AR36</f>
        <v>#N/A</v>
      </c>
      <c r="BO38" s="16" t="e">
        <f>'SC4'!AS36</f>
        <v>#N/A</v>
      </c>
      <c r="BP38" s="16" t="e">
        <f t="shared" si="57"/>
        <v>#N/A</v>
      </c>
      <c r="BQ38" s="16" t="e">
        <f t="shared" si="10"/>
        <v>#N/A</v>
      </c>
      <c r="BR38" s="45" t="e">
        <f>'SC4'!AT36</f>
        <v>#N/A</v>
      </c>
      <c r="BS38" s="46" t="e">
        <f>'SC4'!AU36</f>
        <v>#N/A</v>
      </c>
      <c r="BT38" s="46" t="e">
        <f>'SC4'!AV36</f>
        <v>#N/A</v>
      </c>
      <c r="BU38" s="46" t="e">
        <f t="shared" si="58"/>
        <v>#N/A</v>
      </c>
      <c r="BV38" s="47" t="e">
        <f t="shared" si="11"/>
        <v>#N/A</v>
      </c>
      <c r="BW38" s="16" t="e">
        <f>'SC4'!AW36</f>
        <v>#N/A</v>
      </c>
      <c r="BX38" s="16" t="e">
        <f>'SC4'!AX36</f>
        <v>#N/A</v>
      </c>
      <c r="BY38" s="16" t="e">
        <f>'SC4'!AY36</f>
        <v>#N/A</v>
      </c>
      <c r="BZ38" s="16" t="e">
        <f t="shared" si="59"/>
        <v>#N/A</v>
      </c>
      <c r="CA38" s="16" t="e">
        <f t="shared" si="12"/>
        <v>#N/A</v>
      </c>
      <c r="CB38" s="45" t="e">
        <f>'SC4'!AZ36</f>
        <v>#N/A</v>
      </c>
      <c r="CC38" s="46" t="e">
        <f>'SC4'!BA36</f>
        <v>#N/A</v>
      </c>
      <c r="CD38" s="46" t="e">
        <f>'SC4'!BB36</f>
        <v>#N/A</v>
      </c>
      <c r="CE38" s="46" t="e">
        <f t="shared" si="60"/>
        <v>#N/A</v>
      </c>
      <c r="CF38" s="47" t="e">
        <f t="shared" si="13"/>
        <v>#N/A</v>
      </c>
      <c r="CG38" s="16" t="e">
        <f>'SC4'!BC36</f>
        <v>#N/A</v>
      </c>
      <c r="CH38" s="16" t="e">
        <f>'SC4'!BD36</f>
        <v>#N/A</v>
      </c>
      <c r="CI38" s="16" t="e">
        <f>'SC4'!BE36</f>
        <v>#N/A</v>
      </c>
      <c r="CJ38" s="16" t="e">
        <f t="shared" si="61"/>
        <v>#N/A</v>
      </c>
      <c r="CK38" s="16" t="e">
        <f t="shared" si="14"/>
        <v>#N/A</v>
      </c>
      <c r="CL38" s="45" t="e">
        <f>'SC4'!BF36</f>
        <v>#N/A</v>
      </c>
      <c r="CM38" s="46" t="e">
        <f>'SC4'!BG36</f>
        <v>#N/A</v>
      </c>
      <c r="CN38" s="46" t="e">
        <f>'SC4'!BH36</f>
        <v>#N/A</v>
      </c>
      <c r="CO38" s="46" t="e">
        <f t="shared" si="62"/>
        <v>#N/A</v>
      </c>
      <c r="CP38" s="47" t="e">
        <f t="shared" si="15"/>
        <v>#N/A</v>
      </c>
      <c r="CQ38" s="16" t="e">
        <f>'SC4'!BI36</f>
        <v>#N/A</v>
      </c>
      <c r="CR38" s="16" t="e">
        <f>'SC4'!BJ36</f>
        <v>#N/A</v>
      </c>
      <c r="CS38" s="16" t="e">
        <f>'SC4'!BK36</f>
        <v>#N/A</v>
      </c>
      <c r="CT38" s="16" t="e">
        <f t="shared" si="63"/>
        <v>#N/A</v>
      </c>
      <c r="CU38" s="16" t="e">
        <f t="shared" si="16"/>
        <v>#N/A</v>
      </c>
      <c r="CV38" s="45" t="e">
        <f>'SC4'!BL36</f>
        <v>#N/A</v>
      </c>
      <c r="CW38" s="46" t="e">
        <f>'SC4'!BM36</f>
        <v>#N/A</v>
      </c>
      <c r="CX38" s="46" t="e">
        <f>'SC4'!BN36</f>
        <v>#N/A</v>
      </c>
      <c r="CY38" s="46" t="e">
        <f t="shared" si="64"/>
        <v>#N/A</v>
      </c>
      <c r="CZ38" s="47" t="e">
        <f t="shared" si="17"/>
        <v>#N/A</v>
      </c>
      <c r="DA38" s="16" t="e">
        <f>'SC4'!BO36</f>
        <v>#N/A</v>
      </c>
      <c r="DB38" s="16" t="e">
        <f>'SC4'!BP36</f>
        <v>#N/A</v>
      </c>
      <c r="DC38" s="16" t="e">
        <f>'SC4'!BQ36</f>
        <v>#N/A</v>
      </c>
      <c r="DD38" s="16" t="e">
        <f t="shared" si="65"/>
        <v>#N/A</v>
      </c>
      <c r="DE38" s="16" t="e">
        <f t="shared" si="18"/>
        <v>#N/A</v>
      </c>
      <c r="DF38" s="45" t="e">
        <f>'SC4'!BR36</f>
        <v>#N/A</v>
      </c>
      <c r="DG38" s="46" t="e">
        <f>'SC4'!BS36</f>
        <v>#N/A</v>
      </c>
      <c r="DH38" s="46" t="e">
        <f>'SC4'!BT36</f>
        <v>#N/A</v>
      </c>
      <c r="DI38" s="46" t="e">
        <f t="shared" si="66"/>
        <v>#N/A</v>
      </c>
      <c r="DJ38" s="47" t="e">
        <f t="shared" si="19"/>
        <v>#N/A</v>
      </c>
      <c r="DK38" s="16" t="e">
        <f>'SC4'!BU36</f>
        <v>#N/A</v>
      </c>
      <c r="DL38" s="16" t="e">
        <f>'SC4'!BV36</f>
        <v>#N/A</v>
      </c>
      <c r="DM38" s="16" t="e">
        <f>'SC4'!BW36</f>
        <v>#N/A</v>
      </c>
      <c r="DN38" s="16" t="e">
        <f t="shared" si="67"/>
        <v>#N/A</v>
      </c>
      <c r="DO38" s="16" t="e">
        <f t="shared" si="20"/>
        <v>#N/A</v>
      </c>
      <c r="DP38" s="45" t="e">
        <f>'SC4'!BX36</f>
        <v>#N/A</v>
      </c>
      <c r="DQ38" s="46" t="e">
        <f>'SC4'!BY36</f>
        <v>#N/A</v>
      </c>
      <c r="DR38" s="46" t="e">
        <f>'SC4'!BZ36</f>
        <v>#N/A</v>
      </c>
      <c r="DS38" s="46" t="e">
        <f t="shared" si="68"/>
        <v>#N/A</v>
      </c>
      <c r="DT38" s="47" t="e">
        <f t="shared" si="21"/>
        <v>#N/A</v>
      </c>
      <c r="DU38" s="16" t="e">
        <f>'SC4'!CA36</f>
        <v>#N/A</v>
      </c>
      <c r="DV38" s="16" t="e">
        <f>'SC4'!CB36</f>
        <v>#N/A</v>
      </c>
      <c r="DW38" s="16" t="e">
        <f>'SC4'!CC36</f>
        <v>#N/A</v>
      </c>
      <c r="DX38" s="16" t="e">
        <f t="shared" si="69"/>
        <v>#N/A</v>
      </c>
      <c r="DY38" s="16" t="e">
        <f t="shared" si="22"/>
        <v>#N/A</v>
      </c>
      <c r="DZ38" s="45" t="e">
        <f>'SC4'!CD36</f>
        <v>#N/A</v>
      </c>
      <c r="EA38" s="46" t="e">
        <f>'SC4'!CE36</f>
        <v>#N/A</v>
      </c>
      <c r="EB38" s="46" t="e">
        <f>'SC4'!CF36</f>
        <v>#N/A</v>
      </c>
      <c r="EC38" s="46" t="e">
        <f t="shared" si="70"/>
        <v>#N/A</v>
      </c>
      <c r="ED38" s="47" t="e">
        <f t="shared" si="23"/>
        <v>#N/A</v>
      </c>
      <c r="EE38" s="16" t="e">
        <f>'SC4'!CG36</f>
        <v>#N/A</v>
      </c>
      <c r="EF38" s="16" t="e">
        <f>'SC4'!CH36</f>
        <v>#N/A</v>
      </c>
      <c r="EG38" s="16" t="e">
        <f>'SC4'!CI36</f>
        <v>#N/A</v>
      </c>
      <c r="EH38" s="16" t="e">
        <f t="shared" si="71"/>
        <v>#N/A</v>
      </c>
      <c r="EI38" s="16" t="e">
        <f t="shared" si="24"/>
        <v>#N/A</v>
      </c>
      <c r="EJ38" s="45" t="e">
        <f>'SC4'!CJ36</f>
        <v>#N/A</v>
      </c>
      <c r="EK38" s="46" t="e">
        <f>'SC4'!CK36</f>
        <v>#N/A</v>
      </c>
      <c r="EL38" s="46" t="e">
        <f>'SC4'!CL36</f>
        <v>#N/A</v>
      </c>
      <c r="EM38" s="46" t="e">
        <f t="shared" si="72"/>
        <v>#N/A</v>
      </c>
      <c r="EN38" s="47" t="e">
        <f t="shared" si="25"/>
        <v>#N/A</v>
      </c>
      <c r="EO38" s="16" t="e">
        <f>'SC4'!CM36</f>
        <v>#N/A</v>
      </c>
      <c r="EP38" s="16" t="e">
        <f>'SC4'!CN36</f>
        <v>#N/A</v>
      </c>
      <c r="EQ38" s="16" t="e">
        <f>'SC4'!CO36</f>
        <v>#N/A</v>
      </c>
      <c r="ER38" s="16" t="e">
        <f t="shared" si="73"/>
        <v>#N/A</v>
      </c>
      <c r="ES38" s="16" t="e">
        <f t="shared" si="26"/>
        <v>#N/A</v>
      </c>
      <c r="ET38" s="45" t="e">
        <f>'SC4'!CP36</f>
        <v>#N/A</v>
      </c>
      <c r="EU38" s="46" t="e">
        <f>'SC4'!CQ36</f>
        <v>#N/A</v>
      </c>
      <c r="EV38" s="46" t="e">
        <f>'SC4'!CR36</f>
        <v>#N/A</v>
      </c>
      <c r="EW38" s="46" t="e">
        <f t="shared" si="74"/>
        <v>#N/A</v>
      </c>
      <c r="EX38" s="47" t="e">
        <f t="shared" si="27"/>
        <v>#N/A</v>
      </c>
      <c r="EY38" s="16" t="e">
        <f>'SC4'!CS36</f>
        <v>#N/A</v>
      </c>
      <c r="EZ38" s="16" t="e">
        <f>'SC4'!CT36</f>
        <v>#N/A</v>
      </c>
      <c r="FA38" s="16" t="e">
        <f>'SC4'!CU36</f>
        <v>#N/A</v>
      </c>
      <c r="FB38" s="16" t="e">
        <f t="shared" si="75"/>
        <v>#N/A</v>
      </c>
      <c r="FC38" s="16" t="e">
        <f t="shared" si="28"/>
        <v>#N/A</v>
      </c>
      <c r="FD38" s="45" t="e">
        <f>'SC4'!CV36</f>
        <v>#N/A</v>
      </c>
      <c r="FE38" s="46" t="e">
        <f>'SC4'!CW36</f>
        <v>#N/A</v>
      </c>
      <c r="FF38" s="46" t="e">
        <f>'SC4'!CX36</f>
        <v>#N/A</v>
      </c>
      <c r="FG38" s="46" t="e">
        <f t="shared" si="76"/>
        <v>#N/A</v>
      </c>
      <c r="FH38" s="47" t="e">
        <f t="shared" si="29"/>
        <v>#N/A</v>
      </c>
      <c r="FI38" s="16" t="e">
        <f>'SC4'!CY36</f>
        <v>#N/A</v>
      </c>
      <c r="FJ38" s="16" t="e">
        <f>'SC4'!CZ36</f>
        <v>#N/A</v>
      </c>
      <c r="FK38" s="16" t="e">
        <f>'SC4'!DA36</f>
        <v>#N/A</v>
      </c>
      <c r="FL38" s="16" t="e">
        <f t="shared" si="77"/>
        <v>#N/A</v>
      </c>
      <c r="FM38" s="16" t="e">
        <f t="shared" si="30"/>
        <v>#N/A</v>
      </c>
      <c r="FN38" s="45" t="e">
        <f>'SC4'!DB36</f>
        <v>#N/A</v>
      </c>
      <c r="FO38" s="46" t="e">
        <f>'SC4'!DC36</f>
        <v>#N/A</v>
      </c>
      <c r="FP38" s="46" t="e">
        <f>'SC4'!DD36</f>
        <v>#N/A</v>
      </c>
      <c r="FQ38" s="46" t="e">
        <f t="shared" si="78"/>
        <v>#N/A</v>
      </c>
      <c r="FR38" s="47" t="e">
        <f t="shared" si="31"/>
        <v>#N/A</v>
      </c>
      <c r="FS38" s="16" t="e">
        <f>'SC4'!DE36</f>
        <v>#N/A</v>
      </c>
      <c r="FT38" s="16" t="e">
        <f>'SC4'!DF36</f>
        <v>#N/A</v>
      </c>
      <c r="FU38" s="16" t="e">
        <f>'SC4'!DG36</f>
        <v>#N/A</v>
      </c>
      <c r="FV38" s="16" t="e">
        <f t="shared" si="79"/>
        <v>#N/A</v>
      </c>
      <c r="FW38" s="16" t="e">
        <f t="shared" si="32"/>
        <v>#N/A</v>
      </c>
      <c r="FX38" s="45" t="e">
        <f>'SC4'!DH36</f>
        <v>#N/A</v>
      </c>
      <c r="FY38" s="46" t="e">
        <f>'SC4'!DI36</f>
        <v>#N/A</v>
      </c>
      <c r="FZ38" s="46" t="e">
        <f>'SC4'!DJ36</f>
        <v>#N/A</v>
      </c>
      <c r="GA38" s="46" t="e">
        <f t="shared" si="80"/>
        <v>#N/A</v>
      </c>
      <c r="GB38" s="47" t="e">
        <f t="shared" si="33"/>
        <v>#N/A</v>
      </c>
      <c r="GC38" s="16" t="e">
        <f>'SC4'!DK36</f>
        <v>#N/A</v>
      </c>
      <c r="GD38" s="16" t="e">
        <f>'SC4'!DL36</f>
        <v>#N/A</v>
      </c>
      <c r="GE38" s="16" t="e">
        <f>'SC4'!DM36</f>
        <v>#N/A</v>
      </c>
      <c r="GF38" s="16" t="e">
        <f t="shared" si="81"/>
        <v>#N/A</v>
      </c>
      <c r="GG38" s="16" t="e">
        <f t="shared" si="34"/>
        <v>#N/A</v>
      </c>
      <c r="GH38" s="45" t="e">
        <f>'SC4'!DN36</f>
        <v>#N/A</v>
      </c>
      <c r="GI38" s="46" t="e">
        <f>'SC4'!DO36</f>
        <v>#N/A</v>
      </c>
      <c r="GJ38" s="46" t="e">
        <f>'SC4'!DP36</f>
        <v>#N/A</v>
      </c>
      <c r="GK38" s="46" t="e">
        <f t="shared" si="82"/>
        <v>#N/A</v>
      </c>
      <c r="GL38" s="47" t="e">
        <f t="shared" si="35"/>
        <v>#N/A</v>
      </c>
      <c r="GM38" s="16" t="e">
        <f>'SC4'!DQ36</f>
        <v>#N/A</v>
      </c>
      <c r="GN38" s="16" t="e">
        <f>'SC4'!DR36</f>
        <v>#N/A</v>
      </c>
      <c r="GO38" s="16" t="e">
        <f>'SC4'!DS36</f>
        <v>#N/A</v>
      </c>
      <c r="GP38" s="16" t="e">
        <f t="shared" si="83"/>
        <v>#N/A</v>
      </c>
      <c r="GQ38" s="16" t="e">
        <f t="shared" si="36"/>
        <v>#N/A</v>
      </c>
      <c r="GR38" s="45" t="e">
        <f>'SC4'!DT36</f>
        <v>#N/A</v>
      </c>
      <c r="GS38" s="46" t="e">
        <f>'SC4'!DU36</f>
        <v>#N/A</v>
      </c>
      <c r="GT38" s="46" t="e">
        <f>'SC4'!DV36</f>
        <v>#N/A</v>
      </c>
      <c r="GU38" s="46" t="e">
        <f t="shared" si="84"/>
        <v>#N/A</v>
      </c>
      <c r="GV38" s="47" t="e">
        <f t="shared" si="37"/>
        <v>#N/A</v>
      </c>
      <c r="GW38" s="16" t="e">
        <f>'SC4'!DW36</f>
        <v>#N/A</v>
      </c>
      <c r="GX38" s="16" t="e">
        <f>'SC4'!DX36</f>
        <v>#N/A</v>
      </c>
      <c r="GY38" s="16" t="e">
        <f>'SC4'!DY36</f>
        <v>#N/A</v>
      </c>
      <c r="GZ38" s="16" t="e">
        <f t="shared" si="85"/>
        <v>#N/A</v>
      </c>
      <c r="HA38" s="16" t="e">
        <f t="shared" si="38"/>
        <v>#N/A</v>
      </c>
      <c r="HB38" s="45" t="e">
        <f>'SC4'!DZ36</f>
        <v>#N/A</v>
      </c>
      <c r="HC38" s="46" t="e">
        <f>'SC4'!EA36</f>
        <v>#N/A</v>
      </c>
      <c r="HD38" s="46" t="e">
        <f>'SC4'!EB36</f>
        <v>#N/A</v>
      </c>
      <c r="HE38" s="46" t="e">
        <f t="shared" si="86"/>
        <v>#N/A</v>
      </c>
      <c r="HF38" s="47" t="e">
        <f t="shared" si="39"/>
        <v>#N/A</v>
      </c>
      <c r="HG38" s="16" t="e">
        <f>'SC4'!EC36</f>
        <v>#N/A</v>
      </c>
      <c r="HH38" s="16" t="e">
        <f>'SC4'!ED36</f>
        <v>#N/A</v>
      </c>
      <c r="HI38" s="16" t="e">
        <f>'SC4'!EE36</f>
        <v>#N/A</v>
      </c>
      <c r="HJ38" s="16" t="e">
        <f t="shared" si="87"/>
        <v>#N/A</v>
      </c>
      <c r="HK38" s="16" t="e">
        <f t="shared" si="40"/>
        <v>#N/A</v>
      </c>
      <c r="HL38" s="45" t="e">
        <f>'SC4'!EF36</f>
        <v>#N/A</v>
      </c>
      <c r="HM38" s="46" t="e">
        <f>'SC4'!EG36</f>
        <v>#N/A</v>
      </c>
      <c r="HN38" s="46" t="e">
        <f>'SC4'!EH36</f>
        <v>#N/A</v>
      </c>
      <c r="HO38" s="46" t="e">
        <f t="shared" si="88"/>
        <v>#N/A</v>
      </c>
      <c r="HP38" s="47" t="e">
        <f t="shared" si="41"/>
        <v>#N/A</v>
      </c>
      <c r="HQ38" s="16" t="e">
        <f>'SC4'!EI36</f>
        <v>#N/A</v>
      </c>
      <c r="HR38" s="16" t="e">
        <f>'SC4'!EJ36</f>
        <v>#N/A</v>
      </c>
      <c r="HS38" s="16" t="e">
        <f>'SC4'!EK36</f>
        <v>#N/A</v>
      </c>
      <c r="HT38" s="16" t="e">
        <f t="shared" si="89"/>
        <v>#N/A</v>
      </c>
      <c r="HU38" s="16" t="e">
        <f t="shared" si="42"/>
        <v>#N/A</v>
      </c>
      <c r="HV38" s="45" t="e">
        <f>'SC4'!EL36</f>
        <v>#N/A</v>
      </c>
      <c r="HW38" s="46" t="e">
        <f>'SC4'!EM36</f>
        <v>#N/A</v>
      </c>
      <c r="HX38" s="46" t="e">
        <f>'SC4'!EN36</f>
        <v>#N/A</v>
      </c>
      <c r="HY38" s="46" t="e">
        <f t="shared" si="90"/>
        <v>#N/A</v>
      </c>
      <c r="HZ38" s="47" t="e">
        <f t="shared" si="43"/>
        <v>#N/A</v>
      </c>
      <c r="IA38" s="45" t="e">
        <f>'SC4'!EO36</f>
        <v>#N/A</v>
      </c>
      <c r="IB38" s="46" t="e">
        <f>'SC4'!EP36</f>
        <v>#N/A</v>
      </c>
      <c r="IC38" s="46" t="e">
        <f>'SC4'!EQ36</f>
        <v>#N/A</v>
      </c>
      <c r="ID38" s="46" t="e">
        <f t="shared" si="91"/>
        <v>#N/A</v>
      </c>
      <c r="IE38" s="47" t="e">
        <f t="shared" si="44"/>
        <v>#N/A</v>
      </c>
    </row>
    <row r="39" spans="1:239" s="16" customFormat="1" x14ac:dyDescent="0.25">
      <c r="J39" s="45"/>
      <c r="K39" s="46"/>
      <c r="L39" s="46"/>
      <c r="M39" s="46"/>
      <c r="N39" s="47"/>
      <c r="T39" s="45"/>
      <c r="U39" s="46"/>
      <c r="V39" s="46"/>
      <c r="W39" s="46"/>
      <c r="X39" s="47"/>
      <c r="AD39" s="45"/>
      <c r="AE39" s="46"/>
      <c r="AF39" s="46"/>
      <c r="AG39" s="46"/>
      <c r="AH39" s="47"/>
      <c r="AN39" s="45"/>
      <c r="AO39" s="46"/>
      <c r="AP39" s="46"/>
      <c r="AQ39" s="46"/>
      <c r="AR39" s="47"/>
      <c r="AX39" s="45"/>
      <c r="AY39" s="46"/>
      <c r="AZ39" s="46"/>
      <c r="BA39" s="46"/>
      <c r="BB39" s="47"/>
      <c r="BH39" s="45"/>
      <c r="BI39" s="46"/>
      <c r="BJ39" s="46"/>
      <c r="BK39" s="46"/>
      <c r="BL39" s="47"/>
      <c r="BR39" s="45"/>
      <c r="BS39" s="46"/>
      <c r="BT39" s="46"/>
      <c r="BU39" s="46"/>
      <c r="BV39" s="47"/>
      <c r="CB39" s="45"/>
      <c r="CC39" s="46"/>
      <c r="CD39" s="46"/>
      <c r="CE39" s="46"/>
      <c r="CF39" s="47"/>
      <c r="CL39" s="45"/>
      <c r="CM39" s="46"/>
      <c r="CN39" s="46"/>
      <c r="CO39" s="46"/>
      <c r="CP39" s="47"/>
      <c r="CV39" s="45"/>
      <c r="CW39" s="46"/>
      <c r="CX39" s="46"/>
      <c r="CY39" s="46"/>
      <c r="CZ39" s="47"/>
      <c r="DF39" s="45"/>
      <c r="DG39" s="46"/>
      <c r="DH39" s="46"/>
      <c r="DI39" s="46"/>
      <c r="DJ39" s="47"/>
      <c r="DP39" s="45"/>
      <c r="DQ39" s="46"/>
      <c r="DR39" s="46"/>
      <c r="DS39" s="46"/>
      <c r="DT39" s="47"/>
      <c r="DZ39" s="45"/>
      <c r="EA39" s="46"/>
      <c r="EB39" s="46"/>
      <c r="EC39" s="46"/>
      <c r="ED39" s="47"/>
      <c r="EJ39" s="45"/>
      <c r="EK39" s="46"/>
      <c r="EL39" s="46"/>
      <c r="EM39" s="46"/>
      <c r="EN39" s="47"/>
      <c r="ET39" s="45"/>
      <c r="EU39" s="46"/>
      <c r="EV39" s="46"/>
      <c r="EW39" s="46"/>
      <c r="EX39" s="47"/>
      <c r="FD39" s="45"/>
      <c r="FE39" s="46"/>
      <c r="FF39" s="46"/>
      <c r="FG39" s="46"/>
      <c r="FH39" s="47"/>
      <c r="FN39" s="45"/>
      <c r="FO39" s="46"/>
      <c r="FP39" s="46"/>
      <c r="FQ39" s="46"/>
      <c r="FR39" s="47"/>
      <c r="FX39" s="45"/>
      <c r="FY39" s="46"/>
      <c r="FZ39" s="46"/>
      <c r="GA39" s="46"/>
      <c r="GB39" s="47"/>
      <c r="GH39" s="45"/>
      <c r="GI39" s="46"/>
      <c r="GJ39" s="46"/>
      <c r="GK39" s="46"/>
      <c r="GL39" s="47"/>
      <c r="GR39" s="45"/>
      <c r="GS39" s="46"/>
      <c r="GT39" s="46"/>
      <c r="GU39" s="46"/>
      <c r="GV39" s="47"/>
      <c r="HB39" s="45"/>
      <c r="HC39" s="46"/>
      <c r="HD39" s="46"/>
      <c r="HE39" s="46"/>
      <c r="HF39" s="47"/>
      <c r="HL39" s="45"/>
      <c r="HM39" s="46"/>
      <c r="HN39" s="46"/>
      <c r="HO39" s="46"/>
      <c r="HP39" s="47"/>
      <c r="HV39" s="45"/>
      <c r="HW39" s="46"/>
      <c r="HX39" s="46"/>
      <c r="HY39" s="46"/>
      <c r="HZ39" s="47"/>
      <c r="IA39" s="45"/>
      <c r="IB39" s="46"/>
      <c r="IC39" s="46"/>
      <c r="ID39" s="46"/>
      <c r="IE39" s="47"/>
    </row>
    <row r="40" spans="1:239" s="16" customFormat="1" x14ac:dyDescent="0.25">
      <c r="J40" s="45"/>
      <c r="K40" s="46"/>
      <c r="L40" s="46"/>
      <c r="M40" s="46"/>
      <c r="N40" s="47"/>
      <c r="T40" s="45"/>
      <c r="U40" s="46"/>
      <c r="V40" s="46"/>
      <c r="W40" s="46"/>
      <c r="X40" s="47"/>
      <c r="AD40" s="45"/>
      <c r="AE40" s="46"/>
      <c r="AF40" s="46"/>
      <c r="AG40" s="46"/>
      <c r="AH40" s="47"/>
      <c r="AN40" s="45"/>
      <c r="AO40" s="46"/>
      <c r="AP40" s="46"/>
      <c r="AQ40" s="46"/>
      <c r="AR40" s="47"/>
      <c r="AX40" s="45"/>
      <c r="AY40" s="46"/>
      <c r="AZ40" s="46"/>
      <c r="BA40" s="46"/>
      <c r="BB40" s="47"/>
      <c r="BH40" s="45"/>
      <c r="BI40" s="46"/>
      <c r="BJ40" s="46"/>
      <c r="BK40" s="46"/>
      <c r="BL40" s="47"/>
      <c r="BR40" s="45"/>
      <c r="BS40" s="46"/>
      <c r="BT40" s="46"/>
      <c r="BU40" s="46"/>
      <c r="BV40" s="47"/>
      <c r="CB40" s="45"/>
      <c r="CC40" s="46"/>
      <c r="CD40" s="46"/>
      <c r="CE40" s="46"/>
      <c r="CF40" s="47"/>
      <c r="CL40" s="45"/>
      <c r="CM40" s="46"/>
      <c r="CN40" s="46"/>
      <c r="CO40" s="46"/>
      <c r="CP40" s="47"/>
      <c r="CV40" s="45"/>
      <c r="CW40" s="46"/>
      <c r="CX40" s="46"/>
      <c r="CY40" s="46"/>
      <c r="CZ40" s="47"/>
      <c r="DF40" s="45"/>
      <c r="DG40" s="46"/>
      <c r="DH40" s="46"/>
      <c r="DI40" s="46"/>
      <c r="DJ40" s="47"/>
      <c r="DP40" s="45"/>
      <c r="DQ40" s="46"/>
      <c r="DR40" s="46"/>
      <c r="DS40" s="46"/>
      <c r="DT40" s="47"/>
      <c r="DZ40" s="45"/>
      <c r="EA40" s="46"/>
      <c r="EB40" s="46"/>
      <c r="EC40" s="46"/>
      <c r="ED40" s="47"/>
      <c r="EJ40" s="45"/>
      <c r="EK40" s="46"/>
      <c r="EL40" s="46"/>
      <c r="EM40" s="46"/>
      <c r="EN40" s="47"/>
      <c r="ET40" s="45"/>
      <c r="EU40" s="46"/>
      <c r="EV40" s="46"/>
      <c r="EW40" s="46"/>
      <c r="EX40" s="47"/>
      <c r="FD40" s="45"/>
      <c r="FE40" s="46"/>
      <c r="FF40" s="46"/>
      <c r="FG40" s="46"/>
      <c r="FH40" s="47"/>
      <c r="FN40" s="45"/>
      <c r="FO40" s="46"/>
      <c r="FP40" s="46"/>
      <c r="FQ40" s="46"/>
      <c r="FR40" s="47"/>
      <c r="FX40" s="45"/>
      <c r="FY40" s="46"/>
      <c r="FZ40" s="46"/>
      <c r="GA40" s="46"/>
      <c r="GB40" s="47"/>
      <c r="GH40" s="45"/>
      <c r="GI40" s="46"/>
      <c r="GJ40" s="46"/>
      <c r="GK40" s="46"/>
      <c r="GL40" s="47"/>
      <c r="GR40" s="45"/>
      <c r="GS40" s="46"/>
      <c r="GT40" s="46"/>
      <c r="GU40" s="46"/>
      <c r="GV40" s="47"/>
      <c r="HB40" s="45"/>
      <c r="HC40" s="46"/>
      <c r="HD40" s="46"/>
      <c r="HE40" s="46"/>
      <c r="HF40" s="47"/>
      <c r="HL40" s="45"/>
      <c r="HM40" s="46"/>
      <c r="HN40" s="46"/>
      <c r="HO40" s="46"/>
      <c r="HP40" s="47"/>
      <c r="HV40" s="45"/>
      <c r="HW40" s="46"/>
      <c r="HX40" s="46"/>
      <c r="HY40" s="46"/>
      <c r="HZ40" s="47"/>
      <c r="IA40" s="45"/>
      <c r="IB40" s="46"/>
      <c r="IC40" s="46"/>
      <c r="ID40" s="46"/>
      <c r="IE40" s="47"/>
    </row>
    <row r="41" spans="1:239" s="16" customFormat="1" x14ac:dyDescent="0.25">
      <c r="A41" s="16">
        <f>'SC5'!A37</f>
        <v>0</v>
      </c>
      <c r="B41" s="16" t="str">
        <f>'SC5'!B37</f>
        <v>nominal</v>
      </c>
      <c r="C41" s="16">
        <f>'SC5'!C37</f>
        <v>0</v>
      </c>
      <c r="D41" s="16">
        <f>'SC5'!D37</f>
        <v>0</v>
      </c>
      <c r="E41" s="16">
        <f>'SC5'!E37</f>
        <v>0</v>
      </c>
      <c r="F41" s="16">
        <f>'SC5'!F37</f>
        <v>0</v>
      </c>
      <c r="G41" s="16">
        <f>'SC5'!G37</f>
        <v>0</v>
      </c>
      <c r="H41" s="16">
        <f>'SC5'!H37</f>
        <v>0</v>
      </c>
      <c r="I41" s="16">
        <f>'SC5'!I37</f>
        <v>0</v>
      </c>
      <c r="J41" s="45">
        <f>'SC5'!J37</f>
        <v>74</v>
      </c>
      <c r="K41" s="46">
        <f>'SC5'!K37</f>
        <v>70.3</v>
      </c>
      <c r="L41" s="46">
        <f>'SC5'!L37</f>
        <v>70.3</v>
      </c>
      <c r="M41" s="46"/>
      <c r="N41" s="47"/>
      <c r="O41" s="16">
        <f>'SC5'!M37</f>
        <v>74</v>
      </c>
      <c r="P41" s="16">
        <f>'SC5'!N37</f>
        <v>79.180000000000007</v>
      </c>
      <c r="Q41" s="16">
        <f>'SC5'!O37</f>
        <v>79.180000000000007</v>
      </c>
      <c r="R41" s="16">
        <f t="shared" si="47"/>
        <v>-5.1800000000000068</v>
      </c>
      <c r="S41" s="16">
        <f t="shared" si="0"/>
        <v>5.1800000000000068</v>
      </c>
      <c r="T41" s="45">
        <f>'SC5'!P37</f>
        <v>0</v>
      </c>
      <c r="U41" s="46">
        <f>'SC5'!Q37</f>
        <v>0</v>
      </c>
      <c r="V41" s="46">
        <f>'SC5'!R37</f>
        <v>0</v>
      </c>
      <c r="W41" s="46">
        <f t="shared" si="48"/>
        <v>0</v>
      </c>
      <c r="X41" s="47">
        <f t="shared" si="1"/>
        <v>0</v>
      </c>
      <c r="Y41" s="16">
        <f>'SC5'!S37</f>
        <v>0</v>
      </c>
      <c r="Z41" s="16">
        <f>'SC5'!T37</f>
        <v>0</v>
      </c>
      <c r="AA41" s="16">
        <f>'SC5'!U37</f>
        <v>0</v>
      </c>
      <c r="AB41" s="16">
        <f t="shared" si="49"/>
        <v>0</v>
      </c>
      <c r="AC41" s="16">
        <f t="shared" si="2"/>
        <v>0</v>
      </c>
      <c r="AD41" s="45">
        <f>'SC5'!V37</f>
        <v>0</v>
      </c>
      <c r="AE41" s="46">
        <f>'SC5'!W37</f>
        <v>70.3</v>
      </c>
      <c r="AF41" s="46">
        <f>'SC5'!X37</f>
        <v>70.3</v>
      </c>
      <c r="AG41" s="46">
        <f t="shared" si="50"/>
        <v>-70.3</v>
      </c>
      <c r="AH41" s="47">
        <f t="shared" si="3"/>
        <v>70.3</v>
      </c>
      <c r="AI41" s="16">
        <f>'SC5'!Y37</f>
        <v>0</v>
      </c>
      <c r="AJ41" s="16">
        <f>'SC5'!Z37</f>
        <v>79.180000000000007</v>
      </c>
      <c r="AK41" s="16">
        <f>'SC5'!AA37</f>
        <v>79.180000000000007</v>
      </c>
      <c r="AL41" s="16">
        <f t="shared" si="51"/>
        <v>-79.180000000000007</v>
      </c>
      <c r="AM41" s="16">
        <f t="shared" si="4"/>
        <v>79.180000000000007</v>
      </c>
      <c r="AN41" s="45">
        <f>'SC5'!AB37</f>
        <v>0</v>
      </c>
      <c r="AO41" s="46">
        <f>'SC5'!AC37</f>
        <v>0</v>
      </c>
      <c r="AP41" s="46">
        <f>'SC5'!AD37</f>
        <v>0</v>
      </c>
      <c r="AQ41" s="46">
        <f t="shared" si="52"/>
        <v>0</v>
      </c>
      <c r="AR41" s="47">
        <f t="shared" si="5"/>
        <v>0</v>
      </c>
      <c r="AS41" s="16">
        <f>'SC5'!AE37</f>
        <v>0</v>
      </c>
      <c r="AT41" s="16">
        <f>'SC5'!AF37</f>
        <v>0</v>
      </c>
      <c r="AU41" s="16">
        <f>'SC5'!AG37</f>
        <v>0</v>
      </c>
      <c r="AV41" s="16">
        <f t="shared" si="53"/>
        <v>0</v>
      </c>
      <c r="AW41" s="16">
        <f t="shared" si="6"/>
        <v>0</v>
      </c>
      <c r="AX41" s="45">
        <f>'SC5'!AH37</f>
        <v>0</v>
      </c>
      <c r="AY41" s="46">
        <f>'SC5'!AI37</f>
        <v>74</v>
      </c>
      <c r="AZ41" s="46">
        <f>'SC5'!AJ37</f>
        <v>74</v>
      </c>
      <c r="BA41" s="46">
        <f t="shared" si="54"/>
        <v>-74</v>
      </c>
      <c r="BB41" s="47">
        <f t="shared" si="7"/>
        <v>74</v>
      </c>
      <c r="BC41" s="16">
        <f>'SC5'!AK37</f>
        <v>0</v>
      </c>
      <c r="BD41" s="16">
        <f>'SC5'!AL37</f>
        <v>79.180000000000007</v>
      </c>
      <c r="BE41" s="16">
        <f>'SC5'!AM37</f>
        <v>79.180000000000007</v>
      </c>
      <c r="BF41" s="16">
        <f t="shared" si="55"/>
        <v>-79.180000000000007</v>
      </c>
      <c r="BG41" s="16">
        <f t="shared" si="8"/>
        <v>79.180000000000007</v>
      </c>
      <c r="BH41" s="45">
        <f>'SC5'!AN37</f>
        <v>0</v>
      </c>
      <c r="BI41" s="46">
        <f>'SC5'!AO37</f>
        <v>0</v>
      </c>
      <c r="BJ41" s="46">
        <f>'SC5'!AP37</f>
        <v>0</v>
      </c>
      <c r="BK41" s="46">
        <f t="shared" si="56"/>
        <v>0</v>
      </c>
      <c r="BL41" s="47">
        <f t="shared" si="9"/>
        <v>0</v>
      </c>
      <c r="BM41" s="16">
        <f>'SC5'!AQ37</f>
        <v>0</v>
      </c>
      <c r="BN41" s="16">
        <f>'SC5'!AR37</f>
        <v>0</v>
      </c>
      <c r="BO41" s="16">
        <f>'SC5'!AS37</f>
        <v>0</v>
      </c>
      <c r="BP41" s="16">
        <f t="shared" si="57"/>
        <v>0</v>
      </c>
      <c r="BQ41" s="16">
        <f t="shared" si="10"/>
        <v>0</v>
      </c>
      <c r="BR41" s="45">
        <f>'SC5'!AT37</f>
        <v>0</v>
      </c>
      <c r="BS41" s="46">
        <f>'SC5'!AU37</f>
        <v>74</v>
      </c>
      <c r="BT41" s="46">
        <f>'SC5'!AV37</f>
        <v>74</v>
      </c>
      <c r="BU41" s="46">
        <f t="shared" si="58"/>
        <v>-74</v>
      </c>
      <c r="BV41" s="47">
        <f t="shared" si="11"/>
        <v>74</v>
      </c>
      <c r="BW41" s="16">
        <f>'SC5'!AW37</f>
        <v>0</v>
      </c>
      <c r="BX41" s="16">
        <f>'SC5'!AX37</f>
        <v>79.180000000000007</v>
      </c>
      <c r="BY41" s="16">
        <f>'SC5'!AY37</f>
        <v>79.180000000000007</v>
      </c>
      <c r="BZ41" s="16">
        <f t="shared" si="59"/>
        <v>-79.180000000000007</v>
      </c>
      <c r="CA41" s="16">
        <f t="shared" si="12"/>
        <v>79.180000000000007</v>
      </c>
      <c r="CB41" s="45">
        <f>'SC5'!AZ37</f>
        <v>0</v>
      </c>
      <c r="CC41" s="46">
        <f>'SC5'!BA37</f>
        <v>0</v>
      </c>
      <c r="CD41" s="46">
        <f>'SC5'!BB37</f>
        <v>0</v>
      </c>
      <c r="CE41" s="46">
        <f t="shared" si="60"/>
        <v>0</v>
      </c>
      <c r="CF41" s="47">
        <f t="shared" si="13"/>
        <v>0</v>
      </c>
      <c r="CG41" s="16">
        <f>'SC5'!BC37</f>
        <v>0</v>
      </c>
      <c r="CH41" s="16">
        <f>'SC5'!BD37</f>
        <v>0</v>
      </c>
      <c r="CI41" s="16">
        <f>'SC5'!BE37</f>
        <v>0</v>
      </c>
      <c r="CJ41" s="16">
        <f t="shared" si="61"/>
        <v>0</v>
      </c>
      <c r="CK41" s="16">
        <f t="shared" si="14"/>
        <v>0</v>
      </c>
      <c r="CL41" s="45">
        <f>'SC5'!BF37</f>
        <v>0</v>
      </c>
      <c r="CM41" s="46">
        <f>'SC5'!BG37</f>
        <v>74</v>
      </c>
      <c r="CN41" s="46">
        <f>'SC5'!BH37</f>
        <v>74</v>
      </c>
      <c r="CO41" s="46">
        <f t="shared" si="62"/>
        <v>-74</v>
      </c>
      <c r="CP41" s="47">
        <f t="shared" si="15"/>
        <v>74</v>
      </c>
      <c r="CQ41" s="16">
        <f>'SC5'!BI37</f>
        <v>0</v>
      </c>
      <c r="CR41" s="16">
        <f>'SC5'!BJ37</f>
        <v>79.180000000000007</v>
      </c>
      <c r="CS41" s="16">
        <f>'SC5'!BK37</f>
        <v>79.180000000000007</v>
      </c>
      <c r="CT41" s="16">
        <f t="shared" si="63"/>
        <v>-79.180000000000007</v>
      </c>
      <c r="CU41" s="16">
        <f t="shared" si="16"/>
        <v>79.180000000000007</v>
      </c>
      <c r="CV41" s="45">
        <f>'SC5'!BL37</f>
        <v>0</v>
      </c>
      <c r="CW41" s="46">
        <f>'SC5'!BM37</f>
        <v>0</v>
      </c>
      <c r="CX41" s="46">
        <f>'SC5'!BN37</f>
        <v>0</v>
      </c>
      <c r="CY41" s="46">
        <f t="shared" si="64"/>
        <v>0</v>
      </c>
      <c r="CZ41" s="47">
        <f t="shared" si="17"/>
        <v>0</v>
      </c>
      <c r="DA41" s="16">
        <f>'SC5'!BO37</f>
        <v>0</v>
      </c>
      <c r="DB41" s="16">
        <f>'SC5'!BP37</f>
        <v>54</v>
      </c>
      <c r="DC41" s="16">
        <f>'SC5'!BQ37</f>
        <v>54</v>
      </c>
      <c r="DD41" s="16">
        <f t="shared" si="65"/>
        <v>-54</v>
      </c>
      <c r="DE41" s="16">
        <f t="shared" si="18"/>
        <v>54</v>
      </c>
      <c r="DF41" s="45">
        <f>'SC5'!BR37</f>
        <v>0</v>
      </c>
      <c r="DG41" s="46">
        <f>'SC5'!BS37</f>
        <v>64</v>
      </c>
      <c r="DH41" s="46">
        <f>'SC5'!BT37</f>
        <v>64</v>
      </c>
      <c r="DI41" s="46">
        <f t="shared" si="66"/>
        <v>-64</v>
      </c>
      <c r="DJ41" s="47">
        <f t="shared" si="19"/>
        <v>64</v>
      </c>
      <c r="DK41" s="16">
        <f>'SC5'!BU37</f>
        <v>0</v>
      </c>
      <c r="DL41" s="16">
        <f>'SC5'!BV37</f>
        <v>54</v>
      </c>
      <c r="DM41" s="16">
        <f>'SC5'!BW37</f>
        <v>54</v>
      </c>
      <c r="DN41" s="16">
        <f t="shared" si="67"/>
        <v>-54</v>
      </c>
      <c r="DO41" s="16">
        <f t="shared" si="20"/>
        <v>54</v>
      </c>
      <c r="DP41" s="45">
        <f>'SC5'!BX37</f>
        <v>0</v>
      </c>
      <c r="DQ41" s="46">
        <f>'SC5'!BY37</f>
        <v>50</v>
      </c>
      <c r="DR41" s="46">
        <f>'SC5'!BZ37</f>
        <v>50</v>
      </c>
      <c r="DS41" s="46">
        <f t="shared" si="68"/>
        <v>-50</v>
      </c>
      <c r="DT41" s="47">
        <f t="shared" si="21"/>
        <v>50</v>
      </c>
      <c r="DU41" s="16">
        <f>'SC5'!CA37</f>
        <v>0</v>
      </c>
      <c r="DV41" s="16">
        <f>'SC5'!CB37</f>
        <v>54</v>
      </c>
      <c r="DW41" s="16">
        <f>'SC5'!CC37</f>
        <v>54</v>
      </c>
      <c r="DX41" s="16">
        <f t="shared" si="69"/>
        <v>-54</v>
      </c>
      <c r="DY41" s="16">
        <f t="shared" si="22"/>
        <v>54</v>
      </c>
      <c r="DZ41" s="45">
        <f>'SC5'!CD37</f>
        <v>0</v>
      </c>
      <c r="EA41" s="46">
        <f>'SC5'!CE37</f>
        <v>54</v>
      </c>
      <c r="EB41" s="46">
        <f>'SC5'!CF37</f>
        <v>54</v>
      </c>
      <c r="EC41" s="46">
        <f t="shared" si="70"/>
        <v>-54</v>
      </c>
      <c r="ED41" s="47">
        <f t="shared" si="23"/>
        <v>54</v>
      </c>
      <c r="EE41" s="16">
        <f>'SC5'!CG37</f>
        <v>0</v>
      </c>
      <c r="EF41" s="16">
        <f>'SC5'!CH37</f>
        <v>7</v>
      </c>
      <c r="EG41" s="16">
        <f>'SC5'!CI37</f>
        <v>7</v>
      </c>
      <c r="EH41" s="16">
        <f t="shared" si="71"/>
        <v>-7</v>
      </c>
      <c r="EI41" s="16">
        <f t="shared" si="24"/>
        <v>7</v>
      </c>
      <c r="EJ41" s="45">
        <f>'SC5'!CJ37</f>
        <v>0</v>
      </c>
      <c r="EK41" s="46">
        <f>'SC5'!CK37</f>
        <v>7</v>
      </c>
      <c r="EL41" s="46">
        <f>'SC5'!CL37</f>
        <v>7</v>
      </c>
      <c r="EM41" s="46">
        <f t="shared" si="72"/>
        <v>-7</v>
      </c>
      <c r="EN41" s="47">
        <f t="shared" si="25"/>
        <v>7</v>
      </c>
      <c r="EO41" s="16">
        <f>'SC5'!CM37</f>
        <v>0</v>
      </c>
      <c r="EP41" s="16">
        <f>'SC5'!CN37</f>
        <v>50</v>
      </c>
      <c r="EQ41" s="16">
        <f>'SC5'!CO37</f>
        <v>50</v>
      </c>
      <c r="ER41" s="16">
        <f t="shared" si="73"/>
        <v>-50</v>
      </c>
      <c r="ES41" s="16">
        <f t="shared" si="26"/>
        <v>50</v>
      </c>
      <c r="ET41" s="45">
        <f>'SC5'!CP37</f>
        <v>0</v>
      </c>
      <c r="EU41" s="46">
        <f>'SC5'!CQ37</f>
        <v>70</v>
      </c>
      <c r="EV41" s="46">
        <f>'SC5'!CR37</f>
        <v>70</v>
      </c>
      <c r="EW41" s="46">
        <f t="shared" si="74"/>
        <v>-70</v>
      </c>
      <c r="EX41" s="47">
        <f t="shared" si="27"/>
        <v>70</v>
      </c>
      <c r="EY41" s="16">
        <f>'SC5'!CS37</f>
        <v>0</v>
      </c>
      <c r="EZ41" s="16">
        <f>'SC5'!CT37</f>
        <v>70</v>
      </c>
      <c r="FA41" s="16">
        <f>'SC5'!CU37</f>
        <v>70</v>
      </c>
      <c r="FB41" s="16">
        <f t="shared" si="75"/>
        <v>-70</v>
      </c>
      <c r="FC41" s="16">
        <f t="shared" si="28"/>
        <v>70</v>
      </c>
      <c r="FD41" s="45">
        <f>'SC5'!CV37</f>
        <v>0</v>
      </c>
      <c r="FE41" s="46">
        <f>'SC5'!CW37</f>
        <v>45</v>
      </c>
      <c r="FF41" s="46">
        <f>'SC5'!CX37</f>
        <v>45</v>
      </c>
      <c r="FG41" s="46">
        <f t="shared" si="76"/>
        <v>-45</v>
      </c>
      <c r="FH41" s="47">
        <f t="shared" si="29"/>
        <v>45</v>
      </c>
      <c r="FI41" s="16">
        <f>'SC5'!CY37</f>
        <v>0</v>
      </c>
      <c r="FJ41" s="16">
        <f>'SC5'!CZ37</f>
        <v>45</v>
      </c>
      <c r="FK41" s="16">
        <f>'SC5'!DA37</f>
        <v>45</v>
      </c>
      <c r="FL41" s="16">
        <f t="shared" si="77"/>
        <v>-45</v>
      </c>
      <c r="FM41" s="16">
        <f t="shared" si="30"/>
        <v>45</v>
      </c>
      <c r="FN41" s="45">
        <f>'SC5'!DB37</f>
        <v>0</v>
      </c>
      <c r="FO41" s="46">
        <f>'SC5'!DC37</f>
        <v>0</v>
      </c>
      <c r="FP41" s="46">
        <f>'SC5'!DD37</f>
        <v>0</v>
      </c>
      <c r="FQ41" s="46">
        <f t="shared" si="78"/>
        <v>0</v>
      </c>
      <c r="FR41" s="47">
        <f t="shared" si="31"/>
        <v>0</v>
      </c>
      <c r="FS41" s="16">
        <f>'SC5'!DE37</f>
        <v>0</v>
      </c>
      <c r="FT41" s="16">
        <f>'SC5'!DF37</f>
        <v>0</v>
      </c>
      <c r="FU41" s="16">
        <f>'SC5'!DG37</f>
        <v>0</v>
      </c>
      <c r="FV41" s="16">
        <f t="shared" si="79"/>
        <v>0</v>
      </c>
      <c r="FW41" s="16">
        <f t="shared" si="32"/>
        <v>0</v>
      </c>
      <c r="FX41" s="45">
        <f>'SC5'!DH37</f>
        <v>0</v>
      </c>
      <c r="FY41" s="46">
        <f>'SC5'!DI37</f>
        <v>30</v>
      </c>
      <c r="FZ41" s="46">
        <f>'SC5'!DJ37</f>
        <v>30</v>
      </c>
      <c r="GA41" s="46">
        <f t="shared" si="80"/>
        <v>-30</v>
      </c>
      <c r="GB41" s="47">
        <f t="shared" si="33"/>
        <v>30</v>
      </c>
      <c r="GC41" s="16">
        <f>'SC5'!DK37</f>
        <v>0</v>
      </c>
      <c r="GD41" s="16">
        <f>'SC5'!DL37</f>
        <v>30</v>
      </c>
      <c r="GE41" s="16">
        <f>'SC5'!DM37</f>
        <v>30</v>
      </c>
      <c r="GF41" s="16">
        <f t="shared" si="81"/>
        <v>-30</v>
      </c>
      <c r="GG41" s="16">
        <f t="shared" si="34"/>
        <v>30</v>
      </c>
      <c r="GH41" s="45">
        <f>'SC5'!DN37</f>
        <v>0</v>
      </c>
      <c r="GI41" s="46">
        <f>'SC5'!DO37</f>
        <v>45</v>
      </c>
      <c r="GJ41" s="46">
        <f>'SC5'!DP37</f>
        <v>45</v>
      </c>
      <c r="GK41" s="46">
        <f t="shared" si="82"/>
        <v>-45</v>
      </c>
      <c r="GL41" s="47">
        <f t="shared" si="35"/>
        <v>45</v>
      </c>
      <c r="GM41" s="16">
        <f>'SC5'!DQ37</f>
        <v>0</v>
      </c>
      <c r="GN41" s="16">
        <f>'SC5'!DR37</f>
        <v>5</v>
      </c>
      <c r="GO41" s="16">
        <f>'SC5'!DS37</f>
        <v>5</v>
      </c>
      <c r="GP41" s="16">
        <f t="shared" si="83"/>
        <v>-5</v>
      </c>
      <c r="GQ41" s="16">
        <f t="shared" si="36"/>
        <v>5</v>
      </c>
      <c r="GR41" s="45">
        <f>'SC5'!DT37</f>
        <v>0</v>
      </c>
      <c r="GS41" s="46">
        <f>'SC5'!DU37</f>
        <v>5</v>
      </c>
      <c r="GT41" s="46">
        <f>'SC5'!DV37</f>
        <v>5</v>
      </c>
      <c r="GU41" s="46">
        <f t="shared" si="84"/>
        <v>-5</v>
      </c>
      <c r="GV41" s="47">
        <f t="shared" si="37"/>
        <v>5</v>
      </c>
      <c r="GW41" s="16">
        <f>'SC5'!DW37</f>
        <v>0</v>
      </c>
      <c r="GX41" s="16">
        <f>'SC5'!DX37</f>
        <v>0</v>
      </c>
      <c r="GY41" s="16">
        <f>'SC5'!DY37</f>
        <v>0</v>
      </c>
      <c r="GZ41" s="16">
        <f t="shared" si="85"/>
        <v>0</v>
      </c>
      <c r="HA41" s="16">
        <f t="shared" si="38"/>
        <v>0</v>
      </c>
      <c r="HB41" s="45">
        <f>'SC5'!DZ37</f>
        <v>0</v>
      </c>
      <c r="HC41" s="46">
        <f>'SC5'!EA37</f>
        <v>0</v>
      </c>
      <c r="HD41" s="46">
        <f>'SC5'!EB37</f>
        <v>0</v>
      </c>
      <c r="HE41" s="46">
        <f t="shared" si="86"/>
        <v>0</v>
      </c>
      <c r="HF41" s="47">
        <f t="shared" si="39"/>
        <v>0</v>
      </c>
      <c r="HG41" s="16">
        <f>'SC5'!EC37</f>
        <v>0</v>
      </c>
      <c r="HH41" s="16">
        <f>'SC5'!ED37</f>
        <v>0</v>
      </c>
      <c r="HI41" s="16">
        <f>'SC5'!EE37</f>
        <v>0</v>
      </c>
      <c r="HJ41" s="16">
        <f t="shared" si="87"/>
        <v>0</v>
      </c>
      <c r="HK41" s="16">
        <f t="shared" si="40"/>
        <v>0</v>
      </c>
      <c r="HL41" s="45">
        <f>'SC5'!EF37</f>
        <v>0</v>
      </c>
      <c r="HM41" s="46">
        <f>'SC5'!EG37</f>
        <v>0</v>
      </c>
      <c r="HN41" s="46">
        <f>'SC5'!EH37</f>
        <v>0</v>
      </c>
      <c r="HO41" s="46">
        <f t="shared" si="88"/>
        <v>0</v>
      </c>
      <c r="HP41" s="47">
        <f t="shared" si="41"/>
        <v>0</v>
      </c>
      <c r="HQ41" s="16">
        <f>'SC5'!EI37</f>
        <v>0</v>
      </c>
      <c r="HR41" s="16">
        <f>'SC5'!EJ37</f>
        <v>0</v>
      </c>
      <c r="HS41" s="16">
        <f>'SC5'!EK37</f>
        <v>0</v>
      </c>
      <c r="HT41" s="16">
        <f t="shared" si="89"/>
        <v>0</v>
      </c>
      <c r="HU41" s="16">
        <f t="shared" si="42"/>
        <v>0</v>
      </c>
      <c r="HV41" s="45">
        <f>'SC5'!EL37</f>
        <v>0</v>
      </c>
      <c r="HW41" s="46">
        <f>'SC5'!EM37</f>
        <v>0</v>
      </c>
      <c r="HX41" s="46">
        <f>'SC5'!EN37</f>
        <v>0</v>
      </c>
      <c r="HY41" s="46">
        <f t="shared" si="90"/>
        <v>0</v>
      </c>
      <c r="HZ41" s="47">
        <f t="shared" si="43"/>
        <v>0</v>
      </c>
      <c r="IA41" s="45">
        <f>'SC5'!EO37</f>
        <v>0</v>
      </c>
      <c r="IB41" s="46">
        <f>'SC5'!EP37</f>
        <v>79.180000000000007</v>
      </c>
      <c r="IC41" s="46">
        <f>'SC5'!EQ37</f>
        <v>79.180000000000007</v>
      </c>
      <c r="ID41" s="46">
        <f t="shared" si="91"/>
        <v>-79.180000000000007</v>
      </c>
      <c r="IE41" s="47">
        <f t="shared" si="44"/>
        <v>79.180000000000007</v>
      </c>
    </row>
    <row r="42" spans="1:239" s="16" customFormat="1" x14ac:dyDescent="0.25">
      <c r="A42" s="16">
        <f>'SC5'!A31</f>
        <v>0</v>
      </c>
      <c r="B42" s="16" t="e">
        <f>'SC5'!B31</f>
        <v>#N/A</v>
      </c>
      <c r="C42" s="16" t="e">
        <f>'SC5'!C31</f>
        <v>#N/A</v>
      </c>
      <c r="D42" s="16" t="e">
        <f>'SC5'!D31</f>
        <v>#N/A</v>
      </c>
      <c r="E42" s="16" t="e">
        <f>'SC5'!E31</f>
        <v>#N/A</v>
      </c>
      <c r="F42" s="16" t="e">
        <f>'SC5'!F31</f>
        <v>#N/A</v>
      </c>
      <c r="G42" s="16" t="e">
        <f>'SC5'!G31</f>
        <v>#N/A</v>
      </c>
      <c r="H42" s="16" t="e">
        <f>'SC5'!H31</f>
        <v>#N/A</v>
      </c>
      <c r="I42" s="16" t="e">
        <f>'SC5'!I31</f>
        <v>#N/A</v>
      </c>
      <c r="J42" s="45" t="e">
        <f>'SC5'!J31</f>
        <v>#N/A</v>
      </c>
      <c r="K42" s="46" t="e">
        <f>'SC5'!K31</f>
        <v>#N/A</v>
      </c>
      <c r="L42" s="46" t="e">
        <f>'SC5'!L31</f>
        <v>#N/A</v>
      </c>
      <c r="M42" s="46" t="e">
        <f t="shared" si="45"/>
        <v>#N/A</v>
      </c>
      <c r="N42" s="47" t="e">
        <f t="shared" ref="N42:N47" si="95">L42-J42</f>
        <v>#N/A</v>
      </c>
      <c r="O42" s="16" t="e">
        <f>'SC5'!M31</f>
        <v>#N/A</v>
      </c>
      <c r="P42" s="16" t="e">
        <f>'SC5'!N31</f>
        <v>#N/A</v>
      </c>
      <c r="Q42" s="16" t="e">
        <f>'SC5'!O31</f>
        <v>#N/A</v>
      </c>
      <c r="R42" s="16" t="e">
        <f t="shared" si="47"/>
        <v>#N/A</v>
      </c>
      <c r="S42" s="16" t="e">
        <f t="shared" si="0"/>
        <v>#N/A</v>
      </c>
      <c r="T42" s="45" t="e">
        <f>'SC5'!P31</f>
        <v>#N/A</v>
      </c>
      <c r="U42" s="46" t="e">
        <f>'SC5'!Q31</f>
        <v>#N/A</v>
      </c>
      <c r="V42" s="46" t="e">
        <f>'SC5'!R31</f>
        <v>#N/A</v>
      </c>
      <c r="W42" s="46" t="e">
        <f t="shared" si="48"/>
        <v>#N/A</v>
      </c>
      <c r="X42" s="47" t="e">
        <f t="shared" si="1"/>
        <v>#N/A</v>
      </c>
      <c r="Y42" s="16" t="e">
        <f>'SC5'!S31</f>
        <v>#N/A</v>
      </c>
      <c r="Z42" s="16" t="e">
        <f>'SC5'!T31</f>
        <v>#N/A</v>
      </c>
      <c r="AA42" s="16" t="e">
        <f>'SC5'!U31</f>
        <v>#N/A</v>
      </c>
      <c r="AB42" s="16" t="e">
        <f t="shared" si="49"/>
        <v>#N/A</v>
      </c>
      <c r="AC42" s="16" t="e">
        <f t="shared" si="2"/>
        <v>#N/A</v>
      </c>
      <c r="AD42" s="45" t="e">
        <f>'SC5'!V31</f>
        <v>#N/A</v>
      </c>
      <c r="AE42" s="46" t="e">
        <f>'SC5'!W31</f>
        <v>#N/A</v>
      </c>
      <c r="AF42" s="46" t="e">
        <f>'SC5'!X31</f>
        <v>#N/A</v>
      </c>
      <c r="AG42" s="46" t="e">
        <f t="shared" si="50"/>
        <v>#N/A</v>
      </c>
      <c r="AH42" s="47" t="e">
        <f t="shared" si="3"/>
        <v>#N/A</v>
      </c>
      <c r="AI42" s="16" t="e">
        <f>'SC5'!Y31</f>
        <v>#N/A</v>
      </c>
      <c r="AJ42" s="16" t="e">
        <f>'SC5'!Z31</f>
        <v>#N/A</v>
      </c>
      <c r="AK42" s="16" t="e">
        <f>'SC5'!AA31</f>
        <v>#N/A</v>
      </c>
      <c r="AL42" s="16" t="e">
        <f t="shared" si="51"/>
        <v>#N/A</v>
      </c>
      <c r="AM42" s="16" t="e">
        <f t="shared" si="4"/>
        <v>#N/A</v>
      </c>
      <c r="AN42" s="45" t="e">
        <f>'SC5'!AB31</f>
        <v>#N/A</v>
      </c>
      <c r="AO42" s="46" t="e">
        <f>'SC5'!AC31</f>
        <v>#N/A</v>
      </c>
      <c r="AP42" s="46" t="e">
        <f>'SC5'!AD31</f>
        <v>#N/A</v>
      </c>
      <c r="AQ42" s="46" t="e">
        <f t="shared" si="52"/>
        <v>#N/A</v>
      </c>
      <c r="AR42" s="47" t="e">
        <f t="shared" si="5"/>
        <v>#N/A</v>
      </c>
      <c r="AS42" s="16" t="e">
        <f>'SC5'!AE31</f>
        <v>#N/A</v>
      </c>
      <c r="AT42" s="16" t="e">
        <f>'SC5'!AF31</f>
        <v>#N/A</v>
      </c>
      <c r="AU42" s="16" t="e">
        <f>'SC5'!AG31</f>
        <v>#N/A</v>
      </c>
      <c r="AV42" s="16" t="e">
        <f t="shared" si="53"/>
        <v>#N/A</v>
      </c>
      <c r="AW42" s="16" t="e">
        <f t="shared" si="6"/>
        <v>#N/A</v>
      </c>
      <c r="AX42" s="45" t="e">
        <f>'SC5'!AH31</f>
        <v>#N/A</v>
      </c>
      <c r="AY42" s="46" t="e">
        <f>'SC5'!AI31</f>
        <v>#N/A</v>
      </c>
      <c r="AZ42" s="46" t="e">
        <f>'SC5'!AJ31</f>
        <v>#N/A</v>
      </c>
      <c r="BA42" s="46" t="e">
        <f t="shared" si="54"/>
        <v>#N/A</v>
      </c>
      <c r="BB42" s="47" t="e">
        <f t="shared" si="7"/>
        <v>#N/A</v>
      </c>
      <c r="BC42" s="16" t="e">
        <f>'SC5'!AK31</f>
        <v>#N/A</v>
      </c>
      <c r="BD42" s="16" t="e">
        <f>'SC5'!AL31</f>
        <v>#N/A</v>
      </c>
      <c r="BE42" s="16" t="e">
        <f>'SC5'!AM31</f>
        <v>#N/A</v>
      </c>
      <c r="BF42" s="16" t="e">
        <f t="shared" si="55"/>
        <v>#N/A</v>
      </c>
      <c r="BG42" s="16" t="e">
        <f t="shared" si="8"/>
        <v>#N/A</v>
      </c>
      <c r="BH42" s="45" t="e">
        <f>'SC5'!AN31</f>
        <v>#N/A</v>
      </c>
      <c r="BI42" s="46" t="e">
        <f>'SC5'!AO31</f>
        <v>#N/A</v>
      </c>
      <c r="BJ42" s="46" t="e">
        <f>'SC5'!AP31</f>
        <v>#N/A</v>
      </c>
      <c r="BK42" s="46" t="e">
        <f t="shared" si="56"/>
        <v>#N/A</v>
      </c>
      <c r="BL42" s="47" t="e">
        <f t="shared" si="9"/>
        <v>#N/A</v>
      </c>
      <c r="BM42" s="16" t="e">
        <f>'SC5'!AQ31</f>
        <v>#N/A</v>
      </c>
      <c r="BN42" s="16" t="e">
        <f>'SC5'!AR31</f>
        <v>#N/A</v>
      </c>
      <c r="BO42" s="16" t="e">
        <f>'SC5'!AS31</f>
        <v>#N/A</v>
      </c>
      <c r="BP42" s="16" t="e">
        <f t="shared" si="57"/>
        <v>#N/A</v>
      </c>
      <c r="BQ42" s="16" t="e">
        <f t="shared" si="10"/>
        <v>#N/A</v>
      </c>
      <c r="BR42" s="45" t="e">
        <f>'SC5'!AT31</f>
        <v>#N/A</v>
      </c>
      <c r="BS42" s="46" t="e">
        <f>'SC5'!AU31</f>
        <v>#N/A</v>
      </c>
      <c r="BT42" s="46" t="e">
        <f>'SC5'!AV31</f>
        <v>#N/A</v>
      </c>
      <c r="BU42" s="46" t="e">
        <f t="shared" si="58"/>
        <v>#N/A</v>
      </c>
      <c r="BV42" s="47" t="e">
        <f t="shared" si="11"/>
        <v>#N/A</v>
      </c>
      <c r="BW42" s="16" t="e">
        <f>'SC5'!AW31</f>
        <v>#N/A</v>
      </c>
      <c r="BX42" s="16" t="e">
        <f>'SC5'!AX31</f>
        <v>#N/A</v>
      </c>
      <c r="BY42" s="16" t="e">
        <f>'SC5'!AY31</f>
        <v>#N/A</v>
      </c>
      <c r="BZ42" s="16" t="e">
        <f t="shared" si="59"/>
        <v>#N/A</v>
      </c>
      <c r="CA42" s="16" t="e">
        <f t="shared" si="12"/>
        <v>#N/A</v>
      </c>
      <c r="CB42" s="45" t="e">
        <f>'SC5'!AZ31</f>
        <v>#N/A</v>
      </c>
      <c r="CC42" s="46" t="e">
        <f>'SC5'!BA31</f>
        <v>#N/A</v>
      </c>
      <c r="CD42" s="46" t="e">
        <f>'SC5'!BB31</f>
        <v>#N/A</v>
      </c>
      <c r="CE42" s="46" t="e">
        <f t="shared" si="60"/>
        <v>#N/A</v>
      </c>
      <c r="CF42" s="47" t="e">
        <f t="shared" si="13"/>
        <v>#N/A</v>
      </c>
      <c r="CG42" s="16" t="e">
        <f>'SC5'!BC31</f>
        <v>#N/A</v>
      </c>
      <c r="CH42" s="16" t="e">
        <f>'SC5'!BD31</f>
        <v>#N/A</v>
      </c>
      <c r="CI42" s="16" t="e">
        <f>'SC5'!BE31</f>
        <v>#N/A</v>
      </c>
      <c r="CJ42" s="16" t="e">
        <f t="shared" si="61"/>
        <v>#N/A</v>
      </c>
      <c r="CK42" s="16" t="e">
        <f t="shared" si="14"/>
        <v>#N/A</v>
      </c>
      <c r="CL42" s="45" t="e">
        <f>'SC5'!BF31</f>
        <v>#N/A</v>
      </c>
      <c r="CM42" s="46" t="e">
        <f>'SC5'!BG31</f>
        <v>#N/A</v>
      </c>
      <c r="CN42" s="46" t="e">
        <f>'SC5'!BH31</f>
        <v>#N/A</v>
      </c>
      <c r="CO42" s="46" t="e">
        <f t="shared" si="62"/>
        <v>#N/A</v>
      </c>
      <c r="CP42" s="47" t="e">
        <f t="shared" si="15"/>
        <v>#N/A</v>
      </c>
      <c r="CQ42" s="16" t="e">
        <f>'SC5'!BI31</f>
        <v>#N/A</v>
      </c>
      <c r="CR42" s="16" t="e">
        <f>'SC5'!BJ31</f>
        <v>#N/A</v>
      </c>
      <c r="CS42" s="16" t="e">
        <f>'SC5'!BK31</f>
        <v>#N/A</v>
      </c>
      <c r="CT42" s="16" t="e">
        <f t="shared" si="63"/>
        <v>#N/A</v>
      </c>
      <c r="CU42" s="16" t="e">
        <f t="shared" si="16"/>
        <v>#N/A</v>
      </c>
      <c r="CV42" s="45" t="e">
        <f>'SC5'!BL31</f>
        <v>#N/A</v>
      </c>
      <c r="CW42" s="46" t="e">
        <f>'SC5'!BM31</f>
        <v>#N/A</v>
      </c>
      <c r="CX42" s="46" t="e">
        <f>'SC5'!BN31</f>
        <v>#N/A</v>
      </c>
      <c r="CY42" s="46" t="e">
        <f t="shared" si="64"/>
        <v>#N/A</v>
      </c>
      <c r="CZ42" s="47" t="e">
        <f t="shared" si="17"/>
        <v>#N/A</v>
      </c>
      <c r="DA42" s="16" t="e">
        <f>'SC5'!BO31</f>
        <v>#N/A</v>
      </c>
      <c r="DB42" s="16" t="e">
        <f>'SC5'!BP31</f>
        <v>#N/A</v>
      </c>
      <c r="DC42" s="16" t="e">
        <f>'SC5'!BQ31</f>
        <v>#N/A</v>
      </c>
      <c r="DD42" s="16" t="e">
        <f t="shared" si="65"/>
        <v>#N/A</v>
      </c>
      <c r="DE42" s="16" t="e">
        <f t="shared" si="18"/>
        <v>#N/A</v>
      </c>
      <c r="DF42" s="45" t="e">
        <f>'SC5'!BR31</f>
        <v>#N/A</v>
      </c>
      <c r="DG42" s="46" t="e">
        <f>'SC5'!BS31</f>
        <v>#N/A</v>
      </c>
      <c r="DH42" s="46" t="e">
        <f>'SC5'!BT31</f>
        <v>#N/A</v>
      </c>
      <c r="DI42" s="46" t="e">
        <f t="shared" si="66"/>
        <v>#N/A</v>
      </c>
      <c r="DJ42" s="47" t="e">
        <f t="shared" si="19"/>
        <v>#N/A</v>
      </c>
      <c r="DK42" s="16" t="e">
        <f>'SC5'!BU31</f>
        <v>#N/A</v>
      </c>
      <c r="DL42" s="16" t="e">
        <f>'SC5'!BV31</f>
        <v>#N/A</v>
      </c>
      <c r="DM42" s="16" t="e">
        <f>'SC5'!BW31</f>
        <v>#N/A</v>
      </c>
      <c r="DN42" s="16" t="e">
        <f t="shared" si="67"/>
        <v>#N/A</v>
      </c>
      <c r="DO42" s="16" t="e">
        <f t="shared" si="20"/>
        <v>#N/A</v>
      </c>
      <c r="DP42" s="45" t="e">
        <f>'SC5'!BX31</f>
        <v>#N/A</v>
      </c>
      <c r="DQ42" s="46" t="e">
        <f>'SC5'!BY31</f>
        <v>#N/A</v>
      </c>
      <c r="DR42" s="46" t="e">
        <f>'SC5'!BZ31</f>
        <v>#N/A</v>
      </c>
      <c r="DS42" s="46" t="e">
        <f t="shared" si="68"/>
        <v>#N/A</v>
      </c>
      <c r="DT42" s="47" t="e">
        <f t="shared" si="21"/>
        <v>#N/A</v>
      </c>
      <c r="DU42" s="16" t="e">
        <f>'SC5'!CA31</f>
        <v>#N/A</v>
      </c>
      <c r="DV42" s="16" t="e">
        <f>'SC5'!CB31</f>
        <v>#N/A</v>
      </c>
      <c r="DW42" s="16" t="e">
        <f>'SC5'!CC31</f>
        <v>#N/A</v>
      </c>
      <c r="DX42" s="16" t="e">
        <f t="shared" si="69"/>
        <v>#N/A</v>
      </c>
      <c r="DY42" s="16" t="e">
        <f t="shared" si="22"/>
        <v>#N/A</v>
      </c>
      <c r="DZ42" s="45" t="e">
        <f>'SC5'!CD31</f>
        <v>#N/A</v>
      </c>
      <c r="EA42" s="46" t="e">
        <f>'SC5'!CE31</f>
        <v>#N/A</v>
      </c>
      <c r="EB42" s="46" t="e">
        <f>'SC5'!CF31</f>
        <v>#N/A</v>
      </c>
      <c r="EC42" s="46" t="e">
        <f t="shared" si="70"/>
        <v>#N/A</v>
      </c>
      <c r="ED42" s="47" t="e">
        <f t="shared" si="23"/>
        <v>#N/A</v>
      </c>
      <c r="EE42" s="16" t="e">
        <f>'SC5'!CG31</f>
        <v>#N/A</v>
      </c>
      <c r="EF42" s="16" t="e">
        <f>'SC5'!CH31</f>
        <v>#N/A</v>
      </c>
      <c r="EG42" s="16" t="e">
        <f>'SC5'!CI31</f>
        <v>#N/A</v>
      </c>
      <c r="EH42" s="16" t="e">
        <f t="shared" si="71"/>
        <v>#N/A</v>
      </c>
      <c r="EI42" s="16" t="e">
        <f t="shared" si="24"/>
        <v>#N/A</v>
      </c>
      <c r="EJ42" s="45" t="e">
        <f>'SC5'!CJ31</f>
        <v>#N/A</v>
      </c>
      <c r="EK42" s="46" t="e">
        <f>'SC5'!CK31</f>
        <v>#N/A</v>
      </c>
      <c r="EL42" s="46" t="e">
        <f>'SC5'!CL31</f>
        <v>#N/A</v>
      </c>
      <c r="EM42" s="46" t="e">
        <f t="shared" si="72"/>
        <v>#N/A</v>
      </c>
      <c r="EN42" s="47" t="e">
        <f t="shared" si="25"/>
        <v>#N/A</v>
      </c>
      <c r="EO42" s="16" t="e">
        <f>'SC5'!CM31</f>
        <v>#N/A</v>
      </c>
      <c r="EP42" s="16" t="e">
        <f>'SC5'!CN31</f>
        <v>#N/A</v>
      </c>
      <c r="EQ42" s="16" t="e">
        <f>'SC5'!CO31</f>
        <v>#N/A</v>
      </c>
      <c r="ER42" s="16" t="e">
        <f t="shared" si="73"/>
        <v>#N/A</v>
      </c>
      <c r="ES42" s="16" t="e">
        <f t="shared" si="26"/>
        <v>#N/A</v>
      </c>
      <c r="ET42" s="45" t="e">
        <f>'SC5'!CP31</f>
        <v>#N/A</v>
      </c>
      <c r="EU42" s="46" t="e">
        <f>'SC5'!CQ31</f>
        <v>#N/A</v>
      </c>
      <c r="EV42" s="46" t="e">
        <f>'SC5'!CR31</f>
        <v>#N/A</v>
      </c>
      <c r="EW42" s="46" t="e">
        <f t="shared" si="74"/>
        <v>#N/A</v>
      </c>
      <c r="EX42" s="47" t="e">
        <f t="shared" si="27"/>
        <v>#N/A</v>
      </c>
      <c r="EY42" s="16" t="e">
        <f>'SC5'!CS31</f>
        <v>#N/A</v>
      </c>
      <c r="EZ42" s="16" t="e">
        <f>'SC5'!CT31</f>
        <v>#N/A</v>
      </c>
      <c r="FA42" s="16" t="e">
        <f>'SC5'!CU31</f>
        <v>#N/A</v>
      </c>
      <c r="FB42" s="16" t="e">
        <f t="shared" si="75"/>
        <v>#N/A</v>
      </c>
      <c r="FC42" s="16" t="e">
        <f t="shared" si="28"/>
        <v>#N/A</v>
      </c>
      <c r="FD42" s="45" t="e">
        <f>'SC5'!CV31</f>
        <v>#N/A</v>
      </c>
      <c r="FE42" s="46" t="e">
        <f>'SC5'!CW31</f>
        <v>#N/A</v>
      </c>
      <c r="FF42" s="46" t="e">
        <f>'SC5'!CX31</f>
        <v>#N/A</v>
      </c>
      <c r="FG42" s="46" t="e">
        <f t="shared" si="76"/>
        <v>#N/A</v>
      </c>
      <c r="FH42" s="47" t="e">
        <f t="shared" si="29"/>
        <v>#N/A</v>
      </c>
      <c r="FI42" s="16" t="e">
        <f>'SC5'!CY31</f>
        <v>#N/A</v>
      </c>
      <c r="FJ42" s="16" t="e">
        <f>'SC5'!CZ31</f>
        <v>#N/A</v>
      </c>
      <c r="FK42" s="16" t="e">
        <f>'SC5'!DA31</f>
        <v>#N/A</v>
      </c>
      <c r="FL42" s="16" t="e">
        <f t="shared" si="77"/>
        <v>#N/A</v>
      </c>
      <c r="FM42" s="16" t="e">
        <f t="shared" si="30"/>
        <v>#N/A</v>
      </c>
      <c r="FN42" s="45" t="e">
        <f>'SC5'!DB31</f>
        <v>#N/A</v>
      </c>
      <c r="FO42" s="46" t="e">
        <f>'SC5'!DC31</f>
        <v>#N/A</v>
      </c>
      <c r="FP42" s="46" t="e">
        <f>'SC5'!DD31</f>
        <v>#N/A</v>
      </c>
      <c r="FQ42" s="46" t="e">
        <f t="shared" si="78"/>
        <v>#N/A</v>
      </c>
      <c r="FR42" s="47" t="e">
        <f t="shared" si="31"/>
        <v>#N/A</v>
      </c>
      <c r="FS42" s="16" t="e">
        <f>'SC5'!DE31</f>
        <v>#N/A</v>
      </c>
      <c r="FT42" s="16" t="e">
        <f>'SC5'!DF31</f>
        <v>#N/A</v>
      </c>
      <c r="FU42" s="16" t="e">
        <f>'SC5'!DG31</f>
        <v>#N/A</v>
      </c>
      <c r="FV42" s="16" t="e">
        <f t="shared" si="79"/>
        <v>#N/A</v>
      </c>
      <c r="FW42" s="16" t="e">
        <f t="shared" si="32"/>
        <v>#N/A</v>
      </c>
      <c r="FX42" s="45" t="e">
        <f>'SC5'!DH31</f>
        <v>#N/A</v>
      </c>
      <c r="FY42" s="46" t="e">
        <f>'SC5'!DI31</f>
        <v>#N/A</v>
      </c>
      <c r="FZ42" s="46" t="e">
        <f>'SC5'!DJ31</f>
        <v>#N/A</v>
      </c>
      <c r="GA42" s="46" t="e">
        <f t="shared" si="80"/>
        <v>#N/A</v>
      </c>
      <c r="GB42" s="47" t="e">
        <f t="shared" si="33"/>
        <v>#N/A</v>
      </c>
      <c r="GC42" s="16" t="e">
        <f>'SC5'!DK31</f>
        <v>#N/A</v>
      </c>
      <c r="GD42" s="16" t="e">
        <f>'SC5'!DL31</f>
        <v>#N/A</v>
      </c>
      <c r="GE42" s="16" t="e">
        <f>'SC5'!DM31</f>
        <v>#N/A</v>
      </c>
      <c r="GF42" s="16" t="e">
        <f t="shared" si="81"/>
        <v>#N/A</v>
      </c>
      <c r="GG42" s="16" t="e">
        <f t="shared" si="34"/>
        <v>#N/A</v>
      </c>
      <c r="GH42" s="45" t="e">
        <f>'SC5'!DN31</f>
        <v>#N/A</v>
      </c>
      <c r="GI42" s="46" t="e">
        <f>'SC5'!DO31</f>
        <v>#N/A</v>
      </c>
      <c r="GJ42" s="46" t="e">
        <f>'SC5'!DP31</f>
        <v>#N/A</v>
      </c>
      <c r="GK42" s="46" t="e">
        <f t="shared" si="82"/>
        <v>#N/A</v>
      </c>
      <c r="GL42" s="47" t="e">
        <f t="shared" si="35"/>
        <v>#N/A</v>
      </c>
      <c r="GM42" s="16" t="e">
        <f>'SC5'!DQ31</f>
        <v>#N/A</v>
      </c>
      <c r="GN42" s="16" t="e">
        <f>'SC5'!DR31</f>
        <v>#N/A</v>
      </c>
      <c r="GO42" s="16" t="e">
        <f>'SC5'!DS31</f>
        <v>#N/A</v>
      </c>
      <c r="GP42" s="16" t="e">
        <f t="shared" si="83"/>
        <v>#N/A</v>
      </c>
      <c r="GQ42" s="16" t="e">
        <f t="shared" si="36"/>
        <v>#N/A</v>
      </c>
      <c r="GR42" s="45" t="e">
        <f>'SC5'!DT31</f>
        <v>#N/A</v>
      </c>
      <c r="GS42" s="46" t="e">
        <f>'SC5'!DU31</f>
        <v>#N/A</v>
      </c>
      <c r="GT42" s="46" t="e">
        <f>'SC5'!DV31</f>
        <v>#N/A</v>
      </c>
      <c r="GU42" s="46" t="e">
        <f t="shared" si="84"/>
        <v>#N/A</v>
      </c>
      <c r="GV42" s="47" t="e">
        <f t="shared" si="37"/>
        <v>#N/A</v>
      </c>
      <c r="GW42" s="16" t="e">
        <f>'SC5'!DW31</f>
        <v>#N/A</v>
      </c>
      <c r="GX42" s="16" t="e">
        <f>'SC5'!DX31</f>
        <v>#N/A</v>
      </c>
      <c r="GY42" s="16" t="e">
        <f>'SC5'!DY31</f>
        <v>#N/A</v>
      </c>
      <c r="GZ42" s="16" t="e">
        <f t="shared" si="85"/>
        <v>#N/A</v>
      </c>
      <c r="HA42" s="16" t="e">
        <f t="shared" si="38"/>
        <v>#N/A</v>
      </c>
      <c r="HB42" s="45" t="e">
        <f>'SC5'!DZ31</f>
        <v>#N/A</v>
      </c>
      <c r="HC42" s="46" t="e">
        <f>'SC5'!EA31</f>
        <v>#N/A</v>
      </c>
      <c r="HD42" s="46" t="e">
        <f>'SC5'!EB31</f>
        <v>#N/A</v>
      </c>
      <c r="HE42" s="46" t="e">
        <f t="shared" si="86"/>
        <v>#N/A</v>
      </c>
      <c r="HF42" s="47" t="e">
        <f t="shared" si="39"/>
        <v>#N/A</v>
      </c>
      <c r="HG42" s="16" t="e">
        <f>'SC5'!EC31</f>
        <v>#N/A</v>
      </c>
      <c r="HH42" s="16" t="e">
        <f>'SC5'!ED31</f>
        <v>#N/A</v>
      </c>
      <c r="HI42" s="16" t="e">
        <f>'SC5'!EE31</f>
        <v>#N/A</v>
      </c>
      <c r="HJ42" s="16" t="e">
        <f t="shared" si="87"/>
        <v>#N/A</v>
      </c>
      <c r="HK42" s="16" t="e">
        <f t="shared" si="40"/>
        <v>#N/A</v>
      </c>
      <c r="HL42" s="45" t="e">
        <f>'SC5'!EF31</f>
        <v>#N/A</v>
      </c>
      <c r="HM42" s="46" t="e">
        <f>'SC5'!EG31</f>
        <v>#N/A</v>
      </c>
      <c r="HN42" s="46" t="e">
        <f>'SC5'!EH31</f>
        <v>#N/A</v>
      </c>
      <c r="HO42" s="46" t="e">
        <f t="shared" si="88"/>
        <v>#N/A</v>
      </c>
      <c r="HP42" s="47" t="e">
        <f t="shared" si="41"/>
        <v>#N/A</v>
      </c>
      <c r="HQ42" s="16" t="e">
        <f>'SC5'!EI31</f>
        <v>#N/A</v>
      </c>
      <c r="HR42" s="16" t="e">
        <f>'SC5'!EJ31</f>
        <v>#N/A</v>
      </c>
      <c r="HS42" s="16" t="e">
        <f>'SC5'!EK31</f>
        <v>#N/A</v>
      </c>
      <c r="HT42" s="16" t="e">
        <f t="shared" si="89"/>
        <v>#N/A</v>
      </c>
      <c r="HU42" s="16" t="e">
        <f t="shared" si="42"/>
        <v>#N/A</v>
      </c>
      <c r="HV42" s="45" t="e">
        <f>'SC5'!EL31</f>
        <v>#N/A</v>
      </c>
      <c r="HW42" s="46" t="e">
        <f>'SC5'!EM31</f>
        <v>#N/A</v>
      </c>
      <c r="HX42" s="46" t="e">
        <f>'SC5'!EN31</f>
        <v>#N/A</v>
      </c>
      <c r="HY42" s="46" t="e">
        <f t="shared" si="90"/>
        <v>#N/A</v>
      </c>
      <c r="HZ42" s="47" t="e">
        <f t="shared" si="43"/>
        <v>#N/A</v>
      </c>
      <c r="IA42" s="45" t="e">
        <f>'SC5'!EO31</f>
        <v>#N/A</v>
      </c>
      <c r="IB42" s="46" t="e">
        <f>'SC5'!EP31</f>
        <v>#N/A</v>
      </c>
      <c r="IC42" s="46" t="e">
        <f>'SC5'!EQ31</f>
        <v>#N/A</v>
      </c>
      <c r="ID42" s="46" t="e">
        <f t="shared" si="91"/>
        <v>#N/A</v>
      </c>
      <c r="IE42" s="47" t="e">
        <f t="shared" si="44"/>
        <v>#N/A</v>
      </c>
    </row>
    <row r="43" spans="1:239" s="16" customFormat="1" x14ac:dyDescent="0.25">
      <c r="A43" s="16">
        <f>'SC5'!A32</f>
        <v>0</v>
      </c>
      <c r="B43" s="16" t="e">
        <f>'SC5'!B32</f>
        <v>#N/A</v>
      </c>
      <c r="C43" s="16" t="e">
        <f>'SC5'!C32</f>
        <v>#N/A</v>
      </c>
      <c r="D43" s="16" t="e">
        <f>'SC5'!D32</f>
        <v>#N/A</v>
      </c>
      <c r="E43" s="16" t="e">
        <f>'SC5'!E32</f>
        <v>#N/A</v>
      </c>
      <c r="F43" s="16" t="e">
        <f>'SC5'!F32</f>
        <v>#N/A</v>
      </c>
      <c r="G43" s="16" t="e">
        <f>'SC5'!G32</f>
        <v>#N/A</v>
      </c>
      <c r="H43" s="16" t="e">
        <f>'SC5'!H32</f>
        <v>#N/A</v>
      </c>
      <c r="I43" s="16" t="e">
        <f>'SC5'!I32</f>
        <v>#N/A</v>
      </c>
      <c r="J43" s="45" t="e">
        <f>'SC5'!J32</f>
        <v>#N/A</v>
      </c>
      <c r="K43" s="46" t="e">
        <f>'SC5'!K32</f>
        <v>#N/A</v>
      </c>
      <c r="L43" s="46" t="e">
        <f>'SC5'!L32</f>
        <v>#N/A</v>
      </c>
      <c r="M43" s="46" t="e">
        <f t="shared" si="45"/>
        <v>#N/A</v>
      </c>
      <c r="N43" s="47" t="e">
        <f t="shared" si="95"/>
        <v>#N/A</v>
      </c>
      <c r="O43" s="16" t="e">
        <f>'SC5'!M32</f>
        <v>#N/A</v>
      </c>
      <c r="P43" s="16" t="e">
        <f>'SC5'!N32</f>
        <v>#N/A</v>
      </c>
      <c r="Q43" s="16" t="e">
        <f>'SC5'!O32</f>
        <v>#N/A</v>
      </c>
      <c r="R43" s="16" t="e">
        <f t="shared" si="47"/>
        <v>#N/A</v>
      </c>
      <c r="S43" s="16" t="e">
        <f t="shared" si="0"/>
        <v>#N/A</v>
      </c>
      <c r="T43" s="45" t="e">
        <f>'SC5'!P32</f>
        <v>#N/A</v>
      </c>
      <c r="U43" s="46" t="e">
        <f>'SC5'!Q32</f>
        <v>#N/A</v>
      </c>
      <c r="V43" s="46" t="e">
        <f>'SC5'!R32</f>
        <v>#N/A</v>
      </c>
      <c r="W43" s="46" t="e">
        <f t="shared" si="48"/>
        <v>#N/A</v>
      </c>
      <c r="X43" s="47" t="e">
        <f t="shared" si="1"/>
        <v>#N/A</v>
      </c>
      <c r="Y43" s="16" t="e">
        <f>'SC5'!S32</f>
        <v>#N/A</v>
      </c>
      <c r="Z43" s="16" t="e">
        <f>'SC5'!T32</f>
        <v>#N/A</v>
      </c>
      <c r="AA43" s="16" t="e">
        <f>'SC5'!U32</f>
        <v>#N/A</v>
      </c>
      <c r="AB43" s="16" t="e">
        <f t="shared" si="49"/>
        <v>#N/A</v>
      </c>
      <c r="AC43" s="16" t="e">
        <f t="shared" si="2"/>
        <v>#N/A</v>
      </c>
      <c r="AD43" s="45" t="e">
        <f>'SC5'!V32</f>
        <v>#N/A</v>
      </c>
      <c r="AE43" s="46" t="e">
        <f>'SC5'!W32</f>
        <v>#N/A</v>
      </c>
      <c r="AF43" s="46" t="e">
        <f>'SC5'!X32</f>
        <v>#N/A</v>
      </c>
      <c r="AG43" s="46" t="e">
        <f t="shared" si="50"/>
        <v>#N/A</v>
      </c>
      <c r="AH43" s="47" t="e">
        <f t="shared" si="3"/>
        <v>#N/A</v>
      </c>
      <c r="AI43" s="16" t="e">
        <f>'SC5'!Y32</f>
        <v>#N/A</v>
      </c>
      <c r="AJ43" s="16" t="e">
        <f>'SC5'!Z32</f>
        <v>#N/A</v>
      </c>
      <c r="AK43" s="16" t="e">
        <f>'SC5'!AA32</f>
        <v>#N/A</v>
      </c>
      <c r="AL43" s="16" t="e">
        <f t="shared" si="51"/>
        <v>#N/A</v>
      </c>
      <c r="AM43" s="16" t="e">
        <f t="shared" si="4"/>
        <v>#N/A</v>
      </c>
      <c r="AN43" s="45" t="e">
        <f>'SC5'!AB32</f>
        <v>#N/A</v>
      </c>
      <c r="AO43" s="46" t="e">
        <f>'SC5'!AC32</f>
        <v>#N/A</v>
      </c>
      <c r="AP43" s="46" t="e">
        <f>'SC5'!AD32</f>
        <v>#N/A</v>
      </c>
      <c r="AQ43" s="46" t="e">
        <f t="shared" si="52"/>
        <v>#N/A</v>
      </c>
      <c r="AR43" s="47" t="e">
        <f t="shared" si="5"/>
        <v>#N/A</v>
      </c>
      <c r="AS43" s="16" t="e">
        <f>'SC5'!AE32</f>
        <v>#N/A</v>
      </c>
      <c r="AT43" s="16" t="e">
        <f>'SC5'!AF32</f>
        <v>#N/A</v>
      </c>
      <c r="AU43" s="16" t="e">
        <f>'SC5'!AG32</f>
        <v>#N/A</v>
      </c>
      <c r="AV43" s="16" t="e">
        <f t="shared" si="53"/>
        <v>#N/A</v>
      </c>
      <c r="AW43" s="16" t="e">
        <f t="shared" si="6"/>
        <v>#N/A</v>
      </c>
      <c r="AX43" s="45" t="e">
        <f>'SC5'!AH32</f>
        <v>#N/A</v>
      </c>
      <c r="AY43" s="46" t="e">
        <f>'SC5'!AI32</f>
        <v>#N/A</v>
      </c>
      <c r="AZ43" s="46" t="e">
        <f>'SC5'!AJ32</f>
        <v>#N/A</v>
      </c>
      <c r="BA43" s="46" t="e">
        <f t="shared" si="54"/>
        <v>#N/A</v>
      </c>
      <c r="BB43" s="47" t="e">
        <f t="shared" si="7"/>
        <v>#N/A</v>
      </c>
      <c r="BC43" s="16" t="e">
        <f>'SC5'!AK32</f>
        <v>#N/A</v>
      </c>
      <c r="BD43" s="16" t="e">
        <f>'SC5'!AL32</f>
        <v>#N/A</v>
      </c>
      <c r="BE43" s="16" t="e">
        <f>'SC5'!AM32</f>
        <v>#N/A</v>
      </c>
      <c r="BF43" s="16" t="e">
        <f t="shared" si="55"/>
        <v>#N/A</v>
      </c>
      <c r="BG43" s="16" t="e">
        <f t="shared" si="8"/>
        <v>#N/A</v>
      </c>
      <c r="BH43" s="45" t="e">
        <f>'SC5'!AN32</f>
        <v>#N/A</v>
      </c>
      <c r="BI43" s="46" t="e">
        <f>'SC5'!AO32</f>
        <v>#N/A</v>
      </c>
      <c r="BJ43" s="46" t="e">
        <f>'SC5'!AP32</f>
        <v>#N/A</v>
      </c>
      <c r="BK43" s="46" t="e">
        <f t="shared" si="56"/>
        <v>#N/A</v>
      </c>
      <c r="BL43" s="47" t="e">
        <f t="shared" si="9"/>
        <v>#N/A</v>
      </c>
      <c r="BM43" s="16" t="e">
        <f>'SC5'!AQ32</f>
        <v>#N/A</v>
      </c>
      <c r="BN43" s="16" t="e">
        <f>'SC5'!AR32</f>
        <v>#N/A</v>
      </c>
      <c r="BO43" s="16" t="e">
        <f>'SC5'!AS32</f>
        <v>#N/A</v>
      </c>
      <c r="BP43" s="16" t="e">
        <f t="shared" si="57"/>
        <v>#N/A</v>
      </c>
      <c r="BQ43" s="16" t="e">
        <f t="shared" si="10"/>
        <v>#N/A</v>
      </c>
      <c r="BR43" s="45" t="e">
        <f>'SC5'!AT32</f>
        <v>#N/A</v>
      </c>
      <c r="BS43" s="46" t="e">
        <f>'SC5'!AU32</f>
        <v>#N/A</v>
      </c>
      <c r="BT43" s="46" t="e">
        <f>'SC5'!AV32</f>
        <v>#N/A</v>
      </c>
      <c r="BU43" s="46" t="e">
        <f t="shared" si="58"/>
        <v>#N/A</v>
      </c>
      <c r="BV43" s="47" t="e">
        <f t="shared" si="11"/>
        <v>#N/A</v>
      </c>
      <c r="BW43" s="16" t="e">
        <f>'SC5'!AW32</f>
        <v>#N/A</v>
      </c>
      <c r="BX43" s="16" t="e">
        <f>'SC5'!AX32</f>
        <v>#N/A</v>
      </c>
      <c r="BY43" s="16" t="e">
        <f>'SC5'!AY32</f>
        <v>#N/A</v>
      </c>
      <c r="BZ43" s="16" t="e">
        <f t="shared" si="59"/>
        <v>#N/A</v>
      </c>
      <c r="CA43" s="16" t="e">
        <f t="shared" si="12"/>
        <v>#N/A</v>
      </c>
      <c r="CB43" s="45" t="e">
        <f>'SC5'!AZ32</f>
        <v>#N/A</v>
      </c>
      <c r="CC43" s="46" t="e">
        <f>'SC5'!BA32</f>
        <v>#N/A</v>
      </c>
      <c r="CD43" s="46" t="e">
        <f>'SC5'!BB32</f>
        <v>#N/A</v>
      </c>
      <c r="CE43" s="46" t="e">
        <f t="shared" si="60"/>
        <v>#N/A</v>
      </c>
      <c r="CF43" s="47" t="e">
        <f t="shared" si="13"/>
        <v>#N/A</v>
      </c>
      <c r="CG43" s="16" t="e">
        <f>'SC5'!BC32</f>
        <v>#N/A</v>
      </c>
      <c r="CH43" s="16" t="e">
        <f>'SC5'!BD32</f>
        <v>#N/A</v>
      </c>
      <c r="CI43" s="16" t="e">
        <f>'SC5'!BE32</f>
        <v>#N/A</v>
      </c>
      <c r="CJ43" s="16" t="e">
        <f t="shared" si="61"/>
        <v>#N/A</v>
      </c>
      <c r="CK43" s="16" t="e">
        <f t="shared" si="14"/>
        <v>#N/A</v>
      </c>
      <c r="CL43" s="45" t="e">
        <f>'SC5'!BF32</f>
        <v>#N/A</v>
      </c>
      <c r="CM43" s="46" t="e">
        <f>'SC5'!BG32</f>
        <v>#N/A</v>
      </c>
      <c r="CN43" s="46" t="e">
        <f>'SC5'!BH32</f>
        <v>#N/A</v>
      </c>
      <c r="CO43" s="46" t="e">
        <f t="shared" si="62"/>
        <v>#N/A</v>
      </c>
      <c r="CP43" s="47" t="e">
        <f t="shared" si="15"/>
        <v>#N/A</v>
      </c>
      <c r="CQ43" s="16" t="e">
        <f>'SC5'!BI32</f>
        <v>#N/A</v>
      </c>
      <c r="CR43" s="16" t="e">
        <f>'SC5'!BJ32</f>
        <v>#N/A</v>
      </c>
      <c r="CS43" s="16" t="e">
        <f>'SC5'!BK32</f>
        <v>#N/A</v>
      </c>
      <c r="CT43" s="16" t="e">
        <f t="shared" si="63"/>
        <v>#N/A</v>
      </c>
      <c r="CU43" s="16" t="e">
        <f t="shared" si="16"/>
        <v>#N/A</v>
      </c>
      <c r="CV43" s="45" t="e">
        <f>'SC5'!BL32</f>
        <v>#N/A</v>
      </c>
      <c r="CW43" s="46" t="e">
        <f>'SC5'!BM32</f>
        <v>#N/A</v>
      </c>
      <c r="CX43" s="46" t="e">
        <f>'SC5'!BN32</f>
        <v>#N/A</v>
      </c>
      <c r="CY43" s="46" t="e">
        <f t="shared" si="64"/>
        <v>#N/A</v>
      </c>
      <c r="CZ43" s="47" t="e">
        <f t="shared" si="17"/>
        <v>#N/A</v>
      </c>
      <c r="DA43" s="16" t="e">
        <f>'SC5'!BO32</f>
        <v>#N/A</v>
      </c>
      <c r="DB43" s="16" t="e">
        <f>'SC5'!BP32</f>
        <v>#N/A</v>
      </c>
      <c r="DC43" s="16" t="e">
        <f>'SC5'!BQ32</f>
        <v>#N/A</v>
      </c>
      <c r="DD43" s="16" t="e">
        <f t="shared" si="65"/>
        <v>#N/A</v>
      </c>
      <c r="DE43" s="16" t="e">
        <f t="shared" si="18"/>
        <v>#N/A</v>
      </c>
      <c r="DF43" s="45" t="e">
        <f>'SC5'!BR32</f>
        <v>#N/A</v>
      </c>
      <c r="DG43" s="46" t="e">
        <f>'SC5'!BS32</f>
        <v>#N/A</v>
      </c>
      <c r="DH43" s="46" t="e">
        <f>'SC5'!BT32</f>
        <v>#N/A</v>
      </c>
      <c r="DI43" s="46" t="e">
        <f t="shared" si="66"/>
        <v>#N/A</v>
      </c>
      <c r="DJ43" s="47" t="e">
        <f t="shared" si="19"/>
        <v>#N/A</v>
      </c>
      <c r="DK43" s="16" t="e">
        <f>'SC5'!BU32</f>
        <v>#N/A</v>
      </c>
      <c r="DL43" s="16" t="e">
        <f>'SC5'!BV32</f>
        <v>#N/A</v>
      </c>
      <c r="DM43" s="16" t="e">
        <f>'SC5'!BW32</f>
        <v>#N/A</v>
      </c>
      <c r="DN43" s="16" t="e">
        <f t="shared" si="67"/>
        <v>#N/A</v>
      </c>
      <c r="DO43" s="16" t="e">
        <f t="shared" si="20"/>
        <v>#N/A</v>
      </c>
      <c r="DP43" s="45" t="e">
        <f>'SC5'!BX32</f>
        <v>#N/A</v>
      </c>
      <c r="DQ43" s="46" t="e">
        <f>'SC5'!BY32</f>
        <v>#N/A</v>
      </c>
      <c r="DR43" s="46" t="e">
        <f>'SC5'!BZ32</f>
        <v>#N/A</v>
      </c>
      <c r="DS43" s="46" t="e">
        <f t="shared" si="68"/>
        <v>#N/A</v>
      </c>
      <c r="DT43" s="47" t="e">
        <f t="shared" si="21"/>
        <v>#N/A</v>
      </c>
      <c r="DU43" s="16" t="e">
        <f>'SC5'!CA32</f>
        <v>#N/A</v>
      </c>
      <c r="DV43" s="16" t="e">
        <f>'SC5'!CB32</f>
        <v>#N/A</v>
      </c>
      <c r="DW43" s="16" t="e">
        <f>'SC5'!CC32</f>
        <v>#N/A</v>
      </c>
      <c r="DX43" s="16" t="e">
        <f t="shared" si="69"/>
        <v>#N/A</v>
      </c>
      <c r="DY43" s="16" t="e">
        <f t="shared" si="22"/>
        <v>#N/A</v>
      </c>
      <c r="DZ43" s="45" t="e">
        <f>'SC5'!CD32</f>
        <v>#N/A</v>
      </c>
      <c r="EA43" s="46" t="e">
        <f>'SC5'!CE32</f>
        <v>#N/A</v>
      </c>
      <c r="EB43" s="46" t="e">
        <f>'SC5'!CF32</f>
        <v>#N/A</v>
      </c>
      <c r="EC43" s="46" t="e">
        <f t="shared" si="70"/>
        <v>#N/A</v>
      </c>
      <c r="ED43" s="47" t="e">
        <f t="shared" si="23"/>
        <v>#N/A</v>
      </c>
      <c r="EE43" s="16" t="e">
        <f>'SC5'!CG32</f>
        <v>#N/A</v>
      </c>
      <c r="EF43" s="16" t="e">
        <f>'SC5'!CH32</f>
        <v>#N/A</v>
      </c>
      <c r="EG43" s="16" t="e">
        <f>'SC5'!CI32</f>
        <v>#N/A</v>
      </c>
      <c r="EH43" s="16" t="e">
        <f t="shared" si="71"/>
        <v>#N/A</v>
      </c>
      <c r="EI43" s="16" t="e">
        <f t="shared" si="24"/>
        <v>#N/A</v>
      </c>
      <c r="EJ43" s="45" t="e">
        <f>'SC5'!CJ32</f>
        <v>#N/A</v>
      </c>
      <c r="EK43" s="46" t="e">
        <f>'SC5'!CK32</f>
        <v>#N/A</v>
      </c>
      <c r="EL43" s="46" t="e">
        <f>'SC5'!CL32</f>
        <v>#N/A</v>
      </c>
      <c r="EM43" s="46" t="e">
        <f t="shared" si="72"/>
        <v>#N/A</v>
      </c>
      <c r="EN43" s="47" t="e">
        <f t="shared" si="25"/>
        <v>#N/A</v>
      </c>
      <c r="EO43" s="16" t="e">
        <f>'SC5'!CM32</f>
        <v>#N/A</v>
      </c>
      <c r="EP43" s="16" t="e">
        <f>'SC5'!CN32</f>
        <v>#N/A</v>
      </c>
      <c r="EQ43" s="16" t="e">
        <f>'SC5'!CO32</f>
        <v>#N/A</v>
      </c>
      <c r="ER43" s="16" t="e">
        <f t="shared" si="73"/>
        <v>#N/A</v>
      </c>
      <c r="ES43" s="16" t="e">
        <f t="shared" si="26"/>
        <v>#N/A</v>
      </c>
      <c r="ET43" s="45" t="e">
        <f>'SC5'!CP32</f>
        <v>#N/A</v>
      </c>
      <c r="EU43" s="46" t="e">
        <f>'SC5'!CQ32</f>
        <v>#N/A</v>
      </c>
      <c r="EV43" s="46" t="e">
        <f>'SC5'!CR32</f>
        <v>#N/A</v>
      </c>
      <c r="EW43" s="46" t="e">
        <f t="shared" si="74"/>
        <v>#N/A</v>
      </c>
      <c r="EX43" s="47" t="e">
        <f t="shared" si="27"/>
        <v>#N/A</v>
      </c>
      <c r="EY43" s="16" t="e">
        <f>'SC5'!CS32</f>
        <v>#N/A</v>
      </c>
      <c r="EZ43" s="16" t="e">
        <f>'SC5'!CT32</f>
        <v>#N/A</v>
      </c>
      <c r="FA43" s="16" t="e">
        <f>'SC5'!CU32</f>
        <v>#N/A</v>
      </c>
      <c r="FB43" s="16" t="e">
        <f t="shared" si="75"/>
        <v>#N/A</v>
      </c>
      <c r="FC43" s="16" t="e">
        <f t="shared" si="28"/>
        <v>#N/A</v>
      </c>
      <c r="FD43" s="45" t="e">
        <f>'SC5'!CV32</f>
        <v>#N/A</v>
      </c>
      <c r="FE43" s="46" t="e">
        <f>'SC5'!CW32</f>
        <v>#N/A</v>
      </c>
      <c r="FF43" s="46" t="e">
        <f>'SC5'!CX32</f>
        <v>#N/A</v>
      </c>
      <c r="FG43" s="46" t="e">
        <f t="shared" si="76"/>
        <v>#N/A</v>
      </c>
      <c r="FH43" s="47" t="e">
        <f t="shared" si="29"/>
        <v>#N/A</v>
      </c>
      <c r="FI43" s="16" t="e">
        <f>'SC5'!CY32</f>
        <v>#N/A</v>
      </c>
      <c r="FJ43" s="16" t="e">
        <f>'SC5'!CZ32</f>
        <v>#N/A</v>
      </c>
      <c r="FK43" s="16" t="e">
        <f>'SC5'!DA32</f>
        <v>#N/A</v>
      </c>
      <c r="FL43" s="16" t="e">
        <f t="shared" si="77"/>
        <v>#N/A</v>
      </c>
      <c r="FM43" s="16" t="e">
        <f t="shared" si="30"/>
        <v>#N/A</v>
      </c>
      <c r="FN43" s="45" t="e">
        <f>'SC5'!DB32</f>
        <v>#N/A</v>
      </c>
      <c r="FO43" s="46" t="e">
        <f>'SC5'!DC32</f>
        <v>#N/A</v>
      </c>
      <c r="FP43" s="46" t="e">
        <f>'SC5'!DD32</f>
        <v>#N/A</v>
      </c>
      <c r="FQ43" s="46" t="e">
        <f t="shared" si="78"/>
        <v>#N/A</v>
      </c>
      <c r="FR43" s="47" t="e">
        <f t="shared" si="31"/>
        <v>#N/A</v>
      </c>
      <c r="FS43" s="16" t="e">
        <f>'SC5'!DE32</f>
        <v>#N/A</v>
      </c>
      <c r="FT43" s="16" t="e">
        <f>'SC5'!DF32</f>
        <v>#N/A</v>
      </c>
      <c r="FU43" s="16" t="e">
        <f>'SC5'!DG32</f>
        <v>#N/A</v>
      </c>
      <c r="FV43" s="16" t="e">
        <f t="shared" si="79"/>
        <v>#N/A</v>
      </c>
      <c r="FW43" s="16" t="e">
        <f t="shared" si="32"/>
        <v>#N/A</v>
      </c>
      <c r="FX43" s="45" t="e">
        <f>'SC5'!DH32</f>
        <v>#N/A</v>
      </c>
      <c r="FY43" s="46" t="e">
        <f>'SC5'!DI32</f>
        <v>#N/A</v>
      </c>
      <c r="FZ43" s="46" t="e">
        <f>'SC5'!DJ32</f>
        <v>#N/A</v>
      </c>
      <c r="GA43" s="46" t="e">
        <f t="shared" si="80"/>
        <v>#N/A</v>
      </c>
      <c r="GB43" s="47" t="e">
        <f t="shared" si="33"/>
        <v>#N/A</v>
      </c>
      <c r="GC43" s="16" t="e">
        <f>'SC5'!DK32</f>
        <v>#N/A</v>
      </c>
      <c r="GD43" s="16" t="e">
        <f>'SC5'!DL32</f>
        <v>#N/A</v>
      </c>
      <c r="GE43" s="16" t="e">
        <f>'SC5'!DM32</f>
        <v>#N/A</v>
      </c>
      <c r="GF43" s="16" t="e">
        <f t="shared" si="81"/>
        <v>#N/A</v>
      </c>
      <c r="GG43" s="16" t="e">
        <f t="shared" si="34"/>
        <v>#N/A</v>
      </c>
      <c r="GH43" s="45" t="e">
        <f>'SC5'!DN32</f>
        <v>#N/A</v>
      </c>
      <c r="GI43" s="46" t="e">
        <f>'SC5'!DO32</f>
        <v>#N/A</v>
      </c>
      <c r="GJ43" s="46" t="e">
        <f>'SC5'!DP32</f>
        <v>#N/A</v>
      </c>
      <c r="GK43" s="46" t="e">
        <f t="shared" si="82"/>
        <v>#N/A</v>
      </c>
      <c r="GL43" s="47" t="e">
        <f t="shared" si="35"/>
        <v>#N/A</v>
      </c>
      <c r="GM43" s="16" t="e">
        <f>'SC5'!DQ32</f>
        <v>#N/A</v>
      </c>
      <c r="GN43" s="16" t="e">
        <f>'SC5'!DR32</f>
        <v>#N/A</v>
      </c>
      <c r="GO43" s="16" t="e">
        <f>'SC5'!DS32</f>
        <v>#N/A</v>
      </c>
      <c r="GP43" s="16" t="e">
        <f t="shared" si="83"/>
        <v>#N/A</v>
      </c>
      <c r="GQ43" s="16" t="e">
        <f t="shared" si="36"/>
        <v>#N/A</v>
      </c>
      <c r="GR43" s="45" t="e">
        <f>'SC5'!DT32</f>
        <v>#N/A</v>
      </c>
      <c r="GS43" s="46" t="e">
        <f>'SC5'!DU32</f>
        <v>#N/A</v>
      </c>
      <c r="GT43" s="46" t="e">
        <f>'SC5'!DV32</f>
        <v>#N/A</v>
      </c>
      <c r="GU43" s="46" t="e">
        <f t="shared" si="84"/>
        <v>#N/A</v>
      </c>
      <c r="GV43" s="47" t="e">
        <f t="shared" si="37"/>
        <v>#N/A</v>
      </c>
      <c r="GW43" s="16" t="e">
        <f>'SC5'!DW32</f>
        <v>#N/A</v>
      </c>
      <c r="GX43" s="16" t="e">
        <f>'SC5'!DX32</f>
        <v>#N/A</v>
      </c>
      <c r="GY43" s="16" t="e">
        <f>'SC5'!DY32</f>
        <v>#N/A</v>
      </c>
      <c r="GZ43" s="16" t="e">
        <f t="shared" si="85"/>
        <v>#N/A</v>
      </c>
      <c r="HA43" s="16" t="e">
        <f t="shared" si="38"/>
        <v>#N/A</v>
      </c>
      <c r="HB43" s="45" t="e">
        <f>'SC5'!DZ32</f>
        <v>#N/A</v>
      </c>
      <c r="HC43" s="46" t="e">
        <f>'SC5'!EA32</f>
        <v>#N/A</v>
      </c>
      <c r="HD43" s="46" t="e">
        <f>'SC5'!EB32</f>
        <v>#N/A</v>
      </c>
      <c r="HE43" s="46" t="e">
        <f t="shared" si="86"/>
        <v>#N/A</v>
      </c>
      <c r="HF43" s="47" t="e">
        <f t="shared" si="39"/>
        <v>#N/A</v>
      </c>
      <c r="HG43" s="16" t="e">
        <f>'SC5'!EC32</f>
        <v>#N/A</v>
      </c>
      <c r="HH43" s="16" t="e">
        <f>'SC5'!ED32</f>
        <v>#N/A</v>
      </c>
      <c r="HI43" s="16" t="e">
        <f>'SC5'!EE32</f>
        <v>#N/A</v>
      </c>
      <c r="HJ43" s="16" t="e">
        <f t="shared" si="87"/>
        <v>#N/A</v>
      </c>
      <c r="HK43" s="16" t="e">
        <f t="shared" si="40"/>
        <v>#N/A</v>
      </c>
      <c r="HL43" s="45" t="e">
        <f>'SC5'!EF32</f>
        <v>#N/A</v>
      </c>
      <c r="HM43" s="46" t="e">
        <f>'SC5'!EG32</f>
        <v>#N/A</v>
      </c>
      <c r="HN43" s="46" t="e">
        <f>'SC5'!EH32</f>
        <v>#N/A</v>
      </c>
      <c r="HO43" s="46" t="e">
        <f t="shared" si="88"/>
        <v>#N/A</v>
      </c>
      <c r="HP43" s="47" t="e">
        <f t="shared" si="41"/>
        <v>#N/A</v>
      </c>
      <c r="HQ43" s="16" t="e">
        <f>'SC5'!EI32</f>
        <v>#N/A</v>
      </c>
      <c r="HR43" s="16" t="e">
        <f>'SC5'!EJ32</f>
        <v>#N/A</v>
      </c>
      <c r="HS43" s="16" t="e">
        <f>'SC5'!EK32</f>
        <v>#N/A</v>
      </c>
      <c r="HT43" s="16" t="e">
        <f t="shared" si="89"/>
        <v>#N/A</v>
      </c>
      <c r="HU43" s="16" t="e">
        <f t="shared" si="42"/>
        <v>#N/A</v>
      </c>
      <c r="HV43" s="45" t="e">
        <f>'SC5'!EL32</f>
        <v>#N/A</v>
      </c>
      <c r="HW43" s="46" t="e">
        <f>'SC5'!EM32</f>
        <v>#N/A</v>
      </c>
      <c r="HX43" s="46" t="e">
        <f>'SC5'!EN32</f>
        <v>#N/A</v>
      </c>
      <c r="HY43" s="46" t="e">
        <f t="shared" si="90"/>
        <v>#N/A</v>
      </c>
      <c r="HZ43" s="47" t="e">
        <f t="shared" si="43"/>
        <v>#N/A</v>
      </c>
      <c r="IA43" s="45" t="e">
        <f>'SC5'!EO32</f>
        <v>#N/A</v>
      </c>
      <c r="IB43" s="46" t="e">
        <f>'SC5'!EP32</f>
        <v>#N/A</v>
      </c>
      <c r="IC43" s="46" t="e">
        <f>'SC5'!EQ32</f>
        <v>#N/A</v>
      </c>
      <c r="ID43" s="46" t="e">
        <f t="shared" si="91"/>
        <v>#N/A</v>
      </c>
      <c r="IE43" s="47" t="e">
        <f t="shared" si="44"/>
        <v>#N/A</v>
      </c>
    </row>
    <row r="44" spans="1:239" s="16" customFormat="1" x14ac:dyDescent="0.25">
      <c r="A44" s="16">
        <f>'SC5'!A33</f>
        <v>0</v>
      </c>
      <c r="B44" s="16" t="e">
        <f>'SC5'!B33</f>
        <v>#N/A</v>
      </c>
      <c r="C44" s="16" t="e">
        <f>'SC5'!C33</f>
        <v>#N/A</v>
      </c>
      <c r="D44" s="16" t="e">
        <f>'SC5'!D33</f>
        <v>#N/A</v>
      </c>
      <c r="E44" s="16" t="e">
        <f>'SC5'!E33</f>
        <v>#N/A</v>
      </c>
      <c r="F44" s="16" t="e">
        <f>'SC5'!F33</f>
        <v>#N/A</v>
      </c>
      <c r="G44" s="16" t="e">
        <f>'SC5'!G33</f>
        <v>#N/A</v>
      </c>
      <c r="H44" s="16" t="e">
        <f>'SC5'!H33</f>
        <v>#N/A</v>
      </c>
      <c r="I44" s="16" t="e">
        <f>'SC5'!I33</f>
        <v>#N/A</v>
      </c>
      <c r="J44" s="45" t="e">
        <f>'SC5'!J33</f>
        <v>#N/A</v>
      </c>
      <c r="K44" s="46" t="e">
        <f>'SC5'!K33</f>
        <v>#N/A</v>
      </c>
      <c r="L44" s="46" t="e">
        <f>'SC5'!L33</f>
        <v>#N/A</v>
      </c>
      <c r="M44" s="46" t="e">
        <f t="shared" si="45"/>
        <v>#N/A</v>
      </c>
      <c r="N44" s="47" t="e">
        <f t="shared" si="95"/>
        <v>#N/A</v>
      </c>
      <c r="O44" s="16" t="e">
        <f>'SC5'!M33</f>
        <v>#N/A</v>
      </c>
      <c r="P44" s="16" t="e">
        <f>'SC5'!N33</f>
        <v>#N/A</v>
      </c>
      <c r="Q44" s="16" t="e">
        <f>'SC5'!O33</f>
        <v>#N/A</v>
      </c>
      <c r="R44" s="16" t="e">
        <f t="shared" si="47"/>
        <v>#N/A</v>
      </c>
      <c r="S44" s="16" t="e">
        <f t="shared" si="0"/>
        <v>#N/A</v>
      </c>
      <c r="T44" s="45" t="e">
        <f>'SC5'!P33</f>
        <v>#N/A</v>
      </c>
      <c r="U44" s="46" t="e">
        <f>'SC5'!Q33</f>
        <v>#N/A</v>
      </c>
      <c r="V44" s="46" t="e">
        <f>'SC5'!R33</f>
        <v>#N/A</v>
      </c>
      <c r="W44" s="46" t="e">
        <f t="shared" si="48"/>
        <v>#N/A</v>
      </c>
      <c r="X44" s="47" t="e">
        <f t="shared" si="1"/>
        <v>#N/A</v>
      </c>
      <c r="Y44" s="16" t="e">
        <f>'SC5'!S33</f>
        <v>#N/A</v>
      </c>
      <c r="Z44" s="16" t="e">
        <f>'SC5'!T33</f>
        <v>#N/A</v>
      </c>
      <c r="AA44" s="16" t="e">
        <f>'SC5'!U33</f>
        <v>#N/A</v>
      </c>
      <c r="AB44" s="16" t="e">
        <f t="shared" si="49"/>
        <v>#N/A</v>
      </c>
      <c r="AC44" s="16" t="e">
        <f t="shared" si="2"/>
        <v>#N/A</v>
      </c>
      <c r="AD44" s="45" t="e">
        <f>'SC5'!V33</f>
        <v>#N/A</v>
      </c>
      <c r="AE44" s="46" t="e">
        <f>'SC5'!W33</f>
        <v>#N/A</v>
      </c>
      <c r="AF44" s="46" t="e">
        <f>'SC5'!X33</f>
        <v>#N/A</v>
      </c>
      <c r="AG44" s="46" t="e">
        <f t="shared" si="50"/>
        <v>#N/A</v>
      </c>
      <c r="AH44" s="47" t="e">
        <f t="shared" si="3"/>
        <v>#N/A</v>
      </c>
      <c r="AI44" s="16" t="e">
        <f>'SC5'!Y33</f>
        <v>#N/A</v>
      </c>
      <c r="AJ44" s="16" t="e">
        <f>'SC5'!Z33</f>
        <v>#N/A</v>
      </c>
      <c r="AK44" s="16" t="e">
        <f>'SC5'!AA33</f>
        <v>#N/A</v>
      </c>
      <c r="AL44" s="16" t="e">
        <f t="shared" si="51"/>
        <v>#N/A</v>
      </c>
      <c r="AM44" s="16" t="e">
        <f t="shared" si="4"/>
        <v>#N/A</v>
      </c>
      <c r="AN44" s="45" t="e">
        <f>'SC5'!AB33</f>
        <v>#N/A</v>
      </c>
      <c r="AO44" s="46" t="e">
        <f>'SC5'!AC33</f>
        <v>#N/A</v>
      </c>
      <c r="AP44" s="46" t="e">
        <f>'SC5'!AD33</f>
        <v>#N/A</v>
      </c>
      <c r="AQ44" s="46" t="e">
        <f t="shared" si="52"/>
        <v>#N/A</v>
      </c>
      <c r="AR44" s="47" t="e">
        <f t="shared" si="5"/>
        <v>#N/A</v>
      </c>
      <c r="AS44" s="16" t="e">
        <f>'SC5'!AE33</f>
        <v>#N/A</v>
      </c>
      <c r="AT44" s="16" t="e">
        <f>'SC5'!AF33</f>
        <v>#N/A</v>
      </c>
      <c r="AU44" s="16" t="e">
        <f>'SC5'!AG33</f>
        <v>#N/A</v>
      </c>
      <c r="AV44" s="16" t="e">
        <f t="shared" si="53"/>
        <v>#N/A</v>
      </c>
      <c r="AW44" s="16" t="e">
        <f t="shared" si="6"/>
        <v>#N/A</v>
      </c>
      <c r="AX44" s="45" t="e">
        <f>'SC5'!AH33</f>
        <v>#N/A</v>
      </c>
      <c r="AY44" s="46" t="e">
        <f>'SC5'!AI33</f>
        <v>#N/A</v>
      </c>
      <c r="AZ44" s="46" t="e">
        <f>'SC5'!AJ33</f>
        <v>#N/A</v>
      </c>
      <c r="BA44" s="46" t="e">
        <f t="shared" si="54"/>
        <v>#N/A</v>
      </c>
      <c r="BB44" s="47" t="e">
        <f t="shared" si="7"/>
        <v>#N/A</v>
      </c>
      <c r="BC44" s="16" t="e">
        <f>'SC5'!AK33</f>
        <v>#N/A</v>
      </c>
      <c r="BD44" s="16" t="e">
        <f>'SC5'!AL33</f>
        <v>#N/A</v>
      </c>
      <c r="BE44" s="16" t="e">
        <f>'SC5'!AM33</f>
        <v>#N/A</v>
      </c>
      <c r="BF44" s="16" t="e">
        <f t="shared" si="55"/>
        <v>#N/A</v>
      </c>
      <c r="BG44" s="16" t="e">
        <f t="shared" si="8"/>
        <v>#N/A</v>
      </c>
      <c r="BH44" s="45" t="e">
        <f>'SC5'!AN33</f>
        <v>#N/A</v>
      </c>
      <c r="BI44" s="46" t="e">
        <f>'SC5'!AO33</f>
        <v>#N/A</v>
      </c>
      <c r="BJ44" s="46" t="e">
        <f>'SC5'!AP33</f>
        <v>#N/A</v>
      </c>
      <c r="BK44" s="46" t="e">
        <f t="shared" si="56"/>
        <v>#N/A</v>
      </c>
      <c r="BL44" s="47" t="e">
        <f t="shared" si="9"/>
        <v>#N/A</v>
      </c>
      <c r="BM44" s="16" t="e">
        <f>'SC5'!AQ33</f>
        <v>#N/A</v>
      </c>
      <c r="BN44" s="16" t="e">
        <f>'SC5'!AR33</f>
        <v>#N/A</v>
      </c>
      <c r="BO44" s="16" t="e">
        <f>'SC5'!AS33</f>
        <v>#N/A</v>
      </c>
      <c r="BP44" s="16" t="e">
        <f t="shared" si="57"/>
        <v>#N/A</v>
      </c>
      <c r="BQ44" s="16" t="e">
        <f t="shared" si="10"/>
        <v>#N/A</v>
      </c>
      <c r="BR44" s="45" t="e">
        <f>'SC5'!AT33</f>
        <v>#N/A</v>
      </c>
      <c r="BS44" s="46" t="e">
        <f>'SC5'!AU33</f>
        <v>#N/A</v>
      </c>
      <c r="BT44" s="46" t="e">
        <f>'SC5'!AV33</f>
        <v>#N/A</v>
      </c>
      <c r="BU44" s="46" t="e">
        <f t="shared" si="58"/>
        <v>#N/A</v>
      </c>
      <c r="BV44" s="47" t="e">
        <f t="shared" si="11"/>
        <v>#N/A</v>
      </c>
      <c r="BW44" s="16" t="e">
        <f>'SC5'!AW33</f>
        <v>#N/A</v>
      </c>
      <c r="BX44" s="16" t="e">
        <f>'SC5'!AX33</f>
        <v>#N/A</v>
      </c>
      <c r="BY44" s="16" t="e">
        <f>'SC5'!AY33</f>
        <v>#N/A</v>
      </c>
      <c r="BZ44" s="16" t="e">
        <f t="shared" si="59"/>
        <v>#N/A</v>
      </c>
      <c r="CA44" s="16" t="e">
        <f t="shared" si="12"/>
        <v>#N/A</v>
      </c>
      <c r="CB44" s="45" t="e">
        <f>'SC5'!AZ33</f>
        <v>#N/A</v>
      </c>
      <c r="CC44" s="46" t="e">
        <f>'SC5'!BA33</f>
        <v>#N/A</v>
      </c>
      <c r="CD44" s="46" t="e">
        <f>'SC5'!BB33</f>
        <v>#N/A</v>
      </c>
      <c r="CE44" s="46" t="e">
        <f t="shared" si="60"/>
        <v>#N/A</v>
      </c>
      <c r="CF44" s="47" t="e">
        <f t="shared" si="13"/>
        <v>#N/A</v>
      </c>
      <c r="CG44" s="16" t="e">
        <f>'SC5'!BC33</f>
        <v>#N/A</v>
      </c>
      <c r="CH44" s="16" t="e">
        <f>'SC5'!BD33</f>
        <v>#N/A</v>
      </c>
      <c r="CI44" s="16" t="e">
        <f>'SC5'!BE33</f>
        <v>#N/A</v>
      </c>
      <c r="CJ44" s="16" t="e">
        <f t="shared" si="61"/>
        <v>#N/A</v>
      </c>
      <c r="CK44" s="16" t="e">
        <f t="shared" si="14"/>
        <v>#N/A</v>
      </c>
      <c r="CL44" s="45" t="e">
        <f>'SC5'!BF33</f>
        <v>#N/A</v>
      </c>
      <c r="CM44" s="46" t="e">
        <f>'SC5'!BG33</f>
        <v>#N/A</v>
      </c>
      <c r="CN44" s="46" t="e">
        <f>'SC5'!BH33</f>
        <v>#N/A</v>
      </c>
      <c r="CO44" s="46" t="e">
        <f t="shared" si="62"/>
        <v>#N/A</v>
      </c>
      <c r="CP44" s="47" t="e">
        <f t="shared" si="15"/>
        <v>#N/A</v>
      </c>
      <c r="CQ44" s="16" t="e">
        <f>'SC5'!BI33</f>
        <v>#N/A</v>
      </c>
      <c r="CR44" s="16" t="e">
        <f>'SC5'!BJ33</f>
        <v>#N/A</v>
      </c>
      <c r="CS44" s="16" t="e">
        <f>'SC5'!BK33</f>
        <v>#N/A</v>
      </c>
      <c r="CT44" s="16" t="e">
        <f t="shared" si="63"/>
        <v>#N/A</v>
      </c>
      <c r="CU44" s="16" t="e">
        <f t="shared" si="16"/>
        <v>#N/A</v>
      </c>
      <c r="CV44" s="45" t="e">
        <f>'SC5'!BL33</f>
        <v>#N/A</v>
      </c>
      <c r="CW44" s="46" t="e">
        <f>'SC5'!BM33</f>
        <v>#N/A</v>
      </c>
      <c r="CX44" s="46" t="e">
        <f>'SC5'!BN33</f>
        <v>#N/A</v>
      </c>
      <c r="CY44" s="46" t="e">
        <f t="shared" si="64"/>
        <v>#N/A</v>
      </c>
      <c r="CZ44" s="47" t="e">
        <f t="shared" si="17"/>
        <v>#N/A</v>
      </c>
      <c r="DA44" s="16" t="e">
        <f>'SC5'!BO33</f>
        <v>#N/A</v>
      </c>
      <c r="DB44" s="16" t="e">
        <f>'SC5'!BP33</f>
        <v>#N/A</v>
      </c>
      <c r="DC44" s="16" t="e">
        <f>'SC5'!BQ33</f>
        <v>#N/A</v>
      </c>
      <c r="DD44" s="16" t="e">
        <f t="shared" si="65"/>
        <v>#N/A</v>
      </c>
      <c r="DE44" s="16" t="e">
        <f t="shared" si="18"/>
        <v>#N/A</v>
      </c>
      <c r="DF44" s="45" t="e">
        <f>'SC5'!BR33</f>
        <v>#N/A</v>
      </c>
      <c r="DG44" s="46" t="e">
        <f>'SC5'!BS33</f>
        <v>#N/A</v>
      </c>
      <c r="DH44" s="46" t="e">
        <f>'SC5'!BT33</f>
        <v>#N/A</v>
      </c>
      <c r="DI44" s="46" t="e">
        <f t="shared" si="66"/>
        <v>#N/A</v>
      </c>
      <c r="DJ44" s="47" t="e">
        <f t="shared" si="19"/>
        <v>#N/A</v>
      </c>
      <c r="DK44" s="16" t="e">
        <f>'SC5'!BU33</f>
        <v>#N/A</v>
      </c>
      <c r="DL44" s="16" t="e">
        <f>'SC5'!BV33</f>
        <v>#N/A</v>
      </c>
      <c r="DM44" s="16" t="e">
        <f>'SC5'!BW33</f>
        <v>#N/A</v>
      </c>
      <c r="DN44" s="16" t="e">
        <f t="shared" si="67"/>
        <v>#N/A</v>
      </c>
      <c r="DO44" s="16" t="e">
        <f t="shared" si="20"/>
        <v>#N/A</v>
      </c>
      <c r="DP44" s="45" t="e">
        <f>'SC5'!BX33</f>
        <v>#N/A</v>
      </c>
      <c r="DQ44" s="46" t="e">
        <f>'SC5'!BY33</f>
        <v>#N/A</v>
      </c>
      <c r="DR44" s="46" t="e">
        <f>'SC5'!BZ33</f>
        <v>#N/A</v>
      </c>
      <c r="DS44" s="46" t="e">
        <f t="shared" si="68"/>
        <v>#N/A</v>
      </c>
      <c r="DT44" s="47" t="e">
        <f t="shared" si="21"/>
        <v>#N/A</v>
      </c>
      <c r="DU44" s="16" t="e">
        <f>'SC5'!CA33</f>
        <v>#N/A</v>
      </c>
      <c r="DV44" s="16" t="e">
        <f>'SC5'!CB33</f>
        <v>#N/A</v>
      </c>
      <c r="DW44" s="16" t="e">
        <f>'SC5'!CC33</f>
        <v>#N/A</v>
      </c>
      <c r="DX44" s="16" t="e">
        <f t="shared" si="69"/>
        <v>#N/A</v>
      </c>
      <c r="DY44" s="16" t="e">
        <f t="shared" si="22"/>
        <v>#N/A</v>
      </c>
      <c r="DZ44" s="45" t="e">
        <f>'SC5'!CD33</f>
        <v>#N/A</v>
      </c>
      <c r="EA44" s="46" t="e">
        <f>'SC5'!CE33</f>
        <v>#N/A</v>
      </c>
      <c r="EB44" s="46" t="e">
        <f>'SC5'!CF33</f>
        <v>#N/A</v>
      </c>
      <c r="EC44" s="46" t="e">
        <f t="shared" si="70"/>
        <v>#N/A</v>
      </c>
      <c r="ED44" s="47" t="e">
        <f t="shared" si="23"/>
        <v>#N/A</v>
      </c>
      <c r="EE44" s="16" t="e">
        <f>'SC5'!CG33</f>
        <v>#N/A</v>
      </c>
      <c r="EF44" s="16" t="e">
        <f>'SC5'!CH33</f>
        <v>#N/A</v>
      </c>
      <c r="EG44" s="16" t="e">
        <f>'SC5'!CI33</f>
        <v>#N/A</v>
      </c>
      <c r="EH44" s="16" t="e">
        <f t="shared" si="71"/>
        <v>#N/A</v>
      </c>
      <c r="EI44" s="16" t="e">
        <f t="shared" si="24"/>
        <v>#N/A</v>
      </c>
      <c r="EJ44" s="45" t="e">
        <f>'SC5'!CJ33</f>
        <v>#N/A</v>
      </c>
      <c r="EK44" s="46" t="e">
        <f>'SC5'!CK33</f>
        <v>#N/A</v>
      </c>
      <c r="EL44" s="46" t="e">
        <f>'SC5'!CL33</f>
        <v>#N/A</v>
      </c>
      <c r="EM44" s="46" t="e">
        <f t="shared" si="72"/>
        <v>#N/A</v>
      </c>
      <c r="EN44" s="47" t="e">
        <f t="shared" si="25"/>
        <v>#N/A</v>
      </c>
      <c r="EO44" s="16" t="e">
        <f>'SC5'!CM33</f>
        <v>#N/A</v>
      </c>
      <c r="EP44" s="16" t="e">
        <f>'SC5'!CN33</f>
        <v>#N/A</v>
      </c>
      <c r="EQ44" s="16" t="e">
        <f>'SC5'!CO33</f>
        <v>#N/A</v>
      </c>
      <c r="ER44" s="16" t="e">
        <f t="shared" si="73"/>
        <v>#N/A</v>
      </c>
      <c r="ES44" s="16" t="e">
        <f t="shared" si="26"/>
        <v>#N/A</v>
      </c>
      <c r="ET44" s="45" t="e">
        <f>'SC5'!CP33</f>
        <v>#N/A</v>
      </c>
      <c r="EU44" s="46" t="e">
        <f>'SC5'!CQ33</f>
        <v>#N/A</v>
      </c>
      <c r="EV44" s="46" t="e">
        <f>'SC5'!CR33</f>
        <v>#N/A</v>
      </c>
      <c r="EW44" s="46" t="e">
        <f t="shared" si="74"/>
        <v>#N/A</v>
      </c>
      <c r="EX44" s="47" t="e">
        <f t="shared" si="27"/>
        <v>#N/A</v>
      </c>
      <c r="EY44" s="16" t="e">
        <f>'SC5'!CS33</f>
        <v>#N/A</v>
      </c>
      <c r="EZ44" s="16" t="e">
        <f>'SC5'!CT33</f>
        <v>#N/A</v>
      </c>
      <c r="FA44" s="16" t="e">
        <f>'SC5'!CU33</f>
        <v>#N/A</v>
      </c>
      <c r="FB44" s="16" t="e">
        <f t="shared" si="75"/>
        <v>#N/A</v>
      </c>
      <c r="FC44" s="16" t="e">
        <f t="shared" si="28"/>
        <v>#N/A</v>
      </c>
      <c r="FD44" s="45" t="e">
        <f>'SC5'!CV33</f>
        <v>#N/A</v>
      </c>
      <c r="FE44" s="46" t="e">
        <f>'SC5'!CW33</f>
        <v>#N/A</v>
      </c>
      <c r="FF44" s="46" t="e">
        <f>'SC5'!CX33</f>
        <v>#N/A</v>
      </c>
      <c r="FG44" s="46" t="e">
        <f t="shared" si="76"/>
        <v>#N/A</v>
      </c>
      <c r="FH44" s="47" t="e">
        <f t="shared" si="29"/>
        <v>#N/A</v>
      </c>
      <c r="FI44" s="16" t="e">
        <f>'SC5'!CY33</f>
        <v>#N/A</v>
      </c>
      <c r="FJ44" s="16" t="e">
        <f>'SC5'!CZ33</f>
        <v>#N/A</v>
      </c>
      <c r="FK44" s="16" t="e">
        <f>'SC5'!DA33</f>
        <v>#N/A</v>
      </c>
      <c r="FL44" s="16" t="e">
        <f t="shared" si="77"/>
        <v>#N/A</v>
      </c>
      <c r="FM44" s="16" t="e">
        <f t="shared" si="30"/>
        <v>#N/A</v>
      </c>
      <c r="FN44" s="45" t="e">
        <f>'SC5'!DB33</f>
        <v>#N/A</v>
      </c>
      <c r="FO44" s="46" t="e">
        <f>'SC5'!DC33</f>
        <v>#N/A</v>
      </c>
      <c r="FP44" s="46" t="e">
        <f>'SC5'!DD33</f>
        <v>#N/A</v>
      </c>
      <c r="FQ44" s="46" t="e">
        <f t="shared" si="78"/>
        <v>#N/A</v>
      </c>
      <c r="FR44" s="47" t="e">
        <f t="shared" si="31"/>
        <v>#N/A</v>
      </c>
      <c r="FS44" s="16" t="e">
        <f>'SC5'!DE33</f>
        <v>#N/A</v>
      </c>
      <c r="FT44" s="16" t="e">
        <f>'SC5'!DF33</f>
        <v>#N/A</v>
      </c>
      <c r="FU44" s="16" t="e">
        <f>'SC5'!DG33</f>
        <v>#N/A</v>
      </c>
      <c r="FV44" s="16" t="e">
        <f t="shared" si="79"/>
        <v>#N/A</v>
      </c>
      <c r="FW44" s="16" t="e">
        <f t="shared" si="32"/>
        <v>#N/A</v>
      </c>
      <c r="FX44" s="45" t="e">
        <f>'SC5'!DH33</f>
        <v>#N/A</v>
      </c>
      <c r="FY44" s="46" t="e">
        <f>'SC5'!DI33</f>
        <v>#N/A</v>
      </c>
      <c r="FZ44" s="46" t="e">
        <f>'SC5'!DJ33</f>
        <v>#N/A</v>
      </c>
      <c r="GA44" s="46" t="e">
        <f t="shared" si="80"/>
        <v>#N/A</v>
      </c>
      <c r="GB44" s="47" t="e">
        <f t="shared" si="33"/>
        <v>#N/A</v>
      </c>
      <c r="GC44" s="16" t="e">
        <f>'SC5'!DK33</f>
        <v>#N/A</v>
      </c>
      <c r="GD44" s="16" t="e">
        <f>'SC5'!DL33</f>
        <v>#N/A</v>
      </c>
      <c r="GE44" s="16" t="e">
        <f>'SC5'!DM33</f>
        <v>#N/A</v>
      </c>
      <c r="GF44" s="16" t="e">
        <f t="shared" si="81"/>
        <v>#N/A</v>
      </c>
      <c r="GG44" s="16" t="e">
        <f t="shared" si="34"/>
        <v>#N/A</v>
      </c>
      <c r="GH44" s="45" t="e">
        <f>'SC5'!DN33</f>
        <v>#N/A</v>
      </c>
      <c r="GI44" s="46" t="e">
        <f>'SC5'!DO33</f>
        <v>#N/A</v>
      </c>
      <c r="GJ44" s="46" t="e">
        <f>'SC5'!DP33</f>
        <v>#N/A</v>
      </c>
      <c r="GK44" s="46" t="e">
        <f t="shared" si="82"/>
        <v>#N/A</v>
      </c>
      <c r="GL44" s="47" t="e">
        <f t="shared" si="35"/>
        <v>#N/A</v>
      </c>
      <c r="GM44" s="16" t="e">
        <f>'SC5'!DQ33</f>
        <v>#N/A</v>
      </c>
      <c r="GN44" s="16" t="e">
        <f>'SC5'!DR33</f>
        <v>#N/A</v>
      </c>
      <c r="GO44" s="16" t="e">
        <f>'SC5'!DS33</f>
        <v>#N/A</v>
      </c>
      <c r="GP44" s="16" t="e">
        <f t="shared" si="83"/>
        <v>#N/A</v>
      </c>
      <c r="GQ44" s="16" t="e">
        <f t="shared" si="36"/>
        <v>#N/A</v>
      </c>
      <c r="GR44" s="45" t="e">
        <f>'SC5'!DT33</f>
        <v>#N/A</v>
      </c>
      <c r="GS44" s="46" t="e">
        <f>'SC5'!DU33</f>
        <v>#N/A</v>
      </c>
      <c r="GT44" s="46" t="e">
        <f>'SC5'!DV33</f>
        <v>#N/A</v>
      </c>
      <c r="GU44" s="46" t="e">
        <f t="shared" si="84"/>
        <v>#N/A</v>
      </c>
      <c r="GV44" s="47" t="e">
        <f t="shared" si="37"/>
        <v>#N/A</v>
      </c>
      <c r="GW44" s="16" t="e">
        <f>'SC5'!DW33</f>
        <v>#N/A</v>
      </c>
      <c r="GX44" s="16" t="e">
        <f>'SC5'!DX33</f>
        <v>#N/A</v>
      </c>
      <c r="GY44" s="16" t="e">
        <f>'SC5'!DY33</f>
        <v>#N/A</v>
      </c>
      <c r="GZ44" s="16" t="e">
        <f t="shared" si="85"/>
        <v>#N/A</v>
      </c>
      <c r="HA44" s="16" t="e">
        <f t="shared" si="38"/>
        <v>#N/A</v>
      </c>
      <c r="HB44" s="45" t="e">
        <f>'SC5'!DZ33</f>
        <v>#N/A</v>
      </c>
      <c r="HC44" s="46" t="e">
        <f>'SC5'!EA33</f>
        <v>#N/A</v>
      </c>
      <c r="HD44" s="46" t="e">
        <f>'SC5'!EB33</f>
        <v>#N/A</v>
      </c>
      <c r="HE44" s="46" t="e">
        <f t="shared" si="86"/>
        <v>#N/A</v>
      </c>
      <c r="HF44" s="47" t="e">
        <f t="shared" si="39"/>
        <v>#N/A</v>
      </c>
      <c r="HG44" s="16" t="e">
        <f>'SC5'!EC33</f>
        <v>#N/A</v>
      </c>
      <c r="HH44" s="16" t="e">
        <f>'SC5'!ED33</f>
        <v>#N/A</v>
      </c>
      <c r="HI44" s="16" t="e">
        <f>'SC5'!EE33</f>
        <v>#N/A</v>
      </c>
      <c r="HJ44" s="16" t="e">
        <f t="shared" si="87"/>
        <v>#N/A</v>
      </c>
      <c r="HK44" s="16" t="e">
        <f t="shared" si="40"/>
        <v>#N/A</v>
      </c>
      <c r="HL44" s="45" t="e">
        <f>'SC5'!EF33</f>
        <v>#N/A</v>
      </c>
      <c r="HM44" s="46" t="e">
        <f>'SC5'!EG33</f>
        <v>#N/A</v>
      </c>
      <c r="HN44" s="46" t="e">
        <f>'SC5'!EH33</f>
        <v>#N/A</v>
      </c>
      <c r="HO44" s="46" t="e">
        <f t="shared" si="88"/>
        <v>#N/A</v>
      </c>
      <c r="HP44" s="47" t="e">
        <f t="shared" si="41"/>
        <v>#N/A</v>
      </c>
      <c r="HQ44" s="16" t="e">
        <f>'SC5'!EI33</f>
        <v>#N/A</v>
      </c>
      <c r="HR44" s="16" t="e">
        <f>'SC5'!EJ33</f>
        <v>#N/A</v>
      </c>
      <c r="HS44" s="16" t="e">
        <f>'SC5'!EK33</f>
        <v>#N/A</v>
      </c>
      <c r="HT44" s="16" t="e">
        <f t="shared" si="89"/>
        <v>#N/A</v>
      </c>
      <c r="HU44" s="16" t="e">
        <f t="shared" si="42"/>
        <v>#N/A</v>
      </c>
      <c r="HV44" s="45" t="e">
        <f>'SC5'!EL33</f>
        <v>#N/A</v>
      </c>
      <c r="HW44" s="46" t="e">
        <f>'SC5'!EM33</f>
        <v>#N/A</v>
      </c>
      <c r="HX44" s="46" t="e">
        <f>'SC5'!EN33</f>
        <v>#N/A</v>
      </c>
      <c r="HY44" s="46" t="e">
        <f t="shared" si="90"/>
        <v>#N/A</v>
      </c>
      <c r="HZ44" s="47" t="e">
        <f t="shared" si="43"/>
        <v>#N/A</v>
      </c>
      <c r="IA44" s="45" t="e">
        <f>'SC5'!EO33</f>
        <v>#N/A</v>
      </c>
      <c r="IB44" s="46" t="e">
        <f>'SC5'!EP33</f>
        <v>#N/A</v>
      </c>
      <c r="IC44" s="46" t="e">
        <f>'SC5'!EQ33</f>
        <v>#N/A</v>
      </c>
      <c r="ID44" s="46" t="e">
        <f t="shared" si="91"/>
        <v>#N/A</v>
      </c>
      <c r="IE44" s="47" t="e">
        <f t="shared" si="44"/>
        <v>#N/A</v>
      </c>
    </row>
    <row r="45" spans="1:239" s="16" customFormat="1" x14ac:dyDescent="0.25">
      <c r="A45" s="16">
        <f>'SC5'!A34</f>
        <v>0</v>
      </c>
      <c r="B45" s="16" t="e">
        <f>'SC5'!B34</f>
        <v>#N/A</v>
      </c>
      <c r="C45" s="16" t="e">
        <f>'SC5'!C34</f>
        <v>#N/A</v>
      </c>
      <c r="D45" s="16" t="e">
        <f>'SC5'!D34</f>
        <v>#N/A</v>
      </c>
      <c r="E45" s="16" t="e">
        <f>'SC5'!E34</f>
        <v>#N/A</v>
      </c>
      <c r="F45" s="16" t="e">
        <f>'SC5'!F34</f>
        <v>#N/A</v>
      </c>
      <c r="G45" s="16" t="e">
        <f>'SC5'!G34</f>
        <v>#N/A</v>
      </c>
      <c r="H45" s="16" t="e">
        <f>'SC5'!H34</f>
        <v>#N/A</v>
      </c>
      <c r="I45" s="16" t="e">
        <f>'SC5'!I34</f>
        <v>#N/A</v>
      </c>
      <c r="J45" s="45" t="e">
        <f>'SC5'!J34</f>
        <v>#N/A</v>
      </c>
      <c r="K45" s="46" t="e">
        <f>'SC5'!K34</f>
        <v>#N/A</v>
      </c>
      <c r="L45" s="46" t="e">
        <f>'SC5'!L34</f>
        <v>#N/A</v>
      </c>
      <c r="M45" s="46" t="e">
        <f t="shared" si="45"/>
        <v>#N/A</v>
      </c>
      <c r="N45" s="47" t="e">
        <f t="shared" si="95"/>
        <v>#N/A</v>
      </c>
      <c r="O45" s="16" t="e">
        <f>'SC5'!M34</f>
        <v>#N/A</v>
      </c>
      <c r="P45" s="16" t="e">
        <f>'SC5'!N34</f>
        <v>#N/A</v>
      </c>
      <c r="Q45" s="16" t="e">
        <f>'SC5'!O34</f>
        <v>#N/A</v>
      </c>
      <c r="R45" s="16" t="e">
        <f t="shared" si="47"/>
        <v>#N/A</v>
      </c>
      <c r="S45" s="16" t="e">
        <f t="shared" si="0"/>
        <v>#N/A</v>
      </c>
      <c r="T45" s="45" t="e">
        <f>'SC5'!P34</f>
        <v>#N/A</v>
      </c>
      <c r="U45" s="46" t="e">
        <f>'SC5'!Q34</f>
        <v>#N/A</v>
      </c>
      <c r="V45" s="46" t="e">
        <f>'SC5'!R34</f>
        <v>#N/A</v>
      </c>
      <c r="W45" s="46" t="e">
        <f t="shared" si="48"/>
        <v>#N/A</v>
      </c>
      <c r="X45" s="47" t="e">
        <f t="shared" si="1"/>
        <v>#N/A</v>
      </c>
      <c r="Y45" s="16" t="e">
        <f>'SC5'!S34</f>
        <v>#N/A</v>
      </c>
      <c r="Z45" s="16" t="e">
        <f>'SC5'!T34</f>
        <v>#N/A</v>
      </c>
      <c r="AA45" s="16" t="e">
        <f>'SC5'!U34</f>
        <v>#N/A</v>
      </c>
      <c r="AB45" s="16" t="e">
        <f t="shared" si="49"/>
        <v>#N/A</v>
      </c>
      <c r="AC45" s="16" t="e">
        <f t="shared" si="2"/>
        <v>#N/A</v>
      </c>
      <c r="AD45" s="45" t="e">
        <f>'SC5'!V34</f>
        <v>#N/A</v>
      </c>
      <c r="AE45" s="46" t="e">
        <f>'SC5'!W34</f>
        <v>#N/A</v>
      </c>
      <c r="AF45" s="46" t="e">
        <f>'SC5'!X34</f>
        <v>#N/A</v>
      </c>
      <c r="AG45" s="46" t="e">
        <f t="shared" si="50"/>
        <v>#N/A</v>
      </c>
      <c r="AH45" s="47" t="e">
        <f t="shared" si="3"/>
        <v>#N/A</v>
      </c>
      <c r="AI45" s="16" t="e">
        <f>'SC5'!Y34</f>
        <v>#N/A</v>
      </c>
      <c r="AJ45" s="16" t="e">
        <f>'SC5'!Z34</f>
        <v>#N/A</v>
      </c>
      <c r="AK45" s="16" t="e">
        <f>'SC5'!AA34</f>
        <v>#N/A</v>
      </c>
      <c r="AL45" s="16" t="e">
        <f t="shared" si="51"/>
        <v>#N/A</v>
      </c>
      <c r="AM45" s="16" t="e">
        <f t="shared" si="4"/>
        <v>#N/A</v>
      </c>
      <c r="AN45" s="45" t="e">
        <f>'SC5'!AB34</f>
        <v>#N/A</v>
      </c>
      <c r="AO45" s="46" t="e">
        <f>'SC5'!AC34</f>
        <v>#N/A</v>
      </c>
      <c r="AP45" s="46" t="e">
        <f>'SC5'!AD34</f>
        <v>#N/A</v>
      </c>
      <c r="AQ45" s="46" t="e">
        <f t="shared" si="52"/>
        <v>#N/A</v>
      </c>
      <c r="AR45" s="47" t="e">
        <f t="shared" si="5"/>
        <v>#N/A</v>
      </c>
      <c r="AS45" s="16" t="e">
        <f>'SC5'!AE34</f>
        <v>#N/A</v>
      </c>
      <c r="AT45" s="16" t="e">
        <f>'SC5'!AF34</f>
        <v>#N/A</v>
      </c>
      <c r="AU45" s="16" t="e">
        <f>'SC5'!AG34</f>
        <v>#N/A</v>
      </c>
      <c r="AV45" s="16" t="e">
        <f t="shared" si="53"/>
        <v>#N/A</v>
      </c>
      <c r="AW45" s="16" t="e">
        <f t="shared" si="6"/>
        <v>#N/A</v>
      </c>
      <c r="AX45" s="45" t="e">
        <f>'SC5'!AH34</f>
        <v>#N/A</v>
      </c>
      <c r="AY45" s="46" t="e">
        <f>'SC5'!AI34</f>
        <v>#N/A</v>
      </c>
      <c r="AZ45" s="46" t="e">
        <f>'SC5'!AJ34</f>
        <v>#N/A</v>
      </c>
      <c r="BA45" s="46" t="e">
        <f t="shared" si="54"/>
        <v>#N/A</v>
      </c>
      <c r="BB45" s="47" t="e">
        <f t="shared" si="7"/>
        <v>#N/A</v>
      </c>
      <c r="BC45" s="16" t="e">
        <f>'SC5'!AK34</f>
        <v>#N/A</v>
      </c>
      <c r="BD45" s="16" t="e">
        <f>'SC5'!AL34</f>
        <v>#N/A</v>
      </c>
      <c r="BE45" s="16" t="e">
        <f>'SC5'!AM34</f>
        <v>#N/A</v>
      </c>
      <c r="BF45" s="16" t="e">
        <f t="shared" si="55"/>
        <v>#N/A</v>
      </c>
      <c r="BG45" s="16" t="e">
        <f t="shared" si="8"/>
        <v>#N/A</v>
      </c>
      <c r="BH45" s="45" t="e">
        <f>'SC5'!AN34</f>
        <v>#N/A</v>
      </c>
      <c r="BI45" s="46" t="e">
        <f>'SC5'!AO34</f>
        <v>#N/A</v>
      </c>
      <c r="BJ45" s="46" t="e">
        <f>'SC5'!AP34</f>
        <v>#N/A</v>
      </c>
      <c r="BK45" s="46" t="e">
        <f t="shared" si="56"/>
        <v>#N/A</v>
      </c>
      <c r="BL45" s="47" t="e">
        <f t="shared" si="9"/>
        <v>#N/A</v>
      </c>
      <c r="BM45" s="16" t="e">
        <f>'SC5'!AQ34</f>
        <v>#N/A</v>
      </c>
      <c r="BN45" s="16" t="e">
        <f>'SC5'!AR34</f>
        <v>#N/A</v>
      </c>
      <c r="BO45" s="16" t="e">
        <f>'SC5'!AS34</f>
        <v>#N/A</v>
      </c>
      <c r="BP45" s="16" t="e">
        <f t="shared" si="57"/>
        <v>#N/A</v>
      </c>
      <c r="BQ45" s="16" t="e">
        <f t="shared" si="10"/>
        <v>#N/A</v>
      </c>
      <c r="BR45" s="45" t="e">
        <f>'SC5'!AT34</f>
        <v>#N/A</v>
      </c>
      <c r="BS45" s="46" t="e">
        <f>'SC5'!AU34</f>
        <v>#N/A</v>
      </c>
      <c r="BT45" s="46" t="e">
        <f>'SC5'!AV34</f>
        <v>#N/A</v>
      </c>
      <c r="BU45" s="46" t="e">
        <f t="shared" si="58"/>
        <v>#N/A</v>
      </c>
      <c r="BV45" s="47" t="e">
        <f t="shared" si="11"/>
        <v>#N/A</v>
      </c>
      <c r="BW45" s="16" t="e">
        <f>'SC5'!AW34</f>
        <v>#N/A</v>
      </c>
      <c r="BX45" s="16" t="e">
        <f>'SC5'!AX34</f>
        <v>#N/A</v>
      </c>
      <c r="BY45" s="16" t="e">
        <f>'SC5'!AY34</f>
        <v>#N/A</v>
      </c>
      <c r="BZ45" s="16" t="e">
        <f t="shared" si="59"/>
        <v>#N/A</v>
      </c>
      <c r="CA45" s="16" t="e">
        <f t="shared" si="12"/>
        <v>#N/A</v>
      </c>
      <c r="CB45" s="45" t="e">
        <f>'SC5'!AZ34</f>
        <v>#N/A</v>
      </c>
      <c r="CC45" s="46" t="e">
        <f>'SC5'!BA34</f>
        <v>#N/A</v>
      </c>
      <c r="CD45" s="46" t="e">
        <f>'SC5'!BB34</f>
        <v>#N/A</v>
      </c>
      <c r="CE45" s="46" t="e">
        <f t="shared" si="60"/>
        <v>#N/A</v>
      </c>
      <c r="CF45" s="47" t="e">
        <f t="shared" si="13"/>
        <v>#N/A</v>
      </c>
      <c r="CG45" s="16" t="e">
        <f>'SC5'!BC34</f>
        <v>#N/A</v>
      </c>
      <c r="CH45" s="16" t="e">
        <f>'SC5'!BD34</f>
        <v>#N/A</v>
      </c>
      <c r="CI45" s="16" t="e">
        <f>'SC5'!BE34</f>
        <v>#N/A</v>
      </c>
      <c r="CJ45" s="16" t="e">
        <f t="shared" si="61"/>
        <v>#N/A</v>
      </c>
      <c r="CK45" s="16" t="e">
        <f t="shared" si="14"/>
        <v>#N/A</v>
      </c>
      <c r="CL45" s="45" t="e">
        <f>'SC5'!BF34</f>
        <v>#N/A</v>
      </c>
      <c r="CM45" s="46" t="e">
        <f>'SC5'!BG34</f>
        <v>#N/A</v>
      </c>
      <c r="CN45" s="46" t="e">
        <f>'SC5'!BH34</f>
        <v>#N/A</v>
      </c>
      <c r="CO45" s="46" t="e">
        <f t="shared" si="62"/>
        <v>#N/A</v>
      </c>
      <c r="CP45" s="47" t="e">
        <f t="shared" si="15"/>
        <v>#N/A</v>
      </c>
      <c r="CQ45" s="16" t="e">
        <f>'SC5'!BI34</f>
        <v>#N/A</v>
      </c>
      <c r="CR45" s="16" t="e">
        <f>'SC5'!BJ34</f>
        <v>#N/A</v>
      </c>
      <c r="CS45" s="16" t="e">
        <f>'SC5'!BK34</f>
        <v>#N/A</v>
      </c>
      <c r="CT45" s="16" t="e">
        <f t="shared" si="63"/>
        <v>#N/A</v>
      </c>
      <c r="CU45" s="16" t="e">
        <f t="shared" si="16"/>
        <v>#N/A</v>
      </c>
      <c r="CV45" s="45" t="e">
        <f>'SC5'!BL34</f>
        <v>#N/A</v>
      </c>
      <c r="CW45" s="46" t="e">
        <f>'SC5'!BM34</f>
        <v>#N/A</v>
      </c>
      <c r="CX45" s="46" t="e">
        <f>'SC5'!BN34</f>
        <v>#N/A</v>
      </c>
      <c r="CY45" s="46" t="e">
        <f t="shared" si="64"/>
        <v>#N/A</v>
      </c>
      <c r="CZ45" s="47" t="e">
        <f t="shared" si="17"/>
        <v>#N/A</v>
      </c>
      <c r="DA45" s="16" t="e">
        <f>'SC5'!BO34</f>
        <v>#N/A</v>
      </c>
      <c r="DB45" s="16" t="e">
        <f>'SC5'!BP34</f>
        <v>#N/A</v>
      </c>
      <c r="DC45" s="16" t="e">
        <f>'SC5'!BQ34</f>
        <v>#N/A</v>
      </c>
      <c r="DD45" s="16" t="e">
        <f t="shared" si="65"/>
        <v>#N/A</v>
      </c>
      <c r="DE45" s="16" t="e">
        <f t="shared" si="18"/>
        <v>#N/A</v>
      </c>
      <c r="DF45" s="45" t="e">
        <f>'SC5'!BR34</f>
        <v>#N/A</v>
      </c>
      <c r="DG45" s="46" t="e">
        <f>'SC5'!BS34</f>
        <v>#N/A</v>
      </c>
      <c r="DH45" s="46" t="e">
        <f>'SC5'!BT34</f>
        <v>#N/A</v>
      </c>
      <c r="DI45" s="46" t="e">
        <f t="shared" si="66"/>
        <v>#N/A</v>
      </c>
      <c r="DJ45" s="47" t="e">
        <f t="shared" si="19"/>
        <v>#N/A</v>
      </c>
      <c r="DK45" s="16" t="e">
        <f>'SC5'!BU34</f>
        <v>#N/A</v>
      </c>
      <c r="DL45" s="16" t="e">
        <f>'SC5'!BV34</f>
        <v>#N/A</v>
      </c>
      <c r="DM45" s="16" t="e">
        <f>'SC5'!BW34</f>
        <v>#N/A</v>
      </c>
      <c r="DN45" s="16" t="e">
        <f t="shared" si="67"/>
        <v>#N/A</v>
      </c>
      <c r="DO45" s="16" t="e">
        <f t="shared" si="20"/>
        <v>#N/A</v>
      </c>
      <c r="DP45" s="45" t="e">
        <f>'SC5'!BX34</f>
        <v>#N/A</v>
      </c>
      <c r="DQ45" s="46" t="e">
        <f>'SC5'!BY34</f>
        <v>#N/A</v>
      </c>
      <c r="DR45" s="46" t="e">
        <f>'SC5'!BZ34</f>
        <v>#N/A</v>
      </c>
      <c r="DS45" s="46" t="e">
        <f t="shared" si="68"/>
        <v>#N/A</v>
      </c>
      <c r="DT45" s="47" t="e">
        <f t="shared" si="21"/>
        <v>#N/A</v>
      </c>
      <c r="DU45" s="16" t="e">
        <f>'SC5'!CA34</f>
        <v>#N/A</v>
      </c>
      <c r="DV45" s="16" t="e">
        <f>'SC5'!CB34</f>
        <v>#N/A</v>
      </c>
      <c r="DW45" s="16" t="e">
        <f>'SC5'!CC34</f>
        <v>#N/A</v>
      </c>
      <c r="DX45" s="16" t="e">
        <f t="shared" si="69"/>
        <v>#N/A</v>
      </c>
      <c r="DY45" s="16" t="e">
        <f t="shared" si="22"/>
        <v>#N/A</v>
      </c>
      <c r="DZ45" s="45" t="e">
        <f>'SC5'!CD34</f>
        <v>#N/A</v>
      </c>
      <c r="EA45" s="46" t="e">
        <f>'SC5'!CE34</f>
        <v>#N/A</v>
      </c>
      <c r="EB45" s="46" t="e">
        <f>'SC5'!CF34</f>
        <v>#N/A</v>
      </c>
      <c r="EC45" s="46" t="e">
        <f t="shared" si="70"/>
        <v>#N/A</v>
      </c>
      <c r="ED45" s="47" t="e">
        <f t="shared" si="23"/>
        <v>#N/A</v>
      </c>
      <c r="EE45" s="16" t="e">
        <f>'SC5'!CG34</f>
        <v>#N/A</v>
      </c>
      <c r="EF45" s="16" t="e">
        <f>'SC5'!CH34</f>
        <v>#N/A</v>
      </c>
      <c r="EG45" s="16" t="e">
        <f>'SC5'!CI34</f>
        <v>#N/A</v>
      </c>
      <c r="EH45" s="16" t="e">
        <f t="shared" si="71"/>
        <v>#N/A</v>
      </c>
      <c r="EI45" s="16" t="e">
        <f t="shared" si="24"/>
        <v>#N/A</v>
      </c>
      <c r="EJ45" s="45" t="e">
        <f>'SC5'!CJ34</f>
        <v>#N/A</v>
      </c>
      <c r="EK45" s="46" t="e">
        <f>'SC5'!CK34</f>
        <v>#N/A</v>
      </c>
      <c r="EL45" s="46" t="e">
        <f>'SC5'!CL34</f>
        <v>#N/A</v>
      </c>
      <c r="EM45" s="46" t="e">
        <f t="shared" si="72"/>
        <v>#N/A</v>
      </c>
      <c r="EN45" s="47" t="e">
        <f t="shared" si="25"/>
        <v>#N/A</v>
      </c>
      <c r="EO45" s="16" t="e">
        <f>'SC5'!CM34</f>
        <v>#N/A</v>
      </c>
      <c r="EP45" s="16" t="e">
        <f>'SC5'!CN34</f>
        <v>#N/A</v>
      </c>
      <c r="EQ45" s="16" t="e">
        <f>'SC5'!CO34</f>
        <v>#N/A</v>
      </c>
      <c r="ER45" s="16" t="e">
        <f t="shared" si="73"/>
        <v>#N/A</v>
      </c>
      <c r="ES45" s="16" t="e">
        <f t="shared" si="26"/>
        <v>#N/A</v>
      </c>
      <c r="ET45" s="45" t="e">
        <f>'SC5'!CP34</f>
        <v>#N/A</v>
      </c>
      <c r="EU45" s="46" t="e">
        <f>'SC5'!CQ34</f>
        <v>#N/A</v>
      </c>
      <c r="EV45" s="46" t="e">
        <f>'SC5'!CR34</f>
        <v>#N/A</v>
      </c>
      <c r="EW45" s="46" t="e">
        <f t="shared" si="74"/>
        <v>#N/A</v>
      </c>
      <c r="EX45" s="47" t="e">
        <f t="shared" si="27"/>
        <v>#N/A</v>
      </c>
      <c r="EY45" s="16" t="e">
        <f>'SC5'!CS34</f>
        <v>#N/A</v>
      </c>
      <c r="EZ45" s="16" t="e">
        <f>'SC5'!CT34</f>
        <v>#N/A</v>
      </c>
      <c r="FA45" s="16" t="e">
        <f>'SC5'!CU34</f>
        <v>#N/A</v>
      </c>
      <c r="FB45" s="16" t="e">
        <f t="shared" si="75"/>
        <v>#N/A</v>
      </c>
      <c r="FC45" s="16" t="e">
        <f t="shared" si="28"/>
        <v>#N/A</v>
      </c>
      <c r="FD45" s="45" t="e">
        <f>'SC5'!CV34</f>
        <v>#N/A</v>
      </c>
      <c r="FE45" s="46" t="e">
        <f>'SC5'!CW34</f>
        <v>#N/A</v>
      </c>
      <c r="FF45" s="46" t="e">
        <f>'SC5'!CX34</f>
        <v>#N/A</v>
      </c>
      <c r="FG45" s="46" t="e">
        <f t="shared" si="76"/>
        <v>#N/A</v>
      </c>
      <c r="FH45" s="47" t="e">
        <f t="shared" si="29"/>
        <v>#N/A</v>
      </c>
      <c r="FI45" s="16" t="e">
        <f>'SC5'!CY34</f>
        <v>#N/A</v>
      </c>
      <c r="FJ45" s="16" t="e">
        <f>'SC5'!CZ34</f>
        <v>#N/A</v>
      </c>
      <c r="FK45" s="16" t="e">
        <f>'SC5'!DA34</f>
        <v>#N/A</v>
      </c>
      <c r="FL45" s="16" t="e">
        <f t="shared" si="77"/>
        <v>#N/A</v>
      </c>
      <c r="FM45" s="16" t="e">
        <f t="shared" si="30"/>
        <v>#N/A</v>
      </c>
      <c r="FN45" s="45" t="e">
        <f>'SC5'!DB34</f>
        <v>#N/A</v>
      </c>
      <c r="FO45" s="46" t="e">
        <f>'SC5'!DC34</f>
        <v>#N/A</v>
      </c>
      <c r="FP45" s="46" t="e">
        <f>'SC5'!DD34</f>
        <v>#N/A</v>
      </c>
      <c r="FQ45" s="46" t="e">
        <f t="shared" si="78"/>
        <v>#N/A</v>
      </c>
      <c r="FR45" s="47" t="e">
        <f t="shared" si="31"/>
        <v>#N/A</v>
      </c>
      <c r="FS45" s="16" t="e">
        <f>'SC5'!DE34</f>
        <v>#N/A</v>
      </c>
      <c r="FT45" s="16" t="e">
        <f>'SC5'!DF34</f>
        <v>#N/A</v>
      </c>
      <c r="FU45" s="16" t="e">
        <f>'SC5'!DG34</f>
        <v>#N/A</v>
      </c>
      <c r="FV45" s="16" t="e">
        <f t="shared" si="79"/>
        <v>#N/A</v>
      </c>
      <c r="FW45" s="16" t="e">
        <f t="shared" si="32"/>
        <v>#N/A</v>
      </c>
      <c r="FX45" s="45" t="e">
        <f>'SC5'!DH34</f>
        <v>#N/A</v>
      </c>
      <c r="FY45" s="46" t="e">
        <f>'SC5'!DI34</f>
        <v>#N/A</v>
      </c>
      <c r="FZ45" s="46" t="e">
        <f>'SC5'!DJ34</f>
        <v>#N/A</v>
      </c>
      <c r="GA45" s="46" t="e">
        <f t="shared" si="80"/>
        <v>#N/A</v>
      </c>
      <c r="GB45" s="47" t="e">
        <f t="shared" si="33"/>
        <v>#N/A</v>
      </c>
      <c r="GC45" s="16" t="e">
        <f>'SC5'!DK34</f>
        <v>#N/A</v>
      </c>
      <c r="GD45" s="16" t="e">
        <f>'SC5'!DL34</f>
        <v>#N/A</v>
      </c>
      <c r="GE45" s="16" t="e">
        <f>'SC5'!DM34</f>
        <v>#N/A</v>
      </c>
      <c r="GF45" s="16" t="e">
        <f t="shared" si="81"/>
        <v>#N/A</v>
      </c>
      <c r="GG45" s="16" t="e">
        <f t="shared" si="34"/>
        <v>#N/A</v>
      </c>
      <c r="GH45" s="45" t="e">
        <f>'SC5'!DN34</f>
        <v>#N/A</v>
      </c>
      <c r="GI45" s="46" t="e">
        <f>'SC5'!DO34</f>
        <v>#N/A</v>
      </c>
      <c r="GJ45" s="46" t="e">
        <f>'SC5'!DP34</f>
        <v>#N/A</v>
      </c>
      <c r="GK45" s="46" t="e">
        <f t="shared" si="82"/>
        <v>#N/A</v>
      </c>
      <c r="GL45" s="47" t="e">
        <f t="shared" si="35"/>
        <v>#N/A</v>
      </c>
      <c r="GM45" s="16" t="e">
        <f>'SC5'!DQ34</f>
        <v>#N/A</v>
      </c>
      <c r="GN45" s="16" t="e">
        <f>'SC5'!DR34</f>
        <v>#N/A</v>
      </c>
      <c r="GO45" s="16" t="e">
        <f>'SC5'!DS34</f>
        <v>#N/A</v>
      </c>
      <c r="GP45" s="16" t="e">
        <f t="shared" si="83"/>
        <v>#N/A</v>
      </c>
      <c r="GQ45" s="16" t="e">
        <f t="shared" si="36"/>
        <v>#N/A</v>
      </c>
      <c r="GR45" s="45" t="e">
        <f>'SC5'!DT34</f>
        <v>#N/A</v>
      </c>
      <c r="GS45" s="46" t="e">
        <f>'SC5'!DU34</f>
        <v>#N/A</v>
      </c>
      <c r="GT45" s="46" t="e">
        <f>'SC5'!DV34</f>
        <v>#N/A</v>
      </c>
      <c r="GU45" s="46" t="e">
        <f t="shared" si="84"/>
        <v>#N/A</v>
      </c>
      <c r="GV45" s="47" t="e">
        <f t="shared" si="37"/>
        <v>#N/A</v>
      </c>
      <c r="GW45" s="16" t="e">
        <f>'SC5'!DW34</f>
        <v>#N/A</v>
      </c>
      <c r="GX45" s="16" t="e">
        <f>'SC5'!DX34</f>
        <v>#N/A</v>
      </c>
      <c r="GY45" s="16" t="e">
        <f>'SC5'!DY34</f>
        <v>#N/A</v>
      </c>
      <c r="GZ45" s="16" t="e">
        <f t="shared" si="85"/>
        <v>#N/A</v>
      </c>
      <c r="HA45" s="16" t="e">
        <f t="shared" si="38"/>
        <v>#N/A</v>
      </c>
      <c r="HB45" s="45" t="e">
        <f>'SC5'!DZ34</f>
        <v>#N/A</v>
      </c>
      <c r="HC45" s="46" t="e">
        <f>'SC5'!EA34</f>
        <v>#N/A</v>
      </c>
      <c r="HD45" s="46" t="e">
        <f>'SC5'!EB34</f>
        <v>#N/A</v>
      </c>
      <c r="HE45" s="46" t="e">
        <f t="shared" si="86"/>
        <v>#N/A</v>
      </c>
      <c r="HF45" s="47" t="e">
        <f t="shared" si="39"/>
        <v>#N/A</v>
      </c>
      <c r="HG45" s="16" t="e">
        <f>'SC5'!EC34</f>
        <v>#N/A</v>
      </c>
      <c r="HH45" s="16" t="e">
        <f>'SC5'!ED34</f>
        <v>#N/A</v>
      </c>
      <c r="HI45" s="16" t="e">
        <f>'SC5'!EE34</f>
        <v>#N/A</v>
      </c>
      <c r="HJ45" s="16" t="e">
        <f t="shared" si="87"/>
        <v>#N/A</v>
      </c>
      <c r="HK45" s="16" t="e">
        <f t="shared" si="40"/>
        <v>#N/A</v>
      </c>
      <c r="HL45" s="45" t="e">
        <f>'SC5'!EF34</f>
        <v>#N/A</v>
      </c>
      <c r="HM45" s="46" t="e">
        <f>'SC5'!EG34</f>
        <v>#N/A</v>
      </c>
      <c r="HN45" s="46" t="e">
        <f>'SC5'!EH34</f>
        <v>#N/A</v>
      </c>
      <c r="HO45" s="46" t="e">
        <f t="shared" si="88"/>
        <v>#N/A</v>
      </c>
      <c r="HP45" s="47" t="e">
        <f t="shared" si="41"/>
        <v>#N/A</v>
      </c>
      <c r="HQ45" s="16" t="e">
        <f>'SC5'!EI34</f>
        <v>#N/A</v>
      </c>
      <c r="HR45" s="16" t="e">
        <f>'SC5'!EJ34</f>
        <v>#N/A</v>
      </c>
      <c r="HS45" s="16" t="e">
        <f>'SC5'!EK34</f>
        <v>#N/A</v>
      </c>
      <c r="HT45" s="16" t="e">
        <f t="shared" si="89"/>
        <v>#N/A</v>
      </c>
      <c r="HU45" s="16" t="e">
        <f t="shared" si="42"/>
        <v>#N/A</v>
      </c>
      <c r="HV45" s="45" t="e">
        <f>'SC5'!EL34</f>
        <v>#N/A</v>
      </c>
      <c r="HW45" s="46" t="e">
        <f>'SC5'!EM34</f>
        <v>#N/A</v>
      </c>
      <c r="HX45" s="46" t="e">
        <f>'SC5'!EN34</f>
        <v>#N/A</v>
      </c>
      <c r="HY45" s="46" t="e">
        <f t="shared" si="90"/>
        <v>#N/A</v>
      </c>
      <c r="HZ45" s="47" t="e">
        <f t="shared" si="43"/>
        <v>#N/A</v>
      </c>
      <c r="IA45" s="45" t="e">
        <f>'SC5'!EO34</f>
        <v>#N/A</v>
      </c>
      <c r="IB45" s="46" t="e">
        <f>'SC5'!EP34</f>
        <v>#N/A</v>
      </c>
      <c r="IC45" s="46" t="e">
        <f>'SC5'!EQ34</f>
        <v>#N/A</v>
      </c>
      <c r="ID45" s="46" t="e">
        <f t="shared" si="91"/>
        <v>#N/A</v>
      </c>
      <c r="IE45" s="47" t="e">
        <f t="shared" si="44"/>
        <v>#N/A</v>
      </c>
    </row>
    <row r="46" spans="1:239" s="16" customFormat="1" x14ac:dyDescent="0.25">
      <c r="A46" s="16">
        <f>'SC5'!A35</f>
        <v>0</v>
      </c>
      <c r="B46" s="16" t="e">
        <f>'SC5'!B35</f>
        <v>#N/A</v>
      </c>
      <c r="C46" s="16" t="e">
        <f>'SC5'!C35</f>
        <v>#N/A</v>
      </c>
      <c r="D46" s="16" t="e">
        <f>'SC5'!D35</f>
        <v>#N/A</v>
      </c>
      <c r="E46" s="16" t="e">
        <f>'SC5'!E35</f>
        <v>#N/A</v>
      </c>
      <c r="F46" s="16" t="e">
        <f>'SC5'!F35</f>
        <v>#N/A</v>
      </c>
      <c r="G46" s="16" t="e">
        <f>'SC5'!G35</f>
        <v>#N/A</v>
      </c>
      <c r="H46" s="16" t="e">
        <f>'SC5'!H35</f>
        <v>#N/A</v>
      </c>
      <c r="I46" s="16" t="e">
        <f>'SC5'!I35</f>
        <v>#N/A</v>
      </c>
      <c r="J46" s="45" t="e">
        <f>'SC5'!J35</f>
        <v>#N/A</v>
      </c>
      <c r="K46" s="46" t="e">
        <f>'SC5'!K35</f>
        <v>#N/A</v>
      </c>
      <c r="L46" s="46" t="e">
        <f>'SC5'!L35</f>
        <v>#N/A</v>
      </c>
      <c r="M46" s="46" t="e">
        <f t="shared" si="45"/>
        <v>#N/A</v>
      </c>
      <c r="N46" s="47" t="e">
        <f t="shared" si="95"/>
        <v>#N/A</v>
      </c>
      <c r="O46" s="16" t="e">
        <f>'SC5'!M35</f>
        <v>#N/A</v>
      </c>
      <c r="P46" s="16" t="e">
        <f>'SC5'!N35</f>
        <v>#N/A</v>
      </c>
      <c r="Q46" s="16" t="e">
        <f>'SC5'!O35</f>
        <v>#N/A</v>
      </c>
      <c r="R46" s="16" t="e">
        <f t="shared" si="47"/>
        <v>#N/A</v>
      </c>
      <c r="S46" s="16" t="e">
        <f t="shared" si="0"/>
        <v>#N/A</v>
      </c>
      <c r="T46" s="45" t="e">
        <f>'SC5'!P35</f>
        <v>#N/A</v>
      </c>
      <c r="U46" s="46" t="e">
        <f>'SC5'!Q35</f>
        <v>#N/A</v>
      </c>
      <c r="V46" s="46" t="e">
        <f>'SC5'!R35</f>
        <v>#N/A</v>
      </c>
      <c r="W46" s="46" t="e">
        <f t="shared" si="48"/>
        <v>#N/A</v>
      </c>
      <c r="X46" s="47" t="e">
        <f t="shared" si="1"/>
        <v>#N/A</v>
      </c>
      <c r="Y46" s="16" t="e">
        <f>'SC5'!S35</f>
        <v>#N/A</v>
      </c>
      <c r="Z46" s="16" t="e">
        <f>'SC5'!T35</f>
        <v>#N/A</v>
      </c>
      <c r="AA46" s="16" t="e">
        <f>'SC5'!U35</f>
        <v>#N/A</v>
      </c>
      <c r="AB46" s="16" t="e">
        <f t="shared" si="49"/>
        <v>#N/A</v>
      </c>
      <c r="AC46" s="16" t="e">
        <f t="shared" si="2"/>
        <v>#N/A</v>
      </c>
      <c r="AD46" s="45" t="e">
        <f>'SC5'!V35</f>
        <v>#N/A</v>
      </c>
      <c r="AE46" s="46" t="e">
        <f>'SC5'!W35</f>
        <v>#N/A</v>
      </c>
      <c r="AF46" s="46" t="e">
        <f>'SC5'!X35</f>
        <v>#N/A</v>
      </c>
      <c r="AG46" s="46" t="e">
        <f t="shared" si="50"/>
        <v>#N/A</v>
      </c>
      <c r="AH46" s="47" t="e">
        <f t="shared" si="3"/>
        <v>#N/A</v>
      </c>
      <c r="AI46" s="16" t="e">
        <f>'SC5'!Y35</f>
        <v>#N/A</v>
      </c>
      <c r="AJ46" s="16" t="e">
        <f>'SC5'!Z35</f>
        <v>#N/A</v>
      </c>
      <c r="AK46" s="16" t="e">
        <f>'SC5'!AA35</f>
        <v>#N/A</v>
      </c>
      <c r="AL46" s="16" t="e">
        <f t="shared" si="51"/>
        <v>#N/A</v>
      </c>
      <c r="AM46" s="16" t="e">
        <f t="shared" si="4"/>
        <v>#N/A</v>
      </c>
      <c r="AN46" s="45" t="e">
        <f>'SC5'!AB35</f>
        <v>#N/A</v>
      </c>
      <c r="AO46" s="46" t="e">
        <f>'SC5'!AC35</f>
        <v>#N/A</v>
      </c>
      <c r="AP46" s="46" t="e">
        <f>'SC5'!AD35</f>
        <v>#N/A</v>
      </c>
      <c r="AQ46" s="46" t="e">
        <f t="shared" si="52"/>
        <v>#N/A</v>
      </c>
      <c r="AR46" s="47" t="e">
        <f t="shared" si="5"/>
        <v>#N/A</v>
      </c>
      <c r="AS46" s="16" t="e">
        <f>'SC5'!AE35</f>
        <v>#N/A</v>
      </c>
      <c r="AT46" s="16" t="e">
        <f>'SC5'!AF35</f>
        <v>#N/A</v>
      </c>
      <c r="AU46" s="16" t="e">
        <f>'SC5'!AG35</f>
        <v>#N/A</v>
      </c>
      <c r="AV46" s="16" t="e">
        <f t="shared" si="53"/>
        <v>#N/A</v>
      </c>
      <c r="AW46" s="16" t="e">
        <f t="shared" si="6"/>
        <v>#N/A</v>
      </c>
      <c r="AX46" s="45" t="e">
        <f>'SC5'!AH35</f>
        <v>#N/A</v>
      </c>
      <c r="AY46" s="46" t="e">
        <f>'SC5'!AI35</f>
        <v>#N/A</v>
      </c>
      <c r="AZ46" s="46" t="e">
        <f>'SC5'!AJ35</f>
        <v>#N/A</v>
      </c>
      <c r="BA46" s="46" t="e">
        <f t="shared" si="54"/>
        <v>#N/A</v>
      </c>
      <c r="BB46" s="47" t="e">
        <f t="shared" si="7"/>
        <v>#N/A</v>
      </c>
      <c r="BC46" s="16" t="e">
        <f>'SC5'!AK35</f>
        <v>#N/A</v>
      </c>
      <c r="BD46" s="16" t="e">
        <f>'SC5'!AL35</f>
        <v>#N/A</v>
      </c>
      <c r="BE46" s="16" t="e">
        <f>'SC5'!AM35</f>
        <v>#N/A</v>
      </c>
      <c r="BF46" s="16" t="e">
        <f t="shared" si="55"/>
        <v>#N/A</v>
      </c>
      <c r="BG46" s="16" t="e">
        <f t="shared" si="8"/>
        <v>#N/A</v>
      </c>
      <c r="BH46" s="45" t="e">
        <f>'SC5'!AN35</f>
        <v>#N/A</v>
      </c>
      <c r="BI46" s="46" t="e">
        <f>'SC5'!AO35</f>
        <v>#N/A</v>
      </c>
      <c r="BJ46" s="46" t="e">
        <f>'SC5'!AP35</f>
        <v>#N/A</v>
      </c>
      <c r="BK46" s="46" t="e">
        <f t="shared" si="56"/>
        <v>#N/A</v>
      </c>
      <c r="BL46" s="47" t="e">
        <f t="shared" si="9"/>
        <v>#N/A</v>
      </c>
      <c r="BM46" s="16" t="e">
        <f>'SC5'!AQ35</f>
        <v>#N/A</v>
      </c>
      <c r="BN46" s="16" t="e">
        <f>'SC5'!AR35</f>
        <v>#N/A</v>
      </c>
      <c r="BO46" s="16" t="e">
        <f>'SC5'!AS35</f>
        <v>#N/A</v>
      </c>
      <c r="BP46" s="16" t="e">
        <f t="shared" si="57"/>
        <v>#N/A</v>
      </c>
      <c r="BQ46" s="16" t="e">
        <f t="shared" si="10"/>
        <v>#N/A</v>
      </c>
      <c r="BR46" s="45" t="e">
        <f>'SC5'!AT35</f>
        <v>#N/A</v>
      </c>
      <c r="BS46" s="46" t="e">
        <f>'SC5'!AU35</f>
        <v>#N/A</v>
      </c>
      <c r="BT46" s="46" t="e">
        <f>'SC5'!AV35</f>
        <v>#N/A</v>
      </c>
      <c r="BU46" s="46" t="e">
        <f t="shared" si="58"/>
        <v>#N/A</v>
      </c>
      <c r="BV46" s="47" t="e">
        <f t="shared" si="11"/>
        <v>#N/A</v>
      </c>
      <c r="BW46" s="16" t="e">
        <f>'SC5'!AW35</f>
        <v>#N/A</v>
      </c>
      <c r="BX46" s="16" t="e">
        <f>'SC5'!AX35</f>
        <v>#N/A</v>
      </c>
      <c r="BY46" s="16" t="e">
        <f>'SC5'!AY35</f>
        <v>#N/A</v>
      </c>
      <c r="BZ46" s="16" t="e">
        <f t="shared" si="59"/>
        <v>#N/A</v>
      </c>
      <c r="CA46" s="16" t="e">
        <f t="shared" si="12"/>
        <v>#N/A</v>
      </c>
      <c r="CB46" s="45" t="e">
        <f>'SC5'!AZ35</f>
        <v>#N/A</v>
      </c>
      <c r="CC46" s="46" t="e">
        <f>'SC5'!BA35</f>
        <v>#N/A</v>
      </c>
      <c r="CD46" s="46" t="e">
        <f>'SC5'!BB35</f>
        <v>#N/A</v>
      </c>
      <c r="CE46" s="46" t="e">
        <f t="shared" si="60"/>
        <v>#N/A</v>
      </c>
      <c r="CF46" s="47" t="e">
        <f t="shared" si="13"/>
        <v>#N/A</v>
      </c>
      <c r="CG46" s="16" t="e">
        <f>'SC5'!BC35</f>
        <v>#N/A</v>
      </c>
      <c r="CH46" s="16" t="e">
        <f>'SC5'!BD35</f>
        <v>#N/A</v>
      </c>
      <c r="CI46" s="16" t="e">
        <f>'SC5'!BE35</f>
        <v>#N/A</v>
      </c>
      <c r="CJ46" s="16" t="e">
        <f t="shared" si="61"/>
        <v>#N/A</v>
      </c>
      <c r="CK46" s="16" t="e">
        <f t="shared" si="14"/>
        <v>#N/A</v>
      </c>
      <c r="CL46" s="45" t="e">
        <f>'SC5'!BF35</f>
        <v>#N/A</v>
      </c>
      <c r="CM46" s="46" t="e">
        <f>'SC5'!BG35</f>
        <v>#N/A</v>
      </c>
      <c r="CN46" s="46" t="e">
        <f>'SC5'!BH35</f>
        <v>#N/A</v>
      </c>
      <c r="CO46" s="46" t="e">
        <f t="shared" si="62"/>
        <v>#N/A</v>
      </c>
      <c r="CP46" s="47" t="e">
        <f t="shared" si="15"/>
        <v>#N/A</v>
      </c>
      <c r="CQ46" s="16" t="e">
        <f>'SC5'!BI35</f>
        <v>#N/A</v>
      </c>
      <c r="CR46" s="16" t="e">
        <f>'SC5'!BJ35</f>
        <v>#N/A</v>
      </c>
      <c r="CS46" s="16" t="e">
        <f>'SC5'!BK35</f>
        <v>#N/A</v>
      </c>
      <c r="CT46" s="16" t="e">
        <f t="shared" si="63"/>
        <v>#N/A</v>
      </c>
      <c r="CU46" s="16" t="e">
        <f t="shared" si="16"/>
        <v>#N/A</v>
      </c>
      <c r="CV46" s="45" t="e">
        <f>'SC5'!BL35</f>
        <v>#N/A</v>
      </c>
      <c r="CW46" s="46" t="e">
        <f>'SC5'!BM35</f>
        <v>#N/A</v>
      </c>
      <c r="CX46" s="46" t="e">
        <f>'SC5'!BN35</f>
        <v>#N/A</v>
      </c>
      <c r="CY46" s="46" t="e">
        <f t="shared" si="64"/>
        <v>#N/A</v>
      </c>
      <c r="CZ46" s="47" t="e">
        <f t="shared" si="17"/>
        <v>#N/A</v>
      </c>
      <c r="DA46" s="16" t="e">
        <f>'SC5'!BO35</f>
        <v>#N/A</v>
      </c>
      <c r="DB46" s="16" t="e">
        <f>'SC5'!BP35</f>
        <v>#N/A</v>
      </c>
      <c r="DC46" s="16" t="e">
        <f>'SC5'!BQ35</f>
        <v>#N/A</v>
      </c>
      <c r="DD46" s="16" t="e">
        <f t="shared" si="65"/>
        <v>#N/A</v>
      </c>
      <c r="DE46" s="16" t="e">
        <f t="shared" si="18"/>
        <v>#N/A</v>
      </c>
      <c r="DF46" s="45" t="e">
        <f>'SC5'!BR35</f>
        <v>#N/A</v>
      </c>
      <c r="DG46" s="46" t="e">
        <f>'SC5'!BS35</f>
        <v>#N/A</v>
      </c>
      <c r="DH46" s="46" t="e">
        <f>'SC5'!BT35</f>
        <v>#N/A</v>
      </c>
      <c r="DI46" s="46" t="e">
        <f t="shared" si="66"/>
        <v>#N/A</v>
      </c>
      <c r="DJ46" s="47" t="e">
        <f t="shared" si="19"/>
        <v>#N/A</v>
      </c>
      <c r="DK46" s="16" t="e">
        <f>'SC5'!BU35</f>
        <v>#N/A</v>
      </c>
      <c r="DL46" s="16" t="e">
        <f>'SC5'!BV35</f>
        <v>#N/A</v>
      </c>
      <c r="DM46" s="16" t="e">
        <f>'SC5'!BW35</f>
        <v>#N/A</v>
      </c>
      <c r="DN46" s="16" t="e">
        <f t="shared" si="67"/>
        <v>#N/A</v>
      </c>
      <c r="DO46" s="16" t="e">
        <f t="shared" si="20"/>
        <v>#N/A</v>
      </c>
      <c r="DP46" s="45" t="e">
        <f>'SC5'!BX35</f>
        <v>#N/A</v>
      </c>
      <c r="DQ46" s="46" t="e">
        <f>'SC5'!BY35</f>
        <v>#N/A</v>
      </c>
      <c r="DR46" s="46" t="e">
        <f>'SC5'!BZ35</f>
        <v>#N/A</v>
      </c>
      <c r="DS46" s="46" t="e">
        <f t="shared" si="68"/>
        <v>#N/A</v>
      </c>
      <c r="DT46" s="47" t="e">
        <f t="shared" si="21"/>
        <v>#N/A</v>
      </c>
      <c r="DU46" s="16" t="e">
        <f>'SC5'!CA35</f>
        <v>#N/A</v>
      </c>
      <c r="DV46" s="16" t="e">
        <f>'SC5'!CB35</f>
        <v>#N/A</v>
      </c>
      <c r="DW46" s="16" t="e">
        <f>'SC5'!CC35</f>
        <v>#N/A</v>
      </c>
      <c r="DX46" s="16" t="e">
        <f t="shared" si="69"/>
        <v>#N/A</v>
      </c>
      <c r="DY46" s="16" t="e">
        <f t="shared" si="22"/>
        <v>#N/A</v>
      </c>
      <c r="DZ46" s="45" t="e">
        <f>'SC5'!CD35</f>
        <v>#N/A</v>
      </c>
      <c r="EA46" s="46" t="e">
        <f>'SC5'!CE35</f>
        <v>#N/A</v>
      </c>
      <c r="EB46" s="46" t="e">
        <f>'SC5'!CF35</f>
        <v>#N/A</v>
      </c>
      <c r="EC46" s="46" t="e">
        <f t="shared" si="70"/>
        <v>#N/A</v>
      </c>
      <c r="ED46" s="47" t="e">
        <f t="shared" si="23"/>
        <v>#N/A</v>
      </c>
      <c r="EE46" s="16" t="e">
        <f>'SC5'!CG35</f>
        <v>#N/A</v>
      </c>
      <c r="EF46" s="16" t="e">
        <f>'SC5'!CH35</f>
        <v>#N/A</v>
      </c>
      <c r="EG46" s="16" t="e">
        <f>'SC5'!CI35</f>
        <v>#N/A</v>
      </c>
      <c r="EH46" s="16" t="e">
        <f t="shared" si="71"/>
        <v>#N/A</v>
      </c>
      <c r="EI46" s="16" t="e">
        <f t="shared" si="24"/>
        <v>#N/A</v>
      </c>
      <c r="EJ46" s="45" t="e">
        <f>'SC5'!CJ35</f>
        <v>#N/A</v>
      </c>
      <c r="EK46" s="46" t="e">
        <f>'SC5'!CK35</f>
        <v>#N/A</v>
      </c>
      <c r="EL46" s="46" t="e">
        <f>'SC5'!CL35</f>
        <v>#N/A</v>
      </c>
      <c r="EM46" s="46" t="e">
        <f t="shared" si="72"/>
        <v>#N/A</v>
      </c>
      <c r="EN46" s="47" t="e">
        <f t="shared" si="25"/>
        <v>#N/A</v>
      </c>
      <c r="EO46" s="16" t="e">
        <f>'SC5'!CM35</f>
        <v>#N/A</v>
      </c>
      <c r="EP46" s="16" t="e">
        <f>'SC5'!CN35</f>
        <v>#N/A</v>
      </c>
      <c r="EQ46" s="16" t="e">
        <f>'SC5'!CO35</f>
        <v>#N/A</v>
      </c>
      <c r="ER46" s="16" t="e">
        <f t="shared" si="73"/>
        <v>#N/A</v>
      </c>
      <c r="ES46" s="16" t="e">
        <f t="shared" si="26"/>
        <v>#N/A</v>
      </c>
      <c r="ET46" s="45" t="e">
        <f>'SC5'!CP35</f>
        <v>#N/A</v>
      </c>
      <c r="EU46" s="46" t="e">
        <f>'SC5'!CQ35</f>
        <v>#N/A</v>
      </c>
      <c r="EV46" s="46" t="e">
        <f>'SC5'!CR35</f>
        <v>#N/A</v>
      </c>
      <c r="EW46" s="46" t="e">
        <f t="shared" si="74"/>
        <v>#N/A</v>
      </c>
      <c r="EX46" s="47" t="e">
        <f t="shared" si="27"/>
        <v>#N/A</v>
      </c>
      <c r="EY46" s="16" t="e">
        <f>'SC5'!CS35</f>
        <v>#N/A</v>
      </c>
      <c r="EZ46" s="16" t="e">
        <f>'SC5'!CT35</f>
        <v>#N/A</v>
      </c>
      <c r="FA46" s="16" t="e">
        <f>'SC5'!CU35</f>
        <v>#N/A</v>
      </c>
      <c r="FB46" s="16" t="e">
        <f t="shared" si="75"/>
        <v>#N/A</v>
      </c>
      <c r="FC46" s="16" t="e">
        <f t="shared" si="28"/>
        <v>#N/A</v>
      </c>
      <c r="FD46" s="45" t="e">
        <f>'SC5'!CV35</f>
        <v>#N/A</v>
      </c>
      <c r="FE46" s="46" t="e">
        <f>'SC5'!CW35</f>
        <v>#N/A</v>
      </c>
      <c r="FF46" s="46" t="e">
        <f>'SC5'!CX35</f>
        <v>#N/A</v>
      </c>
      <c r="FG46" s="46" t="e">
        <f t="shared" si="76"/>
        <v>#N/A</v>
      </c>
      <c r="FH46" s="47" t="e">
        <f t="shared" si="29"/>
        <v>#N/A</v>
      </c>
      <c r="FI46" s="16" t="e">
        <f>'SC5'!CY35</f>
        <v>#N/A</v>
      </c>
      <c r="FJ46" s="16" t="e">
        <f>'SC5'!CZ35</f>
        <v>#N/A</v>
      </c>
      <c r="FK46" s="16" t="e">
        <f>'SC5'!DA35</f>
        <v>#N/A</v>
      </c>
      <c r="FL46" s="16" t="e">
        <f t="shared" si="77"/>
        <v>#N/A</v>
      </c>
      <c r="FM46" s="16" t="e">
        <f t="shared" si="30"/>
        <v>#N/A</v>
      </c>
      <c r="FN46" s="45" t="e">
        <f>'SC5'!DB35</f>
        <v>#N/A</v>
      </c>
      <c r="FO46" s="46" t="e">
        <f>'SC5'!DC35</f>
        <v>#N/A</v>
      </c>
      <c r="FP46" s="46" t="e">
        <f>'SC5'!DD35</f>
        <v>#N/A</v>
      </c>
      <c r="FQ46" s="46" t="e">
        <f t="shared" si="78"/>
        <v>#N/A</v>
      </c>
      <c r="FR46" s="47" t="e">
        <f t="shared" si="31"/>
        <v>#N/A</v>
      </c>
      <c r="FS46" s="16" t="e">
        <f>'SC5'!DE35</f>
        <v>#N/A</v>
      </c>
      <c r="FT46" s="16" t="e">
        <f>'SC5'!DF35</f>
        <v>#N/A</v>
      </c>
      <c r="FU46" s="16" t="e">
        <f>'SC5'!DG35</f>
        <v>#N/A</v>
      </c>
      <c r="FV46" s="16" t="e">
        <f t="shared" si="79"/>
        <v>#N/A</v>
      </c>
      <c r="FW46" s="16" t="e">
        <f t="shared" si="32"/>
        <v>#N/A</v>
      </c>
      <c r="FX46" s="45" t="e">
        <f>'SC5'!DH35</f>
        <v>#N/A</v>
      </c>
      <c r="FY46" s="46" t="e">
        <f>'SC5'!DI35</f>
        <v>#N/A</v>
      </c>
      <c r="FZ46" s="46" t="e">
        <f>'SC5'!DJ35</f>
        <v>#N/A</v>
      </c>
      <c r="GA46" s="46" t="e">
        <f t="shared" si="80"/>
        <v>#N/A</v>
      </c>
      <c r="GB46" s="47" t="e">
        <f t="shared" si="33"/>
        <v>#N/A</v>
      </c>
      <c r="GC46" s="16" t="e">
        <f>'SC5'!DK35</f>
        <v>#N/A</v>
      </c>
      <c r="GD46" s="16" t="e">
        <f>'SC5'!DL35</f>
        <v>#N/A</v>
      </c>
      <c r="GE46" s="16" t="e">
        <f>'SC5'!DM35</f>
        <v>#N/A</v>
      </c>
      <c r="GF46" s="16" t="e">
        <f t="shared" si="81"/>
        <v>#N/A</v>
      </c>
      <c r="GG46" s="16" t="e">
        <f t="shared" si="34"/>
        <v>#N/A</v>
      </c>
      <c r="GH46" s="45" t="e">
        <f>'SC5'!DN35</f>
        <v>#N/A</v>
      </c>
      <c r="GI46" s="46" t="e">
        <f>'SC5'!DO35</f>
        <v>#N/A</v>
      </c>
      <c r="GJ46" s="46" t="e">
        <f>'SC5'!DP35</f>
        <v>#N/A</v>
      </c>
      <c r="GK46" s="46" t="e">
        <f t="shared" si="82"/>
        <v>#N/A</v>
      </c>
      <c r="GL46" s="47" t="e">
        <f t="shared" si="35"/>
        <v>#N/A</v>
      </c>
      <c r="GM46" s="16" t="e">
        <f>'SC5'!DQ35</f>
        <v>#N/A</v>
      </c>
      <c r="GN46" s="16" t="e">
        <f>'SC5'!DR35</f>
        <v>#N/A</v>
      </c>
      <c r="GO46" s="16" t="e">
        <f>'SC5'!DS35</f>
        <v>#N/A</v>
      </c>
      <c r="GP46" s="16" t="e">
        <f t="shared" si="83"/>
        <v>#N/A</v>
      </c>
      <c r="GQ46" s="16" t="e">
        <f t="shared" si="36"/>
        <v>#N/A</v>
      </c>
      <c r="GR46" s="45" t="e">
        <f>'SC5'!DT35</f>
        <v>#N/A</v>
      </c>
      <c r="GS46" s="46" t="e">
        <f>'SC5'!DU35</f>
        <v>#N/A</v>
      </c>
      <c r="GT46" s="46" t="e">
        <f>'SC5'!DV35</f>
        <v>#N/A</v>
      </c>
      <c r="GU46" s="46" t="e">
        <f t="shared" si="84"/>
        <v>#N/A</v>
      </c>
      <c r="GV46" s="47" t="e">
        <f t="shared" si="37"/>
        <v>#N/A</v>
      </c>
      <c r="GW46" s="16" t="e">
        <f>'SC5'!DW35</f>
        <v>#N/A</v>
      </c>
      <c r="GX46" s="16" t="e">
        <f>'SC5'!DX35</f>
        <v>#N/A</v>
      </c>
      <c r="GY46" s="16" t="e">
        <f>'SC5'!DY35</f>
        <v>#N/A</v>
      </c>
      <c r="GZ46" s="16" t="e">
        <f t="shared" si="85"/>
        <v>#N/A</v>
      </c>
      <c r="HA46" s="16" t="e">
        <f t="shared" si="38"/>
        <v>#N/A</v>
      </c>
      <c r="HB46" s="45" t="e">
        <f>'SC5'!DZ35</f>
        <v>#N/A</v>
      </c>
      <c r="HC46" s="46" t="e">
        <f>'SC5'!EA35</f>
        <v>#N/A</v>
      </c>
      <c r="HD46" s="46" t="e">
        <f>'SC5'!EB35</f>
        <v>#N/A</v>
      </c>
      <c r="HE46" s="46" t="e">
        <f t="shared" si="86"/>
        <v>#N/A</v>
      </c>
      <c r="HF46" s="47" t="e">
        <f t="shared" si="39"/>
        <v>#N/A</v>
      </c>
      <c r="HG46" s="16" t="e">
        <f>'SC5'!EC35</f>
        <v>#N/A</v>
      </c>
      <c r="HH46" s="16" t="e">
        <f>'SC5'!ED35</f>
        <v>#N/A</v>
      </c>
      <c r="HI46" s="16" t="e">
        <f>'SC5'!EE35</f>
        <v>#N/A</v>
      </c>
      <c r="HJ46" s="16" t="e">
        <f t="shared" si="87"/>
        <v>#N/A</v>
      </c>
      <c r="HK46" s="16" t="e">
        <f t="shared" si="40"/>
        <v>#N/A</v>
      </c>
      <c r="HL46" s="45" t="e">
        <f>'SC5'!EF35</f>
        <v>#N/A</v>
      </c>
      <c r="HM46" s="46" t="e">
        <f>'SC5'!EG35</f>
        <v>#N/A</v>
      </c>
      <c r="HN46" s="46" t="e">
        <f>'SC5'!EH35</f>
        <v>#N/A</v>
      </c>
      <c r="HO46" s="46" t="e">
        <f t="shared" si="88"/>
        <v>#N/A</v>
      </c>
      <c r="HP46" s="47" t="e">
        <f t="shared" si="41"/>
        <v>#N/A</v>
      </c>
      <c r="HQ46" s="16" t="e">
        <f>'SC5'!EI35</f>
        <v>#N/A</v>
      </c>
      <c r="HR46" s="16" t="e">
        <f>'SC5'!EJ35</f>
        <v>#N/A</v>
      </c>
      <c r="HS46" s="16" t="e">
        <f>'SC5'!EK35</f>
        <v>#N/A</v>
      </c>
      <c r="HT46" s="16" t="e">
        <f t="shared" si="89"/>
        <v>#N/A</v>
      </c>
      <c r="HU46" s="16" t="e">
        <f t="shared" si="42"/>
        <v>#N/A</v>
      </c>
      <c r="HV46" s="45" t="e">
        <f>'SC5'!EL35</f>
        <v>#N/A</v>
      </c>
      <c r="HW46" s="46" t="e">
        <f>'SC5'!EM35</f>
        <v>#N/A</v>
      </c>
      <c r="HX46" s="46" t="e">
        <f>'SC5'!EN35</f>
        <v>#N/A</v>
      </c>
      <c r="HY46" s="46" t="e">
        <f t="shared" si="90"/>
        <v>#N/A</v>
      </c>
      <c r="HZ46" s="47" t="e">
        <f t="shared" si="43"/>
        <v>#N/A</v>
      </c>
      <c r="IA46" s="45" t="e">
        <f>'SC5'!EO35</f>
        <v>#N/A</v>
      </c>
      <c r="IB46" s="46" t="e">
        <f>'SC5'!EP35</f>
        <v>#N/A</v>
      </c>
      <c r="IC46" s="46" t="e">
        <f>'SC5'!EQ35</f>
        <v>#N/A</v>
      </c>
      <c r="ID46" s="46" t="e">
        <f t="shared" si="91"/>
        <v>#N/A</v>
      </c>
      <c r="IE46" s="47" t="e">
        <f t="shared" si="44"/>
        <v>#N/A</v>
      </c>
    </row>
    <row r="47" spans="1:239" s="16" customFormat="1" x14ac:dyDescent="0.25">
      <c r="A47" s="16">
        <f>'SC5'!A36</f>
        <v>0</v>
      </c>
      <c r="B47" s="16" t="e">
        <f>'SC5'!B36</f>
        <v>#N/A</v>
      </c>
      <c r="C47" s="16" t="e">
        <f>'SC5'!C36</f>
        <v>#N/A</v>
      </c>
      <c r="D47" s="16" t="e">
        <f>'SC5'!D36</f>
        <v>#N/A</v>
      </c>
      <c r="E47" s="16" t="e">
        <f>'SC5'!E36</f>
        <v>#N/A</v>
      </c>
      <c r="F47" s="16" t="e">
        <f>'SC5'!F36</f>
        <v>#N/A</v>
      </c>
      <c r="G47" s="16" t="e">
        <f>'SC5'!G36</f>
        <v>#N/A</v>
      </c>
      <c r="H47" s="16" t="e">
        <f>'SC5'!H36</f>
        <v>#N/A</v>
      </c>
      <c r="I47" s="16" t="e">
        <f>'SC5'!I36</f>
        <v>#N/A</v>
      </c>
      <c r="J47" s="45" t="e">
        <f>'SC5'!J36</f>
        <v>#N/A</v>
      </c>
      <c r="K47" s="46" t="e">
        <f>'SC5'!K36</f>
        <v>#N/A</v>
      </c>
      <c r="L47" s="46" t="e">
        <f>'SC5'!L36</f>
        <v>#N/A</v>
      </c>
      <c r="M47" s="46" t="e">
        <f t="shared" si="45"/>
        <v>#N/A</v>
      </c>
      <c r="N47" s="47" t="e">
        <f t="shared" si="95"/>
        <v>#N/A</v>
      </c>
      <c r="O47" s="16" t="e">
        <f>'SC5'!M36</f>
        <v>#N/A</v>
      </c>
      <c r="P47" s="16" t="e">
        <f>'SC5'!N36</f>
        <v>#N/A</v>
      </c>
      <c r="Q47" s="16" t="e">
        <f>'SC5'!O36</f>
        <v>#N/A</v>
      </c>
      <c r="R47" s="16" t="e">
        <f t="shared" si="47"/>
        <v>#N/A</v>
      </c>
      <c r="S47" s="16" t="e">
        <f t="shared" si="0"/>
        <v>#N/A</v>
      </c>
      <c r="T47" s="45" t="e">
        <f>'SC5'!P36</f>
        <v>#N/A</v>
      </c>
      <c r="U47" s="46" t="e">
        <f>'SC5'!Q36</f>
        <v>#N/A</v>
      </c>
      <c r="V47" s="46" t="e">
        <f>'SC5'!R36</f>
        <v>#N/A</v>
      </c>
      <c r="W47" s="46" t="e">
        <f t="shared" si="48"/>
        <v>#N/A</v>
      </c>
      <c r="X47" s="47" t="e">
        <f t="shared" si="1"/>
        <v>#N/A</v>
      </c>
      <c r="Y47" s="16" t="e">
        <f>'SC5'!S36</f>
        <v>#N/A</v>
      </c>
      <c r="Z47" s="16" t="e">
        <f>'SC5'!T36</f>
        <v>#N/A</v>
      </c>
      <c r="AA47" s="16" t="e">
        <f>'SC5'!U36</f>
        <v>#N/A</v>
      </c>
      <c r="AB47" s="16" t="e">
        <f t="shared" si="49"/>
        <v>#N/A</v>
      </c>
      <c r="AC47" s="16" t="e">
        <f t="shared" si="2"/>
        <v>#N/A</v>
      </c>
      <c r="AD47" s="45" t="e">
        <f>'SC5'!V36</f>
        <v>#N/A</v>
      </c>
      <c r="AE47" s="46" t="e">
        <f>'SC5'!W36</f>
        <v>#N/A</v>
      </c>
      <c r="AF47" s="46" t="e">
        <f>'SC5'!X36</f>
        <v>#N/A</v>
      </c>
      <c r="AG47" s="46" t="e">
        <f t="shared" si="50"/>
        <v>#N/A</v>
      </c>
      <c r="AH47" s="47" t="e">
        <f t="shared" si="3"/>
        <v>#N/A</v>
      </c>
      <c r="AI47" s="16" t="e">
        <f>'SC5'!Y36</f>
        <v>#N/A</v>
      </c>
      <c r="AJ47" s="16" t="e">
        <f>'SC5'!Z36</f>
        <v>#N/A</v>
      </c>
      <c r="AK47" s="16" t="e">
        <f>'SC5'!AA36</f>
        <v>#N/A</v>
      </c>
      <c r="AL47" s="16" t="e">
        <f t="shared" si="51"/>
        <v>#N/A</v>
      </c>
      <c r="AM47" s="16" t="e">
        <f t="shared" si="4"/>
        <v>#N/A</v>
      </c>
      <c r="AN47" s="45" t="e">
        <f>'SC5'!AB36</f>
        <v>#N/A</v>
      </c>
      <c r="AO47" s="46" t="e">
        <f>'SC5'!AC36</f>
        <v>#N/A</v>
      </c>
      <c r="AP47" s="46" t="e">
        <f>'SC5'!AD36</f>
        <v>#N/A</v>
      </c>
      <c r="AQ47" s="46" t="e">
        <f t="shared" si="52"/>
        <v>#N/A</v>
      </c>
      <c r="AR47" s="47" t="e">
        <f t="shared" si="5"/>
        <v>#N/A</v>
      </c>
      <c r="AS47" s="16" t="e">
        <f>'SC5'!AE36</f>
        <v>#N/A</v>
      </c>
      <c r="AT47" s="16" t="e">
        <f>'SC5'!AF36</f>
        <v>#N/A</v>
      </c>
      <c r="AU47" s="16" t="e">
        <f>'SC5'!AG36</f>
        <v>#N/A</v>
      </c>
      <c r="AV47" s="16" t="e">
        <f t="shared" si="53"/>
        <v>#N/A</v>
      </c>
      <c r="AW47" s="16" t="e">
        <f t="shared" si="6"/>
        <v>#N/A</v>
      </c>
      <c r="AX47" s="45" t="e">
        <f>'SC5'!AH36</f>
        <v>#N/A</v>
      </c>
      <c r="AY47" s="46" t="e">
        <f>'SC5'!AI36</f>
        <v>#N/A</v>
      </c>
      <c r="AZ47" s="46" t="e">
        <f>'SC5'!AJ36</f>
        <v>#N/A</v>
      </c>
      <c r="BA47" s="46" t="e">
        <f t="shared" si="54"/>
        <v>#N/A</v>
      </c>
      <c r="BB47" s="47" t="e">
        <f t="shared" si="7"/>
        <v>#N/A</v>
      </c>
      <c r="BC47" s="16" t="e">
        <f>'SC5'!AK36</f>
        <v>#N/A</v>
      </c>
      <c r="BD47" s="16" t="e">
        <f>'SC5'!AL36</f>
        <v>#N/A</v>
      </c>
      <c r="BE47" s="16" t="e">
        <f>'SC5'!AM36</f>
        <v>#N/A</v>
      </c>
      <c r="BF47" s="16" t="e">
        <f t="shared" si="55"/>
        <v>#N/A</v>
      </c>
      <c r="BG47" s="16" t="e">
        <f t="shared" si="8"/>
        <v>#N/A</v>
      </c>
      <c r="BH47" s="45" t="e">
        <f>'SC5'!AN36</f>
        <v>#N/A</v>
      </c>
      <c r="BI47" s="46" t="e">
        <f>'SC5'!AO36</f>
        <v>#N/A</v>
      </c>
      <c r="BJ47" s="46" t="e">
        <f>'SC5'!AP36</f>
        <v>#N/A</v>
      </c>
      <c r="BK47" s="46" t="e">
        <f t="shared" si="56"/>
        <v>#N/A</v>
      </c>
      <c r="BL47" s="47" t="e">
        <f t="shared" si="9"/>
        <v>#N/A</v>
      </c>
      <c r="BM47" s="16" t="e">
        <f>'SC5'!AQ36</f>
        <v>#N/A</v>
      </c>
      <c r="BN47" s="16" t="e">
        <f>'SC5'!AR36</f>
        <v>#N/A</v>
      </c>
      <c r="BO47" s="16" t="e">
        <f>'SC5'!AS36</f>
        <v>#N/A</v>
      </c>
      <c r="BP47" s="16" t="e">
        <f t="shared" si="57"/>
        <v>#N/A</v>
      </c>
      <c r="BQ47" s="16" t="e">
        <f t="shared" si="10"/>
        <v>#N/A</v>
      </c>
      <c r="BR47" s="45" t="e">
        <f>'SC5'!AT36</f>
        <v>#N/A</v>
      </c>
      <c r="BS47" s="46" t="e">
        <f>'SC5'!AU36</f>
        <v>#N/A</v>
      </c>
      <c r="BT47" s="46" t="e">
        <f>'SC5'!AV36</f>
        <v>#N/A</v>
      </c>
      <c r="BU47" s="46" t="e">
        <f t="shared" si="58"/>
        <v>#N/A</v>
      </c>
      <c r="BV47" s="47" t="e">
        <f t="shared" si="11"/>
        <v>#N/A</v>
      </c>
      <c r="BW47" s="16" t="e">
        <f>'SC5'!AW36</f>
        <v>#N/A</v>
      </c>
      <c r="BX47" s="16" t="e">
        <f>'SC5'!AX36</f>
        <v>#N/A</v>
      </c>
      <c r="BY47" s="16" t="e">
        <f>'SC5'!AY36</f>
        <v>#N/A</v>
      </c>
      <c r="BZ47" s="16" t="e">
        <f t="shared" si="59"/>
        <v>#N/A</v>
      </c>
      <c r="CA47" s="16" t="e">
        <f t="shared" si="12"/>
        <v>#N/A</v>
      </c>
      <c r="CB47" s="45" t="e">
        <f>'SC5'!AZ36</f>
        <v>#N/A</v>
      </c>
      <c r="CC47" s="46" t="e">
        <f>'SC5'!BA36</f>
        <v>#N/A</v>
      </c>
      <c r="CD47" s="46" t="e">
        <f>'SC5'!BB36</f>
        <v>#N/A</v>
      </c>
      <c r="CE47" s="46" t="e">
        <f t="shared" si="60"/>
        <v>#N/A</v>
      </c>
      <c r="CF47" s="47" t="e">
        <f t="shared" si="13"/>
        <v>#N/A</v>
      </c>
      <c r="CG47" s="16" t="e">
        <f>'SC5'!BC36</f>
        <v>#N/A</v>
      </c>
      <c r="CH47" s="16" t="e">
        <f>'SC5'!BD36</f>
        <v>#N/A</v>
      </c>
      <c r="CI47" s="16" t="e">
        <f>'SC5'!BE36</f>
        <v>#N/A</v>
      </c>
      <c r="CJ47" s="16" t="e">
        <f t="shared" si="61"/>
        <v>#N/A</v>
      </c>
      <c r="CK47" s="16" t="e">
        <f t="shared" si="14"/>
        <v>#N/A</v>
      </c>
      <c r="CL47" s="45" t="e">
        <f>'SC5'!BF36</f>
        <v>#N/A</v>
      </c>
      <c r="CM47" s="46" t="e">
        <f>'SC5'!BG36</f>
        <v>#N/A</v>
      </c>
      <c r="CN47" s="46" t="e">
        <f>'SC5'!BH36</f>
        <v>#N/A</v>
      </c>
      <c r="CO47" s="46" t="e">
        <f t="shared" si="62"/>
        <v>#N/A</v>
      </c>
      <c r="CP47" s="47" t="e">
        <f t="shared" si="15"/>
        <v>#N/A</v>
      </c>
      <c r="CQ47" s="16" t="e">
        <f>'SC5'!BI36</f>
        <v>#N/A</v>
      </c>
      <c r="CR47" s="16" t="e">
        <f>'SC5'!BJ36</f>
        <v>#N/A</v>
      </c>
      <c r="CS47" s="16" t="e">
        <f>'SC5'!BK36</f>
        <v>#N/A</v>
      </c>
      <c r="CT47" s="16" t="e">
        <f t="shared" si="63"/>
        <v>#N/A</v>
      </c>
      <c r="CU47" s="16" t="e">
        <f t="shared" si="16"/>
        <v>#N/A</v>
      </c>
      <c r="CV47" s="45" t="e">
        <f>'SC5'!BL36</f>
        <v>#N/A</v>
      </c>
      <c r="CW47" s="46" t="e">
        <f>'SC5'!BM36</f>
        <v>#N/A</v>
      </c>
      <c r="CX47" s="46" t="e">
        <f>'SC5'!BN36</f>
        <v>#N/A</v>
      </c>
      <c r="CY47" s="46" t="e">
        <f t="shared" si="64"/>
        <v>#N/A</v>
      </c>
      <c r="CZ47" s="47" t="e">
        <f t="shared" si="17"/>
        <v>#N/A</v>
      </c>
      <c r="DA47" s="16" t="e">
        <f>'SC5'!BO36</f>
        <v>#N/A</v>
      </c>
      <c r="DB47" s="16" t="e">
        <f>'SC5'!BP36</f>
        <v>#N/A</v>
      </c>
      <c r="DC47" s="16" t="e">
        <f>'SC5'!BQ36</f>
        <v>#N/A</v>
      </c>
      <c r="DD47" s="16" t="e">
        <f t="shared" si="65"/>
        <v>#N/A</v>
      </c>
      <c r="DE47" s="16" t="e">
        <f t="shared" si="18"/>
        <v>#N/A</v>
      </c>
      <c r="DF47" s="45" t="e">
        <f>'SC5'!BR36</f>
        <v>#N/A</v>
      </c>
      <c r="DG47" s="46" t="e">
        <f>'SC5'!BS36</f>
        <v>#N/A</v>
      </c>
      <c r="DH47" s="46" t="e">
        <f>'SC5'!BT36</f>
        <v>#N/A</v>
      </c>
      <c r="DI47" s="46" t="e">
        <f t="shared" si="66"/>
        <v>#N/A</v>
      </c>
      <c r="DJ47" s="47" t="e">
        <f t="shared" si="19"/>
        <v>#N/A</v>
      </c>
      <c r="DK47" s="16" t="e">
        <f>'SC5'!BU36</f>
        <v>#N/A</v>
      </c>
      <c r="DL47" s="16" t="e">
        <f>'SC5'!BV36</f>
        <v>#N/A</v>
      </c>
      <c r="DM47" s="16" t="e">
        <f>'SC5'!BW36</f>
        <v>#N/A</v>
      </c>
      <c r="DN47" s="16" t="e">
        <f t="shared" si="67"/>
        <v>#N/A</v>
      </c>
      <c r="DO47" s="16" t="e">
        <f t="shared" si="20"/>
        <v>#N/A</v>
      </c>
      <c r="DP47" s="45" t="e">
        <f>'SC5'!BX36</f>
        <v>#N/A</v>
      </c>
      <c r="DQ47" s="46" t="e">
        <f>'SC5'!BY36</f>
        <v>#N/A</v>
      </c>
      <c r="DR47" s="46" t="e">
        <f>'SC5'!BZ36</f>
        <v>#N/A</v>
      </c>
      <c r="DS47" s="46" t="e">
        <f t="shared" si="68"/>
        <v>#N/A</v>
      </c>
      <c r="DT47" s="47" t="e">
        <f t="shared" si="21"/>
        <v>#N/A</v>
      </c>
      <c r="DU47" s="16" t="e">
        <f>'SC5'!CA36</f>
        <v>#N/A</v>
      </c>
      <c r="DV47" s="16" t="e">
        <f>'SC5'!CB36</f>
        <v>#N/A</v>
      </c>
      <c r="DW47" s="16" t="e">
        <f>'SC5'!CC36</f>
        <v>#N/A</v>
      </c>
      <c r="DX47" s="16" t="e">
        <f t="shared" si="69"/>
        <v>#N/A</v>
      </c>
      <c r="DY47" s="16" t="e">
        <f t="shared" si="22"/>
        <v>#N/A</v>
      </c>
      <c r="DZ47" s="45" t="e">
        <f>'SC5'!CD36</f>
        <v>#N/A</v>
      </c>
      <c r="EA47" s="46" t="e">
        <f>'SC5'!CE36</f>
        <v>#N/A</v>
      </c>
      <c r="EB47" s="46" t="e">
        <f>'SC5'!CF36</f>
        <v>#N/A</v>
      </c>
      <c r="EC47" s="46" t="e">
        <f t="shared" si="70"/>
        <v>#N/A</v>
      </c>
      <c r="ED47" s="47" t="e">
        <f t="shared" si="23"/>
        <v>#N/A</v>
      </c>
      <c r="EE47" s="16" t="e">
        <f>'SC5'!CG36</f>
        <v>#N/A</v>
      </c>
      <c r="EF47" s="16" t="e">
        <f>'SC5'!CH36</f>
        <v>#N/A</v>
      </c>
      <c r="EG47" s="16" t="e">
        <f>'SC5'!CI36</f>
        <v>#N/A</v>
      </c>
      <c r="EH47" s="16" t="e">
        <f t="shared" si="71"/>
        <v>#N/A</v>
      </c>
      <c r="EI47" s="16" t="e">
        <f t="shared" si="24"/>
        <v>#N/A</v>
      </c>
      <c r="EJ47" s="45" t="e">
        <f>'SC5'!CJ36</f>
        <v>#N/A</v>
      </c>
      <c r="EK47" s="46" t="e">
        <f>'SC5'!CK36</f>
        <v>#N/A</v>
      </c>
      <c r="EL47" s="46" t="e">
        <f>'SC5'!CL36</f>
        <v>#N/A</v>
      </c>
      <c r="EM47" s="46" t="e">
        <f t="shared" si="72"/>
        <v>#N/A</v>
      </c>
      <c r="EN47" s="47" t="e">
        <f t="shared" si="25"/>
        <v>#N/A</v>
      </c>
      <c r="EO47" s="16" t="e">
        <f>'SC5'!CM36</f>
        <v>#N/A</v>
      </c>
      <c r="EP47" s="16" t="e">
        <f>'SC5'!CN36</f>
        <v>#N/A</v>
      </c>
      <c r="EQ47" s="16" t="e">
        <f>'SC5'!CO36</f>
        <v>#N/A</v>
      </c>
      <c r="ER47" s="16" t="e">
        <f t="shared" si="73"/>
        <v>#N/A</v>
      </c>
      <c r="ES47" s="16" t="e">
        <f t="shared" si="26"/>
        <v>#N/A</v>
      </c>
      <c r="ET47" s="45" t="e">
        <f>'SC5'!CP36</f>
        <v>#N/A</v>
      </c>
      <c r="EU47" s="46" t="e">
        <f>'SC5'!CQ36</f>
        <v>#N/A</v>
      </c>
      <c r="EV47" s="46" t="e">
        <f>'SC5'!CR36</f>
        <v>#N/A</v>
      </c>
      <c r="EW47" s="46" t="e">
        <f t="shared" si="74"/>
        <v>#N/A</v>
      </c>
      <c r="EX47" s="47" t="e">
        <f t="shared" si="27"/>
        <v>#N/A</v>
      </c>
      <c r="EY47" s="16" t="e">
        <f>'SC5'!CS36</f>
        <v>#N/A</v>
      </c>
      <c r="EZ47" s="16" t="e">
        <f>'SC5'!CT36</f>
        <v>#N/A</v>
      </c>
      <c r="FA47" s="16" t="e">
        <f>'SC5'!CU36</f>
        <v>#N/A</v>
      </c>
      <c r="FB47" s="16" t="e">
        <f t="shared" si="75"/>
        <v>#N/A</v>
      </c>
      <c r="FC47" s="16" t="e">
        <f t="shared" si="28"/>
        <v>#N/A</v>
      </c>
      <c r="FD47" s="45" t="e">
        <f>'SC5'!CV36</f>
        <v>#N/A</v>
      </c>
      <c r="FE47" s="46" t="e">
        <f>'SC5'!CW36</f>
        <v>#N/A</v>
      </c>
      <c r="FF47" s="46" t="e">
        <f>'SC5'!CX36</f>
        <v>#N/A</v>
      </c>
      <c r="FG47" s="46" t="e">
        <f t="shared" si="76"/>
        <v>#N/A</v>
      </c>
      <c r="FH47" s="47" t="e">
        <f t="shared" si="29"/>
        <v>#N/A</v>
      </c>
      <c r="FI47" s="16" t="e">
        <f>'SC5'!CY36</f>
        <v>#N/A</v>
      </c>
      <c r="FJ47" s="16" t="e">
        <f>'SC5'!CZ36</f>
        <v>#N/A</v>
      </c>
      <c r="FK47" s="16" t="e">
        <f>'SC5'!DA36</f>
        <v>#N/A</v>
      </c>
      <c r="FL47" s="16" t="e">
        <f t="shared" si="77"/>
        <v>#N/A</v>
      </c>
      <c r="FM47" s="16" t="e">
        <f t="shared" si="30"/>
        <v>#N/A</v>
      </c>
      <c r="FN47" s="45" t="e">
        <f>'SC5'!DB36</f>
        <v>#N/A</v>
      </c>
      <c r="FO47" s="46" t="e">
        <f>'SC5'!DC36</f>
        <v>#N/A</v>
      </c>
      <c r="FP47" s="46" t="e">
        <f>'SC5'!DD36</f>
        <v>#N/A</v>
      </c>
      <c r="FQ47" s="46" t="e">
        <f t="shared" si="78"/>
        <v>#N/A</v>
      </c>
      <c r="FR47" s="47" t="e">
        <f t="shared" si="31"/>
        <v>#N/A</v>
      </c>
      <c r="FS47" s="16" t="e">
        <f>'SC5'!DE36</f>
        <v>#N/A</v>
      </c>
      <c r="FT47" s="16" t="e">
        <f>'SC5'!DF36</f>
        <v>#N/A</v>
      </c>
      <c r="FU47" s="16" t="e">
        <f>'SC5'!DG36</f>
        <v>#N/A</v>
      </c>
      <c r="FV47" s="16" t="e">
        <f t="shared" si="79"/>
        <v>#N/A</v>
      </c>
      <c r="FW47" s="16" t="e">
        <f t="shared" si="32"/>
        <v>#N/A</v>
      </c>
      <c r="FX47" s="45" t="e">
        <f>'SC5'!DH36</f>
        <v>#N/A</v>
      </c>
      <c r="FY47" s="46" t="e">
        <f>'SC5'!DI36</f>
        <v>#N/A</v>
      </c>
      <c r="FZ47" s="46" t="e">
        <f>'SC5'!DJ36</f>
        <v>#N/A</v>
      </c>
      <c r="GA47" s="46" t="e">
        <f t="shared" si="80"/>
        <v>#N/A</v>
      </c>
      <c r="GB47" s="47" t="e">
        <f t="shared" si="33"/>
        <v>#N/A</v>
      </c>
      <c r="GC47" s="16" t="e">
        <f>'SC5'!DK36</f>
        <v>#N/A</v>
      </c>
      <c r="GD47" s="16" t="e">
        <f>'SC5'!DL36</f>
        <v>#N/A</v>
      </c>
      <c r="GE47" s="16" t="e">
        <f>'SC5'!DM36</f>
        <v>#N/A</v>
      </c>
      <c r="GF47" s="16" t="e">
        <f t="shared" si="81"/>
        <v>#N/A</v>
      </c>
      <c r="GG47" s="16" t="e">
        <f t="shared" si="34"/>
        <v>#N/A</v>
      </c>
      <c r="GH47" s="45" t="e">
        <f>'SC5'!DN36</f>
        <v>#N/A</v>
      </c>
      <c r="GI47" s="46" t="e">
        <f>'SC5'!DO36</f>
        <v>#N/A</v>
      </c>
      <c r="GJ47" s="46" t="e">
        <f>'SC5'!DP36</f>
        <v>#N/A</v>
      </c>
      <c r="GK47" s="46" t="e">
        <f t="shared" si="82"/>
        <v>#N/A</v>
      </c>
      <c r="GL47" s="47" t="e">
        <f t="shared" si="35"/>
        <v>#N/A</v>
      </c>
      <c r="GM47" s="16" t="e">
        <f>'SC5'!DQ36</f>
        <v>#N/A</v>
      </c>
      <c r="GN47" s="16" t="e">
        <f>'SC5'!DR36</f>
        <v>#N/A</v>
      </c>
      <c r="GO47" s="16" t="e">
        <f>'SC5'!DS36</f>
        <v>#N/A</v>
      </c>
      <c r="GP47" s="16" t="e">
        <f t="shared" si="83"/>
        <v>#N/A</v>
      </c>
      <c r="GQ47" s="16" t="e">
        <f t="shared" si="36"/>
        <v>#N/A</v>
      </c>
      <c r="GR47" s="45" t="e">
        <f>'SC5'!DT36</f>
        <v>#N/A</v>
      </c>
      <c r="GS47" s="46" t="e">
        <f>'SC5'!DU36</f>
        <v>#N/A</v>
      </c>
      <c r="GT47" s="46" t="e">
        <f>'SC5'!DV36</f>
        <v>#N/A</v>
      </c>
      <c r="GU47" s="46" t="e">
        <f t="shared" si="84"/>
        <v>#N/A</v>
      </c>
      <c r="GV47" s="47" t="e">
        <f t="shared" si="37"/>
        <v>#N/A</v>
      </c>
      <c r="GW47" s="16" t="e">
        <f>'SC5'!DW36</f>
        <v>#N/A</v>
      </c>
      <c r="GX47" s="16" t="e">
        <f>'SC5'!DX36</f>
        <v>#N/A</v>
      </c>
      <c r="GY47" s="16" t="e">
        <f>'SC5'!DY36</f>
        <v>#N/A</v>
      </c>
      <c r="GZ47" s="16" t="e">
        <f t="shared" si="85"/>
        <v>#N/A</v>
      </c>
      <c r="HA47" s="16" t="e">
        <f t="shared" si="38"/>
        <v>#N/A</v>
      </c>
      <c r="HB47" s="45" t="e">
        <f>'SC5'!DZ36</f>
        <v>#N/A</v>
      </c>
      <c r="HC47" s="46" t="e">
        <f>'SC5'!EA36</f>
        <v>#N/A</v>
      </c>
      <c r="HD47" s="46" t="e">
        <f>'SC5'!EB36</f>
        <v>#N/A</v>
      </c>
      <c r="HE47" s="46" t="e">
        <f t="shared" si="86"/>
        <v>#N/A</v>
      </c>
      <c r="HF47" s="47" t="e">
        <f t="shared" si="39"/>
        <v>#N/A</v>
      </c>
      <c r="HG47" s="16" t="e">
        <f>'SC5'!EC36</f>
        <v>#N/A</v>
      </c>
      <c r="HH47" s="16" t="e">
        <f>'SC5'!ED36</f>
        <v>#N/A</v>
      </c>
      <c r="HI47" s="16" t="e">
        <f>'SC5'!EE36</f>
        <v>#N/A</v>
      </c>
      <c r="HJ47" s="16" t="e">
        <f t="shared" si="87"/>
        <v>#N/A</v>
      </c>
      <c r="HK47" s="16" t="e">
        <f t="shared" si="40"/>
        <v>#N/A</v>
      </c>
      <c r="HL47" s="45" t="e">
        <f>'SC5'!EF36</f>
        <v>#N/A</v>
      </c>
      <c r="HM47" s="46" t="e">
        <f>'SC5'!EG36</f>
        <v>#N/A</v>
      </c>
      <c r="HN47" s="46" t="e">
        <f>'SC5'!EH36</f>
        <v>#N/A</v>
      </c>
      <c r="HO47" s="46" t="e">
        <f t="shared" si="88"/>
        <v>#N/A</v>
      </c>
      <c r="HP47" s="47" t="e">
        <f t="shared" si="41"/>
        <v>#N/A</v>
      </c>
      <c r="HQ47" s="16" t="e">
        <f>'SC5'!EI36</f>
        <v>#N/A</v>
      </c>
      <c r="HR47" s="16" t="e">
        <f>'SC5'!EJ36</f>
        <v>#N/A</v>
      </c>
      <c r="HS47" s="16" t="e">
        <f>'SC5'!EK36</f>
        <v>#N/A</v>
      </c>
      <c r="HT47" s="16" t="e">
        <f t="shared" si="89"/>
        <v>#N/A</v>
      </c>
      <c r="HU47" s="16" t="e">
        <f t="shared" si="42"/>
        <v>#N/A</v>
      </c>
      <c r="HV47" s="45" t="e">
        <f>'SC5'!EL36</f>
        <v>#N/A</v>
      </c>
      <c r="HW47" s="46" t="e">
        <f>'SC5'!EM36</f>
        <v>#N/A</v>
      </c>
      <c r="HX47" s="46" t="e">
        <f>'SC5'!EN36</f>
        <v>#N/A</v>
      </c>
      <c r="HY47" s="46" t="e">
        <f t="shared" si="90"/>
        <v>#N/A</v>
      </c>
      <c r="HZ47" s="47" t="e">
        <f t="shared" si="43"/>
        <v>#N/A</v>
      </c>
      <c r="IA47" s="45" t="e">
        <f>'SC5'!EO36</f>
        <v>#N/A</v>
      </c>
      <c r="IB47" s="46" t="e">
        <f>'SC5'!EP36</f>
        <v>#N/A</v>
      </c>
      <c r="IC47" s="46" t="e">
        <f>'SC5'!EQ36</f>
        <v>#N/A</v>
      </c>
      <c r="ID47" s="46" t="e">
        <f t="shared" si="91"/>
        <v>#N/A</v>
      </c>
      <c r="IE47" s="47" t="e">
        <f t="shared" si="44"/>
        <v>#N/A</v>
      </c>
    </row>
    <row r="48" spans="1:239" s="16" customFormat="1" x14ac:dyDescent="0.25">
      <c r="J48" s="45"/>
      <c r="K48" s="46"/>
      <c r="L48" s="46"/>
      <c r="M48" s="46"/>
      <c r="N48" s="47"/>
      <c r="T48" s="45"/>
      <c r="U48" s="46"/>
      <c r="V48" s="46"/>
      <c r="W48" s="46"/>
      <c r="X48" s="47"/>
      <c r="AD48" s="45"/>
      <c r="AE48" s="46"/>
      <c r="AF48" s="46"/>
      <c r="AG48" s="46"/>
      <c r="AH48" s="47"/>
      <c r="AN48" s="45"/>
      <c r="AO48" s="46"/>
      <c r="AP48" s="46"/>
      <c r="AQ48" s="46"/>
      <c r="AR48" s="47"/>
      <c r="AX48" s="45"/>
      <c r="AY48" s="46"/>
      <c r="AZ48" s="46"/>
      <c r="BA48" s="46"/>
      <c r="BB48" s="47"/>
      <c r="BH48" s="45"/>
      <c r="BI48" s="46"/>
      <c r="BJ48" s="46"/>
      <c r="BK48" s="46"/>
      <c r="BL48" s="47"/>
      <c r="BR48" s="45"/>
      <c r="BS48" s="46"/>
      <c r="BT48" s="46"/>
      <c r="BU48" s="46"/>
      <c r="BV48" s="47"/>
      <c r="CB48" s="45"/>
      <c r="CC48" s="46"/>
      <c r="CD48" s="46"/>
      <c r="CE48" s="46"/>
      <c r="CF48" s="47"/>
      <c r="CL48" s="45"/>
      <c r="CM48" s="46"/>
      <c r="CN48" s="46"/>
      <c r="CO48" s="46"/>
      <c r="CP48" s="47"/>
      <c r="CV48" s="45"/>
      <c r="CW48" s="46"/>
      <c r="CX48" s="46"/>
      <c r="CY48" s="46"/>
      <c r="CZ48" s="47"/>
      <c r="DF48" s="45"/>
      <c r="DG48" s="46"/>
      <c r="DH48" s="46"/>
      <c r="DI48" s="46"/>
      <c r="DJ48" s="47"/>
      <c r="DP48" s="45"/>
      <c r="DQ48" s="46"/>
      <c r="DR48" s="46"/>
      <c r="DS48" s="46"/>
      <c r="DT48" s="47"/>
      <c r="DZ48" s="45"/>
      <c r="EA48" s="46"/>
      <c r="EB48" s="46"/>
      <c r="EC48" s="46"/>
      <c r="ED48" s="47"/>
      <c r="EJ48" s="45"/>
      <c r="EK48" s="46"/>
      <c r="EL48" s="46"/>
      <c r="EM48" s="46"/>
      <c r="EN48" s="47"/>
      <c r="ET48" s="45"/>
      <c r="EU48" s="46"/>
      <c r="EV48" s="46"/>
      <c r="EW48" s="46"/>
      <c r="EX48" s="47"/>
      <c r="FD48" s="45"/>
      <c r="FE48" s="46"/>
      <c r="FF48" s="46"/>
      <c r="FG48" s="46"/>
      <c r="FH48" s="47"/>
      <c r="FN48" s="45"/>
      <c r="FO48" s="46"/>
      <c r="FP48" s="46"/>
      <c r="FQ48" s="46"/>
      <c r="FR48" s="47"/>
      <c r="FX48" s="45"/>
      <c r="FY48" s="46"/>
      <c r="FZ48" s="46"/>
      <c r="GA48" s="46"/>
      <c r="GB48" s="47"/>
      <c r="GH48" s="45"/>
      <c r="GI48" s="46"/>
      <c r="GJ48" s="46"/>
      <c r="GK48" s="46"/>
      <c r="GL48" s="47"/>
      <c r="GR48" s="45"/>
      <c r="GS48" s="46"/>
      <c r="GT48" s="46"/>
      <c r="GU48" s="46"/>
      <c r="GV48" s="47"/>
      <c r="HB48" s="45"/>
      <c r="HC48" s="46"/>
      <c r="HD48" s="46"/>
      <c r="HE48" s="46"/>
      <c r="HF48" s="47"/>
      <c r="HL48" s="45"/>
      <c r="HM48" s="46"/>
      <c r="HN48" s="46"/>
      <c r="HO48" s="46"/>
      <c r="HP48" s="47"/>
      <c r="HV48" s="45"/>
      <c r="HW48" s="46"/>
      <c r="HX48" s="46"/>
      <c r="HY48" s="46"/>
      <c r="HZ48" s="47"/>
      <c r="IA48" s="45"/>
      <c r="IB48" s="46"/>
      <c r="IC48" s="46"/>
      <c r="ID48" s="46"/>
      <c r="IE48" s="47"/>
    </row>
    <row r="49" spans="1:239" s="16" customFormat="1" x14ac:dyDescent="0.25">
      <c r="J49" s="45"/>
      <c r="K49" s="46"/>
      <c r="L49" s="46"/>
      <c r="M49" s="46"/>
      <c r="N49" s="47"/>
      <c r="T49" s="45"/>
      <c r="U49" s="46"/>
      <c r="V49" s="46"/>
      <c r="W49" s="46"/>
      <c r="X49" s="47"/>
      <c r="AD49" s="45"/>
      <c r="AE49" s="46"/>
      <c r="AF49" s="46"/>
      <c r="AG49" s="46"/>
      <c r="AH49" s="47"/>
      <c r="AN49" s="45"/>
      <c r="AO49" s="46"/>
      <c r="AP49" s="46"/>
      <c r="AQ49" s="46"/>
      <c r="AR49" s="47"/>
      <c r="AX49" s="45"/>
      <c r="AY49" s="46"/>
      <c r="AZ49" s="46"/>
      <c r="BA49" s="46"/>
      <c r="BB49" s="47"/>
      <c r="BH49" s="45"/>
      <c r="BI49" s="46"/>
      <c r="BJ49" s="46"/>
      <c r="BK49" s="46"/>
      <c r="BL49" s="47"/>
      <c r="BR49" s="45"/>
      <c r="BS49" s="46"/>
      <c r="BT49" s="46"/>
      <c r="BU49" s="46"/>
      <c r="BV49" s="47"/>
      <c r="CB49" s="45"/>
      <c r="CC49" s="46"/>
      <c r="CD49" s="46"/>
      <c r="CE49" s="46"/>
      <c r="CF49" s="47"/>
      <c r="CL49" s="45"/>
      <c r="CM49" s="46"/>
      <c r="CN49" s="46"/>
      <c r="CO49" s="46"/>
      <c r="CP49" s="47"/>
      <c r="CV49" s="45"/>
      <c r="CW49" s="46"/>
      <c r="CX49" s="46"/>
      <c r="CY49" s="46"/>
      <c r="CZ49" s="47"/>
      <c r="DF49" s="45"/>
      <c r="DG49" s="46"/>
      <c r="DH49" s="46"/>
      <c r="DI49" s="46"/>
      <c r="DJ49" s="47"/>
      <c r="DP49" s="45"/>
      <c r="DQ49" s="46"/>
      <c r="DR49" s="46"/>
      <c r="DS49" s="46"/>
      <c r="DT49" s="47"/>
      <c r="DZ49" s="45"/>
      <c r="EA49" s="46"/>
      <c r="EB49" s="46"/>
      <c r="EC49" s="46"/>
      <c r="ED49" s="47"/>
      <c r="EJ49" s="45"/>
      <c r="EK49" s="46"/>
      <c r="EL49" s="46"/>
      <c r="EM49" s="46"/>
      <c r="EN49" s="47"/>
      <c r="ET49" s="45"/>
      <c r="EU49" s="46"/>
      <c r="EV49" s="46"/>
      <c r="EW49" s="46"/>
      <c r="EX49" s="47"/>
      <c r="FD49" s="45"/>
      <c r="FE49" s="46"/>
      <c r="FF49" s="46"/>
      <c r="FG49" s="46"/>
      <c r="FH49" s="47"/>
      <c r="FN49" s="45"/>
      <c r="FO49" s="46"/>
      <c r="FP49" s="46"/>
      <c r="FQ49" s="46"/>
      <c r="FR49" s="47"/>
      <c r="FX49" s="45"/>
      <c r="FY49" s="46"/>
      <c r="FZ49" s="46"/>
      <c r="GA49" s="46"/>
      <c r="GB49" s="47"/>
      <c r="GH49" s="45"/>
      <c r="GI49" s="46"/>
      <c r="GJ49" s="46"/>
      <c r="GK49" s="46"/>
      <c r="GL49" s="47"/>
      <c r="GR49" s="45"/>
      <c r="GS49" s="46"/>
      <c r="GT49" s="46"/>
      <c r="GU49" s="46"/>
      <c r="GV49" s="47"/>
      <c r="HB49" s="45"/>
      <c r="HC49" s="46"/>
      <c r="HD49" s="46"/>
      <c r="HE49" s="46"/>
      <c r="HF49" s="47"/>
      <c r="HL49" s="45"/>
      <c r="HM49" s="46"/>
      <c r="HN49" s="46"/>
      <c r="HO49" s="46"/>
      <c r="HP49" s="47"/>
      <c r="HV49" s="45"/>
      <c r="HW49" s="46"/>
      <c r="HX49" s="46"/>
      <c r="HY49" s="46"/>
      <c r="HZ49" s="47"/>
      <c r="IA49" s="45"/>
      <c r="IB49" s="46"/>
      <c r="IC49" s="46"/>
      <c r="ID49" s="46"/>
      <c r="IE49" s="47"/>
    </row>
    <row r="50" spans="1:239" s="16" customFormat="1" x14ac:dyDescent="0.25">
      <c r="J50" s="45"/>
      <c r="K50" s="46"/>
      <c r="L50" s="46"/>
      <c r="M50" s="46"/>
      <c r="N50" s="47"/>
      <c r="T50" s="45"/>
      <c r="U50" s="46"/>
      <c r="V50" s="46"/>
      <c r="W50" s="46"/>
      <c r="X50" s="47"/>
      <c r="AD50" s="45"/>
      <c r="AE50" s="46"/>
      <c r="AF50" s="46"/>
      <c r="AG50" s="46"/>
      <c r="AH50" s="47"/>
      <c r="AN50" s="45"/>
      <c r="AO50" s="46"/>
      <c r="AP50" s="46"/>
      <c r="AQ50" s="46"/>
      <c r="AR50" s="47"/>
      <c r="AX50" s="45"/>
      <c r="AY50" s="46"/>
      <c r="AZ50" s="46"/>
      <c r="BA50" s="46"/>
      <c r="BB50" s="47"/>
      <c r="BH50" s="45"/>
      <c r="BI50" s="46"/>
      <c r="BJ50" s="46"/>
      <c r="BK50" s="46"/>
      <c r="BL50" s="47"/>
      <c r="BR50" s="45"/>
      <c r="BS50" s="46"/>
      <c r="BT50" s="46"/>
      <c r="BU50" s="46"/>
      <c r="BV50" s="47"/>
      <c r="CB50" s="45"/>
      <c r="CC50" s="46"/>
      <c r="CD50" s="46"/>
      <c r="CE50" s="46"/>
      <c r="CF50" s="47"/>
      <c r="CL50" s="45"/>
      <c r="CM50" s="46"/>
      <c r="CN50" s="46"/>
      <c r="CO50" s="46"/>
      <c r="CP50" s="47"/>
      <c r="CV50" s="45"/>
      <c r="CW50" s="46"/>
      <c r="CX50" s="46"/>
      <c r="CY50" s="46"/>
      <c r="CZ50" s="47"/>
      <c r="DF50" s="45"/>
      <c r="DG50" s="46"/>
      <c r="DH50" s="46"/>
      <c r="DI50" s="46"/>
      <c r="DJ50" s="47"/>
      <c r="DP50" s="45"/>
      <c r="DQ50" s="46"/>
      <c r="DR50" s="46"/>
      <c r="DS50" s="46"/>
      <c r="DT50" s="47"/>
      <c r="DZ50" s="45"/>
      <c r="EA50" s="46"/>
      <c r="EB50" s="46"/>
      <c r="EC50" s="46"/>
      <c r="ED50" s="47"/>
      <c r="EJ50" s="45"/>
      <c r="EK50" s="46"/>
      <c r="EL50" s="46"/>
      <c r="EM50" s="46"/>
      <c r="EN50" s="47"/>
      <c r="ET50" s="45"/>
      <c r="EU50" s="46"/>
      <c r="EV50" s="46"/>
      <c r="EW50" s="46"/>
      <c r="EX50" s="47"/>
      <c r="FD50" s="45"/>
      <c r="FE50" s="46"/>
      <c r="FF50" s="46"/>
      <c r="FG50" s="46"/>
      <c r="FH50" s="47"/>
      <c r="FN50" s="45"/>
      <c r="FO50" s="46"/>
      <c r="FP50" s="46"/>
      <c r="FQ50" s="46"/>
      <c r="FR50" s="47"/>
      <c r="FX50" s="45"/>
      <c r="FY50" s="46"/>
      <c r="FZ50" s="46"/>
      <c r="GA50" s="46"/>
      <c r="GB50" s="47"/>
      <c r="GH50" s="45"/>
      <c r="GI50" s="46"/>
      <c r="GJ50" s="46"/>
      <c r="GK50" s="46"/>
      <c r="GL50" s="47"/>
      <c r="GR50" s="45"/>
      <c r="GS50" s="46"/>
      <c r="GT50" s="46"/>
      <c r="GU50" s="46"/>
      <c r="GV50" s="47"/>
      <c r="HB50" s="45"/>
      <c r="HC50" s="46"/>
      <c r="HD50" s="46"/>
      <c r="HE50" s="46"/>
      <c r="HF50" s="47"/>
      <c r="HL50" s="45"/>
      <c r="HM50" s="46"/>
      <c r="HN50" s="46"/>
      <c r="HO50" s="46"/>
      <c r="HP50" s="47"/>
      <c r="HV50" s="45"/>
      <c r="HW50" s="46"/>
      <c r="HX50" s="46"/>
      <c r="HY50" s="46"/>
      <c r="HZ50" s="47"/>
      <c r="IA50" s="45"/>
      <c r="IB50" s="46"/>
      <c r="IC50" s="46"/>
      <c r="ID50" s="46"/>
      <c r="IE50" s="47"/>
    </row>
    <row r="51" spans="1:239" s="16" customFormat="1" x14ac:dyDescent="0.25">
      <c r="B51" s="37" t="s">
        <v>521</v>
      </c>
      <c r="J51" s="45"/>
      <c r="K51" s="46"/>
      <c r="L51" s="46"/>
      <c r="M51" s="46"/>
      <c r="N51" s="47"/>
      <c r="T51" s="45"/>
      <c r="U51" s="46"/>
      <c r="V51" s="46"/>
      <c r="W51" s="46"/>
      <c r="X51" s="47"/>
      <c r="AD51" s="45"/>
      <c r="AE51" s="46"/>
      <c r="AF51" s="46"/>
      <c r="AG51" s="46"/>
      <c r="AH51" s="47"/>
      <c r="AN51" s="45"/>
      <c r="AO51" s="46"/>
      <c r="AP51" s="46"/>
      <c r="AQ51" s="46"/>
      <c r="AR51" s="47"/>
      <c r="AX51" s="45"/>
      <c r="AY51" s="46"/>
      <c r="AZ51" s="46"/>
      <c r="BA51" s="46"/>
      <c r="BB51" s="47"/>
      <c r="BH51" s="45"/>
      <c r="BI51" s="46"/>
      <c r="BJ51" s="46"/>
      <c r="BK51" s="46"/>
      <c r="BL51" s="47"/>
      <c r="BR51" s="45"/>
      <c r="BS51" s="46"/>
      <c r="BT51" s="46"/>
      <c r="BU51" s="46"/>
      <c r="BV51" s="47"/>
      <c r="CB51" s="45"/>
      <c r="CC51" s="46"/>
      <c r="CD51" s="46"/>
      <c r="CE51" s="46"/>
      <c r="CF51" s="47"/>
      <c r="CL51" s="45"/>
      <c r="CM51" s="46"/>
      <c r="CN51" s="46"/>
      <c r="CO51" s="46"/>
      <c r="CP51" s="47"/>
      <c r="CV51" s="45"/>
      <c r="CW51" s="46"/>
      <c r="CX51" s="46"/>
      <c r="CY51" s="46"/>
      <c r="CZ51" s="47"/>
      <c r="DF51" s="45"/>
      <c r="DG51" s="46"/>
      <c r="DH51" s="46"/>
      <c r="DI51" s="46"/>
      <c r="DJ51" s="47"/>
      <c r="DP51" s="45"/>
      <c r="DQ51" s="46"/>
      <c r="DR51" s="46"/>
      <c r="DS51" s="46"/>
      <c r="DT51" s="47"/>
      <c r="DZ51" s="45"/>
      <c r="EA51" s="46"/>
      <c r="EB51" s="46"/>
      <c r="EC51" s="46"/>
      <c r="ED51" s="47"/>
      <c r="EJ51" s="45"/>
      <c r="EK51" s="46"/>
      <c r="EL51" s="46"/>
      <c r="EM51" s="46"/>
      <c r="EN51" s="47"/>
      <c r="ET51" s="45"/>
      <c r="EU51" s="46"/>
      <c r="EV51" s="46"/>
      <c r="EW51" s="46"/>
      <c r="EX51" s="47"/>
      <c r="FD51" s="45"/>
      <c r="FE51" s="46"/>
      <c r="FF51" s="46"/>
      <c r="FG51" s="46"/>
      <c r="FH51" s="47"/>
      <c r="FN51" s="45"/>
      <c r="FO51" s="46"/>
      <c r="FP51" s="46"/>
      <c r="FQ51" s="46"/>
      <c r="FR51" s="47"/>
      <c r="FX51" s="45"/>
      <c r="FY51" s="46"/>
      <c r="FZ51" s="46"/>
      <c r="GA51" s="46"/>
      <c r="GB51" s="47"/>
      <c r="GH51" s="45"/>
      <c r="GI51" s="46"/>
      <c r="GJ51" s="46"/>
      <c r="GK51" s="46"/>
      <c r="GL51" s="47"/>
      <c r="GR51" s="45"/>
      <c r="GS51" s="46"/>
      <c r="GT51" s="46"/>
      <c r="GU51" s="46"/>
      <c r="GV51" s="47"/>
      <c r="HB51" s="45"/>
      <c r="HC51" s="46"/>
      <c r="HD51" s="46"/>
      <c r="HE51" s="46"/>
      <c r="HF51" s="47"/>
      <c r="HL51" s="45"/>
      <c r="HM51" s="46"/>
      <c r="HN51" s="46"/>
      <c r="HO51" s="46"/>
      <c r="HP51" s="47"/>
      <c r="HV51" s="45"/>
      <c r="HW51" s="46"/>
      <c r="HX51" s="46"/>
      <c r="HY51" s="46"/>
      <c r="HZ51" s="47"/>
      <c r="IA51" s="45"/>
      <c r="IB51" s="46"/>
      <c r="IC51" s="46"/>
      <c r="ID51" s="46"/>
      <c r="IE51" s="47"/>
    </row>
    <row r="52" spans="1:239" s="16" customFormat="1" x14ac:dyDescent="0.25">
      <c r="A52" s="16">
        <f>'SC1'!A48</f>
        <v>0</v>
      </c>
      <c r="B52" s="16" t="str">
        <f>'SC1'!B48</f>
        <v>nominal</v>
      </c>
      <c r="C52" s="16">
        <f>'SC1'!C48</f>
        <v>0</v>
      </c>
      <c r="D52" s="16">
        <f>'SC1'!D48</f>
        <v>0</v>
      </c>
      <c r="E52" s="16">
        <f>'SC1'!E48</f>
        <v>0</v>
      </c>
      <c r="F52" s="16">
        <f>'SC1'!F48</f>
        <v>0</v>
      </c>
      <c r="G52" s="16">
        <f>'SC1'!G48</f>
        <v>0</v>
      </c>
      <c r="H52" s="16">
        <f>'SC1'!H48</f>
        <v>0</v>
      </c>
      <c r="I52" s="16">
        <f>'SC1'!I48</f>
        <v>0</v>
      </c>
      <c r="J52" s="45">
        <f>'SC1'!J48</f>
        <v>0</v>
      </c>
      <c r="K52" s="46" t="e">
        <f>'SC1'!K48</f>
        <v>#VALUE!</v>
      </c>
      <c r="L52" s="46" t="e">
        <f>'SC1'!#REF!</f>
        <v>#REF!</v>
      </c>
      <c r="M52" s="46"/>
      <c r="N52" s="47"/>
      <c r="O52" s="16">
        <f>'SC1'!M48</f>
        <v>0</v>
      </c>
      <c r="P52" s="16" t="e">
        <f>'SC1'!N48</f>
        <v>#VALUE!</v>
      </c>
      <c r="Q52" s="16" t="e">
        <f>'SC1'!#REF!</f>
        <v>#REF!</v>
      </c>
      <c r="R52" s="16" t="e">
        <f t="shared" si="47"/>
        <v>#VALUE!</v>
      </c>
      <c r="S52" s="16" t="e">
        <f t="shared" si="0"/>
        <v>#REF!</v>
      </c>
      <c r="T52" s="45">
        <f>'SC1'!P48</f>
        <v>0</v>
      </c>
      <c r="U52" s="46">
        <f>'SC1'!Q48</f>
        <v>0</v>
      </c>
      <c r="V52" s="46">
        <f>'SC1'!R48</f>
        <v>0</v>
      </c>
      <c r="W52" s="46">
        <f t="shared" si="48"/>
        <v>0</v>
      </c>
      <c r="X52" s="47">
        <f t="shared" si="1"/>
        <v>0</v>
      </c>
      <c r="Y52" s="16">
        <f>'SC1'!S48</f>
        <v>0</v>
      </c>
      <c r="Z52" s="16">
        <f>'SC1'!T48</f>
        <v>0</v>
      </c>
      <c r="AA52" s="16">
        <f>'SC1'!U48</f>
        <v>0</v>
      </c>
      <c r="AB52" s="16">
        <f t="shared" si="49"/>
        <v>0</v>
      </c>
      <c r="AC52" s="16">
        <f t="shared" si="2"/>
        <v>0</v>
      </c>
      <c r="AD52" s="45">
        <f>'SC1'!V48</f>
        <v>0</v>
      </c>
      <c r="AE52" s="46" t="e">
        <f>'SC1'!W48</f>
        <v>#VALUE!</v>
      </c>
      <c r="AF52" s="46" t="e">
        <f>'SC1'!X48</f>
        <v>#VALUE!</v>
      </c>
      <c r="AG52" s="46" t="e">
        <f t="shared" si="50"/>
        <v>#VALUE!</v>
      </c>
      <c r="AH52" s="47" t="e">
        <f t="shared" si="3"/>
        <v>#VALUE!</v>
      </c>
      <c r="AI52" s="16">
        <f>'SC1'!Y48</f>
        <v>0</v>
      </c>
      <c r="AJ52" s="16" t="e">
        <f>'SC1'!Z48</f>
        <v>#VALUE!</v>
      </c>
      <c r="AK52" s="16" t="e">
        <f>'SC1'!AA48</f>
        <v>#VALUE!</v>
      </c>
      <c r="AL52" s="16" t="e">
        <f t="shared" si="51"/>
        <v>#VALUE!</v>
      </c>
      <c r="AM52" s="16" t="e">
        <f t="shared" si="4"/>
        <v>#VALUE!</v>
      </c>
      <c r="AN52" s="45">
        <f>'SC1'!AB48</f>
        <v>0</v>
      </c>
      <c r="AO52" s="46">
        <f>'SC1'!AC48</f>
        <v>0</v>
      </c>
      <c r="AP52" s="46">
        <f>'SC1'!AD48</f>
        <v>0</v>
      </c>
      <c r="AQ52" s="46">
        <f t="shared" si="52"/>
        <v>0</v>
      </c>
      <c r="AR52" s="47">
        <f t="shared" si="5"/>
        <v>0</v>
      </c>
      <c r="AS52" s="16">
        <f>'SC1'!AE48</f>
        <v>0</v>
      </c>
      <c r="AT52" s="16">
        <f>'SC1'!AF48</f>
        <v>0</v>
      </c>
      <c r="AU52" s="16">
        <f>'SC1'!AG48</f>
        <v>0</v>
      </c>
      <c r="AV52" s="16">
        <f t="shared" si="53"/>
        <v>0</v>
      </c>
      <c r="AW52" s="16">
        <f t="shared" si="6"/>
        <v>0</v>
      </c>
      <c r="AX52" s="45">
        <f>'SC1'!AH48</f>
        <v>0</v>
      </c>
      <c r="AY52" s="46" t="str">
        <f>'SC1'!AI48</f>
        <v>-</v>
      </c>
      <c r="AZ52" s="46" t="str">
        <f>'SC1'!AJ48</f>
        <v>-</v>
      </c>
      <c r="BA52" s="46" t="e">
        <f t="shared" si="54"/>
        <v>#VALUE!</v>
      </c>
      <c r="BB52" s="47" t="e">
        <f t="shared" si="7"/>
        <v>#VALUE!</v>
      </c>
      <c r="BC52" s="16">
        <f>'SC1'!AK48</f>
        <v>0</v>
      </c>
      <c r="BD52" s="16" t="e">
        <f>'SC1'!AL48</f>
        <v>#VALUE!</v>
      </c>
      <c r="BE52" s="16" t="e">
        <f>'SC1'!AM48</f>
        <v>#VALUE!</v>
      </c>
      <c r="BF52" s="16" t="e">
        <f t="shared" si="55"/>
        <v>#VALUE!</v>
      </c>
      <c r="BG52" s="16" t="e">
        <f t="shared" si="8"/>
        <v>#VALUE!</v>
      </c>
      <c r="BH52" s="45">
        <f>'SC1'!AN48</f>
        <v>0</v>
      </c>
      <c r="BI52" s="46">
        <f>'SC1'!AO48</f>
        <v>0</v>
      </c>
      <c r="BJ52" s="46">
        <f>'SC1'!AP48</f>
        <v>0</v>
      </c>
      <c r="BK52" s="46">
        <f t="shared" si="56"/>
        <v>0</v>
      </c>
      <c r="BL52" s="47">
        <f t="shared" si="9"/>
        <v>0</v>
      </c>
      <c r="BM52" s="16">
        <f>'SC1'!AQ48</f>
        <v>0</v>
      </c>
      <c r="BN52" s="16">
        <f>'SC1'!AR48</f>
        <v>0</v>
      </c>
      <c r="BO52" s="16">
        <f>'SC1'!AS48</f>
        <v>0</v>
      </c>
      <c r="BP52" s="16">
        <f t="shared" si="57"/>
        <v>0</v>
      </c>
      <c r="BQ52" s="16">
        <f t="shared" si="10"/>
        <v>0</v>
      </c>
      <c r="BR52" s="45">
        <f>'SC1'!AT48</f>
        <v>0</v>
      </c>
      <c r="BS52" s="46" t="str">
        <f>'SC1'!AU48</f>
        <v>-</v>
      </c>
      <c r="BT52" s="46" t="str">
        <f>'SC1'!AV48</f>
        <v>-</v>
      </c>
      <c r="BU52" s="46" t="e">
        <f t="shared" si="58"/>
        <v>#VALUE!</v>
      </c>
      <c r="BV52" s="47" t="e">
        <f t="shared" si="11"/>
        <v>#VALUE!</v>
      </c>
      <c r="BW52" s="16">
        <f>'SC1'!AW48</f>
        <v>0</v>
      </c>
      <c r="BX52" s="16" t="e">
        <f>'SC1'!AX48</f>
        <v>#VALUE!</v>
      </c>
      <c r="BY52" s="16" t="e">
        <f>'SC1'!AY48</f>
        <v>#VALUE!</v>
      </c>
      <c r="BZ52" s="16" t="e">
        <f t="shared" si="59"/>
        <v>#VALUE!</v>
      </c>
      <c r="CA52" s="16" t="e">
        <f t="shared" si="12"/>
        <v>#VALUE!</v>
      </c>
      <c r="CB52" s="45">
        <f>'SC1'!AZ48</f>
        <v>0</v>
      </c>
      <c r="CC52" s="46">
        <f>'SC1'!BA48</f>
        <v>0</v>
      </c>
      <c r="CD52" s="46">
        <f>'SC1'!BB48</f>
        <v>0</v>
      </c>
      <c r="CE52" s="46">
        <f t="shared" si="60"/>
        <v>0</v>
      </c>
      <c r="CF52" s="47">
        <f t="shared" si="13"/>
        <v>0</v>
      </c>
      <c r="CG52" s="16">
        <f>'SC1'!BC48</f>
        <v>0</v>
      </c>
      <c r="CH52" s="16">
        <f>'SC1'!BD48</f>
        <v>0</v>
      </c>
      <c r="CI52" s="16">
        <f>'SC1'!BE48</f>
        <v>0</v>
      </c>
      <c r="CJ52" s="16">
        <f t="shared" si="61"/>
        <v>0</v>
      </c>
      <c r="CK52" s="16">
        <f t="shared" si="14"/>
        <v>0</v>
      </c>
      <c r="CL52" s="45">
        <f>'SC1'!BF48</f>
        <v>0</v>
      </c>
      <c r="CM52" s="46" t="str">
        <f>'SC1'!BG48</f>
        <v>-</v>
      </c>
      <c r="CN52" s="46" t="str">
        <f>'SC1'!BH48</f>
        <v>-</v>
      </c>
      <c r="CO52" s="46" t="e">
        <f t="shared" si="62"/>
        <v>#VALUE!</v>
      </c>
      <c r="CP52" s="47" t="e">
        <f t="shared" si="15"/>
        <v>#VALUE!</v>
      </c>
      <c r="CQ52" s="16">
        <f>'SC1'!BI48</f>
        <v>0</v>
      </c>
      <c r="CR52" s="16" t="e">
        <f>'SC1'!BJ48</f>
        <v>#VALUE!</v>
      </c>
      <c r="CS52" s="16" t="e">
        <f>'SC1'!BK48</f>
        <v>#VALUE!</v>
      </c>
      <c r="CT52" s="16" t="e">
        <f t="shared" si="63"/>
        <v>#VALUE!</v>
      </c>
      <c r="CU52" s="16" t="e">
        <f t="shared" si="16"/>
        <v>#VALUE!</v>
      </c>
      <c r="CV52" s="45">
        <f>'SC1'!BL48</f>
        <v>0</v>
      </c>
      <c r="CW52" s="46">
        <f>'SC1'!BM48</f>
        <v>0</v>
      </c>
      <c r="CX52" s="46">
        <f>'SC1'!BN48</f>
        <v>0</v>
      </c>
      <c r="CY52" s="46">
        <f t="shared" si="64"/>
        <v>0</v>
      </c>
      <c r="CZ52" s="47">
        <f t="shared" si="17"/>
        <v>0</v>
      </c>
      <c r="DA52" s="16">
        <f>'SC1'!BO48</f>
        <v>0</v>
      </c>
      <c r="DB52" s="16">
        <f>'SC1'!BP48</f>
        <v>0</v>
      </c>
      <c r="DC52" s="16">
        <f>'SC1'!BQ48</f>
        <v>0</v>
      </c>
      <c r="DD52" s="16">
        <f t="shared" si="65"/>
        <v>0</v>
      </c>
      <c r="DE52" s="16">
        <f t="shared" si="18"/>
        <v>0</v>
      </c>
      <c r="DF52" s="45">
        <f>'SC1'!BR48</f>
        <v>0</v>
      </c>
      <c r="DG52" s="46">
        <f>'SC1'!BS48</f>
        <v>0</v>
      </c>
      <c r="DH52" s="46">
        <f>'SC1'!BT48</f>
        <v>0</v>
      </c>
      <c r="DI52" s="46">
        <f t="shared" si="66"/>
        <v>0</v>
      </c>
      <c r="DJ52" s="47">
        <f t="shared" si="19"/>
        <v>0</v>
      </c>
      <c r="DK52" s="16">
        <f>'SC1'!BU48</f>
        <v>0</v>
      </c>
      <c r="DL52" s="16">
        <f>'SC1'!BV48</f>
        <v>0</v>
      </c>
      <c r="DM52" s="16">
        <f>'SC1'!BW48</f>
        <v>0</v>
      </c>
      <c r="DN52" s="16">
        <f t="shared" si="67"/>
        <v>0</v>
      </c>
      <c r="DO52" s="16">
        <f t="shared" si="20"/>
        <v>0</v>
      </c>
      <c r="DP52" s="45">
        <f>'SC1'!BX48</f>
        <v>0</v>
      </c>
      <c r="DQ52" s="46">
        <f>'SC1'!BY48</f>
        <v>0</v>
      </c>
      <c r="DR52" s="46">
        <f>'SC1'!BZ48</f>
        <v>0</v>
      </c>
      <c r="DS52" s="46">
        <f t="shared" si="68"/>
        <v>0</v>
      </c>
      <c r="DT52" s="47">
        <f t="shared" si="21"/>
        <v>0</v>
      </c>
      <c r="DU52" s="16">
        <f>'SC1'!CA48</f>
        <v>0</v>
      </c>
      <c r="DV52" s="16">
        <f>'SC1'!CB48</f>
        <v>0</v>
      </c>
      <c r="DW52" s="16">
        <f>'SC1'!CC48</f>
        <v>0</v>
      </c>
      <c r="DX52" s="16">
        <f t="shared" si="69"/>
        <v>0</v>
      </c>
      <c r="DY52" s="16">
        <f t="shared" si="22"/>
        <v>0</v>
      </c>
      <c r="DZ52" s="45">
        <f>'SC1'!CD48</f>
        <v>0</v>
      </c>
      <c r="EA52" s="46">
        <f>'SC1'!CE48</f>
        <v>0</v>
      </c>
      <c r="EB52" s="46">
        <f>'SC1'!CF48</f>
        <v>0</v>
      </c>
      <c r="EC52" s="46">
        <f t="shared" si="70"/>
        <v>0</v>
      </c>
      <c r="ED52" s="47">
        <f t="shared" si="23"/>
        <v>0</v>
      </c>
      <c r="EE52" s="16">
        <f>'SC1'!CG48</f>
        <v>0</v>
      </c>
      <c r="EF52" s="16">
        <f>'SC1'!CH48</f>
        <v>0</v>
      </c>
      <c r="EG52" s="16">
        <f>'SC1'!CI48</f>
        <v>0</v>
      </c>
      <c r="EH52" s="16">
        <f t="shared" si="71"/>
        <v>0</v>
      </c>
      <c r="EI52" s="16">
        <f t="shared" si="24"/>
        <v>0</v>
      </c>
      <c r="EJ52" s="45">
        <f>'SC1'!CJ48</f>
        <v>0</v>
      </c>
      <c r="EK52" s="46">
        <f>'SC1'!CK48</f>
        <v>0</v>
      </c>
      <c r="EL52" s="46">
        <f>'SC1'!CL48</f>
        <v>0</v>
      </c>
      <c r="EM52" s="46">
        <f t="shared" si="72"/>
        <v>0</v>
      </c>
      <c r="EN52" s="47">
        <f t="shared" si="25"/>
        <v>0</v>
      </c>
      <c r="EO52" s="16">
        <f>'SC1'!CM48</f>
        <v>0</v>
      </c>
      <c r="EP52" s="16">
        <f>'SC1'!CN48</f>
        <v>0</v>
      </c>
      <c r="EQ52" s="16">
        <f>'SC1'!CO48</f>
        <v>0</v>
      </c>
      <c r="ER52" s="16">
        <f t="shared" si="73"/>
        <v>0</v>
      </c>
      <c r="ES52" s="16">
        <f t="shared" si="26"/>
        <v>0</v>
      </c>
      <c r="ET52" s="45">
        <f>'SC1'!CP48</f>
        <v>0</v>
      </c>
      <c r="EU52" s="46">
        <f>'SC1'!CQ48</f>
        <v>0</v>
      </c>
      <c r="EV52" s="46">
        <f>'SC1'!CR48</f>
        <v>0</v>
      </c>
      <c r="EW52" s="46">
        <f t="shared" si="74"/>
        <v>0</v>
      </c>
      <c r="EX52" s="47">
        <f t="shared" si="27"/>
        <v>0</v>
      </c>
      <c r="EY52" s="16">
        <f>'SC1'!CS48</f>
        <v>0</v>
      </c>
      <c r="EZ52" s="16">
        <f>'SC1'!CT48</f>
        <v>0</v>
      </c>
      <c r="FA52" s="16">
        <f>'SC1'!CU48</f>
        <v>0</v>
      </c>
      <c r="FB52" s="16">
        <f t="shared" si="75"/>
        <v>0</v>
      </c>
      <c r="FC52" s="16">
        <f t="shared" si="28"/>
        <v>0</v>
      </c>
      <c r="FD52" s="45">
        <f>'SC1'!CV48</f>
        <v>0</v>
      </c>
      <c r="FE52" s="46">
        <f>'SC1'!CW48</f>
        <v>0</v>
      </c>
      <c r="FF52" s="46">
        <f>'SC1'!CX48</f>
        <v>0</v>
      </c>
      <c r="FG52" s="46">
        <f t="shared" si="76"/>
        <v>0</v>
      </c>
      <c r="FH52" s="47">
        <f t="shared" si="29"/>
        <v>0</v>
      </c>
      <c r="FI52" s="16">
        <f>'SC1'!CY48</f>
        <v>0</v>
      </c>
      <c r="FJ52" s="16">
        <f>'SC1'!CZ48</f>
        <v>0</v>
      </c>
      <c r="FK52" s="16">
        <f>'SC1'!DA48</f>
        <v>0</v>
      </c>
      <c r="FL52" s="16">
        <f t="shared" si="77"/>
        <v>0</v>
      </c>
      <c r="FM52" s="16">
        <f t="shared" si="30"/>
        <v>0</v>
      </c>
      <c r="FN52" s="45">
        <f>'SC1'!DB48</f>
        <v>0</v>
      </c>
      <c r="FO52" s="46">
        <f>'SC1'!DC48</f>
        <v>0</v>
      </c>
      <c r="FP52" s="46">
        <f>'SC1'!DD48</f>
        <v>0</v>
      </c>
      <c r="FQ52" s="46">
        <f t="shared" si="78"/>
        <v>0</v>
      </c>
      <c r="FR52" s="47">
        <f t="shared" si="31"/>
        <v>0</v>
      </c>
      <c r="FS52" s="16">
        <f>'SC1'!DE48</f>
        <v>0</v>
      </c>
      <c r="FT52" s="16">
        <f>'SC1'!DF48</f>
        <v>0</v>
      </c>
      <c r="FU52" s="16">
        <f>'SC1'!DG48</f>
        <v>0</v>
      </c>
      <c r="FV52" s="16">
        <f t="shared" si="79"/>
        <v>0</v>
      </c>
      <c r="FW52" s="16">
        <f t="shared" si="32"/>
        <v>0</v>
      </c>
      <c r="FX52" s="45">
        <f>'SC1'!DH48</f>
        <v>0</v>
      </c>
      <c r="FY52" s="46">
        <f>'SC1'!DI48</f>
        <v>0</v>
      </c>
      <c r="FZ52" s="46">
        <f>'SC1'!DJ48</f>
        <v>0</v>
      </c>
      <c r="GA52" s="46">
        <f t="shared" si="80"/>
        <v>0</v>
      </c>
      <c r="GB52" s="47">
        <f t="shared" si="33"/>
        <v>0</v>
      </c>
      <c r="GC52" s="16">
        <f>'SC1'!DK48</f>
        <v>0</v>
      </c>
      <c r="GD52" s="16">
        <f>'SC1'!DL48</f>
        <v>0</v>
      </c>
      <c r="GE52" s="16">
        <f>'SC1'!DM48</f>
        <v>0</v>
      </c>
      <c r="GF52" s="16">
        <f t="shared" si="81"/>
        <v>0</v>
      </c>
      <c r="GG52" s="16">
        <f t="shared" si="34"/>
        <v>0</v>
      </c>
      <c r="GH52" s="45">
        <f>'SC1'!DN48</f>
        <v>0</v>
      </c>
      <c r="GI52" s="46">
        <f>'SC1'!DO48</f>
        <v>0</v>
      </c>
      <c r="GJ52" s="46">
        <f>'SC1'!DP48</f>
        <v>0</v>
      </c>
      <c r="GK52" s="46">
        <f t="shared" si="82"/>
        <v>0</v>
      </c>
      <c r="GL52" s="47">
        <f t="shared" si="35"/>
        <v>0</v>
      </c>
      <c r="GM52" s="16">
        <f>'SC1'!DQ48</f>
        <v>0</v>
      </c>
      <c r="GN52" s="16">
        <f>'SC1'!DR48</f>
        <v>0</v>
      </c>
      <c r="GO52" s="16">
        <f>'SC1'!DS48</f>
        <v>0</v>
      </c>
      <c r="GP52" s="16">
        <f t="shared" si="83"/>
        <v>0</v>
      </c>
      <c r="GQ52" s="16">
        <f t="shared" si="36"/>
        <v>0</v>
      </c>
      <c r="GR52" s="45">
        <f>'SC1'!DT48</f>
        <v>0</v>
      </c>
      <c r="GS52" s="46">
        <f>'SC1'!DU48</f>
        <v>0</v>
      </c>
      <c r="GT52" s="46">
        <f>'SC1'!DV48</f>
        <v>0</v>
      </c>
      <c r="GU52" s="46">
        <f t="shared" si="84"/>
        <v>0</v>
      </c>
      <c r="GV52" s="47">
        <f t="shared" si="37"/>
        <v>0</v>
      </c>
      <c r="GW52" s="16">
        <f>'SC1'!DW48</f>
        <v>0</v>
      </c>
      <c r="GX52" s="16">
        <f>'SC1'!DX48</f>
        <v>0</v>
      </c>
      <c r="GY52" s="16">
        <f>'SC1'!DY48</f>
        <v>0</v>
      </c>
      <c r="GZ52" s="16">
        <f t="shared" si="85"/>
        <v>0</v>
      </c>
      <c r="HA52" s="16">
        <f t="shared" si="38"/>
        <v>0</v>
      </c>
      <c r="HB52" s="45">
        <f>'SC1'!DZ48</f>
        <v>0</v>
      </c>
      <c r="HC52" s="46">
        <f>'SC1'!EA48</f>
        <v>0</v>
      </c>
      <c r="HD52" s="46">
        <f>'SC1'!EB48</f>
        <v>0</v>
      </c>
      <c r="HE52" s="46">
        <f t="shared" si="86"/>
        <v>0</v>
      </c>
      <c r="HF52" s="47">
        <f t="shared" si="39"/>
        <v>0</v>
      </c>
      <c r="HG52" s="16">
        <f>'SC1'!EC48</f>
        <v>0</v>
      </c>
      <c r="HH52" s="16">
        <f>'SC1'!ED48</f>
        <v>0</v>
      </c>
      <c r="HI52" s="16">
        <f>'SC1'!EE48</f>
        <v>0</v>
      </c>
      <c r="HJ52" s="16">
        <f t="shared" si="87"/>
        <v>0</v>
      </c>
      <c r="HK52" s="16">
        <f t="shared" si="40"/>
        <v>0</v>
      </c>
      <c r="HL52" s="45">
        <f>'SC1'!EF48</f>
        <v>0</v>
      </c>
      <c r="HM52" s="46">
        <f>'SC1'!EG48</f>
        <v>0</v>
      </c>
      <c r="HN52" s="46">
        <f>'SC1'!EH48</f>
        <v>0</v>
      </c>
      <c r="HO52" s="46">
        <f t="shared" si="88"/>
        <v>0</v>
      </c>
      <c r="HP52" s="47">
        <f t="shared" si="41"/>
        <v>0</v>
      </c>
      <c r="HQ52" s="16">
        <f>'SC1'!EI48</f>
        <v>0</v>
      </c>
      <c r="HR52" s="16">
        <f>'SC1'!EJ48</f>
        <v>0</v>
      </c>
      <c r="HS52" s="16">
        <f>'SC1'!EK48</f>
        <v>0</v>
      </c>
      <c r="HT52" s="16">
        <f t="shared" si="89"/>
        <v>0</v>
      </c>
      <c r="HU52" s="16">
        <f t="shared" si="42"/>
        <v>0</v>
      </c>
      <c r="HV52" s="45">
        <f>'SC1'!EL48</f>
        <v>0</v>
      </c>
      <c r="HW52" s="46">
        <f>'SC1'!EM48</f>
        <v>0</v>
      </c>
      <c r="HX52" s="46">
        <f>'SC1'!EN48</f>
        <v>0</v>
      </c>
      <c r="HY52" s="46">
        <f t="shared" si="90"/>
        <v>0</v>
      </c>
      <c r="HZ52" s="47">
        <f t="shared" si="43"/>
        <v>0</v>
      </c>
      <c r="IA52" s="45">
        <f>'SC1'!EO48</f>
        <v>0</v>
      </c>
      <c r="IB52" s="46">
        <f>'SC1'!EP48</f>
        <v>0</v>
      </c>
      <c r="IC52" s="46">
        <f>'SC1'!EQ48</f>
        <v>0</v>
      </c>
      <c r="ID52" s="46">
        <f t="shared" si="91"/>
        <v>0</v>
      </c>
      <c r="IE52" s="47">
        <f t="shared" si="44"/>
        <v>0</v>
      </c>
    </row>
    <row r="53" spans="1:239" s="16" customFormat="1" x14ac:dyDescent="0.25">
      <c r="A53" s="16">
        <f>'SC1'!A42</f>
        <v>0</v>
      </c>
      <c r="B53" s="16" t="e">
        <f>'SC1'!B42</f>
        <v>#N/A</v>
      </c>
      <c r="C53" s="16" t="e">
        <f>'SC1'!C42</f>
        <v>#N/A</v>
      </c>
      <c r="D53" s="16" t="e">
        <f>'SC1'!D42</f>
        <v>#N/A</v>
      </c>
      <c r="E53" s="16" t="e">
        <f>'SC1'!E42</f>
        <v>#N/A</v>
      </c>
      <c r="F53" s="16" t="e">
        <f>'SC1'!F42</f>
        <v>#N/A</v>
      </c>
      <c r="G53" s="16" t="e">
        <f>'SC1'!G42</f>
        <v>#N/A</v>
      </c>
      <c r="H53" s="16" t="e">
        <f>'SC1'!H42</f>
        <v>#N/A</v>
      </c>
      <c r="I53" s="16" t="e">
        <f>'SC1'!I42</f>
        <v>#N/A</v>
      </c>
      <c r="J53" s="45" t="e">
        <f>'SC1'!J42</f>
        <v>#N/A</v>
      </c>
      <c r="K53" s="46" t="e">
        <f>'SC1'!K42</f>
        <v>#N/A</v>
      </c>
      <c r="L53" s="46" t="e">
        <f>'SC1'!#REF!</f>
        <v>#REF!</v>
      </c>
      <c r="M53" s="46" t="e">
        <f t="shared" si="45"/>
        <v>#N/A</v>
      </c>
      <c r="N53" s="47" t="e">
        <f t="shared" ref="N53:N58" si="96">L53-J53</f>
        <v>#REF!</v>
      </c>
      <c r="O53" s="16" t="e">
        <f>'SC1'!M42</f>
        <v>#N/A</v>
      </c>
      <c r="P53" s="16" t="e">
        <f>'SC1'!N42</f>
        <v>#N/A</v>
      </c>
      <c r="Q53" s="16" t="e">
        <f>'SC1'!#REF!</f>
        <v>#REF!</v>
      </c>
      <c r="R53" s="16" t="e">
        <f t="shared" si="47"/>
        <v>#N/A</v>
      </c>
      <c r="S53" s="16" t="e">
        <f t="shared" si="0"/>
        <v>#REF!</v>
      </c>
      <c r="T53" s="45" t="e">
        <f>'SC1'!P42</f>
        <v>#N/A</v>
      </c>
      <c r="U53" s="46" t="e">
        <f>'SC1'!Q42</f>
        <v>#N/A</v>
      </c>
      <c r="V53" s="46" t="e">
        <f>'SC1'!R42</f>
        <v>#N/A</v>
      </c>
      <c r="W53" s="46" t="e">
        <f t="shared" si="48"/>
        <v>#N/A</v>
      </c>
      <c r="X53" s="47" t="e">
        <f t="shared" si="1"/>
        <v>#N/A</v>
      </c>
      <c r="Y53" s="16" t="e">
        <f>'SC1'!S42</f>
        <v>#N/A</v>
      </c>
      <c r="Z53" s="16" t="e">
        <f>'SC1'!T42</f>
        <v>#N/A</v>
      </c>
      <c r="AA53" s="16" t="e">
        <f>'SC1'!U42</f>
        <v>#N/A</v>
      </c>
      <c r="AB53" s="16" t="e">
        <f t="shared" si="49"/>
        <v>#N/A</v>
      </c>
      <c r="AC53" s="16" t="e">
        <f t="shared" si="2"/>
        <v>#N/A</v>
      </c>
      <c r="AD53" s="45" t="e">
        <f>'SC1'!V42</f>
        <v>#N/A</v>
      </c>
      <c r="AE53" s="46" t="e">
        <f>'SC1'!W42</f>
        <v>#N/A</v>
      </c>
      <c r="AF53" s="46" t="e">
        <f>'SC1'!X42</f>
        <v>#N/A</v>
      </c>
      <c r="AG53" s="46" t="e">
        <f t="shared" si="50"/>
        <v>#N/A</v>
      </c>
      <c r="AH53" s="47" t="e">
        <f t="shared" si="3"/>
        <v>#N/A</v>
      </c>
      <c r="AI53" s="16" t="e">
        <f>'SC1'!Y42</f>
        <v>#N/A</v>
      </c>
      <c r="AJ53" s="16" t="e">
        <f>'SC1'!Z42</f>
        <v>#N/A</v>
      </c>
      <c r="AK53" s="16" t="e">
        <f>'SC1'!AA42</f>
        <v>#N/A</v>
      </c>
      <c r="AL53" s="16" t="e">
        <f t="shared" si="51"/>
        <v>#N/A</v>
      </c>
      <c r="AM53" s="16" t="e">
        <f t="shared" si="4"/>
        <v>#N/A</v>
      </c>
      <c r="AN53" s="45" t="e">
        <f>'SC1'!AB42</f>
        <v>#N/A</v>
      </c>
      <c r="AO53" s="46" t="e">
        <f>'SC1'!AC42</f>
        <v>#N/A</v>
      </c>
      <c r="AP53" s="46" t="e">
        <f>'SC1'!AD42</f>
        <v>#N/A</v>
      </c>
      <c r="AQ53" s="46" t="e">
        <f t="shared" si="52"/>
        <v>#N/A</v>
      </c>
      <c r="AR53" s="47" t="e">
        <f t="shared" si="5"/>
        <v>#N/A</v>
      </c>
      <c r="AS53" s="16" t="e">
        <f>'SC1'!AE42</f>
        <v>#N/A</v>
      </c>
      <c r="AT53" s="16" t="e">
        <f>'SC1'!AF42</f>
        <v>#N/A</v>
      </c>
      <c r="AU53" s="16" t="e">
        <f>'SC1'!AG42</f>
        <v>#N/A</v>
      </c>
      <c r="AV53" s="16" t="e">
        <f t="shared" si="53"/>
        <v>#N/A</v>
      </c>
      <c r="AW53" s="16" t="e">
        <f t="shared" si="6"/>
        <v>#N/A</v>
      </c>
      <c r="AX53" s="45" t="e">
        <f>'SC1'!AH42</f>
        <v>#N/A</v>
      </c>
      <c r="AY53" s="46" t="e">
        <f>'SC1'!AI42</f>
        <v>#N/A</v>
      </c>
      <c r="AZ53" s="46" t="e">
        <f>'SC1'!AJ42</f>
        <v>#N/A</v>
      </c>
      <c r="BA53" s="46" t="e">
        <f t="shared" si="54"/>
        <v>#N/A</v>
      </c>
      <c r="BB53" s="47" t="e">
        <f t="shared" si="7"/>
        <v>#N/A</v>
      </c>
      <c r="BC53" s="16" t="e">
        <f>'SC1'!AK42</f>
        <v>#N/A</v>
      </c>
      <c r="BD53" s="16" t="e">
        <f>'SC1'!AL42</f>
        <v>#N/A</v>
      </c>
      <c r="BE53" s="16" t="e">
        <f>'SC1'!AM42</f>
        <v>#N/A</v>
      </c>
      <c r="BF53" s="16" t="e">
        <f t="shared" si="55"/>
        <v>#N/A</v>
      </c>
      <c r="BG53" s="16" t="e">
        <f t="shared" si="8"/>
        <v>#N/A</v>
      </c>
      <c r="BH53" s="45" t="e">
        <f>'SC1'!AN42</f>
        <v>#N/A</v>
      </c>
      <c r="BI53" s="46" t="e">
        <f>'SC1'!AO42</f>
        <v>#N/A</v>
      </c>
      <c r="BJ53" s="46" t="e">
        <f>'SC1'!AP42</f>
        <v>#N/A</v>
      </c>
      <c r="BK53" s="46" t="e">
        <f t="shared" si="56"/>
        <v>#N/A</v>
      </c>
      <c r="BL53" s="47" t="e">
        <f t="shared" si="9"/>
        <v>#N/A</v>
      </c>
      <c r="BM53" s="16" t="e">
        <f>'SC1'!AQ42</f>
        <v>#N/A</v>
      </c>
      <c r="BN53" s="16" t="e">
        <f>'SC1'!AR42</f>
        <v>#N/A</v>
      </c>
      <c r="BO53" s="16" t="e">
        <f>'SC1'!AS42</f>
        <v>#N/A</v>
      </c>
      <c r="BP53" s="16" t="e">
        <f t="shared" si="57"/>
        <v>#N/A</v>
      </c>
      <c r="BQ53" s="16" t="e">
        <f t="shared" si="10"/>
        <v>#N/A</v>
      </c>
      <c r="BR53" s="45" t="e">
        <f>'SC1'!AT42</f>
        <v>#N/A</v>
      </c>
      <c r="BS53" s="46" t="e">
        <f>'SC1'!AU42</f>
        <v>#N/A</v>
      </c>
      <c r="BT53" s="46" t="e">
        <f>'SC1'!AV42</f>
        <v>#N/A</v>
      </c>
      <c r="BU53" s="46" t="e">
        <f t="shared" si="58"/>
        <v>#N/A</v>
      </c>
      <c r="BV53" s="47" t="e">
        <f t="shared" si="11"/>
        <v>#N/A</v>
      </c>
      <c r="BW53" s="16" t="e">
        <f>'SC1'!AW42</f>
        <v>#N/A</v>
      </c>
      <c r="BX53" s="16" t="e">
        <f>'SC1'!AX42</f>
        <v>#N/A</v>
      </c>
      <c r="BY53" s="16" t="e">
        <f>'SC1'!AY42</f>
        <v>#N/A</v>
      </c>
      <c r="BZ53" s="16" t="e">
        <f t="shared" si="59"/>
        <v>#N/A</v>
      </c>
      <c r="CA53" s="16" t="e">
        <f t="shared" si="12"/>
        <v>#N/A</v>
      </c>
      <c r="CB53" s="45" t="e">
        <f>'SC1'!AZ42</f>
        <v>#N/A</v>
      </c>
      <c r="CC53" s="46" t="e">
        <f>'SC1'!BA42</f>
        <v>#N/A</v>
      </c>
      <c r="CD53" s="46" t="e">
        <f>'SC1'!BB42</f>
        <v>#N/A</v>
      </c>
      <c r="CE53" s="46" t="e">
        <f t="shared" si="60"/>
        <v>#N/A</v>
      </c>
      <c r="CF53" s="47" t="e">
        <f t="shared" si="13"/>
        <v>#N/A</v>
      </c>
      <c r="CG53" s="16" t="e">
        <f>'SC1'!BC42</f>
        <v>#N/A</v>
      </c>
      <c r="CH53" s="16" t="e">
        <f>'SC1'!BD42</f>
        <v>#N/A</v>
      </c>
      <c r="CI53" s="16" t="e">
        <f>'SC1'!BE42</f>
        <v>#N/A</v>
      </c>
      <c r="CJ53" s="16" t="e">
        <f t="shared" si="61"/>
        <v>#N/A</v>
      </c>
      <c r="CK53" s="16" t="e">
        <f t="shared" si="14"/>
        <v>#N/A</v>
      </c>
      <c r="CL53" s="45" t="e">
        <f>'SC1'!BF42</f>
        <v>#N/A</v>
      </c>
      <c r="CM53" s="46" t="e">
        <f>'SC1'!BG42</f>
        <v>#N/A</v>
      </c>
      <c r="CN53" s="46" t="e">
        <f>'SC1'!BH42</f>
        <v>#N/A</v>
      </c>
      <c r="CO53" s="46" t="e">
        <f t="shared" si="62"/>
        <v>#N/A</v>
      </c>
      <c r="CP53" s="47" t="e">
        <f t="shared" si="15"/>
        <v>#N/A</v>
      </c>
      <c r="CQ53" s="16" t="e">
        <f>'SC1'!BI42</f>
        <v>#N/A</v>
      </c>
      <c r="CR53" s="16" t="e">
        <f>'SC1'!BJ42</f>
        <v>#N/A</v>
      </c>
      <c r="CS53" s="16" t="e">
        <f>'SC1'!BK42</f>
        <v>#N/A</v>
      </c>
      <c r="CT53" s="16" t="e">
        <f t="shared" si="63"/>
        <v>#N/A</v>
      </c>
      <c r="CU53" s="16" t="e">
        <f t="shared" si="16"/>
        <v>#N/A</v>
      </c>
      <c r="CV53" s="45" t="e">
        <f>'SC1'!BL42</f>
        <v>#N/A</v>
      </c>
      <c r="CW53" s="46" t="e">
        <f>'SC1'!BM42</f>
        <v>#N/A</v>
      </c>
      <c r="CX53" s="46" t="e">
        <f>'SC1'!BN42</f>
        <v>#N/A</v>
      </c>
      <c r="CY53" s="46" t="e">
        <f t="shared" si="64"/>
        <v>#N/A</v>
      </c>
      <c r="CZ53" s="47" t="e">
        <f t="shared" si="17"/>
        <v>#N/A</v>
      </c>
      <c r="DA53" s="16" t="e">
        <f>'SC1'!BO42</f>
        <v>#N/A</v>
      </c>
      <c r="DB53" s="16" t="e">
        <f>'SC1'!BP42</f>
        <v>#N/A</v>
      </c>
      <c r="DC53" s="16" t="e">
        <f>'SC1'!BQ42</f>
        <v>#N/A</v>
      </c>
      <c r="DD53" s="16" t="e">
        <f t="shared" si="65"/>
        <v>#N/A</v>
      </c>
      <c r="DE53" s="16" t="e">
        <f t="shared" si="18"/>
        <v>#N/A</v>
      </c>
      <c r="DF53" s="45" t="e">
        <f>'SC1'!BR42</f>
        <v>#N/A</v>
      </c>
      <c r="DG53" s="46" t="e">
        <f>'SC1'!BS42</f>
        <v>#N/A</v>
      </c>
      <c r="DH53" s="46" t="e">
        <f>'SC1'!BT42</f>
        <v>#N/A</v>
      </c>
      <c r="DI53" s="46" t="e">
        <f t="shared" si="66"/>
        <v>#N/A</v>
      </c>
      <c r="DJ53" s="47" t="e">
        <f t="shared" si="19"/>
        <v>#N/A</v>
      </c>
      <c r="DK53" s="16" t="e">
        <f>'SC1'!BU42</f>
        <v>#N/A</v>
      </c>
      <c r="DL53" s="16" t="e">
        <f>'SC1'!BV42</f>
        <v>#N/A</v>
      </c>
      <c r="DM53" s="16" t="e">
        <f>'SC1'!BW42</f>
        <v>#N/A</v>
      </c>
      <c r="DN53" s="16" t="e">
        <f t="shared" si="67"/>
        <v>#N/A</v>
      </c>
      <c r="DO53" s="16" t="e">
        <f t="shared" si="20"/>
        <v>#N/A</v>
      </c>
      <c r="DP53" s="45" t="e">
        <f>'SC1'!BX42</f>
        <v>#N/A</v>
      </c>
      <c r="DQ53" s="46" t="e">
        <f>'SC1'!BY42</f>
        <v>#N/A</v>
      </c>
      <c r="DR53" s="46" t="e">
        <f>'SC1'!BZ42</f>
        <v>#N/A</v>
      </c>
      <c r="DS53" s="46" t="e">
        <f t="shared" si="68"/>
        <v>#N/A</v>
      </c>
      <c r="DT53" s="47" t="e">
        <f t="shared" si="21"/>
        <v>#N/A</v>
      </c>
      <c r="DU53" s="16" t="e">
        <f>'SC1'!CA42</f>
        <v>#N/A</v>
      </c>
      <c r="DV53" s="16" t="e">
        <f>'SC1'!CB42</f>
        <v>#N/A</v>
      </c>
      <c r="DW53" s="16" t="e">
        <f>'SC1'!CC42</f>
        <v>#N/A</v>
      </c>
      <c r="DX53" s="16" t="e">
        <f t="shared" si="69"/>
        <v>#N/A</v>
      </c>
      <c r="DY53" s="16" t="e">
        <f t="shared" si="22"/>
        <v>#N/A</v>
      </c>
      <c r="DZ53" s="45" t="e">
        <f>'SC1'!CD42</f>
        <v>#N/A</v>
      </c>
      <c r="EA53" s="46" t="e">
        <f>'SC1'!CE42</f>
        <v>#N/A</v>
      </c>
      <c r="EB53" s="46" t="e">
        <f>'SC1'!CF42</f>
        <v>#N/A</v>
      </c>
      <c r="EC53" s="46" t="e">
        <f t="shared" si="70"/>
        <v>#N/A</v>
      </c>
      <c r="ED53" s="47" t="e">
        <f t="shared" si="23"/>
        <v>#N/A</v>
      </c>
      <c r="EE53" s="16" t="e">
        <f>'SC1'!CG42</f>
        <v>#N/A</v>
      </c>
      <c r="EF53" s="16" t="e">
        <f>'SC1'!CH42</f>
        <v>#N/A</v>
      </c>
      <c r="EG53" s="16" t="e">
        <f>'SC1'!CI42</f>
        <v>#N/A</v>
      </c>
      <c r="EH53" s="16" t="e">
        <f t="shared" si="71"/>
        <v>#N/A</v>
      </c>
      <c r="EI53" s="16" t="e">
        <f t="shared" si="24"/>
        <v>#N/A</v>
      </c>
      <c r="EJ53" s="45" t="e">
        <f>'SC1'!CJ42</f>
        <v>#N/A</v>
      </c>
      <c r="EK53" s="46" t="e">
        <f>'SC1'!CK42</f>
        <v>#N/A</v>
      </c>
      <c r="EL53" s="46" t="e">
        <f>'SC1'!CL42</f>
        <v>#N/A</v>
      </c>
      <c r="EM53" s="46" t="e">
        <f t="shared" si="72"/>
        <v>#N/A</v>
      </c>
      <c r="EN53" s="47" t="e">
        <f t="shared" si="25"/>
        <v>#N/A</v>
      </c>
      <c r="EO53" s="16" t="e">
        <f>'SC1'!CM42</f>
        <v>#N/A</v>
      </c>
      <c r="EP53" s="16" t="e">
        <f>'SC1'!CN42</f>
        <v>#N/A</v>
      </c>
      <c r="EQ53" s="16" t="e">
        <f>'SC1'!CO42</f>
        <v>#N/A</v>
      </c>
      <c r="ER53" s="16" t="e">
        <f t="shared" si="73"/>
        <v>#N/A</v>
      </c>
      <c r="ES53" s="16" t="e">
        <f t="shared" si="26"/>
        <v>#N/A</v>
      </c>
      <c r="ET53" s="45" t="e">
        <f>'SC1'!CP42</f>
        <v>#N/A</v>
      </c>
      <c r="EU53" s="46" t="e">
        <f>'SC1'!CQ42</f>
        <v>#N/A</v>
      </c>
      <c r="EV53" s="46" t="e">
        <f>'SC1'!CR42</f>
        <v>#N/A</v>
      </c>
      <c r="EW53" s="46" t="e">
        <f t="shared" si="74"/>
        <v>#N/A</v>
      </c>
      <c r="EX53" s="47" t="e">
        <f t="shared" si="27"/>
        <v>#N/A</v>
      </c>
      <c r="EY53" s="16" t="e">
        <f>'SC1'!CS42</f>
        <v>#N/A</v>
      </c>
      <c r="EZ53" s="16" t="e">
        <f>'SC1'!CT42</f>
        <v>#N/A</v>
      </c>
      <c r="FA53" s="16" t="e">
        <f>'SC1'!CU42</f>
        <v>#N/A</v>
      </c>
      <c r="FB53" s="16" t="e">
        <f t="shared" si="75"/>
        <v>#N/A</v>
      </c>
      <c r="FC53" s="16" t="e">
        <f t="shared" si="28"/>
        <v>#N/A</v>
      </c>
      <c r="FD53" s="45" t="e">
        <f>'SC1'!CV42</f>
        <v>#N/A</v>
      </c>
      <c r="FE53" s="46" t="e">
        <f>'SC1'!CW42</f>
        <v>#N/A</v>
      </c>
      <c r="FF53" s="46" t="e">
        <f>'SC1'!CX42</f>
        <v>#N/A</v>
      </c>
      <c r="FG53" s="46" t="e">
        <f t="shared" si="76"/>
        <v>#N/A</v>
      </c>
      <c r="FH53" s="47" t="e">
        <f t="shared" si="29"/>
        <v>#N/A</v>
      </c>
      <c r="FI53" s="16" t="e">
        <f>'SC1'!CY42</f>
        <v>#N/A</v>
      </c>
      <c r="FJ53" s="16" t="e">
        <f>'SC1'!CZ42</f>
        <v>#N/A</v>
      </c>
      <c r="FK53" s="16" t="e">
        <f>'SC1'!DA42</f>
        <v>#N/A</v>
      </c>
      <c r="FL53" s="16" t="e">
        <f t="shared" si="77"/>
        <v>#N/A</v>
      </c>
      <c r="FM53" s="16" t="e">
        <f t="shared" si="30"/>
        <v>#N/A</v>
      </c>
      <c r="FN53" s="45" t="e">
        <f>'SC1'!DB42</f>
        <v>#N/A</v>
      </c>
      <c r="FO53" s="46" t="e">
        <f>'SC1'!DC42</f>
        <v>#N/A</v>
      </c>
      <c r="FP53" s="46" t="e">
        <f>'SC1'!DD42</f>
        <v>#N/A</v>
      </c>
      <c r="FQ53" s="46" t="e">
        <f t="shared" si="78"/>
        <v>#N/A</v>
      </c>
      <c r="FR53" s="47" t="e">
        <f t="shared" si="31"/>
        <v>#N/A</v>
      </c>
      <c r="FS53" s="16" t="e">
        <f>'SC1'!DE42</f>
        <v>#N/A</v>
      </c>
      <c r="FT53" s="16" t="e">
        <f>'SC1'!DF42</f>
        <v>#N/A</v>
      </c>
      <c r="FU53" s="16" t="e">
        <f>'SC1'!DG42</f>
        <v>#N/A</v>
      </c>
      <c r="FV53" s="16" t="e">
        <f t="shared" si="79"/>
        <v>#N/A</v>
      </c>
      <c r="FW53" s="16" t="e">
        <f t="shared" si="32"/>
        <v>#N/A</v>
      </c>
      <c r="FX53" s="45" t="e">
        <f>'SC1'!DH42</f>
        <v>#N/A</v>
      </c>
      <c r="FY53" s="46" t="e">
        <f>'SC1'!DI42</f>
        <v>#N/A</v>
      </c>
      <c r="FZ53" s="46" t="e">
        <f>'SC1'!DJ42</f>
        <v>#N/A</v>
      </c>
      <c r="GA53" s="46" t="e">
        <f t="shared" si="80"/>
        <v>#N/A</v>
      </c>
      <c r="GB53" s="47" t="e">
        <f t="shared" si="33"/>
        <v>#N/A</v>
      </c>
      <c r="GC53" s="16" t="e">
        <f>'SC1'!DK42</f>
        <v>#N/A</v>
      </c>
      <c r="GD53" s="16" t="e">
        <f>'SC1'!DL42</f>
        <v>#N/A</v>
      </c>
      <c r="GE53" s="16" t="e">
        <f>'SC1'!DM42</f>
        <v>#N/A</v>
      </c>
      <c r="GF53" s="16" t="e">
        <f t="shared" si="81"/>
        <v>#N/A</v>
      </c>
      <c r="GG53" s="16" t="e">
        <f t="shared" si="34"/>
        <v>#N/A</v>
      </c>
      <c r="GH53" s="45" t="e">
        <f>'SC1'!DN42</f>
        <v>#N/A</v>
      </c>
      <c r="GI53" s="46" t="e">
        <f>'SC1'!DO42</f>
        <v>#N/A</v>
      </c>
      <c r="GJ53" s="46" t="e">
        <f>'SC1'!DP42</f>
        <v>#N/A</v>
      </c>
      <c r="GK53" s="46" t="e">
        <f t="shared" si="82"/>
        <v>#N/A</v>
      </c>
      <c r="GL53" s="47" t="e">
        <f t="shared" si="35"/>
        <v>#N/A</v>
      </c>
      <c r="GM53" s="16" t="e">
        <f>'SC1'!DQ42</f>
        <v>#N/A</v>
      </c>
      <c r="GN53" s="16" t="e">
        <f>'SC1'!DR42</f>
        <v>#N/A</v>
      </c>
      <c r="GO53" s="16" t="e">
        <f>'SC1'!DS42</f>
        <v>#N/A</v>
      </c>
      <c r="GP53" s="16" t="e">
        <f t="shared" si="83"/>
        <v>#N/A</v>
      </c>
      <c r="GQ53" s="16" t="e">
        <f t="shared" si="36"/>
        <v>#N/A</v>
      </c>
      <c r="GR53" s="45" t="e">
        <f>'SC1'!DT42</f>
        <v>#N/A</v>
      </c>
      <c r="GS53" s="46" t="e">
        <f>'SC1'!DU42</f>
        <v>#N/A</v>
      </c>
      <c r="GT53" s="46" t="e">
        <f>'SC1'!DV42</f>
        <v>#N/A</v>
      </c>
      <c r="GU53" s="46" t="e">
        <f t="shared" si="84"/>
        <v>#N/A</v>
      </c>
      <c r="GV53" s="47" t="e">
        <f t="shared" si="37"/>
        <v>#N/A</v>
      </c>
      <c r="GW53" s="16" t="e">
        <f>'SC1'!DW42</f>
        <v>#N/A</v>
      </c>
      <c r="GX53" s="16" t="e">
        <f>'SC1'!DX42</f>
        <v>#N/A</v>
      </c>
      <c r="GY53" s="16" t="e">
        <f>'SC1'!DY42</f>
        <v>#N/A</v>
      </c>
      <c r="GZ53" s="16" t="e">
        <f t="shared" si="85"/>
        <v>#N/A</v>
      </c>
      <c r="HA53" s="16" t="e">
        <f t="shared" si="38"/>
        <v>#N/A</v>
      </c>
      <c r="HB53" s="45" t="e">
        <f>'SC1'!DZ42</f>
        <v>#N/A</v>
      </c>
      <c r="HC53" s="46" t="e">
        <f>'SC1'!EA42</f>
        <v>#N/A</v>
      </c>
      <c r="HD53" s="46" t="e">
        <f>'SC1'!EB42</f>
        <v>#N/A</v>
      </c>
      <c r="HE53" s="46" t="e">
        <f t="shared" si="86"/>
        <v>#N/A</v>
      </c>
      <c r="HF53" s="47" t="e">
        <f t="shared" si="39"/>
        <v>#N/A</v>
      </c>
      <c r="HG53" s="16" t="e">
        <f>'SC1'!EC42</f>
        <v>#N/A</v>
      </c>
      <c r="HH53" s="16" t="e">
        <f>'SC1'!ED42</f>
        <v>#N/A</v>
      </c>
      <c r="HI53" s="16" t="e">
        <f>'SC1'!EE42</f>
        <v>#N/A</v>
      </c>
      <c r="HJ53" s="16" t="e">
        <f t="shared" si="87"/>
        <v>#N/A</v>
      </c>
      <c r="HK53" s="16" t="e">
        <f t="shared" si="40"/>
        <v>#N/A</v>
      </c>
      <c r="HL53" s="45" t="e">
        <f>'SC1'!EF42</f>
        <v>#N/A</v>
      </c>
      <c r="HM53" s="46" t="e">
        <f>'SC1'!EG42</f>
        <v>#N/A</v>
      </c>
      <c r="HN53" s="46" t="e">
        <f>'SC1'!EH42</f>
        <v>#N/A</v>
      </c>
      <c r="HO53" s="46" t="e">
        <f t="shared" si="88"/>
        <v>#N/A</v>
      </c>
      <c r="HP53" s="47" t="e">
        <f t="shared" si="41"/>
        <v>#N/A</v>
      </c>
      <c r="HQ53" s="16" t="e">
        <f>'SC1'!EI42</f>
        <v>#N/A</v>
      </c>
      <c r="HR53" s="16" t="e">
        <f>'SC1'!EJ42</f>
        <v>#N/A</v>
      </c>
      <c r="HS53" s="16" t="e">
        <f>'SC1'!EK42</f>
        <v>#N/A</v>
      </c>
      <c r="HT53" s="16" t="e">
        <f t="shared" si="89"/>
        <v>#N/A</v>
      </c>
      <c r="HU53" s="16" t="e">
        <f t="shared" si="42"/>
        <v>#N/A</v>
      </c>
      <c r="HV53" s="45" t="e">
        <f>'SC1'!EL42</f>
        <v>#N/A</v>
      </c>
      <c r="HW53" s="46" t="e">
        <f>'SC1'!EM42</f>
        <v>#N/A</v>
      </c>
      <c r="HX53" s="46" t="e">
        <f>'SC1'!EN42</f>
        <v>#N/A</v>
      </c>
      <c r="HY53" s="46" t="e">
        <f t="shared" si="90"/>
        <v>#N/A</v>
      </c>
      <c r="HZ53" s="47" t="e">
        <f t="shared" si="43"/>
        <v>#N/A</v>
      </c>
      <c r="IA53" s="45" t="e">
        <f>'SC1'!EO42</f>
        <v>#N/A</v>
      </c>
      <c r="IB53" s="46" t="e">
        <f>'SC1'!EP42</f>
        <v>#N/A</v>
      </c>
      <c r="IC53" s="46" t="e">
        <f>'SC1'!EQ42</f>
        <v>#N/A</v>
      </c>
      <c r="ID53" s="46" t="e">
        <f t="shared" si="91"/>
        <v>#N/A</v>
      </c>
      <c r="IE53" s="47" t="e">
        <f t="shared" si="44"/>
        <v>#N/A</v>
      </c>
    </row>
    <row r="54" spans="1:239" s="16" customFormat="1" x14ac:dyDescent="0.25">
      <c r="A54" s="16">
        <f>'SC1'!A43</f>
        <v>0</v>
      </c>
      <c r="B54" s="16" t="e">
        <f>'SC1'!B43</f>
        <v>#N/A</v>
      </c>
      <c r="C54" s="16" t="e">
        <f>'SC1'!C43</f>
        <v>#N/A</v>
      </c>
      <c r="D54" s="16" t="e">
        <f>'SC1'!D43</f>
        <v>#N/A</v>
      </c>
      <c r="E54" s="16" t="e">
        <f>'SC1'!E43</f>
        <v>#N/A</v>
      </c>
      <c r="F54" s="16" t="e">
        <f>'SC1'!F43</f>
        <v>#N/A</v>
      </c>
      <c r="G54" s="16" t="e">
        <f>'SC1'!G43</f>
        <v>#N/A</v>
      </c>
      <c r="H54" s="16" t="e">
        <f>'SC1'!H43</f>
        <v>#N/A</v>
      </c>
      <c r="I54" s="16" t="e">
        <f>'SC1'!I43</f>
        <v>#N/A</v>
      </c>
      <c r="J54" s="45" t="e">
        <f>'SC1'!J43</f>
        <v>#N/A</v>
      </c>
      <c r="K54" s="46" t="e">
        <f>'SC1'!K43</f>
        <v>#N/A</v>
      </c>
      <c r="L54" s="46" t="e">
        <f>'SC1'!#REF!</f>
        <v>#REF!</v>
      </c>
      <c r="M54" s="46" t="e">
        <f t="shared" si="45"/>
        <v>#N/A</v>
      </c>
      <c r="N54" s="47" t="e">
        <f t="shared" si="96"/>
        <v>#REF!</v>
      </c>
      <c r="O54" s="16" t="e">
        <f>'SC1'!M43</f>
        <v>#N/A</v>
      </c>
      <c r="P54" s="16" t="e">
        <f>'SC1'!N43</f>
        <v>#N/A</v>
      </c>
      <c r="Q54" s="16" t="e">
        <f>'SC1'!#REF!</f>
        <v>#REF!</v>
      </c>
      <c r="R54" s="16" t="e">
        <f t="shared" si="47"/>
        <v>#N/A</v>
      </c>
      <c r="S54" s="16" t="e">
        <f t="shared" si="0"/>
        <v>#REF!</v>
      </c>
      <c r="T54" s="45" t="e">
        <f>'SC1'!P43</f>
        <v>#N/A</v>
      </c>
      <c r="U54" s="46" t="e">
        <f>'SC1'!Q43</f>
        <v>#N/A</v>
      </c>
      <c r="V54" s="46" t="e">
        <f>'SC1'!R43</f>
        <v>#N/A</v>
      </c>
      <c r="W54" s="46" t="e">
        <f t="shared" si="48"/>
        <v>#N/A</v>
      </c>
      <c r="X54" s="47" t="e">
        <f t="shared" si="1"/>
        <v>#N/A</v>
      </c>
      <c r="Y54" s="16" t="e">
        <f>'SC1'!S43</f>
        <v>#N/A</v>
      </c>
      <c r="Z54" s="16" t="e">
        <f>'SC1'!T43</f>
        <v>#N/A</v>
      </c>
      <c r="AA54" s="16" t="e">
        <f>'SC1'!U43</f>
        <v>#N/A</v>
      </c>
      <c r="AB54" s="16" t="e">
        <f t="shared" si="49"/>
        <v>#N/A</v>
      </c>
      <c r="AC54" s="16" t="e">
        <f t="shared" si="2"/>
        <v>#N/A</v>
      </c>
      <c r="AD54" s="45" t="e">
        <f>'SC1'!V43</f>
        <v>#N/A</v>
      </c>
      <c r="AE54" s="46" t="e">
        <f>'SC1'!W43</f>
        <v>#N/A</v>
      </c>
      <c r="AF54" s="46" t="e">
        <f>'SC1'!X43</f>
        <v>#N/A</v>
      </c>
      <c r="AG54" s="46" t="e">
        <f t="shared" si="50"/>
        <v>#N/A</v>
      </c>
      <c r="AH54" s="47" t="e">
        <f t="shared" si="3"/>
        <v>#N/A</v>
      </c>
      <c r="AI54" s="16" t="e">
        <f>'SC1'!Y43</f>
        <v>#N/A</v>
      </c>
      <c r="AJ54" s="16" t="e">
        <f>'SC1'!Z43</f>
        <v>#N/A</v>
      </c>
      <c r="AK54" s="16" t="e">
        <f>'SC1'!AA43</f>
        <v>#N/A</v>
      </c>
      <c r="AL54" s="16" t="e">
        <f t="shared" si="51"/>
        <v>#N/A</v>
      </c>
      <c r="AM54" s="16" t="e">
        <f t="shared" si="4"/>
        <v>#N/A</v>
      </c>
      <c r="AN54" s="45" t="e">
        <f>'SC1'!AB43</f>
        <v>#N/A</v>
      </c>
      <c r="AO54" s="46" t="e">
        <f>'SC1'!AC43</f>
        <v>#N/A</v>
      </c>
      <c r="AP54" s="46" t="e">
        <f>'SC1'!AD43</f>
        <v>#N/A</v>
      </c>
      <c r="AQ54" s="46" t="e">
        <f t="shared" si="52"/>
        <v>#N/A</v>
      </c>
      <c r="AR54" s="47" t="e">
        <f t="shared" si="5"/>
        <v>#N/A</v>
      </c>
      <c r="AS54" s="16" t="e">
        <f>'SC1'!AE43</f>
        <v>#N/A</v>
      </c>
      <c r="AT54" s="16" t="e">
        <f>'SC1'!AF43</f>
        <v>#N/A</v>
      </c>
      <c r="AU54" s="16" t="e">
        <f>'SC1'!AG43</f>
        <v>#N/A</v>
      </c>
      <c r="AV54" s="16" t="e">
        <f t="shared" si="53"/>
        <v>#N/A</v>
      </c>
      <c r="AW54" s="16" t="e">
        <f t="shared" si="6"/>
        <v>#N/A</v>
      </c>
      <c r="AX54" s="45" t="e">
        <f>'SC1'!AH43</f>
        <v>#N/A</v>
      </c>
      <c r="AY54" s="46" t="e">
        <f>'SC1'!AI43</f>
        <v>#N/A</v>
      </c>
      <c r="AZ54" s="46" t="e">
        <f>'SC1'!AJ43</f>
        <v>#N/A</v>
      </c>
      <c r="BA54" s="46" t="e">
        <f t="shared" si="54"/>
        <v>#N/A</v>
      </c>
      <c r="BB54" s="47" t="e">
        <f t="shared" si="7"/>
        <v>#N/A</v>
      </c>
      <c r="BC54" s="16" t="e">
        <f>'SC1'!AK43</f>
        <v>#N/A</v>
      </c>
      <c r="BD54" s="16" t="e">
        <f>'SC1'!AL43</f>
        <v>#N/A</v>
      </c>
      <c r="BE54" s="16" t="e">
        <f>'SC1'!AM43</f>
        <v>#N/A</v>
      </c>
      <c r="BF54" s="16" t="e">
        <f t="shared" si="55"/>
        <v>#N/A</v>
      </c>
      <c r="BG54" s="16" t="e">
        <f t="shared" si="8"/>
        <v>#N/A</v>
      </c>
      <c r="BH54" s="45" t="e">
        <f>'SC1'!AN43</f>
        <v>#N/A</v>
      </c>
      <c r="BI54" s="46" t="e">
        <f>'SC1'!AO43</f>
        <v>#N/A</v>
      </c>
      <c r="BJ54" s="46" t="e">
        <f>'SC1'!AP43</f>
        <v>#N/A</v>
      </c>
      <c r="BK54" s="46" t="e">
        <f t="shared" si="56"/>
        <v>#N/A</v>
      </c>
      <c r="BL54" s="47" t="e">
        <f t="shared" si="9"/>
        <v>#N/A</v>
      </c>
      <c r="BM54" s="16" t="e">
        <f>'SC1'!AQ43</f>
        <v>#N/A</v>
      </c>
      <c r="BN54" s="16" t="e">
        <f>'SC1'!AR43</f>
        <v>#N/A</v>
      </c>
      <c r="BO54" s="16" t="e">
        <f>'SC1'!AS43</f>
        <v>#N/A</v>
      </c>
      <c r="BP54" s="16" t="e">
        <f t="shared" si="57"/>
        <v>#N/A</v>
      </c>
      <c r="BQ54" s="16" t="e">
        <f t="shared" si="10"/>
        <v>#N/A</v>
      </c>
      <c r="BR54" s="45" t="e">
        <f>'SC1'!AT43</f>
        <v>#N/A</v>
      </c>
      <c r="BS54" s="46" t="e">
        <f>'SC1'!AU43</f>
        <v>#N/A</v>
      </c>
      <c r="BT54" s="46" t="e">
        <f>'SC1'!AV43</f>
        <v>#N/A</v>
      </c>
      <c r="BU54" s="46" t="e">
        <f t="shared" si="58"/>
        <v>#N/A</v>
      </c>
      <c r="BV54" s="47" t="e">
        <f t="shared" si="11"/>
        <v>#N/A</v>
      </c>
      <c r="BW54" s="16" t="e">
        <f>'SC1'!AW43</f>
        <v>#N/A</v>
      </c>
      <c r="BX54" s="16" t="e">
        <f>'SC1'!AX43</f>
        <v>#N/A</v>
      </c>
      <c r="BY54" s="16" t="e">
        <f>'SC1'!AY43</f>
        <v>#N/A</v>
      </c>
      <c r="BZ54" s="16" t="e">
        <f t="shared" si="59"/>
        <v>#N/A</v>
      </c>
      <c r="CA54" s="16" t="e">
        <f t="shared" si="12"/>
        <v>#N/A</v>
      </c>
      <c r="CB54" s="45" t="e">
        <f>'SC1'!AZ43</f>
        <v>#N/A</v>
      </c>
      <c r="CC54" s="46" t="e">
        <f>'SC1'!BA43</f>
        <v>#N/A</v>
      </c>
      <c r="CD54" s="46" t="e">
        <f>'SC1'!BB43</f>
        <v>#N/A</v>
      </c>
      <c r="CE54" s="46" t="e">
        <f t="shared" si="60"/>
        <v>#N/A</v>
      </c>
      <c r="CF54" s="47" t="e">
        <f t="shared" si="13"/>
        <v>#N/A</v>
      </c>
      <c r="CG54" s="16" t="e">
        <f>'SC1'!BC43</f>
        <v>#N/A</v>
      </c>
      <c r="CH54" s="16" t="e">
        <f>'SC1'!BD43</f>
        <v>#N/A</v>
      </c>
      <c r="CI54" s="16" t="e">
        <f>'SC1'!BE43</f>
        <v>#N/A</v>
      </c>
      <c r="CJ54" s="16" t="e">
        <f t="shared" si="61"/>
        <v>#N/A</v>
      </c>
      <c r="CK54" s="16" t="e">
        <f t="shared" si="14"/>
        <v>#N/A</v>
      </c>
      <c r="CL54" s="45" t="e">
        <f>'SC1'!BF43</f>
        <v>#N/A</v>
      </c>
      <c r="CM54" s="46" t="e">
        <f>'SC1'!BG43</f>
        <v>#N/A</v>
      </c>
      <c r="CN54" s="46" t="e">
        <f>'SC1'!BH43</f>
        <v>#N/A</v>
      </c>
      <c r="CO54" s="46" t="e">
        <f t="shared" si="62"/>
        <v>#N/A</v>
      </c>
      <c r="CP54" s="47" t="e">
        <f t="shared" si="15"/>
        <v>#N/A</v>
      </c>
      <c r="CQ54" s="16" t="e">
        <f>'SC1'!BI43</f>
        <v>#N/A</v>
      </c>
      <c r="CR54" s="16" t="e">
        <f>'SC1'!BJ43</f>
        <v>#N/A</v>
      </c>
      <c r="CS54" s="16" t="e">
        <f>'SC1'!BK43</f>
        <v>#N/A</v>
      </c>
      <c r="CT54" s="16" t="e">
        <f t="shared" si="63"/>
        <v>#N/A</v>
      </c>
      <c r="CU54" s="16" t="e">
        <f t="shared" si="16"/>
        <v>#N/A</v>
      </c>
      <c r="CV54" s="45" t="e">
        <f>'SC1'!BL43</f>
        <v>#N/A</v>
      </c>
      <c r="CW54" s="46" t="e">
        <f>'SC1'!BM43</f>
        <v>#N/A</v>
      </c>
      <c r="CX54" s="46" t="e">
        <f>'SC1'!BN43</f>
        <v>#N/A</v>
      </c>
      <c r="CY54" s="46" t="e">
        <f t="shared" si="64"/>
        <v>#N/A</v>
      </c>
      <c r="CZ54" s="47" t="e">
        <f t="shared" si="17"/>
        <v>#N/A</v>
      </c>
      <c r="DA54" s="16" t="e">
        <f>'SC1'!BO43</f>
        <v>#N/A</v>
      </c>
      <c r="DB54" s="16" t="e">
        <f>'SC1'!BP43</f>
        <v>#N/A</v>
      </c>
      <c r="DC54" s="16" t="e">
        <f>'SC1'!BQ43</f>
        <v>#N/A</v>
      </c>
      <c r="DD54" s="16" t="e">
        <f t="shared" si="65"/>
        <v>#N/A</v>
      </c>
      <c r="DE54" s="16" t="e">
        <f t="shared" si="18"/>
        <v>#N/A</v>
      </c>
      <c r="DF54" s="45" t="e">
        <f>'SC1'!BR43</f>
        <v>#N/A</v>
      </c>
      <c r="DG54" s="46" t="e">
        <f>'SC1'!BS43</f>
        <v>#N/A</v>
      </c>
      <c r="DH54" s="46" t="e">
        <f>'SC1'!BT43</f>
        <v>#N/A</v>
      </c>
      <c r="DI54" s="46" t="e">
        <f t="shared" si="66"/>
        <v>#N/A</v>
      </c>
      <c r="DJ54" s="47" t="e">
        <f t="shared" si="19"/>
        <v>#N/A</v>
      </c>
      <c r="DK54" s="16" t="e">
        <f>'SC1'!BU43</f>
        <v>#N/A</v>
      </c>
      <c r="DL54" s="16" t="e">
        <f>'SC1'!BV43</f>
        <v>#N/A</v>
      </c>
      <c r="DM54" s="16" t="e">
        <f>'SC1'!BW43</f>
        <v>#N/A</v>
      </c>
      <c r="DN54" s="16" t="e">
        <f t="shared" si="67"/>
        <v>#N/A</v>
      </c>
      <c r="DO54" s="16" t="e">
        <f t="shared" si="20"/>
        <v>#N/A</v>
      </c>
      <c r="DP54" s="45" t="e">
        <f>'SC1'!BX43</f>
        <v>#N/A</v>
      </c>
      <c r="DQ54" s="46" t="e">
        <f>'SC1'!BY43</f>
        <v>#N/A</v>
      </c>
      <c r="DR54" s="46" t="e">
        <f>'SC1'!BZ43</f>
        <v>#N/A</v>
      </c>
      <c r="DS54" s="46" t="e">
        <f t="shared" si="68"/>
        <v>#N/A</v>
      </c>
      <c r="DT54" s="47" t="e">
        <f t="shared" si="21"/>
        <v>#N/A</v>
      </c>
      <c r="DU54" s="16" t="e">
        <f>'SC1'!CA43</f>
        <v>#N/A</v>
      </c>
      <c r="DV54" s="16" t="e">
        <f>'SC1'!CB43</f>
        <v>#N/A</v>
      </c>
      <c r="DW54" s="16" t="e">
        <f>'SC1'!CC43</f>
        <v>#N/A</v>
      </c>
      <c r="DX54" s="16" t="e">
        <f t="shared" si="69"/>
        <v>#N/A</v>
      </c>
      <c r="DY54" s="16" t="e">
        <f t="shared" si="22"/>
        <v>#N/A</v>
      </c>
      <c r="DZ54" s="45" t="e">
        <f>'SC1'!CD43</f>
        <v>#N/A</v>
      </c>
      <c r="EA54" s="46" t="e">
        <f>'SC1'!CE43</f>
        <v>#N/A</v>
      </c>
      <c r="EB54" s="46" t="e">
        <f>'SC1'!CF43</f>
        <v>#N/A</v>
      </c>
      <c r="EC54" s="46" t="e">
        <f t="shared" si="70"/>
        <v>#N/A</v>
      </c>
      <c r="ED54" s="47" t="e">
        <f t="shared" si="23"/>
        <v>#N/A</v>
      </c>
      <c r="EE54" s="16" t="e">
        <f>'SC1'!CG43</f>
        <v>#N/A</v>
      </c>
      <c r="EF54" s="16" t="e">
        <f>'SC1'!CH43</f>
        <v>#N/A</v>
      </c>
      <c r="EG54" s="16" t="e">
        <f>'SC1'!CI43</f>
        <v>#N/A</v>
      </c>
      <c r="EH54" s="16" t="e">
        <f t="shared" si="71"/>
        <v>#N/A</v>
      </c>
      <c r="EI54" s="16" t="e">
        <f t="shared" si="24"/>
        <v>#N/A</v>
      </c>
      <c r="EJ54" s="45" t="e">
        <f>'SC1'!CJ43</f>
        <v>#N/A</v>
      </c>
      <c r="EK54" s="46" t="e">
        <f>'SC1'!CK43</f>
        <v>#N/A</v>
      </c>
      <c r="EL54" s="46" t="e">
        <f>'SC1'!CL43</f>
        <v>#N/A</v>
      </c>
      <c r="EM54" s="46" t="e">
        <f t="shared" si="72"/>
        <v>#N/A</v>
      </c>
      <c r="EN54" s="47" t="e">
        <f t="shared" si="25"/>
        <v>#N/A</v>
      </c>
      <c r="EO54" s="16" t="e">
        <f>'SC1'!CM43</f>
        <v>#N/A</v>
      </c>
      <c r="EP54" s="16" t="e">
        <f>'SC1'!CN43</f>
        <v>#N/A</v>
      </c>
      <c r="EQ54" s="16" t="e">
        <f>'SC1'!CO43</f>
        <v>#N/A</v>
      </c>
      <c r="ER54" s="16" t="e">
        <f t="shared" si="73"/>
        <v>#N/A</v>
      </c>
      <c r="ES54" s="16" t="e">
        <f t="shared" si="26"/>
        <v>#N/A</v>
      </c>
      <c r="ET54" s="45" t="e">
        <f>'SC1'!CP43</f>
        <v>#N/A</v>
      </c>
      <c r="EU54" s="46" t="e">
        <f>'SC1'!CQ43</f>
        <v>#N/A</v>
      </c>
      <c r="EV54" s="46" t="e">
        <f>'SC1'!CR43</f>
        <v>#N/A</v>
      </c>
      <c r="EW54" s="46" t="e">
        <f t="shared" si="74"/>
        <v>#N/A</v>
      </c>
      <c r="EX54" s="47" t="e">
        <f t="shared" si="27"/>
        <v>#N/A</v>
      </c>
      <c r="EY54" s="16" t="e">
        <f>'SC1'!CS43</f>
        <v>#N/A</v>
      </c>
      <c r="EZ54" s="16" t="e">
        <f>'SC1'!CT43</f>
        <v>#N/A</v>
      </c>
      <c r="FA54" s="16" t="e">
        <f>'SC1'!CU43</f>
        <v>#N/A</v>
      </c>
      <c r="FB54" s="16" t="e">
        <f t="shared" si="75"/>
        <v>#N/A</v>
      </c>
      <c r="FC54" s="16" t="e">
        <f t="shared" si="28"/>
        <v>#N/A</v>
      </c>
      <c r="FD54" s="45" t="e">
        <f>'SC1'!CV43</f>
        <v>#N/A</v>
      </c>
      <c r="FE54" s="46" t="e">
        <f>'SC1'!CW43</f>
        <v>#N/A</v>
      </c>
      <c r="FF54" s="46" t="e">
        <f>'SC1'!CX43</f>
        <v>#N/A</v>
      </c>
      <c r="FG54" s="46" t="e">
        <f t="shared" si="76"/>
        <v>#N/A</v>
      </c>
      <c r="FH54" s="47" t="e">
        <f t="shared" si="29"/>
        <v>#N/A</v>
      </c>
      <c r="FI54" s="16" t="e">
        <f>'SC1'!CY43</f>
        <v>#N/A</v>
      </c>
      <c r="FJ54" s="16" t="e">
        <f>'SC1'!CZ43</f>
        <v>#N/A</v>
      </c>
      <c r="FK54" s="16" t="e">
        <f>'SC1'!DA43</f>
        <v>#N/A</v>
      </c>
      <c r="FL54" s="16" t="e">
        <f t="shared" si="77"/>
        <v>#N/A</v>
      </c>
      <c r="FM54" s="16" t="e">
        <f t="shared" si="30"/>
        <v>#N/A</v>
      </c>
      <c r="FN54" s="45" t="e">
        <f>'SC1'!DB43</f>
        <v>#N/A</v>
      </c>
      <c r="FO54" s="46" t="e">
        <f>'SC1'!DC43</f>
        <v>#N/A</v>
      </c>
      <c r="FP54" s="46" t="e">
        <f>'SC1'!DD43</f>
        <v>#N/A</v>
      </c>
      <c r="FQ54" s="46" t="e">
        <f t="shared" si="78"/>
        <v>#N/A</v>
      </c>
      <c r="FR54" s="47" t="e">
        <f t="shared" si="31"/>
        <v>#N/A</v>
      </c>
      <c r="FS54" s="16" t="e">
        <f>'SC1'!DE43</f>
        <v>#N/A</v>
      </c>
      <c r="FT54" s="16" t="e">
        <f>'SC1'!DF43</f>
        <v>#N/A</v>
      </c>
      <c r="FU54" s="16" t="e">
        <f>'SC1'!DG43</f>
        <v>#N/A</v>
      </c>
      <c r="FV54" s="16" t="e">
        <f t="shared" si="79"/>
        <v>#N/A</v>
      </c>
      <c r="FW54" s="16" t="e">
        <f t="shared" si="32"/>
        <v>#N/A</v>
      </c>
      <c r="FX54" s="45" t="e">
        <f>'SC1'!DH43</f>
        <v>#N/A</v>
      </c>
      <c r="FY54" s="46" t="e">
        <f>'SC1'!DI43</f>
        <v>#N/A</v>
      </c>
      <c r="FZ54" s="46" t="e">
        <f>'SC1'!DJ43</f>
        <v>#N/A</v>
      </c>
      <c r="GA54" s="46" t="e">
        <f t="shared" si="80"/>
        <v>#N/A</v>
      </c>
      <c r="GB54" s="47" t="e">
        <f t="shared" si="33"/>
        <v>#N/A</v>
      </c>
      <c r="GC54" s="16" t="e">
        <f>'SC1'!DK43</f>
        <v>#N/A</v>
      </c>
      <c r="GD54" s="16" t="e">
        <f>'SC1'!DL43</f>
        <v>#N/A</v>
      </c>
      <c r="GE54" s="16" t="e">
        <f>'SC1'!DM43</f>
        <v>#N/A</v>
      </c>
      <c r="GF54" s="16" t="e">
        <f t="shared" si="81"/>
        <v>#N/A</v>
      </c>
      <c r="GG54" s="16" t="e">
        <f t="shared" si="34"/>
        <v>#N/A</v>
      </c>
      <c r="GH54" s="45" t="e">
        <f>'SC1'!DN43</f>
        <v>#N/A</v>
      </c>
      <c r="GI54" s="46" t="e">
        <f>'SC1'!DO43</f>
        <v>#N/A</v>
      </c>
      <c r="GJ54" s="46" t="e">
        <f>'SC1'!DP43</f>
        <v>#N/A</v>
      </c>
      <c r="GK54" s="46" t="e">
        <f t="shared" si="82"/>
        <v>#N/A</v>
      </c>
      <c r="GL54" s="47" t="e">
        <f t="shared" si="35"/>
        <v>#N/A</v>
      </c>
      <c r="GM54" s="16" t="e">
        <f>'SC1'!DQ43</f>
        <v>#N/A</v>
      </c>
      <c r="GN54" s="16" t="e">
        <f>'SC1'!DR43</f>
        <v>#N/A</v>
      </c>
      <c r="GO54" s="16" t="e">
        <f>'SC1'!DS43</f>
        <v>#N/A</v>
      </c>
      <c r="GP54" s="16" t="e">
        <f t="shared" si="83"/>
        <v>#N/A</v>
      </c>
      <c r="GQ54" s="16" t="e">
        <f t="shared" si="36"/>
        <v>#N/A</v>
      </c>
      <c r="GR54" s="45" t="e">
        <f>'SC1'!DT43</f>
        <v>#N/A</v>
      </c>
      <c r="GS54" s="46" t="e">
        <f>'SC1'!DU43</f>
        <v>#N/A</v>
      </c>
      <c r="GT54" s="46" t="e">
        <f>'SC1'!DV43</f>
        <v>#N/A</v>
      </c>
      <c r="GU54" s="46" t="e">
        <f t="shared" si="84"/>
        <v>#N/A</v>
      </c>
      <c r="GV54" s="47" t="e">
        <f t="shared" si="37"/>
        <v>#N/A</v>
      </c>
      <c r="GW54" s="16" t="e">
        <f>'SC1'!DW43</f>
        <v>#N/A</v>
      </c>
      <c r="GX54" s="16" t="e">
        <f>'SC1'!DX43</f>
        <v>#N/A</v>
      </c>
      <c r="GY54" s="16" t="e">
        <f>'SC1'!DY43</f>
        <v>#N/A</v>
      </c>
      <c r="GZ54" s="16" t="e">
        <f t="shared" si="85"/>
        <v>#N/A</v>
      </c>
      <c r="HA54" s="16" t="e">
        <f t="shared" si="38"/>
        <v>#N/A</v>
      </c>
      <c r="HB54" s="45" t="e">
        <f>'SC1'!DZ43</f>
        <v>#N/A</v>
      </c>
      <c r="HC54" s="46" t="e">
        <f>'SC1'!EA43</f>
        <v>#N/A</v>
      </c>
      <c r="HD54" s="46" t="e">
        <f>'SC1'!EB43</f>
        <v>#N/A</v>
      </c>
      <c r="HE54" s="46" t="e">
        <f t="shared" si="86"/>
        <v>#N/A</v>
      </c>
      <c r="HF54" s="47" t="e">
        <f t="shared" si="39"/>
        <v>#N/A</v>
      </c>
      <c r="HG54" s="16" t="e">
        <f>'SC1'!EC43</f>
        <v>#N/A</v>
      </c>
      <c r="HH54" s="16" t="e">
        <f>'SC1'!ED43</f>
        <v>#N/A</v>
      </c>
      <c r="HI54" s="16" t="e">
        <f>'SC1'!EE43</f>
        <v>#N/A</v>
      </c>
      <c r="HJ54" s="16" t="e">
        <f t="shared" si="87"/>
        <v>#N/A</v>
      </c>
      <c r="HK54" s="16" t="e">
        <f t="shared" si="40"/>
        <v>#N/A</v>
      </c>
      <c r="HL54" s="45" t="e">
        <f>'SC1'!EF43</f>
        <v>#N/A</v>
      </c>
      <c r="HM54" s="46" t="e">
        <f>'SC1'!EG43</f>
        <v>#N/A</v>
      </c>
      <c r="HN54" s="46" t="e">
        <f>'SC1'!EH43</f>
        <v>#N/A</v>
      </c>
      <c r="HO54" s="46" t="e">
        <f t="shared" si="88"/>
        <v>#N/A</v>
      </c>
      <c r="HP54" s="47" t="e">
        <f t="shared" si="41"/>
        <v>#N/A</v>
      </c>
      <c r="HQ54" s="16" t="e">
        <f>'SC1'!EI43</f>
        <v>#N/A</v>
      </c>
      <c r="HR54" s="16" t="e">
        <f>'SC1'!EJ43</f>
        <v>#N/A</v>
      </c>
      <c r="HS54" s="16" t="e">
        <f>'SC1'!EK43</f>
        <v>#N/A</v>
      </c>
      <c r="HT54" s="16" t="e">
        <f t="shared" si="89"/>
        <v>#N/A</v>
      </c>
      <c r="HU54" s="16" t="e">
        <f t="shared" si="42"/>
        <v>#N/A</v>
      </c>
      <c r="HV54" s="45" t="e">
        <f>'SC1'!EL43</f>
        <v>#N/A</v>
      </c>
      <c r="HW54" s="46" t="e">
        <f>'SC1'!EM43</f>
        <v>#N/A</v>
      </c>
      <c r="HX54" s="46" t="e">
        <f>'SC1'!EN43</f>
        <v>#N/A</v>
      </c>
      <c r="HY54" s="46" t="e">
        <f t="shared" si="90"/>
        <v>#N/A</v>
      </c>
      <c r="HZ54" s="47" t="e">
        <f t="shared" si="43"/>
        <v>#N/A</v>
      </c>
      <c r="IA54" s="45" t="e">
        <f>'SC1'!EO43</f>
        <v>#N/A</v>
      </c>
      <c r="IB54" s="46" t="e">
        <f>'SC1'!EP43</f>
        <v>#N/A</v>
      </c>
      <c r="IC54" s="46" t="e">
        <f>'SC1'!EQ43</f>
        <v>#N/A</v>
      </c>
      <c r="ID54" s="46" t="e">
        <f t="shared" si="91"/>
        <v>#N/A</v>
      </c>
      <c r="IE54" s="47" t="e">
        <f t="shared" si="44"/>
        <v>#N/A</v>
      </c>
    </row>
    <row r="55" spans="1:239" s="16" customFormat="1" x14ac:dyDescent="0.25">
      <c r="A55" s="16">
        <f>'SC1'!A44</f>
        <v>0</v>
      </c>
      <c r="B55" s="16" t="e">
        <f>'SC1'!B44</f>
        <v>#N/A</v>
      </c>
      <c r="C55" s="16" t="e">
        <f>'SC1'!C44</f>
        <v>#N/A</v>
      </c>
      <c r="D55" s="16" t="e">
        <f>'SC1'!D44</f>
        <v>#N/A</v>
      </c>
      <c r="E55" s="16" t="e">
        <f>'SC1'!E44</f>
        <v>#N/A</v>
      </c>
      <c r="F55" s="16" t="e">
        <f>'SC1'!F44</f>
        <v>#N/A</v>
      </c>
      <c r="G55" s="16" t="e">
        <f>'SC1'!G44</f>
        <v>#N/A</v>
      </c>
      <c r="H55" s="16" t="e">
        <f>'SC1'!H44</f>
        <v>#N/A</v>
      </c>
      <c r="I55" s="16" t="e">
        <f>'SC1'!I44</f>
        <v>#N/A</v>
      </c>
      <c r="J55" s="45" t="e">
        <f>'SC1'!J44</f>
        <v>#N/A</v>
      </c>
      <c r="K55" s="46" t="e">
        <f>'SC1'!K44</f>
        <v>#N/A</v>
      </c>
      <c r="L55" s="46" t="e">
        <f>'SC1'!#REF!</f>
        <v>#REF!</v>
      </c>
      <c r="M55" s="46" t="e">
        <f t="shared" si="45"/>
        <v>#N/A</v>
      </c>
      <c r="N55" s="47" t="e">
        <f t="shared" si="96"/>
        <v>#REF!</v>
      </c>
      <c r="O55" s="16" t="e">
        <f>'SC1'!M44</f>
        <v>#N/A</v>
      </c>
      <c r="P55" s="16" t="e">
        <f>'SC1'!N44</f>
        <v>#N/A</v>
      </c>
      <c r="Q55" s="16" t="e">
        <f>'SC1'!#REF!</f>
        <v>#REF!</v>
      </c>
      <c r="R55" s="16" t="e">
        <f t="shared" si="47"/>
        <v>#N/A</v>
      </c>
      <c r="S55" s="16" t="e">
        <f t="shared" si="0"/>
        <v>#REF!</v>
      </c>
      <c r="T55" s="45" t="e">
        <f>'SC1'!P44</f>
        <v>#N/A</v>
      </c>
      <c r="U55" s="46" t="e">
        <f>'SC1'!Q44</f>
        <v>#N/A</v>
      </c>
      <c r="V55" s="46" t="e">
        <f>'SC1'!R44</f>
        <v>#N/A</v>
      </c>
      <c r="W55" s="46" t="e">
        <f t="shared" si="48"/>
        <v>#N/A</v>
      </c>
      <c r="X55" s="47" t="e">
        <f t="shared" si="1"/>
        <v>#N/A</v>
      </c>
      <c r="Y55" s="16" t="e">
        <f>'SC1'!S44</f>
        <v>#N/A</v>
      </c>
      <c r="Z55" s="16" t="e">
        <f>'SC1'!T44</f>
        <v>#N/A</v>
      </c>
      <c r="AA55" s="16" t="e">
        <f>'SC1'!U44</f>
        <v>#N/A</v>
      </c>
      <c r="AB55" s="16" t="e">
        <f t="shared" si="49"/>
        <v>#N/A</v>
      </c>
      <c r="AC55" s="16" t="e">
        <f t="shared" si="2"/>
        <v>#N/A</v>
      </c>
      <c r="AD55" s="45" t="e">
        <f>'SC1'!V44</f>
        <v>#N/A</v>
      </c>
      <c r="AE55" s="46" t="e">
        <f>'SC1'!W44</f>
        <v>#N/A</v>
      </c>
      <c r="AF55" s="46" t="e">
        <f>'SC1'!X44</f>
        <v>#N/A</v>
      </c>
      <c r="AG55" s="46" t="e">
        <f t="shared" si="50"/>
        <v>#N/A</v>
      </c>
      <c r="AH55" s="47" t="e">
        <f t="shared" si="3"/>
        <v>#N/A</v>
      </c>
      <c r="AI55" s="16" t="e">
        <f>'SC1'!Y44</f>
        <v>#N/A</v>
      </c>
      <c r="AJ55" s="16" t="e">
        <f>'SC1'!Z44</f>
        <v>#N/A</v>
      </c>
      <c r="AK55" s="16" t="e">
        <f>'SC1'!AA44</f>
        <v>#N/A</v>
      </c>
      <c r="AL55" s="16" t="e">
        <f t="shared" si="51"/>
        <v>#N/A</v>
      </c>
      <c r="AM55" s="16" t="e">
        <f t="shared" si="4"/>
        <v>#N/A</v>
      </c>
      <c r="AN55" s="45" t="e">
        <f>'SC1'!AB44</f>
        <v>#N/A</v>
      </c>
      <c r="AO55" s="46" t="e">
        <f>'SC1'!AC44</f>
        <v>#N/A</v>
      </c>
      <c r="AP55" s="46" t="e">
        <f>'SC1'!AD44</f>
        <v>#N/A</v>
      </c>
      <c r="AQ55" s="46" t="e">
        <f t="shared" si="52"/>
        <v>#N/A</v>
      </c>
      <c r="AR55" s="47" t="e">
        <f t="shared" si="5"/>
        <v>#N/A</v>
      </c>
      <c r="AS55" s="16" t="e">
        <f>'SC1'!AE44</f>
        <v>#N/A</v>
      </c>
      <c r="AT55" s="16" t="e">
        <f>'SC1'!AF44</f>
        <v>#N/A</v>
      </c>
      <c r="AU55" s="16" t="e">
        <f>'SC1'!AG44</f>
        <v>#N/A</v>
      </c>
      <c r="AV55" s="16" t="e">
        <f t="shared" si="53"/>
        <v>#N/A</v>
      </c>
      <c r="AW55" s="16" t="e">
        <f t="shared" si="6"/>
        <v>#N/A</v>
      </c>
      <c r="AX55" s="45" t="e">
        <f>'SC1'!AH44</f>
        <v>#N/A</v>
      </c>
      <c r="AY55" s="46" t="e">
        <f>'SC1'!AI44</f>
        <v>#N/A</v>
      </c>
      <c r="AZ55" s="46" t="e">
        <f>'SC1'!AJ44</f>
        <v>#N/A</v>
      </c>
      <c r="BA55" s="46" t="e">
        <f t="shared" si="54"/>
        <v>#N/A</v>
      </c>
      <c r="BB55" s="47" t="e">
        <f t="shared" si="7"/>
        <v>#N/A</v>
      </c>
      <c r="BC55" s="16" t="e">
        <f>'SC1'!AK44</f>
        <v>#N/A</v>
      </c>
      <c r="BD55" s="16" t="e">
        <f>'SC1'!AL44</f>
        <v>#N/A</v>
      </c>
      <c r="BE55" s="16" t="e">
        <f>'SC1'!AM44</f>
        <v>#N/A</v>
      </c>
      <c r="BF55" s="16" t="e">
        <f t="shared" si="55"/>
        <v>#N/A</v>
      </c>
      <c r="BG55" s="16" t="e">
        <f t="shared" si="8"/>
        <v>#N/A</v>
      </c>
      <c r="BH55" s="45" t="e">
        <f>'SC1'!AN44</f>
        <v>#N/A</v>
      </c>
      <c r="BI55" s="46" t="e">
        <f>'SC1'!AO44</f>
        <v>#N/A</v>
      </c>
      <c r="BJ55" s="46" t="e">
        <f>'SC1'!AP44</f>
        <v>#N/A</v>
      </c>
      <c r="BK55" s="46" t="e">
        <f t="shared" si="56"/>
        <v>#N/A</v>
      </c>
      <c r="BL55" s="47" t="e">
        <f t="shared" si="9"/>
        <v>#N/A</v>
      </c>
      <c r="BM55" s="16" t="e">
        <f>'SC1'!AQ44</f>
        <v>#N/A</v>
      </c>
      <c r="BN55" s="16" t="e">
        <f>'SC1'!AR44</f>
        <v>#N/A</v>
      </c>
      <c r="BO55" s="16" t="e">
        <f>'SC1'!AS44</f>
        <v>#N/A</v>
      </c>
      <c r="BP55" s="16" t="e">
        <f t="shared" si="57"/>
        <v>#N/A</v>
      </c>
      <c r="BQ55" s="16" t="e">
        <f t="shared" si="10"/>
        <v>#N/A</v>
      </c>
      <c r="BR55" s="45" t="e">
        <f>'SC1'!AT44</f>
        <v>#N/A</v>
      </c>
      <c r="BS55" s="46" t="e">
        <f>'SC1'!AU44</f>
        <v>#N/A</v>
      </c>
      <c r="BT55" s="46" t="e">
        <f>'SC1'!AV44</f>
        <v>#N/A</v>
      </c>
      <c r="BU55" s="46" t="e">
        <f t="shared" si="58"/>
        <v>#N/A</v>
      </c>
      <c r="BV55" s="47" t="e">
        <f t="shared" si="11"/>
        <v>#N/A</v>
      </c>
      <c r="BW55" s="16" t="e">
        <f>'SC1'!AW44</f>
        <v>#N/A</v>
      </c>
      <c r="BX55" s="16" t="e">
        <f>'SC1'!AX44</f>
        <v>#N/A</v>
      </c>
      <c r="BY55" s="16" t="e">
        <f>'SC1'!AY44</f>
        <v>#N/A</v>
      </c>
      <c r="BZ55" s="16" t="e">
        <f t="shared" si="59"/>
        <v>#N/A</v>
      </c>
      <c r="CA55" s="16" t="e">
        <f t="shared" si="12"/>
        <v>#N/A</v>
      </c>
      <c r="CB55" s="45" t="e">
        <f>'SC1'!AZ44</f>
        <v>#N/A</v>
      </c>
      <c r="CC55" s="46" t="e">
        <f>'SC1'!BA44</f>
        <v>#N/A</v>
      </c>
      <c r="CD55" s="46" t="e">
        <f>'SC1'!BB44</f>
        <v>#N/A</v>
      </c>
      <c r="CE55" s="46" t="e">
        <f t="shared" si="60"/>
        <v>#N/A</v>
      </c>
      <c r="CF55" s="47" t="e">
        <f t="shared" si="13"/>
        <v>#N/A</v>
      </c>
      <c r="CG55" s="16" t="e">
        <f>'SC1'!BC44</f>
        <v>#N/A</v>
      </c>
      <c r="CH55" s="16" t="e">
        <f>'SC1'!BD44</f>
        <v>#N/A</v>
      </c>
      <c r="CI55" s="16" t="e">
        <f>'SC1'!BE44</f>
        <v>#N/A</v>
      </c>
      <c r="CJ55" s="16" t="e">
        <f t="shared" si="61"/>
        <v>#N/A</v>
      </c>
      <c r="CK55" s="16" t="e">
        <f t="shared" si="14"/>
        <v>#N/A</v>
      </c>
      <c r="CL55" s="45" t="e">
        <f>'SC1'!BF44</f>
        <v>#N/A</v>
      </c>
      <c r="CM55" s="46" t="e">
        <f>'SC1'!BG44</f>
        <v>#N/A</v>
      </c>
      <c r="CN55" s="46" t="e">
        <f>'SC1'!BH44</f>
        <v>#N/A</v>
      </c>
      <c r="CO55" s="46" t="e">
        <f t="shared" si="62"/>
        <v>#N/A</v>
      </c>
      <c r="CP55" s="47" t="e">
        <f t="shared" si="15"/>
        <v>#N/A</v>
      </c>
      <c r="CQ55" s="16" t="e">
        <f>'SC1'!BI44</f>
        <v>#N/A</v>
      </c>
      <c r="CR55" s="16" t="e">
        <f>'SC1'!BJ44</f>
        <v>#N/A</v>
      </c>
      <c r="CS55" s="16" t="e">
        <f>'SC1'!BK44</f>
        <v>#N/A</v>
      </c>
      <c r="CT55" s="16" t="e">
        <f t="shared" si="63"/>
        <v>#N/A</v>
      </c>
      <c r="CU55" s="16" t="e">
        <f t="shared" si="16"/>
        <v>#N/A</v>
      </c>
      <c r="CV55" s="45" t="e">
        <f>'SC1'!BL44</f>
        <v>#N/A</v>
      </c>
      <c r="CW55" s="46" t="e">
        <f>'SC1'!BM44</f>
        <v>#N/A</v>
      </c>
      <c r="CX55" s="46" t="e">
        <f>'SC1'!BN44</f>
        <v>#N/A</v>
      </c>
      <c r="CY55" s="46" t="e">
        <f t="shared" si="64"/>
        <v>#N/A</v>
      </c>
      <c r="CZ55" s="47" t="e">
        <f t="shared" si="17"/>
        <v>#N/A</v>
      </c>
      <c r="DA55" s="16" t="e">
        <f>'SC1'!BO44</f>
        <v>#N/A</v>
      </c>
      <c r="DB55" s="16" t="e">
        <f>'SC1'!BP44</f>
        <v>#N/A</v>
      </c>
      <c r="DC55" s="16" t="e">
        <f>'SC1'!BQ44</f>
        <v>#N/A</v>
      </c>
      <c r="DD55" s="16" t="e">
        <f t="shared" si="65"/>
        <v>#N/A</v>
      </c>
      <c r="DE55" s="16" t="e">
        <f t="shared" si="18"/>
        <v>#N/A</v>
      </c>
      <c r="DF55" s="45" t="e">
        <f>'SC1'!BR44</f>
        <v>#N/A</v>
      </c>
      <c r="DG55" s="46" t="e">
        <f>'SC1'!BS44</f>
        <v>#N/A</v>
      </c>
      <c r="DH55" s="46" t="e">
        <f>'SC1'!BT44</f>
        <v>#N/A</v>
      </c>
      <c r="DI55" s="46" t="e">
        <f t="shared" si="66"/>
        <v>#N/A</v>
      </c>
      <c r="DJ55" s="47" t="e">
        <f t="shared" si="19"/>
        <v>#N/A</v>
      </c>
      <c r="DK55" s="16" t="e">
        <f>'SC1'!BU44</f>
        <v>#N/A</v>
      </c>
      <c r="DL55" s="16" t="e">
        <f>'SC1'!BV44</f>
        <v>#N/A</v>
      </c>
      <c r="DM55" s="16" t="e">
        <f>'SC1'!BW44</f>
        <v>#N/A</v>
      </c>
      <c r="DN55" s="16" t="e">
        <f t="shared" si="67"/>
        <v>#N/A</v>
      </c>
      <c r="DO55" s="16" t="e">
        <f t="shared" si="20"/>
        <v>#N/A</v>
      </c>
      <c r="DP55" s="45" t="e">
        <f>'SC1'!BX44</f>
        <v>#N/A</v>
      </c>
      <c r="DQ55" s="46" t="e">
        <f>'SC1'!BY44</f>
        <v>#N/A</v>
      </c>
      <c r="DR55" s="46" t="e">
        <f>'SC1'!BZ44</f>
        <v>#N/A</v>
      </c>
      <c r="DS55" s="46" t="e">
        <f t="shared" si="68"/>
        <v>#N/A</v>
      </c>
      <c r="DT55" s="47" t="e">
        <f t="shared" si="21"/>
        <v>#N/A</v>
      </c>
      <c r="DU55" s="16" t="e">
        <f>'SC1'!CA44</f>
        <v>#N/A</v>
      </c>
      <c r="DV55" s="16" t="e">
        <f>'SC1'!CB44</f>
        <v>#N/A</v>
      </c>
      <c r="DW55" s="16" t="e">
        <f>'SC1'!CC44</f>
        <v>#N/A</v>
      </c>
      <c r="DX55" s="16" t="e">
        <f t="shared" si="69"/>
        <v>#N/A</v>
      </c>
      <c r="DY55" s="16" t="e">
        <f t="shared" si="22"/>
        <v>#N/A</v>
      </c>
      <c r="DZ55" s="45" t="e">
        <f>'SC1'!CD44</f>
        <v>#N/A</v>
      </c>
      <c r="EA55" s="46" t="e">
        <f>'SC1'!CE44</f>
        <v>#N/A</v>
      </c>
      <c r="EB55" s="46" t="e">
        <f>'SC1'!CF44</f>
        <v>#N/A</v>
      </c>
      <c r="EC55" s="46" t="e">
        <f t="shared" si="70"/>
        <v>#N/A</v>
      </c>
      <c r="ED55" s="47" t="e">
        <f t="shared" si="23"/>
        <v>#N/A</v>
      </c>
      <c r="EE55" s="16" t="e">
        <f>'SC1'!CG44</f>
        <v>#N/A</v>
      </c>
      <c r="EF55" s="16" t="e">
        <f>'SC1'!CH44</f>
        <v>#N/A</v>
      </c>
      <c r="EG55" s="16" t="e">
        <f>'SC1'!CI44</f>
        <v>#N/A</v>
      </c>
      <c r="EH55" s="16" t="e">
        <f t="shared" si="71"/>
        <v>#N/A</v>
      </c>
      <c r="EI55" s="16" t="e">
        <f t="shared" si="24"/>
        <v>#N/A</v>
      </c>
      <c r="EJ55" s="45" t="e">
        <f>'SC1'!CJ44</f>
        <v>#N/A</v>
      </c>
      <c r="EK55" s="46" t="e">
        <f>'SC1'!CK44</f>
        <v>#N/A</v>
      </c>
      <c r="EL55" s="46" t="e">
        <f>'SC1'!CL44</f>
        <v>#N/A</v>
      </c>
      <c r="EM55" s="46" t="e">
        <f t="shared" si="72"/>
        <v>#N/A</v>
      </c>
      <c r="EN55" s="47" t="e">
        <f t="shared" si="25"/>
        <v>#N/A</v>
      </c>
      <c r="EO55" s="16" t="e">
        <f>'SC1'!CM44</f>
        <v>#N/A</v>
      </c>
      <c r="EP55" s="16" t="e">
        <f>'SC1'!CN44</f>
        <v>#N/A</v>
      </c>
      <c r="EQ55" s="16" t="e">
        <f>'SC1'!CO44</f>
        <v>#N/A</v>
      </c>
      <c r="ER55" s="16" t="e">
        <f t="shared" si="73"/>
        <v>#N/A</v>
      </c>
      <c r="ES55" s="16" t="e">
        <f t="shared" si="26"/>
        <v>#N/A</v>
      </c>
      <c r="ET55" s="45" t="e">
        <f>'SC1'!CP44</f>
        <v>#N/A</v>
      </c>
      <c r="EU55" s="46" t="e">
        <f>'SC1'!CQ44</f>
        <v>#N/A</v>
      </c>
      <c r="EV55" s="46" t="e">
        <f>'SC1'!CR44</f>
        <v>#N/A</v>
      </c>
      <c r="EW55" s="46" t="e">
        <f t="shared" si="74"/>
        <v>#N/A</v>
      </c>
      <c r="EX55" s="47" t="e">
        <f t="shared" si="27"/>
        <v>#N/A</v>
      </c>
      <c r="EY55" s="16" t="e">
        <f>'SC1'!CS44</f>
        <v>#N/A</v>
      </c>
      <c r="EZ55" s="16" t="e">
        <f>'SC1'!CT44</f>
        <v>#N/A</v>
      </c>
      <c r="FA55" s="16" t="e">
        <f>'SC1'!CU44</f>
        <v>#N/A</v>
      </c>
      <c r="FB55" s="16" t="e">
        <f t="shared" si="75"/>
        <v>#N/A</v>
      </c>
      <c r="FC55" s="16" t="e">
        <f t="shared" si="28"/>
        <v>#N/A</v>
      </c>
      <c r="FD55" s="45" t="e">
        <f>'SC1'!CV44</f>
        <v>#N/A</v>
      </c>
      <c r="FE55" s="46" t="e">
        <f>'SC1'!CW44</f>
        <v>#N/A</v>
      </c>
      <c r="FF55" s="46" t="e">
        <f>'SC1'!CX44</f>
        <v>#N/A</v>
      </c>
      <c r="FG55" s="46" t="e">
        <f t="shared" si="76"/>
        <v>#N/A</v>
      </c>
      <c r="FH55" s="47" t="e">
        <f t="shared" si="29"/>
        <v>#N/A</v>
      </c>
      <c r="FI55" s="16" t="e">
        <f>'SC1'!CY44</f>
        <v>#N/A</v>
      </c>
      <c r="FJ55" s="16" t="e">
        <f>'SC1'!CZ44</f>
        <v>#N/A</v>
      </c>
      <c r="FK55" s="16" t="e">
        <f>'SC1'!DA44</f>
        <v>#N/A</v>
      </c>
      <c r="FL55" s="16" t="e">
        <f t="shared" si="77"/>
        <v>#N/A</v>
      </c>
      <c r="FM55" s="16" t="e">
        <f t="shared" si="30"/>
        <v>#N/A</v>
      </c>
      <c r="FN55" s="45" t="e">
        <f>'SC1'!DB44</f>
        <v>#N/A</v>
      </c>
      <c r="FO55" s="46" t="e">
        <f>'SC1'!DC44</f>
        <v>#N/A</v>
      </c>
      <c r="FP55" s="46" t="e">
        <f>'SC1'!DD44</f>
        <v>#N/A</v>
      </c>
      <c r="FQ55" s="46" t="e">
        <f t="shared" si="78"/>
        <v>#N/A</v>
      </c>
      <c r="FR55" s="47" t="e">
        <f t="shared" si="31"/>
        <v>#N/A</v>
      </c>
      <c r="FS55" s="16" t="e">
        <f>'SC1'!DE44</f>
        <v>#N/A</v>
      </c>
      <c r="FT55" s="16" t="e">
        <f>'SC1'!DF44</f>
        <v>#N/A</v>
      </c>
      <c r="FU55" s="16" t="e">
        <f>'SC1'!DG44</f>
        <v>#N/A</v>
      </c>
      <c r="FV55" s="16" t="e">
        <f t="shared" si="79"/>
        <v>#N/A</v>
      </c>
      <c r="FW55" s="16" t="e">
        <f t="shared" si="32"/>
        <v>#N/A</v>
      </c>
      <c r="FX55" s="45" t="e">
        <f>'SC1'!DH44</f>
        <v>#N/A</v>
      </c>
      <c r="FY55" s="46" t="e">
        <f>'SC1'!DI44</f>
        <v>#N/A</v>
      </c>
      <c r="FZ55" s="46" t="e">
        <f>'SC1'!DJ44</f>
        <v>#N/A</v>
      </c>
      <c r="GA55" s="46" t="e">
        <f t="shared" si="80"/>
        <v>#N/A</v>
      </c>
      <c r="GB55" s="47" t="e">
        <f t="shared" si="33"/>
        <v>#N/A</v>
      </c>
      <c r="GC55" s="16" t="e">
        <f>'SC1'!DK44</f>
        <v>#N/A</v>
      </c>
      <c r="GD55" s="16" t="e">
        <f>'SC1'!DL44</f>
        <v>#N/A</v>
      </c>
      <c r="GE55" s="16" t="e">
        <f>'SC1'!DM44</f>
        <v>#N/A</v>
      </c>
      <c r="GF55" s="16" t="e">
        <f t="shared" si="81"/>
        <v>#N/A</v>
      </c>
      <c r="GG55" s="16" t="e">
        <f t="shared" si="34"/>
        <v>#N/A</v>
      </c>
      <c r="GH55" s="45" t="e">
        <f>'SC1'!DN44</f>
        <v>#N/A</v>
      </c>
      <c r="GI55" s="46" t="e">
        <f>'SC1'!DO44</f>
        <v>#N/A</v>
      </c>
      <c r="GJ55" s="46" t="e">
        <f>'SC1'!DP44</f>
        <v>#N/A</v>
      </c>
      <c r="GK55" s="46" t="e">
        <f t="shared" si="82"/>
        <v>#N/A</v>
      </c>
      <c r="GL55" s="47" t="e">
        <f t="shared" si="35"/>
        <v>#N/A</v>
      </c>
      <c r="GM55" s="16" t="e">
        <f>'SC1'!DQ44</f>
        <v>#N/A</v>
      </c>
      <c r="GN55" s="16" t="e">
        <f>'SC1'!DR44</f>
        <v>#N/A</v>
      </c>
      <c r="GO55" s="16" t="e">
        <f>'SC1'!DS44</f>
        <v>#N/A</v>
      </c>
      <c r="GP55" s="16" t="e">
        <f t="shared" si="83"/>
        <v>#N/A</v>
      </c>
      <c r="GQ55" s="16" t="e">
        <f t="shared" si="36"/>
        <v>#N/A</v>
      </c>
      <c r="GR55" s="45" t="e">
        <f>'SC1'!DT44</f>
        <v>#N/A</v>
      </c>
      <c r="GS55" s="46" t="e">
        <f>'SC1'!DU44</f>
        <v>#N/A</v>
      </c>
      <c r="GT55" s="46" t="e">
        <f>'SC1'!DV44</f>
        <v>#N/A</v>
      </c>
      <c r="GU55" s="46" t="e">
        <f t="shared" si="84"/>
        <v>#N/A</v>
      </c>
      <c r="GV55" s="47" t="e">
        <f t="shared" si="37"/>
        <v>#N/A</v>
      </c>
      <c r="GW55" s="16" t="e">
        <f>'SC1'!DW44</f>
        <v>#N/A</v>
      </c>
      <c r="GX55" s="16" t="e">
        <f>'SC1'!DX44</f>
        <v>#N/A</v>
      </c>
      <c r="GY55" s="16" t="e">
        <f>'SC1'!DY44</f>
        <v>#N/A</v>
      </c>
      <c r="GZ55" s="16" t="e">
        <f t="shared" si="85"/>
        <v>#N/A</v>
      </c>
      <c r="HA55" s="16" t="e">
        <f t="shared" si="38"/>
        <v>#N/A</v>
      </c>
      <c r="HB55" s="45" t="e">
        <f>'SC1'!DZ44</f>
        <v>#N/A</v>
      </c>
      <c r="HC55" s="46" t="e">
        <f>'SC1'!EA44</f>
        <v>#N/A</v>
      </c>
      <c r="HD55" s="46" t="e">
        <f>'SC1'!EB44</f>
        <v>#N/A</v>
      </c>
      <c r="HE55" s="46" t="e">
        <f t="shared" si="86"/>
        <v>#N/A</v>
      </c>
      <c r="HF55" s="47" t="e">
        <f t="shared" si="39"/>
        <v>#N/A</v>
      </c>
      <c r="HG55" s="16" t="e">
        <f>'SC1'!EC44</f>
        <v>#N/A</v>
      </c>
      <c r="HH55" s="16" t="e">
        <f>'SC1'!ED44</f>
        <v>#N/A</v>
      </c>
      <c r="HI55" s="16" t="e">
        <f>'SC1'!EE44</f>
        <v>#N/A</v>
      </c>
      <c r="HJ55" s="16" t="e">
        <f t="shared" si="87"/>
        <v>#N/A</v>
      </c>
      <c r="HK55" s="16" t="e">
        <f t="shared" si="40"/>
        <v>#N/A</v>
      </c>
      <c r="HL55" s="45" t="e">
        <f>'SC1'!EF44</f>
        <v>#N/A</v>
      </c>
      <c r="HM55" s="46" t="e">
        <f>'SC1'!EG44</f>
        <v>#N/A</v>
      </c>
      <c r="HN55" s="46" t="e">
        <f>'SC1'!EH44</f>
        <v>#N/A</v>
      </c>
      <c r="HO55" s="46" t="e">
        <f t="shared" si="88"/>
        <v>#N/A</v>
      </c>
      <c r="HP55" s="47" t="e">
        <f t="shared" si="41"/>
        <v>#N/A</v>
      </c>
      <c r="HQ55" s="16" t="e">
        <f>'SC1'!EI44</f>
        <v>#N/A</v>
      </c>
      <c r="HR55" s="16" t="e">
        <f>'SC1'!EJ44</f>
        <v>#N/A</v>
      </c>
      <c r="HS55" s="16" t="e">
        <f>'SC1'!EK44</f>
        <v>#N/A</v>
      </c>
      <c r="HT55" s="16" t="e">
        <f t="shared" si="89"/>
        <v>#N/A</v>
      </c>
      <c r="HU55" s="16" t="e">
        <f t="shared" si="42"/>
        <v>#N/A</v>
      </c>
      <c r="HV55" s="45" t="e">
        <f>'SC1'!EL44</f>
        <v>#N/A</v>
      </c>
      <c r="HW55" s="46" t="e">
        <f>'SC1'!EM44</f>
        <v>#N/A</v>
      </c>
      <c r="HX55" s="46" t="e">
        <f>'SC1'!EN44</f>
        <v>#N/A</v>
      </c>
      <c r="HY55" s="46" t="e">
        <f t="shared" si="90"/>
        <v>#N/A</v>
      </c>
      <c r="HZ55" s="47" t="e">
        <f t="shared" si="43"/>
        <v>#N/A</v>
      </c>
      <c r="IA55" s="45" t="e">
        <f>'SC1'!EO44</f>
        <v>#N/A</v>
      </c>
      <c r="IB55" s="46" t="e">
        <f>'SC1'!EP44</f>
        <v>#N/A</v>
      </c>
      <c r="IC55" s="46" t="e">
        <f>'SC1'!EQ44</f>
        <v>#N/A</v>
      </c>
      <c r="ID55" s="46" t="e">
        <f t="shared" si="91"/>
        <v>#N/A</v>
      </c>
      <c r="IE55" s="47" t="e">
        <f t="shared" si="44"/>
        <v>#N/A</v>
      </c>
    </row>
    <row r="56" spans="1:239" s="16" customFormat="1" x14ac:dyDescent="0.25">
      <c r="A56" s="16">
        <f>'SC1'!A45</f>
        <v>0</v>
      </c>
      <c r="B56" s="16" t="e">
        <f>'SC1'!B45</f>
        <v>#N/A</v>
      </c>
      <c r="C56" s="16" t="e">
        <f>'SC1'!C45</f>
        <v>#N/A</v>
      </c>
      <c r="D56" s="16" t="e">
        <f>'SC1'!D45</f>
        <v>#N/A</v>
      </c>
      <c r="E56" s="16" t="e">
        <f>'SC1'!E45</f>
        <v>#N/A</v>
      </c>
      <c r="F56" s="16" t="e">
        <f>'SC1'!F45</f>
        <v>#N/A</v>
      </c>
      <c r="G56" s="16" t="e">
        <f>'SC1'!G45</f>
        <v>#N/A</v>
      </c>
      <c r="H56" s="16" t="e">
        <f>'SC1'!H45</f>
        <v>#N/A</v>
      </c>
      <c r="I56" s="16" t="e">
        <f>'SC1'!I45</f>
        <v>#N/A</v>
      </c>
      <c r="J56" s="45" t="e">
        <f>'SC1'!J45</f>
        <v>#N/A</v>
      </c>
      <c r="K56" s="46" t="e">
        <f>'SC1'!K45</f>
        <v>#N/A</v>
      </c>
      <c r="L56" s="46" t="e">
        <f>'SC1'!#REF!</f>
        <v>#REF!</v>
      </c>
      <c r="M56" s="46" t="e">
        <f t="shared" si="45"/>
        <v>#N/A</v>
      </c>
      <c r="N56" s="47" t="e">
        <f t="shared" si="96"/>
        <v>#REF!</v>
      </c>
      <c r="O56" s="16" t="e">
        <f>'SC1'!M45</f>
        <v>#N/A</v>
      </c>
      <c r="P56" s="16" t="e">
        <f>'SC1'!N45</f>
        <v>#N/A</v>
      </c>
      <c r="Q56" s="16" t="e">
        <f>'SC1'!#REF!</f>
        <v>#REF!</v>
      </c>
      <c r="R56" s="16" t="e">
        <f t="shared" si="47"/>
        <v>#N/A</v>
      </c>
      <c r="S56" s="16" t="e">
        <f t="shared" si="0"/>
        <v>#REF!</v>
      </c>
      <c r="T56" s="45" t="e">
        <f>'SC1'!P45</f>
        <v>#N/A</v>
      </c>
      <c r="U56" s="46" t="e">
        <f>'SC1'!Q45</f>
        <v>#N/A</v>
      </c>
      <c r="V56" s="46" t="e">
        <f>'SC1'!R45</f>
        <v>#N/A</v>
      </c>
      <c r="W56" s="46" t="e">
        <f t="shared" si="48"/>
        <v>#N/A</v>
      </c>
      <c r="X56" s="47" t="e">
        <f t="shared" si="1"/>
        <v>#N/A</v>
      </c>
      <c r="Y56" s="16" t="e">
        <f>'SC1'!S45</f>
        <v>#N/A</v>
      </c>
      <c r="Z56" s="16" t="e">
        <f>'SC1'!T45</f>
        <v>#N/A</v>
      </c>
      <c r="AA56" s="16" t="e">
        <f>'SC1'!U45</f>
        <v>#N/A</v>
      </c>
      <c r="AB56" s="16" t="e">
        <f t="shared" si="49"/>
        <v>#N/A</v>
      </c>
      <c r="AC56" s="16" t="e">
        <f t="shared" si="2"/>
        <v>#N/A</v>
      </c>
      <c r="AD56" s="45" t="e">
        <f>'SC1'!V45</f>
        <v>#N/A</v>
      </c>
      <c r="AE56" s="46" t="e">
        <f>'SC1'!W45</f>
        <v>#N/A</v>
      </c>
      <c r="AF56" s="46" t="e">
        <f>'SC1'!X45</f>
        <v>#N/A</v>
      </c>
      <c r="AG56" s="46" t="e">
        <f t="shared" si="50"/>
        <v>#N/A</v>
      </c>
      <c r="AH56" s="47" t="e">
        <f t="shared" si="3"/>
        <v>#N/A</v>
      </c>
      <c r="AI56" s="16" t="e">
        <f>'SC1'!Y45</f>
        <v>#N/A</v>
      </c>
      <c r="AJ56" s="16" t="e">
        <f>'SC1'!Z45</f>
        <v>#N/A</v>
      </c>
      <c r="AK56" s="16" t="e">
        <f>'SC1'!AA45</f>
        <v>#N/A</v>
      </c>
      <c r="AL56" s="16" t="e">
        <f t="shared" si="51"/>
        <v>#N/A</v>
      </c>
      <c r="AM56" s="16" t="e">
        <f t="shared" si="4"/>
        <v>#N/A</v>
      </c>
      <c r="AN56" s="45" t="e">
        <f>'SC1'!AB45</f>
        <v>#N/A</v>
      </c>
      <c r="AO56" s="46" t="e">
        <f>'SC1'!AC45</f>
        <v>#N/A</v>
      </c>
      <c r="AP56" s="46" t="e">
        <f>'SC1'!AD45</f>
        <v>#N/A</v>
      </c>
      <c r="AQ56" s="46" t="e">
        <f t="shared" si="52"/>
        <v>#N/A</v>
      </c>
      <c r="AR56" s="47" t="e">
        <f t="shared" si="5"/>
        <v>#N/A</v>
      </c>
      <c r="AS56" s="16" t="e">
        <f>'SC1'!AE45</f>
        <v>#N/A</v>
      </c>
      <c r="AT56" s="16" t="e">
        <f>'SC1'!AF45</f>
        <v>#N/A</v>
      </c>
      <c r="AU56" s="16" t="e">
        <f>'SC1'!AG45</f>
        <v>#N/A</v>
      </c>
      <c r="AV56" s="16" t="e">
        <f t="shared" si="53"/>
        <v>#N/A</v>
      </c>
      <c r="AW56" s="16" t="e">
        <f t="shared" si="6"/>
        <v>#N/A</v>
      </c>
      <c r="AX56" s="45" t="e">
        <f>'SC1'!AH45</f>
        <v>#N/A</v>
      </c>
      <c r="AY56" s="46" t="e">
        <f>'SC1'!AI45</f>
        <v>#N/A</v>
      </c>
      <c r="AZ56" s="46" t="e">
        <f>'SC1'!AJ45</f>
        <v>#N/A</v>
      </c>
      <c r="BA56" s="46" t="e">
        <f t="shared" si="54"/>
        <v>#N/A</v>
      </c>
      <c r="BB56" s="47" t="e">
        <f t="shared" si="7"/>
        <v>#N/A</v>
      </c>
      <c r="BC56" s="16" t="e">
        <f>'SC1'!AK45</f>
        <v>#N/A</v>
      </c>
      <c r="BD56" s="16" t="e">
        <f>'SC1'!AL45</f>
        <v>#N/A</v>
      </c>
      <c r="BE56" s="16" t="e">
        <f>'SC1'!AM45</f>
        <v>#N/A</v>
      </c>
      <c r="BF56" s="16" t="e">
        <f t="shared" si="55"/>
        <v>#N/A</v>
      </c>
      <c r="BG56" s="16" t="e">
        <f t="shared" si="8"/>
        <v>#N/A</v>
      </c>
      <c r="BH56" s="45" t="e">
        <f>'SC1'!AN45</f>
        <v>#N/A</v>
      </c>
      <c r="BI56" s="46" t="e">
        <f>'SC1'!AO45</f>
        <v>#N/A</v>
      </c>
      <c r="BJ56" s="46" t="e">
        <f>'SC1'!AP45</f>
        <v>#N/A</v>
      </c>
      <c r="BK56" s="46" t="e">
        <f t="shared" si="56"/>
        <v>#N/A</v>
      </c>
      <c r="BL56" s="47" t="e">
        <f t="shared" si="9"/>
        <v>#N/A</v>
      </c>
      <c r="BM56" s="16" t="e">
        <f>'SC1'!AQ45</f>
        <v>#N/A</v>
      </c>
      <c r="BN56" s="16" t="e">
        <f>'SC1'!AR45</f>
        <v>#N/A</v>
      </c>
      <c r="BO56" s="16" t="e">
        <f>'SC1'!AS45</f>
        <v>#N/A</v>
      </c>
      <c r="BP56" s="16" t="e">
        <f t="shared" si="57"/>
        <v>#N/A</v>
      </c>
      <c r="BQ56" s="16" t="e">
        <f t="shared" si="10"/>
        <v>#N/A</v>
      </c>
      <c r="BR56" s="45" t="e">
        <f>'SC1'!AT45</f>
        <v>#N/A</v>
      </c>
      <c r="BS56" s="46" t="e">
        <f>'SC1'!AU45</f>
        <v>#N/A</v>
      </c>
      <c r="BT56" s="46" t="e">
        <f>'SC1'!AV45</f>
        <v>#N/A</v>
      </c>
      <c r="BU56" s="46" t="e">
        <f t="shared" si="58"/>
        <v>#N/A</v>
      </c>
      <c r="BV56" s="47" t="e">
        <f t="shared" si="11"/>
        <v>#N/A</v>
      </c>
      <c r="BW56" s="16" t="e">
        <f>'SC1'!AW45</f>
        <v>#N/A</v>
      </c>
      <c r="BX56" s="16" t="e">
        <f>'SC1'!AX45</f>
        <v>#N/A</v>
      </c>
      <c r="BY56" s="16" t="e">
        <f>'SC1'!AY45</f>
        <v>#N/A</v>
      </c>
      <c r="BZ56" s="16" t="e">
        <f t="shared" si="59"/>
        <v>#N/A</v>
      </c>
      <c r="CA56" s="16" t="e">
        <f t="shared" si="12"/>
        <v>#N/A</v>
      </c>
      <c r="CB56" s="45" t="e">
        <f>'SC1'!AZ45</f>
        <v>#N/A</v>
      </c>
      <c r="CC56" s="46" t="e">
        <f>'SC1'!BA45</f>
        <v>#N/A</v>
      </c>
      <c r="CD56" s="46" t="e">
        <f>'SC1'!BB45</f>
        <v>#N/A</v>
      </c>
      <c r="CE56" s="46" t="e">
        <f t="shared" si="60"/>
        <v>#N/A</v>
      </c>
      <c r="CF56" s="47" t="e">
        <f t="shared" si="13"/>
        <v>#N/A</v>
      </c>
      <c r="CG56" s="16" t="e">
        <f>'SC1'!BC45</f>
        <v>#N/A</v>
      </c>
      <c r="CH56" s="16" t="e">
        <f>'SC1'!BD45</f>
        <v>#N/A</v>
      </c>
      <c r="CI56" s="16" t="e">
        <f>'SC1'!BE45</f>
        <v>#N/A</v>
      </c>
      <c r="CJ56" s="16" t="e">
        <f t="shared" si="61"/>
        <v>#N/A</v>
      </c>
      <c r="CK56" s="16" t="e">
        <f t="shared" si="14"/>
        <v>#N/A</v>
      </c>
      <c r="CL56" s="45" t="e">
        <f>'SC1'!BF45</f>
        <v>#N/A</v>
      </c>
      <c r="CM56" s="46" t="e">
        <f>'SC1'!BG45</f>
        <v>#N/A</v>
      </c>
      <c r="CN56" s="46" t="e">
        <f>'SC1'!BH45</f>
        <v>#N/A</v>
      </c>
      <c r="CO56" s="46" t="e">
        <f t="shared" si="62"/>
        <v>#N/A</v>
      </c>
      <c r="CP56" s="47" t="e">
        <f t="shared" si="15"/>
        <v>#N/A</v>
      </c>
      <c r="CQ56" s="16" t="e">
        <f>'SC1'!BI45</f>
        <v>#N/A</v>
      </c>
      <c r="CR56" s="16" t="e">
        <f>'SC1'!BJ45</f>
        <v>#N/A</v>
      </c>
      <c r="CS56" s="16" t="e">
        <f>'SC1'!BK45</f>
        <v>#N/A</v>
      </c>
      <c r="CT56" s="16" t="e">
        <f t="shared" si="63"/>
        <v>#N/A</v>
      </c>
      <c r="CU56" s="16" t="e">
        <f t="shared" si="16"/>
        <v>#N/A</v>
      </c>
      <c r="CV56" s="45" t="e">
        <f>'SC1'!BL45</f>
        <v>#N/A</v>
      </c>
      <c r="CW56" s="46" t="e">
        <f>'SC1'!BM45</f>
        <v>#N/A</v>
      </c>
      <c r="CX56" s="46" t="e">
        <f>'SC1'!BN45</f>
        <v>#N/A</v>
      </c>
      <c r="CY56" s="46" t="e">
        <f t="shared" si="64"/>
        <v>#N/A</v>
      </c>
      <c r="CZ56" s="47" t="e">
        <f t="shared" si="17"/>
        <v>#N/A</v>
      </c>
      <c r="DA56" s="16" t="e">
        <f>'SC1'!BO45</f>
        <v>#N/A</v>
      </c>
      <c r="DB56" s="16" t="e">
        <f>'SC1'!BP45</f>
        <v>#N/A</v>
      </c>
      <c r="DC56" s="16" t="e">
        <f>'SC1'!BQ45</f>
        <v>#N/A</v>
      </c>
      <c r="DD56" s="16" t="e">
        <f t="shared" si="65"/>
        <v>#N/A</v>
      </c>
      <c r="DE56" s="16" t="e">
        <f t="shared" si="18"/>
        <v>#N/A</v>
      </c>
      <c r="DF56" s="45" t="e">
        <f>'SC1'!BR45</f>
        <v>#N/A</v>
      </c>
      <c r="DG56" s="46" t="e">
        <f>'SC1'!BS45</f>
        <v>#N/A</v>
      </c>
      <c r="DH56" s="46" t="e">
        <f>'SC1'!BT45</f>
        <v>#N/A</v>
      </c>
      <c r="DI56" s="46" t="e">
        <f t="shared" si="66"/>
        <v>#N/A</v>
      </c>
      <c r="DJ56" s="47" t="e">
        <f t="shared" si="19"/>
        <v>#N/A</v>
      </c>
      <c r="DK56" s="16" t="e">
        <f>'SC1'!BU45</f>
        <v>#N/A</v>
      </c>
      <c r="DL56" s="16" t="e">
        <f>'SC1'!BV45</f>
        <v>#N/A</v>
      </c>
      <c r="DM56" s="16" t="e">
        <f>'SC1'!BW45</f>
        <v>#N/A</v>
      </c>
      <c r="DN56" s="16" t="e">
        <f t="shared" si="67"/>
        <v>#N/A</v>
      </c>
      <c r="DO56" s="16" t="e">
        <f t="shared" si="20"/>
        <v>#N/A</v>
      </c>
      <c r="DP56" s="45" t="e">
        <f>'SC1'!BX45</f>
        <v>#N/A</v>
      </c>
      <c r="DQ56" s="46" t="e">
        <f>'SC1'!BY45</f>
        <v>#N/A</v>
      </c>
      <c r="DR56" s="46" t="e">
        <f>'SC1'!BZ45</f>
        <v>#N/A</v>
      </c>
      <c r="DS56" s="46" t="e">
        <f t="shared" si="68"/>
        <v>#N/A</v>
      </c>
      <c r="DT56" s="47" t="e">
        <f t="shared" si="21"/>
        <v>#N/A</v>
      </c>
      <c r="DU56" s="16" t="e">
        <f>'SC1'!CA45</f>
        <v>#N/A</v>
      </c>
      <c r="DV56" s="16" t="e">
        <f>'SC1'!CB45</f>
        <v>#N/A</v>
      </c>
      <c r="DW56" s="16" t="e">
        <f>'SC1'!CC45</f>
        <v>#N/A</v>
      </c>
      <c r="DX56" s="16" t="e">
        <f t="shared" si="69"/>
        <v>#N/A</v>
      </c>
      <c r="DY56" s="16" t="e">
        <f t="shared" si="22"/>
        <v>#N/A</v>
      </c>
      <c r="DZ56" s="45" t="e">
        <f>'SC1'!CD45</f>
        <v>#N/A</v>
      </c>
      <c r="EA56" s="46" t="e">
        <f>'SC1'!CE45</f>
        <v>#N/A</v>
      </c>
      <c r="EB56" s="46" t="e">
        <f>'SC1'!CF45</f>
        <v>#N/A</v>
      </c>
      <c r="EC56" s="46" t="e">
        <f t="shared" si="70"/>
        <v>#N/A</v>
      </c>
      <c r="ED56" s="47" t="e">
        <f t="shared" si="23"/>
        <v>#N/A</v>
      </c>
      <c r="EE56" s="16" t="e">
        <f>'SC1'!CG45</f>
        <v>#N/A</v>
      </c>
      <c r="EF56" s="16" t="e">
        <f>'SC1'!CH45</f>
        <v>#N/A</v>
      </c>
      <c r="EG56" s="16" t="e">
        <f>'SC1'!CI45</f>
        <v>#N/A</v>
      </c>
      <c r="EH56" s="16" t="e">
        <f t="shared" si="71"/>
        <v>#N/A</v>
      </c>
      <c r="EI56" s="16" t="e">
        <f t="shared" si="24"/>
        <v>#N/A</v>
      </c>
      <c r="EJ56" s="45" t="e">
        <f>'SC1'!CJ45</f>
        <v>#N/A</v>
      </c>
      <c r="EK56" s="46" t="e">
        <f>'SC1'!CK45</f>
        <v>#N/A</v>
      </c>
      <c r="EL56" s="46" t="e">
        <f>'SC1'!CL45</f>
        <v>#N/A</v>
      </c>
      <c r="EM56" s="46" t="e">
        <f t="shared" si="72"/>
        <v>#N/A</v>
      </c>
      <c r="EN56" s="47" t="e">
        <f t="shared" si="25"/>
        <v>#N/A</v>
      </c>
      <c r="EO56" s="16" t="e">
        <f>'SC1'!CM45</f>
        <v>#N/A</v>
      </c>
      <c r="EP56" s="16" t="e">
        <f>'SC1'!CN45</f>
        <v>#N/A</v>
      </c>
      <c r="EQ56" s="16" t="e">
        <f>'SC1'!CO45</f>
        <v>#N/A</v>
      </c>
      <c r="ER56" s="16" t="e">
        <f t="shared" si="73"/>
        <v>#N/A</v>
      </c>
      <c r="ES56" s="16" t="e">
        <f t="shared" si="26"/>
        <v>#N/A</v>
      </c>
      <c r="ET56" s="45" t="e">
        <f>'SC1'!CP45</f>
        <v>#N/A</v>
      </c>
      <c r="EU56" s="46" t="e">
        <f>'SC1'!CQ45</f>
        <v>#N/A</v>
      </c>
      <c r="EV56" s="46" t="e">
        <f>'SC1'!CR45</f>
        <v>#N/A</v>
      </c>
      <c r="EW56" s="46" t="e">
        <f t="shared" si="74"/>
        <v>#N/A</v>
      </c>
      <c r="EX56" s="47" t="e">
        <f t="shared" si="27"/>
        <v>#N/A</v>
      </c>
      <c r="EY56" s="16" t="e">
        <f>'SC1'!CS45</f>
        <v>#N/A</v>
      </c>
      <c r="EZ56" s="16" t="e">
        <f>'SC1'!CT45</f>
        <v>#N/A</v>
      </c>
      <c r="FA56" s="16" t="e">
        <f>'SC1'!CU45</f>
        <v>#N/A</v>
      </c>
      <c r="FB56" s="16" t="e">
        <f t="shared" si="75"/>
        <v>#N/A</v>
      </c>
      <c r="FC56" s="16" t="e">
        <f t="shared" si="28"/>
        <v>#N/A</v>
      </c>
      <c r="FD56" s="45" t="e">
        <f>'SC1'!CV45</f>
        <v>#N/A</v>
      </c>
      <c r="FE56" s="46" t="e">
        <f>'SC1'!CW45</f>
        <v>#N/A</v>
      </c>
      <c r="FF56" s="46" t="e">
        <f>'SC1'!CX45</f>
        <v>#N/A</v>
      </c>
      <c r="FG56" s="46" t="e">
        <f t="shared" si="76"/>
        <v>#N/A</v>
      </c>
      <c r="FH56" s="47" t="e">
        <f t="shared" si="29"/>
        <v>#N/A</v>
      </c>
      <c r="FI56" s="16" t="e">
        <f>'SC1'!CY45</f>
        <v>#N/A</v>
      </c>
      <c r="FJ56" s="16" t="e">
        <f>'SC1'!CZ45</f>
        <v>#N/A</v>
      </c>
      <c r="FK56" s="16" t="e">
        <f>'SC1'!DA45</f>
        <v>#N/A</v>
      </c>
      <c r="FL56" s="16" t="e">
        <f t="shared" si="77"/>
        <v>#N/A</v>
      </c>
      <c r="FM56" s="16" t="e">
        <f t="shared" si="30"/>
        <v>#N/A</v>
      </c>
      <c r="FN56" s="45" t="e">
        <f>'SC1'!DB45</f>
        <v>#N/A</v>
      </c>
      <c r="FO56" s="46" t="e">
        <f>'SC1'!DC45</f>
        <v>#N/A</v>
      </c>
      <c r="FP56" s="46" t="e">
        <f>'SC1'!DD45</f>
        <v>#N/A</v>
      </c>
      <c r="FQ56" s="46" t="e">
        <f t="shared" si="78"/>
        <v>#N/A</v>
      </c>
      <c r="FR56" s="47" t="e">
        <f t="shared" si="31"/>
        <v>#N/A</v>
      </c>
      <c r="FS56" s="16" t="e">
        <f>'SC1'!DE45</f>
        <v>#N/A</v>
      </c>
      <c r="FT56" s="16" t="e">
        <f>'SC1'!DF45</f>
        <v>#N/A</v>
      </c>
      <c r="FU56" s="16" t="e">
        <f>'SC1'!DG45</f>
        <v>#N/A</v>
      </c>
      <c r="FV56" s="16" t="e">
        <f t="shared" si="79"/>
        <v>#N/A</v>
      </c>
      <c r="FW56" s="16" t="e">
        <f t="shared" si="32"/>
        <v>#N/A</v>
      </c>
      <c r="FX56" s="45" t="e">
        <f>'SC1'!DH45</f>
        <v>#N/A</v>
      </c>
      <c r="FY56" s="46" t="e">
        <f>'SC1'!DI45</f>
        <v>#N/A</v>
      </c>
      <c r="FZ56" s="46" t="e">
        <f>'SC1'!DJ45</f>
        <v>#N/A</v>
      </c>
      <c r="GA56" s="46" t="e">
        <f t="shared" si="80"/>
        <v>#N/A</v>
      </c>
      <c r="GB56" s="47" t="e">
        <f t="shared" si="33"/>
        <v>#N/A</v>
      </c>
      <c r="GC56" s="16" t="e">
        <f>'SC1'!DK45</f>
        <v>#N/A</v>
      </c>
      <c r="GD56" s="16" t="e">
        <f>'SC1'!DL45</f>
        <v>#N/A</v>
      </c>
      <c r="GE56" s="16" t="e">
        <f>'SC1'!DM45</f>
        <v>#N/A</v>
      </c>
      <c r="GF56" s="16" t="e">
        <f t="shared" si="81"/>
        <v>#N/A</v>
      </c>
      <c r="GG56" s="16" t="e">
        <f t="shared" si="34"/>
        <v>#N/A</v>
      </c>
      <c r="GH56" s="45" t="e">
        <f>'SC1'!DN45</f>
        <v>#N/A</v>
      </c>
      <c r="GI56" s="46" t="e">
        <f>'SC1'!DO45</f>
        <v>#N/A</v>
      </c>
      <c r="GJ56" s="46" t="e">
        <f>'SC1'!DP45</f>
        <v>#N/A</v>
      </c>
      <c r="GK56" s="46" t="e">
        <f t="shared" si="82"/>
        <v>#N/A</v>
      </c>
      <c r="GL56" s="47" t="e">
        <f t="shared" si="35"/>
        <v>#N/A</v>
      </c>
      <c r="GM56" s="16" t="e">
        <f>'SC1'!DQ45</f>
        <v>#N/A</v>
      </c>
      <c r="GN56" s="16" t="e">
        <f>'SC1'!DR45</f>
        <v>#N/A</v>
      </c>
      <c r="GO56" s="16" t="e">
        <f>'SC1'!DS45</f>
        <v>#N/A</v>
      </c>
      <c r="GP56" s="16" t="e">
        <f t="shared" si="83"/>
        <v>#N/A</v>
      </c>
      <c r="GQ56" s="16" t="e">
        <f t="shared" si="36"/>
        <v>#N/A</v>
      </c>
      <c r="GR56" s="45" t="e">
        <f>'SC1'!DT45</f>
        <v>#N/A</v>
      </c>
      <c r="GS56" s="46" t="e">
        <f>'SC1'!DU45</f>
        <v>#N/A</v>
      </c>
      <c r="GT56" s="46" t="e">
        <f>'SC1'!DV45</f>
        <v>#N/A</v>
      </c>
      <c r="GU56" s="46" t="e">
        <f t="shared" si="84"/>
        <v>#N/A</v>
      </c>
      <c r="GV56" s="47" t="e">
        <f t="shared" si="37"/>
        <v>#N/A</v>
      </c>
      <c r="GW56" s="16" t="e">
        <f>'SC1'!DW45</f>
        <v>#N/A</v>
      </c>
      <c r="GX56" s="16" t="e">
        <f>'SC1'!DX45</f>
        <v>#N/A</v>
      </c>
      <c r="GY56" s="16" t="e">
        <f>'SC1'!DY45</f>
        <v>#N/A</v>
      </c>
      <c r="GZ56" s="16" t="e">
        <f t="shared" si="85"/>
        <v>#N/A</v>
      </c>
      <c r="HA56" s="16" t="e">
        <f t="shared" si="38"/>
        <v>#N/A</v>
      </c>
      <c r="HB56" s="45" t="e">
        <f>'SC1'!DZ45</f>
        <v>#N/A</v>
      </c>
      <c r="HC56" s="46" t="e">
        <f>'SC1'!EA45</f>
        <v>#N/A</v>
      </c>
      <c r="HD56" s="46" t="e">
        <f>'SC1'!EB45</f>
        <v>#N/A</v>
      </c>
      <c r="HE56" s="46" t="e">
        <f t="shared" si="86"/>
        <v>#N/A</v>
      </c>
      <c r="HF56" s="47" t="e">
        <f t="shared" si="39"/>
        <v>#N/A</v>
      </c>
      <c r="HG56" s="16" t="e">
        <f>'SC1'!EC45</f>
        <v>#N/A</v>
      </c>
      <c r="HH56" s="16" t="e">
        <f>'SC1'!ED45</f>
        <v>#N/A</v>
      </c>
      <c r="HI56" s="16" t="e">
        <f>'SC1'!EE45</f>
        <v>#N/A</v>
      </c>
      <c r="HJ56" s="16" t="e">
        <f t="shared" si="87"/>
        <v>#N/A</v>
      </c>
      <c r="HK56" s="16" t="e">
        <f t="shared" si="40"/>
        <v>#N/A</v>
      </c>
      <c r="HL56" s="45" t="e">
        <f>'SC1'!EF45</f>
        <v>#N/A</v>
      </c>
      <c r="HM56" s="46" t="e">
        <f>'SC1'!EG45</f>
        <v>#N/A</v>
      </c>
      <c r="HN56" s="46" t="e">
        <f>'SC1'!EH45</f>
        <v>#N/A</v>
      </c>
      <c r="HO56" s="46" t="e">
        <f t="shared" si="88"/>
        <v>#N/A</v>
      </c>
      <c r="HP56" s="47" t="e">
        <f t="shared" si="41"/>
        <v>#N/A</v>
      </c>
      <c r="HQ56" s="16" t="e">
        <f>'SC1'!EI45</f>
        <v>#N/A</v>
      </c>
      <c r="HR56" s="16" t="e">
        <f>'SC1'!EJ45</f>
        <v>#N/A</v>
      </c>
      <c r="HS56" s="16" t="e">
        <f>'SC1'!EK45</f>
        <v>#N/A</v>
      </c>
      <c r="HT56" s="16" t="e">
        <f t="shared" si="89"/>
        <v>#N/A</v>
      </c>
      <c r="HU56" s="16" t="e">
        <f t="shared" si="42"/>
        <v>#N/A</v>
      </c>
      <c r="HV56" s="45" t="e">
        <f>'SC1'!EL45</f>
        <v>#N/A</v>
      </c>
      <c r="HW56" s="46" t="e">
        <f>'SC1'!EM45</f>
        <v>#N/A</v>
      </c>
      <c r="HX56" s="46" t="e">
        <f>'SC1'!EN45</f>
        <v>#N/A</v>
      </c>
      <c r="HY56" s="46" t="e">
        <f t="shared" si="90"/>
        <v>#N/A</v>
      </c>
      <c r="HZ56" s="47" t="e">
        <f t="shared" si="43"/>
        <v>#N/A</v>
      </c>
      <c r="IA56" s="45" t="e">
        <f>'SC1'!EO45</f>
        <v>#N/A</v>
      </c>
      <c r="IB56" s="46" t="e">
        <f>'SC1'!EP45</f>
        <v>#N/A</v>
      </c>
      <c r="IC56" s="46" t="e">
        <f>'SC1'!EQ45</f>
        <v>#N/A</v>
      </c>
      <c r="ID56" s="46" t="e">
        <f t="shared" si="91"/>
        <v>#N/A</v>
      </c>
      <c r="IE56" s="47" t="e">
        <f t="shared" si="44"/>
        <v>#N/A</v>
      </c>
    </row>
    <row r="57" spans="1:239" s="16" customFormat="1" x14ac:dyDescent="0.25">
      <c r="A57" s="16">
        <f>'SC1'!A46</f>
        <v>0</v>
      </c>
      <c r="B57" s="16" t="e">
        <f>'SC1'!B46</f>
        <v>#N/A</v>
      </c>
      <c r="C57" s="16" t="e">
        <f>'SC1'!C46</f>
        <v>#N/A</v>
      </c>
      <c r="D57" s="16" t="e">
        <f>'SC1'!D46</f>
        <v>#N/A</v>
      </c>
      <c r="E57" s="16" t="e">
        <f>'SC1'!E46</f>
        <v>#N/A</v>
      </c>
      <c r="F57" s="16" t="e">
        <f>'SC1'!F46</f>
        <v>#N/A</v>
      </c>
      <c r="G57" s="16" t="e">
        <f>'SC1'!G46</f>
        <v>#N/A</v>
      </c>
      <c r="H57" s="16" t="e">
        <f>'SC1'!H46</f>
        <v>#N/A</v>
      </c>
      <c r="I57" s="16" t="e">
        <f>'SC1'!I46</f>
        <v>#N/A</v>
      </c>
      <c r="J57" s="45" t="e">
        <f>'SC1'!J46</f>
        <v>#N/A</v>
      </c>
      <c r="K57" s="46" t="e">
        <f>'SC1'!K46</f>
        <v>#N/A</v>
      </c>
      <c r="L57" s="46" t="e">
        <f>'SC1'!#REF!</f>
        <v>#REF!</v>
      </c>
      <c r="M57" s="46" t="e">
        <f t="shared" si="45"/>
        <v>#N/A</v>
      </c>
      <c r="N57" s="47" t="e">
        <f t="shared" si="96"/>
        <v>#REF!</v>
      </c>
      <c r="O57" s="16" t="e">
        <f>'SC1'!M46</f>
        <v>#N/A</v>
      </c>
      <c r="P57" s="16" t="e">
        <f>'SC1'!N46</f>
        <v>#N/A</v>
      </c>
      <c r="Q57" s="16" t="e">
        <f>'SC1'!#REF!</f>
        <v>#REF!</v>
      </c>
      <c r="R57" s="16" t="e">
        <f t="shared" si="47"/>
        <v>#N/A</v>
      </c>
      <c r="S57" s="16" t="e">
        <f t="shared" si="0"/>
        <v>#REF!</v>
      </c>
      <c r="T57" s="45" t="e">
        <f>'SC1'!P46</f>
        <v>#N/A</v>
      </c>
      <c r="U57" s="46" t="e">
        <f>'SC1'!Q46</f>
        <v>#N/A</v>
      </c>
      <c r="V57" s="46" t="e">
        <f>'SC1'!R46</f>
        <v>#N/A</v>
      </c>
      <c r="W57" s="46" t="e">
        <f t="shared" si="48"/>
        <v>#N/A</v>
      </c>
      <c r="X57" s="47" t="e">
        <f t="shared" si="1"/>
        <v>#N/A</v>
      </c>
      <c r="Y57" s="16" t="e">
        <f>'SC1'!S46</f>
        <v>#N/A</v>
      </c>
      <c r="Z57" s="16" t="e">
        <f>'SC1'!T46</f>
        <v>#N/A</v>
      </c>
      <c r="AA57" s="16" t="e">
        <f>'SC1'!U46</f>
        <v>#N/A</v>
      </c>
      <c r="AB57" s="16" t="e">
        <f t="shared" si="49"/>
        <v>#N/A</v>
      </c>
      <c r="AC57" s="16" t="e">
        <f t="shared" si="2"/>
        <v>#N/A</v>
      </c>
      <c r="AD57" s="45" t="e">
        <f>'SC1'!V46</f>
        <v>#N/A</v>
      </c>
      <c r="AE57" s="46" t="e">
        <f>'SC1'!W46</f>
        <v>#N/A</v>
      </c>
      <c r="AF57" s="46" t="e">
        <f>'SC1'!X46</f>
        <v>#N/A</v>
      </c>
      <c r="AG57" s="46" t="e">
        <f t="shared" si="50"/>
        <v>#N/A</v>
      </c>
      <c r="AH57" s="47" t="e">
        <f t="shared" si="3"/>
        <v>#N/A</v>
      </c>
      <c r="AI57" s="16" t="e">
        <f>'SC1'!Y46</f>
        <v>#N/A</v>
      </c>
      <c r="AJ57" s="16" t="e">
        <f>'SC1'!Z46</f>
        <v>#N/A</v>
      </c>
      <c r="AK57" s="16" t="e">
        <f>'SC1'!AA46</f>
        <v>#N/A</v>
      </c>
      <c r="AL57" s="16" t="e">
        <f t="shared" si="51"/>
        <v>#N/A</v>
      </c>
      <c r="AM57" s="16" t="e">
        <f t="shared" si="4"/>
        <v>#N/A</v>
      </c>
      <c r="AN57" s="45" t="e">
        <f>'SC1'!AB46</f>
        <v>#N/A</v>
      </c>
      <c r="AO57" s="46" t="e">
        <f>'SC1'!AC46</f>
        <v>#N/A</v>
      </c>
      <c r="AP57" s="46" t="e">
        <f>'SC1'!AD46</f>
        <v>#N/A</v>
      </c>
      <c r="AQ57" s="46" t="e">
        <f t="shared" si="52"/>
        <v>#N/A</v>
      </c>
      <c r="AR57" s="47" t="e">
        <f t="shared" si="5"/>
        <v>#N/A</v>
      </c>
      <c r="AS57" s="16" t="e">
        <f>'SC1'!AE46</f>
        <v>#N/A</v>
      </c>
      <c r="AT57" s="16" t="e">
        <f>'SC1'!AF46</f>
        <v>#N/A</v>
      </c>
      <c r="AU57" s="16" t="e">
        <f>'SC1'!AG46</f>
        <v>#N/A</v>
      </c>
      <c r="AV57" s="16" t="e">
        <f t="shared" si="53"/>
        <v>#N/A</v>
      </c>
      <c r="AW57" s="16" t="e">
        <f t="shared" si="6"/>
        <v>#N/A</v>
      </c>
      <c r="AX57" s="45" t="e">
        <f>'SC1'!AH46</f>
        <v>#N/A</v>
      </c>
      <c r="AY57" s="46" t="e">
        <f>'SC1'!AI46</f>
        <v>#N/A</v>
      </c>
      <c r="AZ57" s="46" t="e">
        <f>'SC1'!AJ46</f>
        <v>#N/A</v>
      </c>
      <c r="BA57" s="46" t="e">
        <f t="shared" si="54"/>
        <v>#N/A</v>
      </c>
      <c r="BB57" s="47" t="e">
        <f t="shared" si="7"/>
        <v>#N/A</v>
      </c>
      <c r="BC57" s="16" t="e">
        <f>'SC1'!AK46</f>
        <v>#N/A</v>
      </c>
      <c r="BD57" s="16" t="e">
        <f>'SC1'!AL46</f>
        <v>#N/A</v>
      </c>
      <c r="BE57" s="16" t="e">
        <f>'SC1'!AM46</f>
        <v>#N/A</v>
      </c>
      <c r="BF57" s="16" t="e">
        <f t="shared" si="55"/>
        <v>#N/A</v>
      </c>
      <c r="BG57" s="16" t="e">
        <f t="shared" si="8"/>
        <v>#N/A</v>
      </c>
      <c r="BH57" s="45" t="e">
        <f>'SC1'!AN46</f>
        <v>#N/A</v>
      </c>
      <c r="BI57" s="46" t="e">
        <f>'SC1'!AO46</f>
        <v>#N/A</v>
      </c>
      <c r="BJ57" s="46" t="e">
        <f>'SC1'!AP46</f>
        <v>#N/A</v>
      </c>
      <c r="BK57" s="46" t="e">
        <f t="shared" si="56"/>
        <v>#N/A</v>
      </c>
      <c r="BL57" s="47" t="e">
        <f t="shared" si="9"/>
        <v>#N/A</v>
      </c>
      <c r="BM57" s="16" t="e">
        <f>'SC1'!AQ46</f>
        <v>#N/A</v>
      </c>
      <c r="BN57" s="16" t="e">
        <f>'SC1'!AR46</f>
        <v>#N/A</v>
      </c>
      <c r="BO57" s="16" t="e">
        <f>'SC1'!AS46</f>
        <v>#N/A</v>
      </c>
      <c r="BP57" s="16" t="e">
        <f t="shared" si="57"/>
        <v>#N/A</v>
      </c>
      <c r="BQ57" s="16" t="e">
        <f t="shared" si="10"/>
        <v>#N/A</v>
      </c>
      <c r="BR57" s="45" t="e">
        <f>'SC1'!AT46</f>
        <v>#N/A</v>
      </c>
      <c r="BS57" s="46" t="e">
        <f>'SC1'!AU46</f>
        <v>#N/A</v>
      </c>
      <c r="BT57" s="46" t="e">
        <f>'SC1'!AV46</f>
        <v>#N/A</v>
      </c>
      <c r="BU57" s="46" t="e">
        <f t="shared" si="58"/>
        <v>#N/A</v>
      </c>
      <c r="BV57" s="47" t="e">
        <f t="shared" si="11"/>
        <v>#N/A</v>
      </c>
      <c r="BW57" s="16" t="e">
        <f>'SC1'!AW46</f>
        <v>#N/A</v>
      </c>
      <c r="BX57" s="16" t="e">
        <f>'SC1'!AX46</f>
        <v>#N/A</v>
      </c>
      <c r="BY57" s="16" t="e">
        <f>'SC1'!AY46</f>
        <v>#N/A</v>
      </c>
      <c r="BZ57" s="16" t="e">
        <f t="shared" si="59"/>
        <v>#N/A</v>
      </c>
      <c r="CA57" s="16" t="e">
        <f t="shared" si="12"/>
        <v>#N/A</v>
      </c>
      <c r="CB57" s="45" t="e">
        <f>'SC1'!AZ46</f>
        <v>#N/A</v>
      </c>
      <c r="CC57" s="46" t="e">
        <f>'SC1'!BA46</f>
        <v>#N/A</v>
      </c>
      <c r="CD57" s="46" t="e">
        <f>'SC1'!BB46</f>
        <v>#N/A</v>
      </c>
      <c r="CE57" s="46" t="e">
        <f t="shared" si="60"/>
        <v>#N/A</v>
      </c>
      <c r="CF57" s="47" t="e">
        <f t="shared" si="13"/>
        <v>#N/A</v>
      </c>
      <c r="CG57" s="16" t="e">
        <f>'SC1'!BC46</f>
        <v>#N/A</v>
      </c>
      <c r="CH57" s="16" t="e">
        <f>'SC1'!BD46</f>
        <v>#N/A</v>
      </c>
      <c r="CI57" s="16" t="e">
        <f>'SC1'!BE46</f>
        <v>#N/A</v>
      </c>
      <c r="CJ57" s="16" t="e">
        <f t="shared" si="61"/>
        <v>#N/A</v>
      </c>
      <c r="CK57" s="16" t="e">
        <f t="shared" si="14"/>
        <v>#N/A</v>
      </c>
      <c r="CL57" s="45" t="e">
        <f>'SC1'!BF46</f>
        <v>#N/A</v>
      </c>
      <c r="CM57" s="46" t="e">
        <f>'SC1'!BG46</f>
        <v>#N/A</v>
      </c>
      <c r="CN57" s="46" t="e">
        <f>'SC1'!BH46</f>
        <v>#N/A</v>
      </c>
      <c r="CO57" s="46" t="e">
        <f t="shared" si="62"/>
        <v>#N/A</v>
      </c>
      <c r="CP57" s="47" t="e">
        <f t="shared" si="15"/>
        <v>#N/A</v>
      </c>
      <c r="CQ57" s="16" t="e">
        <f>'SC1'!BI46</f>
        <v>#N/A</v>
      </c>
      <c r="CR57" s="16" t="e">
        <f>'SC1'!BJ46</f>
        <v>#N/A</v>
      </c>
      <c r="CS57" s="16" t="e">
        <f>'SC1'!BK46</f>
        <v>#N/A</v>
      </c>
      <c r="CT57" s="16" t="e">
        <f t="shared" si="63"/>
        <v>#N/A</v>
      </c>
      <c r="CU57" s="16" t="e">
        <f t="shared" si="16"/>
        <v>#N/A</v>
      </c>
      <c r="CV57" s="45" t="e">
        <f>'SC1'!BL46</f>
        <v>#N/A</v>
      </c>
      <c r="CW57" s="46" t="e">
        <f>'SC1'!BM46</f>
        <v>#N/A</v>
      </c>
      <c r="CX57" s="46" t="e">
        <f>'SC1'!BN46</f>
        <v>#N/A</v>
      </c>
      <c r="CY57" s="46" t="e">
        <f t="shared" si="64"/>
        <v>#N/A</v>
      </c>
      <c r="CZ57" s="47" t="e">
        <f t="shared" si="17"/>
        <v>#N/A</v>
      </c>
      <c r="DA57" s="16" t="e">
        <f>'SC1'!BO46</f>
        <v>#N/A</v>
      </c>
      <c r="DB57" s="16" t="e">
        <f>'SC1'!BP46</f>
        <v>#N/A</v>
      </c>
      <c r="DC57" s="16" t="e">
        <f>'SC1'!BQ46</f>
        <v>#N/A</v>
      </c>
      <c r="DD57" s="16" t="e">
        <f t="shared" si="65"/>
        <v>#N/A</v>
      </c>
      <c r="DE57" s="16" t="e">
        <f t="shared" si="18"/>
        <v>#N/A</v>
      </c>
      <c r="DF57" s="45" t="e">
        <f>'SC1'!BR46</f>
        <v>#N/A</v>
      </c>
      <c r="DG57" s="46" t="e">
        <f>'SC1'!BS46</f>
        <v>#N/A</v>
      </c>
      <c r="DH57" s="46" t="e">
        <f>'SC1'!BT46</f>
        <v>#N/A</v>
      </c>
      <c r="DI57" s="46" t="e">
        <f t="shared" si="66"/>
        <v>#N/A</v>
      </c>
      <c r="DJ57" s="47" t="e">
        <f t="shared" si="19"/>
        <v>#N/A</v>
      </c>
      <c r="DK57" s="16" t="e">
        <f>'SC1'!BU46</f>
        <v>#N/A</v>
      </c>
      <c r="DL57" s="16" t="e">
        <f>'SC1'!BV46</f>
        <v>#N/A</v>
      </c>
      <c r="DM57" s="16" t="e">
        <f>'SC1'!BW46</f>
        <v>#N/A</v>
      </c>
      <c r="DN57" s="16" t="e">
        <f t="shared" si="67"/>
        <v>#N/A</v>
      </c>
      <c r="DO57" s="16" t="e">
        <f t="shared" si="20"/>
        <v>#N/A</v>
      </c>
      <c r="DP57" s="45" t="e">
        <f>'SC1'!BX46</f>
        <v>#N/A</v>
      </c>
      <c r="DQ57" s="46" t="e">
        <f>'SC1'!BY46</f>
        <v>#N/A</v>
      </c>
      <c r="DR57" s="46" t="e">
        <f>'SC1'!BZ46</f>
        <v>#N/A</v>
      </c>
      <c r="DS57" s="46" t="e">
        <f t="shared" si="68"/>
        <v>#N/A</v>
      </c>
      <c r="DT57" s="47" t="e">
        <f t="shared" si="21"/>
        <v>#N/A</v>
      </c>
      <c r="DU57" s="16" t="e">
        <f>'SC1'!CA46</f>
        <v>#N/A</v>
      </c>
      <c r="DV57" s="16" t="e">
        <f>'SC1'!CB46</f>
        <v>#N/A</v>
      </c>
      <c r="DW57" s="16" t="e">
        <f>'SC1'!CC46</f>
        <v>#N/A</v>
      </c>
      <c r="DX57" s="16" t="e">
        <f t="shared" si="69"/>
        <v>#N/A</v>
      </c>
      <c r="DY57" s="16" t="e">
        <f t="shared" si="22"/>
        <v>#N/A</v>
      </c>
      <c r="DZ57" s="45" t="e">
        <f>'SC1'!CD46</f>
        <v>#N/A</v>
      </c>
      <c r="EA57" s="46" t="e">
        <f>'SC1'!CE46</f>
        <v>#N/A</v>
      </c>
      <c r="EB57" s="46" t="e">
        <f>'SC1'!CF46</f>
        <v>#N/A</v>
      </c>
      <c r="EC57" s="46" t="e">
        <f t="shared" si="70"/>
        <v>#N/A</v>
      </c>
      <c r="ED57" s="47" t="e">
        <f t="shared" si="23"/>
        <v>#N/A</v>
      </c>
      <c r="EE57" s="16" t="e">
        <f>'SC1'!CG46</f>
        <v>#N/A</v>
      </c>
      <c r="EF57" s="16" t="e">
        <f>'SC1'!CH46</f>
        <v>#N/A</v>
      </c>
      <c r="EG57" s="16" t="e">
        <f>'SC1'!CI46</f>
        <v>#N/A</v>
      </c>
      <c r="EH57" s="16" t="e">
        <f t="shared" si="71"/>
        <v>#N/A</v>
      </c>
      <c r="EI57" s="16" t="e">
        <f t="shared" si="24"/>
        <v>#N/A</v>
      </c>
      <c r="EJ57" s="45" t="e">
        <f>'SC1'!CJ46</f>
        <v>#N/A</v>
      </c>
      <c r="EK57" s="46" t="e">
        <f>'SC1'!CK46</f>
        <v>#N/A</v>
      </c>
      <c r="EL57" s="46" t="e">
        <f>'SC1'!CL46</f>
        <v>#N/A</v>
      </c>
      <c r="EM57" s="46" t="e">
        <f t="shared" si="72"/>
        <v>#N/A</v>
      </c>
      <c r="EN57" s="47" t="e">
        <f t="shared" si="25"/>
        <v>#N/A</v>
      </c>
      <c r="EO57" s="16" t="e">
        <f>'SC1'!CM46</f>
        <v>#N/A</v>
      </c>
      <c r="EP57" s="16" t="e">
        <f>'SC1'!CN46</f>
        <v>#N/A</v>
      </c>
      <c r="EQ57" s="16" t="e">
        <f>'SC1'!CO46</f>
        <v>#N/A</v>
      </c>
      <c r="ER57" s="16" t="e">
        <f t="shared" si="73"/>
        <v>#N/A</v>
      </c>
      <c r="ES57" s="16" t="e">
        <f t="shared" si="26"/>
        <v>#N/A</v>
      </c>
      <c r="ET57" s="45" t="e">
        <f>'SC1'!CP46</f>
        <v>#N/A</v>
      </c>
      <c r="EU57" s="46" t="e">
        <f>'SC1'!CQ46</f>
        <v>#N/A</v>
      </c>
      <c r="EV57" s="46" t="e">
        <f>'SC1'!CR46</f>
        <v>#N/A</v>
      </c>
      <c r="EW57" s="46" t="e">
        <f t="shared" si="74"/>
        <v>#N/A</v>
      </c>
      <c r="EX57" s="47" t="e">
        <f t="shared" si="27"/>
        <v>#N/A</v>
      </c>
      <c r="EY57" s="16" t="e">
        <f>'SC1'!CS46</f>
        <v>#N/A</v>
      </c>
      <c r="EZ57" s="16" t="e">
        <f>'SC1'!CT46</f>
        <v>#N/A</v>
      </c>
      <c r="FA57" s="16" t="e">
        <f>'SC1'!CU46</f>
        <v>#N/A</v>
      </c>
      <c r="FB57" s="16" t="e">
        <f t="shared" si="75"/>
        <v>#N/A</v>
      </c>
      <c r="FC57" s="16" t="e">
        <f t="shared" si="28"/>
        <v>#N/A</v>
      </c>
      <c r="FD57" s="45" t="e">
        <f>'SC1'!CV46</f>
        <v>#N/A</v>
      </c>
      <c r="FE57" s="46" t="e">
        <f>'SC1'!CW46</f>
        <v>#N/A</v>
      </c>
      <c r="FF57" s="46" t="e">
        <f>'SC1'!CX46</f>
        <v>#N/A</v>
      </c>
      <c r="FG57" s="46" t="e">
        <f t="shared" si="76"/>
        <v>#N/A</v>
      </c>
      <c r="FH57" s="47" t="e">
        <f t="shared" si="29"/>
        <v>#N/A</v>
      </c>
      <c r="FI57" s="16" t="e">
        <f>'SC1'!CY46</f>
        <v>#N/A</v>
      </c>
      <c r="FJ57" s="16" t="e">
        <f>'SC1'!CZ46</f>
        <v>#N/A</v>
      </c>
      <c r="FK57" s="16" t="e">
        <f>'SC1'!DA46</f>
        <v>#N/A</v>
      </c>
      <c r="FL57" s="16" t="e">
        <f t="shared" si="77"/>
        <v>#N/A</v>
      </c>
      <c r="FM57" s="16" t="e">
        <f t="shared" si="30"/>
        <v>#N/A</v>
      </c>
      <c r="FN57" s="45" t="e">
        <f>'SC1'!DB46</f>
        <v>#N/A</v>
      </c>
      <c r="FO57" s="46" t="e">
        <f>'SC1'!DC46</f>
        <v>#N/A</v>
      </c>
      <c r="FP57" s="46" t="e">
        <f>'SC1'!DD46</f>
        <v>#N/A</v>
      </c>
      <c r="FQ57" s="46" t="e">
        <f t="shared" si="78"/>
        <v>#N/A</v>
      </c>
      <c r="FR57" s="47" t="e">
        <f t="shared" si="31"/>
        <v>#N/A</v>
      </c>
      <c r="FS57" s="16" t="e">
        <f>'SC1'!DE46</f>
        <v>#N/A</v>
      </c>
      <c r="FT57" s="16" t="e">
        <f>'SC1'!DF46</f>
        <v>#N/A</v>
      </c>
      <c r="FU57" s="16" t="e">
        <f>'SC1'!DG46</f>
        <v>#N/A</v>
      </c>
      <c r="FV57" s="16" t="e">
        <f t="shared" si="79"/>
        <v>#N/A</v>
      </c>
      <c r="FW57" s="16" t="e">
        <f t="shared" si="32"/>
        <v>#N/A</v>
      </c>
      <c r="FX57" s="45" t="e">
        <f>'SC1'!DH46</f>
        <v>#N/A</v>
      </c>
      <c r="FY57" s="46" t="e">
        <f>'SC1'!DI46</f>
        <v>#N/A</v>
      </c>
      <c r="FZ57" s="46" t="e">
        <f>'SC1'!DJ46</f>
        <v>#N/A</v>
      </c>
      <c r="GA57" s="46" t="e">
        <f t="shared" si="80"/>
        <v>#N/A</v>
      </c>
      <c r="GB57" s="47" t="e">
        <f t="shared" si="33"/>
        <v>#N/A</v>
      </c>
      <c r="GC57" s="16" t="e">
        <f>'SC1'!DK46</f>
        <v>#N/A</v>
      </c>
      <c r="GD57" s="16" t="e">
        <f>'SC1'!DL46</f>
        <v>#N/A</v>
      </c>
      <c r="GE57" s="16" t="e">
        <f>'SC1'!DM46</f>
        <v>#N/A</v>
      </c>
      <c r="GF57" s="16" t="e">
        <f t="shared" si="81"/>
        <v>#N/A</v>
      </c>
      <c r="GG57" s="16" t="e">
        <f t="shared" si="34"/>
        <v>#N/A</v>
      </c>
      <c r="GH57" s="45" t="e">
        <f>'SC1'!DN46</f>
        <v>#N/A</v>
      </c>
      <c r="GI57" s="46" t="e">
        <f>'SC1'!DO46</f>
        <v>#N/A</v>
      </c>
      <c r="GJ57" s="46" t="e">
        <f>'SC1'!DP46</f>
        <v>#N/A</v>
      </c>
      <c r="GK57" s="46" t="e">
        <f t="shared" si="82"/>
        <v>#N/A</v>
      </c>
      <c r="GL57" s="47" t="e">
        <f t="shared" si="35"/>
        <v>#N/A</v>
      </c>
      <c r="GM57" s="16" t="e">
        <f>'SC1'!DQ46</f>
        <v>#N/A</v>
      </c>
      <c r="GN57" s="16" t="e">
        <f>'SC1'!DR46</f>
        <v>#N/A</v>
      </c>
      <c r="GO57" s="16" t="e">
        <f>'SC1'!DS46</f>
        <v>#N/A</v>
      </c>
      <c r="GP57" s="16" t="e">
        <f t="shared" si="83"/>
        <v>#N/A</v>
      </c>
      <c r="GQ57" s="16" t="e">
        <f t="shared" si="36"/>
        <v>#N/A</v>
      </c>
      <c r="GR57" s="45" t="e">
        <f>'SC1'!DT46</f>
        <v>#N/A</v>
      </c>
      <c r="GS57" s="46" t="e">
        <f>'SC1'!DU46</f>
        <v>#N/A</v>
      </c>
      <c r="GT57" s="46" t="e">
        <f>'SC1'!DV46</f>
        <v>#N/A</v>
      </c>
      <c r="GU57" s="46" t="e">
        <f t="shared" si="84"/>
        <v>#N/A</v>
      </c>
      <c r="GV57" s="47" t="e">
        <f t="shared" si="37"/>
        <v>#N/A</v>
      </c>
      <c r="GW57" s="16" t="e">
        <f>'SC1'!DW46</f>
        <v>#N/A</v>
      </c>
      <c r="GX57" s="16" t="e">
        <f>'SC1'!DX46</f>
        <v>#N/A</v>
      </c>
      <c r="GY57" s="16" t="e">
        <f>'SC1'!DY46</f>
        <v>#N/A</v>
      </c>
      <c r="GZ57" s="16" t="e">
        <f t="shared" si="85"/>
        <v>#N/A</v>
      </c>
      <c r="HA57" s="16" t="e">
        <f t="shared" si="38"/>
        <v>#N/A</v>
      </c>
      <c r="HB57" s="45" t="e">
        <f>'SC1'!DZ46</f>
        <v>#N/A</v>
      </c>
      <c r="HC57" s="46" t="e">
        <f>'SC1'!EA46</f>
        <v>#N/A</v>
      </c>
      <c r="HD57" s="46" t="e">
        <f>'SC1'!EB46</f>
        <v>#N/A</v>
      </c>
      <c r="HE57" s="46" t="e">
        <f t="shared" si="86"/>
        <v>#N/A</v>
      </c>
      <c r="HF57" s="47" t="e">
        <f t="shared" si="39"/>
        <v>#N/A</v>
      </c>
      <c r="HG57" s="16" t="e">
        <f>'SC1'!EC46</f>
        <v>#N/A</v>
      </c>
      <c r="HH57" s="16" t="e">
        <f>'SC1'!ED46</f>
        <v>#N/A</v>
      </c>
      <c r="HI57" s="16" t="e">
        <f>'SC1'!EE46</f>
        <v>#N/A</v>
      </c>
      <c r="HJ57" s="16" t="e">
        <f t="shared" si="87"/>
        <v>#N/A</v>
      </c>
      <c r="HK57" s="16" t="e">
        <f t="shared" si="40"/>
        <v>#N/A</v>
      </c>
      <c r="HL57" s="45" t="e">
        <f>'SC1'!EF46</f>
        <v>#N/A</v>
      </c>
      <c r="HM57" s="46" t="e">
        <f>'SC1'!EG46</f>
        <v>#N/A</v>
      </c>
      <c r="HN57" s="46" t="e">
        <f>'SC1'!EH46</f>
        <v>#N/A</v>
      </c>
      <c r="HO57" s="46" t="e">
        <f t="shared" si="88"/>
        <v>#N/A</v>
      </c>
      <c r="HP57" s="47" t="e">
        <f t="shared" si="41"/>
        <v>#N/A</v>
      </c>
      <c r="HQ57" s="16" t="e">
        <f>'SC1'!EI46</f>
        <v>#N/A</v>
      </c>
      <c r="HR57" s="16" t="e">
        <f>'SC1'!EJ46</f>
        <v>#N/A</v>
      </c>
      <c r="HS57" s="16" t="e">
        <f>'SC1'!EK46</f>
        <v>#N/A</v>
      </c>
      <c r="HT57" s="16" t="e">
        <f t="shared" si="89"/>
        <v>#N/A</v>
      </c>
      <c r="HU57" s="16" t="e">
        <f t="shared" si="42"/>
        <v>#N/A</v>
      </c>
      <c r="HV57" s="45" t="e">
        <f>'SC1'!EL46</f>
        <v>#N/A</v>
      </c>
      <c r="HW57" s="46" t="e">
        <f>'SC1'!EM46</f>
        <v>#N/A</v>
      </c>
      <c r="HX57" s="46" t="e">
        <f>'SC1'!EN46</f>
        <v>#N/A</v>
      </c>
      <c r="HY57" s="46" t="e">
        <f t="shared" si="90"/>
        <v>#N/A</v>
      </c>
      <c r="HZ57" s="47" t="e">
        <f t="shared" si="43"/>
        <v>#N/A</v>
      </c>
      <c r="IA57" s="45" t="e">
        <f>'SC1'!EO46</f>
        <v>#N/A</v>
      </c>
      <c r="IB57" s="46" t="e">
        <f>'SC1'!EP46</f>
        <v>#N/A</v>
      </c>
      <c r="IC57" s="46" t="e">
        <f>'SC1'!EQ46</f>
        <v>#N/A</v>
      </c>
      <c r="ID57" s="46" t="e">
        <f t="shared" si="91"/>
        <v>#N/A</v>
      </c>
      <c r="IE57" s="47" t="e">
        <f t="shared" si="44"/>
        <v>#N/A</v>
      </c>
    </row>
    <row r="58" spans="1:239" s="16" customFormat="1" x14ac:dyDescent="0.25">
      <c r="A58" s="16">
        <f>'SC1'!A47</f>
        <v>0</v>
      </c>
      <c r="B58" s="16" t="e">
        <f>'SC1'!B47</f>
        <v>#N/A</v>
      </c>
      <c r="C58" s="16" t="e">
        <f>'SC1'!C47</f>
        <v>#N/A</v>
      </c>
      <c r="D58" s="16" t="e">
        <f>'SC1'!D47</f>
        <v>#N/A</v>
      </c>
      <c r="E58" s="16" t="e">
        <f>'SC1'!E47</f>
        <v>#N/A</v>
      </c>
      <c r="F58" s="16" t="e">
        <f>'SC1'!F47</f>
        <v>#N/A</v>
      </c>
      <c r="G58" s="16" t="e">
        <f>'SC1'!G47</f>
        <v>#N/A</v>
      </c>
      <c r="H58" s="16" t="e">
        <f>'SC1'!H47</f>
        <v>#N/A</v>
      </c>
      <c r="I58" s="16" t="e">
        <f>'SC1'!I47</f>
        <v>#N/A</v>
      </c>
      <c r="J58" s="45" t="e">
        <f>'SC1'!J47</f>
        <v>#N/A</v>
      </c>
      <c r="K58" s="46" t="e">
        <f>'SC1'!K47</f>
        <v>#N/A</v>
      </c>
      <c r="L58" s="46" t="e">
        <f>'SC1'!#REF!</f>
        <v>#REF!</v>
      </c>
      <c r="M58" s="46" t="e">
        <f t="shared" si="45"/>
        <v>#N/A</v>
      </c>
      <c r="N58" s="47" t="e">
        <f t="shared" si="96"/>
        <v>#REF!</v>
      </c>
      <c r="O58" s="16" t="e">
        <f>'SC1'!M47</f>
        <v>#N/A</v>
      </c>
      <c r="P58" s="16" t="e">
        <f>'SC1'!N47</f>
        <v>#N/A</v>
      </c>
      <c r="Q58" s="16" t="e">
        <f>'SC1'!#REF!</f>
        <v>#REF!</v>
      </c>
      <c r="R58" s="16" t="e">
        <f t="shared" si="47"/>
        <v>#N/A</v>
      </c>
      <c r="S58" s="16" t="e">
        <f t="shared" si="0"/>
        <v>#REF!</v>
      </c>
      <c r="T58" s="45" t="e">
        <f>'SC1'!P47</f>
        <v>#N/A</v>
      </c>
      <c r="U58" s="46" t="e">
        <f>'SC1'!Q47</f>
        <v>#N/A</v>
      </c>
      <c r="V58" s="46" t="e">
        <f>'SC1'!R47</f>
        <v>#N/A</v>
      </c>
      <c r="W58" s="46" t="e">
        <f t="shared" si="48"/>
        <v>#N/A</v>
      </c>
      <c r="X58" s="47" t="e">
        <f t="shared" si="1"/>
        <v>#N/A</v>
      </c>
      <c r="Y58" s="16" t="e">
        <f>'SC1'!S47</f>
        <v>#N/A</v>
      </c>
      <c r="Z58" s="16" t="e">
        <f>'SC1'!T47</f>
        <v>#N/A</v>
      </c>
      <c r="AA58" s="16" t="e">
        <f>'SC1'!U47</f>
        <v>#N/A</v>
      </c>
      <c r="AB58" s="16" t="e">
        <f t="shared" si="49"/>
        <v>#N/A</v>
      </c>
      <c r="AC58" s="16" t="e">
        <f t="shared" si="2"/>
        <v>#N/A</v>
      </c>
      <c r="AD58" s="45" t="e">
        <f>'SC1'!V47</f>
        <v>#N/A</v>
      </c>
      <c r="AE58" s="46" t="e">
        <f>'SC1'!W47</f>
        <v>#N/A</v>
      </c>
      <c r="AF58" s="46" t="e">
        <f>'SC1'!X47</f>
        <v>#N/A</v>
      </c>
      <c r="AG58" s="46" t="e">
        <f t="shared" si="50"/>
        <v>#N/A</v>
      </c>
      <c r="AH58" s="47" t="e">
        <f t="shared" si="3"/>
        <v>#N/A</v>
      </c>
      <c r="AI58" s="16" t="e">
        <f>'SC1'!Y47</f>
        <v>#N/A</v>
      </c>
      <c r="AJ58" s="16" t="e">
        <f>'SC1'!Z47</f>
        <v>#N/A</v>
      </c>
      <c r="AK58" s="16" t="e">
        <f>'SC1'!AA47</f>
        <v>#N/A</v>
      </c>
      <c r="AL58" s="16" t="e">
        <f t="shared" si="51"/>
        <v>#N/A</v>
      </c>
      <c r="AM58" s="16" t="e">
        <f t="shared" si="4"/>
        <v>#N/A</v>
      </c>
      <c r="AN58" s="45" t="e">
        <f>'SC1'!AB47</f>
        <v>#N/A</v>
      </c>
      <c r="AO58" s="46" t="e">
        <f>'SC1'!AC47</f>
        <v>#N/A</v>
      </c>
      <c r="AP58" s="46" t="e">
        <f>'SC1'!AD47</f>
        <v>#N/A</v>
      </c>
      <c r="AQ58" s="46" t="e">
        <f t="shared" si="52"/>
        <v>#N/A</v>
      </c>
      <c r="AR58" s="47" t="e">
        <f t="shared" si="5"/>
        <v>#N/A</v>
      </c>
      <c r="AS58" s="16" t="e">
        <f>'SC1'!AE47</f>
        <v>#N/A</v>
      </c>
      <c r="AT58" s="16" t="e">
        <f>'SC1'!AF47</f>
        <v>#N/A</v>
      </c>
      <c r="AU58" s="16" t="e">
        <f>'SC1'!AG47</f>
        <v>#N/A</v>
      </c>
      <c r="AV58" s="16" t="e">
        <f t="shared" si="53"/>
        <v>#N/A</v>
      </c>
      <c r="AW58" s="16" t="e">
        <f t="shared" si="6"/>
        <v>#N/A</v>
      </c>
      <c r="AX58" s="45" t="e">
        <f>'SC1'!AH47</f>
        <v>#N/A</v>
      </c>
      <c r="AY58" s="46" t="e">
        <f>'SC1'!AI47</f>
        <v>#N/A</v>
      </c>
      <c r="AZ58" s="46" t="e">
        <f>'SC1'!AJ47</f>
        <v>#N/A</v>
      </c>
      <c r="BA58" s="46" t="e">
        <f t="shared" si="54"/>
        <v>#N/A</v>
      </c>
      <c r="BB58" s="47" t="e">
        <f t="shared" si="7"/>
        <v>#N/A</v>
      </c>
      <c r="BC58" s="16" t="e">
        <f>'SC1'!AK47</f>
        <v>#N/A</v>
      </c>
      <c r="BD58" s="16" t="e">
        <f>'SC1'!AL47</f>
        <v>#N/A</v>
      </c>
      <c r="BE58" s="16" t="e">
        <f>'SC1'!AM47</f>
        <v>#N/A</v>
      </c>
      <c r="BF58" s="16" t="e">
        <f t="shared" si="55"/>
        <v>#N/A</v>
      </c>
      <c r="BG58" s="16" t="e">
        <f t="shared" si="8"/>
        <v>#N/A</v>
      </c>
      <c r="BH58" s="45" t="e">
        <f>'SC1'!AN47</f>
        <v>#N/A</v>
      </c>
      <c r="BI58" s="46" t="e">
        <f>'SC1'!AO47</f>
        <v>#N/A</v>
      </c>
      <c r="BJ58" s="46" t="e">
        <f>'SC1'!AP47</f>
        <v>#N/A</v>
      </c>
      <c r="BK58" s="46" t="e">
        <f t="shared" si="56"/>
        <v>#N/A</v>
      </c>
      <c r="BL58" s="47" t="e">
        <f t="shared" si="9"/>
        <v>#N/A</v>
      </c>
      <c r="BM58" s="16" t="e">
        <f>'SC1'!AQ47</f>
        <v>#N/A</v>
      </c>
      <c r="BN58" s="16" t="e">
        <f>'SC1'!AR47</f>
        <v>#N/A</v>
      </c>
      <c r="BO58" s="16" t="e">
        <f>'SC1'!AS47</f>
        <v>#N/A</v>
      </c>
      <c r="BP58" s="16" t="e">
        <f t="shared" si="57"/>
        <v>#N/A</v>
      </c>
      <c r="BQ58" s="16" t="e">
        <f t="shared" si="10"/>
        <v>#N/A</v>
      </c>
      <c r="BR58" s="45" t="e">
        <f>'SC1'!AT47</f>
        <v>#N/A</v>
      </c>
      <c r="BS58" s="46" t="e">
        <f>'SC1'!AU47</f>
        <v>#N/A</v>
      </c>
      <c r="BT58" s="46" t="e">
        <f>'SC1'!AV47</f>
        <v>#N/A</v>
      </c>
      <c r="BU58" s="46" t="e">
        <f t="shared" si="58"/>
        <v>#N/A</v>
      </c>
      <c r="BV58" s="47" t="e">
        <f t="shared" si="11"/>
        <v>#N/A</v>
      </c>
      <c r="BW58" s="16" t="e">
        <f>'SC1'!AW47</f>
        <v>#N/A</v>
      </c>
      <c r="BX58" s="16" t="e">
        <f>'SC1'!AX47</f>
        <v>#N/A</v>
      </c>
      <c r="BY58" s="16" t="e">
        <f>'SC1'!AY47</f>
        <v>#N/A</v>
      </c>
      <c r="BZ58" s="16" t="e">
        <f t="shared" si="59"/>
        <v>#N/A</v>
      </c>
      <c r="CA58" s="16" t="e">
        <f t="shared" si="12"/>
        <v>#N/A</v>
      </c>
      <c r="CB58" s="45" t="e">
        <f>'SC1'!AZ47</f>
        <v>#N/A</v>
      </c>
      <c r="CC58" s="46" t="e">
        <f>'SC1'!BA47</f>
        <v>#N/A</v>
      </c>
      <c r="CD58" s="46" t="e">
        <f>'SC1'!BB47</f>
        <v>#N/A</v>
      </c>
      <c r="CE58" s="46" t="e">
        <f t="shared" si="60"/>
        <v>#N/A</v>
      </c>
      <c r="CF58" s="47" t="e">
        <f t="shared" si="13"/>
        <v>#N/A</v>
      </c>
      <c r="CG58" s="16" t="e">
        <f>'SC1'!BC47</f>
        <v>#N/A</v>
      </c>
      <c r="CH58" s="16" t="e">
        <f>'SC1'!BD47</f>
        <v>#N/A</v>
      </c>
      <c r="CI58" s="16" t="e">
        <f>'SC1'!BE47</f>
        <v>#N/A</v>
      </c>
      <c r="CJ58" s="16" t="e">
        <f t="shared" si="61"/>
        <v>#N/A</v>
      </c>
      <c r="CK58" s="16" t="e">
        <f t="shared" si="14"/>
        <v>#N/A</v>
      </c>
      <c r="CL58" s="45" t="e">
        <f>'SC1'!BF47</f>
        <v>#N/A</v>
      </c>
      <c r="CM58" s="46" t="e">
        <f>'SC1'!BG47</f>
        <v>#N/A</v>
      </c>
      <c r="CN58" s="46" t="e">
        <f>'SC1'!BH47</f>
        <v>#N/A</v>
      </c>
      <c r="CO58" s="46" t="e">
        <f t="shared" si="62"/>
        <v>#N/A</v>
      </c>
      <c r="CP58" s="47" t="e">
        <f t="shared" si="15"/>
        <v>#N/A</v>
      </c>
      <c r="CQ58" s="16" t="e">
        <f>'SC1'!BI47</f>
        <v>#N/A</v>
      </c>
      <c r="CR58" s="16" t="e">
        <f>'SC1'!BJ47</f>
        <v>#N/A</v>
      </c>
      <c r="CS58" s="16" t="e">
        <f>'SC1'!BK47</f>
        <v>#N/A</v>
      </c>
      <c r="CT58" s="16" t="e">
        <f t="shared" si="63"/>
        <v>#N/A</v>
      </c>
      <c r="CU58" s="16" t="e">
        <f t="shared" si="16"/>
        <v>#N/A</v>
      </c>
      <c r="CV58" s="45" t="e">
        <f>'SC1'!BL47</f>
        <v>#N/A</v>
      </c>
      <c r="CW58" s="46" t="e">
        <f>'SC1'!BM47</f>
        <v>#N/A</v>
      </c>
      <c r="CX58" s="46" t="e">
        <f>'SC1'!BN47</f>
        <v>#N/A</v>
      </c>
      <c r="CY58" s="46" t="e">
        <f t="shared" si="64"/>
        <v>#N/A</v>
      </c>
      <c r="CZ58" s="47" t="e">
        <f t="shared" si="17"/>
        <v>#N/A</v>
      </c>
      <c r="DA58" s="16" t="e">
        <f>'SC1'!BO47</f>
        <v>#N/A</v>
      </c>
      <c r="DB58" s="16" t="e">
        <f>'SC1'!BP47</f>
        <v>#N/A</v>
      </c>
      <c r="DC58" s="16" t="e">
        <f>'SC1'!BQ47</f>
        <v>#N/A</v>
      </c>
      <c r="DD58" s="16" t="e">
        <f t="shared" si="65"/>
        <v>#N/A</v>
      </c>
      <c r="DE58" s="16" t="e">
        <f t="shared" si="18"/>
        <v>#N/A</v>
      </c>
      <c r="DF58" s="45" t="e">
        <f>'SC1'!BR47</f>
        <v>#N/A</v>
      </c>
      <c r="DG58" s="46" t="e">
        <f>'SC1'!BS47</f>
        <v>#N/A</v>
      </c>
      <c r="DH58" s="46" t="e">
        <f>'SC1'!BT47</f>
        <v>#N/A</v>
      </c>
      <c r="DI58" s="46" t="e">
        <f t="shared" si="66"/>
        <v>#N/A</v>
      </c>
      <c r="DJ58" s="47" t="e">
        <f t="shared" si="19"/>
        <v>#N/A</v>
      </c>
      <c r="DK58" s="16" t="e">
        <f>'SC1'!BU47</f>
        <v>#N/A</v>
      </c>
      <c r="DL58" s="16" t="e">
        <f>'SC1'!BV47</f>
        <v>#N/A</v>
      </c>
      <c r="DM58" s="16" t="e">
        <f>'SC1'!BW47</f>
        <v>#N/A</v>
      </c>
      <c r="DN58" s="16" t="e">
        <f t="shared" si="67"/>
        <v>#N/A</v>
      </c>
      <c r="DO58" s="16" t="e">
        <f t="shared" si="20"/>
        <v>#N/A</v>
      </c>
      <c r="DP58" s="45" t="e">
        <f>'SC1'!BX47</f>
        <v>#N/A</v>
      </c>
      <c r="DQ58" s="46" t="e">
        <f>'SC1'!BY47</f>
        <v>#N/A</v>
      </c>
      <c r="DR58" s="46" t="e">
        <f>'SC1'!BZ47</f>
        <v>#N/A</v>
      </c>
      <c r="DS58" s="46" t="e">
        <f t="shared" si="68"/>
        <v>#N/A</v>
      </c>
      <c r="DT58" s="47" t="e">
        <f t="shared" si="21"/>
        <v>#N/A</v>
      </c>
      <c r="DU58" s="16" t="e">
        <f>'SC1'!CA47</f>
        <v>#N/A</v>
      </c>
      <c r="DV58" s="16" t="e">
        <f>'SC1'!CB47</f>
        <v>#N/A</v>
      </c>
      <c r="DW58" s="16" t="e">
        <f>'SC1'!CC47</f>
        <v>#N/A</v>
      </c>
      <c r="DX58" s="16" t="e">
        <f t="shared" si="69"/>
        <v>#N/A</v>
      </c>
      <c r="DY58" s="16" t="e">
        <f t="shared" si="22"/>
        <v>#N/A</v>
      </c>
      <c r="DZ58" s="45" t="e">
        <f>'SC1'!CD47</f>
        <v>#N/A</v>
      </c>
      <c r="EA58" s="46" t="e">
        <f>'SC1'!CE47</f>
        <v>#N/A</v>
      </c>
      <c r="EB58" s="46" t="e">
        <f>'SC1'!CF47</f>
        <v>#N/A</v>
      </c>
      <c r="EC58" s="46" t="e">
        <f t="shared" si="70"/>
        <v>#N/A</v>
      </c>
      <c r="ED58" s="47" t="e">
        <f t="shared" si="23"/>
        <v>#N/A</v>
      </c>
      <c r="EE58" s="16" t="e">
        <f>'SC1'!CG47</f>
        <v>#N/A</v>
      </c>
      <c r="EF58" s="16" t="e">
        <f>'SC1'!CH47</f>
        <v>#N/A</v>
      </c>
      <c r="EG58" s="16" t="e">
        <f>'SC1'!CI47</f>
        <v>#N/A</v>
      </c>
      <c r="EH58" s="16" t="e">
        <f t="shared" si="71"/>
        <v>#N/A</v>
      </c>
      <c r="EI58" s="16" t="e">
        <f t="shared" si="24"/>
        <v>#N/A</v>
      </c>
      <c r="EJ58" s="45" t="e">
        <f>'SC1'!CJ47</f>
        <v>#N/A</v>
      </c>
      <c r="EK58" s="46" t="e">
        <f>'SC1'!CK47</f>
        <v>#N/A</v>
      </c>
      <c r="EL58" s="46" t="e">
        <f>'SC1'!CL47</f>
        <v>#N/A</v>
      </c>
      <c r="EM58" s="46" t="e">
        <f t="shared" si="72"/>
        <v>#N/A</v>
      </c>
      <c r="EN58" s="47" t="e">
        <f t="shared" si="25"/>
        <v>#N/A</v>
      </c>
      <c r="EO58" s="16" t="e">
        <f>'SC1'!CM47</f>
        <v>#N/A</v>
      </c>
      <c r="EP58" s="16" t="e">
        <f>'SC1'!CN47</f>
        <v>#N/A</v>
      </c>
      <c r="EQ58" s="16" t="e">
        <f>'SC1'!CO47</f>
        <v>#N/A</v>
      </c>
      <c r="ER58" s="16" t="e">
        <f t="shared" si="73"/>
        <v>#N/A</v>
      </c>
      <c r="ES58" s="16" t="e">
        <f t="shared" si="26"/>
        <v>#N/A</v>
      </c>
      <c r="ET58" s="45" t="e">
        <f>'SC1'!CP47</f>
        <v>#N/A</v>
      </c>
      <c r="EU58" s="46" t="e">
        <f>'SC1'!CQ47</f>
        <v>#N/A</v>
      </c>
      <c r="EV58" s="46" t="e">
        <f>'SC1'!CR47</f>
        <v>#N/A</v>
      </c>
      <c r="EW58" s="46" t="e">
        <f t="shared" si="74"/>
        <v>#N/A</v>
      </c>
      <c r="EX58" s="47" t="e">
        <f t="shared" si="27"/>
        <v>#N/A</v>
      </c>
      <c r="EY58" s="16" t="e">
        <f>'SC1'!CS47</f>
        <v>#N/A</v>
      </c>
      <c r="EZ58" s="16" t="e">
        <f>'SC1'!CT47</f>
        <v>#N/A</v>
      </c>
      <c r="FA58" s="16" t="e">
        <f>'SC1'!CU47</f>
        <v>#N/A</v>
      </c>
      <c r="FB58" s="16" t="e">
        <f t="shared" si="75"/>
        <v>#N/A</v>
      </c>
      <c r="FC58" s="16" t="e">
        <f t="shared" si="28"/>
        <v>#N/A</v>
      </c>
      <c r="FD58" s="45" t="e">
        <f>'SC1'!CV47</f>
        <v>#N/A</v>
      </c>
      <c r="FE58" s="46" t="e">
        <f>'SC1'!CW47</f>
        <v>#N/A</v>
      </c>
      <c r="FF58" s="46" t="e">
        <f>'SC1'!CX47</f>
        <v>#N/A</v>
      </c>
      <c r="FG58" s="46" t="e">
        <f t="shared" si="76"/>
        <v>#N/A</v>
      </c>
      <c r="FH58" s="47" t="e">
        <f t="shared" si="29"/>
        <v>#N/A</v>
      </c>
      <c r="FI58" s="16" t="e">
        <f>'SC1'!CY47</f>
        <v>#N/A</v>
      </c>
      <c r="FJ58" s="16" t="e">
        <f>'SC1'!CZ47</f>
        <v>#N/A</v>
      </c>
      <c r="FK58" s="16" t="e">
        <f>'SC1'!DA47</f>
        <v>#N/A</v>
      </c>
      <c r="FL58" s="16" t="e">
        <f t="shared" si="77"/>
        <v>#N/A</v>
      </c>
      <c r="FM58" s="16" t="e">
        <f t="shared" si="30"/>
        <v>#N/A</v>
      </c>
      <c r="FN58" s="45" t="e">
        <f>'SC1'!DB47</f>
        <v>#N/A</v>
      </c>
      <c r="FO58" s="46" t="e">
        <f>'SC1'!DC47</f>
        <v>#N/A</v>
      </c>
      <c r="FP58" s="46" t="e">
        <f>'SC1'!DD47</f>
        <v>#N/A</v>
      </c>
      <c r="FQ58" s="46" t="e">
        <f t="shared" si="78"/>
        <v>#N/A</v>
      </c>
      <c r="FR58" s="47" t="e">
        <f t="shared" si="31"/>
        <v>#N/A</v>
      </c>
      <c r="FS58" s="16" t="e">
        <f>'SC1'!DE47</f>
        <v>#N/A</v>
      </c>
      <c r="FT58" s="16" t="e">
        <f>'SC1'!DF47</f>
        <v>#N/A</v>
      </c>
      <c r="FU58" s="16" t="e">
        <f>'SC1'!DG47</f>
        <v>#N/A</v>
      </c>
      <c r="FV58" s="16" t="e">
        <f t="shared" si="79"/>
        <v>#N/A</v>
      </c>
      <c r="FW58" s="16" t="e">
        <f t="shared" si="32"/>
        <v>#N/A</v>
      </c>
      <c r="FX58" s="45" t="e">
        <f>'SC1'!DH47</f>
        <v>#N/A</v>
      </c>
      <c r="FY58" s="46" t="e">
        <f>'SC1'!DI47</f>
        <v>#N/A</v>
      </c>
      <c r="FZ58" s="46" t="e">
        <f>'SC1'!DJ47</f>
        <v>#N/A</v>
      </c>
      <c r="GA58" s="46" t="e">
        <f t="shared" si="80"/>
        <v>#N/A</v>
      </c>
      <c r="GB58" s="47" t="e">
        <f t="shared" si="33"/>
        <v>#N/A</v>
      </c>
      <c r="GC58" s="16" t="e">
        <f>'SC1'!DK47</f>
        <v>#N/A</v>
      </c>
      <c r="GD58" s="16" t="e">
        <f>'SC1'!DL47</f>
        <v>#N/A</v>
      </c>
      <c r="GE58" s="16" t="e">
        <f>'SC1'!DM47</f>
        <v>#N/A</v>
      </c>
      <c r="GF58" s="16" t="e">
        <f t="shared" si="81"/>
        <v>#N/A</v>
      </c>
      <c r="GG58" s="16" t="e">
        <f t="shared" si="34"/>
        <v>#N/A</v>
      </c>
      <c r="GH58" s="45" t="e">
        <f>'SC1'!DN47</f>
        <v>#N/A</v>
      </c>
      <c r="GI58" s="46" t="e">
        <f>'SC1'!DO47</f>
        <v>#N/A</v>
      </c>
      <c r="GJ58" s="46" t="e">
        <f>'SC1'!DP47</f>
        <v>#N/A</v>
      </c>
      <c r="GK58" s="46" t="e">
        <f t="shared" si="82"/>
        <v>#N/A</v>
      </c>
      <c r="GL58" s="47" t="e">
        <f t="shared" si="35"/>
        <v>#N/A</v>
      </c>
      <c r="GM58" s="16" t="e">
        <f>'SC1'!DQ47</f>
        <v>#N/A</v>
      </c>
      <c r="GN58" s="16" t="e">
        <f>'SC1'!DR47</f>
        <v>#N/A</v>
      </c>
      <c r="GO58" s="16" t="e">
        <f>'SC1'!DS47</f>
        <v>#N/A</v>
      </c>
      <c r="GP58" s="16" t="e">
        <f t="shared" si="83"/>
        <v>#N/A</v>
      </c>
      <c r="GQ58" s="16" t="e">
        <f t="shared" si="36"/>
        <v>#N/A</v>
      </c>
      <c r="GR58" s="45" t="e">
        <f>'SC1'!DT47</f>
        <v>#N/A</v>
      </c>
      <c r="GS58" s="46" t="e">
        <f>'SC1'!DU47</f>
        <v>#N/A</v>
      </c>
      <c r="GT58" s="46" t="e">
        <f>'SC1'!DV47</f>
        <v>#N/A</v>
      </c>
      <c r="GU58" s="46" t="e">
        <f t="shared" si="84"/>
        <v>#N/A</v>
      </c>
      <c r="GV58" s="47" t="e">
        <f t="shared" si="37"/>
        <v>#N/A</v>
      </c>
      <c r="GW58" s="16" t="e">
        <f>'SC1'!DW47</f>
        <v>#N/A</v>
      </c>
      <c r="GX58" s="16" t="e">
        <f>'SC1'!DX47</f>
        <v>#N/A</v>
      </c>
      <c r="GY58" s="16" t="e">
        <f>'SC1'!DY47</f>
        <v>#N/A</v>
      </c>
      <c r="GZ58" s="16" t="e">
        <f t="shared" si="85"/>
        <v>#N/A</v>
      </c>
      <c r="HA58" s="16" t="e">
        <f t="shared" si="38"/>
        <v>#N/A</v>
      </c>
      <c r="HB58" s="45" t="e">
        <f>'SC1'!DZ47</f>
        <v>#N/A</v>
      </c>
      <c r="HC58" s="46" t="e">
        <f>'SC1'!EA47</f>
        <v>#N/A</v>
      </c>
      <c r="HD58" s="46" t="e">
        <f>'SC1'!EB47</f>
        <v>#N/A</v>
      </c>
      <c r="HE58" s="46" t="e">
        <f t="shared" si="86"/>
        <v>#N/A</v>
      </c>
      <c r="HF58" s="47" t="e">
        <f t="shared" si="39"/>
        <v>#N/A</v>
      </c>
      <c r="HG58" s="16" t="e">
        <f>'SC1'!EC47</f>
        <v>#N/A</v>
      </c>
      <c r="HH58" s="16" t="e">
        <f>'SC1'!ED47</f>
        <v>#N/A</v>
      </c>
      <c r="HI58" s="16" t="e">
        <f>'SC1'!EE47</f>
        <v>#N/A</v>
      </c>
      <c r="HJ58" s="16" t="e">
        <f t="shared" si="87"/>
        <v>#N/A</v>
      </c>
      <c r="HK58" s="16" t="e">
        <f t="shared" si="40"/>
        <v>#N/A</v>
      </c>
      <c r="HL58" s="45" t="e">
        <f>'SC1'!EF47</f>
        <v>#N/A</v>
      </c>
      <c r="HM58" s="46" t="e">
        <f>'SC1'!EG47</f>
        <v>#N/A</v>
      </c>
      <c r="HN58" s="46" t="e">
        <f>'SC1'!EH47</f>
        <v>#N/A</v>
      </c>
      <c r="HO58" s="46" t="e">
        <f t="shared" si="88"/>
        <v>#N/A</v>
      </c>
      <c r="HP58" s="47" t="e">
        <f t="shared" si="41"/>
        <v>#N/A</v>
      </c>
      <c r="HQ58" s="16" t="e">
        <f>'SC1'!EI47</f>
        <v>#N/A</v>
      </c>
      <c r="HR58" s="16" t="e">
        <f>'SC1'!EJ47</f>
        <v>#N/A</v>
      </c>
      <c r="HS58" s="16" t="e">
        <f>'SC1'!EK47</f>
        <v>#N/A</v>
      </c>
      <c r="HT58" s="16" t="e">
        <f t="shared" si="89"/>
        <v>#N/A</v>
      </c>
      <c r="HU58" s="16" t="e">
        <f t="shared" si="42"/>
        <v>#N/A</v>
      </c>
      <c r="HV58" s="45" t="e">
        <f>'SC1'!EL47</f>
        <v>#N/A</v>
      </c>
      <c r="HW58" s="46" t="e">
        <f>'SC1'!EM47</f>
        <v>#N/A</v>
      </c>
      <c r="HX58" s="46" t="e">
        <f>'SC1'!EN47</f>
        <v>#N/A</v>
      </c>
      <c r="HY58" s="46" t="e">
        <f t="shared" si="90"/>
        <v>#N/A</v>
      </c>
      <c r="HZ58" s="47" t="e">
        <f t="shared" si="43"/>
        <v>#N/A</v>
      </c>
      <c r="IA58" s="45" t="e">
        <f>'SC1'!EO47</f>
        <v>#N/A</v>
      </c>
      <c r="IB58" s="46" t="e">
        <f>'SC1'!EP47</f>
        <v>#N/A</v>
      </c>
      <c r="IC58" s="46" t="e">
        <f>'SC1'!EQ47</f>
        <v>#N/A</v>
      </c>
      <c r="ID58" s="46" t="e">
        <f t="shared" si="91"/>
        <v>#N/A</v>
      </c>
      <c r="IE58" s="47" t="e">
        <f t="shared" si="44"/>
        <v>#N/A</v>
      </c>
    </row>
    <row r="59" spans="1:239" s="16" customFormat="1" x14ac:dyDescent="0.25">
      <c r="J59" s="45"/>
      <c r="K59" s="46"/>
      <c r="L59" s="46"/>
      <c r="M59" s="46"/>
      <c r="N59" s="47"/>
      <c r="T59" s="45"/>
      <c r="U59" s="46"/>
      <c r="V59" s="46"/>
      <c r="W59" s="46"/>
      <c r="X59" s="47"/>
      <c r="AD59" s="45"/>
      <c r="AE59" s="46"/>
      <c r="AF59" s="46"/>
      <c r="AG59" s="46"/>
      <c r="AH59" s="47"/>
      <c r="AN59" s="45"/>
      <c r="AO59" s="46"/>
      <c r="AP59" s="46"/>
      <c r="AQ59" s="46"/>
      <c r="AR59" s="47"/>
      <c r="AX59" s="45"/>
      <c r="AY59" s="46"/>
      <c r="AZ59" s="46"/>
      <c r="BA59" s="46"/>
      <c r="BB59" s="47"/>
      <c r="BH59" s="45"/>
      <c r="BI59" s="46"/>
      <c r="BJ59" s="46"/>
      <c r="BK59" s="46"/>
      <c r="BL59" s="47"/>
      <c r="BR59" s="45"/>
      <c r="BS59" s="46"/>
      <c r="BT59" s="46"/>
      <c r="BU59" s="46"/>
      <c r="BV59" s="47"/>
      <c r="CB59" s="45"/>
      <c r="CC59" s="46"/>
      <c r="CD59" s="46"/>
      <c r="CE59" s="46"/>
      <c r="CF59" s="47"/>
      <c r="CL59" s="45"/>
      <c r="CM59" s="46"/>
      <c r="CN59" s="46"/>
      <c r="CO59" s="46"/>
      <c r="CP59" s="47"/>
      <c r="CV59" s="45"/>
      <c r="CW59" s="46"/>
      <c r="CX59" s="46"/>
      <c r="CY59" s="46"/>
      <c r="CZ59" s="47"/>
      <c r="DF59" s="45"/>
      <c r="DG59" s="46"/>
      <c r="DH59" s="46"/>
      <c r="DI59" s="46"/>
      <c r="DJ59" s="47"/>
      <c r="DP59" s="45"/>
      <c r="DQ59" s="46"/>
      <c r="DR59" s="46"/>
      <c r="DS59" s="46"/>
      <c r="DT59" s="47"/>
      <c r="DZ59" s="45"/>
      <c r="EA59" s="46"/>
      <c r="EB59" s="46"/>
      <c r="EC59" s="46"/>
      <c r="ED59" s="47"/>
      <c r="EJ59" s="45"/>
      <c r="EK59" s="46"/>
      <c r="EL59" s="46"/>
      <c r="EM59" s="46"/>
      <c r="EN59" s="47"/>
      <c r="ET59" s="45"/>
      <c r="EU59" s="46"/>
      <c r="EV59" s="46"/>
      <c r="EW59" s="46"/>
      <c r="EX59" s="47"/>
      <c r="FD59" s="45"/>
      <c r="FE59" s="46"/>
      <c r="FF59" s="46"/>
      <c r="FG59" s="46"/>
      <c r="FH59" s="47"/>
      <c r="FN59" s="45"/>
      <c r="FO59" s="46"/>
      <c r="FP59" s="46"/>
      <c r="FQ59" s="46"/>
      <c r="FR59" s="47"/>
      <c r="FX59" s="45"/>
      <c r="FY59" s="46"/>
      <c r="FZ59" s="46"/>
      <c r="GA59" s="46"/>
      <c r="GB59" s="47"/>
      <c r="GH59" s="45"/>
      <c r="GI59" s="46"/>
      <c r="GJ59" s="46"/>
      <c r="GK59" s="46"/>
      <c r="GL59" s="47"/>
      <c r="GR59" s="45"/>
      <c r="GS59" s="46"/>
      <c r="GT59" s="46"/>
      <c r="GU59" s="46"/>
      <c r="GV59" s="47"/>
      <c r="HB59" s="45"/>
      <c r="HC59" s="46"/>
      <c r="HD59" s="46"/>
      <c r="HE59" s="46"/>
      <c r="HF59" s="47"/>
      <c r="HL59" s="45"/>
      <c r="HM59" s="46"/>
      <c r="HN59" s="46"/>
      <c r="HO59" s="46"/>
      <c r="HP59" s="47"/>
      <c r="HV59" s="45"/>
      <c r="HW59" s="46"/>
      <c r="HX59" s="46"/>
      <c r="HY59" s="46"/>
      <c r="HZ59" s="47"/>
      <c r="IA59" s="45"/>
      <c r="IB59" s="46"/>
      <c r="IC59" s="46"/>
      <c r="ID59" s="46"/>
      <c r="IE59" s="47"/>
    </row>
    <row r="60" spans="1:239" s="16" customFormat="1" x14ac:dyDescent="0.25">
      <c r="J60" s="45"/>
      <c r="K60" s="46"/>
      <c r="L60" s="46"/>
      <c r="M60" s="46"/>
      <c r="N60" s="47"/>
      <c r="T60" s="45"/>
      <c r="U60" s="46"/>
      <c r="V60" s="46"/>
      <c r="W60" s="46"/>
      <c r="X60" s="47"/>
      <c r="AD60" s="45"/>
      <c r="AE60" s="46"/>
      <c r="AF60" s="46"/>
      <c r="AG60" s="46"/>
      <c r="AH60" s="47"/>
      <c r="AN60" s="45"/>
      <c r="AO60" s="46"/>
      <c r="AP60" s="46"/>
      <c r="AQ60" s="46"/>
      <c r="AR60" s="47"/>
      <c r="AX60" s="45"/>
      <c r="AY60" s="46"/>
      <c r="AZ60" s="46"/>
      <c r="BA60" s="46"/>
      <c r="BB60" s="47"/>
      <c r="BH60" s="45"/>
      <c r="BI60" s="46"/>
      <c r="BJ60" s="46"/>
      <c r="BK60" s="46"/>
      <c r="BL60" s="47"/>
      <c r="BR60" s="45"/>
      <c r="BS60" s="46"/>
      <c r="BT60" s="46"/>
      <c r="BU60" s="46"/>
      <c r="BV60" s="47"/>
      <c r="CB60" s="45"/>
      <c r="CC60" s="46"/>
      <c r="CD60" s="46"/>
      <c r="CE60" s="46"/>
      <c r="CF60" s="47"/>
      <c r="CL60" s="45"/>
      <c r="CM60" s="46"/>
      <c r="CN60" s="46"/>
      <c r="CO60" s="46"/>
      <c r="CP60" s="47"/>
      <c r="CV60" s="45"/>
      <c r="CW60" s="46"/>
      <c r="CX60" s="46"/>
      <c r="CY60" s="46"/>
      <c r="CZ60" s="47"/>
      <c r="DF60" s="45"/>
      <c r="DG60" s="46"/>
      <c r="DH60" s="46"/>
      <c r="DI60" s="46"/>
      <c r="DJ60" s="47"/>
      <c r="DP60" s="45"/>
      <c r="DQ60" s="46"/>
      <c r="DR60" s="46"/>
      <c r="DS60" s="46"/>
      <c r="DT60" s="47"/>
      <c r="DZ60" s="45"/>
      <c r="EA60" s="46"/>
      <c r="EB60" s="46"/>
      <c r="EC60" s="46"/>
      <c r="ED60" s="47"/>
      <c r="EJ60" s="45"/>
      <c r="EK60" s="46"/>
      <c r="EL60" s="46"/>
      <c r="EM60" s="46"/>
      <c r="EN60" s="47"/>
      <c r="ET60" s="45"/>
      <c r="EU60" s="46"/>
      <c r="EV60" s="46"/>
      <c r="EW60" s="46"/>
      <c r="EX60" s="47"/>
      <c r="FD60" s="45"/>
      <c r="FE60" s="46"/>
      <c r="FF60" s="46"/>
      <c r="FG60" s="46"/>
      <c r="FH60" s="47"/>
      <c r="FN60" s="45"/>
      <c r="FO60" s="46"/>
      <c r="FP60" s="46"/>
      <c r="FQ60" s="46"/>
      <c r="FR60" s="47"/>
      <c r="FX60" s="45"/>
      <c r="FY60" s="46"/>
      <c r="FZ60" s="46"/>
      <c r="GA60" s="46"/>
      <c r="GB60" s="47"/>
      <c r="GH60" s="45"/>
      <c r="GI60" s="46"/>
      <c r="GJ60" s="46"/>
      <c r="GK60" s="46"/>
      <c r="GL60" s="47"/>
      <c r="GR60" s="45"/>
      <c r="GS60" s="46"/>
      <c r="GT60" s="46"/>
      <c r="GU60" s="46"/>
      <c r="GV60" s="47"/>
      <c r="HB60" s="45"/>
      <c r="HC60" s="46"/>
      <c r="HD60" s="46"/>
      <c r="HE60" s="46"/>
      <c r="HF60" s="47"/>
      <c r="HL60" s="45"/>
      <c r="HM60" s="46"/>
      <c r="HN60" s="46"/>
      <c r="HO60" s="46"/>
      <c r="HP60" s="47"/>
      <c r="HV60" s="45"/>
      <c r="HW60" s="46"/>
      <c r="HX60" s="46"/>
      <c r="HY60" s="46"/>
      <c r="HZ60" s="47"/>
      <c r="IA60" s="45"/>
      <c r="IB60" s="46"/>
      <c r="IC60" s="46"/>
      <c r="ID60" s="46"/>
      <c r="IE60" s="47"/>
    </row>
    <row r="61" spans="1:239" s="16" customFormat="1" x14ac:dyDescent="0.25">
      <c r="A61" s="16">
        <f>'SC2'!A48</f>
        <v>0</v>
      </c>
      <c r="B61" s="16" t="str">
        <f>'SC2'!B48</f>
        <v>nominal</v>
      </c>
      <c r="C61" s="16">
        <f>'SC2'!C48</f>
        <v>0</v>
      </c>
      <c r="D61" s="16">
        <f>'SC2'!D48</f>
        <v>0</v>
      </c>
      <c r="E61" s="16">
        <f>'SC2'!E48</f>
        <v>0</v>
      </c>
      <c r="F61" s="16">
        <f>'SC2'!F48</f>
        <v>0</v>
      </c>
      <c r="G61" s="16">
        <f>'SC2'!G48</f>
        <v>0</v>
      </c>
      <c r="H61" s="16">
        <f>'SC2'!H48</f>
        <v>0</v>
      </c>
      <c r="I61" s="16">
        <f>'SC2'!I48</f>
        <v>0</v>
      </c>
      <c r="J61" s="45">
        <f>'SC2'!J48</f>
        <v>0</v>
      </c>
      <c r="K61" s="46" t="e">
        <f>'SC2'!K48</f>
        <v>#VALUE!</v>
      </c>
      <c r="L61" s="46" t="e">
        <f>'SC2'!L48</f>
        <v>#VALUE!</v>
      </c>
      <c r="M61" s="46"/>
      <c r="N61" s="47"/>
      <c r="O61" s="16">
        <f>'SC2'!M48</f>
        <v>0</v>
      </c>
      <c r="P61" s="16" t="e">
        <f>'SC2'!N48</f>
        <v>#VALUE!</v>
      </c>
      <c r="Q61" s="16" t="e">
        <f>'SC2'!O48</f>
        <v>#VALUE!</v>
      </c>
      <c r="R61" s="16" t="e">
        <f t="shared" si="47"/>
        <v>#VALUE!</v>
      </c>
      <c r="S61" s="16" t="e">
        <f t="shared" si="0"/>
        <v>#VALUE!</v>
      </c>
      <c r="T61" s="45">
        <f>'SC2'!P48</f>
        <v>0</v>
      </c>
      <c r="U61" s="46">
        <f>'SC2'!Q48</f>
        <v>0</v>
      </c>
      <c r="V61" s="46">
        <f>'SC2'!R48</f>
        <v>0</v>
      </c>
      <c r="W61" s="46">
        <f t="shared" si="48"/>
        <v>0</v>
      </c>
      <c r="X61" s="47">
        <f t="shared" si="1"/>
        <v>0</v>
      </c>
      <c r="Y61" s="16">
        <f>'SC2'!S48</f>
        <v>0</v>
      </c>
      <c r="Z61" s="16">
        <f>'SC2'!T48</f>
        <v>0</v>
      </c>
      <c r="AA61" s="16">
        <f>'SC2'!U48</f>
        <v>0</v>
      </c>
      <c r="AB61" s="16">
        <f t="shared" si="49"/>
        <v>0</v>
      </c>
      <c r="AC61" s="16">
        <f t="shared" si="2"/>
        <v>0</v>
      </c>
      <c r="AD61" s="45">
        <f>'SC2'!V48</f>
        <v>0</v>
      </c>
      <c r="AE61" s="46" t="e">
        <f>'SC2'!W48</f>
        <v>#VALUE!</v>
      </c>
      <c r="AF61" s="46" t="e">
        <f>'SC2'!X48</f>
        <v>#VALUE!</v>
      </c>
      <c r="AG61" s="46" t="e">
        <f t="shared" si="50"/>
        <v>#VALUE!</v>
      </c>
      <c r="AH61" s="47" t="e">
        <f t="shared" si="3"/>
        <v>#VALUE!</v>
      </c>
      <c r="AI61" s="16">
        <f>'SC2'!Y48</f>
        <v>0</v>
      </c>
      <c r="AJ61" s="16" t="e">
        <f>'SC2'!Z48</f>
        <v>#VALUE!</v>
      </c>
      <c r="AK61" s="16" t="e">
        <f>'SC2'!AA48</f>
        <v>#VALUE!</v>
      </c>
      <c r="AL61" s="16" t="e">
        <f t="shared" si="51"/>
        <v>#VALUE!</v>
      </c>
      <c r="AM61" s="16" t="e">
        <f t="shared" si="4"/>
        <v>#VALUE!</v>
      </c>
      <c r="AN61" s="45">
        <f>'SC2'!AB48</f>
        <v>0</v>
      </c>
      <c r="AO61" s="46">
        <f>'SC2'!AC48</f>
        <v>0</v>
      </c>
      <c r="AP61" s="46">
        <f>'SC2'!AD48</f>
        <v>0</v>
      </c>
      <c r="AQ61" s="46">
        <f t="shared" si="52"/>
        <v>0</v>
      </c>
      <c r="AR61" s="47">
        <f t="shared" si="5"/>
        <v>0</v>
      </c>
      <c r="AS61" s="16">
        <f>'SC2'!AE48</f>
        <v>0</v>
      </c>
      <c r="AT61" s="16">
        <f>'SC2'!AF48</f>
        <v>0</v>
      </c>
      <c r="AU61" s="16">
        <f>'SC2'!AG48</f>
        <v>0</v>
      </c>
      <c r="AV61" s="16">
        <f t="shared" si="53"/>
        <v>0</v>
      </c>
      <c r="AW61" s="16">
        <f t="shared" si="6"/>
        <v>0</v>
      </c>
      <c r="AX61" s="45">
        <f>'SC2'!AH48</f>
        <v>0</v>
      </c>
      <c r="AY61" s="46" t="str">
        <f>'SC2'!AI48</f>
        <v>-</v>
      </c>
      <c r="AZ61" s="46" t="str">
        <f>'SC2'!AJ48</f>
        <v>-</v>
      </c>
      <c r="BA61" s="46" t="e">
        <f t="shared" si="54"/>
        <v>#VALUE!</v>
      </c>
      <c r="BB61" s="47" t="e">
        <f t="shared" si="7"/>
        <v>#VALUE!</v>
      </c>
      <c r="BC61" s="16">
        <f>'SC2'!AK48</f>
        <v>0</v>
      </c>
      <c r="BD61" s="16" t="e">
        <f>'SC2'!AL48</f>
        <v>#VALUE!</v>
      </c>
      <c r="BE61" s="16" t="e">
        <f>'SC2'!AM48</f>
        <v>#VALUE!</v>
      </c>
      <c r="BF61" s="16" t="e">
        <f t="shared" si="55"/>
        <v>#VALUE!</v>
      </c>
      <c r="BG61" s="16" t="e">
        <f t="shared" si="8"/>
        <v>#VALUE!</v>
      </c>
      <c r="BH61" s="45">
        <f>'SC2'!AN48</f>
        <v>0</v>
      </c>
      <c r="BI61" s="46">
        <f>'SC2'!AO48</f>
        <v>0</v>
      </c>
      <c r="BJ61" s="46">
        <f>'SC2'!AP48</f>
        <v>0</v>
      </c>
      <c r="BK61" s="46">
        <f t="shared" si="56"/>
        <v>0</v>
      </c>
      <c r="BL61" s="47">
        <f t="shared" si="9"/>
        <v>0</v>
      </c>
      <c r="BM61" s="16">
        <f>'SC2'!AQ48</f>
        <v>0</v>
      </c>
      <c r="BN61" s="16">
        <f>'SC2'!AR48</f>
        <v>0</v>
      </c>
      <c r="BO61" s="16">
        <f>'SC2'!AS48</f>
        <v>0</v>
      </c>
      <c r="BP61" s="16">
        <f t="shared" si="57"/>
        <v>0</v>
      </c>
      <c r="BQ61" s="16">
        <f t="shared" si="10"/>
        <v>0</v>
      </c>
      <c r="BR61" s="45">
        <f>'SC2'!AT48</f>
        <v>0</v>
      </c>
      <c r="BS61" s="46" t="str">
        <f>'SC2'!AU48</f>
        <v>-</v>
      </c>
      <c r="BT61" s="46" t="str">
        <f>'SC2'!AV48</f>
        <v>-</v>
      </c>
      <c r="BU61" s="46" t="e">
        <f t="shared" si="58"/>
        <v>#VALUE!</v>
      </c>
      <c r="BV61" s="47" t="e">
        <f t="shared" si="11"/>
        <v>#VALUE!</v>
      </c>
      <c r="BW61" s="16">
        <f>'SC2'!AW48</f>
        <v>0</v>
      </c>
      <c r="BX61" s="16" t="e">
        <f>'SC2'!AX48</f>
        <v>#VALUE!</v>
      </c>
      <c r="BY61" s="16" t="e">
        <f>'SC2'!AY48</f>
        <v>#VALUE!</v>
      </c>
      <c r="BZ61" s="16" t="e">
        <f t="shared" si="59"/>
        <v>#VALUE!</v>
      </c>
      <c r="CA61" s="16" t="e">
        <f t="shared" si="12"/>
        <v>#VALUE!</v>
      </c>
      <c r="CB61" s="45">
        <f>'SC2'!AZ48</f>
        <v>0</v>
      </c>
      <c r="CC61" s="46">
        <f>'SC2'!BA48</f>
        <v>0</v>
      </c>
      <c r="CD61" s="46">
        <f>'SC2'!BB48</f>
        <v>0</v>
      </c>
      <c r="CE61" s="46">
        <f t="shared" si="60"/>
        <v>0</v>
      </c>
      <c r="CF61" s="47">
        <f t="shared" si="13"/>
        <v>0</v>
      </c>
      <c r="CG61" s="16">
        <f>'SC2'!BC48</f>
        <v>0</v>
      </c>
      <c r="CH61" s="16">
        <f>'SC2'!BD48</f>
        <v>0</v>
      </c>
      <c r="CI61" s="16">
        <f>'SC2'!BE48</f>
        <v>0</v>
      </c>
      <c r="CJ61" s="16">
        <f t="shared" si="61"/>
        <v>0</v>
      </c>
      <c r="CK61" s="16">
        <f t="shared" si="14"/>
        <v>0</v>
      </c>
      <c r="CL61" s="45">
        <f>'SC2'!BF48</f>
        <v>0</v>
      </c>
      <c r="CM61" s="46" t="str">
        <f>'SC2'!BG48</f>
        <v>-</v>
      </c>
      <c r="CN61" s="46" t="str">
        <f>'SC2'!BH48</f>
        <v>-</v>
      </c>
      <c r="CO61" s="46" t="e">
        <f t="shared" si="62"/>
        <v>#VALUE!</v>
      </c>
      <c r="CP61" s="47" t="e">
        <f t="shared" si="15"/>
        <v>#VALUE!</v>
      </c>
      <c r="CQ61" s="16">
        <f>'SC2'!BI48</f>
        <v>0</v>
      </c>
      <c r="CR61" s="16" t="e">
        <f>'SC2'!BJ48</f>
        <v>#VALUE!</v>
      </c>
      <c r="CS61" s="16" t="e">
        <f>'SC2'!BK48</f>
        <v>#VALUE!</v>
      </c>
      <c r="CT61" s="16" t="e">
        <f t="shared" si="63"/>
        <v>#VALUE!</v>
      </c>
      <c r="CU61" s="16" t="e">
        <f t="shared" si="16"/>
        <v>#VALUE!</v>
      </c>
      <c r="CV61" s="45">
        <f>'SC2'!BL48</f>
        <v>0</v>
      </c>
      <c r="CW61" s="46">
        <f>'SC2'!BM48</f>
        <v>0</v>
      </c>
      <c r="CX61" s="46">
        <f>'SC2'!BN48</f>
        <v>0</v>
      </c>
      <c r="CY61" s="46">
        <f t="shared" si="64"/>
        <v>0</v>
      </c>
      <c r="CZ61" s="47">
        <f t="shared" si="17"/>
        <v>0</v>
      </c>
      <c r="DA61" s="16">
        <f>'SC2'!BO48</f>
        <v>0</v>
      </c>
      <c r="DB61" s="16">
        <f>'SC2'!BP48</f>
        <v>0</v>
      </c>
      <c r="DC61" s="16">
        <f>'SC2'!BQ48</f>
        <v>0</v>
      </c>
      <c r="DD61" s="16">
        <f t="shared" si="65"/>
        <v>0</v>
      </c>
      <c r="DE61" s="16">
        <f t="shared" si="18"/>
        <v>0</v>
      </c>
      <c r="DF61" s="45">
        <f>'SC2'!BR48</f>
        <v>0</v>
      </c>
      <c r="DG61" s="46">
        <f>'SC2'!BS48</f>
        <v>0</v>
      </c>
      <c r="DH61" s="46">
        <f>'SC2'!BT48</f>
        <v>0</v>
      </c>
      <c r="DI61" s="46">
        <f t="shared" si="66"/>
        <v>0</v>
      </c>
      <c r="DJ61" s="47">
        <f t="shared" si="19"/>
        <v>0</v>
      </c>
      <c r="DK61" s="16">
        <f>'SC2'!BU48</f>
        <v>0</v>
      </c>
      <c r="DL61" s="16">
        <f>'SC2'!BV48</f>
        <v>0</v>
      </c>
      <c r="DM61" s="16">
        <f>'SC2'!BW48</f>
        <v>0</v>
      </c>
      <c r="DN61" s="16">
        <f t="shared" si="67"/>
        <v>0</v>
      </c>
      <c r="DO61" s="16">
        <f t="shared" si="20"/>
        <v>0</v>
      </c>
      <c r="DP61" s="45">
        <f>'SC2'!BX48</f>
        <v>0</v>
      </c>
      <c r="DQ61" s="46">
        <f>'SC2'!BY48</f>
        <v>0</v>
      </c>
      <c r="DR61" s="46">
        <f>'SC2'!BZ48</f>
        <v>0</v>
      </c>
      <c r="DS61" s="46">
        <f t="shared" si="68"/>
        <v>0</v>
      </c>
      <c r="DT61" s="47">
        <f t="shared" si="21"/>
        <v>0</v>
      </c>
      <c r="DU61" s="16">
        <f>'SC2'!CA48</f>
        <v>0</v>
      </c>
      <c r="DV61" s="16">
        <f>'SC2'!CB48</f>
        <v>0</v>
      </c>
      <c r="DW61" s="16">
        <f>'SC2'!CC48</f>
        <v>0</v>
      </c>
      <c r="DX61" s="16">
        <f t="shared" si="69"/>
        <v>0</v>
      </c>
      <c r="DY61" s="16">
        <f t="shared" si="22"/>
        <v>0</v>
      </c>
      <c r="DZ61" s="45">
        <f>'SC2'!CD48</f>
        <v>0</v>
      </c>
      <c r="EA61" s="46">
        <f>'SC2'!CE48</f>
        <v>0</v>
      </c>
      <c r="EB61" s="46">
        <f>'SC2'!CF48</f>
        <v>0</v>
      </c>
      <c r="EC61" s="46">
        <f t="shared" si="70"/>
        <v>0</v>
      </c>
      <c r="ED61" s="47">
        <f t="shared" si="23"/>
        <v>0</v>
      </c>
      <c r="EE61" s="16">
        <f>'SC2'!CG48</f>
        <v>0</v>
      </c>
      <c r="EF61" s="16">
        <f>'SC2'!CH48</f>
        <v>0</v>
      </c>
      <c r="EG61" s="16">
        <f>'SC2'!CI48</f>
        <v>0</v>
      </c>
      <c r="EH61" s="16">
        <f t="shared" si="71"/>
        <v>0</v>
      </c>
      <c r="EI61" s="16">
        <f t="shared" si="24"/>
        <v>0</v>
      </c>
      <c r="EJ61" s="45">
        <f>'SC2'!CJ48</f>
        <v>0</v>
      </c>
      <c r="EK61" s="46">
        <f>'SC2'!CK48</f>
        <v>0</v>
      </c>
      <c r="EL61" s="46">
        <f>'SC2'!CL48</f>
        <v>0</v>
      </c>
      <c r="EM61" s="46">
        <f t="shared" si="72"/>
        <v>0</v>
      </c>
      <c r="EN61" s="47">
        <f t="shared" si="25"/>
        <v>0</v>
      </c>
      <c r="EO61" s="16">
        <f>'SC2'!CM48</f>
        <v>0</v>
      </c>
      <c r="EP61" s="16">
        <f>'SC2'!CN48</f>
        <v>0</v>
      </c>
      <c r="EQ61" s="16">
        <f>'SC2'!CO48</f>
        <v>0</v>
      </c>
      <c r="ER61" s="16">
        <f t="shared" si="73"/>
        <v>0</v>
      </c>
      <c r="ES61" s="16">
        <f t="shared" si="26"/>
        <v>0</v>
      </c>
      <c r="ET61" s="45">
        <f>'SC2'!CP48</f>
        <v>0</v>
      </c>
      <c r="EU61" s="46">
        <f>'SC2'!CQ48</f>
        <v>0</v>
      </c>
      <c r="EV61" s="46">
        <f>'SC2'!CR48</f>
        <v>0</v>
      </c>
      <c r="EW61" s="46">
        <f t="shared" si="74"/>
        <v>0</v>
      </c>
      <c r="EX61" s="47">
        <f t="shared" si="27"/>
        <v>0</v>
      </c>
      <c r="EY61" s="16">
        <f>'SC2'!CS48</f>
        <v>0</v>
      </c>
      <c r="EZ61" s="16">
        <f>'SC2'!CT48</f>
        <v>0</v>
      </c>
      <c r="FA61" s="16">
        <f>'SC2'!CU48</f>
        <v>0</v>
      </c>
      <c r="FB61" s="16">
        <f t="shared" si="75"/>
        <v>0</v>
      </c>
      <c r="FC61" s="16">
        <f t="shared" si="28"/>
        <v>0</v>
      </c>
      <c r="FD61" s="45">
        <f>'SC2'!CV48</f>
        <v>0</v>
      </c>
      <c r="FE61" s="46">
        <f>'SC2'!CW48</f>
        <v>0</v>
      </c>
      <c r="FF61" s="46">
        <f>'SC2'!CX48</f>
        <v>0</v>
      </c>
      <c r="FG61" s="46">
        <f t="shared" si="76"/>
        <v>0</v>
      </c>
      <c r="FH61" s="47">
        <f t="shared" si="29"/>
        <v>0</v>
      </c>
      <c r="FI61" s="16">
        <f>'SC2'!CY48</f>
        <v>0</v>
      </c>
      <c r="FJ61" s="16">
        <f>'SC2'!CZ48</f>
        <v>0</v>
      </c>
      <c r="FK61" s="16">
        <f>'SC2'!DA48</f>
        <v>0</v>
      </c>
      <c r="FL61" s="16">
        <f t="shared" si="77"/>
        <v>0</v>
      </c>
      <c r="FM61" s="16">
        <f t="shared" si="30"/>
        <v>0</v>
      </c>
      <c r="FN61" s="45">
        <f>'SC2'!DB48</f>
        <v>0</v>
      </c>
      <c r="FO61" s="46">
        <f>'SC2'!DC48</f>
        <v>0</v>
      </c>
      <c r="FP61" s="46">
        <f>'SC2'!DD48</f>
        <v>0</v>
      </c>
      <c r="FQ61" s="46">
        <f t="shared" si="78"/>
        <v>0</v>
      </c>
      <c r="FR61" s="47">
        <f t="shared" si="31"/>
        <v>0</v>
      </c>
      <c r="FS61" s="16">
        <f>'SC2'!DE48</f>
        <v>0</v>
      </c>
      <c r="FT61" s="16">
        <f>'SC2'!DF48</f>
        <v>0</v>
      </c>
      <c r="FU61" s="16">
        <f>'SC2'!DG48</f>
        <v>0</v>
      </c>
      <c r="FV61" s="16">
        <f t="shared" si="79"/>
        <v>0</v>
      </c>
      <c r="FW61" s="16">
        <f t="shared" si="32"/>
        <v>0</v>
      </c>
      <c r="FX61" s="45">
        <f>'SC2'!DH48</f>
        <v>0</v>
      </c>
      <c r="FY61" s="46">
        <f>'SC2'!DI48</f>
        <v>0</v>
      </c>
      <c r="FZ61" s="46">
        <f>'SC2'!DJ48</f>
        <v>0</v>
      </c>
      <c r="GA61" s="46">
        <f t="shared" si="80"/>
        <v>0</v>
      </c>
      <c r="GB61" s="47">
        <f t="shared" si="33"/>
        <v>0</v>
      </c>
      <c r="GC61" s="16">
        <f>'SC2'!DK48</f>
        <v>0</v>
      </c>
      <c r="GD61" s="16">
        <f>'SC2'!DL48</f>
        <v>0</v>
      </c>
      <c r="GE61" s="16">
        <f>'SC2'!DM48</f>
        <v>0</v>
      </c>
      <c r="GF61" s="16">
        <f t="shared" si="81"/>
        <v>0</v>
      </c>
      <c r="GG61" s="16">
        <f t="shared" si="34"/>
        <v>0</v>
      </c>
      <c r="GH61" s="45">
        <f>'SC2'!DN48</f>
        <v>0</v>
      </c>
      <c r="GI61" s="46">
        <f>'SC2'!DO48</f>
        <v>0</v>
      </c>
      <c r="GJ61" s="46">
        <f>'SC2'!DP48</f>
        <v>0</v>
      </c>
      <c r="GK61" s="46">
        <f t="shared" si="82"/>
        <v>0</v>
      </c>
      <c r="GL61" s="47">
        <f t="shared" si="35"/>
        <v>0</v>
      </c>
      <c r="GM61" s="16">
        <f>'SC2'!DQ48</f>
        <v>0</v>
      </c>
      <c r="GN61" s="16">
        <f>'SC2'!DR48</f>
        <v>0</v>
      </c>
      <c r="GO61" s="16">
        <f>'SC2'!DS48</f>
        <v>0</v>
      </c>
      <c r="GP61" s="16">
        <f t="shared" si="83"/>
        <v>0</v>
      </c>
      <c r="GQ61" s="16">
        <f t="shared" si="36"/>
        <v>0</v>
      </c>
      <c r="GR61" s="45">
        <f>'SC2'!DT48</f>
        <v>0</v>
      </c>
      <c r="GS61" s="46">
        <f>'SC2'!DU48</f>
        <v>0</v>
      </c>
      <c r="GT61" s="46">
        <f>'SC2'!DV48</f>
        <v>0</v>
      </c>
      <c r="GU61" s="46">
        <f t="shared" si="84"/>
        <v>0</v>
      </c>
      <c r="GV61" s="47">
        <f t="shared" si="37"/>
        <v>0</v>
      </c>
      <c r="GW61" s="16">
        <f>'SC2'!DW48</f>
        <v>0</v>
      </c>
      <c r="GX61" s="16">
        <f>'SC2'!DX48</f>
        <v>0</v>
      </c>
      <c r="GY61" s="16">
        <f>'SC2'!DY48</f>
        <v>0</v>
      </c>
      <c r="GZ61" s="16">
        <f t="shared" si="85"/>
        <v>0</v>
      </c>
      <c r="HA61" s="16">
        <f t="shared" si="38"/>
        <v>0</v>
      </c>
      <c r="HB61" s="45">
        <f>'SC2'!DZ48</f>
        <v>0</v>
      </c>
      <c r="HC61" s="46">
        <f>'SC2'!EA48</f>
        <v>0</v>
      </c>
      <c r="HD61" s="46">
        <f>'SC2'!EB48</f>
        <v>0</v>
      </c>
      <c r="HE61" s="46">
        <f t="shared" si="86"/>
        <v>0</v>
      </c>
      <c r="HF61" s="47">
        <f t="shared" si="39"/>
        <v>0</v>
      </c>
      <c r="HG61" s="16">
        <f>'SC2'!EC48</f>
        <v>0</v>
      </c>
      <c r="HH61" s="16">
        <f>'SC2'!ED48</f>
        <v>0</v>
      </c>
      <c r="HI61" s="16">
        <f>'SC2'!EE48</f>
        <v>0</v>
      </c>
      <c r="HJ61" s="16">
        <f t="shared" si="87"/>
        <v>0</v>
      </c>
      <c r="HK61" s="16">
        <f t="shared" si="40"/>
        <v>0</v>
      </c>
      <c r="HL61" s="45">
        <f>'SC2'!EF48</f>
        <v>0</v>
      </c>
      <c r="HM61" s="46">
        <f>'SC2'!EG48</f>
        <v>0</v>
      </c>
      <c r="HN61" s="46">
        <f>'SC2'!EH48</f>
        <v>0</v>
      </c>
      <c r="HO61" s="46">
        <f t="shared" si="88"/>
        <v>0</v>
      </c>
      <c r="HP61" s="47">
        <f t="shared" si="41"/>
        <v>0</v>
      </c>
      <c r="HQ61" s="16">
        <f>'SC2'!EI48</f>
        <v>0</v>
      </c>
      <c r="HR61" s="16">
        <f>'SC2'!EJ48</f>
        <v>0</v>
      </c>
      <c r="HS61" s="16">
        <f>'SC2'!EK48</f>
        <v>0</v>
      </c>
      <c r="HT61" s="16">
        <f t="shared" si="89"/>
        <v>0</v>
      </c>
      <c r="HU61" s="16">
        <f t="shared" si="42"/>
        <v>0</v>
      </c>
      <c r="HV61" s="45">
        <f>'SC2'!EL48</f>
        <v>0</v>
      </c>
      <c r="HW61" s="46">
        <f>'SC2'!EM48</f>
        <v>0</v>
      </c>
      <c r="HX61" s="46">
        <f>'SC2'!EN48</f>
        <v>0</v>
      </c>
      <c r="HY61" s="46">
        <f t="shared" si="90"/>
        <v>0</v>
      </c>
      <c r="HZ61" s="47">
        <f t="shared" si="43"/>
        <v>0</v>
      </c>
      <c r="IA61" s="45">
        <f>'SC2'!EO48</f>
        <v>0</v>
      </c>
      <c r="IB61" s="46">
        <f>'SC2'!EP48</f>
        <v>0</v>
      </c>
      <c r="IC61" s="46">
        <f>'SC2'!EQ48</f>
        <v>0</v>
      </c>
      <c r="ID61" s="46">
        <f t="shared" si="91"/>
        <v>0</v>
      </c>
      <c r="IE61" s="47">
        <f t="shared" si="44"/>
        <v>0</v>
      </c>
    </row>
    <row r="62" spans="1:239" s="16" customFormat="1" x14ac:dyDescent="0.25">
      <c r="A62" s="16">
        <f>'SC2'!A42</f>
        <v>0</v>
      </c>
      <c r="B62" s="16" t="e">
        <f>'SC2'!B42</f>
        <v>#N/A</v>
      </c>
      <c r="C62" s="16" t="e">
        <f>'SC2'!C42</f>
        <v>#N/A</v>
      </c>
      <c r="D62" s="16" t="e">
        <f>'SC2'!D42</f>
        <v>#N/A</v>
      </c>
      <c r="E62" s="16" t="e">
        <f>'SC2'!E42</f>
        <v>#N/A</v>
      </c>
      <c r="F62" s="16" t="e">
        <f>'SC2'!F42</f>
        <v>#N/A</v>
      </c>
      <c r="G62" s="16" t="e">
        <f>'SC2'!G42</f>
        <v>#N/A</v>
      </c>
      <c r="H62" s="16" t="e">
        <f>'SC2'!H42</f>
        <v>#N/A</v>
      </c>
      <c r="I62" s="16" t="e">
        <f>'SC2'!I42</f>
        <v>#N/A</v>
      </c>
      <c r="J62" s="45" t="e">
        <f>'SC2'!J42</f>
        <v>#N/A</v>
      </c>
      <c r="K62" s="46" t="e">
        <f>'SC2'!K42</f>
        <v>#N/A</v>
      </c>
      <c r="L62" s="46" t="e">
        <f>'SC2'!L42</f>
        <v>#N/A</v>
      </c>
      <c r="M62" s="46" t="e">
        <f t="shared" si="45"/>
        <v>#N/A</v>
      </c>
      <c r="N62" s="47" t="e">
        <f t="shared" ref="N62:N67" si="97">L62-J62</f>
        <v>#N/A</v>
      </c>
      <c r="O62" s="16" t="e">
        <f>'SC2'!M42</f>
        <v>#N/A</v>
      </c>
      <c r="P62" s="16" t="e">
        <f>'SC2'!N42</f>
        <v>#N/A</v>
      </c>
      <c r="Q62" s="16" t="e">
        <f>'SC2'!O42</f>
        <v>#N/A</v>
      </c>
      <c r="R62" s="16" t="e">
        <f t="shared" si="47"/>
        <v>#N/A</v>
      </c>
      <c r="S62" s="16" t="e">
        <f t="shared" si="0"/>
        <v>#N/A</v>
      </c>
      <c r="T62" s="45" t="e">
        <f>'SC2'!P42</f>
        <v>#N/A</v>
      </c>
      <c r="U62" s="46" t="e">
        <f>'SC2'!Q42</f>
        <v>#N/A</v>
      </c>
      <c r="V62" s="46" t="e">
        <f>'SC2'!R42</f>
        <v>#N/A</v>
      </c>
      <c r="W62" s="46" t="e">
        <f t="shared" si="48"/>
        <v>#N/A</v>
      </c>
      <c r="X62" s="47" t="e">
        <f t="shared" si="1"/>
        <v>#N/A</v>
      </c>
      <c r="Y62" s="16" t="e">
        <f>'SC2'!S42</f>
        <v>#N/A</v>
      </c>
      <c r="Z62" s="16" t="e">
        <f>'SC2'!T42</f>
        <v>#N/A</v>
      </c>
      <c r="AA62" s="16" t="e">
        <f>'SC2'!U42</f>
        <v>#N/A</v>
      </c>
      <c r="AB62" s="16" t="e">
        <f t="shared" si="49"/>
        <v>#N/A</v>
      </c>
      <c r="AC62" s="16" t="e">
        <f t="shared" si="2"/>
        <v>#N/A</v>
      </c>
      <c r="AD62" s="45" t="e">
        <f>'SC2'!V42</f>
        <v>#N/A</v>
      </c>
      <c r="AE62" s="46" t="e">
        <f>'SC2'!W42</f>
        <v>#N/A</v>
      </c>
      <c r="AF62" s="46" t="e">
        <f>'SC2'!X42</f>
        <v>#N/A</v>
      </c>
      <c r="AG62" s="46" t="e">
        <f t="shared" si="50"/>
        <v>#N/A</v>
      </c>
      <c r="AH62" s="47" t="e">
        <f t="shared" si="3"/>
        <v>#N/A</v>
      </c>
      <c r="AI62" s="16" t="e">
        <f>'SC2'!Y42</f>
        <v>#N/A</v>
      </c>
      <c r="AJ62" s="16" t="e">
        <f>'SC2'!Z42</f>
        <v>#N/A</v>
      </c>
      <c r="AK62" s="16" t="e">
        <f>'SC2'!AA42</f>
        <v>#N/A</v>
      </c>
      <c r="AL62" s="16" t="e">
        <f t="shared" si="51"/>
        <v>#N/A</v>
      </c>
      <c r="AM62" s="16" t="e">
        <f t="shared" si="4"/>
        <v>#N/A</v>
      </c>
      <c r="AN62" s="45" t="e">
        <f>'SC2'!AB42</f>
        <v>#N/A</v>
      </c>
      <c r="AO62" s="46" t="e">
        <f>'SC2'!AC42</f>
        <v>#N/A</v>
      </c>
      <c r="AP62" s="46" t="e">
        <f>'SC2'!AD42</f>
        <v>#N/A</v>
      </c>
      <c r="AQ62" s="46" t="e">
        <f t="shared" si="52"/>
        <v>#N/A</v>
      </c>
      <c r="AR62" s="47" t="e">
        <f t="shared" si="5"/>
        <v>#N/A</v>
      </c>
      <c r="AS62" s="16" t="e">
        <f>'SC2'!AE42</f>
        <v>#N/A</v>
      </c>
      <c r="AT62" s="16" t="e">
        <f>'SC2'!AF42</f>
        <v>#N/A</v>
      </c>
      <c r="AU62" s="16" t="e">
        <f>'SC2'!AG42</f>
        <v>#N/A</v>
      </c>
      <c r="AV62" s="16" t="e">
        <f t="shared" si="53"/>
        <v>#N/A</v>
      </c>
      <c r="AW62" s="16" t="e">
        <f t="shared" si="6"/>
        <v>#N/A</v>
      </c>
      <c r="AX62" s="45" t="e">
        <f>'SC2'!AH42</f>
        <v>#N/A</v>
      </c>
      <c r="AY62" s="46" t="e">
        <f>'SC2'!AI42</f>
        <v>#N/A</v>
      </c>
      <c r="AZ62" s="46" t="e">
        <f>'SC2'!AJ42</f>
        <v>#N/A</v>
      </c>
      <c r="BA62" s="46" t="e">
        <f t="shared" si="54"/>
        <v>#N/A</v>
      </c>
      <c r="BB62" s="47" t="e">
        <f t="shared" si="7"/>
        <v>#N/A</v>
      </c>
      <c r="BC62" s="16" t="e">
        <f>'SC2'!AK42</f>
        <v>#N/A</v>
      </c>
      <c r="BD62" s="16" t="e">
        <f>'SC2'!AL42</f>
        <v>#N/A</v>
      </c>
      <c r="BE62" s="16" t="e">
        <f>'SC2'!AM42</f>
        <v>#N/A</v>
      </c>
      <c r="BF62" s="16" t="e">
        <f t="shared" si="55"/>
        <v>#N/A</v>
      </c>
      <c r="BG62" s="16" t="e">
        <f t="shared" si="8"/>
        <v>#N/A</v>
      </c>
      <c r="BH62" s="45" t="e">
        <f>'SC2'!AN42</f>
        <v>#N/A</v>
      </c>
      <c r="BI62" s="46" t="e">
        <f>'SC2'!AO42</f>
        <v>#N/A</v>
      </c>
      <c r="BJ62" s="46" t="e">
        <f>'SC2'!AP42</f>
        <v>#N/A</v>
      </c>
      <c r="BK62" s="46" t="e">
        <f t="shared" si="56"/>
        <v>#N/A</v>
      </c>
      <c r="BL62" s="47" t="e">
        <f t="shared" si="9"/>
        <v>#N/A</v>
      </c>
      <c r="BM62" s="16" t="e">
        <f>'SC2'!AQ42</f>
        <v>#N/A</v>
      </c>
      <c r="BN62" s="16" t="e">
        <f>'SC2'!AR42</f>
        <v>#N/A</v>
      </c>
      <c r="BO62" s="16" t="e">
        <f>'SC2'!AS42</f>
        <v>#N/A</v>
      </c>
      <c r="BP62" s="16" t="e">
        <f t="shared" si="57"/>
        <v>#N/A</v>
      </c>
      <c r="BQ62" s="16" t="e">
        <f t="shared" si="10"/>
        <v>#N/A</v>
      </c>
      <c r="BR62" s="45" t="e">
        <f>'SC2'!AT42</f>
        <v>#N/A</v>
      </c>
      <c r="BS62" s="46" t="e">
        <f>'SC2'!AU42</f>
        <v>#N/A</v>
      </c>
      <c r="BT62" s="46" t="e">
        <f>'SC2'!AV42</f>
        <v>#N/A</v>
      </c>
      <c r="BU62" s="46" t="e">
        <f t="shared" si="58"/>
        <v>#N/A</v>
      </c>
      <c r="BV62" s="47" t="e">
        <f t="shared" si="11"/>
        <v>#N/A</v>
      </c>
      <c r="BW62" s="16" t="e">
        <f>'SC2'!AW42</f>
        <v>#N/A</v>
      </c>
      <c r="BX62" s="16" t="e">
        <f>'SC2'!AX42</f>
        <v>#N/A</v>
      </c>
      <c r="BY62" s="16" t="e">
        <f>'SC2'!AY42</f>
        <v>#N/A</v>
      </c>
      <c r="BZ62" s="16" t="e">
        <f t="shared" si="59"/>
        <v>#N/A</v>
      </c>
      <c r="CA62" s="16" t="e">
        <f t="shared" si="12"/>
        <v>#N/A</v>
      </c>
      <c r="CB62" s="45" t="e">
        <f>'SC2'!AZ42</f>
        <v>#N/A</v>
      </c>
      <c r="CC62" s="46" t="e">
        <f>'SC2'!BA42</f>
        <v>#N/A</v>
      </c>
      <c r="CD62" s="46" t="e">
        <f>'SC2'!BB42</f>
        <v>#N/A</v>
      </c>
      <c r="CE62" s="46" t="e">
        <f t="shared" si="60"/>
        <v>#N/A</v>
      </c>
      <c r="CF62" s="47" t="e">
        <f t="shared" si="13"/>
        <v>#N/A</v>
      </c>
      <c r="CG62" s="16" t="e">
        <f>'SC2'!BC42</f>
        <v>#N/A</v>
      </c>
      <c r="CH62" s="16" t="e">
        <f>'SC2'!BD42</f>
        <v>#N/A</v>
      </c>
      <c r="CI62" s="16" t="e">
        <f>'SC2'!BE42</f>
        <v>#N/A</v>
      </c>
      <c r="CJ62" s="16" t="e">
        <f t="shared" si="61"/>
        <v>#N/A</v>
      </c>
      <c r="CK62" s="16" t="e">
        <f t="shared" si="14"/>
        <v>#N/A</v>
      </c>
      <c r="CL62" s="45" t="e">
        <f>'SC2'!BF42</f>
        <v>#N/A</v>
      </c>
      <c r="CM62" s="46" t="e">
        <f>'SC2'!BG42</f>
        <v>#N/A</v>
      </c>
      <c r="CN62" s="46" t="e">
        <f>'SC2'!BH42</f>
        <v>#N/A</v>
      </c>
      <c r="CO62" s="46" t="e">
        <f t="shared" si="62"/>
        <v>#N/A</v>
      </c>
      <c r="CP62" s="47" t="e">
        <f t="shared" si="15"/>
        <v>#N/A</v>
      </c>
      <c r="CQ62" s="16" t="e">
        <f>'SC2'!BI42</f>
        <v>#N/A</v>
      </c>
      <c r="CR62" s="16" t="e">
        <f>'SC2'!BJ42</f>
        <v>#N/A</v>
      </c>
      <c r="CS62" s="16" t="e">
        <f>'SC2'!BK42</f>
        <v>#N/A</v>
      </c>
      <c r="CT62" s="16" t="e">
        <f t="shared" si="63"/>
        <v>#N/A</v>
      </c>
      <c r="CU62" s="16" t="e">
        <f t="shared" si="16"/>
        <v>#N/A</v>
      </c>
      <c r="CV62" s="45" t="e">
        <f>'SC2'!BL42</f>
        <v>#N/A</v>
      </c>
      <c r="CW62" s="46" t="e">
        <f>'SC2'!BM42</f>
        <v>#N/A</v>
      </c>
      <c r="CX62" s="46" t="e">
        <f>'SC2'!BN42</f>
        <v>#N/A</v>
      </c>
      <c r="CY62" s="46" t="e">
        <f t="shared" si="64"/>
        <v>#N/A</v>
      </c>
      <c r="CZ62" s="47" t="e">
        <f t="shared" si="17"/>
        <v>#N/A</v>
      </c>
      <c r="DA62" s="16" t="e">
        <f>'SC2'!BO42</f>
        <v>#N/A</v>
      </c>
      <c r="DB62" s="16" t="e">
        <f>'SC2'!BP42</f>
        <v>#N/A</v>
      </c>
      <c r="DC62" s="16" t="e">
        <f>'SC2'!BQ42</f>
        <v>#N/A</v>
      </c>
      <c r="DD62" s="16" t="e">
        <f t="shared" si="65"/>
        <v>#N/A</v>
      </c>
      <c r="DE62" s="16" t="e">
        <f t="shared" si="18"/>
        <v>#N/A</v>
      </c>
      <c r="DF62" s="45" t="e">
        <f>'SC2'!BR42</f>
        <v>#N/A</v>
      </c>
      <c r="DG62" s="46" t="e">
        <f>'SC2'!BS42</f>
        <v>#N/A</v>
      </c>
      <c r="DH62" s="46" t="e">
        <f>'SC2'!BT42</f>
        <v>#N/A</v>
      </c>
      <c r="DI62" s="46" t="e">
        <f t="shared" si="66"/>
        <v>#N/A</v>
      </c>
      <c r="DJ62" s="47" t="e">
        <f t="shared" si="19"/>
        <v>#N/A</v>
      </c>
      <c r="DK62" s="16" t="e">
        <f>'SC2'!BU42</f>
        <v>#N/A</v>
      </c>
      <c r="DL62" s="16" t="e">
        <f>'SC2'!BV42</f>
        <v>#N/A</v>
      </c>
      <c r="DM62" s="16" t="e">
        <f>'SC2'!BW42</f>
        <v>#N/A</v>
      </c>
      <c r="DN62" s="16" t="e">
        <f t="shared" si="67"/>
        <v>#N/A</v>
      </c>
      <c r="DO62" s="16" t="e">
        <f t="shared" si="20"/>
        <v>#N/A</v>
      </c>
      <c r="DP62" s="45" t="e">
        <f>'SC2'!BX42</f>
        <v>#N/A</v>
      </c>
      <c r="DQ62" s="46" t="e">
        <f>'SC2'!BY42</f>
        <v>#N/A</v>
      </c>
      <c r="DR62" s="46" t="e">
        <f>'SC2'!BZ42</f>
        <v>#N/A</v>
      </c>
      <c r="DS62" s="46" t="e">
        <f t="shared" si="68"/>
        <v>#N/A</v>
      </c>
      <c r="DT62" s="47" t="e">
        <f t="shared" si="21"/>
        <v>#N/A</v>
      </c>
      <c r="DU62" s="16" t="e">
        <f>'SC2'!CA42</f>
        <v>#N/A</v>
      </c>
      <c r="DV62" s="16" t="e">
        <f>'SC2'!CB42</f>
        <v>#N/A</v>
      </c>
      <c r="DW62" s="16" t="e">
        <f>'SC2'!CC42</f>
        <v>#N/A</v>
      </c>
      <c r="DX62" s="16" t="e">
        <f t="shared" si="69"/>
        <v>#N/A</v>
      </c>
      <c r="DY62" s="16" t="e">
        <f t="shared" si="22"/>
        <v>#N/A</v>
      </c>
      <c r="DZ62" s="45" t="e">
        <f>'SC2'!CD42</f>
        <v>#N/A</v>
      </c>
      <c r="EA62" s="46" t="e">
        <f>'SC2'!CE42</f>
        <v>#N/A</v>
      </c>
      <c r="EB62" s="46" t="e">
        <f>'SC2'!CF42</f>
        <v>#N/A</v>
      </c>
      <c r="EC62" s="46" t="e">
        <f t="shared" si="70"/>
        <v>#N/A</v>
      </c>
      <c r="ED62" s="47" t="e">
        <f t="shared" si="23"/>
        <v>#N/A</v>
      </c>
      <c r="EE62" s="16" t="e">
        <f>'SC2'!CG42</f>
        <v>#N/A</v>
      </c>
      <c r="EF62" s="16" t="e">
        <f>'SC2'!CH42</f>
        <v>#N/A</v>
      </c>
      <c r="EG62" s="16" t="e">
        <f>'SC2'!CI42</f>
        <v>#N/A</v>
      </c>
      <c r="EH62" s="16" t="e">
        <f t="shared" si="71"/>
        <v>#N/A</v>
      </c>
      <c r="EI62" s="16" t="e">
        <f t="shared" si="24"/>
        <v>#N/A</v>
      </c>
      <c r="EJ62" s="45" t="e">
        <f>'SC2'!CJ42</f>
        <v>#N/A</v>
      </c>
      <c r="EK62" s="46" t="e">
        <f>'SC2'!CK42</f>
        <v>#N/A</v>
      </c>
      <c r="EL62" s="46" t="e">
        <f>'SC2'!CL42</f>
        <v>#N/A</v>
      </c>
      <c r="EM62" s="46" t="e">
        <f t="shared" si="72"/>
        <v>#N/A</v>
      </c>
      <c r="EN62" s="47" t="e">
        <f t="shared" si="25"/>
        <v>#N/A</v>
      </c>
      <c r="EO62" s="16" t="e">
        <f>'SC2'!CM42</f>
        <v>#N/A</v>
      </c>
      <c r="EP62" s="16" t="e">
        <f>'SC2'!CN42</f>
        <v>#N/A</v>
      </c>
      <c r="EQ62" s="16" t="e">
        <f>'SC2'!CO42</f>
        <v>#N/A</v>
      </c>
      <c r="ER62" s="16" t="e">
        <f t="shared" si="73"/>
        <v>#N/A</v>
      </c>
      <c r="ES62" s="16" t="e">
        <f t="shared" si="26"/>
        <v>#N/A</v>
      </c>
      <c r="ET62" s="45" t="e">
        <f>'SC2'!CP42</f>
        <v>#N/A</v>
      </c>
      <c r="EU62" s="46" t="e">
        <f>'SC2'!CQ42</f>
        <v>#N/A</v>
      </c>
      <c r="EV62" s="46" t="e">
        <f>'SC2'!CR42</f>
        <v>#N/A</v>
      </c>
      <c r="EW62" s="46" t="e">
        <f t="shared" si="74"/>
        <v>#N/A</v>
      </c>
      <c r="EX62" s="47" t="e">
        <f t="shared" si="27"/>
        <v>#N/A</v>
      </c>
      <c r="EY62" s="16" t="e">
        <f>'SC2'!CS42</f>
        <v>#N/A</v>
      </c>
      <c r="EZ62" s="16" t="e">
        <f>'SC2'!CT42</f>
        <v>#N/A</v>
      </c>
      <c r="FA62" s="16" t="e">
        <f>'SC2'!CU42</f>
        <v>#N/A</v>
      </c>
      <c r="FB62" s="16" t="e">
        <f t="shared" si="75"/>
        <v>#N/A</v>
      </c>
      <c r="FC62" s="16" t="e">
        <f t="shared" si="28"/>
        <v>#N/A</v>
      </c>
      <c r="FD62" s="45" t="e">
        <f>'SC2'!CV42</f>
        <v>#N/A</v>
      </c>
      <c r="FE62" s="46" t="e">
        <f>'SC2'!CW42</f>
        <v>#N/A</v>
      </c>
      <c r="FF62" s="46" t="e">
        <f>'SC2'!CX42</f>
        <v>#N/A</v>
      </c>
      <c r="FG62" s="46" t="e">
        <f t="shared" si="76"/>
        <v>#N/A</v>
      </c>
      <c r="FH62" s="47" t="e">
        <f t="shared" si="29"/>
        <v>#N/A</v>
      </c>
      <c r="FI62" s="16" t="e">
        <f>'SC2'!CY42</f>
        <v>#N/A</v>
      </c>
      <c r="FJ62" s="16" t="e">
        <f>'SC2'!CZ42</f>
        <v>#N/A</v>
      </c>
      <c r="FK62" s="16" t="e">
        <f>'SC2'!DA42</f>
        <v>#N/A</v>
      </c>
      <c r="FL62" s="16" t="e">
        <f t="shared" si="77"/>
        <v>#N/A</v>
      </c>
      <c r="FM62" s="16" t="e">
        <f t="shared" si="30"/>
        <v>#N/A</v>
      </c>
      <c r="FN62" s="45" t="e">
        <f>'SC2'!DB42</f>
        <v>#N/A</v>
      </c>
      <c r="FO62" s="46" t="e">
        <f>'SC2'!DC42</f>
        <v>#N/A</v>
      </c>
      <c r="FP62" s="46" t="e">
        <f>'SC2'!DD42</f>
        <v>#N/A</v>
      </c>
      <c r="FQ62" s="46" t="e">
        <f t="shared" si="78"/>
        <v>#N/A</v>
      </c>
      <c r="FR62" s="47" t="e">
        <f t="shared" si="31"/>
        <v>#N/A</v>
      </c>
      <c r="FS62" s="16" t="e">
        <f>'SC2'!DE42</f>
        <v>#N/A</v>
      </c>
      <c r="FT62" s="16" t="e">
        <f>'SC2'!DF42</f>
        <v>#N/A</v>
      </c>
      <c r="FU62" s="16" t="e">
        <f>'SC2'!DG42</f>
        <v>#N/A</v>
      </c>
      <c r="FV62" s="16" t="e">
        <f t="shared" si="79"/>
        <v>#N/A</v>
      </c>
      <c r="FW62" s="16" t="e">
        <f t="shared" si="32"/>
        <v>#N/A</v>
      </c>
      <c r="FX62" s="45" t="e">
        <f>'SC2'!DH42</f>
        <v>#N/A</v>
      </c>
      <c r="FY62" s="46" t="e">
        <f>'SC2'!DI42</f>
        <v>#N/A</v>
      </c>
      <c r="FZ62" s="46" t="e">
        <f>'SC2'!DJ42</f>
        <v>#N/A</v>
      </c>
      <c r="GA62" s="46" t="e">
        <f t="shared" si="80"/>
        <v>#N/A</v>
      </c>
      <c r="GB62" s="47" t="e">
        <f t="shared" si="33"/>
        <v>#N/A</v>
      </c>
      <c r="GC62" s="16" t="e">
        <f>'SC2'!DK42</f>
        <v>#N/A</v>
      </c>
      <c r="GD62" s="16" t="e">
        <f>'SC2'!DL42</f>
        <v>#N/A</v>
      </c>
      <c r="GE62" s="16" t="e">
        <f>'SC2'!DM42</f>
        <v>#N/A</v>
      </c>
      <c r="GF62" s="16" t="e">
        <f t="shared" si="81"/>
        <v>#N/A</v>
      </c>
      <c r="GG62" s="16" t="e">
        <f t="shared" si="34"/>
        <v>#N/A</v>
      </c>
      <c r="GH62" s="45" t="e">
        <f>'SC2'!DN42</f>
        <v>#N/A</v>
      </c>
      <c r="GI62" s="46" t="e">
        <f>'SC2'!DO42</f>
        <v>#N/A</v>
      </c>
      <c r="GJ62" s="46" t="e">
        <f>'SC2'!DP42</f>
        <v>#N/A</v>
      </c>
      <c r="GK62" s="46" t="e">
        <f t="shared" si="82"/>
        <v>#N/A</v>
      </c>
      <c r="GL62" s="47" t="e">
        <f t="shared" si="35"/>
        <v>#N/A</v>
      </c>
      <c r="GM62" s="16" t="e">
        <f>'SC2'!DQ42</f>
        <v>#N/A</v>
      </c>
      <c r="GN62" s="16" t="e">
        <f>'SC2'!DR42</f>
        <v>#N/A</v>
      </c>
      <c r="GO62" s="16" t="e">
        <f>'SC2'!DS42</f>
        <v>#N/A</v>
      </c>
      <c r="GP62" s="16" t="e">
        <f t="shared" si="83"/>
        <v>#N/A</v>
      </c>
      <c r="GQ62" s="16" t="e">
        <f t="shared" si="36"/>
        <v>#N/A</v>
      </c>
      <c r="GR62" s="45" t="e">
        <f>'SC2'!DT42</f>
        <v>#N/A</v>
      </c>
      <c r="GS62" s="46" t="e">
        <f>'SC2'!DU42</f>
        <v>#N/A</v>
      </c>
      <c r="GT62" s="46" t="e">
        <f>'SC2'!DV42</f>
        <v>#N/A</v>
      </c>
      <c r="GU62" s="46" t="e">
        <f t="shared" si="84"/>
        <v>#N/A</v>
      </c>
      <c r="GV62" s="47" t="e">
        <f t="shared" si="37"/>
        <v>#N/A</v>
      </c>
      <c r="GW62" s="16" t="e">
        <f>'SC2'!DW42</f>
        <v>#N/A</v>
      </c>
      <c r="GX62" s="16" t="e">
        <f>'SC2'!DX42</f>
        <v>#N/A</v>
      </c>
      <c r="GY62" s="16" t="e">
        <f>'SC2'!DY42</f>
        <v>#N/A</v>
      </c>
      <c r="GZ62" s="16" t="e">
        <f t="shared" si="85"/>
        <v>#N/A</v>
      </c>
      <c r="HA62" s="16" t="e">
        <f t="shared" si="38"/>
        <v>#N/A</v>
      </c>
      <c r="HB62" s="45" t="e">
        <f>'SC2'!DZ42</f>
        <v>#N/A</v>
      </c>
      <c r="HC62" s="46" t="e">
        <f>'SC2'!EA42</f>
        <v>#N/A</v>
      </c>
      <c r="HD62" s="46" t="e">
        <f>'SC2'!EB42</f>
        <v>#N/A</v>
      </c>
      <c r="HE62" s="46" t="e">
        <f t="shared" si="86"/>
        <v>#N/A</v>
      </c>
      <c r="HF62" s="47" t="e">
        <f t="shared" si="39"/>
        <v>#N/A</v>
      </c>
      <c r="HG62" s="16" t="e">
        <f>'SC2'!EC42</f>
        <v>#N/A</v>
      </c>
      <c r="HH62" s="16" t="e">
        <f>'SC2'!ED42</f>
        <v>#N/A</v>
      </c>
      <c r="HI62" s="16" t="e">
        <f>'SC2'!EE42</f>
        <v>#N/A</v>
      </c>
      <c r="HJ62" s="16" t="e">
        <f t="shared" si="87"/>
        <v>#N/A</v>
      </c>
      <c r="HK62" s="16" t="e">
        <f t="shared" si="40"/>
        <v>#N/A</v>
      </c>
      <c r="HL62" s="45" t="e">
        <f>'SC2'!EF42</f>
        <v>#N/A</v>
      </c>
      <c r="HM62" s="46" t="e">
        <f>'SC2'!EG42</f>
        <v>#N/A</v>
      </c>
      <c r="HN62" s="46" t="e">
        <f>'SC2'!EH42</f>
        <v>#N/A</v>
      </c>
      <c r="HO62" s="46" t="e">
        <f t="shared" si="88"/>
        <v>#N/A</v>
      </c>
      <c r="HP62" s="47" t="e">
        <f t="shared" si="41"/>
        <v>#N/A</v>
      </c>
      <c r="HQ62" s="16" t="e">
        <f>'SC2'!EI42</f>
        <v>#N/A</v>
      </c>
      <c r="HR62" s="16" t="e">
        <f>'SC2'!EJ42</f>
        <v>#N/A</v>
      </c>
      <c r="HS62" s="16" t="e">
        <f>'SC2'!EK42</f>
        <v>#N/A</v>
      </c>
      <c r="HT62" s="16" t="e">
        <f t="shared" si="89"/>
        <v>#N/A</v>
      </c>
      <c r="HU62" s="16" t="e">
        <f t="shared" si="42"/>
        <v>#N/A</v>
      </c>
      <c r="HV62" s="45" t="e">
        <f>'SC2'!EL42</f>
        <v>#N/A</v>
      </c>
      <c r="HW62" s="46" t="e">
        <f>'SC2'!EM42</f>
        <v>#N/A</v>
      </c>
      <c r="HX62" s="46" t="e">
        <f>'SC2'!EN42</f>
        <v>#N/A</v>
      </c>
      <c r="HY62" s="46" t="e">
        <f t="shared" si="90"/>
        <v>#N/A</v>
      </c>
      <c r="HZ62" s="47" t="e">
        <f t="shared" si="43"/>
        <v>#N/A</v>
      </c>
      <c r="IA62" s="45" t="e">
        <f>'SC2'!EO42</f>
        <v>#N/A</v>
      </c>
      <c r="IB62" s="46" t="e">
        <f>'SC2'!EP42</f>
        <v>#N/A</v>
      </c>
      <c r="IC62" s="46" t="e">
        <f>'SC2'!EQ42</f>
        <v>#N/A</v>
      </c>
      <c r="ID62" s="46" t="e">
        <f t="shared" si="91"/>
        <v>#N/A</v>
      </c>
      <c r="IE62" s="47" t="e">
        <f t="shared" si="44"/>
        <v>#N/A</v>
      </c>
    </row>
    <row r="63" spans="1:239" s="16" customFormat="1" x14ac:dyDescent="0.25">
      <c r="A63" s="16">
        <f>'SC2'!A43</f>
        <v>0</v>
      </c>
      <c r="B63" s="16" t="e">
        <f>'SC2'!B43</f>
        <v>#N/A</v>
      </c>
      <c r="C63" s="16" t="e">
        <f>'SC2'!C43</f>
        <v>#N/A</v>
      </c>
      <c r="D63" s="16" t="e">
        <f>'SC2'!D43</f>
        <v>#N/A</v>
      </c>
      <c r="E63" s="16" t="e">
        <f>'SC2'!E43</f>
        <v>#N/A</v>
      </c>
      <c r="F63" s="16" t="e">
        <f>'SC2'!F43</f>
        <v>#N/A</v>
      </c>
      <c r="G63" s="16" t="e">
        <f>'SC2'!G43</f>
        <v>#N/A</v>
      </c>
      <c r="H63" s="16" t="e">
        <f>'SC2'!H43</f>
        <v>#N/A</v>
      </c>
      <c r="I63" s="16" t="e">
        <f>'SC2'!I43</f>
        <v>#N/A</v>
      </c>
      <c r="J63" s="45" t="e">
        <f>'SC2'!J43</f>
        <v>#N/A</v>
      </c>
      <c r="K63" s="46" t="e">
        <f>'SC2'!K43</f>
        <v>#N/A</v>
      </c>
      <c r="L63" s="46" t="e">
        <f>'SC2'!L43</f>
        <v>#N/A</v>
      </c>
      <c r="M63" s="46" t="e">
        <f t="shared" si="45"/>
        <v>#N/A</v>
      </c>
      <c r="N63" s="47" t="e">
        <f t="shared" si="97"/>
        <v>#N/A</v>
      </c>
      <c r="O63" s="16" t="e">
        <f>'SC2'!M43</f>
        <v>#N/A</v>
      </c>
      <c r="P63" s="16" t="e">
        <f>'SC2'!N43</f>
        <v>#N/A</v>
      </c>
      <c r="Q63" s="16" t="e">
        <f>'SC2'!O43</f>
        <v>#N/A</v>
      </c>
      <c r="R63" s="16" t="e">
        <f t="shared" si="47"/>
        <v>#N/A</v>
      </c>
      <c r="S63" s="16" t="e">
        <f t="shared" si="0"/>
        <v>#N/A</v>
      </c>
      <c r="T63" s="45" t="e">
        <f>'SC2'!P43</f>
        <v>#N/A</v>
      </c>
      <c r="U63" s="46" t="e">
        <f>'SC2'!Q43</f>
        <v>#N/A</v>
      </c>
      <c r="V63" s="46" t="e">
        <f>'SC2'!R43</f>
        <v>#N/A</v>
      </c>
      <c r="W63" s="46" t="e">
        <f t="shared" si="48"/>
        <v>#N/A</v>
      </c>
      <c r="X63" s="47" t="e">
        <f t="shared" si="1"/>
        <v>#N/A</v>
      </c>
      <c r="Y63" s="16" t="e">
        <f>'SC2'!S43</f>
        <v>#N/A</v>
      </c>
      <c r="Z63" s="16" t="e">
        <f>'SC2'!T43</f>
        <v>#N/A</v>
      </c>
      <c r="AA63" s="16" t="e">
        <f>'SC2'!U43</f>
        <v>#N/A</v>
      </c>
      <c r="AB63" s="16" t="e">
        <f t="shared" si="49"/>
        <v>#N/A</v>
      </c>
      <c r="AC63" s="16" t="e">
        <f t="shared" si="2"/>
        <v>#N/A</v>
      </c>
      <c r="AD63" s="45" t="e">
        <f>'SC2'!V43</f>
        <v>#N/A</v>
      </c>
      <c r="AE63" s="46" t="e">
        <f>'SC2'!W43</f>
        <v>#N/A</v>
      </c>
      <c r="AF63" s="46" t="e">
        <f>'SC2'!X43</f>
        <v>#N/A</v>
      </c>
      <c r="AG63" s="46" t="e">
        <f t="shared" si="50"/>
        <v>#N/A</v>
      </c>
      <c r="AH63" s="47" t="e">
        <f t="shared" si="3"/>
        <v>#N/A</v>
      </c>
      <c r="AI63" s="16" t="e">
        <f>'SC2'!Y43</f>
        <v>#N/A</v>
      </c>
      <c r="AJ63" s="16" t="e">
        <f>'SC2'!Z43</f>
        <v>#N/A</v>
      </c>
      <c r="AK63" s="16" t="e">
        <f>'SC2'!AA43</f>
        <v>#N/A</v>
      </c>
      <c r="AL63" s="16" t="e">
        <f t="shared" si="51"/>
        <v>#N/A</v>
      </c>
      <c r="AM63" s="16" t="e">
        <f t="shared" si="4"/>
        <v>#N/A</v>
      </c>
      <c r="AN63" s="45" t="e">
        <f>'SC2'!AB43</f>
        <v>#N/A</v>
      </c>
      <c r="AO63" s="46" t="e">
        <f>'SC2'!AC43</f>
        <v>#N/A</v>
      </c>
      <c r="AP63" s="46" t="e">
        <f>'SC2'!AD43</f>
        <v>#N/A</v>
      </c>
      <c r="AQ63" s="46" t="e">
        <f t="shared" si="52"/>
        <v>#N/A</v>
      </c>
      <c r="AR63" s="47" t="e">
        <f t="shared" si="5"/>
        <v>#N/A</v>
      </c>
      <c r="AS63" s="16" t="e">
        <f>'SC2'!AE43</f>
        <v>#N/A</v>
      </c>
      <c r="AT63" s="16" t="e">
        <f>'SC2'!AF43</f>
        <v>#N/A</v>
      </c>
      <c r="AU63" s="16" t="e">
        <f>'SC2'!AG43</f>
        <v>#N/A</v>
      </c>
      <c r="AV63" s="16" t="e">
        <f t="shared" si="53"/>
        <v>#N/A</v>
      </c>
      <c r="AW63" s="16" t="e">
        <f t="shared" si="6"/>
        <v>#N/A</v>
      </c>
      <c r="AX63" s="45" t="e">
        <f>'SC2'!AH43</f>
        <v>#N/A</v>
      </c>
      <c r="AY63" s="46" t="e">
        <f>'SC2'!AI43</f>
        <v>#N/A</v>
      </c>
      <c r="AZ63" s="46" t="e">
        <f>'SC2'!AJ43</f>
        <v>#N/A</v>
      </c>
      <c r="BA63" s="46" t="e">
        <f t="shared" si="54"/>
        <v>#N/A</v>
      </c>
      <c r="BB63" s="47" t="e">
        <f t="shared" si="7"/>
        <v>#N/A</v>
      </c>
      <c r="BC63" s="16" t="e">
        <f>'SC2'!AK43</f>
        <v>#N/A</v>
      </c>
      <c r="BD63" s="16" t="e">
        <f>'SC2'!AL43</f>
        <v>#N/A</v>
      </c>
      <c r="BE63" s="16" t="e">
        <f>'SC2'!AM43</f>
        <v>#N/A</v>
      </c>
      <c r="BF63" s="16" t="e">
        <f t="shared" si="55"/>
        <v>#N/A</v>
      </c>
      <c r="BG63" s="16" t="e">
        <f t="shared" si="8"/>
        <v>#N/A</v>
      </c>
      <c r="BH63" s="45" t="e">
        <f>'SC2'!AN43</f>
        <v>#N/A</v>
      </c>
      <c r="BI63" s="46" t="e">
        <f>'SC2'!AO43</f>
        <v>#N/A</v>
      </c>
      <c r="BJ63" s="46" t="e">
        <f>'SC2'!AP43</f>
        <v>#N/A</v>
      </c>
      <c r="BK63" s="46" t="e">
        <f t="shared" si="56"/>
        <v>#N/A</v>
      </c>
      <c r="BL63" s="47" t="e">
        <f t="shared" si="9"/>
        <v>#N/A</v>
      </c>
      <c r="BM63" s="16" t="e">
        <f>'SC2'!AQ43</f>
        <v>#N/A</v>
      </c>
      <c r="BN63" s="16" t="e">
        <f>'SC2'!AR43</f>
        <v>#N/A</v>
      </c>
      <c r="BO63" s="16" t="e">
        <f>'SC2'!AS43</f>
        <v>#N/A</v>
      </c>
      <c r="BP63" s="16" t="e">
        <f t="shared" si="57"/>
        <v>#N/A</v>
      </c>
      <c r="BQ63" s="16" t="e">
        <f t="shared" si="10"/>
        <v>#N/A</v>
      </c>
      <c r="BR63" s="45" t="e">
        <f>'SC2'!AT43</f>
        <v>#N/A</v>
      </c>
      <c r="BS63" s="46" t="e">
        <f>'SC2'!AU43</f>
        <v>#N/A</v>
      </c>
      <c r="BT63" s="46" t="e">
        <f>'SC2'!AV43</f>
        <v>#N/A</v>
      </c>
      <c r="BU63" s="46" t="e">
        <f t="shared" si="58"/>
        <v>#N/A</v>
      </c>
      <c r="BV63" s="47" t="e">
        <f t="shared" si="11"/>
        <v>#N/A</v>
      </c>
      <c r="BW63" s="16" t="e">
        <f>'SC2'!AW43</f>
        <v>#N/A</v>
      </c>
      <c r="BX63" s="16" t="e">
        <f>'SC2'!AX43</f>
        <v>#N/A</v>
      </c>
      <c r="BY63" s="16" t="e">
        <f>'SC2'!AY43</f>
        <v>#N/A</v>
      </c>
      <c r="BZ63" s="16" t="e">
        <f t="shared" si="59"/>
        <v>#N/A</v>
      </c>
      <c r="CA63" s="16" t="e">
        <f t="shared" si="12"/>
        <v>#N/A</v>
      </c>
      <c r="CB63" s="45" t="e">
        <f>'SC2'!AZ43</f>
        <v>#N/A</v>
      </c>
      <c r="CC63" s="46" t="e">
        <f>'SC2'!BA43</f>
        <v>#N/A</v>
      </c>
      <c r="CD63" s="46" t="e">
        <f>'SC2'!BB43</f>
        <v>#N/A</v>
      </c>
      <c r="CE63" s="46" t="e">
        <f t="shared" si="60"/>
        <v>#N/A</v>
      </c>
      <c r="CF63" s="47" t="e">
        <f t="shared" si="13"/>
        <v>#N/A</v>
      </c>
      <c r="CG63" s="16" t="e">
        <f>'SC2'!BC43</f>
        <v>#N/A</v>
      </c>
      <c r="CH63" s="16" t="e">
        <f>'SC2'!BD43</f>
        <v>#N/A</v>
      </c>
      <c r="CI63" s="16" t="e">
        <f>'SC2'!BE43</f>
        <v>#N/A</v>
      </c>
      <c r="CJ63" s="16" t="e">
        <f t="shared" si="61"/>
        <v>#N/A</v>
      </c>
      <c r="CK63" s="16" t="e">
        <f t="shared" si="14"/>
        <v>#N/A</v>
      </c>
      <c r="CL63" s="45" t="e">
        <f>'SC2'!BF43</f>
        <v>#N/A</v>
      </c>
      <c r="CM63" s="46" t="e">
        <f>'SC2'!BG43</f>
        <v>#N/A</v>
      </c>
      <c r="CN63" s="46" t="e">
        <f>'SC2'!BH43</f>
        <v>#N/A</v>
      </c>
      <c r="CO63" s="46" t="e">
        <f t="shared" si="62"/>
        <v>#N/A</v>
      </c>
      <c r="CP63" s="47" t="e">
        <f t="shared" si="15"/>
        <v>#N/A</v>
      </c>
      <c r="CQ63" s="16" t="e">
        <f>'SC2'!BI43</f>
        <v>#N/A</v>
      </c>
      <c r="CR63" s="16" t="e">
        <f>'SC2'!BJ43</f>
        <v>#N/A</v>
      </c>
      <c r="CS63" s="16" t="e">
        <f>'SC2'!BK43</f>
        <v>#N/A</v>
      </c>
      <c r="CT63" s="16" t="e">
        <f t="shared" si="63"/>
        <v>#N/A</v>
      </c>
      <c r="CU63" s="16" t="e">
        <f t="shared" si="16"/>
        <v>#N/A</v>
      </c>
      <c r="CV63" s="45" t="e">
        <f>'SC2'!BL43</f>
        <v>#N/A</v>
      </c>
      <c r="CW63" s="46" t="e">
        <f>'SC2'!BM43</f>
        <v>#N/A</v>
      </c>
      <c r="CX63" s="46" t="e">
        <f>'SC2'!BN43</f>
        <v>#N/A</v>
      </c>
      <c r="CY63" s="46" t="e">
        <f t="shared" si="64"/>
        <v>#N/A</v>
      </c>
      <c r="CZ63" s="47" t="e">
        <f t="shared" si="17"/>
        <v>#N/A</v>
      </c>
      <c r="DA63" s="16" t="e">
        <f>'SC2'!BO43</f>
        <v>#N/A</v>
      </c>
      <c r="DB63" s="16" t="e">
        <f>'SC2'!BP43</f>
        <v>#N/A</v>
      </c>
      <c r="DC63" s="16" t="e">
        <f>'SC2'!BQ43</f>
        <v>#N/A</v>
      </c>
      <c r="DD63" s="16" t="e">
        <f t="shared" si="65"/>
        <v>#N/A</v>
      </c>
      <c r="DE63" s="16" t="e">
        <f t="shared" si="18"/>
        <v>#N/A</v>
      </c>
      <c r="DF63" s="45" t="e">
        <f>'SC2'!BR43</f>
        <v>#N/A</v>
      </c>
      <c r="DG63" s="46" t="e">
        <f>'SC2'!BS43</f>
        <v>#N/A</v>
      </c>
      <c r="DH63" s="46" t="e">
        <f>'SC2'!BT43</f>
        <v>#N/A</v>
      </c>
      <c r="DI63" s="46" t="e">
        <f t="shared" si="66"/>
        <v>#N/A</v>
      </c>
      <c r="DJ63" s="47" t="e">
        <f t="shared" si="19"/>
        <v>#N/A</v>
      </c>
      <c r="DK63" s="16" t="e">
        <f>'SC2'!BU43</f>
        <v>#N/A</v>
      </c>
      <c r="DL63" s="16" t="e">
        <f>'SC2'!BV43</f>
        <v>#N/A</v>
      </c>
      <c r="DM63" s="16" t="e">
        <f>'SC2'!BW43</f>
        <v>#N/A</v>
      </c>
      <c r="DN63" s="16" t="e">
        <f t="shared" si="67"/>
        <v>#N/A</v>
      </c>
      <c r="DO63" s="16" t="e">
        <f t="shared" si="20"/>
        <v>#N/A</v>
      </c>
      <c r="DP63" s="45" t="e">
        <f>'SC2'!BX43</f>
        <v>#N/A</v>
      </c>
      <c r="DQ63" s="46" t="e">
        <f>'SC2'!BY43</f>
        <v>#N/A</v>
      </c>
      <c r="DR63" s="46" t="e">
        <f>'SC2'!BZ43</f>
        <v>#N/A</v>
      </c>
      <c r="DS63" s="46" t="e">
        <f t="shared" si="68"/>
        <v>#N/A</v>
      </c>
      <c r="DT63" s="47" t="e">
        <f t="shared" si="21"/>
        <v>#N/A</v>
      </c>
      <c r="DU63" s="16" t="e">
        <f>'SC2'!CA43</f>
        <v>#N/A</v>
      </c>
      <c r="DV63" s="16" t="e">
        <f>'SC2'!CB43</f>
        <v>#N/A</v>
      </c>
      <c r="DW63" s="16" t="e">
        <f>'SC2'!CC43</f>
        <v>#N/A</v>
      </c>
      <c r="DX63" s="16" t="e">
        <f t="shared" si="69"/>
        <v>#N/A</v>
      </c>
      <c r="DY63" s="16" t="e">
        <f t="shared" si="22"/>
        <v>#N/A</v>
      </c>
      <c r="DZ63" s="45" t="e">
        <f>'SC2'!CD43</f>
        <v>#N/A</v>
      </c>
      <c r="EA63" s="46" t="e">
        <f>'SC2'!CE43</f>
        <v>#N/A</v>
      </c>
      <c r="EB63" s="46" t="e">
        <f>'SC2'!CF43</f>
        <v>#N/A</v>
      </c>
      <c r="EC63" s="46" t="e">
        <f t="shared" si="70"/>
        <v>#N/A</v>
      </c>
      <c r="ED63" s="47" t="e">
        <f t="shared" si="23"/>
        <v>#N/A</v>
      </c>
      <c r="EE63" s="16" t="e">
        <f>'SC2'!CG43</f>
        <v>#N/A</v>
      </c>
      <c r="EF63" s="16" t="e">
        <f>'SC2'!CH43</f>
        <v>#N/A</v>
      </c>
      <c r="EG63" s="16" t="e">
        <f>'SC2'!CI43</f>
        <v>#N/A</v>
      </c>
      <c r="EH63" s="16" t="e">
        <f t="shared" si="71"/>
        <v>#N/A</v>
      </c>
      <c r="EI63" s="16" t="e">
        <f t="shared" si="24"/>
        <v>#N/A</v>
      </c>
      <c r="EJ63" s="45" t="e">
        <f>'SC2'!CJ43</f>
        <v>#N/A</v>
      </c>
      <c r="EK63" s="46" t="e">
        <f>'SC2'!CK43</f>
        <v>#N/A</v>
      </c>
      <c r="EL63" s="46" t="e">
        <f>'SC2'!CL43</f>
        <v>#N/A</v>
      </c>
      <c r="EM63" s="46" t="e">
        <f t="shared" si="72"/>
        <v>#N/A</v>
      </c>
      <c r="EN63" s="47" t="e">
        <f t="shared" si="25"/>
        <v>#N/A</v>
      </c>
      <c r="EO63" s="16" t="e">
        <f>'SC2'!CM43</f>
        <v>#N/A</v>
      </c>
      <c r="EP63" s="16" t="e">
        <f>'SC2'!CN43</f>
        <v>#N/A</v>
      </c>
      <c r="EQ63" s="16" t="e">
        <f>'SC2'!CO43</f>
        <v>#N/A</v>
      </c>
      <c r="ER63" s="16" t="e">
        <f t="shared" si="73"/>
        <v>#N/A</v>
      </c>
      <c r="ES63" s="16" t="e">
        <f t="shared" si="26"/>
        <v>#N/A</v>
      </c>
      <c r="ET63" s="45" t="e">
        <f>'SC2'!CP43</f>
        <v>#N/A</v>
      </c>
      <c r="EU63" s="46" t="e">
        <f>'SC2'!CQ43</f>
        <v>#N/A</v>
      </c>
      <c r="EV63" s="46" t="e">
        <f>'SC2'!CR43</f>
        <v>#N/A</v>
      </c>
      <c r="EW63" s="46" t="e">
        <f t="shared" si="74"/>
        <v>#N/A</v>
      </c>
      <c r="EX63" s="47" t="e">
        <f t="shared" si="27"/>
        <v>#N/A</v>
      </c>
      <c r="EY63" s="16" t="e">
        <f>'SC2'!CS43</f>
        <v>#N/A</v>
      </c>
      <c r="EZ63" s="16" t="e">
        <f>'SC2'!CT43</f>
        <v>#N/A</v>
      </c>
      <c r="FA63" s="16" t="e">
        <f>'SC2'!CU43</f>
        <v>#N/A</v>
      </c>
      <c r="FB63" s="16" t="e">
        <f t="shared" si="75"/>
        <v>#N/A</v>
      </c>
      <c r="FC63" s="16" t="e">
        <f t="shared" si="28"/>
        <v>#N/A</v>
      </c>
      <c r="FD63" s="45" t="e">
        <f>'SC2'!CV43</f>
        <v>#N/A</v>
      </c>
      <c r="FE63" s="46" t="e">
        <f>'SC2'!CW43</f>
        <v>#N/A</v>
      </c>
      <c r="FF63" s="46" t="e">
        <f>'SC2'!CX43</f>
        <v>#N/A</v>
      </c>
      <c r="FG63" s="46" t="e">
        <f t="shared" si="76"/>
        <v>#N/A</v>
      </c>
      <c r="FH63" s="47" t="e">
        <f t="shared" si="29"/>
        <v>#N/A</v>
      </c>
      <c r="FI63" s="16" t="e">
        <f>'SC2'!CY43</f>
        <v>#N/A</v>
      </c>
      <c r="FJ63" s="16" t="e">
        <f>'SC2'!CZ43</f>
        <v>#N/A</v>
      </c>
      <c r="FK63" s="16" t="e">
        <f>'SC2'!DA43</f>
        <v>#N/A</v>
      </c>
      <c r="FL63" s="16" t="e">
        <f t="shared" si="77"/>
        <v>#N/A</v>
      </c>
      <c r="FM63" s="16" t="e">
        <f t="shared" si="30"/>
        <v>#N/A</v>
      </c>
      <c r="FN63" s="45" t="e">
        <f>'SC2'!DB43</f>
        <v>#N/A</v>
      </c>
      <c r="FO63" s="46" t="e">
        <f>'SC2'!DC43</f>
        <v>#N/A</v>
      </c>
      <c r="FP63" s="46" t="e">
        <f>'SC2'!DD43</f>
        <v>#N/A</v>
      </c>
      <c r="FQ63" s="46" t="e">
        <f t="shared" si="78"/>
        <v>#N/A</v>
      </c>
      <c r="FR63" s="47" t="e">
        <f t="shared" si="31"/>
        <v>#N/A</v>
      </c>
      <c r="FS63" s="16" t="e">
        <f>'SC2'!DE43</f>
        <v>#N/A</v>
      </c>
      <c r="FT63" s="16" t="e">
        <f>'SC2'!DF43</f>
        <v>#N/A</v>
      </c>
      <c r="FU63" s="16" t="e">
        <f>'SC2'!DG43</f>
        <v>#N/A</v>
      </c>
      <c r="FV63" s="16" t="e">
        <f t="shared" si="79"/>
        <v>#N/A</v>
      </c>
      <c r="FW63" s="16" t="e">
        <f t="shared" si="32"/>
        <v>#N/A</v>
      </c>
      <c r="FX63" s="45" t="e">
        <f>'SC2'!DH43</f>
        <v>#N/A</v>
      </c>
      <c r="FY63" s="46" t="e">
        <f>'SC2'!DI43</f>
        <v>#N/A</v>
      </c>
      <c r="FZ63" s="46" t="e">
        <f>'SC2'!DJ43</f>
        <v>#N/A</v>
      </c>
      <c r="GA63" s="46" t="e">
        <f t="shared" si="80"/>
        <v>#N/A</v>
      </c>
      <c r="GB63" s="47" t="e">
        <f t="shared" si="33"/>
        <v>#N/A</v>
      </c>
      <c r="GC63" s="16" t="e">
        <f>'SC2'!DK43</f>
        <v>#N/A</v>
      </c>
      <c r="GD63" s="16" t="e">
        <f>'SC2'!DL43</f>
        <v>#N/A</v>
      </c>
      <c r="GE63" s="16" t="e">
        <f>'SC2'!DM43</f>
        <v>#N/A</v>
      </c>
      <c r="GF63" s="16" t="e">
        <f t="shared" si="81"/>
        <v>#N/A</v>
      </c>
      <c r="GG63" s="16" t="e">
        <f t="shared" si="34"/>
        <v>#N/A</v>
      </c>
      <c r="GH63" s="45" t="e">
        <f>'SC2'!DN43</f>
        <v>#N/A</v>
      </c>
      <c r="GI63" s="46" t="e">
        <f>'SC2'!DO43</f>
        <v>#N/A</v>
      </c>
      <c r="GJ63" s="46" t="e">
        <f>'SC2'!DP43</f>
        <v>#N/A</v>
      </c>
      <c r="GK63" s="46" t="e">
        <f t="shared" si="82"/>
        <v>#N/A</v>
      </c>
      <c r="GL63" s="47" t="e">
        <f t="shared" si="35"/>
        <v>#N/A</v>
      </c>
      <c r="GM63" s="16" t="e">
        <f>'SC2'!DQ43</f>
        <v>#N/A</v>
      </c>
      <c r="GN63" s="16" t="e">
        <f>'SC2'!DR43</f>
        <v>#N/A</v>
      </c>
      <c r="GO63" s="16" t="e">
        <f>'SC2'!DS43</f>
        <v>#N/A</v>
      </c>
      <c r="GP63" s="16" t="e">
        <f t="shared" si="83"/>
        <v>#N/A</v>
      </c>
      <c r="GQ63" s="16" t="e">
        <f t="shared" si="36"/>
        <v>#N/A</v>
      </c>
      <c r="GR63" s="45" t="e">
        <f>'SC2'!DT43</f>
        <v>#N/A</v>
      </c>
      <c r="GS63" s="46" t="e">
        <f>'SC2'!DU43</f>
        <v>#N/A</v>
      </c>
      <c r="GT63" s="46" t="e">
        <f>'SC2'!DV43</f>
        <v>#N/A</v>
      </c>
      <c r="GU63" s="46" t="e">
        <f t="shared" si="84"/>
        <v>#N/A</v>
      </c>
      <c r="GV63" s="47" t="e">
        <f t="shared" si="37"/>
        <v>#N/A</v>
      </c>
      <c r="GW63" s="16" t="e">
        <f>'SC2'!DW43</f>
        <v>#N/A</v>
      </c>
      <c r="GX63" s="16" t="e">
        <f>'SC2'!DX43</f>
        <v>#N/A</v>
      </c>
      <c r="GY63" s="16" t="e">
        <f>'SC2'!DY43</f>
        <v>#N/A</v>
      </c>
      <c r="GZ63" s="16" t="e">
        <f t="shared" si="85"/>
        <v>#N/A</v>
      </c>
      <c r="HA63" s="16" t="e">
        <f t="shared" si="38"/>
        <v>#N/A</v>
      </c>
      <c r="HB63" s="45" t="e">
        <f>'SC2'!DZ43</f>
        <v>#N/A</v>
      </c>
      <c r="HC63" s="46" t="e">
        <f>'SC2'!EA43</f>
        <v>#N/A</v>
      </c>
      <c r="HD63" s="46" t="e">
        <f>'SC2'!EB43</f>
        <v>#N/A</v>
      </c>
      <c r="HE63" s="46" t="e">
        <f t="shared" si="86"/>
        <v>#N/A</v>
      </c>
      <c r="HF63" s="47" t="e">
        <f t="shared" si="39"/>
        <v>#N/A</v>
      </c>
      <c r="HG63" s="16" t="e">
        <f>'SC2'!EC43</f>
        <v>#N/A</v>
      </c>
      <c r="HH63" s="16" t="e">
        <f>'SC2'!ED43</f>
        <v>#N/A</v>
      </c>
      <c r="HI63" s="16" t="e">
        <f>'SC2'!EE43</f>
        <v>#N/A</v>
      </c>
      <c r="HJ63" s="16" t="e">
        <f t="shared" si="87"/>
        <v>#N/A</v>
      </c>
      <c r="HK63" s="16" t="e">
        <f t="shared" si="40"/>
        <v>#N/A</v>
      </c>
      <c r="HL63" s="45" t="e">
        <f>'SC2'!EF43</f>
        <v>#N/A</v>
      </c>
      <c r="HM63" s="46" t="e">
        <f>'SC2'!EG43</f>
        <v>#N/A</v>
      </c>
      <c r="HN63" s="46" t="e">
        <f>'SC2'!EH43</f>
        <v>#N/A</v>
      </c>
      <c r="HO63" s="46" t="e">
        <f t="shared" si="88"/>
        <v>#N/A</v>
      </c>
      <c r="HP63" s="47" t="e">
        <f t="shared" si="41"/>
        <v>#N/A</v>
      </c>
      <c r="HQ63" s="16" t="e">
        <f>'SC2'!EI43</f>
        <v>#N/A</v>
      </c>
      <c r="HR63" s="16" t="e">
        <f>'SC2'!EJ43</f>
        <v>#N/A</v>
      </c>
      <c r="HS63" s="16" t="e">
        <f>'SC2'!EK43</f>
        <v>#N/A</v>
      </c>
      <c r="HT63" s="16" t="e">
        <f t="shared" si="89"/>
        <v>#N/A</v>
      </c>
      <c r="HU63" s="16" t="e">
        <f t="shared" si="42"/>
        <v>#N/A</v>
      </c>
      <c r="HV63" s="45" t="e">
        <f>'SC2'!EL43</f>
        <v>#N/A</v>
      </c>
      <c r="HW63" s="46" t="e">
        <f>'SC2'!EM43</f>
        <v>#N/A</v>
      </c>
      <c r="HX63" s="46" t="e">
        <f>'SC2'!EN43</f>
        <v>#N/A</v>
      </c>
      <c r="HY63" s="46" t="e">
        <f t="shared" si="90"/>
        <v>#N/A</v>
      </c>
      <c r="HZ63" s="47" t="e">
        <f t="shared" si="43"/>
        <v>#N/A</v>
      </c>
      <c r="IA63" s="45" t="e">
        <f>'SC2'!EO43</f>
        <v>#N/A</v>
      </c>
      <c r="IB63" s="46" t="e">
        <f>'SC2'!EP43</f>
        <v>#N/A</v>
      </c>
      <c r="IC63" s="46" t="e">
        <f>'SC2'!EQ43</f>
        <v>#N/A</v>
      </c>
      <c r="ID63" s="46" t="e">
        <f t="shared" si="91"/>
        <v>#N/A</v>
      </c>
      <c r="IE63" s="47" t="e">
        <f t="shared" si="44"/>
        <v>#N/A</v>
      </c>
    </row>
    <row r="64" spans="1:239" s="16" customFormat="1" x14ac:dyDescent="0.25">
      <c r="A64" s="16">
        <f>'SC2'!A44</f>
        <v>0</v>
      </c>
      <c r="B64" s="16" t="e">
        <f>'SC2'!B44</f>
        <v>#N/A</v>
      </c>
      <c r="C64" s="16" t="e">
        <f>'SC2'!C44</f>
        <v>#N/A</v>
      </c>
      <c r="D64" s="16" t="e">
        <f>'SC2'!D44</f>
        <v>#N/A</v>
      </c>
      <c r="E64" s="16" t="e">
        <f>'SC2'!E44</f>
        <v>#N/A</v>
      </c>
      <c r="F64" s="16" t="e">
        <f>'SC2'!F44</f>
        <v>#N/A</v>
      </c>
      <c r="G64" s="16" t="e">
        <f>'SC2'!G44</f>
        <v>#N/A</v>
      </c>
      <c r="H64" s="16" t="e">
        <f>'SC2'!H44</f>
        <v>#N/A</v>
      </c>
      <c r="I64" s="16" t="e">
        <f>'SC2'!I44</f>
        <v>#N/A</v>
      </c>
      <c r="J64" s="45" t="e">
        <f>'SC2'!J44</f>
        <v>#N/A</v>
      </c>
      <c r="K64" s="46" t="e">
        <f>'SC2'!K44</f>
        <v>#N/A</v>
      </c>
      <c r="L64" s="46" t="e">
        <f>'SC2'!L44</f>
        <v>#N/A</v>
      </c>
      <c r="M64" s="46" t="e">
        <f t="shared" si="45"/>
        <v>#N/A</v>
      </c>
      <c r="N64" s="47" t="e">
        <f t="shared" si="97"/>
        <v>#N/A</v>
      </c>
      <c r="O64" s="16" t="e">
        <f>'SC2'!M44</f>
        <v>#N/A</v>
      </c>
      <c r="P64" s="16" t="e">
        <f>'SC2'!N44</f>
        <v>#N/A</v>
      </c>
      <c r="Q64" s="16" t="e">
        <f>'SC2'!O44</f>
        <v>#N/A</v>
      </c>
      <c r="R64" s="16" t="e">
        <f t="shared" si="47"/>
        <v>#N/A</v>
      </c>
      <c r="S64" s="16" t="e">
        <f t="shared" si="0"/>
        <v>#N/A</v>
      </c>
      <c r="T64" s="45" t="e">
        <f>'SC2'!P44</f>
        <v>#N/A</v>
      </c>
      <c r="U64" s="46" t="e">
        <f>'SC2'!Q44</f>
        <v>#N/A</v>
      </c>
      <c r="V64" s="46" t="e">
        <f>'SC2'!R44</f>
        <v>#N/A</v>
      </c>
      <c r="W64" s="46" t="e">
        <f t="shared" si="48"/>
        <v>#N/A</v>
      </c>
      <c r="X64" s="47" t="e">
        <f t="shared" si="1"/>
        <v>#N/A</v>
      </c>
      <c r="Y64" s="16" t="e">
        <f>'SC2'!S44</f>
        <v>#N/A</v>
      </c>
      <c r="Z64" s="16" t="e">
        <f>'SC2'!T44</f>
        <v>#N/A</v>
      </c>
      <c r="AA64" s="16" t="e">
        <f>'SC2'!U44</f>
        <v>#N/A</v>
      </c>
      <c r="AB64" s="16" t="e">
        <f t="shared" si="49"/>
        <v>#N/A</v>
      </c>
      <c r="AC64" s="16" t="e">
        <f t="shared" si="2"/>
        <v>#N/A</v>
      </c>
      <c r="AD64" s="45" t="e">
        <f>'SC2'!V44</f>
        <v>#N/A</v>
      </c>
      <c r="AE64" s="46" t="e">
        <f>'SC2'!W44</f>
        <v>#N/A</v>
      </c>
      <c r="AF64" s="46" t="e">
        <f>'SC2'!X44</f>
        <v>#N/A</v>
      </c>
      <c r="AG64" s="46" t="e">
        <f t="shared" si="50"/>
        <v>#N/A</v>
      </c>
      <c r="AH64" s="47" t="e">
        <f t="shared" si="3"/>
        <v>#N/A</v>
      </c>
      <c r="AI64" s="16" t="e">
        <f>'SC2'!Y44</f>
        <v>#N/A</v>
      </c>
      <c r="AJ64" s="16" t="e">
        <f>'SC2'!Z44</f>
        <v>#N/A</v>
      </c>
      <c r="AK64" s="16" t="e">
        <f>'SC2'!AA44</f>
        <v>#N/A</v>
      </c>
      <c r="AL64" s="16" t="e">
        <f t="shared" si="51"/>
        <v>#N/A</v>
      </c>
      <c r="AM64" s="16" t="e">
        <f t="shared" si="4"/>
        <v>#N/A</v>
      </c>
      <c r="AN64" s="45" t="e">
        <f>'SC2'!AB44</f>
        <v>#N/A</v>
      </c>
      <c r="AO64" s="46" t="e">
        <f>'SC2'!AC44</f>
        <v>#N/A</v>
      </c>
      <c r="AP64" s="46" t="e">
        <f>'SC2'!AD44</f>
        <v>#N/A</v>
      </c>
      <c r="AQ64" s="46" t="e">
        <f t="shared" si="52"/>
        <v>#N/A</v>
      </c>
      <c r="AR64" s="47" t="e">
        <f t="shared" si="5"/>
        <v>#N/A</v>
      </c>
      <c r="AS64" s="16" t="e">
        <f>'SC2'!AE44</f>
        <v>#N/A</v>
      </c>
      <c r="AT64" s="16" t="e">
        <f>'SC2'!AF44</f>
        <v>#N/A</v>
      </c>
      <c r="AU64" s="16" t="e">
        <f>'SC2'!AG44</f>
        <v>#N/A</v>
      </c>
      <c r="AV64" s="16" t="e">
        <f t="shared" si="53"/>
        <v>#N/A</v>
      </c>
      <c r="AW64" s="16" t="e">
        <f t="shared" si="6"/>
        <v>#N/A</v>
      </c>
      <c r="AX64" s="45" t="e">
        <f>'SC2'!AH44</f>
        <v>#N/A</v>
      </c>
      <c r="AY64" s="46" t="e">
        <f>'SC2'!AI44</f>
        <v>#N/A</v>
      </c>
      <c r="AZ64" s="46" t="e">
        <f>'SC2'!AJ44</f>
        <v>#N/A</v>
      </c>
      <c r="BA64" s="46" t="e">
        <f t="shared" si="54"/>
        <v>#N/A</v>
      </c>
      <c r="BB64" s="47" t="e">
        <f t="shared" si="7"/>
        <v>#N/A</v>
      </c>
      <c r="BC64" s="16" t="e">
        <f>'SC2'!AK44</f>
        <v>#N/A</v>
      </c>
      <c r="BD64" s="16" t="e">
        <f>'SC2'!AL44</f>
        <v>#N/A</v>
      </c>
      <c r="BE64" s="16" t="e">
        <f>'SC2'!AM44</f>
        <v>#N/A</v>
      </c>
      <c r="BF64" s="16" t="e">
        <f t="shared" si="55"/>
        <v>#N/A</v>
      </c>
      <c r="BG64" s="16" t="e">
        <f t="shared" si="8"/>
        <v>#N/A</v>
      </c>
      <c r="BH64" s="45" t="e">
        <f>'SC2'!AN44</f>
        <v>#N/A</v>
      </c>
      <c r="BI64" s="46" t="e">
        <f>'SC2'!AO44</f>
        <v>#N/A</v>
      </c>
      <c r="BJ64" s="46" t="e">
        <f>'SC2'!AP44</f>
        <v>#N/A</v>
      </c>
      <c r="BK64" s="46" t="e">
        <f t="shared" si="56"/>
        <v>#N/A</v>
      </c>
      <c r="BL64" s="47" t="e">
        <f t="shared" si="9"/>
        <v>#N/A</v>
      </c>
      <c r="BM64" s="16" t="e">
        <f>'SC2'!AQ44</f>
        <v>#N/A</v>
      </c>
      <c r="BN64" s="16" t="e">
        <f>'SC2'!AR44</f>
        <v>#N/A</v>
      </c>
      <c r="BO64" s="16" t="e">
        <f>'SC2'!AS44</f>
        <v>#N/A</v>
      </c>
      <c r="BP64" s="16" t="e">
        <f t="shared" si="57"/>
        <v>#N/A</v>
      </c>
      <c r="BQ64" s="16" t="e">
        <f t="shared" si="10"/>
        <v>#N/A</v>
      </c>
      <c r="BR64" s="45" t="e">
        <f>'SC2'!AT44</f>
        <v>#N/A</v>
      </c>
      <c r="BS64" s="46" t="e">
        <f>'SC2'!AU44</f>
        <v>#N/A</v>
      </c>
      <c r="BT64" s="46" t="e">
        <f>'SC2'!AV44</f>
        <v>#N/A</v>
      </c>
      <c r="BU64" s="46" t="e">
        <f t="shared" si="58"/>
        <v>#N/A</v>
      </c>
      <c r="BV64" s="47" t="e">
        <f t="shared" si="11"/>
        <v>#N/A</v>
      </c>
      <c r="BW64" s="16" t="e">
        <f>'SC2'!AW44</f>
        <v>#N/A</v>
      </c>
      <c r="BX64" s="16" t="e">
        <f>'SC2'!AX44</f>
        <v>#N/A</v>
      </c>
      <c r="BY64" s="16" t="e">
        <f>'SC2'!AY44</f>
        <v>#N/A</v>
      </c>
      <c r="BZ64" s="16" t="e">
        <f t="shared" si="59"/>
        <v>#N/A</v>
      </c>
      <c r="CA64" s="16" t="e">
        <f t="shared" si="12"/>
        <v>#N/A</v>
      </c>
      <c r="CB64" s="45" t="e">
        <f>'SC2'!AZ44</f>
        <v>#N/A</v>
      </c>
      <c r="CC64" s="46" t="e">
        <f>'SC2'!BA44</f>
        <v>#N/A</v>
      </c>
      <c r="CD64" s="46" t="e">
        <f>'SC2'!BB44</f>
        <v>#N/A</v>
      </c>
      <c r="CE64" s="46" t="e">
        <f t="shared" si="60"/>
        <v>#N/A</v>
      </c>
      <c r="CF64" s="47" t="e">
        <f t="shared" si="13"/>
        <v>#N/A</v>
      </c>
      <c r="CG64" s="16" t="e">
        <f>'SC2'!BC44</f>
        <v>#N/A</v>
      </c>
      <c r="CH64" s="16" t="e">
        <f>'SC2'!BD44</f>
        <v>#N/A</v>
      </c>
      <c r="CI64" s="16" t="e">
        <f>'SC2'!BE44</f>
        <v>#N/A</v>
      </c>
      <c r="CJ64" s="16" t="e">
        <f t="shared" si="61"/>
        <v>#N/A</v>
      </c>
      <c r="CK64" s="16" t="e">
        <f t="shared" si="14"/>
        <v>#N/A</v>
      </c>
      <c r="CL64" s="45" t="e">
        <f>'SC2'!BF44</f>
        <v>#N/A</v>
      </c>
      <c r="CM64" s="46" t="e">
        <f>'SC2'!BG44</f>
        <v>#N/A</v>
      </c>
      <c r="CN64" s="46" t="e">
        <f>'SC2'!BH44</f>
        <v>#N/A</v>
      </c>
      <c r="CO64" s="46" t="e">
        <f t="shared" si="62"/>
        <v>#N/A</v>
      </c>
      <c r="CP64" s="47" t="e">
        <f t="shared" si="15"/>
        <v>#N/A</v>
      </c>
      <c r="CQ64" s="16" t="e">
        <f>'SC2'!BI44</f>
        <v>#N/A</v>
      </c>
      <c r="CR64" s="16" t="e">
        <f>'SC2'!BJ44</f>
        <v>#N/A</v>
      </c>
      <c r="CS64" s="16" t="e">
        <f>'SC2'!BK44</f>
        <v>#N/A</v>
      </c>
      <c r="CT64" s="16" t="e">
        <f t="shared" si="63"/>
        <v>#N/A</v>
      </c>
      <c r="CU64" s="16" t="e">
        <f t="shared" si="16"/>
        <v>#N/A</v>
      </c>
      <c r="CV64" s="45" t="e">
        <f>'SC2'!BL44</f>
        <v>#N/A</v>
      </c>
      <c r="CW64" s="46" t="e">
        <f>'SC2'!BM44</f>
        <v>#N/A</v>
      </c>
      <c r="CX64" s="46" t="e">
        <f>'SC2'!BN44</f>
        <v>#N/A</v>
      </c>
      <c r="CY64" s="46" t="e">
        <f t="shared" si="64"/>
        <v>#N/A</v>
      </c>
      <c r="CZ64" s="47" t="e">
        <f t="shared" si="17"/>
        <v>#N/A</v>
      </c>
      <c r="DA64" s="16" t="e">
        <f>'SC2'!BO44</f>
        <v>#N/A</v>
      </c>
      <c r="DB64" s="16" t="e">
        <f>'SC2'!BP44</f>
        <v>#N/A</v>
      </c>
      <c r="DC64" s="16" t="e">
        <f>'SC2'!BQ44</f>
        <v>#N/A</v>
      </c>
      <c r="DD64" s="16" t="e">
        <f t="shared" si="65"/>
        <v>#N/A</v>
      </c>
      <c r="DE64" s="16" t="e">
        <f t="shared" si="18"/>
        <v>#N/A</v>
      </c>
      <c r="DF64" s="45" t="e">
        <f>'SC2'!BR44</f>
        <v>#N/A</v>
      </c>
      <c r="DG64" s="46" t="e">
        <f>'SC2'!BS44</f>
        <v>#N/A</v>
      </c>
      <c r="DH64" s="46" t="e">
        <f>'SC2'!BT44</f>
        <v>#N/A</v>
      </c>
      <c r="DI64" s="46" t="e">
        <f t="shared" si="66"/>
        <v>#N/A</v>
      </c>
      <c r="DJ64" s="47" t="e">
        <f t="shared" si="19"/>
        <v>#N/A</v>
      </c>
      <c r="DK64" s="16" t="e">
        <f>'SC2'!BU44</f>
        <v>#N/A</v>
      </c>
      <c r="DL64" s="16" t="e">
        <f>'SC2'!BV44</f>
        <v>#N/A</v>
      </c>
      <c r="DM64" s="16" t="e">
        <f>'SC2'!BW44</f>
        <v>#N/A</v>
      </c>
      <c r="DN64" s="16" t="e">
        <f t="shared" si="67"/>
        <v>#N/A</v>
      </c>
      <c r="DO64" s="16" t="e">
        <f t="shared" si="20"/>
        <v>#N/A</v>
      </c>
      <c r="DP64" s="45" t="e">
        <f>'SC2'!BX44</f>
        <v>#N/A</v>
      </c>
      <c r="DQ64" s="46" t="e">
        <f>'SC2'!BY44</f>
        <v>#N/A</v>
      </c>
      <c r="DR64" s="46" t="e">
        <f>'SC2'!BZ44</f>
        <v>#N/A</v>
      </c>
      <c r="DS64" s="46" t="e">
        <f t="shared" si="68"/>
        <v>#N/A</v>
      </c>
      <c r="DT64" s="47" t="e">
        <f t="shared" si="21"/>
        <v>#N/A</v>
      </c>
      <c r="DU64" s="16" t="e">
        <f>'SC2'!CA44</f>
        <v>#N/A</v>
      </c>
      <c r="DV64" s="16" t="e">
        <f>'SC2'!CB44</f>
        <v>#N/A</v>
      </c>
      <c r="DW64" s="16" t="e">
        <f>'SC2'!CC44</f>
        <v>#N/A</v>
      </c>
      <c r="DX64" s="16" t="e">
        <f t="shared" si="69"/>
        <v>#N/A</v>
      </c>
      <c r="DY64" s="16" t="e">
        <f t="shared" si="22"/>
        <v>#N/A</v>
      </c>
      <c r="DZ64" s="45" t="e">
        <f>'SC2'!CD44</f>
        <v>#N/A</v>
      </c>
      <c r="EA64" s="46" t="e">
        <f>'SC2'!CE44</f>
        <v>#N/A</v>
      </c>
      <c r="EB64" s="46" t="e">
        <f>'SC2'!CF44</f>
        <v>#N/A</v>
      </c>
      <c r="EC64" s="46" t="e">
        <f t="shared" si="70"/>
        <v>#N/A</v>
      </c>
      <c r="ED64" s="47" t="e">
        <f t="shared" si="23"/>
        <v>#N/A</v>
      </c>
      <c r="EE64" s="16" t="e">
        <f>'SC2'!CG44</f>
        <v>#N/A</v>
      </c>
      <c r="EF64" s="16" t="e">
        <f>'SC2'!CH44</f>
        <v>#N/A</v>
      </c>
      <c r="EG64" s="16" t="e">
        <f>'SC2'!CI44</f>
        <v>#N/A</v>
      </c>
      <c r="EH64" s="16" t="e">
        <f t="shared" si="71"/>
        <v>#N/A</v>
      </c>
      <c r="EI64" s="16" t="e">
        <f t="shared" si="24"/>
        <v>#N/A</v>
      </c>
      <c r="EJ64" s="45" t="e">
        <f>'SC2'!CJ44</f>
        <v>#N/A</v>
      </c>
      <c r="EK64" s="46" t="e">
        <f>'SC2'!CK44</f>
        <v>#N/A</v>
      </c>
      <c r="EL64" s="46" t="e">
        <f>'SC2'!CL44</f>
        <v>#N/A</v>
      </c>
      <c r="EM64" s="46" t="e">
        <f t="shared" si="72"/>
        <v>#N/A</v>
      </c>
      <c r="EN64" s="47" t="e">
        <f t="shared" si="25"/>
        <v>#N/A</v>
      </c>
      <c r="EO64" s="16" t="e">
        <f>'SC2'!CM44</f>
        <v>#N/A</v>
      </c>
      <c r="EP64" s="16" t="e">
        <f>'SC2'!CN44</f>
        <v>#N/A</v>
      </c>
      <c r="EQ64" s="16" t="e">
        <f>'SC2'!CO44</f>
        <v>#N/A</v>
      </c>
      <c r="ER64" s="16" t="e">
        <f t="shared" si="73"/>
        <v>#N/A</v>
      </c>
      <c r="ES64" s="16" t="e">
        <f t="shared" si="26"/>
        <v>#N/A</v>
      </c>
      <c r="ET64" s="45" t="e">
        <f>'SC2'!CP44</f>
        <v>#N/A</v>
      </c>
      <c r="EU64" s="46" t="e">
        <f>'SC2'!CQ44</f>
        <v>#N/A</v>
      </c>
      <c r="EV64" s="46" t="e">
        <f>'SC2'!CR44</f>
        <v>#N/A</v>
      </c>
      <c r="EW64" s="46" t="e">
        <f t="shared" si="74"/>
        <v>#N/A</v>
      </c>
      <c r="EX64" s="47" t="e">
        <f t="shared" si="27"/>
        <v>#N/A</v>
      </c>
      <c r="EY64" s="16" t="e">
        <f>'SC2'!CS44</f>
        <v>#N/A</v>
      </c>
      <c r="EZ64" s="16" t="e">
        <f>'SC2'!CT44</f>
        <v>#N/A</v>
      </c>
      <c r="FA64" s="16" t="e">
        <f>'SC2'!CU44</f>
        <v>#N/A</v>
      </c>
      <c r="FB64" s="16" t="e">
        <f t="shared" si="75"/>
        <v>#N/A</v>
      </c>
      <c r="FC64" s="16" t="e">
        <f t="shared" si="28"/>
        <v>#N/A</v>
      </c>
      <c r="FD64" s="45" t="e">
        <f>'SC2'!CV44</f>
        <v>#N/A</v>
      </c>
      <c r="FE64" s="46" t="e">
        <f>'SC2'!CW44</f>
        <v>#N/A</v>
      </c>
      <c r="FF64" s="46" t="e">
        <f>'SC2'!CX44</f>
        <v>#N/A</v>
      </c>
      <c r="FG64" s="46" t="e">
        <f t="shared" si="76"/>
        <v>#N/A</v>
      </c>
      <c r="FH64" s="47" t="e">
        <f t="shared" si="29"/>
        <v>#N/A</v>
      </c>
      <c r="FI64" s="16" t="e">
        <f>'SC2'!CY44</f>
        <v>#N/A</v>
      </c>
      <c r="FJ64" s="16" t="e">
        <f>'SC2'!CZ44</f>
        <v>#N/A</v>
      </c>
      <c r="FK64" s="16" t="e">
        <f>'SC2'!DA44</f>
        <v>#N/A</v>
      </c>
      <c r="FL64" s="16" t="e">
        <f t="shared" si="77"/>
        <v>#N/A</v>
      </c>
      <c r="FM64" s="16" t="e">
        <f t="shared" si="30"/>
        <v>#N/A</v>
      </c>
      <c r="FN64" s="45" t="e">
        <f>'SC2'!DB44</f>
        <v>#N/A</v>
      </c>
      <c r="FO64" s="46" t="e">
        <f>'SC2'!DC44</f>
        <v>#N/A</v>
      </c>
      <c r="FP64" s="46" t="e">
        <f>'SC2'!DD44</f>
        <v>#N/A</v>
      </c>
      <c r="FQ64" s="46" t="e">
        <f t="shared" si="78"/>
        <v>#N/A</v>
      </c>
      <c r="FR64" s="47" t="e">
        <f t="shared" si="31"/>
        <v>#N/A</v>
      </c>
      <c r="FS64" s="16" t="e">
        <f>'SC2'!DE44</f>
        <v>#N/A</v>
      </c>
      <c r="FT64" s="16" t="e">
        <f>'SC2'!DF44</f>
        <v>#N/A</v>
      </c>
      <c r="FU64" s="16" t="e">
        <f>'SC2'!DG44</f>
        <v>#N/A</v>
      </c>
      <c r="FV64" s="16" t="e">
        <f t="shared" si="79"/>
        <v>#N/A</v>
      </c>
      <c r="FW64" s="16" t="e">
        <f t="shared" si="32"/>
        <v>#N/A</v>
      </c>
      <c r="FX64" s="45" t="e">
        <f>'SC2'!DH44</f>
        <v>#N/A</v>
      </c>
      <c r="FY64" s="46" t="e">
        <f>'SC2'!DI44</f>
        <v>#N/A</v>
      </c>
      <c r="FZ64" s="46" t="e">
        <f>'SC2'!DJ44</f>
        <v>#N/A</v>
      </c>
      <c r="GA64" s="46" t="e">
        <f t="shared" si="80"/>
        <v>#N/A</v>
      </c>
      <c r="GB64" s="47" t="e">
        <f t="shared" si="33"/>
        <v>#N/A</v>
      </c>
      <c r="GC64" s="16" t="e">
        <f>'SC2'!DK44</f>
        <v>#N/A</v>
      </c>
      <c r="GD64" s="16" t="e">
        <f>'SC2'!DL44</f>
        <v>#N/A</v>
      </c>
      <c r="GE64" s="16" t="e">
        <f>'SC2'!DM44</f>
        <v>#N/A</v>
      </c>
      <c r="GF64" s="16" t="e">
        <f t="shared" si="81"/>
        <v>#N/A</v>
      </c>
      <c r="GG64" s="16" t="e">
        <f t="shared" si="34"/>
        <v>#N/A</v>
      </c>
      <c r="GH64" s="45" t="e">
        <f>'SC2'!DN44</f>
        <v>#N/A</v>
      </c>
      <c r="GI64" s="46" t="e">
        <f>'SC2'!DO44</f>
        <v>#N/A</v>
      </c>
      <c r="GJ64" s="46" t="e">
        <f>'SC2'!DP44</f>
        <v>#N/A</v>
      </c>
      <c r="GK64" s="46" t="e">
        <f t="shared" si="82"/>
        <v>#N/A</v>
      </c>
      <c r="GL64" s="47" t="e">
        <f t="shared" si="35"/>
        <v>#N/A</v>
      </c>
      <c r="GM64" s="16" t="e">
        <f>'SC2'!DQ44</f>
        <v>#N/A</v>
      </c>
      <c r="GN64" s="16" t="e">
        <f>'SC2'!DR44</f>
        <v>#N/A</v>
      </c>
      <c r="GO64" s="16" t="e">
        <f>'SC2'!DS44</f>
        <v>#N/A</v>
      </c>
      <c r="GP64" s="16" t="e">
        <f t="shared" si="83"/>
        <v>#N/A</v>
      </c>
      <c r="GQ64" s="16" t="e">
        <f t="shared" si="36"/>
        <v>#N/A</v>
      </c>
      <c r="GR64" s="45" t="e">
        <f>'SC2'!DT44</f>
        <v>#N/A</v>
      </c>
      <c r="GS64" s="46" t="e">
        <f>'SC2'!DU44</f>
        <v>#N/A</v>
      </c>
      <c r="GT64" s="46" t="e">
        <f>'SC2'!DV44</f>
        <v>#N/A</v>
      </c>
      <c r="GU64" s="46" t="e">
        <f t="shared" si="84"/>
        <v>#N/A</v>
      </c>
      <c r="GV64" s="47" t="e">
        <f t="shared" si="37"/>
        <v>#N/A</v>
      </c>
      <c r="GW64" s="16" t="e">
        <f>'SC2'!DW44</f>
        <v>#N/A</v>
      </c>
      <c r="GX64" s="16" t="e">
        <f>'SC2'!DX44</f>
        <v>#N/A</v>
      </c>
      <c r="GY64" s="16" t="e">
        <f>'SC2'!DY44</f>
        <v>#N/A</v>
      </c>
      <c r="GZ64" s="16" t="e">
        <f t="shared" si="85"/>
        <v>#N/A</v>
      </c>
      <c r="HA64" s="16" t="e">
        <f t="shared" si="38"/>
        <v>#N/A</v>
      </c>
      <c r="HB64" s="45" t="e">
        <f>'SC2'!DZ44</f>
        <v>#N/A</v>
      </c>
      <c r="HC64" s="46" t="e">
        <f>'SC2'!EA44</f>
        <v>#N/A</v>
      </c>
      <c r="HD64" s="46" t="e">
        <f>'SC2'!EB44</f>
        <v>#N/A</v>
      </c>
      <c r="HE64" s="46" t="e">
        <f t="shared" si="86"/>
        <v>#N/A</v>
      </c>
      <c r="HF64" s="47" t="e">
        <f t="shared" si="39"/>
        <v>#N/A</v>
      </c>
      <c r="HG64" s="16" t="e">
        <f>'SC2'!EC44</f>
        <v>#N/A</v>
      </c>
      <c r="HH64" s="16" t="e">
        <f>'SC2'!ED44</f>
        <v>#N/A</v>
      </c>
      <c r="HI64" s="16" t="e">
        <f>'SC2'!EE44</f>
        <v>#N/A</v>
      </c>
      <c r="HJ64" s="16" t="e">
        <f t="shared" si="87"/>
        <v>#N/A</v>
      </c>
      <c r="HK64" s="16" t="e">
        <f t="shared" si="40"/>
        <v>#N/A</v>
      </c>
      <c r="HL64" s="45" t="e">
        <f>'SC2'!EF44</f>
        <v>#N/A</v>
      </c>
      <c r="HM64" s="46" t="e">
        <f>'SC2'!EG44</f>
        <v>#N/A</v>
      </c>
      <c r="HN64" s="46" t="e">
        <f>'SC2'!EH44</f>
        <v>#N/A</v>
      </c>
      <c r="HO64" s="46" t="e">
        <f t="shared" si="88"/>
        <v>#N/A</v>
      </c>
      <c r="HP64" s="47" t="e">
        <f t="shared" si="41"/>
        <v>#N/A</v>
      </c>
      <c r="HQ64" s="16" t="e">
        <f>'SC2'!EI44</f>
        <v>#N/A</v>
      </c>
      <c r="HR64" s="16" t="e">
        <f>'SC2'!EJ44</f>
        <v>#N/A</v>
      </c>
      <c r="HS64" s="16" t="e">
        <f>'SC2'!EK44</f>
        <v>#N/A</v>
      </c>
      <c r="HT64" s="16" t="e">
        <f t="shared" si="89"/>
        <v>#N/A</v>
      </c>
      <c r="HU64" s="16" t="e">
        <f t="shared" si="42"/>
        <v>#N/A</v>
      </c>
      <c r="HV64" s="45" t="e">
        <f>'SC2'!EL44</f>
        <v>#N/A</v>
      </c>
      <c r="HW64" s="46" t="e">
        <f>'SC2'!EM44</f>
        <v>#N/A</v>
      </c>
      <c r="HX64" s="46" t="e">
        <f>'SC2'!EN44</f>
        <v>#N/A</v>
      </c>
      <c r="HY64" s="46" t="e">
        <f t="shared" si="90"/>
        <v>#N/A</v>
      </c>
      <c r="HZ64" s="47" t="e">
        <f t="shared" si="43"/>
        <v>#N/A</v>
      </c>
      <c r="IA64" s="45" t="e">
        <f>'SC2'!EO44</f>
        <v>#N/A</v>
      </c>
      <c r="IB64" s="46" t="e">
        <f>'SC2'!EP44</f>
        <v>#N/A</v>
      </c>
      <c r="IC64" s="46" t="e">
        <f>'SC2'!EQ44</f>
        <v>#N/A</v>
      </c>
      <c r="ID64" s="46" t="e">
        <f t="shared" si="91"/>
        <v>#N/A</v>
      </c>
      <c r="IE64" s="47" t="e">
        <f t="shared" si="44"/>
        <v>#N/A</v>
      </c>
    </row>
    <row r="65" spans="1:239" s="16" customFormat="1" x14ac:dyDescent="0.25">
      <c r="A65" s="16">
        <f>'SC2'!A45</f>
        <v>0</v>
      </c>
      <c r="B65" s="16" t="e">
        <f>'SC2'!B45</f>
        <v>#N/A</v>
      </c>
      <c r="C65" s="16" t="e">
        <f>'SC2'!C45</f>
        <v>#N/A</v>
      </c>
      <c r="D65" s="16" t="e">
        <f>'SC2'!D45</f>
        <v>#N/A</v>
      </c>
      <c r="E65" s="16" t="e">
        <f>'SC2'!E45</f>
        <v>#N/A</v>
      </c>
      <c r="F65" s="16" t="e">
        <f>'SC2'!F45</f>
        <v>#N/A</v>
      </c>
      <c r="G65" s="16" t="e">
        <f>'SC2'!G45</f>
        <v>#N/A</v>
      </c>
      <c r="H65" s="16" t="e">
        <f>'SC2'!H45</f>
        <v>#N/A</v>
      </c>
      <c r="I65" s="16" t="e">
        <f>'SC2'!I45</f>
        <v>#N/A</v>
      </c>
      <c r="J65" s="45" t="e">
        <f>'SC2'!J45</f>
        <v>#N/A</v>
      </c>
      <c r="K65" s="46" t="e">
        <f>'SC2'!K45</f>
        <v>#N/A</v>
      </c>
      <c r="L65" s="46" t="e">
        <f>'SC2'!L45</f>
        <v>#N/A</v>
      </c>
      <c r="M65" s="46" t="e">
        <f t="shared" si="45"/>
        <v>#N/A</v>
      </c>
      <c r="N65" s="47" t="e">
        <f t="shared" si="97"/>
        <v>#N/A</v>
      </c>
      <c r="O65" s="16" t="e">
        <f>'SC2'!M45</f>
        <v>#N/A</v>
      </c>
      <c r="P65" s="16" t="e">
        <f>'SC2'!N45</f>
        <v>#N/A</v>
      </c>
      <c r="Q65" s="16" t="e">
        <f>'SC2'!O45</f>
        <v>#N/A</v>
      </c>
      <c r="R65" s="16" t="e">
        <f t="shared" si="47"/>
        <v>#N/A</v>
      </c>
      <c r="S65" s="16" t="e">
        <f t="shared" si="0"/>
        <v>#N/A</v>
      </c>
      <c r="T65" s="45" t="e">
        <f>'SC2'!P45</f>
        <v>#N/A</v>
      </c>
      <c r="U65" s="46" t="e">
        <f>'SC2'!Q45</f>
        <v>#N/A</v>
      </c>
      <c r="V65" s="46" t="e">
        <f>'SC2'!R45</f>
        <v>#N/A</v>
      </c>
      <c r="W65" s="46" t="e">
        <f t="shared" si="48"/>
        <v>#N/A</v>
      </c>
      <c r="X65" s="47" t="e">
        <f t="shared" si="1"/>
        <v>#N/A</v>
      </c>
      <c r="Y65" s="16" t="e">
        <f>'SC2'!S45</f>
        <v>#N/A</v>
      </c>
      <c r="Z65" s="16" t="e">
        <f>'SC2'!T45</f>
        <v>#N/A</v>
      </c>
      <c r="AA65" s="16" t="e">
        <f>'SC2'!U45</f>
        <v>#N/A</v>
      </c>
      <c r="AB65" s="16" t="e">
        <f t="shared" si="49"/>
        <v>#N/A</v>
      </c>
      <c r="AC65" s="16" t="e">
        <f t="shared" si="2"/>
        <v>#N/A</v>
      </c>
      <c r="AD65" s="45" t="e">
        <f>'SC2'!V45</f>
        <v>#N/A</v>
      </c>
      <c r="AE65" s="46" t="e">
        <f>'SC2'!W45</f>
        <v>#N/A</v>
      </c>
      <c r="AF65" s="46" t="e">
        <f>'SC2'!X45</f>
        <v>#N/A</v>
      </c>
      <c r="AG65" s="46" t="e">
        <f t="shared" si="50"/>
        <v>#N/A</v>
      </c>
      <c r="AH65" s="47" t="e">
        <f t="shared" si="3"/>
        <v>#N/A</v>
      </c>
      <c r="AI65" s="16" t="e">
        <f>'SC2'!Y45</f>
        <v>#N/A</v>
      </c>
      <c r="AJ65" s="16" t="e">
        <f>'SC2'!Z45</f>
        <v>#N/A</v>
      </c>
      <c r="AK65" s="16" t="e">
        <f>'SC2'!AA45</f>
        <v>#N/A</v>
      </c>
      <c r="AL65" s="16" t="e">
        <f t="shared" si="51"/>
        <v>#N/A</v>
      </c>
      <c r="AM65" s="16" t="e">
        <f t="shared" si="4"/>
        <v>#N/A</v>
      </c>
      <c r="AN65" s="45" t="e">
        <f>'SC2'!AB45</f>
        <v>#N/A</v>
      </c>
      <c r="AO65" s="46" t="e">
        <f>'SC2'!AC45</f>
        <v>#N/A</v>
      </c>
      <c r="AP65" s="46" t="e">
        <f>'SC2'!AD45</f>
        <v>#N/A</v>
      </c>
      <c r="AQ65" s="46" t="e">
        <f t="shared" si="52"/>
        <v>#N/A</v>
      </c>
      <c r="AR65" s="47" t="e">
        <f t="shared" si="5"/>
        <v>#N/A</v>
      </c>
      <c r="AS65" s="16" t="e">
        <f>'SC2'!AE45</f>
        <v>#N/A</v>
      </c>
      <c r="AT65" s="16" t="e">
        <f>'SC2'!AF45</f>
        <v>#N/A</v>
      </c>
      <c r="AU65" s="16" t="e">
        <f>'SC2'!AG45</f>
        <v>#N/A</v>
      </c>
      <c r="AV65" s="16" t="e">
        <f t="shared" si="53"/>
        <v>#N/A</v>
      </c>
      <c r="AW65" s="16" t="e">
        <f t="shared" si="6"/>
        <v>#N/A</v>
      </c>
      <c r="AX65" s="45" t="e">
        <f>'SC2'!AH45</f>
        <v>#N/A</v>
      </c>
      <c r="AY65" s="46" t="e">
        <f>'SC2'!AI45</f>
        <v>#N/A</v>
      </c>
      <c r="AZ65" s="46" t="e">
        <f>'SC2'!AJ45</f>
        <v>#N/A</v>
      </c>
      <c r="BA65" s="46" t="e">
        <f t="shared" si="54"/>
        <v>#N/A</v>
      </c>
      <c r="BB65" s="47" t="e">
        <f t="shared" si="7"/>
        <v>#N/A</v>
      </c>
      <c r="BC65" s="16" t="e">
        <f>'SC2'!AK45</f>
        <v>#N/A</v>
      </c>
      <c r="BD65" s="16" t="e">
        <f>'SC2'!AL45</f>
        <v>#N/A</v>
      </c>
      <c r="BE65" s="16" t="e">
        <f>'SC2'!AM45</f>
        <v>#N/A</v>
      </c>
      <c r="BF65" s="16" t="e">
        <f t="shared" si="55"/>
        <v>#N/A</v>
      </c>
      <c r="BG65" s="16" t="e">
        <f t="shared" si="8"/>
        <v>#N/A</v>
      </c>
      <c r="BH65" s="45" t="e">
        <f>'SC2'!AN45</f>
        <v>#N/A</v>
      </c>
      <c r="BI65" s="46" t="e">
        <f>'SC2'!AO45</f>
        <v>#N/A</v>
      </c>
      <c r="BJ65" s="46" t="e">
        <f>'SC2'!AP45</f>
        <v>#N/A</v>
      </c>
      <c r="BK65" s="46" t="e">
        <f t="shared" si="56"/>
        <v>#N/A</v>
      </c>
      <c r="BL65" s="47" t="e">
        <f t="shared" si="9"/>
        <v>#N/A</v>
      </c>
      <c r="BM65" s="16" t="e">
        <f>'SC2'!AQ45</f>
        <v>#N/A</v>
      </c>
      <c r="BN65" s="16" t="e">
        <f>'SC2'!AR45</f>
        <v>#N/A</v>
      </c>
      <c r="BO65" s="16" t="e">
        <f>'SC2'!AS45</f>
        <v>#N/A</v>
      </c>
      <c r="BP65" s="16" t="e">
        <f t="shared" si="57"/>
        <v>#N/A</v>
      </c>
      <c r="BQ65" s="16" t="e">
        <f t="shared" si="10"/>
        <v>#N/A</v>
      </c>
      <c r="BR65" s="45" t="e">
        <f>'SC2'!AT45</f>
        <v>#N/A</v>
      </c>
      <c r="BS65" s="46" t="e">
        <f>'SC2'!AU45</f>
        <v>#N/A</v>
      </c>
      <c r="BT65" s="46" t="e">
        <f>'SC2'!AV45</f>
        <v>#N/A</v>
      </c>
      <c r="BU65" s="46" t="e">
        <f t="shared" si="58"/>
        <v>#N/A</v>
      </c>
      <c r="BV65" s="47" t="e">
        <f t="shared" si="11"/>
        <v>#N/A</v>
      </c>
      <c r="BW65" s="16" t="e">
        <f>'SC2'!AW45</f>
        <v>#N/A</v>
      </c>
      <c r="BX65" s="16" t="e">
        <f>'SC2'!AX45</f>
        <v>#N/A</v>
      </c>
      <c r="BY65" s="16" t="e">
        <f>'SC2'!AY45</f>
        <v>#N/A</v>
      </c>
      <c r="BZ65" s="16" t="e">
        <f t="shared" si="59"/>
        <v>#N/A</v>
      </c>
      <c r="CA65" s="16" t="e">
        <f t="shared" si="12"/>
        <v>#N/A</v>
      </c>
      <c r="CB65" s="45" t="e">
        <f>'SC2'!AZ45</f>
        <v>#N/A</v>
      </c>
      <c r="CC65" s="46" t="e">
        <f>'SC2'!BA45</f>
        <v>#N/A</v>
      </c>
      <c r="CD65" s="46" t="e">
        <f>'SC2'!BB45</f>
        <v>#N/A</v>
      </c>
      <c r="CE65" s="46" t="e">
        <f t="shared" si="60"/>
        <v>#N/A</v>
      </c>
      <c r="CF65" s="47" t="e">
        <f t="shared" si="13"/>
        <v>#N/A</v>
      </c>
      <c r="CG65" s="16" t="e">
        <f>'SC2'!BC45</f>
        <v>#N/A</v>
      </c>
      <c r="CH65" s="16" t="e">
        <f>'SC2'!BD45</f>
        <v>#N/A</v>
      </c>
      <c r="CI65" s="16" t="e">
        <f>'SC2'!BE45</f>
        <v>#N/A</v>
      </c>
      <c r="CJ65" s="16" t="e">
        <f t="shared" si="61"/>
        <v>#N/A</v>
      </c>
      <c r="CK65" s="16" t="e">
        <f t="shared" si="14"/>
        <v>#N/A</v>
      </c>
      <c r="CL65" s="45" t="e">
        <f>'SC2'!BF45</f>
        <v>#N/A</v>
      </c>
      <c r="CM65" s="46" t="e">
        <f>'SC2'!BG45</f>
        <v>#N/A</v>
      </c>
      <c r="CN65" s="46" t="e">
        <f>'SC2'!BH45</f>
        <v>#N/A</v>
      </c>
      <c r="CO65" s="46" t="e">
        <f t="shared" si="62"/>
        <v>#N/A</v>
      </c>
      <c r="CP65" s="47" t="e">
        <f t="shared" si="15"/>
        <v>#N/A</v>
      </c>
      <c r="CQ65" s="16" t="e">
        <f>'SC2'!BI45</f>
        <v>#N/A</v>
      </c>
      <c r="CR65" s="16" t="e">
        <f>'SC2'!BJ45</f>
        <v>#N/A</v>
      </c>
      <c r="CS65" s="16" t="e">
        <f>'SC2'!BK45</f>
        <v>#N/A</v>
      </c>
      <c r="CT65" s="16" t="e">
        <f t="shared" si="63"/>
        <v>#N/A</v>
      </c>
      <c r="CU65" s="16" t="e">
        <f t="shared" si="16"/>
        <v>#N/A</v>
      </c>
      <c r="CV65" s="45" t="e">
        <f>'SC2'!BL45</f>
        <v>#N/A</v>
      </c>
      <c r="CW65" s="46" t="e">
        <f>'SC2'!BM45</f>
        <v>#N/A</v>
      </c>
      <c r="CX65" s="46" t="e">
        <f>'SC2'!BN45</f>
        <v>#N/A</v>
      </c>
      <c r="CY65" s="46" t="e">
        <f t="shared" si="64"/>
        <v>#N/A</v>
      </c>
      <c r="CZ65" s="47" t="e">
        <f t="shared" si="17"/>
        <v>#N/A</v>
      </c>
      <c r="DA65" s="16" t="e">
        <f>'SC2'!BO45</f>
        <v>#N/A</v>
      </c>
      <c r="DB65" s="16" t="e">
        <f>'SC2'!BP45</f>
        <v>#N/A</v>
      </c>
      <c r="DC65" s="16" t="e">
        <f>'SC2'!BQ45</f>
        <v>#N/A</v>
      </c>
      <c r="DD65" s="16" t="e">
        <f t="shared" si="65"/>
        <v>#N/A</v>
      </c>
      <c r="DE65" s="16" t="e">
        <f t="shared" si="18"/>
        <v>#N/A</v>
      </c>
      <c r="DF65" s="45" t="e">
        <f>'SC2'!BR45</f>
        <v>#N/A</v>
      </c>
      <c r="DG65" s="46" t="e">
        <f>'SC2'!BS45</f>
        <v>#N/A</v>
      </c>
      <c r="DH65" s="46" t="e">
        <f>'SC2'!BT45</f>
        <v>#N/A</v>
      </c>
      <c r="DI65" s="46" t="e">
        <f t="shared" si="66"/>
        <v>#N/A</v>
      </c>
      <c r="DJ65" s="47" t="e">
        <f t="shared" si="19"/>
        <v>#N/A</v>
      </c>
      <c r="DK65" s="16" t="e">
        <f>'SC2'!BU45</f>
        <v>#N/A</v>
      </c>
      <c r="DL65" s="16" t="e">
        <f>'SC2'!BV45</f>
        <v>#N/A</v>
      </c>
      <c r="DM65" s="16" t="e">
        <f>'SC2'!BW45</f>
        <v>#N/A</v>
      </c>
      <c r="DN65" s="16" t="e">
        <f t="shared" si="67"/>
        <v>#N/A</v>
      </c>
      <c r="DO65" s="16" t="e">
        <f t="shared" si="20"/>
        <v>#N/A</v>
      </c>
      <c r="DP65" s="45" t="e">
        <f>'SC2'!BX45</f>
        <v>#N/A</v>
      </c>
      <c r="DQ65" s="46" t="e">
        <f>'SC2'!BY45</f>
        <v>#N/A</v>
      </c>
      <c r="DR65" s="46" t="e">
        <f>'SC2'!BZ45</f>
        <v>#N/A</v>
      </c>
      <c r="DS65" s="46" t="e">
        <f t="shared" si="68"/>
        <v>#N/A</v>
      </c>
      <c r="DT65" s="47" t="e">
        <f t="shared" si="21"/>
        <v>#N/A</v>
      </c>
      <c r="DU65" s="16" t="e">
        <f>'SC2'!CA45</f>
        <v>#N/A</v>
      </c>
      <c r="DV65" s="16" t="e">
        <f>'SC2'!CB45</f>
        <v>#N/A</v>
      </c>
      <c r="DW65" s="16" t="e">
        <f>'SC2'!CC45</f>
        <v>#N/A</v>
      </c>
      <c r="DX65" s="16" t="e">
        <f t="shared" si="69"/>
        <v>#N/A</v>
      </c>
      <c r="DY65" s="16" t="e">
        <f t="shared" si="22"/>
        <v>#N/A</v>
      </c>
      <c r="DZ65" s="45" t="e">
        <f>'SC2'!CD45</f>
        <v>#N/A</v>
      </c>
      <c r="EA65" s="46" t="e">
        <f>'SC2'!CE45</f>
        <v>#N/A</v>
      </c>
      <c r="EB65" s="46" t="e">
        <f>'SC2'!CF45</f>
        <v>#N/A</v>
      </c>
      <c r="EC65" s="46" t="e">
        <f t="shared" si="70"/>
        <v>#N/A</v>
      </c>
      <c r="ED65" s="47" t="e">
        <f t="shared" si="23"/>
        <v>#N/A</v>
      </c>
      <c r="EE65" s="16" t="e">
        <f>'SC2'!CG45</f>
        <v>#N/A</v>
      </c>
      <c r="EF65" s="16" t="e">
        <f>'SC2'!CH45</f>
        <v>#N/A</v>
      </c>
      <c r="EG65" s="16" t="e">
        <f>'SC2'!CI45</f>
        <v>#N/A</v>
      </c>
      <c r="EH65" s="16" t="e">
        <f t="shared" si="71"/>
        <v>#N/A</v>
      </c>
      <c r="EI65" s="16" t="e">
        <f t="shared" si="24"/>
        <v>#N/A</v>
      </c>
      <c r="EJ65" s="45" t="e">
        <f>'SC2'!CJ45</f>
        <v>#N/A</v>
      </c>
      <c r="EK65" s="46" t="e">
        <f>'SC2'!CK45</f>
        <v>#N/A</v>
      </c>
      <c r="EL65" s="46" t="e">
        <f>'SC2'!CL45</f>
        <v>#N/A</v>
      </c>
      <c r="EM65" s="46" t="e">
        <f t="shared" si="72"/>
        <v>#N/A</v>
      </c>
      <c r="EN65" s="47" t="e">
        <f t="shared" si="25"/>
        <v>#N/A</v>
      </c>
      <c r="EO65" s="16" t="e">
        <f>'SC2'!CM45</f>
        <v>#N/A</v>
      </c>
      <c r="EP65" s="16" t="e">
        <f>'SC2'!CN45</f>
        <v>#N/A</v>
      </c>
      <c r="EQ65" s="16" t="e">
        <f>'SC2'!CO45</f>
        <v>#N/A</v>
      </c>
      <c r="ER65" s="16" t="e">
        <f t="shared" si="73"/>
        <v>#N/A</v>
      </c>
      <c r="ES65" s="16" t="e">
        <f t="shared" si="26"/>
        <v>#N/A</v>
      </c>
      <c r="ET65" s="45" t="e">
        <f>'SC2'!CP45</f>
        <v>#N/A</v>
      </c>
      <c r="EU65" s="46" t="e">
        <f>'SC2'!CQ45</f>
        <v>#N/A</v>
      </c>
      <c r="EV65" s="46" t="e">
        <f>'SC2'!CR45</f>
        <v>#N/A</v>
      </c>
      <c r="EW65" s="46" t="e">
        <f t="shared" si="74"/>
        <v>#N/A</v>
      </c>
      <c r="EX65" s="47" t="e">
        <f t="shared" si="27"/>
        <v>#N/A</v>
      </c>
      <c r="EY65" s="16" t="e">
        <f>'SC2'!CS45</f>
        <v>#N/A</v>
      </c>
      <c r="EZ65" s="16" t="e">
        <f>'SC2'!CT45</f>
        <v>#N/A</v>
      </c>
      <c r="FA65" s="16" t="e">
        <f>'SC2'!CU45</f>
        <v>#N/A</v>
      </c>
      <c r="FB65" s="16" t="e">
        <f t="shared" si="75"/>
        <v>#N/A</v>
      </c>
      <c r="FC65" s="16" t="e">
        <f t="shared" si="28"/>
        <v>#N/A</v>
      </c>
      <c r="FD65" s="45" t="e">
        <f>'SC2'!CV45</f>
        <v>#N/A</v>
      </c>
      <c r="FE65" s="46" t="e">
        <f>'SC2'!CW45</f>
        <v>#N/A</v>
      </c>
      <c r="FF65" s="46" t="e">
        <f>'SC2'!CX45</f>
        <v>#N/A</v>
      </c>
      <c r="FG65" s="46" t="e">
        <f t="shared" si="76"/>
        <v>#N/A</v>
      </c>
      <c r="FH65" s="47" t="e">
        <f t="shared" si="29"/>
        <v>#N/A</v>
      </c>
      <c r="FI65" s="16" t="e">
        <f>'SC2'!CY45</f>
        <v>#N/A</v>
      </c>
      <c r="FJ65" s="16" t="e">
        <f>'SC2'!CZ45</f>
        <v>#N/A</v>
      </c>
      <c r="FK65" s="16" t="e">
        <f>'SC2'!DA45</f>
        <v>#N/A</v>
      </c>
      <c r="FL65" s="16" t="e">
        <f t="shared" si="77"/>
        <v>#N/A</v>
      </c>
      <c r="FM65" s="16" t="e">
        <f t="shared" si="30"/>
        <v>#N/A</v>
      </c>
      <c r="FN65" s="45" t="e">
        <f>'SC2'!DB45</f>
        <v>#N/A</v>
      </c>
      <c r="FO65" s="46" t="e">
        <f>'SC2'!DC45</f>
        <v>#N/A</v>
      </c>
      <c r="FP65" s="46" t="e">
        <f>'SC2'!DD45</f>
        <v>#N/A</v>
      </c>
      <c r="FQ65" s="46" t="e">
        <f t="shared" si="78"/>
        <v>#N/A</v>
      </c>
      <c r="FR65" s="47" t="e">
        <f t="shared" si="31"/>
        <v>#N/A</v>
      </c>
      <c r="FS65" s="16" t="e">
        <f>'SC2'!DE45</f>
        <v>#N/A</v>
      </c>
      <c r="FT65" s="16" t="e">
        <f>'SC2'!DF45</f>
        <v>#N/A</v>
      </c>
      <c r="FU65" s="16" t="e">
        <f>'SC2'!DG45</f>
        <v>#N/A</v>
      </c>
      <c r="FV65" s="16" t="e">
        <f t="shared" si="79"/>
        <v>#N/A</v>
      </c>
      <c r="FW65" s="16" t="e">
        <f t="shared" si="32"/>
        <v>#N/A</v>
      </c>
      <c r="FX65" s="45" t="e">
        <f>'SC2'!DH45</f>
        <v>#N/A</v>
      </c>
      <c r="FY65" s="46" t="e">
        <f>'SC2'!DI45</f>
        <v>#N/A</v>
      </c>
      <c r="FZ65" s="46" t="e">
        <f>'SC2'!DJ45</f>
        <v>#N/A</v>
      </c>
      <c r="GA65" s="46" t="e">
        <f t="shared" si="80"/>
        <v>#N/A</v>
      </c>
      <c r="GB65" s="47" t="e">
        <f t="shared" si="33"/>
        <v>#N/A</v>
      </c>
      <c r="GC65" s="16" t="e">
        <f>'SC2'!DK45</f>
        <v>#N/A</v>
      </c>
      <c r="GD65" s="16" t="e">
        <f>'SC2'!DL45</f>
        <v>#N/A</v>
      </c>
      <c r="GE65" s="16" t="e">
        <f>'SC2'!DM45</f>
        <v>#N/A</v>
      </c>
      <c r="GF65" s="16" t="e">
        <f t="shared" si="81"/>
        <v>#N/A</v>
      </c>
      <c r="GG65" s="16" t="e">
        <f t="shared" si="34"/>
        <v>#N/A</v>
      </c>
      <c r="GH65" s="45" t="e">
        <f>'SC2'!DN45</f>
        <v>#N/A</v>
      </c>
      <c r="GI65" s="46" t="e">
        <f>'SC2'!DO45</f>
        <v>#N/A</v>
      </c>
      <c r="GJ65" s="46" t="e">
        <f>'SC2'!DP45</f>
        <v>#N/A</v>
      </c>
      <c r="GK65" s="46" t="e">
        <f t="shared" si="82"/>
        <v>#N/A</v>
      </c>
      <c r="GL65" s="47" t="e">
        <f t="shared" si="35"/>
        <v>#N/A</v>
      </c>
      <c r="GM65" s="16" t="e">
        <f>'SC2'!DQ45</f>
        <v>#N/A</v>
      </c>
      <c r="GN65" s="16" t="e">
        <f>'SC2'!DR45</f>
        <v>#N/A</v>
      </c>
      <c r="GO65" s="16" t="e">
        <f>'SC2'!DS45</f>
        <v>#N/A</v>
      </c>
      <c r="GP65" s="16" t="e">
        <f t="shared" si="83"/>
        <v>#N/A</v>
      </c>
      <c r="GQ65" s="16" t="e">
        <f t="shared" si="36"/>
        <v>#N/A</v>
      </c>
      <c r="GR65" s="45" t="e">
        <f>'SC2'!DT45</f>
        <v>#N/A</v>
      </c>
      <c r="GS65" s="46" t="e">
        <f>'SC2'!DU45</f>
        <v>#N/A</v>
      </c>
      <c r="GT65" s="46" t="e">
        <f>'SC2'!DV45</f>
        <v>#N/A</v>
      </c>
      <c r="GU65" s="46" t="e">
        <f t="shared" si="84"/>
        <v>#N/A</v>
      </c>
      <c r="GV65" s="47" t="e">
        <f t="shared" si="37"/>
        <v>#N/A</v>
      </c>
      <c r="GW65" s="16" t="e">
        <f>'SC2'!DW45</f>
        <v>#N/A</v>
      </c>
      <c r="GX65" s="16" t="e">
        <f>'SC2'!DX45</f>
        <v>#N/A</v>
      </c>
      <c r="GY65" s="16" t="e">
        <f>'SC2'!DY45</f>
        <v>#N/A</v>
      </c>
      <c r="GZ65" s="16" t="e">
        <f t="shared" si="85"/>
        <v>#N/A</v>
      </c>
      <c r="HA65" s="16" t="e">
        <f t="shared" si="38"/>
        <v>#N/A</v>
      </c>
      <c r="HB65" s="45" t="e">
        <f>'SC2'!DZ45</f>
        <v>#N/A</v>
      </c>
      <c r="HC65" s="46" t="e">
        <f>'SC2'!EA45</f>
        <v>#N/A</v>
      </c>
      <c r="HD65" s="46" t="e">
        <f>'SC2'!EB45</f>
        <v>#N/A</v>
      </c>
      <c r="HE65" s="46" t="e">
        <f t="shared" si="86"/>
        <v>#N/A</v>
      </c>
      <c r="HF65" s="47" t="e">
        <f t="shared" si="39"/>
        <v>#N/A</v>
      </c>
      <c r="HG65" s="16" t="e">
        <f>'SC2'!EC45</f>
        <v>#N/A</v>
      </c>
      <c r="HH65" s="16" t="e">
        <f>'SC2'!ED45</f>
        <v>#N/A</v>
      </c>
      <c r="HI65" s="16" t="e">
        <f>'SC2'!EE45</f>
        <v>#N/A</v>
      </c>
      <c r="HJ65" s="16" t="e">
        <f t="shared" si="87"/>
        <v>#N/A</v>
      </c>
      <c r="HK65" s="16" t="e">
        <f t="shared" si="40"/>
        <v>#N/A</v>
      </c>
      <c r="HL65" s="45" t="e">
        <f>'SC2'!EF45</f>
        <v>#N/A</v>
      </c>
      <c r="HM65" s="46" t="e">
        <f>'SC2'!EG45</f>
        <v>#N/A</v>
      </c>
      <c r="HN65" s="46" t="e">
        <f>'SC2'!EH45</f>
        <v>#N/A</v>
      </c>
      <c r="HO65" s="46" t="e">
        <f t="shared" si="88"/>
        <v>#N/A</v>
      </c>
      <c r="HP65" s="47" t="e">
        <f t="shared" si="41"/>
        <v>#N/A</v>
      </c>
      <c r="HQ65" s="16" t="e">
        <f>'SC2'!EI45</f>
        <v>#N/A</v>
      </c>
      <c r="HR65" s="16" t="e">
        <f>'SC2'!EJ45</f>
        <v>#N/A</v>
      </c>
      <c r="HS65" s="16" t="e">
        <f>'SC2'!EK45</f>
        <v>#N/A</v>
      </c>
      <c r="HT65" s="16" t="e">
        <f t="shared" si="89"/>
        <v>#N/A</v>
      </c>
      <c r="HU65" s="16" t="e">
        <f t="shared" si="42"/>
        <v>#N/A</v>
      </c>
      <c r="HV65" s="45" t="e">
        <f>'SC2'!EL45</f>
        <v>#N/A</v>
      </c>
      <c r="HW65" s="46" t="e">
        <f>'SC2'!EM45</f>
        <v>#N/A</v>
      </c>
      <c r="HX65" s="46" t="e">
        <f>'SC2'!EN45</f>
        <v>#N/A</v>
      </c>
      <c r="HY65" s="46" t="e">
        <f t="shared" si="90"/>
        <v>#N/A</v>
      </c>
      <c r="HZ65" s="47" t="e">
        <f t="shared" si="43"/>
        <v>#N/A</v>
      </c>
      <c r="IA65" s="45" t="e">
        <f>'SC2'!EO45</f>
        <v>#N/A</v>
      </c>
      <c r="IB65" s="46" t="e">
        <f>'SC2'!EP45</f>
        <v>#N/A</v>
      </c>
      <c r="IC65" s="46" t="e">
        <f>'SC2'!EQ45</f>
        <v>#N/A</v>
      </c>
      <c r="ID65" s="46" t="e">
        <f t="shared" si="91"/>
        <v>#N/A</v>
      </c>
      <c r="IE65" s="47" t="e">
        <f t="shared" si="44"/>
        <v>#N/A</v>
      </c>
    </row>
    <row r="66" spans="1:239" s="16" customFormat="1" x14ac:dyDescent="0.25">
      <c r="A66" s="16">
        <f>'SC2'!A46</f>
        <v>0</v>
      </c>
      <c r="B66" s="16" t="e">
        <f>'SC2'!B46</f>
        <v>#N/A</v>
      </c>
      <c r="C66" s="16" t="e">
        <f>'SC2'!C46</f>
        <v>#N/A</v>
      </c>
      <c r="D66" s="16" t="e">
        <f>'SC2'!D46</f>
        <v>#N/A</v>
      </c>
      <c r="E66" s="16" t="e">
        <f>'SC2'!E46</f>
        <v>#N/A</v>
      </c>
      <c r="F66" s="16" t="e">
        <f>'SC2'!F46</f>
        <v>#N/A</v>
      </c>
      <c r="G66" s="16" t="e">
        <f>'SC2'!G46</f>
        <v>#N/A</v>
      </c>
      <c r="H66" s="16" t="e">
        <f>'SC2'!H46</f>
        <v>#N/A</v>
      </c>
      <c r="I66" s="16" t="e">
        <f>'SC2'!I46</f>
        <v>#N/A</v>
      </c>
      <c r="J66" s="45" t="e">
        <f>'SC2'!J46</f>
        <v>#N/A</v>
      </c>
      <c r="K66" s="46" t="e">
        <f>'SC2'!K46</f>
        <v>#N/A</v>
      </c>
      <c r="L66" s="46" t="e">
        <f>'SC2'!L46</f>
        <v>#N/A</v>
      </c>
      <c r="M66" s="46" t="e">
        <f t="shared" si="45"/>
        <v>#N/A</v>
      </c>
      <c r="N66" s="47" t="e">
        <f t="shared" si="97"/>
        <v>#N/A</v>
      </c>
      <c r="O66" s="16" t="e">
        <f>'SC2'!M46</f>
        <v>#N/A</v>
      </c>
      <c r="P66" s="16" t="e">
        <f>'SC2'!N46</f>
        <v>#N/A</v>
      </c>
      <c r="Q66" s="16" t="e">
        <f>'SC2'!O46</f>
        <v>#N/A</v>
      </c>
      <c r="R66" s="16" t="e">
        <f t="shared" si="47"/>
        <v>#N/A</v>
      </c>
      <c r="S66" s="16" t="e">
        <f t="shared" si="0"/>
        <v>#N/A</v>
      </c>
      <c r="T66" s="45" t="e">
        <f>'SC2'!P46</f>
        <v>#N/A</v>
      </c>
      <c r="U66" s="46" t="e">
        <f>'SC2'!Q46</f>
        <v>#N/A</v>
      </c>
      <c r="V66" s="46" t="e">
        <f>'SC2'!R46</f>
        <v>#N/A</v>
      </c>
      <c r="W66" s="46" t="e">
        <f t="shared" si="48"/>
        <v>#N/A</v>
      </c>
      <c r="X66" s="47" t="e">
        <f t="shared" si="1"/>
        <v>#N/A</v>
      </c>
      <c r="Y66" s="16" t="e">
        <f>'SC2'!S46</f>
        <v>#N/A</v>
      </c>
      <c r="Z66" s="16" t="e">
        <f>'SC2'!T46</f>
        <v>#N/A</v>
      </c>
      <c r="AA66" s="16" t="e">
        <f>'SC2'!U46</f>
        <v>#N/A</v>
      </c>
      <c r="AB66" s="16" t="e">
        <f t="shared" si="49"/>
        <v>#N/A</v>
      </c>
      <c r="AC66" s="16" t="e">
        <f t="shared" si="2"/>
        <v>#N/A</v>
      </c>
      <c r="AD66" s="45" t="e">
        <f>'SC2'!V46</f>
        <v>#N/A</v>
      </c>
      <c r="AE66" s="46" t="e">
        <f>'SC2'!W46</f>
        <v>#N/A</v>
      </c>
      <c r="AF66" s="46" t="e">
        <f>'SC2'!X46</f>
        <v>#N/A</v>
      </c>
      <c r="AG66" s="46" t="e">
        <f t="shared" si="50"/>
        <v>#N/A</v>
      </c>
      <c r="AH66" s="47" t="e">
        <f t="shared" si="3"/>
        <v>#N/A</v>
      </c>
      <c r="AI66" s="16" t="e">
        <f>'SC2'!Y46</f>
        <v>#N/A</v>
      </c>
      <c r="AJ66" s="16" t="e">
        <f>'SC2'!Z46</f>
        <v>#N/A</v>
      </c>
      <c r="AK66" s="16" t="e">
        <f>'SC2'!AA46</f>
        <v>#N/A</v>
      </c>
      <c r="AL66" s="16" t="e">
        <f t="shared" si="51"/>
        <v>#N/A</v>
      </c>
      <c r="AM66" s="16" t="e">
        <f t="shared" si="4"/>
        <v>#N/A</v>
      </c>
      <c r="AN66" s="45" t="e">
        <f>'SC2'!AB46</f>
        <v>#N/A</v>
      </c>
      <c r="AO66" s="46" t="e">
        <f>'SC2'!AC46</f>
        <v>#N/A</v>
      </c>
      <c r="AP66" s="46" t="e">
        <f>'SC2'!AD46</f>
        <v>#N/A</v>
      </c>
      <c r="AQ66" s="46" t="e">
        <f t="shared" si="52"/>
        <v>#N/A</v>
      </c>
      <c r="AR66" s="47" t="e">
        <f t="shared" si="5"/>
        <v>#N/A</v>
      </c>
      <c r="AS66" s="16" t="e">
        <f>'SC2'!AE46</f>
        <v>#N/A</v>
      </c>
      <c r="AT66" s="16" t="e">
        <f>'SC2'!AF46</f>
        <v>#N/A</v>
      </c>
      <c r="AU66" s="16" t="e">
        <f>'SC2'!AG46</f>
        <v>#N/A</v>
      </c>
      <c r="AV66" s="16" t="e">
        <f t="shared" si="53"/>
        <v>#N/A</v>
      </c>
      <c r="AW66" s="16" t="e">
        <f t="shared" si="6"/>
        <v>#N/A</v>
      </c>
      <c r="AX66" s="45" t="e">
        <f>'SC2'!AH46</f>
        <v>#N/A</v>
      </c>
      <c r="AY66" s="46" t="e">
        <f>'SC2'!AI46</f>
        <v>#N/A</v>
      </c>
      <c r="AZ66" s="46" t="e">
        <f>'SC2'!AJ46</f>
        <v>#N/A</v>
      </c>
      <c r="BA66" s="46" t="e">
        <f t="shared" si="54"/>
        <v>#N/A</v>
      </c>
      <c r="BB66" s="47" t="e">
        <f t="shared" si="7"/>
        <v>#N/A</v>
      </c>
      <c r="BC66" s="16" t="e">
        <f>'SC2'!AK46</f>
        <v>#N/A</v>
      </c>
      <c r="BD66" s="16" t="e">
        <f>'SC2'!AL46</f>
        <v>#N/A</v>
      </c>
      <c r="BE66" s="16" t="e">
        <f>'SC2'!AM46</f>
        <v>#N/A</v>
      </c>
      <c r="BF66" s="16" t="e">
        <f t="shared" si="55"/>
        <v>#N/A</v>
      </c>
      <c r="BG66" s="16" t="e">
        <f t="shared" si="8"/>
        <v>#N/A</v>
      </c>
      <c r="BH66" s="45" t="e">
        <f>'SC2'!AN46</f>
        <v>#N/A</v>
      </c>
      <c r="BI66" s="46" t="e">
        <f>'SC2'!AO46</f>
        <v>#N/A</v>
      </c>
      <c r="BJ66" s="46" t="e">
        <f>'SC2'!AP46</f>
        <v>#N/A</v>
      </c>
      <c r="BK66" s="46" t="e">
        <f t="shared" si="56"/>
        <v>#N/A</v>
      </c>
      <c r="BL66" s="47" t="e">
        <f t="shared" si="9"/>
        <v>#N/A</v>
      </c>
      <c r="BM66" s="16" t="e">
        <f>'SC2'!AQ46</f>
        <v>#N/A</v>
      </c>
      <c r="BN66" s="16" t="e">
        <f>'SC2'!AR46</f>
        <v>#N/A</v>
      </c>
      <c r="BO66" s="16" t="e">
        <f>'SC2'!AS46</f>
        <v>#N/A</v>
      </c>
      <c r="BP66" s="16" t="e">
        <f t="shared" si="57"/>
        <v>#N/A</v>
      </c>
      <c r="BQ66" s="16" t="e">
        <f t="shared" si="10"/>
        <v>#N/A</v>
      </c>
      <c r="BR66" s="45" t="e">
        <f>'SC2'!AT46</f>
        <v>#N/A</v>
      </c>
      <c r="BS66" s="46" t="e">
        <f>'SC2'!AU46</f>
        <v>#N/A</v>
      </c>
      <c r="BT66" s="46" t="e">
        <f>'SC2'!AV46</f>
        <v>#N/A</v>
      </c>
      <c r="BU66" s="46" t="e">
        <f t="shared" si="58"/>
        <v>#N/A</v>
      </c>
      <c r="BV66" s="47" t="e">
        <f t="shared" si="11"/>
        <v>#N/A</v>
      </c>
      <c r="BW66" s="16" t="e">
        <f>'SC2'!AW46</f>
        <v>#N/A</v>
      </c>
      <c r="BX66" s="16" t="e">
        <f>'SC2'!AX46</f>
        <v>#N/A</v>
      </c>
      <c r="BY66" s="16" t="e">
        <f>'SC2'!AY46</f>
        <v>#N/A</v>
      </c>
      <c r="BZ66" s="16" t="e">
        <f t="shared" si="59"/>
        <v>#N/A</v>
      </c>
      <c r="CA66" s="16" t="e">
        <f t="shared" si="12"/>
        <v>#N/A</v>
      </c>
      <c r="CB66" s="45" t="e">
        <f>'SC2'!AZ46</f>
        <v>#N/A</v>
      </c>
      <c r="CC66" s="46" t="e">
        <f>'SC2'!BA46</f>
        <v>#N/A</v>
      </c>
      <c r="CD66" s="46" t="e">
        <f>'SC2'!BB46</f>
        <v>#N/A</v>
      </c>
      <c r="CE66" s="46" t="e">
        <f t="shared" si="60"/>
        <v>#N/A</v>
      </c>
      <c r="CF66" s="47" t="e">
        <f t="shared" si="13"/>
        <v>#N/A</v>
      </c>
      <c r="CG66" s="16" t="e">
        <f>'SC2'!BC46</f>
        <v>#N/A</v>
      </c>
      <c r="CH66" s="16" t="e">
        <f>'SC2'!BD46</f>
        <v>#N/A</v>
      </c>
      <c r="CI66" s="16" t="e">
        <f>'SC2'!BE46</f>
        <v>#N/A</v>
      </c>
      <c r="CJ66" s="16" t="e">
        <f t="shared" si="61"/>
        <v>#N/A</v>
      </c>
      <c r="CK66" s="16" t="e">
        <f t="shared" si="14"/>
        <v>#N/A</v>
      </c>
      <c r="CL66" s="45" t="e">
        <f>'SC2'!BF46</f>
        <v>#N/A</v>
      </c>
      <c r="CM66" s="46" t="e">
        <f>'SC2'!BG46</f>
        <v>#N/A</v>
      </c>
      <c r="CN66" s="46" t="e">
        <f>'SC2'!BH46</f>
        <v>#N/A</v>
      </c>
      <c r="CO66" s="46" t="e">
        <f t="shared" si="62"/>
        <v>#N/A</v>
      </c>
      <c r="CP66" s="47" t="e">
        <f t="shared" si="15"/>
        <v>#N/A</v>
      </c>
      <c r="CQ66" s="16" t="e">
        <f>'SC2'!BI46</f>
        <v>#N/A</v>
      </c>
      <c r="CR66" s="16" t="e">
        <f>'SC2'!BJ46</f>
        <v>#N/A</v>
      </c>
      <c r="CS66" s="16" t="e">
        <f>'SC2'!BK46</f>
        <v>#N/A</v>
      </c>
      <c r="CT66" s="16" t="e">
        <f t="shared" si="63"/>
        <v>#N/A</v>
      </c>
      <c r="CU66" s="16" t="e">
        <f t="shared" si="16"/>
        <v>#N/A</v>
      </c>
      <c r="CV66" s="45" t="e">
        <f>'SC2'!BL46</f>
        <v>#N/A</v>
      </c>
      <c r="CW66" s="46" t="e">
        <f>'SC2'!BM46</f>
        <v>#N/A</v>
      </c>
      <c r="CX66" s="46" t="e">
        <f>'SC2'!BN46</f>
        <v>#N/A</v>
      </c>
      <c r="CY66" s="46" t="e">
        <f t="shared" si="64"/>
        <v>#N/A</v>
      </c>
      <c r="CZ66" s="47" t="e">
        <f t="shared" si="17"/>
        <v>#N/A</v>
      </c>
      <c r="DA66" s="16" t="e">
        <f>'SC2'!BO46</f>
        <v>#N/A</v>
      </c>
      <c r="DB66" s="16" t="e">
        <f>'SC2'!BP46</f>
        <v>#N/A</v>
      </c>
      <c r="DC66" s="16" t="e">
        <f>'SC2'!BQ46</f>
        <v>#N/A</v>
      </c>
      <c r="DD66" s="16" t="e">
        <f t="shared" si="65"/>
        <v>#N/A</v>
      </c>
      <c r="DE66" s="16" t="e">
        <f t="shared" si="18"/>
        <v>#N/A</v>
      </c>
      <c r="DF66" s="45" t="e">
        <f>'SC2'!BR46</f>
        <v>#N/A</v>
      </c>
      <c r="DG66" s="46" t="e">
        <f>'SC2'!BS46</f>
        <v>#N/A</v>
      </c>
      <c r="DH66" s="46" t="e">
        <f>'SC2'!BT46</f>
        <v>#N/A</v>
      </c>
      <c r="DI66" s="46" t="e">
        <f t="shared" si="66"/>
        <v>#N/A</v>
      </c>
      <c r="DJ66" s="47" t="e">
        <f t="shared" si="19"/>
        <v>#N/A</v>
      </c>
      <c r="DK66" s="16" t="e">
        <f>'SC2'!BU46</f>
        <v>#N/A</v>
      </c>
      <c r="DL66" s="16" t="e">
        <f>'SC2'!BV46</f>
        <v>#N/A</v>
      </c>
      <c r="DM66" s="16" t="e">
        <f>'SC2'!BW46</f>
        <v>#N/A</v>
      </c>
      <c r="DN66" s="16" t="e">
        <f t="shared" si="67"/>
        <v>#N/A</v>
      </c>
      <c r="DO66" s="16" t="e">
        <f t="shared" si="20"/>
        <v>#N/A</v>
      </c>
      <c r="DP66" s="45" t="e">
        <f>'SC2'!BX46</f>
        <v>#N/A</v>
      </c>
      <c r="DQ66" s="46" t="e">
        <f>'SC2'!BY46</f>
        <v>#N/A</v>
      </c>
      <c r="DR66" s="46" t="e">
        <f>'SC2'!BZ46</f>
        <v>#N/A</v>
      </c>
      <c r="DS66" s="46" t="e">
        <f t="shared" si="68"/>
        <v>#N/A</v>
      </c>
      <c r="DT66" s="47" t="e">
        <f t="shared" si="21"/>
        <v>#N/A</v>
      </c>
      <c r="DU66" s="16" t="e">
        <f>'SC2'!CA46</f>
        <v>#N/A</v>
      </c>
      <c r="DV66" s="16" t="e">
        <f>'SC2'!CB46</f>
        <v>#N/A</v>
      </c>
      <c r="DW66" s="16" t="e">
        <f>'SC2'!CC46</f>
        <v>#N/A</v>
      </c>
      <c r="DX66" s="16" t="e">
        <f t="shared" si="69"/>
        <v>#N/A</v>
      </c>
      <c r="DY66" s="16" t="e">
        <f t="shared" si="22"/>
        <v>#N/A</v>
      </c>
      <c r="DZ66" s="45" t="e">
        <f>'SC2'!CD46</f>
        <v>#N/A</v>
      </c>
      <c r="EA66" s="46" t="e">
        <f>'SC2'!CE46</f>
        <v>#N/A</v>
      </c>
      <c r="EB66" s="46" t="e">
        <f>'SC2'!CF46</f>
        <v>#N/A</v>
      </c>
      <c r="EC66" s="46" t="e">
        <f t="shared" si="70"/>
        <v>#N/A</v>
      </c>
      <c r="ED66" s="47" t="e">
        <f t="shared" si="23"/>
        <v>#N/A</v>
      </c>
      <c r="EE66" s="16" t="e">
        <f>'SC2'!CG46</f>
        <v>#N/A</v>
      </c>
      <c r="EF66" s="16" t="e">
        <f>'SC2'!CH46</f>
        <v>#N/A</v>
      </c>
      <c r="EG66" s="16" t="e">
        <f>'SC2'!CI46</f>
        <v>#N/A</v>
      </c>
      <c r="EH66" s="16" t="e">
        <f t="shared" si="71"/>
        <v>#N/A</v>
      </c>
      <c r="EI66" s="16" t="e">
        <f t="shared" si="24"/>
        <v>#N/A</v>
      </c>
      <c r="EJ66" s="45" t="e">
        <f>'SC2'!CJ46</f>
        <v>#N/A</v>
      </c>
      <c r="EK66" s="46" t="e">
        <f>'SC2'!CK46</f>
        <v>#N/A</v>
      </c>
      <c r="EL66" s="46" t="e">
        <f>'SC2'!CL46</f>
        <v>#N/A</v>
      </c>
      <c r="EM66" s="46" t="e">
        <f t="shared" si="72"/>
        <v>#N/A</v>
      </c>
      <c r="EN66" s="47" t="e">
        <f t="shared" si="25"/>
        <v>#N/A</v>
      </c>
      <c r="EO66" s="16" t="e">
        <f>'SC2'!CM46</f>
        <v>#N/A</v>
      </c>
      <c r="EP66" s="16" t="e">
        <f>'SC2'!CN46</f>
        <v>#N/A</v>
      </c>
      <c r="EQ66" s="16" t="e">
        <f>'SC2'!CO46</f>
        <v>#N/A</v>
      </c>
      <c r="ER66" s="16" t="e">
        <f t="shared" si="73"/>
        <v>#N/A</v>
      </c>
      <c r="ES66" s="16" t="e">
        <f t="shared" si="26"/>
        <v>#N/A</v>
      </c>
      <c r="ET66" s="45" t="e">
        <f>'SC2'!CP46</f>
        <v>#N/A</v>
      </c>
      <c r="EU66" s="46" t="e">
        <f>'SC2'!CQ46</f>
        <v>#N/A</v>
      </c>
      <c r="EV66" s="46" t="e">
        <f>'SC2'!CR46</f>
        <v>#N/A</v>
      </c>
      <c r="EW66" s="46" t="e">
        <f t="shared" si="74"/>
        <v>#N/A</v>
      </c>
      <c r="EX66" s="47" t="e">
        <f t="shared" si="27"/>
        <v>#N/A</v>
      </c>
      <c r="EY66" s="16" t="e">
        <f>'SC2'!CS46</f>
        <v>#N/A</v>
      </c>
      <c r="EZ66" s="16" t="e">
        <f>'SC2'!CT46</f>
        <v>#N/A</v>
      </c>
      <c r="FA66" s="16" t="e">
        <f>'SC2'!CU46</f>
        <v>#N/A</v>
      </c>
      <c r="FB66" s="16" t="e">
        <f t="shared" si="75"/>
        <v>#N/A</v>
      </c>
      <c r="FC66" s="16" t="e">
        <f t="shared" si="28"/>
        <v>#N/A</v>
      </c>
      <c r="FD66" s="45" t="e">
        <f>'SC2'!CV46</f>
        <v>#N/A</v>
      </c>
      <c r="FE66" s="46" t="e">
        <f>'SC2'!CW46</f>
        <v>#N/A</v>
      </c>
      <c r="FF66" s="46" t="e">
        <f>'SC2'!CX46</f>
        <v>#N/A</v>
      </c>
      <c r="FG66" s="46" t="e">
        <f t="shared" si="76"/>
        <v>#N/A</v>
      </c>
      <c r="FH66" s="47" t="e">
        <f t="shared" si="29"/>
        <v>#N/A</v>
      </c>
      <c r="FI66" s="16" t="e">
        <f>'SC2'!CY46</f>
        <v>#N/A</v>
      </c>
      <c r="FJ66" s="16" t="e">
        <f>'SC2'!CZ46</f>
        <v>#N/A</v>
      </c>
      <c r="FK66" s="16" t="e">
        <f>'SC2'!DA46</f>
        <v>#N/A</v>
      </c>
      <c r="FL66" s="16" t="e">
        <f t="shared" si="77"/>
        <v>#N/A</v>
      </c>
      <c r="FM66" s="16" t="e">
        <f t="shared" si="30"/>
        <v>#N/A</v>
      </c>
      <c r="FN66" s="45" t="e">
        <f>'SC2'!DB46</f>
        <v>#N/A</v>
      </c>
      <c r="FO66" s="46" t="e">
        <f>'SC2'!DC46</f>
        <v>#N/A</v>
      </c>
      <c r="FP66" s="46" t="e">
        <f>'SC2'!DD46</f>
        <v>#N/A</v>
      </c>
      <c r="FQ66" s="46" t="e">
        <f t="shared" si="78"/>
        <v>#N/A</v>
      </c>
      <c r="FR66" s="47" t="e">
        <f t="shared" si="31"/>
        <v>#N/A</v>
      </c>
      <c r="FS66" s="16" t="e">
        <f>'SC2'!DE46</f>
        <v>#N/A</v>
      </c>
      <c r="FT66" s="16" t="e">
        <f>'SC2'!DF46</f>
        <v>#N/A</v>
      </c>
      <c r="FU66" s="16" t="e">
        <f>'SC2'!DG46</f>
        <v>#N/A</v>
      </c>
      <c r="FV66" s="16" t="e">
        <f t="shared" si="79"/>
        <v>#N/A</v>
      </c>
      <c r="FW66" s="16" t="e">
        <f t="shared" si="32"/>
        <v>#N/A</v>
      </c>
      <c r="FX66" s="45" t="e">
        <f>'SC2'!DH46</f>
        <v>#N/A</v>
      </c>
      <c r="FY66" s="46" t="e">
        <f>'SC2'!DI46</f>
        <v>#N/A</v>
      </c>
      <c r="FZ66" s="46" t="e">
        <f>'SC2'!DJ46</f>
        <v>#N/A</v>
      </c>
      <c r="GA66" s="46" t="e">
        <f t="shared" si="80"/>
        <v>#N/A</v>
      </c>
      <c r="GB66" s="47" t="e">
        <f t="shared" si="33"/>
        <v>#N/A</v>
      </c>
      <c r="GC66" s="16" t="e">
        <f>'SC2'!DK46</f>
        <v>#N/A</v>
      </c>
      <c r="GD66" s="16" t="e">
        <f>'SC2'!DL46</f>
        <v>#N/A</v>
      </c>
      <c r="GE66" s="16" t="e">
        <f>'SC2'!DM46</f>
        <v>#N/A</v>
      </c>
      <c r="GF66" s="16" t="e">
        <f t="shared" si="81"/>
        <v>#N/A</v>
      </c>
      <c r="GG66" s="16" t="e">
        <f t="shared" si="34"/>
        <v>#N/A</v>
      </c>
      <c r="GH66" s="45" t="e">
        <f>'SC2'!DN46</f>
        <v>#N/A</v>
      </c>
      <c r="GI66" s="46" t="e">
        <f>'SC2'!DO46</f>
        <v>#N/A</v>
      </c>
      <c r="GJ66" s="46" t="e">
        <f>'SC2'!DP46</f>
        <v>#N/A</v>
      </c>
      <c r="GK66" s="46" t="e">
        <f t="shared" si="82"/>
        <v>#N/A</v>
      </c>
      <c r="GL66" s="47" t="e">
        <f t="shared" si="35"/>
        <v>#N/A</v>
      </c>
      <c r="GM66" s="16" t="e">
        <f>'SC2'!DQ46</f>
        <v>#N/A</v>
      </c>
      <c r="GN66" s="16" t="e">
        <f>'SC2'!DR46</f>
        <v>#N/A</v>
      </c>
      <c r="GO66" s="16" t="e">
        <f>'SC2'!DS46</f>
        <v>#N/A</v>
      </c>
      <c r="GP66" s="16" t="e">
        <f t="shared" si="83"/>
        <v>#N/A</v>
      </c>
      <c r="GQ66" s="16" t="e">
        <f t="shared" si="36"/>
        <v>#N/A</v>
      </c>
      <c r="GR66" s="45" t="e">
        <f>'SC2'!DT46</f>
        <v>#N/A</v>
      </c>
      <c r="GS66" s="46" t="e">
        <f>'SC2'!DU46</f>
        <v>#N/A</v>
      </c>
      <c r="GT66" s="46" t="e">
        <f>'SC2'!DV46</f>
        <v>#N/A</v>
      </c>
      <c r="GU66" s="46" t="e">
        <f t="shared" si="84"/>
        <v>#N/A</v>
      </c>
      <c r="GV66" s="47" t="e">
        <f t="shared" si="37"/>
        <v>#N/A</v>
      </c>
      <c r="GW66" s="16" t="e">
        <f>'SC2'!DW46</f>
        <v>#N/A</v>
      </c>
      <c r="GX66" s="16" t="e">
        <f>'SC2'!DX46</f>
        <v>#N/A</v>
      </c>
      <c r="GY66" s="16" t="e">
        <f>'SC2'!DY46</f>
        <v>#N/A</v>
      </c>
      <c r="GZ66" s="16" t="e">
        <f t="shared" si="85"/>
        <v>#N/A</v>
      </c>
      <c r="HA66" s="16" t="e">
        <f t="shared" si="38"/>
        <v>#N/A</v>
      </c>
      <c r="HB66" s="45" t="e">
        <f>'SC2'!DZ46</f>
        <v>#N/A</v>
      </c>
      <c r="HC66" s="46" t="e">
        <f>'SC2'!EA46</f>
        <v>#N/A</v>
      </c>
      <c r="HD66" s="46" t="e">
        <f>'SC2'!EB46</f>
        <v>#N/A</v>
      </c>
      <c r="HE66" s="46" t="e">
        <f t="shared" si="86"/>
        <v>#N/A</v>
      </c>
      <c r="HF66" s="47" t="e">
        <f t="shared" si="39"/>
        <v>#N/A</v>
      </c>
      <c r="HG66" s="16" t="e">
        <f>'SC2'!EC46</f>
        <v>#N/A</v>
      </c>
      <c r="HH66" s="16" t="e">
        <f>'SC2'!ED46</f>
        <v>#N/A</v>
      </c>
      <c r="HI66" s="16" t="e">
        <f>'SC2'!EE46</f>
        <v>#N/A</v>
      </c>
      <c r="HJ66" s="16" t="e">
        <f t="shared" si="87"/>
        <v>#N/A</v>
      </c>
      <c r="HK66" s="16" t="e">
        <f t="shared" si="40"/>
        <v>#N/A</v>
      </c>
      <c r="HL66" s="45" t="e">
        <f>'SC2'!EF46</f>
        <v>#N/A</v>
      </c>
      <c r="HM66" s="46" t="e">
        <f>'SC2'!EG46</f>
        <v>#N/A</v>
      </c>
      <c r="HN66" s="46" t="e">
        <f>'SC2'!EH46</f>
        <v>#N/A</v>
      </c>
      <c r="HO66" s="46" t="e">
        <f t="shared" si="88"/>
        <v>#N/A</v>
      </c>
      <c r="HP66" s="47" t="e">
        <f t="shared" si="41"/>
        <v>#N/A</v>
      </c>
      <c r="HQ66" s="16" t="e">
        <f>'SC2'!EI46</f>
        <v>#N/A</v>
      </c>
      <c r="HR66" s="16" t="e">
        <f>'SC2'!EJ46</f>
        <v>#N/A</v>
      </c>
      <c r="HS66" s="16" t="e">
        <f>'SC2'!EK46</f>
        <v>#N/A</v>
      </c>
      <c r="HT66" s="16" t="e">
        <f t="shared" si="89"/>
        <v>#N/A</v>
      </c>
      <c r="HU66" s="16" t="e">
        <f t="shared" si="42"/>
        <v>#N/A</v>
      </c>
      <c r="HV66" s="45" t="e">
        <f>'SC2'!EL46</f>
        <v>#N/A</v>
      </c>
      <c r="HW66" s="46" t="e">
        <f>'SC2'!EM46</f>
        <v>#N/A</v>
      </c>
      <c r="HX66" s="46" t="e">
        <f>'SC2'!EN46</f>
        <v>#N/A</v>
      </c>
      <c r="HY66" s="46" t="e">
        <f t="shared" si="90"/>
        <v>#N/A</v>
      </c>
      <c r="HZ66" s="47" t="e">
        <f t="shared" si="43"/>
        <v>#N/A</v>
      </c>
      <c r="IA66" s="45" t="e">
        <f>'SC2'!EO46</f>
        <v>#N/A</v>
      </c>
      <c r="IB66" s="46" t="e">
        <f>'SC2'!EP46</f>
        <v>#N/A</v>
      </c>
      <c r="IC66" s="46" t="e">
        <f>'SC2'!EQ46</f>
        <v>#N/A</v>
      </c>
      <c r="ID66" s="46" t="e">
        <f t="shared" si="91"/>
        <v>#N/A</v>
      </c>
      <c r="IE66" s="47" t="e">
        <f t="shared" si="44"/>
        <v>#N/A</v>
      </c>
    </row>
    <row r="67" spans="1:239" s="16" customFormat="1" x14ac:dyDescent="0.25">
      <c r="A67" s="16">
        <f>'SC2'!A47</f>
        <v>0</v>
      </c>
      <c r="B67" s="16" t="e">
        <f>'SC2'!B47</f>
        <v>#N/A</v>
      </c>
      <c r="C67" s="16" t="e">
        <f>'SC2'!C47</f>
        <v>#N/A</v>
      </c>
      <c r="D67" s="16" t="e">
        <f>'SC2'!D47</f>
        <v>#N/A</v>
      </c>
      <c r="E67" s="16" t="e">
        <f>'SC2'!E47</f>
        <v>#N/A</v>
      </c>
      <c r="F67" s="16" t="e">
        <f>'SC2'!F47</f>
        <v>#N/A</v>
      </c>
      <c r="G67" s="16" t="e">
        <f>'SC2'!G47</f>
        <v>#N/A</v>
      </c>
      <c r="H67" s="16" t="e">
        <f>'SC2'!H47</f>
        <v>#N/A</v>
      </c>
      <c r="I67" s="16" t="e">
        <f>'SC2'!I47</f>
        <v>#N/A</v>
      </c>
      <c r="J67" s="45" t="e">
        <f>'SC2'!J47</f>
        <v>#N/A</v>
      </c>
      <c r="K67" s="46" t="e">
        <f>'SC2'!K47</f>
        <v>#N/A</v>
      </c>
      <c r="L67" s="46" t="e">
        <f>'SC2'!L47</f>
        <v>#N/A</v>
      </c>
      <c r="M67" s="46" t="e">
        <f t="shared" si="45"/>
        <v>#N/A</v>
      </c>
      <c r="N67" s="47" t="e">
        <f t="shared" si="97"/>
        <v>#N/A</v>
      </c>
      <c r="O67" s="16" t="e">
        <f>'SC2'!M47</f>
        <v>#N/A</v>
      </c>
      <c r="P67" s="16" t="e">
        <f>'SC2'!N47</f>
        <v>#N/A</v>
      </c>
      <c r="Q67" s="16" t="e">
        <f>'SC2'!O47</f>
        <v>#N/A</v>
      </c>
      <c r="R67" s="16" t="e">
        <f t="shared" si="47"/>
        <v>#N/A</v>
      </c>
      <c r="S67" s="16" t="e">
        <f t="shared" si="0"/>
        <v>#N/A</v>
      </c>
      <c r="T67" s="45" t="e">
        <f>'SC2'!P47</f>
        <v>#N/A</v>
      </c>
      <c r="U67" s="46" t="e">
        <f>'SC2'!Q47</f>
        <v>#N/A</v>
      </c>
      <c r="V67" s="46" t="e">
        <f>'SC2'!R47</f>
        <v>#N/A</v>
      </c>
      <c r="W67" s="46" t="e">
        <f t="shared" si="48"/>
        <v>#N/A</v>
      </c>
      <c r="X67" s="47" t="e">
        <f t="shared" si="1"/>
        <v>#N/A</v>
      </c>
      <c r="Y67" s="16" t="e">
        <f>'SC2'!S47</f>
        <v>#N/A</v>
      </c>
      <c r="Z67" s="16" t="e">
        <f>'SC2'!T47</f>
        <v>#N/A</v>
      </c>
      <c r="AA67" s="16" t="e">
        <f>'SC2'!U47</f>
        <v>#N/A</v>
      </c>
      <c r="AB67" s="16" t="e">
        <f t="shared" si="49"/>
        <v>#N/A</v>
      </c>
      <c r="AC67" s="16" t="e">
        <f t="shared" si="2"/>
        <v>#N/A</v>
      </c>
      <c r="AD67" s="45" t="e">
        <f>'SC2'!V47</f>
        <v>#N/A</v>
      </c>
      <c r="AE67" s="46" t="e">
        <f>'SC2'!W47</f>
        <v>#N/A</v>
      </c>
      <c r="AF67" s="46" t="e">
        <f>'SC2'!X47</f>
        <v>#N/A</v>
      </c>
      <c r="AG67" s="46" t="e">
        <f t="shared" si="50"/>
        <v>#N/A</v>
      </c>
      <c r="AH67" s="47" t="e">
        <f t="shared" si="3"/>
        <v>#N/A</v>
      </c>
      <c r="AI67" s="16" t="e">
        <f>'SC2'!Y47</f>
        <v>#N/A</v>
      </c>
      <c r="AJ67" s="16" t="e">
        <f>'SC2'!Z47</f>
        <v>#N/A</v>
      </c>
      <c r="AK67" s="16" t="e">
        <f>'SC2'!AA47</f>
        <v>#N/A</v>
      </c>
      <c r="AL67" s="16" t="e">
        <f t="shared" si="51"/>
        <v>#N/A</v>
      </c>
      <c r="AM67" s="16" t="e">
        <f t="shared" si="4"/>
        <v>#N/A</v>
      </c>
      <c r="AN67" s="45" t="e">
        <f>'SC2'!AB47</f>
        <v>#N/A</v>
      </c>
      <c r="AO67" s="46" t="e">
        <f>'SC2'!AC47</f>
        <v>#N/A</v>
      </c>
      <c r="AP67" s="46" t="e">
        <f>'SC2'!AD47</f>
        <v>#N/A</v>
      </c>
      <c r="AQ67" s="46" t="e">
        <f t="shared" si="52"/>
        <v>#N/A</v>
      </c>
      <c r="AR67" s="47" t="e">
        <f t="shared" si="5"/>
        <v>#N/A</v>
      </c>
      <c r="AS67" s="16" t="e">
        <f>'SC2'!AE47</f>
        <v>#N/A</v>
      </c>
      <c r="AT67" s="16" t="e">
        <f>'SC2'!AF47</f>
        <v>#N/A</v>
      </c>
      <c r="AU67" s="16" t="e">
        <f>'SC2'!AG47</f>
        <v>#N/A</v>
      </c>
      <c r="AV67" s="16" t="e">
        <f t="shared" si="53"/>
        <v>#N/A</v>
      </c>
      <c r="AW67" s="16" t="e">
        <f t="shared" si="6"/>
        <v>#N/A</v>
      </c>
      <c r="AX67" s="45" t="e">
        <f>'SC2'!AH47</f>
        <v>#N/A</v>
      </c>
      <c r="AY67" s="46" t="e">
        <f>'SC2'!AI47</f>
        <v>#N/A</v>
      </c>
      <c r="AZ67" s="46" t="e">
        <f>'SC2'!AJ47</f>
        <v>#N/A</v>
      </c>
      <c r="BA67" s="46" t="e">
        <f t="shared" si="54"/>
        <v>#N/A</v>
      </c>
      <c r="BB67" s="47" t="e">
        <f t="shared" si="7"/>
        <v>#N/A</v>
      </c>
      <c r="BC67" s="16" t="e">
        <f>'SC2'!AK47</f>
        <v>#N/A</v>
      </c>
      <c r="BD67" s="16" t="e">
        <f>'SC2'!AL47</f>
        <v>#N/A</v>
      </c>
      <c r="BE67" s="16" t="e">
        <f>'SC2'!AM47</f>
        <v>#N/A</v>
      </c>
      <c r="BF67" s="16" t="e">
        <f t="shared" si="55"/>
        <v>#N/A</v>
      </c>
      <c r="BG67" s="16" t="e">
        <f t="shared" si="8"/>
        <v>#N/A</v>
      </c>
      <c r="BH67" s="45" t="e">
        <f>'SC2'!AN47</f>
        <v>#N/A</v>
      </c>
      <c r="BI67" s="46" t="e">
        <f>'SC2'!AO47</f>
        <v>#N/A</v>
      </c>
      <c r="BJ67" s="46" t="e">
        <f>'SC2'!AP47</f>
        <v>#N/A</v>
      </c>
      <c r="BK67" s="46" t="e">
        <f t="shared" si="56"/>
        <v>#N/A</v>
      </c>
      <c r="BL67" s="47" t="e">
        <f t="shared" si="9"/>
        <v>#N/A</v>
      </c>
      <c r="BM67" s="16" t="e">
        <f>'SC2'!AQ47</f>
        <v>#N/A</v>
      </c>
      <c r="BN67" s="16" t="e">
        <f>'SC2'!AR47</f>
        <v>#N/A</v>
      </c>
      <c r="BO67" s="16" t="e">
        <f>'SC2'!AS47</f>
        <v>#N/A</v>
      </c>
      <c r="BP67" s="16" t="e">
        <f t="shared" si="57"/>
        <v>#N/A</v>
      </c>
      <c r="BQ67" s="16" t="e">
        <f t="shared" si="10"/>
        <v>#N/A</v>
      </c>
      <c r="BR67" s="45" t="e">
        <f>'SC2'!AT47</f>
        <v>#N/A</v>
      </c>
      <c r="BS67" s="46" t="e">
        <f>'SC2'!AU47</f>
        <v>#N/A</v>
      </c>
      <c r="BT67" s="46" t="e">
        <f>'SC2'!AV47</f>
        <v>#N/A</v>
      </c>
      <c r="BU67" s="46" t="e">
        <f t="shared" si="58"/>
        <v>#N/A</v>
      </c>
      <c r="BV67" s="47" t="e">
        <f t="shared" si="11"/>
        <v>#N/A</v>
      </c>
      <c r="BW67" s="16" t="e">
        <f>'SC2'!AW47</f>
        <v>#N/A</v>
      </c>
      <c r="BX67" s="16" t="e">
        <f>'SC2'!AX47</f>
        <v>#N/A</v>
      </c>
      <c r="BY67" s="16" t="e">
        <f>'SC2'!AY47</f>
        <v>#N/A</v>
      </c>
      <c r="BZ67" s="16" t="e">
        <f t="shared" si="59"/>
        <v>#N/A</v>
      </c>
      <c r="CA67" s="16" t="e">
        <f t="shared" si="12"/>
        <v>#N/A</v>
      </c>
      <c r="CB67" s="45" t="e">
        <f>'SC2'!AZ47</f>
        <v>#N/A</v>
      </c>
      <c r="CC67" s="46" t="e">
        <f>'SC2'!BA47</f>
        <v>#N/A</v>
      </c>
      <c r="CD67" s="46" t="e">
        <f>'SC2'!BB47</f>
        <v>#N/A</v>
      </c>
      <c r="CE67" s="46" t="e">
        <f t="shared" si="60"/>
        <v>#N/A</v>
      </c>
      <c r="CF67" s="47" t="e">
        <f t="shared" si="13"/>
        <v>#N/A</v>
      </c>
      <c r="CG67" s="16" t="e">
        <f>'SC2'!BC47</f>
        <v>#N/A</v>
      </c>
      <c r="CH67" s="16" t="e">
        <f>'SC2'!BD47</f>
        <v>#N/A</v>
      </c>
      <c r="CI67" s="16" t="e">
        <f>'SC2'!BE47</f>
        <v>#N/A</v>
      </c>
      <c r="CJ67" s="16" t="e">
        <f t="shared" si="61"/>
        <v>#N/A</v>
      </c>
      <c r="CK67" s="16" t="e">
        <f t="shared" si="14"/>
        <v>#N/A</v>
      </c>
      <c r="CL67" s="45" t="e">
        <f>'SC2'!BF47</f>
        <v>#N/A</v>
      </c>
      <c r="CM67" s="46" t="e">
        <f>'SC2'!BG47</f>
        <v>#N/A</v>
      </c>
      <c r="CN67" s="46" t="e">
        <f>'SC2'!BH47</f>
        <v>#N/A</v>
      </c>
      <c r="CO67" s="46" t="e">
        <f t="shared" si="62"/>
        <v>#N/A</v>
      </c>
      <c r="CP67" s="47" t="e">
        <f t="shared" si="15"/>
        <v>#N/A</v>
      </c>
      <c r="CQ67" s="16" t="e">
        <f>'SC2'!BI47</f>
        <v>#N/A</v>
      </c>
      <c r="CR67" s="16" t="e">
        <f>'SC2'!BJ47</f>
        <v>#N/A</v>
      </c>
      <c r="CS67" s="16" t="e">
        <f>'SC2'!BK47</f>
        <v>#N/A</v>
      </c>
      <c r="CT67" s="16" t="e">
        <f t="shared" si="63"/>
        <v>#N/A</v>
      </c>
      <c r="CU67" s="16" t="e">
        <f t="shared" si="16"/>
        <v>#N/A</v>
      </c>
      <c r="CV67" s="45" t="e">
        <f>'SC2'!BL47</f>
        <v>#N/A</v>
      </c>
      <c r="CW67" s="46" t="e">
        <f>'SC2'!BM47</f>
        <v>#N/A</v>
      </c>
      <c r="CX67" s="46" t="e">
        <f>'SC2'!BN47</f>
        <v>#N/A</v>
      </c>
      <c r="CY67" s="46" t="e">
        <f t="shared" si="64"/>
        <v>#N/A</v>
      </c>
      <c r="CZ67" s="47" t="e">
        <f t="shared" si="17"/>
        <v>#N/A</v>
      </c>
      <c r="DA67" s="16" t="e">
        <f>'SC2'!BO47</f>
        <v>#N/A</v>
      </c>
      <c r="DB67" s="16" t="e">
        <f>'SC2'!BP47</f>
        <v>#N/A</v>
      </c>
      <c r="DC67" s="16" t="e">
        <f>'SC2'!BQ47</f>
        <v>#N/A</v>
      </c>
      <c r="DD67" s="16" t="e">
        <f t="shared" si="65"/>
        <v>#N/A</v>
      </c>
      <c r="DE67" s="16" t="e">
        <f t="shared" si="18"/>
        <v>#N/A</v>
      </c>
      <c r="DF67" s="45" t="e">
        <f>'SC2'!BR47</f>
        <v>#N/A</v>
      </c>
      <c r="DG67" s="46" t="e">
        <f>'SC2'!BS47</f>
        <v>#N/A</v>
      </c>
      <c r="DH67" s="46" t="e">
        <f>'SC2'!BT47</f>
        <v>#N/A</v>
      </c>
      <c r="DI67" s="46" t="e">
        <f t="shared" si="66"/>
        <v>#N/A</v>
      </c>
      <c r="DJ67" s="47" t="e">
        <f t="shared" si="19"/>
        <v>#N/A</v>
      </c>
      <c r="DK67" s="16" t="e">
        <f>'SC2'!BU47</f>
        <v>#N/A</v>
      </c>
      <c r="DL67" s="16" t="e">
        <f>'SC2'!BV47</f>
        <v>#N/A</v>
      </c>
      <c r="DM67" s="16" t="e">
        <f>'SC2'!BW47</f>
        <v>#N/A</v>
      </c>
      <c r="DN67" s="16" t="e">
        <f t="shared" si="67"/>
        <v>#N/A</v>
      </c>
      <c r="DO67" s="16" t="e">
        <f t="shared" si="20"/>
        <v>#N/A</v>
      </c>
      <c r="DP67" s="45" t="e">
        <f>'SC2'!BX47</f>
        <v>#N/A</v>
      </c>
      <c r="DQ67" s="46" t="e">
        <f>'SC2'!BY47</f>
        <v>#N/A</v>
      </c>
      <c r="DR67" s="46" t="e">
        <f>'SC2'!BZ47</f>
        <v>#N/A</v>
      </c>
      <c r="DS67" s="46" t="e">
        <f t="shared" si="68"/>
        <v>#N/A</v>
      </c>
      <c r="DT67" s="47" t="e">
        <f t="shared" si="21"/>
        <v>#N/A</v>
      </c>
      <c r="DU67" s="16" t="e">
        <f>'SC2'!CA47</f>
        <v>#N/A</v>
      </c>
      <c r="DV67" s="16" t="e">
        <f>'SC2'!CB47</f>
        <v>#N/A</v>
      </c>
      <c r="DW67" s="16" t="e">
        <f>'SC2'!CC47</f>
        <v>#N/A</v>
      </c>
      <c r="DX67" s="16" t="e">
        <f t="shared" si="69"/>
        <v>#N/A</v>
      </c>
      <c r="DY67" s="16" t="e">
        <f t="shared" si="22"/>
        <v>#N/A</v>
      </c>
      <c r="DZ67" s="45" t="e">
        <f>'SC2'!CD47</f>
        <v>#N/A</v>
      </c>
      <c r="EA67" s="46" t="e">
        <f>'SC2'!CE47</f>
        <v>#N/A</v>
      </c>
      <c r="EB67" s="46" t="e">
        <f>'SC2'!CF47</f>
        <v>#N/A</v>
      </c>
      <c r="EC67" s="46" t="e">
        <f t="shared" si="70"/>
        <v>#N/A</v>
      </c>
      <c r="ED67" s="47" t="e">
        <f t="shared" si="23"/>
        <v>#N/A</v>
      </c>
      <c r="EE67" s="16" t="e">
        <f>'SC2'!CG47</f>
        <v>#N/A</v>
      </c>
      <c r="EF67" s="16" t="e">
        <f>'SC2'!CH47</f>
        <v>#N/A</v>
      </c>
      <c r="EG67" s="16" t="e">
        <f>'SC2'!CI47</f>
        <v>#N/A</v>
      </c>
      <c r="EH67" s="16" t="e">
        <f t="shared" si="71"/>
        <v>#N/A</v>
      </c>
      <c r="EI67" s="16" t="e">
        <f t="shared" si="24"/>
        <v>#N/A</v>
      </c>
      <c r="EJ67" s="45" t="e">
        <f>'SC2'!CJ47</f>
        <v>#N/A</v>
      </c>
      <c r="EK67" s="46" t="e">
        <f>'SC2'!CK47</f>
        <v>#N/A</v>
      </c>
      <c r="EL67" s="46" t="e">
        <f>'SC2'!CL47</f>
        <v>#N/A</v>
      </c>
      <c r="EM67" s="46" t="e">
        <f t="shared" si="72"/>
        <v>#N/A</v>
      </c>
      <c r="EN67" s="47" t="e">
        <f t="shared" si="25"/>
        <v>#N/A</v>
      </c>
      <c r="EO67" s="16" t="e">
        <f>'SC2'!CM47</f>
        <v>#N/A</v>
      </c>
      <c r="EP67" s="16" t="e">
        <f>'SC2'!CN47</f>
        <v>#N/A</v>
      </c>
      <c r="EQ67" s="16" t="e">
        <f>'SC2'!CO47</f>
        <v>#N/A</v>
      </c>
      <c r="ER67" s="16" t="e">
        <f t="shared" si="73"/>
        <v>#N/A</v>
      </c>
      <c r="ES67" s="16" t="e">
        <f t="shared" si="26"/>
        <v>#N/A</v>
      </c>
      <c r="ET67" s="45" t="e">
        <f>'SC2'!CP47</f>
        <v>#N/A</v>
      </c>
      <c r="EU67" s="46" t="e">
        <f>'SC2'!CQ47</f>
        <v>#N/A</v>
      </c>
      <c r="EV67" s="46" t="e">
        <f>'SC2'!CR47</f>
        <v>#N/A</v>
      </c>
      <c r="EW67" s="46" t="e">
        <f t="shared" si="74"/>
        <v>#N/A</v>
      </c>
      <c r="EX67" s="47" t="e">
        <f t="shared" si="27"/>
        <v>#N/A</v>
      </c>
      <c r="EY67" s="16" t="e">
        <f>'SC2'!CS47</f>
        <v>#N/A</v>
      </c>
      <c r="EZ67" s="16" t="e">
        <f>'SC2'!CT47</f>
        <v>#N/A</v>
      </c>
      <c r="FA67" s="16" t="e">
        <f>'SC2'!CU47</f>
        <v>#N/A</v>
      </c>
      <c r="FB67" s="16" t="e">
        <f t="shared" si="75"/>
        <v>#N/A</v>
      </c>
      <c r="FC67" s="16" t="e">
        <f t="shared" si="28"/>
        <v>#N/A</v>
      </c>
      <c r="FD67" s="45" t="e">
        <f>'SC2'!CV47</f>
        <v>#N/A</v>
      </c>
      <c r="FE67" s="46" t="e">
        <f>'SC2'!CW47</f>
        <v>#N/A</v>
      </c>
      <c r="FF67" s="46" t="e">
        <f>'SC2'!CX47</f>
        <v>#N/A</v>
      </c>
      <c r="FG67" s="46" t="e">
        <f t="shared" si="76"/>
        <v>#N/A</v>
      </c>
      <c r="FH67" s="47" t="e">
        <f t="shared" si="29"/>
        <v>#N/A</v>
      </c>
      <c r="FI67" s="16" t="e">
        <f>'SC2'!CY47</f>
        <v>#N/A</v>
      </c>
      <c r="FJ67" s="16" t="e">
        <f>'SC2'!CZ47</f>
        <v>#N/A</v>
      </c>
      <c r="FK67" s="16" t="e">
        <f>'SC2'!DA47</f>
        <v>#N/A</v>
      </c>
      <c r="FL67" s="16" t="e">
        <f t="shared" si="77"/>
        <v>#N/A</v>
      </c>
      <c r="FM67" s="16" t="e">
        <f t="shared" si="30"/>
        <v>#N/A</v>
      </c>
      <c r="FN67" s="45" t="e">
        <f>'SC2'!DB47</f>
        <v>#N/A</v>
      </c>
      <c r="FO67" s="46" t="e">
        <f>'SC2'!DC47</f>
        <v>#N/A</v>
      </c>
      <c r="FP67" s="46" t="e">
        <f>'SC2'!DD47</f>
        <v>#N/A</v>
      </c>
      <c r="FQ67" s="46" t="e">
        <f t="shared" si="78"/>
        <v>#N/A</v>
      </c>
      <c r="FR67" s="47" t="e">
        <f t="shared" si="31"/>
        <v>#N/A</v>
      </c>
      <c r="FS67" s="16" t="e">
        <f>'SC2'!DE47</f>
        <v>#N/A</v>
      </c>
      <c r="FT67" s="16" t="e">
        <f>'SC2'!DF47</f>
        <v>#N/A</v>
      </c>
      <c r="FU67" s="16" t="e">
        <f>'SC2'!DG47</f>
        <v>#N/A</v>
      </c>
      <c r="FV67" s="16" t="e">
        <f t="shared" si="79"/>
        <v>#N/A</v>
      </c>
      <c r="FW67" s="16" t="e">
        <f t="shared" si="32"/>
        <v>#N/A</v>
      </c>
      <c r="FX67" s="45" t="e">
        <f>'SC2'!DH47</f>
        <v>#N/A</v>
      </c>
      <c r="FY67" s="46" t="e">
        <f>'SC2'!DI47</f>
        <v>#N/A</v>
      </c>
      <c r="FZ67" s="46" t="e">
        <f>'SC2'!DJ47</f>
        <v>#N/A</v>
      </c>
      <c r="GA67" s="46" t="e">
        <f t="shared" si="80"/>
        <v>#N/A</v>
      </c>
      <c r="GB67" s="47" t="e">
        <f t="shared" si="33"/>
        <v>#N/A</v>
      </c>
      <c r="GC67" s="16" t="e">
        <f>'SC2'!DK47</f>
        <v>#N/A</v>
      </c>
      <c r="GD67" s="16" t="e">
        <f>'SC2'!DL47</f>
        <v>#N/A</v>
      </c>
      <c r="GE67" s="16" t="e">
        <f>'SC2'!DM47</f>
        <v>#N/A</v>
      </c>
      <c r="GF67" s="16" t="e">
        <f t="shared" si="81"/>
        <v>#N/A</v>
      </c>
      <c r="GG67" s="16" t="e">
        <f t="shared" si="34"/>
        <v>#N/A</v>
      </c>
      <c r="GH67" s="45" t="e">
        <f>'SC2'!DN47</f>
        <v>#N/A</v>
      </c>
      <c r="GI67" s="46" t="e">
        <f>'SC2'!DO47</f>
        <v>#N/A</v>
      </c>
      <c r="GJ67" s="46" t="e">
        <f>'SC2'!DP47</f>
        <v>#N/A</v>
      </c>
      <c r="GK67" s="46" t="e">
        <f t="shared" si="82"/>
        <v>#N/A</v>
      </c>
      <c r="GL67" s="47" t="e">
        <f t="shared" si="35"/>
        <v>#N/A</v>
      </c>
      <c r="GM67" s="16" t="e">
        <f>'SC2'!DQ47</f>
        <v>#N/A</v>
      </c>
      <c r="GN67" s="16" t="e">
        <f>'SC2'!DR47</f>
        <v>#N/A</v>
      </c>
      <c r="GO67" s="16" t="e">
        <f>'SC2'!DS47</f>
        <v>#N/A</v>
      </c>
      <c r="GP67" s="16" t="e">
        <f t="shared" si="83"/>
        <v>#N/A</v>
      </c>
      <c r="GQ67" s="16" t="e">
        <f t="shared" si="36"/>
        <v>#N/A</v>
      </c>
      <c r="GR67" s="45" t="e">
        <f>'SC2'!DT47</f>
        <v>#N/A</v>
      </c>
      <c r="GS67" s="46" t="e">
        <f>'SC2'!DU47</f>
        <v>#N/A</v>
      </c>
      <c r="GT67" s="46" t="e">
        <f>'SC2'!DV47</f>
        <v>#N/A</v>
      </c>
      <c r="GU67" s="46" t="e">
        <f t="shared" si="84"/>
        <v>#N/A</v>
      </c>
      <c r="GV67" s="47" t="e">
        <f t="shared" si="37"/>
        <v>#N/A</v>
      </c>
      <c r="GW67" s="16" t="e">
        <f>'SC2'!DW47</f>
        <v>#N/A</v>
      </c>
      <c r="GX67" s="16" t="e">
        <f>'SC2'!DX47</f>
        <v>#N/A</v>
      </c>
      <c r="GY67" s="16" t="e">
        <f>'SC2'!DY47</f>
        <v>#N/A</v>
      </c>
      <c r="GZ67" s="16" t="e">
        <f t="shared" si="85"/>
        <v>#N/A</v>
      </c>
      <c r="HA67" s="16" t="e">
        <f t="shared" si="38"/>
        <v>#N/A</v>
      </c>
      <c r="HB67" s="45" t="e">
        <f>'SC2'!DZ47</f>
        <v>#N/A</v>
      </c>
      <c r="HC67" s="46" t="e">
        <f>'SC2'!EA47</f>
        <v>#N/A</v>
      </c>
      <c r="HD67" s="46" t="e">
        <f>'SC2'!EB47</f>
        <v>#N/A</v>
      </c>
      <c r="HE67" s="46" t="e">
        <f t="shared" si="86"/>
        <v>#N/A</v>
      </c>
      <c r="HF67" s="47" t="e">
        <f t="shared" si="39"/>
        <v>#N/A</v>
      </c>
      <c r="HG67" s="16" t="e">
        <f>'SC2'!EC47</f>
        <v>#N/A</v>
      </c>
      <c r="HH67" s="16" t="e">
        <f>'SC2'!ED47</f>
        <v>#N/A</v>
      </c>
      <c r="HI67" s="16" t="e">
        <f>'SC2'!EE47</f>
        <v>#N/A</v>
      </c>
      <c r="HJ67" s="16" t="e">
        <f t="shared" si="87"/>
        <v>#N/A</v>
      </c>
      <c r="HK67" s="16" t="e">
        <f t="shared" si="40"/>
        <v>#N/A</v>
      </c>
      <c r="HL67" s="45" t="e">
        <f>'SC2'!EF47</f>
        <v>#N/A</v>
      </c>
      <c r="HM67" s="46" t="e">
        <f>'SC2'!EG47</f>
        <v>#N/A</v>
      </c>
      <c r="HN67" s="46" t="e">
        <f>'SC2'!EH47</f>
        <v>#N/A</v>
      </c>
      <c r="HO67" s="46" t="e">
        <f t="shared" si="88"/>
        <v>#N/A</v>
      </c>
      <c r="HP67" s="47" t="e">
        <f t="shared" si="41"/>
        <v>#N/A</v>
      </c>
      <c r="HQ67" s="16" t="e">
        <f>'SC2'!EI47</f>
        <v>#N/A</v>
      </c>
      <c r="HR67" s="16" t="e">
        <f>'SC2'!EJ47</f>
        <v>#N/A</v>
      </c>
      <c r="HS67" s="16" t="e">
        <f>'SC2'!EK47</f>
        <v>#N/A</v>
      </c>
      <c r="HT67" s="16" t="e">
        <f t="shared" si="89"/>
        <v>#N/A</v>
      </c>
      <c r="HU67" s="16" t="e">
        <f t="shared" si="42"/>
        <v>#N/A</v>
      </c>
      <c r="HV67" s="45" t="e">
        <f>'SC2'!EL47</f>
        <v>#N/A</v>
      </c>
      <c r="HW67" s="46" t="e">
        <f>'SC2'!EM47</f>
        <v>#N/A</v>
      </c>
      <c r="HX67" s="46" t="e">
        <f>'SC2'!EN47</f>
        <v>#N/A</v>
      </c>
      <c r="HY67" s="46" t="e">
        <f t="shared" si="90"/>
        <v>#N/A</v>
      </c>
      <c r="HZ67" s="47" t="e">
        <f t="shared" si="43"/>
        <v>#N/A</v>
      </c>
      <c r="IA67" s="45" t="e">
        <f>'SC2'!EO47</f>
        <v>#N/A</v>
      </c>
      <c r="IB67" s="46" t="e">
        <f>'SC2'!EP47</f>
        <v>#N/A</v>
      </c>
      <c r="IC67" s="46" t="e">
        <f>'SC2'!EQ47</f>
        <v>#N/A</v>
      </c>
      <c r="ID67" s="46" t="e">
        <f t="shared" si="91"/>
        <v>#N/A</v>
      </c>
      <c r="IE67" s="47" t="e">
        <f t="shared" si="44"/>
        <v>#N/A</v>
      </c>
    </row>
    <row r="68" spans="1:239" s="16" customFormat="1" x14ac:dyDescent="0.25">
      <c r="J68" s="45"/>
      <c r="K68" s="46"/>
      <c r="L68" s="46"/>
      <c r="M68" s="46"/>
      <c r="N68" s="47"/>
      <c r="T68" s="45"/>
      <c r="U68" s="46"/>
      <c r="V68" s="46"/>
      <c r="W68" s="46"/>
      <c r="X68" s="47"/>
      <c r="AD68" s="45"/>
      <c r="AE68" s="46"/>
      <c r="AF68" s="46"/>
      <c r="AG68" s="46"/>
      <c r="AH68" s="47"/>
      <c r="AN68" s="45"/>
      <c r="AO68" s="46"/>
      <c r="AP68" s="46"/>
      <c r="AQ68" s="46"/>
      <c r="AR68" s="47"/>
      <c r="AX68" s="45"/>
      <c r="AY68" s="46"/>
      <c r="AZ68" s="46"/>
      <c r="BA68" s="46"/>
      <c r="BB68" s="47"/>
      <c r="BH68" s="45"/>
      <c r="BI68" s="46"/>
      <c r="BJ68" s="46"/>
      <c r="BK68" s="46"/>
      <c r="BL68" s="47"/>
      <c r="BR68" s="45"/>
      <c r="BS68" s="46"/>
      <c r="BT68" s="46"/>
      <c r="BU68" s="46"/>
      <c r="BV68" s="47"/>
      <c r="CB68" s="45"/>
      <c r="CC68" s="46"/>
      <c r="CD68" s="46"/>
      <c r="CE68" s="46"/>
      <c r="CF68" s="47"/>
      <c r="CL68" s="45"/>
      <c r="CM68" s="46"/>
      <c r="CN68" s="46"/>
      <c r="CO68" s="46"/>
      <c r="CP68" s="47"/>
      <c r="CV68" s="45"/>
      <c r="CW68" s="46"/>
      <c r="CX68" s="46"/>
      <c r="CY68" s="46"/>
      <c r="CZ68" s="47"/>
      <c r="DF68" s="45"/>
      <c r="DG68" s="46"/>
      <c r="DH68" s="46"/>
      <c r="DI68" s="46"/>
      <c r="DJ68" s="47"/>
      <c r="DP68" s="45"/>
      <c r="DQ68" s="46"/>
      <c r="DR68" s="46"/>
      <c r="DS68" s="46"/>
      <c r="DT68" s="47"/>
      <c r="DZ68" s="45"/>
      <c r="EA68" s="46"/>
      <c r="EB68" s="46"/>
      <c r="EC68" s="46"/>
      <c r="ED68" s="47"/>
      <c r="EJ68" s="45"/>
      <c r="EK68" s="46"/>
      <c r="EL68" s="46"/>
      <c r="EM68" s="46"/>
      <c r="EN68" s="47"/>
      <c r="ET68" s="45"/>
      <c r="EU68" s="46"/>
      <c r="EV68" s="46"/>
      <c r="EW68" s="46"/>
      <c r="EX68" s="47"/>
      <c r="FD68" s="45"/>
      <c r="FE68" s="46"/>
      <c r="FF68" s="46"/>
      <c r="FG68" s="46"/>
      <c r="FH68" s="47"/>
      <c r="FN68" s="45"/>
      <c r="FO68" s="46"/>
      <c r="FP68" s="46"/>
      <c r="FQ68" s="46"/>
      <c r="FR68" s="47"/>
      <c r="FX68" s="45"/>
      <c r="FY68" s="46"/>
      <c r="FZ68" s="46"/>
      <c r="GA68" s="46"/>
      <c r="GB68" s="47"/>
      <c r="GH68" s="45"/>
      <c r="GI68" s="46"/>
      <c r="GJ68" s="46"/>
      <c r="GK68" s="46"/>
      <c r="GL68" s="47"/>
      <c r="GR68" s="45"/>
      <c r="GS68" s="46"/>
      <c r="GT68" s="46"/>
      <c r="GU68" s="46"/>
      <c r="GV68" s="47"/>
      <c r="HB68" s="45"/>
      <c r="HC68" s="46"/>
      <c r="HD68" s="46"/>
      <c r="HE68" s="46"/>
      <c r="HF68" s="47"/>
      <c r="HL68" s="45"/>
      <c r="HM68" s="46"/>
      <c r="HN68" s="46"/>
      <c r="HO68" s="46"/>
      <c r="HP68" s="47"/>
      <c r="HV68" s="45"/>
      <c r="HW68" s="46"/>
      <c r="HX68" s="46"/>
      <c r="HY68" s="46"/>
      <c r="HZ68" s="47"/>
      <c r="IA68" s="45"/>
      <c r="IB68" s="46"/>
      <c r="IC68" s="46"/>
      <c r="ID68" s="46"/>
      <c r="IE68" s="47"/>
    </row>
    <row r="69" spans="1:239" s="16" customFormat="1" x14ac:dyDescent="0.25">
      <c r="J69" s="45"/>
      <c r="K69" s="46"/>
      <c r="L69" s="46"/>
      <c r="M69" s="46"/>
      <c r="N69" s="47"/>
      <c r="T69" s="45"/>
      <c r="U69" s="46"/>
      <c r="V69" s="46"/>
      <c r="W69" s="46"/>
      <c r="X69" s="47"/>
      <c r="AD69" s="45"/>
      <c r="AE69" s="46"/>
      <c r="AF69" s="46"/>
      <c r="AG69" s="46"/>
      <c r="AH69" s="47"/>
      <c r="AN69" s="45"/>
      <c r="AO69" s="46"/>
      <c r="AP69" s="46"/>
      <c r="AQ69" s="46"/>
      <c r="AR69" s="47"/>
      <c r="AX69" s="45"/>
      <c r="AY69" s="46"/>
      <c r="AZ69" s="46"/>
      <c r="BA69" s="46"/>
      <c r="BB69" s="47"/>
      <c r="BH69" s="45"/>
      <c r="BI69" s="46"/>
      <c r="BJ69" s="46"/>
      <c r="BK69" s="46"/>
      <c r="BL69" s="47"/>
      <c r="BR69" s="45"/>
      <c r="BS69" s="46"/>
      <c r="BT69" s="46"/>
      <c r="BU69" s="46"/>
      <c r="BV69" s="47"/>
      <c r="CB69" s="45"/>
      <c r="CC69" s="46"/>
      <c r="CD69" s="46"/>
      <c r="CE69" s="46"/>
      <c r="CF69" s="47"/>
      <c r="CL69" s="45"/>
      <c r="CM69" s="46"/>
      <c r="CN69" s="46"/>
      <c r="CO69" s="46"/>
      <c r="CP69" s="47"/>
      <c r="CV69" s="45"/>
      <c r="CW69" s="46"/>
      <c r="CX69" s="46"/>
      <c r="CY69" s="46"/>
      <c r="CZ69" s="47"/>
      <c r="DF69" s="45"/>
      <c r="DG69" s="46"/>
      <c r="DH69" s="46"/>
      <c r="DI69" s="46"/>
      <c r="DJ69" s="47"/>
      <c r="DP69" s="45"/>
      <c r="DQ69" s="46"/>
      <c r="DR69" s="46"/>
      <c r="DS69" s="46"/>
      <c r="DT69" s="47"/>
      <c r="DZ69" s="45"/>
      <c r="EA69" s="46"/>
      <c r="EB69" s="46"/>
      <c r="EC69" s="46"/>
      <c r="ED69" s="47"/>
      <c r="EJ69" s="45"/>
      <c r="EK69" s="46"/>
      <c r="EL69" s="46"/>
      <c r="EM69" s="46"/>
      <c r="EN69" s="47"/>
      <c r="ET69" s="45"/>
      <c r="EU69" s="46"/>
      <c r="EV69" s="46"/>
      <c r="EW69" s="46"/>
      <c r="EX69" s="47"/>
      <c r="FD69" s="45"/>
      <c r="FE69" s="46"/>
      <c r="FF69" s="46"/>
      <c r="FG69" s="46"/>
      <c r="FH69" s="47"/>
      <c r="FN69" s="45"/>
      <c r="FO69" s="46"/>
      <c r="FP69" s="46"/>
      <c r="FQ69" s="46"/>
      <c r="FR69" s="47"/>
      <c r="FX69" s="45"/>
      <c r="FY69" s="46"/>
      <c r="FZ69" s="46"/>
      <c r="GA69" s="46"/>
      <c r="GB69" s="47"/>
      <c r="GH69" s="45"/>
      <c r="GI69" s="46"/>
      <c r="GJ69" s="46"/>
      <c r="GK69" s="46"/>
      <c r="GL69" s="47"/>
      <c r="GR69" s="45"/>
      <c r="GS69" s="46"/>
      <c r="GT69" s="46"/>
      <c r="GU69" s="46"/>
      <c r="GV69" s="47"/>
      <c r="HB69" s="45"/>
      <c r="HC69" s="46"/>
      <c r="HD69" s="46"/>
      <c r="HE69" s="46"/>
      <c r="HF69" s="47"/>
      <c r="HL69" s="45"/>
      <c r="HM69" s="46"/>
      <c r="HN69" s="46"/>
      <c r="HO69" s="46"/>
      <c r="HP69" s="47"/>
      <c r="HV69" s="45"/>
      <c r="HW69" s="46"/>
      <c r="HX69" s="46"/>
      <c r="HY69" s="46"/>
      <c r="HZ69" s="47"/>
      <c r="IA69" s="45"/>
      <c r="IB69" s="46"/>
      <c r="IC69" s="46"/>
      <c r="ID69" s="46"/>
      <c r="IE69" s="47"/>
    </row>
    <row r="70" spans="1:239" s="16" customFormat="1" x14ac:dyDescent="0.25">
      <c r="A70" s="16">
        <f>'SC3'!A48</f>
        <v>0</v>
      </c>
      <c r="B70" s="16" t="str">
        <f>'SC3'!B48</f>
        <v>nominal</v>
      </c>
      <c r="C70" s="16">
        <f>'SC3'!C48</f>
        <v>0</v>
      </c>
      <c r="D70" s="16">
        <f>'SC3'!D48</f>
        <v>0</v>
      </c>
      <c r="E70" s="16">
        <f>'SC3'!E48</f>
        <v>0</v>
      </c>
      <c r="F70" s="16">
        <f>'SC3'!F48</f>
        <v>0</v>
      </c>
      <c r="G70" s="16">
        <f>'SC3'!G48</f>
        <v>0</v>
      </c>
      <c r="H70" s="16">
        <f>'SC3'!H48</f>
        <v>0</v>
      </c>
      <c r="I70" s="16">
        <f>'SC3'!I48</f>
        <v>0</v>
      </c>
      <c r="J70" s="45">
        <f>'SC3'!J48</f>
        <v>0</v>
      </c>
      <c r="K70" s="46" t="e">
        <f>'SC3'!K48</f>
        <v>#VALUE!</v>
      </c>
      <c r="L70" s="46" t="e">
        <f>'SC3'!L48</f>
        <v>#VALUE!</v>
      </c>
      <c r="M70" s="46"/>
      <c r="N70" s="47"/>
      <c r="O70" s="16">
        <f>'SC3'!M48</f>
        <v>0</v>
      </c>
      <c r="P70" s="16" t="e">
        <f>'SC3'!N48</f>
        <v>#VALUE!</v>
      </c>
      <c r="Q70" s="16" t="e">
        <f>'SC3'!O48</f>
        <v>#VALUE!</v>
      </c>
      <c r="R70" s="16" t="e">
        <f t="shared" ref="R70:R133" si="98">O70-P70</f>
        <v>#VALUE!</v>
      </c>
      <c r="S70" s="16" t="e">
        <f t="shared" ref="S70:S133" si="99">Q70-O70</f>
        <v>#VALUE!</v>
      </c>
      <c r="T70" s="45">
        <f>'SC3'!P48</f>
        <v>0</v>
      </c>
      <c r="U70" s="46">
        <f>'SC3'!Q48</f>
        <v>0</v>
      </c>
      <c r="V70" s="46">
        <f>'SC3'!R48</f>
        <v>0</v>
      </c>
      <c r="W70" s="46">
        <f t="shared" ref="W70:W133" si="100">T70-U70</f>
        <v>0</v>
      </c>
      <c r="X70" s="47">
        <f t="shared" ref="X70:X133" si="101">V70-T70</f>
        <v>0</v>
      </c>
      <c r="Y70" s="16">
        <f>'SC3'!S48</f>
        <v>0</v>
      </c>
      <c r="Z70" s="16">
        <f>'SC3'!T48</f>
        <v>0</v>
      </c>
      <c r="AA70" s="16">
        <f>'SC3'!U48</f>
        <v>0</v>
      </c>
      <c r="AB70" s="16">
        <f t="shared" ref="AB70:AB133" si="102">Y70-Z70</f>
        <v>0</v>
      </c>
      <c r="AC70" s="16">
        <f t="shared" ref="AC70:AC133" si="103">AA70-Y70</f>
        <v>0</v>
      </c>
      <c r="AD70" s="45">
        <f>'SC3'!V48</f>
        <v>0</v>
      </c>
      <c r="AE70" s="46" t="e">
        <f>'SC3'!W48</f>
        <v>#VALUE!</v>
      </c>
      <c r="AF70" s="46" t="e">
        <f>'SC3'!X48</f>
        <v>#VALUE!</v>
      </c>
      <c r="AG70" s="46" t="e">
        <f t="shared" ref="AG70:AG133" si="104">AD70-AE70</f>
        <v>#VALUE!</v>
      </c>
      <c r="AH70" s="47" t="e">
        <f t="shared" ref="AH70:AH133" si="105">AF70-AD70</f>
        <v>#VALUE!</v>
      </c>
      <c r="AI70" s="16">
        <f>'SC3'!Y48</f>
        <v>0</v>
      </c>
      <c r="AJ70" s="16" t="e">
        <f>'SC3'!Z48</f>
        <v>#VALUE!</v>
      </c>
      <c r="AK70" s="16" t="e">
        <f>'SC3'!AA48</f>
        <v>#VALUE!</v>
      </c>
      <c r="AL70" s="16" t="e">
        <f t="shared" ref="AL70:AL133" si="106">AI70-AJ70</f>
        <v>#VALUE!</v>
      </c>
      <c r="AM70" s="16" t="e">
        <f t="shared" ref="AM70:AM133" si="107">AK70-AI70</f>
        <v>#VALUE!</v>
      </c>
      <c r="AN70" s="45">
        <f>'SC3'!AB48</f>
        <v>0</v>
      </c>
      <c r="AO70" s="46">
        <f>'SC3'!AC48</f>
        <v>0</v>
      </c>
      <c r="AP70" s="46">
        <f>'SC3'!AD48</f>
        <v>0</v>
      </c>
      <c r="AQ70" s="46">
        <f t="shared" ref="AQ70:AQ133" si="108">AN70-AO70</f>
        <v>0</v>
      </c>
      <c r="AR70" s="47">
        <f t="shared" ref="AR70:AR133" si="109">AP70-AN70</f>
        <v>0</v>
      </c>
      <c r="AS70" s="16">
        <f>'SC3'!AE48</f>
        <v>0</v>
      </c>
      <c r="AT70" s="16">
        <f>'SC3'!AF48</f>
        <v>0</v>
      </c>
      <c r="AU70" s="16">
        <f>'SC3'!AG48</f>
        <v>0</v>
      </c>
      <c r="AV70" s="16">
        <f t="shared" ref="AV70:AV133" si="110">AS70-AT70</f>
        <v>0</v>
      </c>
      <c r="AW70" s="16">
        <f t="shared" ref="AW70:AW133" si="111">AU70-AS70</f>
        <v>0</v>
      </c>
      <c r="AX70" s="45">
        <f>'SC3'!AH48</f>
        <v>0</v>
      </c>
      <c r="AY70" s="46" t="str">
        <f>'SC3'!AI48</f>
        <v>-</v>
      </c>
      <c r="AZ70" s="46" t="str">
        <f>'SC3'!AJ48</f>
        <v>-</v>
      </c>
      <c r="BA70" s="46" t="e">
        <f t="shared" ref="BA70:BA133" si="112">AX70-AY70</f>
        <v>#VALUE!</v>
      </c>
      <c r="BB70" s="47" t="e">
        <f t="shared" ref="BB70:BB133" si="113">AZ70-AX70</f>
        <v>#VALUE!</v>
      </c>
      <c r="BC70" s="16">
        <f>'SC3'!AK48</f>
        <v>0</v>
      </c>
      <c r="BD70" s="16" t="e">
        <f>'SC3'!AL48</f>
        <v>#VALUE!</v>
      </c>
      <c r="BE70" s="16" t="e">
        <f>'SC3'!AM48</f>
        <v>#VALUE!</v>
      </c>
      <c r="BF70" s="16" t="e">
        <f t="shared" ref="BF70:BF133" si="114">BC70-BD70</f>
        <v>#VALUE!</v>
      </c>
      <c r="BG70" s="16" t="e">
        <f t="shared" ref="BG70:BG133" si="115">BE70-BC70</f>
        <v>#VALUE!</v>
      </c>
      <c r="BH70" s="45">
        <f>'SC3'!AN48</f>
        <v>0</v>
      </c>
      <c r="BI70" s="46">
        <f>'SC3'!AO48</f>
        <v>0</v>
      </c>
      <c r="BJ70" s="46">
        <f>'SC3'!AP48</f>
        <v>0</v>
      </c>
      <c r="BK70" s="46">
        <f t="shared" ref="BK70:BK133" si="116">BH70-BI70</f>
        <v>0</v>
      </c>
      <c r="BL70" s="47">
        <f t="shared" ref="BL70:BL133" si="117">BJ70-BH70</f>
        <v>0</v>
      </c>
      <c r="BM70" s="16">
        <f>'SC3'!AQ48</f>
        <v>0</v>
      </c>
      <c r="BN70" s="16">
        <f>'SC3'!AR48</f>
        <v>0</v>
      </c>
      <c r="BO70" s="16">
        <f>'SC3'!AS48</f>
        <v>0</v>
      </c>
      <c r="BP70" s="16">
        <f t="shared" ref="BP70:BP133" si="118">BM70-BN70</f>
        <v>0</v>
      </c>
      <c r="BQ70" s="16">
        <f t="shared" ref="BQ70:BQ133" si="119">BO70-BM70</f>
        <v>0</v>
      </c>
      <c r="BR70" s="45">
        <f>'SC3'!AT48</f>
        <v>0</v>
      </c>
      <c r="BS70" s="46" t="str">
        <f>'SC3'!AU48</f>
        <v>-</v>
      </c>
      <c r="BT70" s="46" t="str">
        <f>'SC3'!AV48</f>
        <v>-</v>
      </c>
      <c r="BU70" s="46" t="e">
        <f t="shared" ref="BU70:BU133" si="120">BR70-BS70</f>
        <v>#VALUE!</v>
      </c>
      <c r="BV70" s="47" t="e">
        <f t="shared" ref="BV70:BV133" si="121">BT70-BR70</f>
        <v>#VALUE!</v>
      </c>
      <c r="BW70" s="16">
        <f>'SC3'!AW48</f>
        <v>0</v>
      </c>
      <c r="BX70" s="16" t="e">
        <f>'SC3'!AX48</f>
        <v>#VALUE!</v>
      </c>
      <c r="BY70" s="16" t="e">
        <f>'SC3'!AY48</f>
        <v>#VALUE!</v>
      </c>
      <c r="BZ70" s="16" t="e">
        <f t="shared" ref="BZ70:BZ133" si="122">BW70-BX70</f>
        <v>#VALUE!</v>
      </c>
      <c r="CA70" s="16" t="e">
        <f t="shared" ref="CA70:CA133" si="123">BY70-BW70</f>
        <v>#VALUE!</v>
      </c>
      <c r="CB70" s="45">
        <f>'SC3'!AZ48</f>
        <v>0</v>
      </c>
      <c r="CC70" s="46">
        <f>'SC3'!BA48</f>
        <v>0</v>
      </c>
      <c r="CD70" s="46">
        <f>'SC3'!BB48</f>
        <v>0</v>
      </c>
      <c r="CE70" s="46">
        <f t="shared" ref="CE70:CE133" si="124">CB70-CC70</f>
        <v>0</v>
      </c>
      <c r="CF70" s="47">
        <f t="shared" ref="CF70:CF133" si="125">CD70-CB70</f>
        <v>0</v>
      </c>
      <c r="CG70" s="16">
        <f>'SC3'!BC48</f>
        <v>0</v>
      </c>
      <c r="CH70" s="16">
        <f>'SC3'!BD48</f>
        <v>0</v>
      </c>
      <c r="CI70" s="16">
        <f>'SC3'!BE48</f>
        <v>0</v>
      </c>
      <c r="CJ70" s="16">
        <f t="shared" ref="CJ70:CJ133" si="126">CG70-CH70</f>
        <v>0</v>
      </c>
      <c r="CK70" s="16">
        <f t="shared" ref="CK70:CK133" si="127">CI70-CG70</f>
        <v>0</v>
      </c>
      <c r="CL70" s="45">
        <f>'SC3'!BF48</f>
        <v>0</v>
      </c>
      <c r="CM70" s="46" t="str">
        <f>'SC3'!BG48</f>
        <v>-</v>
      </c>
      <c r="CN70" s="46" t="str">
        <f>'SC3'!BH48</f>
        <v>-</v>
      </c>
      <c r="CO70" s="46" t="e">
        <f t="shared" ref="CO70:CO133" si="128">CL70-CM70</f>
        <v>#VALUE!</v>
      </c>
      <c r="CP70" s="47" t="e">
        <f t="shared" ref="CP70:CP133" si="129">CN70-CL70</f>
        <v>#VALUE!</v>
      </c>
      <c r="CQ70" s="16">
        <f>'SC3'!BI48</f>
        <v>0</v>
      </c>
      <c r="CR70" s="16" t="e">
        <f>'SC3'!BJ48</f>
        <v>#VALUE!</v>
      </c>
      <c r="CS70" s="16" t="e">
        <f>'SC3'!BK48</f>
        <v>#VALUE!</v>
      </c>
      <c r="CT70" s="16" t="e">
        <f t="shared" ref="CT70:CT133" si="130">CQ70-CR70</f>
        <v>#VALUE!</v>
      </c>
      <c r="CU70" s="16" t="e">
        <f t="shared" ref="CU70:CU133" si="131">CS70-CQ70</f>
        <v>#VALUE!</v>
      </c>
      <c r="CV70" s="45">
        <f>'SC3'!BL48</f>
        <v>0</v>
      </c>
      <c r="CW70" s="46">
        <f>'SC3'!BM48</f>
        <v>0</v>
      </c>
      <c r="CX70" s="46">
        <f>'SC3'!BN48</f>
        <v>0</v>
      </c>
      <c r="CY70" s="46">
        <f t="shared" ref="CY70:CY133" si="132">CV70-CW70</f>
        <v>0</v>
      </c>
      <c r="CZ70" s="47">
        <f t="shared" ref="CZ70:CZ133" si="133">CX70-CV70</f>
        <v>0</v>
      </c>
      <c r="DA70" s="16">
        <f>'SC3'!BO48</f>
        <v>0</v>
      </c>
      <c r="DB70" s="16">
        <f>'SC3'!BP48</f>
        <v>0</v>
      </c>
      <c r="DC70" s="16">
        <f>'SC3'!BQ48</f>
        <v>0</v>
      </c>
      <c r="DD70" s="16">
        <f t="shared" ref="DD70:DD133" si="134">DA70-DB70</f>
        <v>0</v>
      </c>
      <c r="DE70" s="16">
        <f t="shared" ref="DE70:DE133" si="135">DC70-DA70</f>
        <v>0</v>
      </c>
      <c r="DF70" s="45">
        <f>'SC3'!BR48</f>
        <v>0</v>
      </c>
      <c r="DG70" s="46">
        <f>'SC3'!BS48</f>
        <v>0</v>
      </c>
      <c r="DH70" s="46">
        <f>'SC3'!BT48</f>
        <v>0</v>
      </c>
      <c r="DI70" s="46">
        <f t="shared" ref="DI70:DI133" si="136">DF70-DG70</f>
        <v>0</v>
      </c>
      <c r="DJ70" s="47">
        <f t="shared" ref="DJ70:DJ133" si="137">DH70-DF70</f>
        <v>0</v>
      </c>
      <c r="DK70" s="16">
        <f>'SC3'!BU48</f>
        <v>0</v>
      </c>
      <c r="DL70" s="16">
        <f>'SC3'!BV48</f>
        <v>0</v>
      </c>
      <c r="DM70" s="16">
        <f>'SC3'!BW48</f>
        <v>0</v>
      </c>
      <c r="DN70" s="16">
        <f t="shared" ref="DN70:DN133" si="138">DK70-DL70</f>
        <v>0</v>
      </c>
      <c r="DO70" s="16">
        <f t="shared" ref="DO70:DO133" si="139">DM70-DK70</f>
        <v>0</v>
      </c>
      <c r="DP70" s="45">
        <f>'SC3'!BX48</f>
        <v>0</v>
      </c>
      <c r="DQ70" s="46">
        <f>'SC3'!BY48</f>
        <v>0</v>
      </c>
      <c r="DR70" s="46">
        <f>'SC3'!BZ48</f>
        <v>0</v>
      </c>
      <c r="DS70" s="46">
        <f t="shared" ref="DS70:DS133" si="140">DP70-DQ70</f>
        <v>0</v>
      </c>
      <c r="DT70" s="47">
        <f t="shared" ref="DT70:DT133" si="141">DR70-DP70</f>
        <v>0</v>
      </c>
      <c r="DU70" s="16">
        <f>'SC3'!CA48</f>
        <v>0</v>
      </c>
      <c r="DV70" s="16">
        <f>'SC3'!CB48</f>
        <v>0</v>
      </c>
      <c r="DW70" s="16">
        <f>'SC3'!CC48</f>
        <v>0</v>
      </c>
      <c r="DX70" s="16">
        <f t="shared" ref="DX70:DX133" si="142">DU70-DV70</f>
        <v>0</v>
      </c>
      <c r="DY70" s="16">
        <f t="shared" ref="DY70:DY133" si="143">DW70-DU70</f>
        <v>0</v>
      </c>
      <c r="DZ70" s="45">
        <f>'SC3'!CD48</f>
        <v>0</v>
      </c>
      <c r="EA70" s="46">
        <f>'SC3'!CE48</f>
        <v>0</v>
      </c>
      <c r="EB70" s="46">
        <f>'SC3'!CF48</f>
        <v>0</v>
      </c>
      <c r="EC70" s="46">
        <f t="shared" ref="EC70:EC133" si="144">DZ70-EA70</f>
        <v>0</v>
      </c>
      <c r="ED70" s="47">
        <f t="shared" ref="ED70:ED133" si="145">EB70-DZ70</f>
        <v>0</v>
      </c>
      <c r="EE70" s="16">
        <f>'SC3'!CG48</f>
        <v>0</v>
      </c>
      <c r="EF70" s="16">
        <f>'SC3'!CH48</f>
        <v>0</v>
      </c>
      <c r="EG70" s="16">
        <f>'SC3'!CI48</f>
        <v>0</v>
      </c>
      <c r="EH70" s="16">
        <f t="shared" ref="EH70:EH133" si="146">EE70-EF70</f>
        <v>0</v>
      </c>
      <c r="EI70" s="16">
        <f t="shared" ref="EI70:EI133" si="147">EG70-EE70</f>
        <v>0</v>
      </c>
      <c r="EJ70" s="45">
        <f>'SC3'!CJ48</f>
        <v>0</v>
      </c>
      <c r="EK70" s="46">
        <f>'SC3'!CK48</f>
        <v>0</v>
      </c>
      <c r="EL70" s="46">
        <f>'SC3'!CL48</f>
        <v>0</v>
      </c>
      <c r="EM70" s="46">
        <f t="shared" ref="EM70:EM133" si="148">EJ70-EK70</f>
        <v>0</v>
      </c>
      <c r="EN70" s="47">
        <f t="shared" ref="EN70:EN133" si="149">EL70-EJ70</f>
        <v>0</v>
      </c>
      <c r="EO70" s="16">
        <f>'SC3'!CM48</f>
        <v>0</v>
      </c>
      <c r="EP70" s="16">
        <f>'SC3'!CN48</f>
        <v>0</v>
      </c>
      <c r="EQ70" s="16">
        <f>'SC3'!CO48</f>
        <v>0</v>
      </c>
      <c r="ER70" s="16">
        <f t="shared" ref="ER70:ER133" si="150">EO70-EP70</f>
        <v>0</v>
      </c>
      <c r="ES70" s="16">
        <f t="shared" ref="ES70:ES133" si="151">EQ70-EO70</f>
        <v>0</v>
      </c>
      <c r="ET70" s="45">
        <f>'SC3'!CP48</f>
        <v>0</v>
      </c>
      <c r="EU70" s="46">
        <f>'SC3'!CQ48</f>
        <v>0</v>
      </c>
      <c r="EV70" s="46">
        <f>'SC3'!CR48</f>
        <v>0</v>
      </c>
      <c r="EW70" s="46">
        <f t="shared" ref="EW70:EW133" si="152">ET70-EU70</f>
        <v>0</v>
      </c>
      <c r="EX70" s="47">
        <f t="shared" ref="EX70:EX133" si="153">EV70-ET70</f>
        <v>0</v>
      </c>
      <c r="EY70" s="16">
        <f>'SC3'!CS48</f>
        <v>0</v>
      </c>
      <c r="EZ70" s="16">
        <f>'SC3'!CT48</f>
        <v>0</v>
      </c>
      <c r="FA70" s="16">
        <f>'SC3'!CU48</f>
        <v>0</v>
      </c>
      <c r="FB70" s="16">
        <f t="shared" ref="FB70:FB133" si="154">EY70-EZ70</f>
        <v>0</v>
      </c>
      <c r="FC70" s="16">
        <f t="shared" ref="FC70:FC133" si="155">FA70-EY70</f>
        <v>0</v>
      </c>
      <c r="FD70" s="45">
        <f>'SC3'!CV48</f>
        <v>0</v>
      </c>
      <c r="FE70" s="46">
        <f>'SC3'!CW48</f>
        <v>0</v>
      </c>
      <c r="FF70" s="46">
        <f>'SC3'!CX48</f>
        <v>0</v>
      </c>
      <c r="FG70" s="46">
        <f t="shared" ref="FG70:FG133" si="156">FD70-FE70</f>
        <v>0</v>
      </c>
      <c r="FH70" s="47">
        <f t="shared" ref="FH70:FH133" si="157">FF70-FD70</f>
        <v>0</v>
      </c>
      <c r="FI70" s="16">
        <f>'SC3'!CY48</f>
        <v>0</v>
      </c>
      <c r="FJ70" s="16">
        <f>'SC3'!CZ48</f>
        <v>0</v>
      </c>
      <c r="FK70" s="16">
        <f>'SC3'!DA48</f>
        <v>0</v>
      </c>
      <c r="FL70" s="16">
        <f t="shared" ref="FL70:FL133" si="158">FI70-FJ70</f>
        <v>0</v>
      </c>
      <c r="FM70" s="16">
        <f t="shared" ref="FM70:FM133" si="159">FK70-FI70</f>
        <v>0</v>
      </c>
      <c r="FN70" s="45">
        <f>'SC3'!DB48</f>
        <v>0</v>
      </c>
      <c r="FO70" s="46">
        <f>'SC3'!DC48</f>
        <v>0</v>
      </c>
      <c r="FP70" s="46">
        <f>'SC3'!DD48</f>
        <v>0</v>
      </c>
      <c r="FQ70" s="46">
        <f t="shared" ref="FQ70:FQ133" si="160">FN70-FO70</f>
        <v>0</v>
      </c>
      <c r="FR70" s="47">
        <f t="shared" ref="FR70:FR133" si="161">FP70-FN70</f>
        <v>0</v>
      </c>
      <c r="FS70" s="16">
        <f>'SC3'!DE48</f>
        <v>0</v>
      </c>
      <c r="FT70" s="16">
        <f>'SC3'!DF48</f>
        <v>0</v>
      </c>
      <c r="FU70" s="16">
        <f>'SC3'!DG48</f>
        <v>0</v>
      </c>
      <c r="FV70" s="16">
        <f t="shared" ref="FV70:FV133" si="162">FS70-FT70</f>
        <v>0</v>
      </c>
      <c r="FW70" s="16">
        <f t="shared" ref="FW70:FW133" si="163">FU70-FS70</f>
        <v>0</v>
      </c>
      <c r="FX70" s="45">
        <f>'SC3'!DH48</f>
        <v>0</v>
      </c>
      <c r="FY70" s="46">
        <f>'SC3'!DI48</f>
        <v>0</v>
      </c>
      <c r="FZ70" s="46">
        <f>'SC3'!DJ48</f>
        <v>0</v>
      </c>
      <c r="GA70" s="46">
        <f t="shared" ref="GA70:GA133" si="164">FX70-FY70</f>
        <v>0</v>
      </c>
      <c r="GB70" s="47">
        <f t="shared" ref="GB70:GB133" si="165">FZ70-FX70</f>
        <v>0</v>
      </c>
      <c r="GC70" s="16">
        <f>'SC3'!DK48</f>
        <v>0</v>
      </c>
      <c r="GD70" s="16">
        <f>'SC3'!DL48</f>
        <v>0</v>
      </c>
      <c r="GE70" s="16">
        <f>'SC3'!DM48</f>
        <v>0</v>
      </c>
      <c r="GF70" s="16">
        <f t="shared" ref="GF70:GF133" si="166">GC70-GD70</f>
        <v>0</v>
      </c>
      <c r="GG70" s="16">
        <f t="shared" ref="GG70:GG133" si="167">GE70-GC70</f>
        <v>0</v>
      </c>
      <c r="GH70" s="45">
        <f>'SC3'!DN48</f>
        <v>0</v>
      </c>
      <c r="GI70" s="46">
        <f>'SC3'!DO48</f>
        <v>0</v>
      </c>
      <c r="GJ70" s="46">
        <f>'SC3'!DP48</f>
        <v>0</v>
      </c>
      <c r="GK70" s="46">
        <f t="shared" ref="GK70:GK133" si="168">GH70-GI70</f>
        <v>0</v>
      </c>
      <c r="GL70" s="47">
        <f t="shared" ref="GL70:GL133" si="169">GJ70-GH70</f>
        <v>0</v>
      </c>
      <c r="GM70" s="16">
        <f>'SC3'!DQ48</f>
        <v>0</v>
      </c>
      <c r="GN70" s="16">
        <f>'SC3'!DR48</f>
        <v>0</v>
      </c>
      <c r="GO70" s="16">
        <f>'SC3'!DS48</f>
        <v>0</v>
      </c>
      <c r="GP70" s="16">
        <f t="shared" ref="GP70:GP133" si="170">GM70-GN70</f>
        <v>0</v>
      </c>
      <c r="GQ70" s="16">
        <f t="shared" ref="GQ70:GQ133" si="171">GO70-GM70</f>
        <v>0</v>
      </c>
      <c r="GR70" s="45">
        <f>'SC3'!DT48</f>
        <v>0</v>
      </c>
      <c r="GS70" s="46">
        <f>'SC3'!DU48</f>
        <v>0</v>
      </c>
      <c r="GT70" s="46">
        <f>'SC3'!DV48</f>
        <v>0</v>
      </c>
      <c r="GU70" s="46">
        <f t="shared" ref="GU70:GU133" si="172">GR70-GS70</f>
        <v>0</v>
      </c>
      <c r="GV70" s="47">
        <f t="shared" ref="GV70:GV133" si="173">GT70-GR70</f>
        <v>0</v>
      </c>
      <c r="GW70" s="16">
        <f>'SC3'!DW48</f>
        <v>0</v>
      </c>
      <c r="GX70" s="16">
        <f>'SC3'!DX48</f>
        <v>0</v>
      </c>
      <c r="GY70" s="16">
        <f>'SC3'!DY48</f>
        <v>0</v>
      </c>
      <c r="GZ70" s="16">
        <f t="shared" ref="GZ70:GZ133" si="174">GW70-GX70</f>
        <v>0</v>
      </c>
      <c r="HA70" s="16">
        <f t="shared" ref="HA70:HA133" si="175">GY70-GW70</f>
        <v>0</v>
      </c>
      <c r="HB70" s="45">
        <f>'SC3'!DZ48</f>
        <v>0</v>
      </c>
      <c r="HC70" s="46">
        <f>'SC3'!EA48</f>
        <v>0</v>
      </c>
      <c r="HD70" s="46">
        <f>'SC3'!EB48</f>
        <v>0</v>
      </c>
      <c r="HE70" s="46">
        <f t="shared" ref="HE70:HE133" si="176">HB70-HC70</f>
        <v>0</v>
      </c>
      <c r="HF70" s="47">
        <f t="shared" ref="HF70:HF133" si="177">HD70-HB70</f>
        <v>0</v>
      </c>
      <c r="HG70" s="16">
        <f>'SC3'!EC48</f>
        <v>0</v>
      </c>
      <c r="HH70" s="16">
        <f>'SC3'!ED48</f>
        <v>0</v>
      </c>
      <c r="HI70" s="16">
        <f>'SC3'!EE48</f>
        <v>0</v>
      </c>
      <c r="HJ70" s="16">
        <f t="shared" ref="HJ70:HJ133" si="178">HG70-HH70</f>
        <v>0</v>
      </c>
      <c r="HK70" s="16">
        <f t="shared" ref="HK70:HK133" si="179">HI70-HG70</f>
        <v>0</v>
      </c>
      <c r="HL70" s="45">
        <f>'SC3'!EF48</f>
        <v>0</v>
      </c>
      <c r="HM70" s="46">
        <f>'SC3'!EG48</f>
        <v>0</v>
      </c>
      <c r="HN70" s="46">
        <f>'SC3'!EH48</f>
        <v>0</v>
      </c>
      <c r="HO70" s="46">
        <f t="shared" ref="HO70:HO133" si="180">HL70-HM70</f>
        <v>0</v>
      </c>
      <c r="HP70" s="47">
        <f t="shared" ref="HP70:HP133" si="181">HN70-HL70</f>
        <v>0</v>
      </c>
      <c r="HQ70" s="16">
        <f>'SC3'!EI48</f>
        <v>0</v>
      </c>
      <c r="HR70" s="16">
        <f>'SC3'!EJ48</f>
        <v>0</v>
      </c>
      <c r="HS70" s="16">
        <f>'SC3'!EK48</f>
        <v>0</v>
      </c>
      <c r="HT70" s="16">
        <f t="shared" ref="HT70:HT133" si="182">HQ70-HR70</f>
        <v>0</v>
      </c>
      <c r="HU70" s="16">
        <f t="shared" ref="HU70:HU133" si="183">HS70-HQ70</f>
        <v>0</v>
      </c>
      <c r="HV70" s="45">
        <f>'SC3'!EL48</f>
        <v>0</v>
      </c>
      <c r="HW70" s="46">
        <f>'SC3'!EM48</f>
        <v>0</v>
      </c>
      <c r="HX70" s="46">
        <f>'SC3'!EN48</f>
        <v>0</v>
      </c>
      <c r="HY70" s="46">
        <f t="shared" ref="HY70:HY133" si="184">HV70-HW70</f>
        <v>0</v>
      </c>
      <c r="HZ70" s="47">
        <f t="shared" ref="HZ70:HZ133" si="185">HX70-HV70</f>
        <v>0</v>
      </c>
      <c r="IA70" s="45">
        <f>'SC3'!EO48</f>
        <v>0</v>
      </c>
      <c r="IB70" s="46">
        <f>'SC3'!EP48</f>
        <v>0</v>
      </c>
      <c r="IC70" s="46">
        <f>'SC3'!EQ48</f>
        <v>0</v>
      </c>
      <c r="ID70" s="46">
        <f t="shared" ref="ID70:ID133" si="186">IA70-IB70</f>
        <v>0</v>
      </c>
      <c r="IE70" s="47">
        <f t="shared" ref="IE70:IE133" si="187">IC70-IA70</f>
        <v>0</v>
      </c>
    </row>
    <row r="71" spans="1:239" s="16" customFormat="1" x14ac:dyDescent="0.25">
      <c r="A71" s="16">
        <f>'SC3'!A42</f>
        <v>0</v>
      </c>
      <c r="B71" s="16" t="e">
        <f>'SC3'!B42</f>
        <v>#N/A</v>
      </c>
      <c r="C71" s="16" t="e">
        <f>'SC3'!C42</f>
        <v>#N/A</v>
      </c>
      <c r="D71" s="16" t="e">
        <f>'SC3'!D42</f>
        <v>#N/A</v>
      </c>
      <c r="E71" s="16" t="e">
        <f>'SC3'!E42</f>
        <v>#N/A</v>
      </c>
      <c r="F71" s="16" t="e">
        <f>'SC3'!F42</f>
        <v>#N/A</v>
      </c>
      <c r="G71" s="16" t="e">
        <f>'SC3'!G42</f>
        <v>#N/A</v>
      </c>
      <c r="H71" s="16" t="e">
        <f>'SC3'!H42</f>
        <v>#N/A</v>
      </c>
      <c r="I71" s="16" t="e">
        <f>'SC3'!I42</f>
        <v>#N/A</v>
      </c>
      <c r="J71" s="45" t="e">
        <f>'SC3'!J42</f>
        <v>#N/A</v>
      </c>
      <c r="K71" s="46" t="e">
        <f>'SC3'!K42</f>
        <v>#N/A</v>
      </c>
      <c r="L71" s="46" t="e">
        <f>'SC3'!L42</f>
        <v>#N/A</v>
      </c>
      <c r="M71" s="46" t="e">
        <f t="shared" ref="M71:M133" si="188">J71-K71</f>
        <v>#N/A</v>
      </c>
      <c r="N71" s="47" t="e">
        <f t="shared" ref="N71:N76" si="189">L71-J71</f>
        <v>#N/A</v>
      </c>
      <c r="O71" s="16" t="e">
        <f>'SC3'!M42</f>
        <v>#N/A</v>
      </c>
      <c r="P71" s="16" t="e">
        <f>'SC3'!N42</f>
        <v>#N/A</v>
      </c>
      <c r="Q71" s="16" t="e">
        <f>'SC3'!O42</f>
        <v>#N/A</v>
      </c>
      <c r="R71" s="16" t="e">
        <f t="shared" si="98"/>
        <v>#N/A</v>
      </c>
      <c r="S71" s="16" t="e">
        <f t="shared" si="99"/>
        <v>#N/A</v>
      </c>
      <c r="T71" s="45" t="e">
        <f>'SC3'!P42</f>
        <v>#N/A</v>
      </c>
      <c r="U71" s="46" t="e">
        <f>'SC3'!Q42</f>
        <v>#N/A</v>
      </c>
      <c r="V71" s="46" t="e">
        <f>'SC3'!R42</f>
        <v>#N/A</v>
      </c>
      <c r="W71" s="46" t="e">
        <f t="shared" si="100"/>
        <v>#N/A</v>
      </c>
      <c r="X71" s="47" t="e">
        <f t="shared" si="101"/>
        <v>#N/A</v>
      </c>
      <c r="Y71" s="16" t="e">
        <f>'SC3'!S42</f>
        <v>#N/A</v>
      </c>
      <c r="Z71" s="16" t="e">
        <f>'SC3'!T42</f>
        <v>#N/A</v>
      </c>
      <c r="AA71" s="16" t="e">
        <f>'SC3'!U42</f>
        <v>#N/A</v>
      </c>
      <c r="AB71" s="16" t="e">
        <f t="shared" si="102"/>
        <v>#N/A</v>
      </c>
      <c r="AC71" s="16" t="e">
        <f t="shared" si="103"/>
        <v>#N/A</v>
      </c>
      <c r="AD71" s="45" t="e">
        <f>'SC3'!V42</f>
        <v>#N/A</v>
      </c>
      <c r="AE71" s="46" t="e">
        <f>'SC3'!W42</f>
        <v>#N/A</v>
      </c>
      <c r="AF71" s="46" t="e">
        <f>'SC3'!X42</f>
        <v>#N/A</v>
      </c>
      <c r="AG71" s="46" t="e">
        <f t="shared" si="104"/>
        <v>#N/A</v>
      </c>
      <c r="AH71" s="47" t="e">
        <f t="shared" si="105"/>
        <v>#N/A</v>
      </c>
      <c r="AI71" s="16" t="e">
        <f>'SC3'!Y42</f>
        <v>#N/A</v>
      </c>
      <c r="AJ71" s="16" t="e">
        <f>'SC3'!Z42</f>
        <v>#N/A</v>
      </c>
      <c r="AK71" s="16" t="e">
        <f>'SC3'!AA42</f>
        <v>#N/A</v>
      </c>
      <c r="AL71" s="16" t="e">
        <f t="shared" si="106"/>
        <v>#N/A</v>
      </c>
      <c r="AM71" s="16" t="e">
        <f t="shared" si="107"/>
        <v>#N/A</v>
      </c>
      <c r="AN71" s="45" t="e">
        <f>'SC3'!AB42</f>
        <v>#N/A</v>
      </c>
      <c r="AO71" s="46" t="e">
        <f>'SC3'!AC42</f>
        <v>#N/A</v>
      </c>
      <c r="AP71" s="46" t="e">
        <f>'SC3'!AD42</f>
        <v>#N/A</v>
      </c>
      <c r="AQ71" s="46" t="e">
        <f t="shared" si="108"/>
        <v>#N/A</v>
      </c>
      <c r="AR71" s="47" t="e">
        <f t="shared" si="109"/>
        <v>#N/A</v>
      </c>
      <c r="AS71" s="16" t="e">
        <f>'SC3'!AE42</f>
        <v>#N/A</v>
      </c>
      <c r="AT71" s="16" t="e">
        <f>'SC3'!AF42</f>
        <v>#N/A</v>
      </c>
      <c r="AU71" s="16" t="e">
        <f>'SC3'!AG42</f>
        <v>#N/A</v>
      </c>
      <c r="AV71" s="16" t="e">
        <f t="shared" si="110"/>
        <v>#N/A</v>
      </c>
      <c r="AW71" s="16" t="e">
        <f t="shared" si="111"/>
        <v>#N/A</v>
      </c>
      <c r="AX71" s="45" t="e">
        <f>'SC3'!AH42</f>
        <v>#N/A</v>
      </c>
      <c r="AY71" s="46" t="e">
        <f>'SC3'!AI42</f>
        <v>#N/A</v>
      </c>
      <c r="AZ71" s="46" t="e">
        <f>'SC3'!AJ42</f>
        <v>#N/A</v>
      </c>
      <c r="BA71" s="46" t="e">
        <f t="shared" si="112"/>
        <v>#N/A</v>
      </c>
      <c r="BB71" s="47" t="e">
        <f t="shared" si="113"/>
        <v>#N/A</v>
      </c>
      <c r="BC71" s="16" t="e">
        <f>'SC3'!AK42</f>
        <v>#N/A</v>
      </c>
      <c r="BD71" s="16" t="e">
        <f>'SC3'!AL42</f>
        <v>#N/A</v>
      </c>
      <c r="BE71" s="16" t="e">
        <f>'SC3'!AM42</f>
        <v>#N/A</v>
      </c>
      <c r="BF71" s="16" t="e">
        <f t="shared" si="114"/>
        <v>#N/A</v>
      </c>
      <c r="BG71" s="16" t="e">
        <f t="shared" si="115"/>
        <v>#N/A</v>
      </c>
      <c r="BH71" s="45" t="e">
        <f>'SC3'!AN42</f>
        <v>#N/A</v>
      </c>
      <c r="BI71" s="46" t="e">
        <f>'SC3'!AO42</f>
        <v>#N/A</v>
      </c>
      <c r="BJ71" s="46" t="e">
        <f>'SC3'!AP42</f>
        <v>#N/A</v>
      </c>
      <c r="BK71" s="46" t="e">
        <f t="shared" si="116"/>
        <v>#N/A</v>
      </c>
      <c r="BL71" s="47" t="e">
        <f t="shared" si="117"/>
        <v>#N/A</v>
      </c>
      <c r="BM71" s="16" t="e">
        <f>'SC3'!AQ42</f>
        <v>#N/A</v>
      </c>
      <c r="BN71" s="16" t="e">
        <f>'SC3'!AR42</f>
        <v>#N/A</v>
      </c>
      <c r="BO71" s="16" t="e">
        <f>'SC3'!AS42</f>
        <v>#N/A</v>
      </c>
      <c r="BP71" s="16" t="e">
        <f t="shared" si="118"/>
        <v>#N/A</v>
      </c>
      <c r="BQ71" s="16" t="e">
        <f t="shared" si="119"/>
        <v>#N/A</v>
      </c>
      <c r="BR71" s="45" t="e">
        <f>'SC3'!AT42</f>
        <v>#N/A</v>
      </c>
      <c r="BS71" s="46" t="e">
        <f>'SC3'!AU42</f>
        <v>#N/A</v>
      </c>
      <c r="BT71" s="46" t="e">
        <f>'SC3'!AV42</f>
        <v>#N/A</v>
      </c>
      <c r="BU71" s="46" t="e">
        <f t="shared" si="120"/>
        <v>#N/A</v>
      </c>
      <c r="BV71" s="47" t="e">
        <f t="shared" si="121"/>
        <v>#N/A</v>
      </c>
      <c r="BW71" s="16" t="e">
        <f>'SC3'!AW42</f>
        <v>#N/A</v>
      </c>
      <c r="BX71" s="16" t="e">
        <f>'SC3'!AX42</f>
        <v>#N/A</v>
      </c>
      <c r="BY71" s="16" t="e">
        <f>'SC3'!AY42</f>
        <v>#N/A</v>
      </c>
      <c r="BZ71" s="16" t="e">
        <f t="shared" si="122"/>
        <v>#N/A</v>
      </c>
      <c r="CA71" s="16" t="e">
        <f t="shared" si="123"/>
        <v>#N/A</v>
      </c>
      <c r="CB71" s="45" t="e">
        <f>'SC3'!AZ42</f>
        <v>#N/A</v>
      </c>
      <c r="CC71" s="46" t="e">
        <f>'SC3'!BA42</f>
        <v>#N/A</v>
      </c>
      <c r="CD71" s="46" t="e">
        <f>'SC3'!BB42</f>
        <v>#N/A</v>
      </c>
      <c r="CE71" s="46" t="e">
        <f t="shared" si="124"/>
        <v>#N/A</v>
      </c>
      <c r="CF71" s="47" t="e">
        <f t="shared" si="125"/>
        <v>#N/A</v>
      </c>
      <c r="CG71" s="16" t="e">
        <f>'SC3'!BC42</f>
        <v>#N/A</v>
      </c>
      <c r="CH71" s="16" t="e">
        <f>'SC3'!BD42</f>
        <v>#N/A</v>
      </c>
      <c r="CI71" s="16" t="e">
        <f>'SC3'!BE42</f>
        <v>#N/A</v>
      </c>
      <c r="CJ71" s="16" t="e">
        <f t="shared" si="126"/>
        <v>#N/A</v>
      </c>
      <c r="CK71" s="16" t="e">
        <f t="shared" si="127"/>
        <v>#N/A</v>
      </c>
      <c r="CL71" s="45" t="e">
        <f>'SC3'!BF42</f>
        <v>#N/A</v>
      </c>
      <c r="CM71" s="46" t="e">
        <f>'SC3'!BG42</f>
        <v>#N/A</v>
      </c>
      <c r="CN71" s="46" t="e">
        <f>'SC3'!BH42</f>
        <v>#N/A</v>
      </c>
      <c r="CO71" s="46" t="e">
        <f t="shared" si="128"/>
        <v>#N/A</v>
      </c>
      <c r="CP71" s="47" t="e">
        <f t="shared" si="129"/>
        <v>#N/A</v>
      </c>
      <c r="CQ71" s="16" t="e">
        <f>'SC3'!BI42</f>
        <v>#N/A</v>
      </c>
      <c r="CR71" s="16" t="e">
        <f>'SC3'!BJ42</f>
        <v>#N/A</v>
      </c>
      <c r="CS71" s="16" t="e">
        <f>'SC3'!BK42</f>
        <v>#N/A</v>
      </c>
      <c r="CT71" s="16" t="e">
        <f t="shared" si="130"/>
        <v>#N/A</v>
      </c>
      <c r="CU71" s="16" t="e">
        <f t="shared" si="131"/>
        <v>#N/A</v>
      </c>
      <c r="CV71" s="45" t="e">
        <f>'SC3'!BL42</f>
        <v>#N/A</v>
      </c>
      <c r="CW71" s="46" t="e">
        <f>'SC3'!BM42</f>
        <v>#N/A</v>
      </c>
      <c r="CX71" s="46" t="e">
        <f>'SC3'!BN42</f>
        <v>#N/A</v>
      </c>
      <c r="CY71" s="46" t="e">
        <f t="shared" si="132"/>
        <v>#N/A</v>
      </c>
      <c r="CZ71" s="47" t="e">
        <f t="shared" si="133"/>
        <v>#N/A</v>
      </c>
      <c r="DA71" s="16" t="e">
        <f>'SC3'!BO42</f>
        <v>#N/A</v>
      </c>
      <c r="DB71" s="16" t="e">
        <f>'SC3'!BP42</f>
        <v>#N/A</v>
      </c>
      <c r="DC71" s="16" t="e">
        <f>'SC3'!BQ42</f>
        <v>#N/A</v>
      </c>
      <c r="DD71" s="16" t="e">
        <f t="shared" si="134"/>
        <v>#N/A</v>
      </c>
      <c r="DE71" s="16" t="e">
        <f t="shared" si="135"/>
        <v>#N/A</v>
      </c>
      <c r="DF71" s="45" t="e">
        <f>'SC3'!BR42</f>
        <v>#N/A</v>
      </c>
      <c r="DG71" s="46" t="e">
        <f>'SC3'!BS42</f>
        <v>#N/A</v>
      </c>
      <c r="DH71" s="46" t="e">
        <f>'SC3'!BT42</f>
        <v>#N/A</v>
      </c>
      <c r="DI71" s="46" t="e">
        <f t="shared" si="136"/>
        <v>#N/A</v>
      </c>
      <c r="DJ71" s="47" t="e">
        <f t="shared" si="137"/>
        <v>#N/A</v>
      </c>
      <c r="DK71" s="16" t="e">
        <f>'SC3'!BU42</f>
        <v>#N/A</v>
      </c>
      <c r="DL71" s="16" t="e">
        <f>'SC3'!BV42</f>
        <v>#N/A</v>
      </c>
      <c r="DM71" s="16" t="e">
        <f>'SC3'!BW42</f>
        <v>#N/A</v>
      </c>
      <c r="DN71" s="16" t="e">
        <f t="shared" si="138"/>
        <v>#N/A</v>
      </c>
      <c r="DO71" s="16" t="e">
        <f t="shared" si="139"/>
        <v>#N/A</v>
      </c>
      <c r="DP71" s="45" t="e">
        <f>'SC3'!BX42</f>
        <v>#N/A</v>
      </c>
      <c r="DQ71" s="46" t="e">
        <f>'SC3'!BY42</f>
        <v>#N/A</v>
      </c>
      <c r="DR71" s="46" t="e">
        <f>'SC3'!BZ42</f>
        <v>#N/A</v>
      </c>
      <c r="DS71" s="46" t="e">
        <f t="shared" si="140"/>
        <v>#N/A</v>
      </c>
      <c r="DT71" s="47" t="e">
        <f t="shared" si="141"/>
        <v>#N/A</v>
      </c>
      <c r="DU71" s="16" t="e">
        <f>'SC3'!CA42</f>
        <v>#N/A</v>
      </c>
      <c r="DV71" s="16" t="e">
        <f>'SC3'!CB42</f>
        <v>#N/A</v>
      </c>
      <c r="DW71" s="16" t="e">
        <f>'SC3'!CC42</f>
        <v>#N/A</v>
      </c>
      <c r="DX71" s="16" t="e">
        <f t="shared" si="142"/>
        <v>#N/A</v>
      </c>
      <c r="DY71" s="16" t="e">
        <f t="shared" si="143"/>
        <v>#N/A</v>
      </c>
      <c r="DZ71" s="45" t="e">
        <f>'SC3'!CD42</f>
        <v>#N/A</v>
      </c>
      <c r="EA71" s="46" t="e">
        <f>'SC3'!CE42</f>
        <v>#N/A</v>
      </c>
      <c r="EB71" s="46" t="e">
        <f>'SC3'!CF42</f>
        <v>#N/A</v>
      </c>
      <c r="EC71" s="46" t="e">
        <f t="shared" si="144"/>
        <v>#N/A</v>
      </c>
      <c r="ED71" s="47" t="e">
        <f t="shared" si="145"/>
        <v>#N/A</v>
      </c>
      <c r="EE71" s="16" t="e">
        <f>'SC3'!CG42</f>
        <v>#N/A</v>
      </c>
      <c r="EF71" s="16" t="e">
        <f>'SC3'!CH42</f>
        <v>#N/A</v>
      </c>
      <c r="EG71" s="16" t="e">
        <f>'SC3'!CI42</f>
        <v>#N/A</v>
      </c>
      <c r="EH71" s="16" t="e">
        <f t="shared" si="146"/>
        <v>#N/A</v>
      </c>
      <c r="EI71" s="16" t="e">
        <f t="shared" si="147"/>
        <v>#N/A</v>
      </c>
      <c r="EJ71" s="45" t="e">
        <f>'SC3'!CJ42</f>
        <v>#N/A</v>
      </c>
      <c r="EK71" s="46" t="e">
        <f>'SC3'!CK42</f>
        <v>#N/A</v>
      </c>
      <c r="EL71" s="46" t="e">
        <f>'SC3'!CL42</f>
        <v>#N/A</v>
      </c>
      <c r="EM71" s="46" t="e">
        <f t="shared" si="148"/>
        <v>#N/A</v>
      </c>
      <c r="EN71" s="47" t="e">
        <f t="shared" si="149"/>
        <v>#N/A</v>
      </c>
      <c r="EO71" s="16" t="e">
        <f>'SC3'!CM42</f>
        <v>#N/A</v>
      </c>
      <c r="EP71" s="16" t="e">
        <f>'SC3'!CN42</f>
        <v>#N/A</v>
      </c>
      <c r="EQ71" s="16" t="e">
        <f>'SC3'!CO42</f>
        <v>#N/A</v>
      </c>
      <c r="ER71" s="16" t="e">
        <f t="shared" si="150"/>
        <v>#N/A</v>
      </c>
      <c r="ES71" s="16" t="e">
        <f t="shared" si="151"/>
        <v>#N/A</v>
      </c>
      <c r="ET71" s="45" t="e">
        <f>'SC3'!CP42</f>
        <v>#N/A</v>
      </c>
      <c r="EU71" s="46" t="e">
        <f>'SC3'!CQ42</f>
        <v>#N/A</v>
      </c>
      <c r="EV71" s="46" t="e">
        <f>'SC3'!CR42</f>
        <v>#N/A</v>
      </c>
      <c r="EW71" s="46" t="e">
        <f t="shared" si="152"/>
        <v>#N/A</v>
      </c>
      <c r="EX71" s="47" t="e">
        <f t="shared" si="153"/>
        <v>#N/A</v>
      </c>
      <c r="EY71" s="16" t="e">
        <f>'SC3'!CS42</f>
        <v>#N/A</v>
      </c>
      <c r="EZ71" s="16" t="e">
        <f>'SC3'!CT42</f>
        <v>#N/A</v>
      </c>
      <c r="FA71" s="16" t="e">
        <f>'SC3'!CU42</f>
        <v>#N/A</v>
      </c>
      <c r="FB71" s="16" t="e">
        <f t="shared" si="154"/>
        <v>#N/A</v>
      </c>
      <c r="FC71" s="16" t="e">
        <f t="shared" si="155"/>
        <v>#N/A</v>
      </c>
      <c r="FD71" s="45" t="e">
        <f>'SC3'!CV42</f>
        <v>#N/A</v>
      </c>
      <c r="FE71" s="46" t="e">
        <f>'SC3'!CW42</f>
        <v>#N/A</v>
      </c>
      <c r="FF71" s="46" t="e">
        <f>'SC3'!CX42</f>
        <v>#N/A</v>
      </c>
      <c r="FG71" s="46" t="e">
        <f t="shared" si="156"/>
        <v>#N/A</v>
      </c>
      <c r="FH71" s="47" t="e">
        <f t="shared" si="157"/>
        <v>#N/A</v>
      </c>
      <c r="FI71" s="16" t="e">
        <f>'SC3'!CY42</f>
        <v>#N/A</v>
      </c>
      <c r="FJ71" s="16" t="e">
        <f>'SC3'!CZ42</f>
        <v>#N/A</v>
      </c>
      <c r="FK71" s="16" t="e">
        <f>'SC3'!DA42</f>
        <v>#N/A</v>
      </c>
      <c r="FL71" s="16" t="e">
        <f t="shared" si="158"/>
        <v>#N/A</v>
      </c>
      <c r="FM71" s="16" t="e">
        <f t="shared" si="159"/>
        <v>#N/A</v>
      </c>
      <c r="FN71" s="45" t="e">
        <f>'SC3'!DB42</f>
        <v>#N/A</v>
      </c>
      <c r="FO71" s="46" t="e">
        <f>'SC3'!DC42</f>
        <v>#N/A</v>
      </c>
      <c r="FP71" s="46" t="e">
        <f>'SC3'!DD42</f>
        <v>#N/A</v>
      </c>
      <c r="FQ71" s="46" t="e">
        <f t="shared" si="160"/>
        <v>#N/A</v>
      </c>
      <c r="FR71" s="47" t="e">
        <f t="shared" si="161"/>
        <v>#N/A</v>
      </c>
      <c r="FS71" s="16" t="e">
        <f>'SC3'!DE42</f>
        <v>#N/A</v>
      </c>
      <c r="FT71" s="16" t="e">
        <f>'SC3'!DF42</f>
        <v>#N/A</v>
      </c>
      <c r="FU71" s="16" t="e">
        <f>'SC3'!DG42</f>
        <v>#N/A</v>
      </c>
      <c r="FV71" s="16" t="e">
        <f t="shared" si="162"/>
        <v>#N/A</v>
      </c>
      <c r="FW71" s="16" t="e">
        <f t="shared" si="163"/>
        <v>#N/A</v>
      </c>
      <c r="FX71" s="45" t="e">
        <f>'SC3'!DH42</f>
        <v>#N/A</v>
      </c>
      <c r="FY71" s="46" t="e">
        <f>'SC3'!DI42</f>
        <v>#N/A</v>
      </c>
      <c r="FZ71" s="46" t="e">
        <f>'SC3'!DJ42</f>
        <v>#N/A</v>
      </c>
      <c r="GA71" s="46" t="e">
        <f t="shared" si="164"/>
        <v>#N/A</v>
      </c>
      <c r="GB71" s="47" t="e">
        <f t="shared" si="165"/>
        <v>#N/A</v>
      </c>
      <c r="GC71" s="16" t="e">
        <f>'SC3'!DK42</f>
        <v>#N/A</v>
      </c>
      <c r="GD71" s="16" t="e">
        <f>'SC3'!DL42</f>
        <v>#N/A</v>
      </c>
      <c r="GE71" s="16" t="e">
        <f>'SC3'!DM42</f>
        <v>#N/A</v>
      </c>
      <c r="GF71" s="16" t="e">
        <f t="shared" si="166"/>
        <v>#N/A</v>
      </c>
      <c r="GG71" s="16" t="e">
        <f t="shared" si="167"/>
        <v>#N/A</v>
      </c>
      <c r="GH71" s="45" t="e">
        <f>'SC3'!DN42</f>
        <v>#N/A</v>
      </c>
      <c r="GI71" s="46" t="e">
        <f>'SC3'!DO42</f>
        <v>#N/A</v>
      </c>
      <c r="GJ71" s="46" t="e">
        <f>'SC3'!DP42</f>
        <v>#N/A</v>
      </c>
      <c r="GK71" s="46" t="e">
        <f t="shared" si="168"/>
        <v>#N/A</v>
      </c>
      <c r="GL71" s="47" t="e">
        <f t="shared" si="169"/>
        <v>#N/A</v>
      </c>
      <c r="GM71" s="16" t="e">
        <f>'SC3'!DQ42</f>
        <v>#N/A</v>
      </c>
      <c r="GN71" s="16" t="e">
        <f>'SC3'!DR42</f>
        <v>#N/A</v>
      </c>
      <c r="GO71" s="16" t="e">
        <f>'SC3'!DS42</f>
        <v>#N/A</v>
      </c>
      <c r="GP71" s="16" t="e">
        <f t="shared" si="170"/>
        <v>#N/A</v>
      </c>
      <c r="GQ71" s="16" t="e">
        <f t="shared" si="171"/>
        <v>#N/A</v>
      </c>
      <c r="GR71" s="45" t="e">
        <f>'SC3'!DT42</f>
        <v>#N/A</v>
      </c>
      <c r="GS71" s="46" t="e">
        <f>'SC3'!DU42</f>
        <v>#N/A</v>
      </c>
      <c r="GT71" s="46" t="e">
        <f>'SC3'!DV42</f>
        <v>#N/A</v>
      </c>
      <c r="GU71" s="46" t="e">
        <f t="shared" si="172"/>
        <v>#N/A</v>
      </c>
      <c r="GV71" s="47" t="e">
        <f t="shared" si="173"/>
        <v>#N/A</v>
      </c>
      <c r="GW71" s="16" t="e">
        <f>'SC3'!DW42</f>
        <v>#N/A</v>
      </c>
      <c r="GX71" s="16" t="e">
        <f>'SC3'!DX42</f>
        <v>#N/A</v>
      </c>
      <c r="GY71" s="16" t="e">
        <f>'SC3'!DY42</f>
        <v>#N/A</v>
      </c>
      <c r="GZ71" s="16" t="e">
        <f t="shared" si="174"/>
        <v>#N/A</v>
      </c>
      <c r="HA71" s="16" t="e">
        <f t="shared" si="175"/>
        <v>#N/A</v>
      </c>
      <c r="HB71" s="45" t="e">
        <f>'SC3'!DZ42</f>
        <v>#N/A</v>
      </c>
      <c r="HC71" s="46" t="e">
        <f>'SC3'!EA42</f>
        <v>#N/A</v>
      </c>
      <c r="HD71" s="46" t="e">
        <f>'SC3'!EB42</f>
        <v>#N/A</v>
      </c>
      <c r="HE71" s="46" t="e">
        <f t="shared" si="176"/>
        <v>#N/A</v>
      </c>
      <c r="HF71" s="47" t="e">
        <f t="shared" si="177"/>
        <v>#N/A</v>
      </c>
      <c r="HG71" s="16" t="e">
        <f>'SC3'!EC42</f>
        <v>#N/A</v>
      </c>
      <c r="HH71" s="16" t="e">
        <f>'SC3'!ED42</f>
        <v>#N/A</v>
      </c>
      <c r="HI71" s="16" t="e">
        <f>'SC3'!EE42</f>
        <v>#N/A</v>
      </c>
      <c r="HJ71" s="16" t="e">
        <f t="shared" si="178"/>
        <v>#N/A</v>
      </c>
      <c r="HK71" s="16" t="e">
        <f t="shared" si="179"/>
        <v>#N/A</v>
      </c>
      <c r="HL71" s="45" t="e">
        <f>'SC3'!EF42</f>
        <v>#N/A</v>
      </c>
      <c r="HM71" s="46" t="e">
        <f>'SC3'!EG42</f>
        <v>#N/A</v>
      </c>
      <c r="HN71" s="46" t="e">
        <f>'SC3'!EH42</f>
        <v>#N/A</v>
      </c>
      <c r="HO71" s="46" t="e">
        <f t="shared" si="180"/>
        <v>#N/A</v>
      </c>
      <c r="HP71" s="47" t="e">
        <f t="shared" si="181"/>
        <v>#N/A</v>
      </c>
      <c r="HQ71" s="16" t="e">
        <f>'SC3'!EI42</f>
        <v>#N/A</v>
      </c>
      <c r="HR71" s="16" t="e">
        <f>'SC3'!EJ42</f>
        <v>#N/A</v>
      </c>
      <c r="HS71" s="16" t="e">
        <f>'SC3'!EK42</f>
        <v>#N/A</v>
      </c>
      <c r="HT71" s="16" t="e">
        <f t="shared" si="182"/>
        <v>#N/A</v>
      </c>
      <c r="HU71" s="16" t="e">
        <f t="shared" si="183"/>
        <v>#N/A</v>
      </c>
      <c r="HV71" s="45" t="e">
        <f>'SC3'!EL42</f>
        <v>#N/A</v>
      </c>
      <c r="HW71" s="46" t="e">
        <f>'SC3'!EM42</f>
        <v>#N/A</v>
      </c>
      <c r="HX71" s="46" t="e">
        <f>'SC3'!EN42</f>
        <v>#N/A</v>
      </c>
      <c r="HY71" s="46" t="e">
        <f t="shared" si="184"/>
        <v>#N/A</v>
      </c>
      <c r="HZ71" s="47" t="e">
        <f t="shared" si="185"/>
        <v>#N/A</v>
      </c>
      <c r="IA71" s="45" t="e">
        <f>'SC3'!EO42</f>
        <v>#N/A</v>
      </c>
      <c r="IB71" s="46" t="e">
        <f>'SC3'!EP42</f>
        <v>#N/A</v>
      </c>
      <c r="IC71" s="46" t="e">
        <f>'SC3'!EQ42</f>
        <v>#N/A</v>
      </c>
      <c r="ID71" s="46" t="e">
        <f t="shared" si="186"/>
        <v>#N/A</v>
      </c>
      <c r="IE71" s="47" t="e">
        <f t="shared" si="187"/>
        <v>#N/A</v>
      </c>
    </row>
    <row r="72" spans="1:239" s="16" customFormat="1" x14ac:dyDescent="0.25">
      <c r="A72" s="16">
        <f>'SC3'!A43</f>
        <v>0</v>
      </c>
      <c r="B72" s="16" t="e">
        <f>'SC3'!B43</f>
        <v>#N/A</v>
      </c>
      <c r="C72" s="16" t="e">
        <f>'SC3'!C43</f>
        <v>#N/A</v>
      </c>
      <c r="D72" s="16" t="e">
        <f>'SC3'!D43</f>
        <v>#N/A</v>
      </c>
      <c r="E72" s="16" t="e">
        <f>'SC3'!E43</f>
        <v>#N/A</v>
      </c>
      <c r="F72" s="16" t="e">
        <f>'SC3'!F43</f>
        <v>#N/A</v>
      </c>
      <c r="G72" s="16" t="e">
        <f>'SC3'!G43</f>
        <v>#N/A</v>
      </c>
      <c r="H72" s="16" t="e">
        <f>'SC3'!H43</f>
        <v>#N/A</v>
      </c>
      <c r="I72" s="16" t="e">
        <f>'SC3'!I43</f>
        <v>#N/A</v>
      </c>
      <c r="J72" s="45" t="e">
        <f>'SC3'!J43</f>
        <v>#N/A</v>
      </c>
      <c r="K72" s="46" t="e">
        <f>'SC3'!K43</f>
        <v>#N/A</v>
      </c>
      <c r="L72" s="46" t="e">
        <f>'SC3'!L43</f>
        <v>#N/A</v>
      </c>
      <c r="M72" s="46" t="e">
        <f t="shared" si="188"/>
        <v>#N/A</v>
      </c>
      <c r="N72" s="47" t="e">
        <f t="shared" si="189"/>
        <v>#N/A</v>
      </c>
      <c r="O72" s="16" t="e">
        <f>'SC3'!M43</f>
        <v>#N/A</v>
      </c>
      <c r="P72" s="16" t="e">
        <f>'SC3'!N43</f>
        <v>#N/A</v>
      </c>
      <c r="Q72" s="16" t="e">
        <f>'SC3'!O43</f>
        <v>#N/A</v>
      </c>
      <c r="R72" s="16" t="e">
        <f t="shared" si="98"/>
        <v>#N/A</v>
      </c>
      <c r="S72" s="16" t="e">
        <f t="shared" si="99"/>
        <v>#N/A</v>
      </c>
      <c r="T72" s="45" t="e">
        <f>'SC3'!P43</f>
        <v>#N/A</v>
      </c>
      <c r="U72" s="46" t="e">
        <f>'SC3'!Q43</f>
        <v>#N/A</v>
      </c>
      <c r="V72" s="46" t="e">
        <f>'SC3'!R43</f>
        <v>#N/A</v>
      </c>
      <c r="W72" s="46" t="e">
        <f t="shared" si="100"/>
        <v>#N/A</v>
      </c>
      <c r="X72" s="47" t="e">
        <f t="shared" si="101"/>
        <v>#N/A</v>
      </c>
      <c r="Y72" s="16" t="e">
        <f>'SC3'!S43</f>
        <v>#N/A</v>
      </c>
      <c r="Z72" s="16" t="e">
        <f>'SC3'!T43</f>
        <v>#N/A</v>
      </c>
      <c r="AA72" s="16" t="e">
        <f>'SC3'!U43</f>
        <v>#N/A</v>
      </c>
      <c r="AB72" s="16" t="e">
        <f t="shared" si="102"/>
        <v>#N/A</v>
      </c>
      <c r="AC72" s="16" t="e">
        <f t="shared" si="103"/>
        <v>#N/A</v>
      </c>
      <c r="AD72" s="45" t="e">
        <f>'SC3'!V43</f>
        <v>#N/A</v>
      </c>
      <c r="AE72" s="46" t="e">
        <f>'SC3'!W43</f>
        <v>#N/A</v>
      </c>
      <c r="AF72" s="46" t="e">
        <f>'SC3'!X43</f>
        <v>#N/A</v>
      </c>
      <c r="AG72" s="46" t="e">
        <f t="shared" si="104"/>
        <v>#N/A</v>
      </c>
      <c r="AH72" s="47" t="e">
        <f t="shared" si="105"/>
        <v>#N/A</v>
      </c>
      <c r="AI72" s="16" t="e">
        <f>'SC3'!Y43</f>
        <v>#N/A</v>
      </c>
      <c r="AJ72" s="16" t="e">
        <f>'SC3'!Z43</f>
        <v>#N/A</v>
      </c>
      <c r="AK72" s="16" t="e">
        <f>'SC3'!AA43</f>
        <v>#N/A</v>
      </c>
      <c r="AL72" s="16" t="e">
        <f t="shared" si="106"/>
        <v>#N/A</v>
      </c>
      <c r="AM72" s="16" t="e">
        <f t="shared" si="107"/>
        <v>#N/A</v>
      </c>
      <c r="AN72" s="45" t="e">
        <f>'SC3'!AB43</f>
        <v>#N/A</v>
      </c>
      <c r="AO72" s="46" t="e">
        <f>'SC3'!AC43</f>
        <v>#N/A</v>
      </c>
      <c r="AP72" s="46" t="e">
        <f>'SC3'!AD43</f>
        <v>#N/A</v>
      </c>
      <c r="AQ72" s="46" t="e">
        <f t="shared" si="108"/>
        <v>#N/A</v>
      </c>
      <c r="AR72" s="47" t="e">
        <f t="shared" si="109"/>
        <v>#N/A</v>
      </c>
      <c r="AS72" s="16" t="e">
        <f>'SC3'!AE43</f>
        <v>#N/A</v>
      </c>
      <c r="AT72" s="16" t="e">
        <f>'SC3'!AF43</f>
        <v>#N/A</v>
      </c>
      <c r="AU72" s="16" t="e">
        <f>'SC3'!AG43</f>
        <v>#N/A</v>
      </c>
      <c r="AV72" s="16" t="e">
        <f t="shared" si="110"/>
        <v>#N/A</v>
      </c>
      <c r="AW72" s="16" t="e">
        <f t="shared" si="111"/>
        <v>#N/A</v>
      </c>
      <c r="AX72" s="45" t="e">
        <f>'SC3'!AH43</f>
        <v>#N/A</v>
      </c>
      <c r="AY72" s="46" t="e">
        <f>'SC3'!AI43</f>
        <v>#N/A</v>
      </c>
      <c r="AZ72" s="46" t="e">
        <f>'SC3'!AJ43</f>
        <v>#N/A</v>
      </c>
      <c r="BA72" s="46" t="e">
        <f t="shared" si="112"/>
        <v>#N/A</v>
      </c>
      <c r="BB72" s="47" t="e">
        <f t="shared" si="113"/>
        <v>#N/A</v>
      </c>
      <c r="BC72" s="16" t="e">
        <f>'SC3'!AK43</f>
        <v>#N/A</v>
      </c>
      <c r="BD72" s="16" t="e">
        <f>'SC3'!AL43</f>
        <v>#N/A</v>
      </c>
      <c r="BE72" s="16" t="e">
        <f>'SC3'!AM43</f>
        <v>#N/A</v>
      </c>
      <c r="BF72" s="16" t="e">
        <f t="shared" si="114"/>
        <v>#N/A</v>
      </c>
      <c r="BG72" s="16" t="e">
        <f t="shared" si="115"/>
        <v>#N/A</v>
      </c>
      <c r="BH72" s="45" t="e">
        <f>'SC3'!AN43</f>
        <v>#N/A</v>
      </c>
      <c r="BI72" s="46" t="e">
        <f>'SC3'!AO43</f>
        <v>#N/A</v>
      </c>
      <c r="BJ72" s="46" t="e">
        <f>'SC3'!AP43</f>
        <v>#N/A</v>
      </c>
      <c r="BK72" s="46" t="e">
        <f t="shared" si="116"/>
        <v>#N/A</v>
      </c>
      <c r="BL72" s="47" t="e">
        <f t="shared" si="117"/>
        <v>#N/A</v>
      </c>
      <c r="BM72" s="16" t="e">
        <f>'SC3'!AQ43</f>
        <v>#N/A</v>
      </c>
      <c r="BN72" s="16" t="e">
        <f>'SC3'!AR43</f>
        <v>#N/A</v>
      </c>
      <c r="BO72" s="16" t="e">
        <f>'SC3'!AS43</f>
        <v>#N/A</v>
      </c>
      <c r="BP72" s="16" t="e">
        <f t="shared" si="118"/>
        <v>#N/A</v>
      </c>
      <c r="BQ72" s="16" t="e">
        <f t="shared" si="119"/>
        <v>#N/A</v>
      </c>
      <c r="BR72" s="45" t="e">
        <f>'SC3'!AT43</f>
        <v>#N/A</v>
      </c>
      <c r="BS72" s="46" t="e">
        <f>'SC3'!AU43</f>
        <v>#N/A</v>
      </c>
      <c r="BT72" s="46" t="e">
        <f>'SC3'!AV43</f>
        <v>#N/A</v>
      </c>
      <c r="BU72" s="46" t="e">
        <f t="shared" si="120"/>
        <v>#N/A</v>
      </c>
      <c r="BV72" s="47" t="e">
        <f t="shared" si="121"/>
        <v>#N/A</v>
      </c>
      <c r="BW72" s="16" t="e">
        <f>'SC3'!AW43</f>
        <v>#N/A</v>
      </c>
      <c r="BX72" s="16" t="e">
        <f>'SC3'!AX43</f>
        <v>#N/A</v>
      </c>
      <c r="BY72" s="16" t="e">
        <f>'SC3'!AY43</f>
        <v>#N/A</v>
      </c>
      <c r="BZ72" s="16" t="e">
        <f t="shared" si="122"/>
        <v>#N/A</v>
      </c>
      <c r="CA72" s="16" t="e">
        <f t="shared" si="123"/>
        <v>#N/A</v>
      </c>
      <c r="CB72" s="45" t="e">
        <f>'SC3'!AZ43</f>
        <v>#N/A</v>
      </c>
      <c r="CC72" s="46" t="e">
        <f>'SC3'!BA43</f>
        <v>#N/A</v>
      </c>
      <c r="CD72" s="46" t="e">
        <f>'SC3'!BB43</f>
        <v>#N/A</v>
      </c>
      <c r="CE72" s="46" t="e">
        <f t="shared" si="124"/>
        <v>#N/A</v>
      </c>
      <c r="CF72" s="47" t="e">
        <f t="shared" si="125"/>
        <v>#N/A</v>
      </c>
      <c r="CG72" s="16" t="e">
        <f>'SC3'!BC43</f>
        <v>#N/A</v>
      </c>
      <c r="CH72" s="16" t="e">
        <f>'SC3'!BD43</f>
        <v>#N/A</v>
      </c>
      <c r="CI72" s="16" t="e">
        <f>'SC3'!BE43</f>
        <v>#N/A</v>
      </c>
      <c r="CJ72" s="16" t="e">
        <f t="shared" si="126"/>
        <v>#N/A</v>
      </c>
      <c r="CK72" s="16" t="e">
        <f t="shared" si="127"/>
        <v>#N/A</v>
      </c>
      <c r="CL72" s="45" t="e">
        <f>'SC3'!BF43</f>
        <v>#N/A</v>
      </c>
      <c r="CM72" s="46" t="e">
        <f>'SC3'!BG43</f>
        <v>#N/A</v>
      </c>
      <c r="CN72" s="46" t="e">
        <f>'SC3'!BH43</f>
        <v>#N/A</v>
      </c>
      <c r="CO72" s="46" t="e">
        <f t="shared" si="128"/>
        <v>#N/A</v>
      </c>
      <c r="CP72" s="47" t="e">
        <f t="shared" si="129"/>
        <v>#N/A</v>
      </c>
      <c r="CQ72" s="16" t="e">
        <f>'SC3'!BI43</f>
        <v>#N/A</v>
      </c>
      <c r="CR72" s="16" t="e">
        <f>'SC3'!BJ43</f>
        <v>#N/A</v>
      </c>
      <c r="CS72" s="16" t="e">
        <f>'SC3'!BK43</f>
        <v>#N/A</v>
      </c>
      <c r="CT72" s="16" t="e">
        <f t="shared" si="130"/>
        <v>#N/A</v>
      </c>
      <c r="CU72" s="16" t="e">
        <f t="shared" si="131"/>
        <v>#N/A</v>
      </c>
      <c r="CV72" s="45" t="e">
        <f>'SC3'!BL43</f>
        <v>#N/A</v>
      </c>
      <c r="CW72" s="46" t="e">
        <f>'SC3'!BM43</f>
        <v>#N/A</v>
      </c>
      <c r="CX72" s="46" t="e">
        <f>'SC3'!BN43</f>
        <v>#N/A</v>
      </c>
      <c r="CY72" s="46" t="e">
        <f t="shared" si="132"/>
        <v>#N/A</v>
      </c>
      <c r="CZ72" s="47" t="e">
        <f t="shared" si="133"/>
        <v>#N/A</v>
      </c>
      <c r="DA72" s="16" t="e">
        <f>'SC3'!BO43</f>
        <v>#N/A</v>
      </c>
      <c r="DB72" s="16" t="e">
        <f>'SC3'!BP43</f>
        <v>#N/A</v>
      </c>
      <c r="DC72" s="16" t="e">
        <f>'SC3'!BQ43</f>
        <v>#N/A</v>
      </c>
      <c r="DD72" s="16" t="e">
        <f t="shared" si="134"/>
        <v>#N/A</v>
      </c>
      <c r="DE72" s="16" t="e">
        <f t="shared" si="135"/>
        <v>#N/A</v>
      </c>
      <c r="DF72" s="45" t="e">
        <f>'SC3'!BR43</f>
        <v>#N/A</v>
      </c>
      <c r="DG72" s="46" t="e">
        <f>'SC3'!BS43</f>
        <v>#N/A</v>
      </c>
      <c r="DH72" s="46" t="e">
        <f>'SC3'!BT43</f>
        <v>#N/A</v>
      </c>
      <c r="DI72" s="46" t="e">
        <f t="shared" si="136"/>
        <v>#N/A</v>
      </c>
      <c r="DJ72" s="47" t="e">
        <f t="shared" si="137"/>
        <v>#N/A</v>
      </c>
      <c r="DK72" s="16" t="e">
        <f>'SC3'!BU43</f>
        <v>#N/A</v>
      </c>
      <c r="DL72" s="16" t="e">
        <f>'SC3'!BV43</f>
        <v>#N/A</v>
      </c>
      <c r="DM72" s="16" t="e">
        <f>'SC3'!BW43</f>
        <v>#N/A</v>
      </c>
      <c r="DN72" s="16" t="e">
        <f t="shared" si="138"/>
        <v>#N/A</v>
      </c>
      <c r="DO72" s="16" t="e">
        <f t="shared" si="139"/>
        <v>#N/A</v>
      </c>
      <c r="DP72" s="45" t="e">
        <f>'SC3'!BX43</f>
        <v>#N/A</v>
      </c>
      <c r="DQ72" s="46" t="e">
        <f>'SC3'!BY43</f>
        <v>#N/A</v>
      </c>
      <c r="DR72" s="46" t="e">
        <f>'SC3'!BZ43</f>
        <v>#N/A</v>
      </c>
      <c r="DS72" s="46" t="e">
        <f t="shared" si="140"/>
        <v>#N/A</v>
      </c>
      <c r="DT72" s="47" t="e">
        <f t="shared" si="141"/>
        <v>#N/A</v>
      </c>
      <c r="DU72" s="16" t="e">
        <f>'SC3'!CA43</f>
        <v>#N/A</v>
      </c>
      <c r="DV72" s="16" t="e">
        <f>'SC3'!CB43</f>
        <v>#N/A</v>
      </c>
      <c r="DW72" s="16" t="e">
        <f>'SC3'!CC43</f>
        <v>#N/A</v>
      </c>
      <c r="DX72" s="16" t="e">
        <f t="shared" si="142"/>
        <v>#N/A</v>
      </c>
      <c r="DY72" s="16" t="e">
        <f t="shared" si="143"/>
        <v>#N/A</v>
      </c>
      <c r="DZ72" s="45" t="e">
        <f>'SC3'!CD43</f>
        <v>#N/A</v>
      </c>
      <c r="EA72" s="46" t="e">
        <f>'SC3'!CE43</f>
        <v>#N/A</v>
      </c>
      <c r="EB72" s="46" t="e">
        <f>'SC3'!CF43</f>
        <v>#N/A</v>
      </c>
      <c r="EC72" s="46" t="e">
        <f t="shared" si="144"/>
        <v>#N/A</v>
      </c>
      <c r="ED72" s="47" t="e">
        <f t="shared" si="145"/>
        <v>#N/A</v>
      </c>
      <c r="EE72" s="16" t="e">
        <f>'SC3'!CG43</f>
        <v>#N/A</v>
      </c>
      <c r="EF72" s="16" t="e">
        <f>'SC3'!CH43</f>
        <v>#N/A</v>
      </c>
      <c r="EG72" s="16" t="e">
        <f>'SC3'!CI43</f>
        <v>#N/A</v>
      </c>
      <c r="EH72" s="16" t="e">
        <f t="shared" si="146"/>
        <v>#N/A</v>
      </c>
      <c r="EI72" s="16" t="e">
        <f t="shared" si="147"/>
        <v>#N/A</v>
      </c>
      <c r="EJ72" s="45" t="e">
        <f>'SC3'!CJ43</f>
        <v>#N/A</v>
      </c>
      <c r="EK72" s="46" t="e">
        <f>'SC3'!CK43</f>
        <v>#N/A</v>
      </c>
      <c r="EL72" s="46" t="e">
        <f>'SC3'!CL43</f>
        <v>#N/A</v>
      </c>
      <c r="EM72" s="46" t="e">
        <f t="shared" si="148"/>
        <v>#N/A</v>
      </c>
      <c r="EN72" s="47" t="e">
        <f t="shared" si="149"/>
        <v>#N/A</v>
      </c>
      <c r="EO72" s="16" t="e">
        <f>'SC3'!CM43</f>
        <v>#N/A</v>
      </c>
      <c r="EP72" s="16" t="e">
        <f>'SC3'!CN43</f>
        <v>#N/A</v>
      </c>
      <c r="EQ72" s="16" t="e">
        <f>'SC3'!CO43</f>
        <v>#N/A</v>
      </c>
      <c r="ER72" s="16" t="e">
        <f t="shared" si="150"/>
        <v>#N/A</v>
      </c>
      <c r="ES72" s="16" t="e">
        <f t="shared" si="151"/>
        <v>#N/A</v>
      </c>
      <c r="ET72" s="45" t="e">
        <f>'SC3'!CP43</f>
        <v>#N/A</v>
      </c>
      <c r="EU72" s="46" t="e">
        <f>'SC3'!CQ43</f>
        <v>#N/A</v>
      </c>
      <c r="EV72" s="46" t="e">
        <f>'SC3'!CR43</f>
        <v>#N/A</v>
      </c>
      <c r="EW72" s="46" t="e">
        <f t="shared" si="152"/>
        <v>#N/A</v>
      </c>
      <c r="EX72" s="47" t="e">
        <f t="shared" si="153"/>
        <v>#N/A</v>
      </c>
      <c r="EY72" s="16" t="e">
        <f>'SC3'!CS43</f>
        <v>#N/A</v>
      </c>
      <c r="EZ72" s="16" t="e">
        <f>'SC3'!CT43</f>
        <v>#N/A</v>
      </c>
      <c r="FA72" s="16" t="e">
        <f>'SC3'!CU43</f>
        <v>#N/A</v>
      </c>
      <c r="FB72" s="16" t="e">
        <f t="shared" si="154"/>
        <v>#N/A</v>
      </c>
      <c r="FC72" s="16" t="e">
        <f t="shared" si="155"/>
        <v>#N/A</v>
      </c>
      <c r="FD72" s="45" t="e">
        <f>'SC3'!CV43</f>
        <v>#N/A</v>
      </c>
      <c r="FE72" s="46" t="e">
        <f>'SC3'!CW43</f>
        <v>#N/A</v>
      </c>
      <c r="FF72" s="46" t="e">
        <f>'SC3'!CX43</f>
        <v>#N/A</v>
      </c>
      <c r="FG72" s="46" t="e">
        <f t="shared" si="156"/>
        <v>#N/A</v>
      </c>
      <c r="FH72" s="47" t="e">
        <f t="shared" si="157"/>
        <v>#N/A</v>
      </c>
      <c r="FI72" s="16" t="e">
        <f>'SC3'!CY43</f>
        <v>#N/A</v>
      </c>
      <c r="FJ72" s="16" t="e">
        <f>'SC3'!CZ43</f>
        <v>#N/A</v>
      </c>
      <c r="FK72" s="16" t="e">
        <f>'SC3'!DA43</f>
        <v>#N/A</v>
      </c>
      <c r="FL72" s="16" t="e">
        <f t="shared" si="158"/>
        <v>#N/A</v>
      </c>
      <c r="FM72" s="16" t="e">
        <f t="shared" si="159"/>
        <v>#N/A</v>
      </c>
      <c r="FN72" s="45" t="e">
        <f>'SC3'!DB43</f>
        <v>#N/A</v>
      </c>
      <c r="FO72" s="46" t="e">
        <f>'SC3'!DC43</f>
        <v>#N/A</v>
      </c>
      <c r="FP72" s="46" t="e">
        <f>'SC3'!DD43</f>
        <v>#N/A</v>
      </c>
      <c r="FQ72" s="46" t="e">
        <f t="shared" si="160"/>
        <v>#N/A</v>
      </c>
      <c r="FR72" s="47" t="e">
        <f t="shared" si="161"/>
        <v>#N/A</v>
      </c>
      <c r="FS72" s="16" t="e">
        <f>'SC3'!DE43</f>
        <v>#N/A</v>
      </c>
      <c r="FT72" s="16" t="e">
        <f>'SC3'!DF43</f>
        <v>#N/A</v>
      </c>
      <c r="FU72" s="16" t="e">
        <f>'SC3'!DG43</f>
        <v>#N/A</v>
      </c>
      <c r="FV72" s="16" t="e">
        <f t="shared" si="162"/>
        <v>#N/A</v>
      </c>
      <c r="FW72" s="16" t="e">
        <f t="shared" si="163"/>
        <v>#N/A</v>
      </c>
      <c r="FX72" s="45" t="e">
        <f>'SC3'!DH43</f>
        <v>#N/A</v>
      </c>
      <c r="FY72" s="46" t="e">
        <f>'SC3'!DI43</f>
        <v>#N/A</v>
      </c>
      <c r="FZ72" s="46" t="e">
        <f>'SC3'!DJ43</f>
        <v>#N/A</v>
      </c>
      <c r="GA72" s="46" t="e">
        <f t="shared" si="164"/>
        <v>#N/A</v>
      </c>
      <c r="GB72" s="47" t="e">
        <f t="shared" si="165"/>
        <v>#N/A</v>
      </c>
      <c r="GC72" s="16" t="e">
        <f>'SC3'!DK43</f>
        <v>#N/A</v>
      </c>
      <c r="GD72" s="16" t="e">
        <f>'SC3'!DL43</f>
        <v>#N/A</v>
      </c>
      <c r="GE72" s="16" t="e">
        <f>'SC3'!DM43</f>
        <v>#N/A</v>
      </c>
      <c r="GF72" s="16" t="e">
        <f t="shared" si="166"/>
        <v>#N/A</v>
      </c>
      <c r="GG72" s="16" t="e">
        <f t="shared" si="167"/>
        <v>#N/A</v>
      </c>
      <c r="GH72" s="45" t="e">
        <f>'SC3'!DN43</f>
        <v>#N/A</v>
      </c>
      <c r="GI72" s="46" t="e">
        <f>'SC3'!DO43</f>
        <v>#N/A</v>
      </c>
      <c r="GJ72" s="46" t="e">
        <f>'SC3'!DP43</f>
        <v>#N/A</v>
      </c>
      <c r="GK72" s="46" t="e">
        <f t="shared" si="168"/>
        <v>#N/A</v>
      </c>
      <c r="GL72" s="47" t="e">
        <f t="shared" si="169"/>
        <v>#N/A</v>
      </c>
      <c r="GM72" s="16" t="e">
        <f>'SC3'!DQ43</f>
        <v>#N/A</v>
      </c>
      <c r="GN72" s="16" t="e">
        <f>'SC3'!DR43</f>
        <v>#N/A</v>
      </c>
      <c r="GO72" s="16" t="e">
        <f>'SC3'!DS43</f>
        <v>#N/A</v>
      </c>
      <c r="GP72" s="16" t="e">
        <f t="shared" si="170"/>
        <v>#N/A</v>
      </c>
      <c r="GQ72" s="16" t="e">
        <f t="shared" si="171"/>
        <v>#N/A</v>
      </c>
      <c r="GR72" s="45" t="e">
        <f>'SC3'!DT43</f>
        <v>#N/A</v>
      </c>
      <c r="GS72" s="46" t="e">
        <f>'SC3'!DU43</f>
        <v>#N/A</v>
      </c>
      <c r="GT72" s="46" t="e">
        <f>'SC3'!DV43</f>
        <v>#N/A</v>
      </c>
      <c r="GU72" s="46" t="e">
        <f t="shared" si="172"/>
        <v>#N/A</v>
      </c>
      <c r="GV72" s="47" t="e">
        <f t="shared" si="173"/>
        <v>#N/A</v>
      </c>
      <c r="GW72" s="16" t="e">
        <f>'SC3'!DW43</f>
        <v>#N/A</v>
      </c>
      <c r="GX72" s="16" t="e">
        <f>'SC3'!DX43</f>
        <v>#N/A</v>
      </c>
      <c r="GY72" s="16" t="e">
        <f>'SC3'!DY43</f>
        <v>#N/A</v>
      </c>
      <c r="GZ72" s="16" t="e">
        <f t="shared" si="174"/>
        <v>#N/A</v>
      </c>
      <c r="HA72" s="16" t="e">
        <f t="shared" si="175"/>
        <v>#N/A</v>
      </c>
      <c r="HB72" s="45" t="e">
        <f>'SC3'!DZ43</f>
        <v>#N/A</v>
      </c>
      <c r="HC72" s="46" t="e">
        <f>'SC3'!EA43</f>
        <v>#N/A</v>
      </c>
      <c r="HD72" s="46" t="e">
        <f>'SC3'!EB43</f>
        <v>#N/A</v>
      </c>
      <c r="HE72" s="46" t="e">
        <f t="shared" si="176"/>
        <v>#N/A</v>
      </c>
      <c r="HF72" s="47" t="e">
        <f t="shared" si="177"/>
        <v>#N/A</v>
      </c>
      <c r="HG72" s="16" t="e">
        <f>'SC3'!EC43</f>
        <v>#N/A</v>
      </c>
      <c r="HH72" s="16" t="e">
        <f>'SC3'!ED43</f>
        <v>#N/A</v>
      </c>
      <c r="HI72" s="16" t="e">
        <f>'SC3'!EE43</f>
        <v>#N/A</v>
      </c>
      <c r="HJ72" s="16" t="e">
        <f t="shared" si="178"/>
        <v>#N/A</v>
      </c>
      <c r="HK72" s="16" t="e">
        <f t="shared" si="179"/>
        <v>#N/A</v>
      </c>
      <c r="HL72" s="45" t="e">
        <f>'SC3'!EF43</f>
        <v>#N/A</v>
      </c>
      <c r="HM72" s="46" t="e">
        <f>'SC3'!EG43</f>
        <v>#N/A</v>
      </c>
      <c r="HN72" s="46" t="e">
        <f>'SC3'!EH43</f>
        <v>#N/A</v>
      </c>
      <c r="HO72" s="46" t="e">
        <f t="shared" si="180"/>
        <v>#N/A</v>
      </c>
      <c r="HP72" s="47" t="e">
        <f t="shared" si="181"/>
        <v>#N/A</v>
      </c>
      <c r="HQ72" s="16" t="e">
        <f>'SC3'!EI43</f>
        <v>#N/A</v>
      </c>
      <c r="HR72" s="16" t="e">
        <f>'SC3'!EJ43</f>
        <v>#N/A</v>
      </c>
      <c r="HS72" s="16" t="e">
        <f>'SC3'!EK43</f>
        <v>#N/A</v>
      </c>
      <c r="HT72" s="16" t="e">
        <f t="shared" si="182"/>
        <v>#N/A</v>
      </c>
      <c r="HU72" s="16" t="e">
        <f t="shared" si="183"/>
        <v>#N/A</v>
      </c>
      <c r="HV72" s="45" t="e">
        <f>'SC3'!EL43</f>
        <v>#N/A</v>
      </c>
      <c r="HW72" s="46" t="e">
        <f>'SC3'!EM43</f>
        <v>#N/A</v>
      </c>
      <c r="HX72" s="46" t="e">
        <f>'SC3'!EN43</f>
        <v>#N/A</v>
      </c>
      <c r="HY72" s="46" t="e">
        <f t="shared" si="184"/>
        <v>#N/A</v>
      </c>
      <c r="HZ72" s="47" t="e">
        <f t="shared" si="185"/>
        <v>#N/A</v>
      </c>
      <c r="IA72" s="45" t="e">
        <f>'SC3'!EO43</f>
        <v>#N/A</v>
      </c>
      <c r="IB72" s="46" t="e">
        <f>'SC3'!EP43</f>
        <v>#N/A</v>
      </c>
      <c r="IC72" s="46" t="e">
        <f>'SC3'!EQ43</f>
        <v>#N/A</v>
      </c>
      <c r="ID72" s="46" t="e">
        <f t="shared" si="186"/>
        <v>#N/A</v>
      </c>
      <c r="IE72" s="47" t="e">
        <f t="shared" si="187"/>
        <v>#N/A</v>
      </c>
    </row>
    <row r="73" spans="1:239" s="16" customFormat="1" x14ac:dyDescent="0.25">
      <c r="A73" s="16">
        <f>'SC3'!A44</f>
        <v>0</v>
      </c>
      <c r="B73" s="16" t="e">
        <f>'SC3'!B44</f>
        <v>#N/A</v>
      </c>
      <c r="C73" s="16" t="e">
        <f>'SC3'!C44</f>
        <v>#N/A</v>
      </c>
      <c r="D73" s="16" t="e">
        <f>'SC3'!D44</f>
        <v>#N/A</v>
      </c>
      <c r="E73" s="16" t="e">
        <f>'SC3'!E44</f>
        <v>#N/A</v>
      </c>
      <c r="F73" s="16" t="e">
        <f>'SC3'!F44</f>
        <v>#N/A</v>
      </c>
      <c r="G73" s="16" t="e">
        <f>'SC3'!G44</f>
        <v>#N/A</v>
      </c>
      <c r="H73" s="16" t="e">
        <f>'SC3'!H44</f>
        <v>#N/A</v>
      </c>
      <c r="I73" s="16" t="e">
        <f>'SC3'!I44</f>
        <v>#N/A</v>
      </c>
      <c r="J73" s="45" t="e">
        <f>'SC3'!J44</f>
        <v>#N/A</v>
      </c>
      <c r="K73" s="46" t="e">
        <f>'SC3'!K44</f>
        <v>#N/A</v>
      </c>
      <c r="L73" s="46" t="e">
        <f>'SC3'!L44</f>
        <v>#N/A</v>
      </c>
      <c r="M73" s="46" t="e">
        <f t="shared" si="188"/>
        <v>#N/A</v>
      </c>
      <c r="N73" s="47" t="e">
        <f t="shared" si="189"/>
        <v>#N/A</v>
      </c>
      <c r="O73" s="16" t="e">
        <f>'SC3'!M44</f>
        <v>#N/A</v>
      </c>
      <c r="P73" s="16" t="e">
        <f>'SC3'!N44</f>
        <v>#N/A</v>
      </c>
      <c r="Q73" s="16" t="e">
        <f>'SC3'!O44</f>
        <v>#N/A</v>
      </c>
      <c r="R73" s="16" t="e">
        <f t="shared" si="98"/>
        <v>#N/A</v>
      </c>
      <c r="S73" s="16" t="e">
        <f t="shared" si="99"/>
        <v>#N/A</v>
      </c>
      <c r="T73" s="45" t="e">
        <f>'SC3'!P44</f>
        <v>#N/A</v>
      </c>
      <c r="U73" s="46" t="e">
        <f>'SC3'!Q44</f>
        <v>#N/A</v>
      </c>
      <c r="V73" s="46" t="e">
        <f>'SC3'!R44</f>
        <v>#N/A</v>
      </c>
      <c r="W73" s="46" t="e">
        <f t="shared" si="100"/>
        <v>#N/A</v>
      </c>
      <c r="X73" s="47" t="e">
        <f t="shared" si="101"/>
        <v>#N/A</v>
      </c>
      <c r="Y73" s="16" t="e">
        <f>'SC3'!S44</f>
        <v>#N/A</v>
      </c>
      <c r="Z73" s="16" t="e">
        <f>'SC3'!T44</f>
        <v>#N/A</v>
      </c>
      <c r="AA73" s="16" t="e">
        <f>'SC3'!U44</f>
        <v>#N/A</v>
      </c>
      <c r="AB73" s="16" t="e">
        <f t="shared" si="102"/>
        <v>#N/A</v>
      </c>
      <c r="AC73" s="16" t="e">
        <f t="shared" si="103"/>
        <v>#N/A</v>
      </c>
      <c r="AD73" s="45" t="e">
        <f>'SC3'!V44</f>
        <v>#N/A</v>
      </c>
      <c r="AE73" s="46" t="e">
        <f>'SC3'!W44</f>
        <v>#N/A</v>
      </c>
      <c r="AF73" s="46" t="e">
        <f>'SC3'!X44</f>
        <v>#N/A</v>
      </c>
      <c r="AG73" s="46" t="e">
        <f t="shared" si="104"/>
        <v>#N/A</v>
      </c>
      <c r="AH73" s="47" t="e">
        <f t="shared" si="105"/>
        <v>#N/A</v>
      </c>
      <c r="AI73" s="16" t="e">
        <f>'SC3'!Y44</f>
        <v>#N/A</v>
      </c>
      <c r="AJ73" s="16" t="e">
        <f>'SC3'!Z44</f>
        <v>#N/A</v>
      </c>
      <c r="AK73" s="16" t="e">
        <f>'SC3'!AA44</f>
        <v>#N/A</v>
      </c>
      <c r="AL73" s="16" t="e">
        <f t="shared" si="106"/>
        <v>#N/A</v>
      </c>
      <c r="AM73" s="16" t="e">
        <f t="shared" si="107"/>
        <v>#N/A</v>
      </c>
      <c r="AN73" s="45" t="e">
        <f>'SC3'!AB44</f>
        <v>#N/A</v>
      </c>
      <c r="AO73" s="46" t="e">
        <f>'SC3'!AC44</f>
        <v>#N/A</v>
      </c>
      <c r="AP73" s="46" t="e">
        <f>'SC3'!AD44</f>
        <v>#N/A</v>
      </c>
      <c r="AQ73" s="46" t="e">
        <f t="shared" si="108"/>
        <v>#N/A</v>
      </c>
      <c r="AR73" s="47" t="e">
        <f t="shared" si="109"/>
        <v>#N/A</v>
      </c>
      <c r="AS73" s="16" t="e">
        <f>'SC3'!AE44</f>
        <v>#N/A</v>
      </c>
      <c r="AT73" s="16" t="e">
        <f>'SC3'!AF44</f>
        <v>#N/A</v>
      </c>
      <c r="AU73" s="16" t="e">
        <f>'SC3'!AG44</f>
        <v>#N/A</v>
      </c>
      <c r="AV73" s="16" t="e">
        <f t="shared" si="110"/>
        <v>#N/A</v>
      </c>
      <c r="AW73" s="16" t="e">
        <f t="shared" si="111"/>
        <v>#N/A</v>
      </c>
      <c r="AX73" s="45" t="e">
        <f>'SC3'!AH44</f>
        <v>#N/A</v>
      </c>
      <c r="AY73" s="46" t="e">
        <f>'SC3'!AI44</f>
        <v>#N/A</v>
      </c>
      <c r="AZ73" s="46" t="e">
        <f>'SC3'!AJ44</f>
        <v>#N/A</v>
      </c>
      <c r="BA73" s="46" t="e">
        <f t="shared" si="112"/>
        <v>#N/A</v>
      </c>
      <c r="BB73" s="47" t="e">
        <f t="shared" si="113"/>
        <v>#N/A</v>
      </c>
      <c r="BC73" s="16" t="e">
        <f>'SC3'!AK44</f>
        <v>#N/A</v>
      </c>
      <c r="BD73" s="16" t="e">
        <f>'SC3'!AL44</f>
        <v>#N/A</v>
      </c>
      <c r="BE73" s="16" t="e">
        <f>'SC3'!AM44</f>
        <v>#N/A</v>
      </c>
      <c r="BF73" s="16" t="e">
        <f t="shared" si="114"/>
        <v>#N/A</v>
      </c>
      <c r="BG73" s="16" t="e">
        <f t="shared" si="115"/>
        <v>#N/A</v>
      </c>
      <c r="BH73" s="45" t="e">
        <f>'SC3'!AN44</f>
        <v>#N/A</v>
      </c>
      <c r="BI73" s="46" t="e">
        <f>'SC3'!AO44</f>
        <v>#N/A</v>
      </c>
      <c r="BJ73" s="46" t="e">
        <f>'SC3'!AP44</f>
        <v>#N/A</v>
      </c>
      <c r="BK73" s="46" t="e">
        <f t="shared" si="116"/>
        <v>#N/A</v>
      </c>
      <c r="BL73" s="47" t="e">
        <f t="shared" si="117"/>
        <v>#N/A</v>
      </c>
      <c r="BM73" s="16" t="e">
        <f>'SC3'!AQ44</f>
        <v>#N/A</v>
      </c>
      <c r="BN73" s="16" t="e">
        <f>'SC3'!AR44</f>
        <v>#N/A</v>
      </c>
      <c r="BO73" s="16" t="e">
        <f>'SC3'!AS44</f>
        <v>#N/A</v>
      </c>
      <c r="BP73" s="16" t="e">
        <f t="shared" si="118"/>
        <v>#N/A</v>
      </c>
      <c r="BQ73" s="16" t="e">
        <f t="shared" si="119"/>
        <v>#N/A</v>
      </c>
      <c r="BR73" s="45" t="e">
        <f>'SC3'!AT44</f>
        <v>#N/A</v>
      </c>
      <c r="BS73" s="46" t="e">
        <f>'SC3'!AU44</f>
        <v>#N/A</v>
      </c>
      <c r="BT73" s="46" t="e">
        <f>'SC3'!AV44</f>
        <v>#N/A</v>
      </c>
      <c r="BU73" s="46" t="e">
        <f t="shared" si="120"/>
        <v>#N/A</v>
      </c>
      <c r="BV73" s="47" t="e">
        <f t="shared" si="121"/>
        <v>#N/A</v>
      </c>
      <c r="BW73" s="16" t="e">
        <f>'SC3'!AW44</f>
        <v>#N/A</v>
      </c>
      <c r="BX73" s="16" t="e">
        <f>'SC3'!AX44</f>
        <v>#N/A</v>
      </c>
      <c r="BY73" s="16" t="e">
        <f>'SC3'!AY44</f>
        <v>#N/A</v>
      </c>
      <c r="BZ73" s="16" t="e">
        <f t="shared" si="122"/>
        <v>#N/A</v>
      </c>
      <c r="CA73" s="16" t="e">
        <f t="shared" si="123"/>
        <v>#N/A</v>
      </c>
      <c r="CB73" s="45" t="e">
        <f>'SC3'!AZ44</f>
        <v>#N/A</v>
      </c>
      <c r="CC73" s="46" t="e">
        <f>'SC3'!BA44</f>
        <v>#N/A</v>
      </c>
      <c r="CD73" s="46" t="e">
        <f>'SC3'!BB44</f>
        <v>#N/A</v>
      </c>
      <c r="CE73" s="46" t="e">
        <f t="shared" si="124"/>
        <v>#N/A</v>
      </c>
      <c r="CF73" s="47" t="e">
        <f t="shared" si="125"/>
        <v>#N/A</v>
      </c>
      <c r="CG73" s="16" t="e">
        <f>'SC3'!BC44</f>
        <v>#N/A</v>
      </c>
      <c r="CH73" s="16" t="e">
        <f>'SC3'!BD44</f>
        <v>#N/A</v>
      </c>
      <c r="CI73" s="16" t="e">
        <f>'SC3'!BE44</f>
        <v>#N/A</v>
      </c>
      <c r="CJ73" s="16" t="e">
        <f t="shared" si="126"/>
        <v>#N/A</v>
      </c>
      <c r="CK73" s="16" t="e">
        <f t="shared" si="127"/>
        <v>#N/A</v>
      </c>
      <c r="CL73" s="45" t="e">
        <f>'SC3'!BF44</f>
        <v>#N/A</v>
      </c>
      <c r="CM73" s="46" t="e">
        <f>'SC3'!BG44</f>
        <v>#N/A</v>
      </c>
      <c r="CN73" s="46" t="e">
        <f>'SC3'!BH44</f>
        <v>#N/A</v>
      </c>
      <c r="CO73" s="46" t="e">
        <f t="shared" si="128"/>
        <v>#N/A</v>
      </c>
      <c r="CP73" s="47" t="e">
        <f t="shared" si="129"/>
        <v>#N/A</v>
      </c>
      <c r="CQ73" s="16" t="e">
        <f>'SC3'!BI44</f>
        <v>#N/A</v>
      </c>
      <c r="CR73" s="16" t="e">
        <f>'SC3'!BJ44</f>
        <v>#N/A</v>
      </c>
      <c r="CS73" s="16" t="e">
        <f>'SC3'!BK44</f>
        <v>#N/A</v>
      </c>
      <c r="CT73" s="16" t="e">
        <f t="shared" si="130"/>
        <v>#N/A</v>
      </c>
      <c r="CU73" s="16" t="e">
        <f t="shared" si="131"/>
        <v>#N/A</v>
      </c>
      <c r="CV73" s="45" t="e">
        <f>'SC3'!BL44</f>
        <v>#N/A</v>
      </c>
      <c r="CW73" s="46" t="e">
        <f>'SC3'!BM44</f>
        <v>#N/A</v>
      </c>
      <c r="CX73" s="46" t="e">
        <f>'SC3'!BN44</f>
        <v>#N/A</v>
      </c>
      <c r="CY73" s="46" t="e">
        <f t="shared" si="132"/>
        <v>#N/A</v>
      </c>
      <c r="CZ73" s="47" t="e">
        <f t="shared" si="133"/>
        <v>#N/A</v>
      </c>
      <c r="DA73" s="16" t="e">
        <f>'SC3'!BO44</f>
        <v>#N/A</v>
      </c>
      <c r="DB73" s="16" t="e">
        <f>'SC3'!BP44</f>
        <v>#N/A</v>
      </c>
      <c r="DC73" s="16" t="e">
        <f>'SC3'!BQ44</f>
        <v>#N/A</v>
      </c>
      <c r="DD73" s="16" t="e">
        <f t="shared" si="134"/>
        <v>#N/A</v>
      </c>
      <c r="DE73" s="16" t="e">
        <f t="shared" si="135"/>
        <v>#N/A</v>
      </c>
      <c r="DF73" s="45" t="e">
        <f>'SC3'!BR44</f>
        <v>#N/A</v>
      </c>
      <c r="DG73" s="46" t="e">
        <f>'SC3'!BS44</f>
        <v>#N/A</v>
      </c>
      <c r="DH73" s="46" t="e">
        <f>'SC3'!BT44</f>
        <v>#N/A</v>
      </c>
      <c r="DI73" s="46" t="e">
        <f t="shared" si="136"/>
        <v>#N/A</v>
      </c>
      <c r="DJ73" s="47" t="e">
        <f t="shared" si="137"/>
        <v>#N/A</v>
      </c>
      <c r="DK73" s="16" t="e">
        <f>'SC3'!BU44</f>
        <v>#N/A</v>
      </c>
      <c r="DL73" s="16" t="e">
        <f>'SC3'!BV44</f>
        <v>#N/A</v>
      </c>
      <c r="DM73" s="16" t="e">
        <f>'SC3'!BW44</f>
        <v>#N/A</v>
      </c>
      <c r="DN73" s="16" t="e">
        <f t="shared" si="138"/>
        <v>#N/A</v>
      </c>
      <c r="DO73" s="16" t="e">
        <f t="shared" si="139"/>
        <v>#N/A</v>
      </c>
      <c r="DP73" s="45" t="e">
        <f>'SC3'!BX44</f>
        <v>#N/A</v>
      </c>
      <c r="DQ73" s="46" t="e">
        <f>'SC3'!BY44</f>
        <v>#N/A</v>
      </c>
      <c r="DR73" s="46" t="e">
        <f>'SC3'!BZ44</f>
        <v>#N/A</v>
      </c>
      <c r="DS73" s="46" t="e">
        <f t="shared" si="140"/>
        <v>#N/A</v>
      </c>
      <c r="DT73" s="47" t="e">
        <f t="shared" si="141"/>
        <v>#N/A</v>
      </c>
      <c r="DU73" s="16" t="e">
        <f>'SC3'!CA44</f>
        <v>#N/A</v>
      </c>
      <c r="DV73" s="16" t="e">
        <f>'SC3'!CB44</f>
        <v>#N/A</v>
      </c>
      <c r="DW73" s="16" t="e">
        <f>'SC3'!CC44</f>
        <v>#N/A</v>
      </c>
      <c r="DX73" s="16" t="e">
        <f t="shared" si="142"/>
        <v>#N/A</v>
      </c>
      <c r="DY73" s="16" t="e">
        <f t="shared" si="143"/>
        <v>#N/A</v>
      </c>
      <c r="DZ73" s="45" t="e">
        <f>'SC3'!CD44</f>
        <v>#N/A</v>
      </c>
      <c r="EA73" s="46" t="e">
        <f>'SC3'!CE44</f>
        <v>#N/A</v>
      </c>
      <c r="EB73" s="46" t="e">
        <f>'SC3'!CF44</f>
        <v>#N/A</v>
      </c>
      <c r="EC73" s="46" t="e">
        <f t="shared" si="144"/>
        <v>#N/A</v>
      </c>
      <c r="ED73" s="47" t="e">
        <f t="shared" si="145"/>
        <v>#N/A</v>
      </c>
      <c r="EE73" s="16" t="e">
        <f>'SC3'!CG44</f>
        <v>#N/A</v>
      </c>
      <c r="EF73" s="16" t="e">
        <f>'SC3'!CH44</f>
        <v>#N/A</v>
      </c>
      <c r="EG73" s="16" t="e">
        <f>'SC3'!CI44</f>
        <v>#N/A</v>
      </c>
      <c r="EH73" s="16" t="e">
        <f t="shared" si="146"/>
        <v>#N/A</v>
      </c>
      <c r="EI73" s="16" t="e">
        <f t="shared" si="147"/>
        <v>#N/A</v>
      </c>
      <c r="EJ73" s="45" t="e">
        <f>'SC3'!CJ44</f>
        <v>#N/A</v>
      </c>
      <c r="EK73" s="46" t="e">
        <f>'SC3'!CK44</f>
        <v>#N/A</v>
      </c>
      <c r="EL73" s="46" t="e">
        <f>'SC3'!CL44</f>
        <v>#N/A</v>
      </c>
      <c r="EM73" s="46" t="e">
        <f t="shared" si="148"/>
        <v>#N/A</v>
      </c>
      <c r="EN73" s="47" t="e">
        <f t="shared" si="149"/>
        <v>#N/A</v>
      </c>
      <c r="EO73" s="16" t="e">
        <f>'SC3'!CM44</f>
        <v>#N/A</v>
      </c>
      <c r="EP73" s="16" t="e">
        <f>'SC3'!CN44</f>
        <v>#N/A</v>
      </c>
      <c r="EQ73" s="16" t="e">
        <f>'SC3'!CO44</f>
        <v>#N/A</v>
      </c>
      <c r="ER73" s="16" t="e">
        <f t="shared" si="150"/>
        <v>#N/A</v>
      </c>
      <c r="ES73" s="16" t="e">
        <f t="shared" si="151"/>
        <v>#N/A</v>
      </c>
      <c r="ET73" s="45" t="e">
        <f>'SC3'!CP44</f>
        <v>#N/A</v>
      </c>
      <c r="EU73" s="46" t="e">
        <f>'SC3'!CQ44</f>
        <v>#N/A</v>
      </c>
      <c r="EV73" s="46" t="e">
        <f>'SC3'!CR44</f>
        <v>#N/A</v>
      </c>
      <c r="EW73" s="46" t="e">
        <f t="shared" si="152"/>
        <v>#N/A</v>
      </c>
      <c r="EX73" s="47" t="e">
        <f t="shared" si="153"/>
        <v>#N/A</v>
      </c>
      <c r="EY73" s="16" t="e">
        <f>'SC3'!CS44</f>
        <v>#N/A</v>
      </c>
      <c r="EZ73" s="16" t="e">
        <f>'SC3'!CT44</f>
        <v>#N/A</v>
      </c>
      <c r="FA73" s="16" t="e">
        <f>'SC3'!CU44</f>
        <v>#N/A</v>
      </c>
      <c r="FB73" s="16" t="e">
        <f t="shared" si="154"/>
        <v>#N/A</v>
      </c>
      <c r="FC73" s="16" t="e">
        <f t="shared" si="155"/>
        <v>#N/A</v>
      </c>
      <c r="FD73" s="45" t="e">
        <f>'SC3'!CV44</f>
        <v>#N/A</v>
      </c>
      <c r="FE73" s="46" t="e">
        <f>'SC3'!CW44</f>
        <v>#N/A</v>
      </c>
      <c r="FF73" s="46" t="e">
        <f>'SC3'!CX44</f>
        <v>#N/A</v>
      </c>
      <c r="FG73" s="46" t="e">
        <f t="shared" si="156"/>
        <v>#N/A</v>
      </c>
      <c r="FH73" s="47" t="e">
        <f t="shared" si="157"/>
        <v>#N/A</v>
      </c>
      <c r="FI73" s="16" t="e">
        <f>'SC3'!CY44</f>
        <v>#N/A</v>
      </c>
      <c r="FJ73" s="16" t="e">
        <f>'SC3'!CZ44</f>
        <v>#N/A</v>
      </c>
      <c r="FK73" s="16" t="e">
        <f>'SC3'!DA44</f>
        <v>#N/A</v>
      </c>
      <c r="FL73" s="16" t="e">
        <f t="shared" si="158"/>
        <v>#N/A</v>
      </c>
      <c r="FM73" s="16" t="e">
        <f t="shared" si="159"/>
        <v>#N/A</v>
      </c>
      <c r="FN73" s="45" t="e">
        <f>'SC3'!DB44</f>
        <v>#N/A</v>
      </c>
      <c r="FO73" s="46" t="e">
        <f>'SC3'!DC44</f>
        <v>#N/A</v>
      </c>
      <c r="FP73" s="46" t="e">
        <f>'SC3'!DD44</f>
        <v>#N/A</v>
      </c>
      <c r="FQ73" s="46" t="e">
        <f t="shared" si="160"/>
        <v>#N/A</v>
      </c>
      <c r="FR73" s="47" t="e">
        <f t="shared" si="161"/>
        <v>#N/A</v>
      </c>
      <c r="FS73" s="16" t="e">
        <f>'SC3'!DE44</f>
        <v>#N/A</v>
      </c>
      <c r="FT73" s="16" t="e">
        <f>'SC3'!DF44</f>
        <v>#N/A</v>
      </c>
      <c r="FU73" s="16" t="e">
        <f>'SC3'!DG44</f>
        <v>#N/A</v>
      </c>
      <c r="FV73" s="16" t="e">
        <f t="shared" si="162"/>
        <v>#N/A</v>
      </c>
      <c r="FW73" s="16" t="e">
        <f t="shared" si="163"/>
        <v>#N/A</v>
      </c>
      <c r="FX73" s="45" t="e">
        <f>'SC3'!DH44</f>
        <v>#N/A</v>
      </c>
      <c r="FY73" s="46" t="e">
        <f>'SC3'!DI44</f>
        <v>#N/A</v>
      </c>
      <c r="FZ73" s="46" t="e">
        <f>'SC3'!DJ44</f>
        <v>#N/A</v>
      </c>
      <c r="GA73" s="46" t="e">
        <f t="shared" si="164"/>
        <v>#N/A</v>
      </c>
      <c r="GB73" s="47" t="e">
        <f t="shared" si="165"/>
        <v>#N/A</v>
      </c>
      <c r="GC73" s="16" t="e">
        <f>'SC3'!DK44</f>
        <v>#N/A</v>
      </c>
      <c r="GD73" s="16" t="e">
        <f>'SC3'!DL44</f>
        <v>#N/A</v>
      </c>
      <c r="GE73" s="16" t="e">
        <f>'SC3'!DM44</f>
        <v>#N/A</v>
      </c>
      <c r="GF73" s="16" t="e">
        <f t="shared" si="166"/>
        <v>#N/A</v>
      </c>
      <c r="GG73" s="16" t="e">
        <f t="shared" si="167"/>
        <v>#N/A</v>
      </c>
      <c r="GH73" s="45" t="e">
        <f>'SC3'!DN44</f>
        <v>#N/A</v>
      </c>
      <c r="GI73" s="46" t="e">
        <f>'SC3'!DO44</f>
        <v>#N/A</v>
      </c>
      <c r="GJ73" s="46" t="e">
        <f>'SC3'!DP44</f>
        <v>#N/A</v>
      </c>
      <c r="GK73" s="46" t="e">
        <f t="shared" si="168"/>
        <v>#N/A</v>
      </c>
      <c r="GL73" s="47" t="e">
        <f t="shared" si="169"/>
        <v>#N/A</v>
      </c>
      <c r="GM73" s="16" t="e">
        <f>'SC3'!DQ44</f>
        <v>#N/A</v>
      </c>
      <c r="GN73" s="16" t="e">
        <f>'SC3'!DR44</f>
        <v>#N/A</v>
      </c>
      <c r="GO73" s="16" t="e">
        <f>'SC3'!DS44</f>
        <v>#N/A</v>
      </c>
      <c r="GP73" s="16" t="e">
        <f t="shared" si="170"/>
        <v>#N/A</v>
      </c>
      <c r="GQ73" s="16" t="e">
        <f t="shared" si="171"/>
        <v>#N/A</v>
      </c>
      <c r="GR73" s="45" t="e">
        <f>'SC3'!DT44</f>
        <v>#N/A</v>
      </c>
      <c r="GS73" s="46" t="e">
        <f>'SC3'!DU44</f>
        <v>#N/A</v>
      </c>
      <c r="GT73" s="46" t="e">
        <f>'SC3'!DV44</f>
        <v>#N/A</v>
      </c>
      <c r="GU73" s="46" t="e">
        <f t="shared" si="172"/>
        <v>#N/A</v>
      </c>
      <c r="GV73" s="47" t="e">
        <f t="shared" si="173"/>
        <v>#N/A</v>
      </c>
      <c r="GW73" s="16" t="e">
        <f>'SC3'!DW44</f>
        <v>#N/A</v>
      </c>
      <c r="GX73" s="16" t="e">
        <f>'SC3'!DX44</f>
        <v>#N/A</v>
      </c>
      <c r="GY73" s="16" t="e">
        <f>'SC3'!DY44</f>
        <v>#N/A</v>
      </c>
      <c r="GZ73" s="16" t="e">
        <f t="shared" si="174"/>
        <v>#N/A</v>
      </c>
      <c r="HA73" s="16" t="e">
        <f t="shared" si="175"/>
        <v>#N/A</v>
      </c>
      <c r="HB73" s="45" t="e">
        <f>'SC3'!DZ44</f>
        <v>#N/A</v>
      </c>
      <c r="HC73" s="46" t="e">
        <f>'SC3'!EA44</f>
        <v>#N/A</v>
      </c>
      <c r="HD73" s="46" t="e">
        <f>'SC3'!EB44</f>
        <v>#N/A</v>
      </c>
      <c r="HE73" s="46" t="e">
        <f t="shared" si="176"/>
        <v>#N/A</v>
      </c>
      <c r="HF73" s="47" t="e">
        <f t="shared" si="177"/>
        <v>#N/A</v>
      </c>
      <c r="HG73" s="16" t="e">
        <f>'SC3'!EC44</f>
        <v>#N/A</v>
      </c>
      <c r="HH73" s="16" t="e">
        <f>'SC3'!ED44</f>
        <v>#N/A</v>
      </c>
      <c r="HI73" s="16" t="e">
        <f>'SC3'!EE44</f>
        <v>#N/A</v>
      </c>
      <c r="HJ73" s="16" t="e">
        <f t="shared" si="178"/>
        <v>#N/A</v>
      </c>
      <c r="HK73" s="16" t="e">
        <f t="shared" si="179"/>
        <v>#N/A</v>
      </c>
      <c r="HL73" s="45" t="e">
        <f>'SC3'!EF44</f>
        <v>#N/A</v>
      </c>
      <c r="HM73" s="46" t="e">
        <f>'SC3'!EG44</f>
        <v>#N/A</v>
      </c>
      <c r="HN73" s="46" t="e">
        <f>'SC3'!EH44</f>
        <v>#N/A</v>
      </c>
      <c r="HO73" s="46" t="e">
        <f t="shared" si="180"/>
        <v>#N/A</v>
      </c>
      <c r="HP73" s="47" t="e">
        <f t="shared" si="181"/>
        <v>#N/A</v>
      </c>
      <c r="HQ73" s="16" t="e">
        <f>'SC3'!EI44</f>
        <v>#N/A</v>
      </c>
      <c r="HR73" s="16" t="e">
        <f>'SC3'!EJ44</f>
        <v>#N/A</v>
      </c>
      <c r="HS73" s="16" t="e">
        <f>'SC3'!EK44</f>
        <v>#N/A</v>
      </c>
      <c r="HT73" s="16" t="e">
        <f t="shared" si="182"/>
        <v>#N/A</v>
      </c>
      <c r="HU73" s="16" t="e">
        <f t="shared" si="183"/>
        <v>#N/A</v>
      </c>
      <c r="HV73" s="45" t="e">
        <f>'SC3'!EL44</f>
        <v>#N/A</v>
      </c>
      <c r="HW73" s="46" t="e">
        <f>'SC3'!EM44</f>
        <v>#N/A</v>
      </c>
      <c r="HX73" s="46" t="e">
        <f>'SC3'!EN44</f>
        <v>#N/A</v>
      </c>
      <c r="HY73" s="46" t="e">
        <f t="shared" si="184"/>
        <v>#N/A</v>
      </c>
      <c r="HZ73" s="47" t="e">
        <f t="shared" si="185"/>
        <v>#N/A</v>
      </c>
      <c r="IA73" s="45" t="e">
        <f>'SC3'!EO44</f>
        <v>#N/A</v>
      </c>
      <c r="IB73" s="46" t="e">
        <f>'SC3'!EP44</f>
        <v>#N/A</v>
      </c>
      <c r="IC73" s="46" t="e">
        <f>'SC3'!EQ44</f>
        <v>#N/A</v>
      </c>
      <c r="ID73" s="46" t="e">
        <f t="shared" si="186"/>
        <v>#N/A</v>
      </c>
      <c r="IE73" s="47" t="e">
        <f t="shared" si="187"/>
        <v>#N/A</v>
      </c>
    </row>
    <row r="74" spans="1:239" s="16" customFormat="1" x14ac:dyDescent="0.25">
      <c r="A74" s="16">
        <f>'SC3'!A45</f>
        <v>0</v>
      </c>
      <c r="B74" s="16" t="e">
        <f>'SC3'!B45</f>
        <v>#N/A</v>
      </c>
      <c r="C74" s="16" t="e">
        <f>'SC3'!C45</f>
        <v>#N/A</v>
      </c>
      <c r="D74" s="16" t="e">
        <f>'SC3'!D45</f>
        <v>#N/A</v>
      </c>
      <c r="E74" s="16" t="e">
        <f>'SC3'!E45</f>
        <v>#N/A</v>
      </c>
      <c r="F74" s="16" t="e">
        <f>'SC3'!F45</f>
        <v>#N/A</v>
      </c>
      <c r="G74" s="16" t="e">
        <f>'SC3'!G45</f>
        <v>#N/A</v>
      </c>
      <c r="H74" s="16" t="e">
        <f>'SC3'!H45</f>
        <v>#N/A</v>
      </c>
      <c r="I74" s="16" t="e">
        <f>'SC3'!I45</f>
        <v>#N/A</v>
      </c>
      <c r="J74" s="45" t="e">
        <f>'SC3'!J45</f>
        <v>#N/A</v>
      </c>
      <c r="K74" s="46" t="e">
        <f>'SC3'!K45</f>
        <v>#N/A</v>
      </c>
      <c r="L74" s="46" t="e">
        <f>'SC3'!L45</f>
        <v>#N/A</v>
      </c>
      <c r="M74" s="46" t="e">
        <f t="shared" si="188"/>
        <v>#N/A</v>
      </c>
      <c r="N74" s="47" t="e">
        <f t="shared" si="189"/>
        <v>#N/A</v>
      </c>
      <c r="O74" s="16" t="e">
        <f>'SC3'!M45</f>
        <v>#N/A</v>
      </c>
      <c r="P74" s="16" t="e">
        <f>'SC3'!N45</f>
        <v>#N/A</v>
      </c>
      <c r="Q74" s="16" t="e">
        <f>'SC3'!O45</f>
        <v>#N/A</v>
      </c>
      <c r="R74" s="16" t="e">
        <f t="shared" si="98"/>
        <v>#N/A</v>
      </c>
      <c r="S74" s="16" t="e">
        <f t="shared" si="99"/>
        <v>#N/A</v>
      </c>
      <c r="T74" s="45" t="e">
        <f>'SC3'!P45</f>
        <v>#N/A</v>
      </c>
      <c r="U74" s="46" t="e">
        <f>'SC3'!Q45</f>
        <v>#N/A</v>
      </c>
      <c r="V74" s="46" t="e">
        <f>'SC3'!R45</f>
        <v>#N/A</v>
      </c>
      <c r="W74" s="46" t="e">
        <f t="shared" si="100"/>
        <v>#N/A</v>
      </c>
      <c r="X74" s="47" t="e">
        <f t="shared" si="101"/>
        <v>#N/A</v>
      </c>
      <c r="Y74" s="16" t="e">
        <f>'SC3'!S45</f>
        <v>#N/A</v>
      </c>
      <c r="Z74" s="16" t="e">
        <f>'SC3'!T45</f>
        <v>#N/A</v>
      </c>
      <c r="AA74" s="16" t="e">
        <f>'SC3'!U45</f>
        <v>#N/A</v>
      </c>
      <c r="AB74" s="16" t="e">
        <f t="shared" si="102"/>
        <v>#N/A</v>
      </c>
      <c r="AC74" s="16" t="e">
        <f t="shared" si="103"/>
        <v>#N/A</v>
      </c>
      <c r="AD74" s="45" t="e">
        <f>'SC3'!V45</f>
        <v>#N/A</v>
      </c>
      <c r="AE74" s="46" t="e">
        <f>'SC3'!W45</f>
        <v>#N/A</v>
      </c>
      <c r="AF74" s="46" t="e">
        <f>'SC3'!X45</f>
        <v>#N/A</v>
      </c>
      <c r="AG74" s="46" t="e">
        <f t="shared" si="104"/>
        <v>#N/A</v>
      </c>
      <c r="AH74" s="47" t="e">
        <f t="shared" si="105"/>
        <v>#N/A</v>
      </c>
      <c r="AI74" s="16" t="e">
        <f>'SC3'!Y45</f>
        <v>#N/A</v>
      </c>
      <c r="AJ74" s="16" t="e">
        <f>'SC3'!Z45</f>
        <v>#N/A</v>
      </c>
      <c r="AK74" s="16" t="e">
        <f>'SC3'!AA45</f>
        <v>#N/A</v>
      </c>
      <c r="AL74" s="16" t="e">
        <f t="shared" si="106"/>
        <v>#N/A</v>
      </c>
      <c r="AM74" s="16" t="e">
        <f t="shared" si="107"/>
        <v>#N/A</v>
      </c>
      <c r="AN74" s="45" t="e">
        <f>'SC3'!AB45</f>
        <v>#N/A</v>
      </c>
      <c r="AO74" s="46" t="e">
        <f>'SC3'!AC45</f>
        <v>#N/A</v>
      </c>
      <c r="AP74" s="46" t="e">
        <f>'SC3'!AD45</f>
        <v>#N/A</v>
      </c>
      <c r="AQ74" s="46" t="e">
        <f t="shared" si="108"/>
        <v>#N/A</v>
      </c>
      <c r="AR74" s="47" t="e">
        <f t="shared" si="109"/>
        <v>#N/A</v>
      </c>
      <c r="AS74" s="16" t="e">
        <f>'SC3'!AE45</f>
        <v>#N/A</v>
      </c>
      <c r="AT74" s="16" t="e">
        <f>'SC3'!AF45</f>
        <v>#N/A</v>
      </c>
      <c r="AU74" s="16" t="e">
        <f>'SC3'!AG45</f>
        <v>#N/A</v>
      </c>
      <c r="AV74" s="16" t="e">
        <f t="shared" si="110"/>
        <v>#N/A</v>
      </c>
      <c r="AW74" s="16" t="e">
        <f t="shared" si="111"/>
        <v>#N/A</v>
      </c>
      <c r="AX74" s="45" t="e">
        <f>'SC3'!AH45</f>
        <v>#N/A</v>
      </c>
      <c r="AY74" s="46" t="e">
        <f>'SC3'!AI45</f>
        <v>#N/A</v>
      </c>
      <c r="AZ74" s="46" t="e">
        <f>'SC3'!AJ45</f>
        <v>#N/A</v>
      </c>
      <c r="BA74" s="46" t="e">
        <f t="shared" si="112"/>
        <v>#N/A</v>
      </c>
      <c r="BB74" s="47" t="e">
        <f t="shared" si="113"/>
        <v>#N/A</v>
      </c>
      <c r="BC74" s="16" t="e">
        <f>'SC3'!AK45</f>
        <v>#N/A</v>
      </c>
      <c r="BD74" s="16" t="e">
        <f>'SC3'!AL45</f>
        <v>#N/A</v>
      </c>
      <c r="BE74" s="16" t="e">
        <f>'SC3'!AM45</f>
        <v>#N/A</v>
      </c>
      <c r="BF74" s="16" t="e">
        <f t="shared" si="114"/>
        <v>#N/A</v>
      </c>
      <c r="BG74" s="16" t="e">
        <f t="shared" si="115"/>
        <v>#N/A</v>
      </c>
      <c r="BH74" s="45" t="e">
        <f>'SC3'!AN45</f>
        <v>#N/A</v>
      </c>
      <c r="BI74" s="46" t="e">
        <f>'SC3'!AO45</f>
        <v>#N/A</v>
      </c>
      <c r="BJ74" s="46" t="e">
        <f>'SC3'!AP45</f>
        <v>#N/A</v>
      </c>
      <c r="BK74" s="46" t="e">
        <f t="shared" si="116"/>
        <v>#N/A</v>
      </c>
      <c r="BL74" s="47" t="e">
        <f t="shared" si="117"/>
        <v>#N/A</v>
      </c>
      <c r="BM74" s="16" t="e">
        <f>'SC3'!AQ45</f>
        <v>#N/A</v>
      </c>
      <c r="BN74" s="16" t="e">
        <f>'SC3'!AR45</f>
        <v>#N/A</v>
      </c>
      <c r="BO74" s="16" t="e">
        <f>'SC3'!AS45</f>
        <v>#N/A</v>
      </c>
      <c r="BP74" s="16" t="e">
        <f t="shared" si="118"/>
        <v>#N/A</v>
      </c>
      <c r="BQ74" s="16" t="e">
        <f t="shared" si="119"/>
        <v>#N/A</v>
      </c>
      <c r="BR74" s="45" t="e">
        <f>'SC3'!AT45</f>
        <v>#N/A</v>
      </c>
      <c r="BS74" s="46" t="e">
        <f>'SC3'!AU45</f>
        <v>#N/A</v>
      </c>
      <c r="BT74" s="46" t="e">
        <f>'SC3'!AV45</f>
        <v>#N/A</v>
      </c>
      <c r="BU74" s="46" t="e">
        <f t="shared" si="120"/>
        <v>#N/A</v>
      </c>
      <c r="BV74" s="47" t="e">
        <f t="shared" si="121"/>
        <v>#N/A</v>
      </c>
      <c r="BW74" s="16" t="e">
        <f>'SC3'!AW45</f>
        <v>#N/A</v>
      </c>
      <c r="BX74" s="16" t="e">
        <f>'SC3'!AX45</f>
        <v>#N/A</v>
      </c>
      <c r="BY74" s="16" t="e">
        <f>'SC3'!AY45</f>
        <v>#N/A</v>
      </c>
      <c r="BZ74" s="16" t="e">
        <f t="shared" si="122"/>
        <v>#N/A</v>
      </c>
      <c r="CA74" s="16" t="e">
        <f t="shared" si="123"/>
        <v>#N/A</v>
      </c>
      <c r="CB74" s="45" t="e">
        <f>'SC3'!AZ45</f>
        <v>#N/A</v>
      </c>
      <c r="CC74" s="46" t="e">
        <f>'SC3'!BA45</f>
        <v>#N/A</v>
      </c>
      <c r="CD74" s="46" t="e">
        <f>'SC3'!BB45</f>
        <v>#N/A</v>
      </c>
      <c r="CE74" s="46" t="e">
        <f t="shared" si="124"/>
        <v>#N/A</v>
      </c>
      <c r="CF74" s="47" t="e">
        <f t="shared" si="125"/>
        <v>#N/A</v>
      </c>
      <c r="CG74" s="16" t="e">
        <f>'SC3'!BC45</f>
        <v>#N/A</v>
      </c>
      <c r="CH74" s="16" t="e">
        <f>'SC3'!BD45</f>
        <v>#N/A</v>
      </c>
      <c r="CI74" s="16" t="e">
        <f>'SC3'!BE45</f>
        <v>#N/A</v>
      </c>
      <c r="CJ74" s="16" t="e">
        <f t="shared" si="126"/>
        <v>#N/A</v>
      </c>
      <c r="CK74" s="16" t="e">
        <f t="shared" si="127"/>
        <v>#N/A</v>
      </c>
      <c r="CL74" s="45" t="e">
        <f>'SC3'!BF45</f>
        <v>#N/A</v>
      </c>
      <c r="CM74" s="46" t="e">
        <f>'SC3'!BG45</f>
        <v>#N/A</v>
      </c>
      <c r="CN74" s="46" t="e">
        <f>'SC3'!BH45</f>
        <v>#N/A</v>
      </c>
      <c r="CO74" s="46" t="e">
        <f t="shared" si="128"/>
        <v>#N/A</v>
      </c>
      <c r="CP74" s="47" t="e">
        <f t="shared" si="129"/>
        <v>#N/A</v>
      </c>
      <c r="CQ74" s="16" t="e">
        <f>'SC3'!BI45</f>
        <v>#N/A</v>
      </c>
      <c r="CR74" s="16" t="e">
        <f>'SC3'!BJ45</f>
        <v>#N/A</v>
      </c>
      <c r="CS74" s="16" t="e">
        <f>'SC3'!BK45</f>
        <v>#N/A</v>
      </c>
      <c r="CT74" s="16" t="e">
        <f t="shared" si="130"/>
        <v>#N/A</v>
      </c>
      <c r="CU74" s="16" t="e">
        <f t="shared" si="131"/>
        <v>#N/A</v>
      </c>
      <c r="CV74" s="45" t="e">
        <f>'SC3'!BL45</f>
        <v>#N/A</v>
      </c>
      <c r="CW74" s="46" t="e">
        <f>'SC3'!BM45</f>
        <v>#N/A</v>
      </c>
      <c r="CX74" s="46" t="e">
        <f>'SC3'!BN45</f>
        <v>#N/A</v>
      </c>
      <c r="CY74" s="46" t="e">
        <f t="shared" si="132"/>
        <v>#N/A</v>
      </c>
      <c r="CZ74" s="47" t="e">
        <f t="shared" si="133"/>
        <v>#N/A</v>
      </c>
      <c r="DA74" s="16" t="e">
        <f>'SC3'!BO45</f>
        <v>#N/A</v>
      </c>
      <c r="DB74" s="16" t="e">
        <f>'SC3'!BP45</f>
        <v>#N/A</v>
      </c>
      <c r="DC74" s="16" t="e">
        <f>'SC3'!BQ45</f>
        <v>#N/A</v>
      </c>
      <c r="DD74" s="16" t="e">
        <f t="shared" si="134"/>
        <v>#N/A</v>
      </c>
      <c r="DE74" s="16" t="e">
        <f t="shared" si="135"/>
        <v>#N/A</v>
      </c>
      <c r="DF74" s="45" t="e">
        <f>'SC3'!BR45</f>
        <v>#N/A</v>
      </c>
      <c r="DG74" s="46" t="e">
        <f>'SC3'!BS45</f>
        <v>#N/A</v>
      </c>
      <c r="DH74" s="46" t="e">
        <f>'SC3'!BT45</f>
        <v>#N/A</v>
      </c>
      <c r="DI74" s="46" t="e">
        <f t="shared" si="136"/>
        <v>#N/A</v>
      </c>
      <c r="DJ74" s="47" t="e">
        <f t="shared" si="137"/>
        <v>#N/A</v>
      </c>
      <c r="DK74" s="16" t="e">
        <f>'SC3'!BU45</f>
        <v>#N/A</v>
      </c>
      <c r="DL74" s="16" t="e">
        <f>'SC3'!BV45</f>
        <v>#N/A</v>
      </c>
      <c r="DM74" s="16" t="e">
        <f>'SC3'!BW45</f>
        <v>#N/A</v>
      </c>
      <c r="DN74" s="16" t="e">
        <f t="shared" si="138"/>
        <v>#N/A</v>
      </c>
      <c r="DO74" s="16" t="e">
        <f t="shared" si="139"/>
        <v>#N/A</v>
      </c>
      <c r="DP74" s="45" t="e">
        <f>'SC3'!BX45</f>
        <v>#N/A</v>
      </c>
      <c r="DQ74" s="46" t="e">
        <f>'SC3'!BY45</f>
        <v>#N/A</v>
      </c>
      <c r="DR74" s="46" t="e">
        <f>'SC3'!BZ45</f>
        <v>#N/A</v>
      </c>
      <c r="DS74" s="46" t="e">
        <f t="shared" si="140"/>
        <v>#N/A</v>
      </c>
      <c r="DT74" s="47" t="e">
        <f t="shared" si="141"/>
        <v>#N/A</v>
      </c>
      <c r="DU74" s="16" t="e">
        <f>'SC3'!CA45</f>
        <v>#N/A</v>
      </c>
      <c r="DV74" s="16" t="e">
        <f>'SC3'!CB45</f>
        <v>#N/A</v>
      </c>
      <c r="DW74" s="16" t="e">
        <f>'SC3'!CC45</f>
        <v>#N/A</v>
      </c>
      <c r="DX74" s="16" t="e">
        <f t="shared" si="142"/>
        <v>#N/A</v>
      </c>
      <c r="DY74" s="16" t="e">
        <f t="shared" si="143"/>
        <v>#N/A</v>
      </c>
      <c r="DZ74" s="45" t="e">
        <f>'SC3'!CD45</f>
        <v>#N/A</v>
      </c>
      <c r="EA74" s="46" t="e">
        <f>'SC3'!CE45</f>
        <v>#N/A</v>
      </c>
      <c r="EB74" s="46" t="e">
        <f>'SC3'!CF45</f>
        <v>#N/A</v>
      </c>
      <c r="EC74" s="46" t="e">
        <f t="shared" si="144"/>
        <v>#N/A</v>
      </c>
      <c r="ED74" s="47" t="e">
        <f t="shared" si="145"/>
        <v>#N/A</v>
      </c>
      <c r="EE74" s="16" t="e">
        <f>'SC3'!CG45</f>
        <v>#N/A</v>
      </c>
      <c r="EF74" s="16" t="e">
        <f>'SC3'!CH45</f>
        <v>#N/A</v>
      </c>
      <c r="EG74" s="16" t="e">
        <f>'SC3'!CI45</f>
        <v>#N/A</v>
      </c>
      <c r="EH74" s="16" t="e">
        <f t="shared" si="146"/>
        <v>#N/A</v>
      </c>
      <c r="EI74" s="16" t="e">
        <f t="shared" si="147"/>
        <v>#N/A</v>
      </c>
      <c r="EJ74" s="45" t="e">
        <f>'SC3'!CJ45</f>
        <v>#N/A</v>
      </c>
      <c r="EK74" s="46" t="e">
        <f>'SC3'!CK45</f>
        <v>#N/A</v>
      </c>
      <c r="EL74" s="46" t="e">
        <f>'SC3'!CL45</f>
        <v>#N/A</v>
      </c>
      <c r="EM74" s="46" t="e">
        <f t="shared" si="148"/>
        <v>#N/A</v>
      </c>
      <c r="EN74" s="47" t="e">
        <f t="shared" si="149"/>
        <v>#N/A</v>
      </c>
      <c r="EO74" s="16" t="e">
        <f>'SC3'!CM45</f>
        <v>#N/A</v>
      </c>
      <c r="EP74" s="16" t="e">
        <f>'SC3'!CN45</f>
        <v>#N/A</v>
      </c>
      <c r="EQ74" s="16" t="e">
        <f>'SC3'!CO45</f>
        <v>#N/A</v>
      </c>
      <c r="ER74" s="16" t="e">
        <f t="shared" si="150"/>
        <v>#N/A</v>
      </c>
      <c r="ES74" s="16" t="e">
        <f t="shared" si="151"/>
        <v>#N/A</v>
      </c>
      <c r="ET74" s="45" t="e">
        <f>'SC3'!CP45</f>
        <v>#N/A</v>
      </c>
      <c r="EU74" s="46" t="e">
        <f>'SC3'!CQ45</f>
        <v>#N/A</v>
      </c>
      <c r="EV74" s="46" t="e">
        <f>'SC3'!CR45</f>
        <v>#N/A</v>
      </c>
      <c r="EW74" s="46" t="e">
        <f t="shared" si="152"/>
        <v>#N/A</v>
      </c>
      <c r="EX74" s="47" t="e">
        <f t="shared" si="153"/>
        <v>#N/A</v>
      </c>
      <c r="EY74" s="16" t="e">
        <f>'SC3'!CS45</f>
        <v>#N/A</v>
      </c>
      <c r="EZ74" s="16" t="e">
        <f>'SC3'!CT45</f>
        <v>#N/A</v>
      </c>
      <c r="FA74" s="16" t="e">
        <f>'SC3'!CU45</f>
        <v>#N/A</v>
      </c>
      <c r="FB74" s="16" t="e">
        <f t="shared" si="154"/>
        <v>#N/A</v>
      </c>
      <c r="FC74" s="16" t="e">
        <f t="shared" si="155"/>
        <v>#N/A</v>
      </c>
      <c r="FD74" s="45" t="e">
        <f>'SC3'!CV45</f>
        <v>#N/A</v>
      </c>
      <c r="FE74" s="46" t="e">
        <f>'SC3'!CW45</f>
        <v>#N/A</v>
      </c>
      <c r="FF74" s="46" t="e">
        <f>'SC3'!CX45</f>
        <v>#N/A</v>
      </c>
      <c r="FG74" s="46" t="e">
        <f t="shared" si="156"/>
        <v>#N/A</v>
      </c>
      <c r="FH74" s="47" t="e">
        <f t="shared" si="157"/>
        <v>#N/A</v>
      </c>
      <c r="FI74" s="16" t="e">
        <f>'SC3'!CY45</f>
        <v>#N/A</v>
      </c>
      <c r="FJ74" s="16" t="e">
        <f>'SC3'!CZ45</f>
        <v>#N/A</v>
      </c>
      <c r="FK74" s="16" t="e">
        <f>'SC3'!DA45</f>
        <v>#N/A</v>
      </c>
      <c r="FL74" s="16" t="e">
        <f t="shared" si="158"/>
        <v>#N/A</v>
      </c>
      <c r="FM74" s="16" t="e">
        <f t="shared" si="159"/>
        <v>#N/A</v>
      </c>
      <c r="FN74" s="45" t="e">
        <f>'SC3'!DB45</f>
        <v>#N/A</v>
      </c>
      <c r="FO74" s="46" t="e">
        <f>'SC3'!DC45</f>
        <v>#N/A</v>
      </c>
      <c r="FP74" s="46" t="e">
        <f>'SC3'!DD45</f>
        <v>#N/A</v>
      </c>
      <c r="FQ74" s="46" t="e">
        <f t="shared" si="160"/>
        <v>#N/A</v>
      </c>
      <c r="FR74" s="47" t="e">
        <f t="shared" si="161"/>
        <v>#N/A</v>
      </c>
      <c r="FS74" s="16" t="e">
        <f>'SC3'!DE45</f>
        <v>#N/A</v>
      </c>
      <c r="FT74" s="16" t="e">
        <f>'SC3'!DF45</f>
        <v>#N/A</v>
      </c>
      <c r="FU74" s="16" t="e">
        <f>'SC3'!DG45</f>
        <v>#N/A</v>
      </c>
      <c r="FV74" s="16" t="e">
        <f t="shared" si="162"/>
        <v>#N/A</v>
      </c>
      <c r="FW74" s="16" t="e">
        <f t="shared" si="163"/>
        <v>#N/A</v>
      </c>
      <c r="FX74" s="45" t="e">
        <f>'SC3'!DH45</f>
        <v>#N/A</v>
      </c>
      <c r="FY74" s="46" t="e">
        <f>'SC3'!DI45</f>
        <v>#N/A</v>
      </c>
      <c r="FZ74" s="46" t="e">
        <f>'SC3'!DJ45</f>
        <v>#N/A</v>
      </c>
      <c r="GA74" s="46" t="e">
        <f t="shared" si="164"/>
        <v>#N/A</v>
      </c>
      <c r="GB74" s="47" t="e">
        <f t="shared" si="165"/>
        <v>#N/A</v>
      </c>
      <c r="GC74" s="16" t="e">
        <f>'SC3'!DK45</f>
        <v>#N/A</v>
      </c>
      <c r="GD74" s="16" t="e">
        <f>'SC3'!DL45</f>
        <v>#N/A</v>
      </c>
      <c r="GE74" s="16" t="e">
        <f>'SC3'!DM45</f>
        <v>#N/A</v>
      </c>
      <c r="GF74" s="16" t="e">
        <f t="shared" si="166"/>
        <v>#N/A</v>
      </c>
      <c r="GG74" s="16" t="e">
        <f t="shared" si="167"/>
        <v>#N/A</v>
      </c>
      <c r="GH74" s="45" t="e">
        <f>'SC3'!DN45</f>
        <v>#N/A</v>
      </c>
      <c r="GI74" s="46" t="e">
        <f>'SC3'!DO45</f>
        <v>#N/A</v>
      </c>
      <c r="GJ74" s="46" t="e">
        <f>'SC3'!DP45</f>
        <v>#N/A</v>
      </c>
      <c r="GK74" s="46" t="e">
        <f t="shared" si="168"/>
        <v>#N/A</v>
      </c>
      <c r="GL74" s="47" t="e">
        <f t="shared" si="169"/>
        <v>#N/A</v>
      </c>
      <c r="GM74" s="16" t="e">
        <f>'SC3'!DQ45</f>
        <v>#N/A</v>
      </c>
      <c r="GN74" s="16" t="e">
        <f>'SC3'!DR45</f>
        <v>#N/A</v>
      </c>
      <c r="GO74" s="16" t="e">
        <f>'SC3'!DS45</f>
        <v>#N/A</v>
      </c>
      <c r="GP74" s="16" t="e">
        <f t="shared" si="170"/>
        <v>#N/A</v>
      </c>
      <c r="GQ74" s="16" t="e">
        <f t="shared" si="171"/>
        <v>#N/A</v>
      </c>
      <c r="GR74" s="45" t="e">
        <f>'SC3'!DT45</f>
        <v>#N/A</v>
      </c>
      <c r="GS74" s="46" t="e">
        <f>'SC3'!DU45</f>
        <v>#N/A</v>
      </c>
      <c r="GT74" s="46" t="e">
        <f>'SC3'!DV45</f>
        <v>#N/A</v>
      </c>
      <c r="GU74" s="46" t="e">
        <f t="shared" si="172"/>
        <v>#N/A</v>
      </c>
      <c r="GV74" s="47" t="e">
        <f t="shared" si="173"/>
        <v>#N/A</v>
      </c>
      <c r="GW74" s="16" t="e">
        <f>'SC3'!DW45</f>
        <v>#N/A</v>
      </c>
      <c r="GX74" s="16" t="e">
        <f>'SC3'!DX45</f>
        <v>#N/A</v>
      </c>
      <c r="GY74" s="16" t="e">
        <f>'SC3'!DY45</f>
        <v>#N/A</v>
      </c>
      <c r="GZ74" s="16" t="e">
        <f t="shared" si="174"/>
        <v>#N/A</v>
      </c>
      <c r="HA74" s="16" t="e">
        <f t="shared" si="175"/>
        <v>#N/A</v>
      </c>
      <c r="HB74" s="45" t="e">
        <f>'SC3'!DZ45</f>
        <v>#N/A</v>
      </c>
      <c r="HC74" s="46" t="e">
        <f>'SC3'!EA45</f>
        <v>#N/A</v>
      </c>
      <c r="HD74" s="46" t="e">
        <f>'SC3'!EB45</f>
        <v>#N/A</v>
      </c>
      <c r="HE74" s="46" t="e">
        <f t="shared" si="176"/>
        <v>#N/A</v>
      </c>
      <c r="HF74" s="47" t="e">
        <f t="shared" si="177"/>
        <v>#N/A</v>
      </c>
      <c r="HG74" s="16" t="e">
        <f>'SC3'!EC45</f>
        <v>#N/A</v>
      </c>
      <c r="HH74" s="16" t="e">
        <f>'SC3'!ED45</f>
        <v>#N/A</v>
      </c>
      <c r="HI74" s="16" t="e">
        <f>'SC3'!EE45</f>
        <v>#N/A</v>
      </c>
      <c r="HJ74" s="16" t="e">
        <f t="shared" si="178"/>
        <v>#N/A</v>
      </c>
      <c r="HK74" s="16" t="e">
        <f t="shared" si="179"/>
        <v>#N/A</v>
      </c>
      <c r="HL74" s="45" t="e">
        <f>'SC3'!EF45</f>
        <v>#N/A</v>
      </c>
      <c r="HM74" s="46" t="e">
        <f>'SC3'!EG45</f>
        <v>#N/A</v>
      </c>
      <c r="HN74" s="46" t="e">
        <f>'SC3'!EH45</f>
        <v>#N/A</v>
      </c>
      <c r="HO74" s="46" t="e">
        <f t="shared" si="180"/>
        <v>#N/A</v>
      </c>
      <c r="HP74" s="47" t="e">
        <f t="shared" si="181"/>
        <v>#N/A</v>
      </c>
      <c r="HQ74" s="16" t="e">
        <f>'SC3'!EI45</f>
        <v>#N/A</v>
      </c>
      <c r="HR74" s="16" t="e">
        <f>'SC3'!EJ45</f>
        <v>#N/A</v>
      </c>
      <c r="HS74" s="16" t="e">
        <f>'SC3'!EK45</f>
        <v>#N/A</v>
      </c>
      <c r="HT74" s="16" t="e">
        <f t="shared" si="182"/>
        <v>#N/A</v>
      </c>
      <c r="HU74" s="16" t="e">
        <f t="shared" si="183"/>
        <v>#N/A</v>
      </c>
      <c r="HV74" s="45" t="e">
        <f>'SC3'!EL45</f>
        <v>#N/A</v>
      </c>
      <c r="HW74" s="46" t="e">
        <f>'SC3'!EM45</f>
        <v>#N/A</v>
      </c>
      <c r="HX74" s="46" t="e">
        <f>'SC3'!EN45</f>
        <v>#N/A</v>
      </c>
      <c r="HY74" s="46" t="e">
        <f t="shared" si="184"/>
        <v>#N/A</v>
      </c>
      <c r="HZ74" s="47" t="e">
        <f t="shared" si="185"/>
        <v>#N/A</v>
      </c>
      <c r="IA74" s="45" t="e">
        <f>'SC3'!EO45</f>
        <v>#N/A</v>
      </c>
      <c r="IB74" s="46" t="e">
        <f>'SC3'!EP45</f>
        <v>#N/A</v>
      </c>
      <c r="IC74" s="46" t="e">
        <f>'SC3'!EQ45</f>
        <v>#N/A</v>
      </c>
      <c r="ID74" s="46" t="e">
        <f t="shared" si="186"/>
        <v>#N/A</v>
      </c>
      <c r="IE74" s="47" t="e">
        <f t="shared" si="187"/>
        <v>#N/A</v>
      </c>
    </row>
    <row r="75" spans="1:239" s="16" customFormat="1" x14ac:dyDescent="0.25">
      <c r="A75" s="16">
        <f>'SC3'!A46</f>
        <v>0</v>
      </c>
      <c r="B75" s="16" t="e">
        <f>'SC3'!B46</f>
        <v>#N/A</v>
      </c>
      <c r="C75" s="16" t="e">
        <f>'SC3'!C46</f>
        <v>#N/A</v>
      </c>
      <c r="D75" s="16" t="e">
        <f>'SC3'!D46</f>
        <v>#N/A</v>
      </c>
      <c r="E75" s="16" t="e">
        <f>'SC3'!E46</f>
        <v>#N/A</v>
      </c>
      <c r="F75" s="16" t="e">
        <f>'SC3'!F46</f>
        <v>#N/A</v>
      </c>
      <c r="G75" s="16" t="e">
        <f>'SC3'!G46</f>
        <v>#N/A</v>
      </c>
      <c r="H75" s="16" t="e">
        <f>'SC3'!H46</f>
        <v>#N/A</v>
      </c>
      <c r="I75" s="16" t="e">
        <f>'SC3'!I46</f>
        <v>#N/A</v>
      </c>
      <c r="J75" s="45" t="e">
        <f>'SC3'!J46</f>
        <v>#N/A</v>
      </c>
      <c r="K75" s="46" t="e">
        <f>'SC3'!K46</f>
        <v>#N/A</v>
      </c>
      <c r="L75" s="46" t="e">
        <f>'SC3'!L46</f>
        <v>#N/A</v>
      </c>
      <c r="M75" s="46" t="e">
        <f t="shared" si="188"/>
        <v>#N/A</v>
      </c>
      <c r="N75" s="47" t="e">
        <f t="shared" si="189"/>
        <v>#N/A</v>
      </c>
      <c r="O75" s="16" t="e">
        <f>'SC3'!M46</f>
        <v>#N/A</v>
      </c>
      <c r="P75" s="16" t="e">
        <f>'SC3'!N46</f>
        <v>#N/A</v>
      </c>
      <c r="Q75" s="16" t="e">
        <f>'SC3'!O46</f>
        <v>#N/A</v>
      </c>
      <c r="R75" s="16" t="e">
        <f t="shared" si="98"/>
        <v>#N/A</v>
      </c>
      <c r="S75" s="16" t="e">
        <f t="shared" si="99"/>
        <v>#N/A</v>
      </c>
      <c r="T75" s="45" t="e">
        <f>'SC3'!P46</f>
        <v>#N/A</v>
      </c>
      <c r="U75" s="46" t="e">
        <f>'SC3'!Q46</f>
        <v>#N/A</v>
      </c>
      <c r="V75" s="46" t="e">
        <f>'SC3'!R46</f>
        <v>#N/A</v>
      </c>
      <c r="W75" s="46" t="e">
        <f t="shared" si="100"/>
        <v>#N/A</v>
      </c>
      <c r="X75" s="47" t="e">
        <f t="shared" si="101"/>
        <v>#N/A</v>
      </c>
      <c r="Y75" s="16" t="e">
        <f>'SC3'!S46</f>
        <v>#N/A</v>
      </c>
      <c r="Z75" s="16" t="e">
        <f>'SC3'!T46</f>
        <v>#N/A</v>
      </c>
      <c r="AA75" s="16" t="e">
        <f>'SC3'!U46</f>
        <v>#N/A</v>
      </c>
      <c r="AB75" s="16" t="e">
        <f t="shared" si="102"/>
        <v>#N/A</v>
      </c>
      <c r="AC75" s="16" t="e">
        <f t="shared" si="103"/>
        <v>#N/A</v>
      </c>
      <c r="AD75" s="45" t="e">
        <f>'SC3'!V46</f>
        <v>#N/A</v>
      </c>
      <c r="AE75" s="46" t="e">
        <f>'SC3'!W46</f>
        <v>#N/A</v>
      </c>
      <c r="AF75" s="46" t="e">
        <f>'SC3'!X46</f>
        <v>#N/A</v>
      </c>
      <c r="AG75" s="46" t="e">
        <f t="shared" si="104"/>
        <v>#N/A</v>
      </c>
      <c r="AH75" s="47" t="e">
        <f t="shared" si="105"/>
        <v>#N/A</v>
      </c>
      <c r="AI75" s="16" t="e">
        <f>'SC3'!Y46</f>
        <v>#N/A</v>
      </c>
      <c r="AJ75" s="16" t="e">
        <f>'SC3'!Z46</f>
        <v>#N/A</v>
      </c>
      <c r="AK75" s="16" t="e">
        <f>'SC3'!AA46</f>
        <v>#N/A</v>
      </c>
      <c r="AL75" s="16" t="e">
        <f t="shared" si="106"/>
        <v>#N/A</v>
      </c>
      <c r="AM75" s="16" t="e">
        <f t="shared" si="107"/>
        <v>#N/A</v>
      </c>
      <c r="AN75" s="45" t="e">
        <f>'SC3'!AB46</f>
        <v>#N/A</v>
      </c>
      <c r="AO75" s="46" t="e">
        <f>'SC3'!AC46</f>
        <v>#N/A</v>
      </c>
      <c r="AP75" s="46" t="e">
        <f>'SC3'!AD46</f>
        <v>#N/A</v>
      </c>
      <c r="AQ75" s="46" t="e">
        <f t="shared" si="108"/>
        <v>#N/A</v>
      </c>
      <c r="AR75" s="47" t="e">
        <f t="shared" si="109"/>
        <v>#N/A</v>
      </c>
      <c r="AS75" s="16" t="e">
        <f>'SC3'!AE46</f>
        <v>#N/A</v>
      </c>
      <c r="AT75" s="16" t="e">
        <f>'SC3'!AF46</f>
        <v>#N/A</v>
      </c>
      <c r="AU75" s="16" t="e">
        <f>'SC3'!AG46</f>
        <v>#N/A</v>
      </c>
      <c r="AV75" s="16" t="e">
        <f t="shared" si="110"/>
        <v>#N/A</v>
      </c>
      <c r="AW75" s="16" t="e">
        <f t="shared" si="111"/>
        <v>#N/A</v>
      </c>
      <c r="AX75" s="45" t="e">
        <f>'SC3'!AH46</f>
        <v>#N/A</v>
      </c>
      <c r="AY75" s="46" t="e">
        <f>'SC3'!AI46</f>
        <v>#N/A</v>
      </c>
      <c r="AZ75" s="46" t="e">
        <f>'SC3'!AJ46</f>
        <v>#N/A</v>
      </c>
      <c r="BA75" s="46" t="e">
        <f t="shared" si="112"/>
        <v>#N/A</v>
      </c>
      <c r="BB75" s="47" t="e">
        <f t="shared" si="113"/>
        <v>#N/A</v>
      </c>
      <c r="BC75" s="16" t="e">
        <f>'SC3'!AK46</f>
        <v>#N/A</v>
      </c>
      <c r="BD75" s="16" t="e">
        <f>'SC3'!AL46</f>
        <v>#N/A</v>
      </c>
      <c r="BE75" s="16" t="e">
        <f>'SC3'!AM46</f>
        <v>#N/A</v>
      </c>
      <c r="BF75" s="16" t="e">
        <f t="shared" si="114"/>
        <v>#N/A</v>
      </c>
      <c r="BG75" s="16" t="e">
        <f t="shared" si="115"/>
        <v>#N/A</v>
      </c>
      <c r="BH75" s="45" t="e">
        <f>'SC3'!AN46</f>
        <v>#N/A</v>
      </c>
      <c r="BI75" s="46" t="e">
        <f>'SC3'!AO46</f>
        <v>#N/A</v>
      </c>
      <c r="BJ75" s="46" t="e">
        <f>'SC3'!AP46</f>
        <v>#N/A</v>
      </c>
      <c r="BK75" s="46" t="e">
        <f t="shared" si="116"/>
        <v>#N/A</v>
      </c>
      <c r="BL75" s="47" t="e">
        <f t="shared" si="117"/>
        <v>#N/A</v>
      </c>
      <c r="BM75" s="16" t="e">
        <f>'SC3'!AQ46</f>
        <v>#N/A</v>
      </c>
      <c r="BN75" s="16" t="e">
        <f>'SC3'!AR46</f>
        <v>#N/A</v>
      </c>
      <c r="BO75" s="16" t="e">
        <f>'SC3'!AS46</f>
        <v>#N/A</v>
      </c>
      <c r="BP75" s="16" t="e">
        <f t="shared" si="118"/>
        <v>#N/A</v>
      </c>
      <c r="BQ75" s="16" t="e">
        <f t="shared" si="119"/>
        <v>#N/A</v>
      </c>
      <c r="BR75" s="45" t="e">
        <f>'SC3'!AT46</f>
        <v>#N/A</v>
      </c>
      <c r="BS75" s="46" t="e">
        <f>'SC3'!AU46</f>
        <v>#N/A</v>
      </c>
      <c r="BT75" s="46" t="e">
        <f>'SC3'!AV46</f>
        <v>#N/A</v>
      </c>
      <c r="BU75" s="46" t="e">
        <f t="shared" si="120"/>
        <v>#N/A</v>
      </c>
      <c r="BV75" s="47" t="e">
        <f t="shared" si="121"/>
        <v>#N/A</v>
      </c>
      <c r="BW75" s="16" t="e">
        <f>'SC3'!AW46</f>
        <v>#N/A</v>
      </c>
      <c r="BX75" s="16" t="e">
        <f>'SC3'!AX46</f>
        <v>#N/A</v>
      </c>
      <c r="BY75" s="16" t="e">
        <f>'SC3'!AY46</f>
        <v>#N/A</v>
      </c>
      <c r="BZ75" s="16" t="e">
        <f t="shared" si="122"/>
        <v>#N/A</v>
      </c>
      <c r="CA75" s="16" t="e">
        <f t="shared" si="123"/>
        <v>#N/A</v>
      </c>
      <c r="CB75" s="45" t="e">
        <f>'SC3'!AZ46</f>
        <v>#N/A</v>
      </c>
      <c r="CC75" s="46" t="e">
        <f>'SC3'!BA46</f>
        <v>#N/A</v>
      </c>
      <c r="CD75" s="46" t="e">
        <f>'SC3'!BB46</f>
        <v>#N/A</v>
      </c>
      <c r="CE75" s="46" t="e">
        <f t="shared" si="124"/>
        <v>#N/A</v>
      </c>
      <c r="CF75" s="47" t="e">
        <f t="shared" si="125"/>
        <v>#N/A</v>
      </c>
      <c r="CG75" s="16" t="e">
        <f>'SC3'!BC46</f>
        <v>#N/A</v>
      </c>
      <c r="CH75" s="16" t="e">
        <f>'SC3'!BD46</f>
        <v>#N/A</v>
      </c>
      <c r="CI75" s="16" t="e">
        <f>'SC3'!BE46</f>
        <v>#N/A</v>
      </c>
      <c r="CJ75" s="16" t="e">
        <f t="shared" si="126"/>
        <v>#N/A</v>
      </c>
      <c r="CK75" s="16" t="e">
        <f t="shared" si="127"/>
        <v>#N/A</v>
      </c>
      <c r="CL75" s="45" t="e">
        <f>'SC3'!BF46</f>
        <v>#N/A</v>
      </c>
      <c r="CM75" s="46" t="e">
        <f>'SC3'!BG46</f>
        <v>#N/A</v>
      </c>
      <c r="CN75" s="46" t="e">
        <f>'SC3'!BH46</f>
        <v>#N/A</v>
      </c>
      <c r="CO75" s="46" t="e">
        <f t="shared" si="128"/>
        <v>#N/A</v>
      </c>
      <c r="CP75" s="47" t="e">
        <f t="shared" si="129"/>
        <v>#N/A</v>
      </c>
      <c r="CQ75" s="16" t="e">
        <f>'SC3'!BI46</f>
        <v>#N/A</v>
      </c>
      <c r="CR75" s="16" t="e">
        <f>'SC3'!BJ46</f>
        <v>#N/A</v>
      </c>
      <c r="CS75" s="16" t="e">
        <f>'SC3'!BK46</f>
        <v>#N/A</v>
      </c>
      <c r="CT75" s="16" t="e">
        <f t="shared" si="130"/>
        <v>#N/A</v>
      </c>
      <c r="CU75" s="16" t="e">
        <f t="shared" si="131"/>
        <v>#N/A</v>
      </c>
      <c r="CV75" s="45" t="e">
        <f>'SC3'!BL46</f>
        <v>#N/A</v>
      </c>
      <c r="CW75" s="46" t="e">
        <f>'SC3'!BM46</f>
        <v>#N/A</v>
      </c>
      <c r="CX75" s="46" t="e">
        <f>'SC3'!BN46</f>
        <v>#N/A</v>
      </c>
      <c r="CY75" s="46" t="e">
        <f t="shared" si="132"/>
        <v>#N/A</v>
      </c>
      <c r="CZ75" s="47" t="e">
        <f t="shared" si="133"/>
        <v>#N/A</v>
      </c>
      <c r="DA75" s="16" t="e">
        <f>'SC3'!BO46</f>
        <v>#N/A</v>
      </c>
      <c r="DB75" s="16" t="e">
        <f>'SC3'!BP46</f>
        <v>#N/A</v>
      </c>
      <c r="DC75" s="16" t="e">
        <f>'SC3'!BQ46</f>
        <v>#N/A</v>
      </c>
      <c r="DD75" s="16" t="e">
        <f t="shared" si="134"/>
        <v>#N/A</v>
      </c>
      <c r="DE75" s="16" t="e">
        <f t="shared" si="135"/>
        <v>#N/A</v>
      </c>
      <c r="DF75" s="45" t="e">
        <f>'SC3'!BR46</f>
        <v>#N/A</v>
      </c>
      <c r="DG75" s="46" t="e">
        <f>'SC3'!BS46</f>
        <v>#N/A</v>
      </c>
      <c r="DH75" s="46" t="e">
        <f>'SC3'!BT46</f>
        <v>#N/A</v>
      </c>
      <c r="DI75" s="46" t="e">
        <f t="shared" si="136"/>
        <v>#N/A</v>
      </c>
      <c r="DJ75" s="47" t="e">
        <f t="shared" si="137"/>
        <v>#N/A</v>
      </c>
      <c r="DK75" s="16" t="e">
        <f>'SC3'!BU46</f>
        <v>#N/A</v>
      </c>
      <c r="DL75" s="16" t="e">
        <f>'SC3'!BV46</f>
        <v>#N/A</v>
      </c>
      <c r="DM75" s="16" t="e">
        <f>'SC3'!BW46</f>
        <v>#N/A</v>
      </c>
      <c r="DN75" s="16" t="e">
        <f t="shared" si="138"/>
        <v>#N/A</v>
      </c>
      <c r="DO75" s="16" t="e">
        <f t="shared" si="139"/>
        <v>#N/A</v>
      </c>
      <c r="DP75" s="45" t="e">
        <f>'SC3'!BX46</f>
        <v>#N/A</v>
      </c>
      <c r="DQ75" s="46" t="e">
        <f>'SC3'!BY46</f>
        <v>#N/A</v>
      </c>
      <c r="DR75" s="46" t="e">
        <f>'SC3'!BZ46</f>
        <v>#N/A</v>
      </c>
      <c r="DS75" s="46" t="e">
        <f t="shared" si="140"/>
        <v>#N/A</v>
      </c>
      <c r="DT75" s="47" t="e">
        <f t="shared" si="141"/>
        <v>#N/A</v>
      </c>
      <c r="DU75" s="16" t="e">
        <f>'SC3'!CA46</f>
        <v>#N/A</v>
      </c>
      <c r="DV75" s="16" t="e">
        <f>'SC3'!CB46</f>
        <v>#N/A</v>
      </c>
      <c r="DW75" s="16" t="e">
        <f>'SC3'!CC46</f>
        <v>#N/A</v>
      </c>
      <c r="DX75" s="16" t="e">
        <f t="shared" si="142"/>
        <v>#N/A</v>
      </c>
      <c r="DY75" s="16" t="e">
        <f t="shared" si="143"/>
        <v>#N/A</v>
      </c>
      <c r="DZ75" s="45" t="e">
        <f>'SC3'!CD46</f>
        <v>#N/A</v>
      </c>
      <c r="EA75" s="46" t="e">
        <f>'SC3'!CE46</f>
        <v>#N/A</v>
      </c>
      <c r="EB75" s="46" t="e">
        <f>'SC3'!CF46</f>
        <v>#N/A</v>
      </c>
      <c r="EC75" s="46" t="e">
        <f t="shared" si="144"/>
        <v>#N/A</v>
      </c>
      <c r="ED75" s="47" t="e">
        <f t="shared" si="145"/>
        <v>#N/A</v>
      </c>
      <c r="EE75" s="16" t="e">
        <f>'SC3'!CG46</f>
        <v>#N/A</v>
      </c>
      <c r="EF75" s="16" t="e">
        <f>'SC3'!CH46</f>
        <v>#N/A</v>
      </c>
      <c r="EG75" s="16" t="e">
        <f>'SC3'!CI46</f>
        <v>#N/A</v>
      </c>
      <c r="EH75" s="16" t="e">
        <f t="shared" si="146"/>
        <v>#N/A</v>
      </c>
      <c r="EI75" s="16" t="e">
        <f t="shared" si="147"/>
        <v>#N/A</v>
      </c>
      <c r="EJ75" s="45" t="e">
        <f>'SC3'!CJ46</f>
        <v>#N/A</v>
      </c>
      <c r="EK75" s="46" t="e">
        <f>'SC3'!CK46</f>
        <v>#N/A</v>
      </c>
      <c r="EL75" s="46" t="e">
        <f>'SC3'!CL46</f>
        <v>#N/A</v>
      </c>
      <c r="EM75" s="46" t="e">
        <f t="shared" si="148"/>
        <v>#N/A</v>
      </c>
      <c r="EN75" s="47" t="e">
        <f t="shared" si="149"/>
        <v>#N/A</v>
      </c>
      <c r="EO75" s="16" t="e">
        <f>'SC3'!CM46</f>
        <v>#N/A</v>
      </c>
      <c r="EP75" s="16" t="e">
        <f>'SC3'!CN46</f>
        <v>#N/A</v>
      </c>
      <c r="EQ75" s="16" t="e">
        <f>'SC3'!CO46</f>
        <v>#N/A</v>
      </c>
      <c r="ER75" s="16" t="e">
        <f t="shared" si="150"/>
        <v>#N/A</v>
      </c>
      <c r="ES75" s="16" t="e">
        <f t="shared" si="151"/>
        <v>#N/A</v>
      </c>
      <c r="ET75" s="45" t="e">
        <f>'SC3'!CP46</f>
        <v>#N/A</v>
      </c>
      <c r="EU75" s="46" t="e">
        <f>'SC3'!CQ46</f>
        <v>#N/A</v>
      </c>
      <c r="EV75" s="46" t="e">
        <f>'SC3'!CR46</f>
        <v>#N/A</v>
      </c>
      <c r="EW75" s="46" t="e">
        <f t="shared" si="152"/>
        <v>#N/A</v>
      </c>
      <c r="EX75" s="47" t="e">
        <f t="shared" si="153"/>
        <v>#N/A</v>
      </c>
      <c r="EY75" s="16" t="e">
        <f>'SC3'!CS46</f>
        <v>#N/A</v>
      </c>
      <c r="EZ75" s="16" t="e">
        <f>'SC3'!CT46</f>
        <v>#N/A</v>
      </c>
      <c r="FA75" s="16" t="e">
        <f>'SC3'!CU46</f>
        <v>#N/A</v>
      </c>
      <c r="FB75" s="16" t="e">
        <f t="shared" si="154"/>
        <v>#N/A</v>
      </c>
      <c r="FC75" s="16" t="e">
        <f t="shared" si="155"/>
        <v>#N/A</v>
      </c>
      <c r="FD75" s="45" t="e">
        <f>'SC3'!CV46</f>
        <v>#N/A</v>
      </c>
      <c r="FE75" s="46" t="e">
        <f>'SC3'!CW46</f>
        <v>#N/A</v>
      </c>
      <c r="FF75" s="46" t="e">
        <f>'SC3'!CX46</f>
        <v>#N/A</v>
      </c>
      <c r="FG75" s="46" t="e">
        <f t="shared" si="156"/>
        <v>#N/A</v>
      </c>
      <c r="FH75" s="47" t="e">
        <f t="shared" si="157"/>
        <v>#N/A</v>
      </c>
      <c r="FI75" s="16" t="e">
        <f>'SC3'!CY46</f>
        <v>#N/A</v>
      </c>
      <c r="FJ75" s="16" t="e">
        <f>'SC3'!CZ46</f>
        <v>#N/A</v>
      </c>
      <c r="FK75" s="16" t="e">
        <f>'SC3'!DA46</f>
        <v>#N/A</v>
      </c>
      <c r="FL75" s="16" t="e">
        <f t="shared" si="158"/>
        <v>#N/A</v>
      </c>
      <c r="FM75" s="16" t="e">
        <f t="shared" si="159"/>
        <v>#N/A</v>
      </c>
      <c r="FN75" s="45" t="e">
        <f>'SC3'!DB46</f>
        <v>#N/A</v>
      </c>
      <c r="FO75" s="46" t="e">
        <f>'SC3'!DC46</f>
        <v>#N/A</v>
      </c>
      <c r="FP75" s="46" t="e">
        <f>'SC3'!DD46</f>
        <v>#N/A</v>
      </c>
      <c r="FQ75" s="46" t="e">
        <f t="shared" si="160"/>
        <v>#N/A</v>
      </c>
      <c r="FR75" s="47" t="e">
        <f t="shared" si="161"/>
        <v>#N/A</v>
      </c>
      <c r="FS75" s="16" t="e">
        <f>'SC3'!DE46</f>
        <v>#N/A</v>
      </c>
      <c r="FT75" s="16" t="e">
        <f>'SC3'!DF46</f>
        <v>#N/A</v>
      </c>
      <c r="FU75" s="16" t="e">
        <f>'SC3'!DG46</f>
        <v>#N/A</v>
      </c>
      <c r="FV75" s="16" t="e">
        <f t="shared" si="162"/>
        <v>#N/A</v>
      </c>
      <c r="FW75" s="16" t="e">
        <f t="shared" si="163"/>
        <v>#N/A</v>
      </c>
      <c r="FX75" s="45" t="e">
        <f>'SC3'!DH46</f>
        <v>#N/A</v>
      </c>
      <c r="FY75" s="46" t="e">
        <f>'SC3'!DI46</f>
        <v>#N/A</v>
      </c>
      <c r="FZ75" s="46" t="e">
        <f>'SC3'!DJ46</f>
        <v>#N/A</v>
      </c>
      <c r="GA75" s="46" t="e">
        <f t="shared" si="164"/>
        <v>#N/A</v>
      </c>
      <c r="GB75" s="47" t="e">
        <f t="shared" si="165"/>
        <v>#N/A</v>
      </c>
      <c r="GC75" s="16" t="e">
        <f>'SC3'!DK46</f>
        <v>#N/A</v>
      </c>
      <c r="GD75" s="16" t="e">
        <f>'SC3'!DL46</f>
        <v>#N/A</v>
      </c>
      <c r="GE75" s="16" t="e">
        <f>'SC3'!DM46</f>
        <v>#N/A</v>
      </c>
      <c r="GF75" s="16" t="e">
        <f t="shared" si="166"/>
        <v>#N/A</v>
      </c>
      <c r="GG75" s="16" t="e">
        <f t="shared" si="167"/>
        <v>#N/A</v>
      </c>
      <c r="GH75" s="45" t="e">
        <f>'SC3'!DN46</f>
        <v>#N/A</v>
      </c>
      <c r="GI75" s="46" t="e">
        <f>'SC3'!DO46</f>
        <v>#N/A</v>
      </c>
      <c r="GJ75" s="46" t="e">
        <f>'SC3'!DP46</f>
        <v>#N/A</v>
      </c>
      <c r="GK75" s="46" t="e">
        <f t="shared" si="168"/>
        <v>#N/A</v>
      </c>
      <c r="GL75" s="47" t="e">
        <f t="shared" si="169"/>
        <v>#N/A</v>
      </c>
      <c r="GM75" s="16" t="e">
        <f>'SC3'!DQ46</f>
        <v>#N/A</v>
      </c>
      <c r="GN75" s="16" t="e">
        <f>'SC3'!DR46</f>
        <v>#N/A</v>
      </c>
      <c r="GO75" s="16" t="e">
        <f>'SC3'!DS46</f>
        <v>#N/A</v>
      </c>
      <c r="GP75" s="16" t="e">
        <f t="shared" si="170"/>
        <v>#N/A</v>
      </c>
      <c r="GQ75" s="16" t="e">
        <f t="shared" si="171"/>
        <v>#N/A</v>
      </c>
      <c r="GR75" s="45" t="e">
        <f>'SC3'!DT46</f>
        <v>#N/A</v>
      </c>
      <c r="GS75" s="46" t="e">
        <f>'SC3'!DU46</f>
        <v>#N/A</v>
      </c>
      <c r="GT75" s="46" t="e">
        <f>'SC3'!DV46</f>
        <v>#N/A</v>
      </c>
      <c r="GU75" s="46" t="e">
        <f t="shared" si="172"/>
        <v>#N/A</v>
      </c>
      <c r="GV75" s="47" t="e">
        <f t="shared" si="173"/>
        <v>#N/A</v>
      </c>
      <c r="GW75" s="16" t="e">
        <f>'SC3'!DW46</f>
        <v>#N/A</v>
      </c>
      <c r="GX75" s="16" t="e">
        <f>'SC3'!DX46</f>
        <v>#N/A</v>
      </c>
      <c r="GY75" s="16" t="e">
        <f>'SC3'!DY46</f>
        <v>#N/A</v>
      </c>
      <c r="GZ75" s="16" t="e">
        <f t="shared" si="174"/>
        <v>#N/A</v>
      </c>
      <c r="HA75" s="16" t="e">
        <f t="shared" si="175"/>
        <v>#N/A</v>
      </c>
      <c r="HB75" s="45" t="e">
        <f>'SC3'!DZ46</f>
        <v>#N/A</v>
      </c>
      <c r="HC75" s="46" t="e">
        <f>'SC3'!EA46</f>
        <v>#N/A</v>
      </c>
      <c r="HD75" s="46" t="e">
        <f>'SC3'!EB46</f>
        <v>#N/A</v>
      </c>
      <c r="HE75" s="46" t="e">
        <f t="shared" si="176"/>
        <v>#N/A</v>
      </c>
      <c r="HF75" s="47" t="e">
        <f t="shared" si="177"/>
        <v>#N/A</v>
      </c>
      <c r="HG75" s="16" t="e">
        <f>'SC3'!EC46</f>
        <v>#N/A</v>
      </c>
      <c r="HH75" s="16" t="e">
        <f>'SC3'!ED46</f>
        <v>#N/A</v>
      </c>
      <c r="HI75" s="16" t="e">
        <f>'SC3'!EE46</f>
        <v>#N/A</v>
      </c>
      <c r="HJ75" s="16" t="e">
        <f t="shared" si="178"/>
        <v>#N/A</v>
      </c>
      <c r="HK75" s="16" t="e">
        <f t="shared" si="179"/>
        <v>#N/A</v>
      </c>
      <c r="HL75" s="45" t="e">
        <f>'SC3'!EF46</f>
        <v>#N/A</v>
      </c>
      <c r="HM75" s="46" t="e">
        <f>'SC3'!EG46</f>
        <v>#N/A</v>
      </c>
      <c r="HN75" s="46" t="e">
        <f>'SC3'!EH46</f>
        <v>#N/A</v>
      </c>
      <c r="HO75" s="46" t="e">
        <f t="shared" si="180"/>
        <v>#N/A</v>
      </c>
      <c r="HP75" s="47" t="e">
        <f t="shared" si="181"/>
        <v>#N/A</v>
      </c>
      <c r="HQ75" s="16" t="e">
        <f>'SC3'!EI46</f>
        <v>#N/A</v>
      </c>
      <c r="HR75" s="16" t="e">
        <f>'SC3'!EJ46</f>
        <v>#N/A</v>
      </c>
      <c r="HS75" s="16" t="e">
        <f>'SC3'!EK46</f>
        <v>#N/A</v>
      </c>
      <c r="HT75" s="16" t="e">
        <f t="shared" si="182"/>
        <v>#N/A</v>
      </c>
      <c r="HU75" s="16" t="e">
        <f t="shared" si="183"/>
        <v>#N/A</v>
      </c>
      <c r="HV75" s="45" t="e">
        <f>'SC3'!EL46</f>
        <v>#N/A</v>
      </c>
      <c r="HW75" s="46" t="e">
        <f>'SC3'!EM46</f>
        <v>#N/A</v>
      </c>
      <c r="HX75" s="46" t="e">
        <f>'SC3'!EN46</f>
        <v>#N/A</v>
      </c>
      <c r="HY75" s="46" t="e">
        <f t="shared" si="184"/>
        <v>#N/A</v>
      </c>
      <c r="HZ75" s="47" t="e">
        <f t="shared" si="185"/>
        <v>#N/A</v>
      </c>
      <c r="IA75" s="45" t="e">
        <f>'SC3'!EO46</f>
        <v>#N/A</v>
      </c>
      <c r="IB75" s="46" t="e">
        <f>'SC3'!EP46</f>
        <v>#N/A</v>
      </c>
      <c r="IC75" s="46" t="e">
        <f>'SC3'!EQ46</f>
        <v>#N/A</v>
      </c>
      <c r="ID75" s="46" t="e">
        <f t="shared" si="186"/>
        <v>#N/A</v>
      </c>
      <c r="IE75" s="47" t="e">
        <f t="shared" si="187"/>
        <v>#N/A</v>
      </c>
    </row>
    <row r="76" spans="1:239" s="16" customFormat="1" x14ac:dyDescent="0.25">
      <c r="A76" s="16">
        <f>'SC3'!A47</f>
        <v>0</v>
      </c>
      <c r="B76" s="16" t="e">
        <f>'SC3'!B47</f>
        <v>#N/A</v>
      </c>
      <c r="C76" s="16" t="e">
        <f>'SC3'!C47</f>
        <v>#N/A</v>
      </c>
      <c r="D76" s="16" t="e">
        <f>'SC3'!D47</f>
        <v>#N/A</v>
      </c>
      <c r="E76" s="16" t="e">
        <f>'SC3'!E47</f>
        <v>#N/A</v>
      </c>
      <c r="F76" s="16" t="e">
        <f>'SC3'!F47</f>
        <v>#N/A</v>
      </c>
      <c r="G76" s="16" t="e">
        <f>'SC3'!G47</f>
        <v>#N/A</v>
      </c>
      <c r="H76" s="16" t="e">
        <f>'SC3'!H47</f>
        <v>#N/A</v>
      </c>
      <c r="I76" s="16" t="e">
        <f>'SC3'!I47</f>
        <v>#N/A</v>
      </c>
      <c r="J76" s="45" t="e">
        <f>'SC3'!J47</f>
        <v>#N/A</v>
      </c>
      <c r="K76" s="46" t="e">
        <f>'SC3'!K47</f>
        <v>#N/A</v>
      </c>
      <c r="L76" s="46" t="e">
        <f>'SC3'!L47</f>
        <v>#N/A</v>
      </c>
      <c r="M76" s="46" t="e">
        <f t="shared" si="188"/>
        <v>#N/A</v>
      </c>
      <c r="N76" s="47" t="e">
        <f t="shared" si="189"/>
        <v>#N/A</v>
      </c>
      <c r="O76" s="16" t="e">
        <f>'SC3'!M47</f>
        <v>#N/A</v>
      </c>
      <c r="P76" s="16" t="e">
        <f>'SC3'!N47</f>
        <v>#N/A</v>
      </c>
      <c r="Q76" s="16" t="e">
        <f>'SC3'!O47</f>
        <v>#N/A</v>
      </c>
      <c r="R76" s="16" t="e">
        <f t="shared" si="98"/>
        <v>#N/A</v>
      </c>
      <c r="S76" s="16" t="e">
        <f t="shared" si="99"/>
        <v>#N/A</v>
      </c>
      <c r="T76" s="45" t="e">
        <f>'SC3'!P47</f>
        <v>#N/A</v>
      </c>
      <c r="U76" s="46" t="e">
        <f>'SC3'!Q47</f>
        <v>#N/A</v>
      </c>
      <c r="V76" s="46" t="e">
        <f>'SC3'!R47</f>
        <v>#N/A</v>
      </c>
      <c r="W76" s="46" t="e">
        <f t="shared" si="100"/>
        <v>#N/A</v>
      </c>
      <c r="X76" s="47" t="e">
        <f t="shared" si="101"/>
        <v>#N/A</v>
      </c>
      <c r="Y76" s="16" t="e">
        <f>'SC3'!S47</f>
        <v>#N/A</v>
      </c>
      <c r="Z76" s="16" t="e">
        <f>'SC3'!T47</f>
        <v>#N/A</v>
      </c>
      <c r="AA76" s="16" t="e">
        <f>'SC3'!U47</f>
        <v>#N/A</v>
      </c>
      <c r="AB76" s="16" t="e">
        <f t="shared" si="102"/>
        <v>#N/A</v>
      </c>
      <c r="AC76" s="16" t="e">
        <f t="shared" si="103"/>
        <v>#N/A</v>
      </c>
      <c r="AD76" s="45" t="e">
        <f>'SC3'!V47</f>
        <v>#N/A</v>
      </c>
      <c r="AE76" s="46" t="e">
        <f>'SC3'!W47</f>
        <v>#N/A</v>
      </c>
      <c r="AF76" s="46" t="e">
        <f>'SC3'!X47</f>
        <v>#N/A</v>
      </c>
      <c r="AG76" s="46" t="e">
        <f t="shared" si="104"/>
        <v>#N/A</v>
      </c>
      <c r="AH76" s="47" t="e">
        <f t="shared" si="105"/>
        <v>#N/A</v>
      </c>
      <c r="AI76" s="16" t="e">
        <f>'SC3'!Y47</f>
        <v>#N/A</v>
      </c>
      <c r="AJ76" s="16" t="e">
        <f>'SC3'!Z47</f>
        <v>#N/A</v>
      </c>
      <c r="AK76" s="16" t="e">
        <f>'SC3'!AA47</f>
        <v>#N/A</v>
      </c>
      <c r="AL76" s="16" t="e">
        <f t="shared" si="106"/>
        <v>#N/A</v>
      </c>
      <c r="AM76" s="16" t="e">
        <f t="shared" si="107"/>
        <v>#N/A</v>
      </c>
      <c r="AN76" s="45" t="e">
        <f>'SC3'!AB47</f>
        <v>#N/A</v>
      </c>
      <c r="AO76" s="46" t="e">
        <f>'SC3'!AC47</f>
        <v>#N/A</v>
      </c>
      <c r="AP76" s="46" t="e">
        <f>'SC3'!AD47</f>
        <v>#N/A</v>
      </c>
      <c r="AQ76" s="46" t="e">
        <f t="shared" si="108"/>
        <v>#N/A</v>
      </c>
      <c r="AR76" s="47" t="e">
        <f t="shared" si="109"/>
        <v>#N/A</v>
      </c>
      <c r="AS76" s="16" t="e">
        <f>'SC3'!AE47</f>
        <v>#N/A</v>
      </c>
      <c r="AT76" s="16" t="e">
        <f>'SC3'!AF47</f>
        <v>#N/A</v>
      </c>
      <c r="AU76" s="16" t="e">
        <f>'SC3'!AG47</f>
        <v>#N/A</v>
      </c>
      <c r="AV76" s="16" t="e">
        <f t="shared" si="110"/>
        <v>#N/A</v>
      </c>
      <c r="AW76" s="16" t="e">
        <f t="shared" si="111"/>
        <v>#N/A</v>
      </c>
      <c r="AX76" s="45" t="e">
        <f>'SC3'!AH47</f>
        <v>#N/A</v>
      </c>
      <c r="AY76" s="46" t="e">
        <f>'SC3'!AI47</f>
        <v>#N/A</v>
      </c>
      <c r="AZ76" s="46" t="e">
        <f>'SC3'!AJ47</f>
        <v>#N/A</v>
      </c>
      <c r="BA76" s="46" t="e">
        <f t="shared" si="112"/>
        <v>#N/A</v>
      </c>
      <c r="BB76" s="47" t="e">
        <f t="shared" si="113"/>
        <v>#N/A</v>
      </c>
      <c r="BC76" s="16" t="e">
        <f>'SC3'!AK47</f>
        <v>#N/A</v>
      </c>
      <c r="BD76" s="16" t="e">
        <f>'SC3'!AL47</f>
        <v>#N/A</v>
      </c>
      <c r="BE76" s="16" t="e">
        <f>'SC3'!AM47</f>
        <v>#N/A</v>
      </c>
      <c r="BF76" s="16" t="e">
        <f t="shared" si="114"/>
        <v>#N/A</v>
      </c>
      <c r="BG76" s="16" t="e">
        <f t="shared" si="115"/>
        <v>#N/A</v>
      </c>
      <c r="BH76" s="45" t="e">
        <f>'SC3'!AN47</f>
        <v>#N/A</v>
      </c>
      <c r="BI76" s="46" t="e">
        <f>'SC3'!AO47</f>
        <v>#N/A</v>
      </c>
      <c r="BJ76" s="46" t="e">
        <f>'SC3'!AP47</f>
        <v>#N/A</v>
      </c>
      <c r="BK76" s="46" t="e">
        <f t="shared" si="116"/>
        <v>#N/A</v>
      </c>
      <c r="BL76" s="47" t="e">
        <f t="shared" si="117"/>
        <v>#N/A</v>
      </c>
      <c r="BM76" s="16" t="e">
        <f>'SC3'!AQ47</f>
        <v>#N/A</v>
      </c>
      <c r="BN76" s="16" t="e">
        <f>'SC3'!AR47</f>
        <v>#N/A</v>
      </c>
      <c r="BO76" s="16" t="e">
        <f>'SC3'!AS47</f>
        <v>#N/A</v>
      </c>
      <c r="BP76" s="16" t="e">
        <f t="shared" si="118"/>
        <v>#N/A</v>
      </c>
      <c r="BQ76" s="16" t="e">
        <f t="shared" si="119"/>
        <v>#N/A</v>
      </c>
      <c r="BR76" s="45" t="e">
        <f>'SC3'!AT47</f>
        <v>#N/A</v>
      </c>
      <c r="BS76" s="46" t="e">
        <f>'SC3'!AU47</f>
        <v>#N/A</v>
      </c>
      <c r="BT76" s="46" t="e">
        <f>'SC3'!AV47</f>
        <v>#N/A</v>
      </c>
      <c r="BU76" s="46" t="e">
        <f t="shared" si="120"/>
        <v>#N/A</v>
      </c>
      <c r="BV76" s="47" t="e">
        <f t="shared" si="121"/>
        <v>#N/A</v>
      </c>
      <c r="BW76" s="16" t="e">
        <f>'SC3'!AW47</f>
        <v>#N/A</v>
      </c>
      <c r="BX76" s="16" t="e">
        <f>'SC3'!AX47</f>
        <v>#N/A</v>
      </c>
      <c r="BY76" s="16" t="e">
        <f>'SC3'!AY47</f>
        <v>#N/A</v>
      </c>
      <c r="BZ76" s="16" t="e">
        <f t="shared" si="122"/>
        <v>#N/A</v>
      </c>
      <c r="CA76" s="16" t="e">
        <f t="shared" si="123"/>
        <v>#N/A</v>
      </c>
      <c r="CB76" s="45" t="e">
        <f>'SC3'!AZ47</f>
        <v>#N/A</v>
      </c>
      <c r="CC76" s="46" t="e">
        <f>'SC3'!BA47</f>
        <v>#N/A</v>
      </c>
      <c r="CD76" s="46" t="e">
        <f>'SC3'!BB47</f>
        <v>#N/A</v>
      </c>
      <c r="CE76" s="46" t="e">
        <f t="shared" si="124"/>
        <v>#N/A</v>
      </c>
      <c r="CF76" s="47" t="e">
        <f t="shared" si="125"/>
        <v>#N/A</v>
      </c>
      <c r="CG76" s="16" t="e">
        <f>'SC3'!BC47</f>
        <v>#N/A</v>
      </c>
      <c r="CH76" s="16" t="e">
        <f>'SC3'!BD47</f>
        <v>#N/A</v>
      </c>
      <c r="CI76" s="16" t="e">
        <f>'SC3'!BE47</f>
        <v>#N/A</v>
      </c>
      <c r="CJ76" s="16" t="e">
        <f t="shared" si="126"/>
        <v>#N/A</v>
      </c>
      <c r="CK76" s="16" t="e">
        <f t="shared" si="127"/>
        <v>#N/A</v>
      </c>
      <c r="CL76" s="45" t="e">
        <f>'SC3'!BF47</f>
        <v>#N/A</v>
      </c>
      <c r="CM76" s="46" t="e">
        <f>'SC3'!BG47</f>
        <v>#N/A</v>
      </c>
      <c r="CN76" s="46" t="e">
        <f>'SC3'!BH47</f>
        <v>#N/A</v>
      </c>
      <c r="CO76" s="46" t="e">
        <f t="shared" si="128"/>
        <v>#N/A</v>
      </c>
      <c r="CP76" s="47" t="e">
        <f t="shared" si="129"/>
        <v>#N/A</v>
      </c>
      <c r="CQ76" s="16" t="e">
        <f>'SC3'!BI47</f>
        <v>#N/A</v>
      </c>
      <c r="CR76" s="16" t="e">
        <f>'SC3'!BJ47</f>
        <v>#N/A</v>
      </c>
      <c r="CS76" s="16" t="e">
        <f>'SC3'!BK47</f>
        <v>#N/A</v>
      </c>
      <c r="CT76" s="16" t="e">
        <f t="shared" si="130"/>
        <v>#N/A</v>
      </c>
      <c r="CU76" s="16" t="e">
        <f t="shared" si="131"/>
        <v>#N/A</v>
      </c>
      <c r="CV76" s="45" t="e">
        <f>'SC3'!BL47</f>
        <v>#N/A</v>
      </c>
      <c r="CW76" s="46" t="e">
        <f>'SC3'!BM47</f>
        <v>#N/A</v>
      </c>
      <c r="CX76" s="46" t="e">
        <f>'SC3'!BN47</f>
        <v>#N/A</v>
      </c>
      <c r="CY76" s="46" t="e">
        <f t="shared" si="132"/>
        <v>#N/A</v>
      </c>
      <c r="CZ76" s="47" t="e">
        <f t="shared" si="133"/>
        <v>#N/A</v>
      </c>
      <c r="DA76" s="16" t="e">
        <f>'SC3'!BO47</f>
        <v>#N/A</v>
      </c>
      <c r="DB76" s="16" t="e">
        <f>'SC3'!BP47</f>
        <v>#N/A</v>
      </c>
      <c r="DC76" s="16" t="e">
        <f>'SC3'!BQ47</f>
        <v>#N/A</v>
      </c>
      <c r="DD76" s="16" t="e">
        <f t="shared" si="134"/>
        <v>#N/A</v>
      </c>
      <c r="DE76" s="16" t="e">
        <f t="shared" si="135"/>
        <v>#N/A</v>
      </c>
      <c r="DF76" s="45" t="e">
        <f>'SC3'!BR47</f>
        <v>#N/A</v>
      </c>
      <c r="DG76" s="46" t="e">
        <f>'SC3'!BS47</f>
        <v>#N/A</v>
      </c>
      <c r="DH76" s="46" t="e">
        <f>'SC3'!BT47</f>
        <v>#N/A</v>
      </c>
      <c r="DI76" s="46" t="e">
        <f t="shared" si="136"/>
        <v>#N/A</v>
      </c>
      <c r="DJ76" s="47" t="e">
        <f t="shared" si="137"/>
        <v>#N/A</v>
      </c>
      <c r="DK76" s="16" t="e">
        <f>'SC3'!BU47</f>
        <v>#N/A</v>
      </c>
      <c r="DL76" s="16" t="e">
        <f>'SC3'!BV47</f>
        <v>#N/A</v>
      </c>
      <c r="DM76" s="16" t="e">
        <f>'SC3'!BW47</f>
        <v>#N/A</v>
      </c>
      <c r="DN76" s="16" t="e">
        <f t="shared" si="138"/>
        <v>#N/A</v>
      </c>
      <c r="DO76" s="16" t="e">
        <f t="shared" si="139"/>
        <v>#N/A</v>
      </c>
      <c r="DP76" s="45" t="e">
        <f>'SC3'!BX47</f>
        <v>#N/A</v>
      </c>
      <c r="DQ76" s="46" t="e">
        <f>'SC3'!BY47</f>
        <v>#N/A</v>
      </c>
      <c r="DR76" s="46" t="e">
        <f>'SC3'!BZ47</f>
        <v>#N/A</v>
      </c>
      <c r="DS76" s="46" t="e">
        <f t="shared" si="140"/>
        <v>#N/A</v>
      </c>
      <c r="DT76" s="47" t="e">
        <f t="shared" si="141"/>
        <v>#N/A</v>
      </c>
      <c r="DU76" s="16" t="e">
        <f>'SC3'!CA47</f>
        <v>#N/A</v>
      </c>
      <c r="DV76" s="16" t="e">
        <f>'SC3'!CB47</f>
        <v>#N/A</v>
      </c>
      <c r="DW76" s="16" t="e">
        <f>'SC3'!CC47</f>
        <v>#N/A</v>
      </c>
      <c r="DX76" s="16" t="e">
        <f t="shared" si="142"/>
        <v>#N/A</v>
      </c>
      <c r="DY76" s="16" t="e">
        <f t="shared" si="143"/>
        <v>#N/A</v>
      </c>
      <c r="DZ76" s="45" t="e">
        <f>'SC3'!CD47</f>
        <v>#N/A</v>
      </c>
      <c r="EA76" s="46" t="e">
        <f>'SC3'!CE47</f>
        <v>#N/A</v>
      </c>
      <c r="EB76" s="46" t="e">
        <f>'SC3'!CF47</f>
        <v>#N/A</v>
      </c>
      <c r="EC76" s="46" t="e">
        <f t="shared" si="144"/>
        <v>#N/A</v>
      </c>
      <c r="ED76" s="47" t="e">
        <f t="shared" si="145"/>
        <v>#N/A</v>
      </c>
      <c r="EE76" s="16" t="e">
        <f>'SC3'!CG47</f>
        <v>#N/A</v>
      </c>
      <c r="EF76" s="16" t="e">
        <f>'SC3'!CH47</f>
        <v>#N/A</v>
      </c>
      <c r="EG76" s="16" t="e">
        <f>'SC3'!CI47</f>
        <v>#N/A</v>
      </c>
      <c r="EH76" s="16" t="e">
        <f t="shared" si="146"/>
        <v>#N/A</v>
      </c>
      <c r="EI76" s="16" t="e">
        <f t="shared" si="147"/>
        <v>#N/A</v>
      </c>
      <c r="EJ76" s="45" t="e">
        <f>'SC3'!CJ47</f>
        <v>#N/A</v>
      </c>
      <c r="EK76" s="46" t="e">
        <f>'SC3'!CK47</f>
        <v>#N/A</v>
      </c>
      <c r="EL76" s="46" t="e">
        <f>'SC3'!CL47</f>
        <v>#N/A</v>
      </c>
      <c r="EM76" s="46" t="e">
        <f t="shared" si="148"/>
        <v>#N/A</v>
      </c>
      <c r="EN76" s="47" t="e">
        <f t="shared" si="149"/>
        <v>#N/A</v>
      </c>
      <c r="EO76" s="16" t="e">
        <f>'SC3'!CM47</f>
        <v>#N/A</v>
      </c>
      <c r="EP76" s="16" t="e">
        <f>'SC3'!CN47</f>
        <v>#N/A</v>
      </c>
      <c r="EQ76" s="16" t="e">
        <f>'SC3'!CO47</f>
        <v>#N/A</v>
      </c>
      <c r="ER76" s="16" t="e">
        <f t="shared" si="150"/>
        <v>#N/A</v>
      </c>
      <c r="ES76" s="16" t="e">
        <f t="shared" si="151"/>
        <v>#N/A</v>
      </c>
      <c r="ET76" s="45" t="e">
        <f>'SC3'!CP47</f>
        <v>#N/A</v>
      </c>
      <c r="EU76" s="46" t="e">
        <f>'SC3'!CQ47</f>
        <v>#N/A</v>
      </c>
      <c r="EV76" s="46" t="e">
        <f>'SC3'!CR47</f>
        <v>#N/A</v>
      </c>
      <c r="EW76" s="46" t="e">
        <f t="shared" si="152"/>
        <v>#N/A</v>
      </c>
      <c r="EX76" s="47" t="e">
        <f t="shared" si="153"/>
        <v>#N/A</v>
      </c>
      <c r="EY76" s="16" t="e">
        <f>'SC3'!CS47</f>
        <v>#N/A</v>
      </c>
      <c r="EZ76" s="16" t="e">
        <f>'SC3'!CT47</f>
        <v>#N/A</v>
      </c>
      <c r="FA76" s="16" t="e">
        <f>'SC3'!CU47</f>
        <v>#N/A</v>
      </c>
      <c r="FB76" s="16" t="e">
        <f t="shared" si="154"/>
        <v>#N/A</v>
      </c>
      <c r="FC76" s="16" t="e">
        <f t="shared" si="155"/>
        <v>#N/A</v>
      </c>
      <c r="FD76" s="45" t="e">
        <f>'SC3'!CV47</f>
        <v>#N/A</v>
      </c>
      <c r="FE76" s="46" t="e">
        <f>'SC3'!CW47</f>
        <v>#N/A</v>
      </c>
      <c r="FF76" s="46" t="e">
        <f>'SC3'!CX47</f>
        <v>#N/A</v>
      </c>
      <c r="FG76" s="46" t="e">
        <f t="shared" si="156"/>
        <v>#N/A</v>
      </c>
      <c r="FH76" s="47" t="e">
        <f t="shared" si="157"/>
        <v>#N/A</v>
      </c>
      <c r="FI76" s="16" t="e">
        <f>'SC3'!CY47</f>
        <v>#N/A</v>
      </c>
      <c r="FJ76" s="16" t="e">
        <f>'SC3'!CZ47</f>
        <v>#N/A</v>
      </c>
      <c r="FK76" s="16" t="e">
        <f>'SC3'!DA47</f>
        <v>#N/A</v>
      </c>
      <c r="FL76" s="16" t="e">
        <f t="shared" si="158"/>
        <v>#N/A</v>
      </c>
      <c r="FM76" s="16" t="e">
        <f t="shared" si="159"/>
        <v>#N/A</v>
      </c>
      <c r="FN76" s="45" t="e">
        <f>'SC3'!DB47</f>
        <v>#N/A</v>
      </c>
      <c r="FO76" s="46" t="e">
        <f>'SC3'!DC47</f>
        <v>#N/A</v>
      </c>
      <c r="FP76" s="46" t="e">
        <f>'SC3'!DD47</f>
        <v>#N/A</v>
      </c>
      <c r="FQ76" s="46" t="e">
        <f t="shared" si="160"/>
        <v>#N/A</v>
      </c>
      <c r="FR76" s="47" t="e">
        <f t="shared" si="161"/>
        <v>#N/A</v>
      </c>
      <c r="FS76" s="16" t="e">
        <f>'SC3'!DE47</f>
        <v>#N/A</v>
      </c>
      <c r="FT76" s="16" t="e">
        <f>'SC3'!DF47</f>
        <v>#N/A</v>
      </c>
      <c r="FU76" s="16" t="e">
        <f>'SC3'!DG47</f>
        <v>#N/A</v>
      </c>
      <c r="FV76" s="16" t="e">
        <f t="shared" si="162"/>
        <v>#N/A</v>
      </c>
      <c r="FW76" s="16" t="e">
        <f t="shared" si="163"/>
        <v>#N/A</v>
      </c>
      <c r="FX76" s="45" t="e">
        <f>'SC3'!DH47</f>
        <v>#N/A</v>
      </c>
      <c r="FY76" s="46" t="e">
        <f>'SC3'!DI47</f>
        <v>#N/A</v>
      </c>
      <c r="FZ76" s="46" t="e">
        <f>'SC3'!DJ47</f>
        <v>#N/A</v>
      </c>
      <c r="GA76" s="46" t="e">
        <f t="shared" si="164"/>
        <v>#N/A</v>
      </c>
      <c r="GB76" s="47" t="e">
        <f t="shared" si="165"/>
        <v>#N/A</v>
      </c>
      <c r="GC76" s="16" t="e">
        <f>'SC3'!DK47</f>
        <v>#N/A</v>
      </c>
      <c r="GD76" s="16" t="e">
        <f>'SC3'!DL47</f>
        <v>#N/A</v>
      </c>
      <c r="GE76" s="16" t="e">
        <f>'SC3'!DM47</f>
        <v>#N/A</v>
      </c>
      <c r="GF76" s="16" t="e">
        <f t="shared" si="166"/>
        <v>#N/A</v>
      </c>
      <c r="GG76" s="16" t="e">
        <f t="shared" si="167"/>
        <v>#N/A</v>
      </c>
      <c r="GH76" s="45" t="e">
        <f>'SC3'!DN47</f>
        <v>#N/A</v>
      </c>
      <c r="GI76" s="46" t="e">
        <f>'SC3'!DO47</f>
        <v>#N/A</v>
      </c>
      <c r="GJ76" s="46" t="e">
        <f>'SC3'!DP47</f>
        <v>#N/A</v>
      </c>
      <c r="GK76" s="46" t="e">
        <f t="shared" si="168"/>
        <v>#N/A</v>
      </c>
      <c r="GL76" s="47" t="e">
        <f t="shared" si="169"/>
        <v>#N/A</v>
      </c>
      <c r="GM76" s="16" t="e">
        <f>'SC3'!DQ47</f>
        <v>#N/A</v>
      </c>
      <c r="GN76" s="16" t="e">
        <f>'SC3'!DR47</f>
        <v>#N/A</v>
      </c>
      <c r="GO76" s="16" t="e">
        <f>'SC3'!DS47</f>
        <v>#N/A</v>
      </c>
      <c r="GP76" s="16" t="e">
        <f t="shared" si="170"/>
        <v>#N/A</v>
      </c>
      <c r="GQ76" s="16" t="e">
        <f t="shared" si="171"/>
        <v>#N/A</v>
      </c>
      <c r="GR76" s="45" t="e">
        <f>'SC3'!DT47</f>
        <v>#N/A</v>
      </c>
      <c r="GS76" s="46" t="e">
        <f>'SC3'!DU47</f>
        <v>#N/A</v>
      </c>
      <c r="GT76" s="46" t="e">
        <f>'SC3'!DV47</f>
        <v>#N/A</v>
      </c>
      <c r="GU76" s="46" t="e">
        <f t="shared" si="172"/>
        <v>#N/A</v>
      </c>
      <c r="GV76" s="47" t="e">
        <f t="shared" si="173"/>
        <v>#N/A</v>
      </c>
      <c r="GW76" s="16" t="e">
        <f>'SC3'!DW47</f>
        <v>#N/A</v>
      </c>
      <c r="GX76" s="16" t="e">
        <f>'SC3'!DX47</f>
        <v>#N/A</v>
      </c>
      <c r="GY76" s="16" t="e">
        <f>'SC3'!DY47</f>
        <v>#N/A</v>
      </c>
      <c r="GZ76" s="16" t="e">
        <f t="shared" si="174"/>
        <v>#N/A</v>
      </c>
      <c r="HA76" s="16" t="e">
        <f t="shared" si="175"/>
        <v>#N/A</v>
      </c>
      <c r="HB76" s="45" t="e">
        <f>'SC3'!DZ47</f>
        <v>#N/A</v>
      </c>
      <c r="HC76" s="46" t="e">
        <f>'SC3'!EA47</f>
        <v>#N/A</v>
      </c>
      <c r="HD76" s="46" t="e">
        <f>'SC3'!EB47</f>
        <v>#N/A</v>
      </c>
      <c r="HE76" s="46" t="e">
        <f t="shared" si="176"/>
        <v>#N/A</v>
      </c>
      <c r="HF76" s="47" t="e">
        <f t="shared" si="177"/>
        <v>#N/A</v>
      </c>
      <c r="HG76" s="16" t="e">
        <f>'SC3'!EC47</f>
        <v>#N/A</v>
      </c>
      <c r="HH76" s="16" t="e">
        <f>'SC3'!ED47</f>
        <v>#N/A</v>
      </c>
      <c r="HI76" s="16" t="e">
        <f>'SC3'!EE47</f>
        <v>#N/A</v>
      </c>
      <c r="HJ76" s="16" t="e">
        <f t="shared" si="178"/>
        <v>#N/A</v>
      </c>
      <c r="HK76" s="16" t="e">
        <f t="shared" si="179"/>
        <v>#N/A</v>
      </c>
      <c r="HL76" s="45" t="e">
        <f>'SC3'!EF47</f>
        <v>#N/A</v>
      </c>
      <c r="HM76" s="46" t="e">
        <f>'SC3'!EG47</f>
        <v>#N/A</v>
      </c>
      <c r="HN76" s="46" t="e">
        <f>'SC3'!EH47</f>
        <v>#N/A</v>
      </c>
      <c r="HO76" s="46" t="e">
        <f t="shared" si="180"/>
        <v>#N/A</v>
      </c>
      <c r="HP76" s="47" t="e">
        <f t="shared" si="181"/>
        <v>#N/A</v>
      </c>
      <c r="HQ76" s="16" t="e">
        <f>'SC3'!EI47</f>
        <v>#N/A</v>
      </c>
      <c r="HR76" s="16" t="e">
        <f>'SC3'!EJ47</f>
        <v>#N/A</v>
      </c>
      <c r="HS76" s="16" t="e">
        <f>'SC3'!EK47</f>
        <v>#N/A</v>
      </c>
      <c r="HT76" s="16" t="e">
        <f t="shared" si="182"/>
        <v>#N/A</v>
      </c>
      <c r="HU76" s="16" t="e">
        <f t="shared" si="183"/>
        <v>#N/A</v>
      </c>
      <c r="HV76" s="45" t="e">
        <f>'SC3'!EL47</f>
        <v>#N/A</v>
      </c>
      <c r="HW76" s="46" t="e">
        <f>'SC3'!EM47</f>
        <v>#N/A</v>
      </c>
      <c r="HX76" s="46" t="e">
        <f>'SC3'!EN47</f>
        <v>#N/A</v>
      </c>
      <c r="HY76" s="46" t="e">
        <f t="shared" si="184"/>
        <v>#N/A</v>
      </c>
      <c r="HZ76" s="47" t="e">
        <f t="shared" si="185"/>
        <v>#N/A</v>
      </c>
      <c r="IA76" s="45" t="e">
        <f>'SC3'!EO47</f>
        <v>#N/A</v>
      </c>
      <c r="IB76" s="46" t="e">
        <f>'SC3'!EP47</f>
        <v>#N/A</v>
      </c>
      <c r="IC76" s="46" t="e">
        <f>'SC3'!EQ47</f>
        <v>#N/A</v>
      </c>
      <c r="ID76" s="46" t="e">
        <f t="shared" si="186"/>
        <v>#N/A</v>
      </c>
      <c r="IE76" s="47" t="e">
        <f t="shared" si="187"/>
        <v>#N/A</v>
      </c>
    </row>
    <row r="77" spans="1:239" s="16" customFormat="1" x14ac:dyDescent="0.25">
      <c r="J77" s="45"/>
      <c r="K77" s="46"/>
      <c r="L77" s="46"/>
      <c r="M77" s="46"/>
      <c r="N77" s="47"/>
      <c r="T77" s="45"/>
      <c r="U77" s="46"/>
      <c r="V77" s="46"/>
      <c r="W77" s="46"/>
      <c r="X77" s="47"/>
      <c r="AD77" s="45"/>
      <c r="AE77" s="46"/>
      <c r="AF77" s="46"/>
      <c r="AG77" s="46"/>
      <c r="AH77" s="47"/>
      <c r="AN77" s="45"/>
      <c r="AO77" s="46"/>
      <c r="AP77" s="46"/>
      <c r="AQ77" s="46"/>
      <c r="AR77" s="47"/>
      <c r="AX77" s="45"/>
      <c r="AY77" s="46"/>
      <c r="AZ77" s="46"/>
      <c r="BA77" s="46"/>
      <c r="BB77" s="47"/>
      <c r="BH77" s="45"/>
      <c r="BI77" s="46"/>
      <c r="BJ77" s="46"/>
      <c r="BK77" s="46"/>
      <c r="BL77" s="47"/>
      <c r="BR77" s="45"/>
      <c r="BS77" s="46"/>
      <c r="BT77" s="46"/>
      <c r="BU77" s="46"/>
      <c r="BV77" s="47"/>
      <c r="CB77" s="45"/>
      <c r="CC77" s="46"/>
      <c r="CD77" s="46"/>
      <c r="CE77" s="46"/>
      <c r="CF77" s="47"/>
      <c r="CL77" s="45"/>
      <c r="CM77" s="46"/>
      <c r="CN77" s="46"/>
      <c r="CO77" s="46"/>
      <c r="CP77" s="47"/>
      <c r="CV77" s="45"/>
      <c r="CW77" s="46"/>
      <c r="CX77" s="46"/>
      <c r="CY77" s="46"/>
      <c r="CZ77" s="47"/>
      <c r="DF77" s="45"/>
      <c r="DG77" s="46"/>
      <c r="DH77" s="46"/>
      <c r="DI77" s="46"/>
      <c r="DJ77" s="47"/>
      <c r="DP77" s="45"/>
      <c r="DQ77" s="46"/>
      <c r="DR77" s="46"/>
      <c r="DS77" s="46"/>
      <c r="DT77" s="47"/>
      <c r="DZ77" s="45"/>
      <c r="EA77" s="46"/>
      <c r="EB77" s="46"/>
      <c r="EC77" s="46"/>
      <c r="ED77" s="47"/>
      <c r="EJ77" s="45"/>
      <c r="EK77" s="46"/>
      <c r="EL77" s="46"/>
      <c r="EM77" s="46"/>
      <c r="EN77" s="47"/>
      <c r="ET77" s="45"/>
      <c r="EU77" s="46"/>
      <c r="EV77" s="46"/>
      <c r="EW77" s="46"/>
      <c r="EX77" s="47"/>
      <c r="FD77" s="45"/>
      <c r="FE77" s="46"/>
      <c r="FF77" s="46"/>
      <c r="FG77" s="46"/>
      <c r="FH77" s="47"/>
      <c r="FN77" s="45"/>
      <c r="FO77" s="46"/>
      <c r="FP77" s="46"/>
      <c r="FQ77" s="46"/>
      <c r="FR77" s="47"/>
      <c r="FX77" s="45"/>
      <c r="FY77" s="46"/>
      <c r="FZ77" s="46"/>
      <c r="GA77" s="46"/>
      <c r="GB77" s="47"/>
      <c r="GH77" s="45"/>
      <c r="GI77" s="46"/>
      <c r="GJ77" s="46"/>
      <c r="GK77" s="46"/>
      <c r="GL77" s="47"/>
      <c r="GR77" s="45"/>
      <c r="GS77" s="46"/>
      <c r="GT77" s="46"/>
      <c r="GU77" s="46"/>
      <c r="GV77" s="47"/>
      <c r="HB77" s="45"/>
      <c r="HC77" s="46"/>
      <c r="HD77" s="46"/>
      <c r="HE77" s="46"/>
      <c r="HF77" s="47"/>
      <c r="HL77" s="45"/>
      <c r="HM77" s="46"/>
      <c r="HN77" s="46"/>
      <c r="HO77" s="46"/>
      <c r="HP77" s="47"/>
      <c r="HV77" s="45"/>
      <c r="HW77" s="46"/>
      <c r="HX77" s="46"/>
      <c r="HY77" s="46"/>
      <c r="HZ77" s="47"/>
      <c r="IA77" s="45"/>
      <c r="IB77" s="46"/>
      <c r="IC77" s="46"/>
      <c r="ID77" s="46"/>
      <c r="IE77" s="47"/>
    </row>
    <row r="78" spans="1:239" s="16" customFormat="1" x14ac:dyDescent="0.25">
      <c r="J78" s="45"/>
      <c r="K78" s="46"/>
      <c r="L78" s="46"/>
      <c r="M78" s="46"/>
      <c r="N78" s="47"/>
      <c r="T78" s="45"/>
      <c r="U78" s="46"/>
      <c r="V78" s="46"/>
      <c r="W78" s="46"/>
      <c r="X78" s="47"/>
      <c r="AD78" s="45"/>
      <c r="AE78" s="46"/>
      <c r="AF78" s="46"/>
      <c r="AG78" s="46"/>
      <c r="AH78" s="47"/>
      <c r="AN78" s="45"/>
      <c r="AO78" s="46"/>
      <c r="AP78" s="46"/>
      <c r="AQ78" s="46"/>
      <c r="AR78" s="47"/>
      <c r="AX78" s="45"/>
      <c r="AY78" s="46"/>
      <c r="AZ78" s="46"/>
      <c r="BA78" s="46"/>
      <c r="BB78" s="47"/>
      <c r="BH78" s="45"/>
      <c r="BI78" s="46"/>
      <c r="BJ78" s="46"/>
      <c r="BK78" s="46"/>
      <c r="BL78" s="47"/>
      <c r="BR78" s="45"/>
      <c r="BS78" s="46"/>
      <c r="BT78" s="46"/>
      <c r="BU78" s="46"/>
      <c r="BV78" s="47"/>
      <c r="CB78" s="45"/>
      <c r="CC78" s="46"/>
      <c r="CD78" s="46"/>
      <c r="CE78" s="46"/>
      <c r="CF78" s="47"/>
      <c r="CL78" s="45"/>
      <c r="CM78" s="46"/>
      <c r="CN78" s="46"/>
      <c r="CO78" s="46"/>
      <c r="CP78" s="47"/>
      <c r="CV78" s="45"/>
      <c r="CW78" s="46"/>
      <c r="CX78" s="46"/>
      <c r="CY78" s="46"/>
      <c r="CZ78" s="47"/>
      <c r="DF78" s="45"/>
      <c r="DG78" s="46"/>
      <c r="DH78" s="46"/>
      <c r="DI78" s="46"/>
      <c r="DJ78" s="47"/>
      <c r="DP78" s="45"/>
      <c r="DQ78" s="46"/>
      <c r="DR78" s="46"/>
      <c r="DS78" s="46"/>
      <c r="DT78" s="47"/>
      <c r="DZ78" s="45"/>
      <c r="EA78" s="46"/>
      <c r="EB78" s="46"/>
      <c r="EC78" s="46"/>
      <c r="ED78" s="47"/>
      <c r="EJ78" s="45"/>
      <c r="EK78" s="46"/>
      <c r="EL78" s="46"/>
      <c r="EM78" s="46"/>
      <c r="EN78" s="47"/>
      <c r="ET78" s="45"/>
      <c r="EU78" s="46"/>
      <c r="EV78" s="46"/>
      <c r="EW78" s="46"/>
      <c r="EX78" s="47"/>
      <c r="FD78" s="45"/>
      <c r="FE78" s="46"/>
      <c r="FF78" s="46"/>
      <c r="FG78" s="46"/>
      <c r="FH78" s="47"/>
      <c r="FN78" s="45"/>
      <c r="FO78" s="46"/>
      <c r="FP78" s="46"/>
      <c r="FQ78" s="46"/>
      <c r="FR78" s="47"/>
      <c r="FX78" s="45"/>
      <c r="FY78" s="46"/>
      <c r="FZ78" s="46"/>
      <c r="GA78" s="46"/>
      <c r="GB78" s="47"/>
      <c r="GH78" s="45"/>
      <c r="GI78" s="46"/>
      <c r="GJ78" s="46"/>
      <c r="GK78" s="46"/>
      <c r="GL78" s="47"/>
      <c r="GR78" s="45"/>
      <c r="GS78" s="46"/>
      <c r="GT78" s="46"/>
      <c r="GU78" s="46"/>
      <c r="GV78" s="47"/>
      <c r="HB78" s="45"/>
      <c r="HC78" s="46"/>
      <c r="HD78" s="46"/>
      <c r="HE78" s="46"/>
      <c r="HF78" s="47"/>
      <c r="HL78" s="45"/>
      <c r="HM78" s="46"/>
      <c r="HN78" s="46"/>
      <c r="HO78" s="46"/>
      <c r="HP78" s="47"/>
      <c r="HV78" s="45"/>
      <c r="HW78" s="46"/>
      <c r="HX78" s="46"/>
      <c r="HY78" s="46"/>
      <c r="HZ78" s="47"/>
      <c r="IA78" s="45"/>
      <c r="IB78" s="46"/>
      <c r="IC78" s="46"/>
      <c r="ID78" s="46"/>
      <c r="IE78" s="47"/>
    </row>
    <row r="79" spans="1:239" s="16" customFormat="1" x14ac:dyDescent="0.25">
      <c r="A79" s="16">
        <f>'SC4'!A48</f>
        <v>0</v>
      </c>
      <c r="B79" s="16" t="str">
        <f>'SC4'!B48</f>
        <v>nominal</v>
      </c>
      <c r="C79" s="16">
        <f>'SC4'!C48</f>
        <v>0</v>
      </c>
      <c r="D79" s="16">
        <f>'SC4'!D48</f>
        <v>0</v>
      </c>
      <c r="E79" s="16">
        <f>'SC4'!E48</f>
        <v>0</v>
      </c>
      <c r="F79" s="16">
        <f>'SC4'!F48</f>
        <v>0</v>
      </c>
      <c r="G79" s="16">
        <f>'SC4'!G48</f>
        <v>0</v>
      </c>
      <c r="H79" s="16">
        <f>'SC4'!H48</f>
        <v>0</v>
      </c>
      <c r="I79" s="16">
        <f>'SC4'!I48</f>
        <v>0</v>
      </c>
      <c r="J79" s="45">
        <f>'SC4'!J48</f>
        <v>0</v>
      </c>
      <c r="K79" s="46" t="e">
        <f>'SC4'!K48</f>
        <v>#VALUE!</v>
      </c>
      <c r="L79" s="46" t="e">
        <f>'SC4'!L48</f>
        <v>#VALUE!</v>
      </c>
      <c r="M79" s="46"/>
      <c r="N79" s="47"/>
      <c r="O79" s="16">
        <f>'SC4'!M48</f>
        <v>0</v>
      </c>
      <c r="P79" s="16" t="e">
        <f>'SC4'!N48</f>
        <v>#VALUE!</v>
      </c>
      <c r="Q79" s="16" t="e">
        <f>'SC4'!O48</f>
        <v>#VALUE!</v>
      </c>
      <c r="R79" s="16" t="e">
        <f t="shared" si="98"/>
        <v>#VALUE!</v>
      </c>
      <c r="S79" s="16" t="e">
        <f t="shared" si="99"/>
        <v>#VALUE!</v>
      </c>
      <c r="T79" s="45">
        <f>'SC4'!P48</f>
        <v>0</v>
      </c>
      <c r="U79" s="46">
        <f>'SC4'!Q48</f>
        <v>0</v>
      </c>
      <c r="V79" s="46">
        <f>'SC4'!R48</f>
        <v>0</v>
      </c>
      <c r="W79" s="46">
        <f t="shared" si="100"/>
        <v>0</v>
      </c>
      <c r="X79" s="47">
        <f t="shared" si="101"/>
        <v>0</v>
      </c>
      <c r="Y79" s="16">
        <f>'SC4'!S48</f>
        <v>0</v>
      </c>
      <c r="Z79" s="16">
        <f>'SC4'!T48</f>
        <v>0</v>
      </c>
      <c r="AA79" s="16">
        <f>'SC4'!U48</f>
        <v>0</v>
      </c>
      <c r="AB79" s="16">
        <f t="shared" si="102"/>
        <v>0</v>
      </c>
      <c r="AC79" s="16">
        <f t="shared" si="103"/>
        <v>0</v>
      </c>
      <c r="AD79" s="45">
        <f>'SC4'!V48</f>
        <v>0</v>
      </c>
      <c r="AE79" s="46" t="e">
        <f>'SC4'!W48</f>
        <v>#VALUE!</v>
      </c>
      <c r="AF79" s="46" t="e">
        <f>'SC4'!X48</f>
        <v>#VALUE!</v>
      </c>
      <c r="AG79" s="46" t="e">
        <f t="shared" si="104"/>
        <v>#VALUE!</v>
      </c>
      <c r="AH79" s="47" t="e">
        <f t="shared" si="105"/>
        <v>#VALUE!</v>
      </c>
      <c r="AI79" s="16">
        <f>'SC4'!Y48</f>
        <v>0</v>
      </c>
      <c r="AJ79" s="16" t="e">
        <f>'SC4'!Z48</f>
        <v>#VALUE!</v>
      </c>
      <c r="AK79" s="16" t="e">
        <f>'SC4'!AA48</f>
        <v>#VALUE!</v>
      </c>
      <c r="AL79" s="16" t="e">
        <f t="shared" si="106"/>
        <v>#VALUE!</v>
      </c>
      <c r="AM79" s="16" t="e">
        <f t="shared" si="107"/>
        <v>#VALUE!</v>
      </c>
      <c r="AN79" s="45">
        <f>'SC4'!AB48</f>
        <v>0</v>
      </c>
      <c r="AO79" s="46">
        <f>'SC4'!AC48</f>
        <v>0</v>
      </c>
      <c r="AP79" s="46">
        <f>'SC4'!AD48</f>
        <v>0</v>
      </c>
      <c r="AQ79" s="46">
        <f t="shared" si="108"/>
        <v>0</v>
      </c>
      <c r="AR79" s="47">
        <f t="shared" si="109"/>
        <v>0</v>
      </c>
      <c r="AS79" s="16">
        <f>'SC4'!AE48</f>
        <v>0</v>
      </c>
      <c r="AT79" s="16">
        <f>'SC4'!AF48</f>
        <v>0</v>
      </c>
      <c r="AU79" s="16">
        <f>'SC4'!AG48</f>
        <v>0</v>
      </c>
      <c r="AV79" s="16">
        <f t="shared" si="110"/>
        <v>0</v>
      </c>
      <c r="AW79" s="16">
        <f t="shared" si="111"/>
        <v>0</v>
      </c>
      <c r="AX79" s="45">
        <f>'SC4'!AH48</f>
        <v>0</v>
      </c>
      <c r="AY79" s="46" t="str">
        <f>'SC4'!AI48</f>
        <v>-</v>
      </c>
      <c r="AZ79" s="46" t="str">
        <f>'SC4'!AJ48</f>
        <v>-</v>
      </c>
      <c r="BA79" s="46" t="e">
        <f t="shared" si="112"/>
        <v>#VALUE!</v>
      </c>
      <c r="BB79" s="47" t="e">
        <f t="shared" si="113"/>
        <v>#VALUE!</v>
      </c>
      <c r="BC79" s="16">
        <f>'SC4'!AK48</f>
        <v>0</v>
      </c>
      <c r="BD79" s="16" t="e">
        <f>'SC4'!AL48</f>
        <v>#VALUE!</v>
      </c>
      <c r="BE79" s="16" t="e">
        <f>'SC4'!AM48</f>
        <v>#VALUE!</v>
      </c>
      <c r="BF79" s="16" t="e">
        <f t="shared" si="114"/>
        <v>#VALUE!</v>
      </c>
      <c r="BG79" s="16" t="e">
        <f t="shared" si="115"/>
        <v>#VALUE!</v>
      </c>
      <c r="BH79" s="45">
        <f>'SC4'!AN48</f>
        <v>0</v>
      </c>
      <c r="BI79" s="46">
        <f>'SC4'!AO48</f>
        <v>0</v>
      </c>
      <c r="BJ79" s="46">
        <f>'SC4'!AP48</f>
        <v>0</v>
      </c>
      <c r="BK79" s="46">
        <f t="shared" si="116"/>
        <v>0</v>
      </c>
      <c r="BL79" s="47">
        <f t="shared" si="117"/>
        <v>0</v>
      </c>
      <c r="BM79" s="16">
        <f>'SC4'!AQ48</f>
        <v>0</v>
      </c>
      <c r="BN79" s="16">
        <f>'SC4'!AR48</f>
        <v>0</v>
      </c>
      <c r="BO79" s="16">
        <f>'SC4'!AS48</f>
        <v>0</v>
      </c>
      <c r="BP79" s="16">
        <f t="shared" si="118"/>
        <v>0</v>
      </c>
      <c r="BQ79" s="16">
        <f t="shared" si="119"/>
        <v>0</v>
      </c>
      <c r="BR79" s="45">
        <f>'SC4'!AT48</f>
        <v>0</v>
      </c>
      <c r="BS79" s="46" t="str">
        <f>'SC4'!AU48</f>
        <v>-</v>
      </c>
      <c r="BT79" s="46" t="str">
        <f>'SC4'!AV48</f>
        <v>-</v>
      </c>
      <c r="BU79" s="46" t="e">
        <f t="shared" si="120"/>
        <v>#VALUE!</v>
      </c>
      <c r="BV79" s="47" t="e">
        <f t="shared" si="121"/>
        <v>#VALUE!</v>
      </c>
      <c r="BW79" s="16">
        <f>'SC4'!AW48</f>
        <v>0</v>
      </c>
      <c r="BX79" s="16" t="e">
        <f>'SC4'!AX48</f>
        <v>#VALUE!</v>
      </c>
      <c r="BY79" s="16" t="e">
        <f>'SC4'!AY48</f>
        <v>#VALUE!</v>
      </c>
      <c r="BZ79" s="16" t="e">
        <f t="shared" si="122"/>
        <v>#VALUE!</v>
      </c>
      <c r="CA79" s="16" t="e">
        <f t="shared" si="123"/>
        <v>#VALUE!</v>
      </c>
      <c r="CB79" s="45">
        <f>'SC4'!AZ48</f>
        <v>0</v>
      </c>
      <c r="CC79" s="46">
        <f>'SC4'!BA48</f>
        <v>0</v>
      </c>
      <c r="CD79" s="46">
        <f>'SC4'!BB48</f>
        <v>0</v>
      </c>
      <c r="CE79" s="46">
        <f t="shared" si="124"/>
        <v>0</v>
      </c>
      <c r="CF79" s="47">
        <f t="shared" si="125"/>
        <v>0</v>
      </c>
      <c r="CG79" s="16">
        <f>'SC4'!BC48</f>
        <v>0</v>
      </c>
      <c r="CH79" s="16">
        <f>'SC4'!BD48</f>
        <v>0</v>
      </c>
      <c r="CI79" s="16">
        <f>'SC4'!BE48</f>
        <v>0</v>
      </c>
      <c r="CJ79" s="16">
        <f t="shared" si="126"/>
        <v>0</v>
      </c>
      <c r="CK79" s="16">
        <f t="shared" si="127"/>
        <v>0</v>
      </c>
      <c r="CL79" s="45">
        <f>'SC4'!BF48</f>
        <v>0</v>
      </c>
      <c r="CM79" s="46" t="str">
        <f>'SC4'!BG48</f>
        <v>-</v>
      </c>
      <c r="CN79" s="46" t="str">
        <f>'SC4'!BH48</f>
        <v>-</v>
      </c>
      <c r="CO79" s="46" t="e">
        <f t="shared" si="128"/>
        <v>#VALUE!</v>
      </c>
      <c r="CP79" s="47" t="e">
        <f t="shared" si="129"/>
        <v>#VALUE!</v>
      </c>
      <c r="CQ79" s="16">
        <f>'SC4'!BI48</f>
        <v>0</v>
      </c>
      <c r="CR79" s="16" t="e">
        <f>'SC4'!BJ48</f>
        <v>#VALUE!</v>
      </c>
      <c r="CS79" s="16" t="e">
        <f>'SC4'!BK48</f>
        <v>#VALUE!</v>
      </c>
      <c r="CT79" s="16" t="e">
        <f t="shared" si="130"/>
        <v>#VALUE!</v>
      </c>
      <c r="CU79" s="16" t="e">
        <f t="shared" si="131"/>
        <v>#VALUE!</v>
      </c>
      <c r="CV79" s="45">
        <f>'SC4'!BL48</f>
        <v>0</v>
      </c>
      <c r="CW79" s="46">
        <f>'SC4'!BM48</f>
        <v>0</v>
      </c>
      <c r="CX79" s="46">
        <f>'SC4'!BN48</f>
        <v>0</v>
      </c>
      <c r="CY79" s="46">
        <f t="shared" si="132"/>
        <v>0</v>
      </c>
      <c r="CZ79" s="47">
        <f t="shared" si="133"/>
        <v>0</v>
      </c>
      <c r="DA79" s="16">
        <f>'SC4'!BO48</f>
        <v>0</v>
      </c>
      <c r="DB79" s="16">
        <f>'SC4'!BP48</f>
        <v>0</v>
      </c>
      <c r="DC79" s="16">
        <f>'SC4'!BQ48</f>
        <v>0</v>
      </c>
      <c r="DD79" s="16">
        <f t="shared" si="134"/>
        <v>0</v>
      </c>
      <c r="DE79" s="16">
        <f t="shared" si="135"/>
        <v>0</v>
      </c>
      <c r="DF79" s="45">
        <f>'SC4'!BR48</f>
        <v>0</v>
      </c>
      <c r="DG79" s="46">
        <f>'SC4'!BS48</f>
        <v>0</v>
      </c>
      <c r="DH79" s="46">
        <f>'SC4'!BT48</f>
        <v>0</v>
      </c>
      <c r="DI79" s="46">
        <f t="shared" si="136"/>
        <v>0</v>
      </c>
      <c r="DJ79" s="47">
        <f t="shared" si="137"/>
        <v>0</v>
      </c>
      <c r="DK79" s="16">
        <f>'SC4'!BU48</f>
        <v>0</v>
      </c>
      <c r="DL79" s="16">
        <f>'SC4'!BV48</f>
        <v>0</v>
      </c>
      <c r="DM79" s="16">
        <f>'SC4'!BW48</f>
        <v>0</v>
      </c>
      <c r="DN79" s="16">
        <f t="shared" si="138"/>
        <v>0</v>
      </c>
      <c r="DO79" s="16">
        <f t="shared" si="139"/>
        <v>0</v>
      </c>
      <c r="DP79" s="45">
        <f>'SC4'!BX48</f>
        <v>0</v>
      </c>
      <c r="DQ79" s="46">
        <f>'SC4'!BY48</f>
        <v>0</v>
      </c>
      <c r="DR79" s="46">
        <f>'SC4'!BZ48</f>
        <v>0</v>
      </c>
      <c r="DS79" s="46">
        <f t="shared" si="140"/>
        <v>0</v>
      </c>
      <c r="DT79" s="47">
        <f t="shared" si="141"/>
        <v>0</v>
      </c>
      <c r="DU79" s="16">
        <f>'SC4'!CA48</f>
        <v>0</v>
      </c>
      <c r="DV79" s="16">
        <f>'SC4'!CB48</f>
        <v>0</v>
      </c>
      <c r="DW79" s="16">
        <f>'SC4'!CC48</f>
        <v>0</v>
      </c>
      <c r="DX79" s="16">
        <f t="shared" si="142"/>
        <v>0</v>
      </c>
      <c r="DY79" s="16">
        <f t="shared" si="143"/>
        <v>0</v>
      </c>
      <c r="DZ79" s="45">
        <f>'SC4'!CD48</f>
        <v>0</v>
      </c>
      <c r="EA79" s="46">
        <f>'SC4'!CE48</f>
        <v>0</v>
      </c>
      <c r="EB79" s="46">
        <f>'SC4'!CF48</f>
        <v>0</v>
      </c>
      <c r="EC79" s="46">
        <f t="shared" si="144"/>
        <v>0</v>
      </c>
      <c r="ED79" s="47">
        <f t="shared" si="145"/>
        <v>0</v>
      </c>
      <c r="EE79" s="16">
        <f>'SC4'!CG48</f>
        <v>0</v>
      </c>
      <c r="EF79" s="16">
        <f>'SC4'!CH48</f>
        <v>0</v>
      </c>
      <c r="EG79" s="16">
        <f>'SC4'!CI48</f>
        <v>0</v>
      </c>
      <c r="EH79" s="16">
        <f t="shared" si="146"/>
        <v>0</v>
      </c>
      <c r="EI79" s="16">
        <f t="shared" si="147"/>
        <v>0</v>
      </c>
      <c r="EJ79" s="45">
        <f>'SC4'!CJ48</f>
        <v>0</v>
      </c>
      <c r="EK79" s="46">
        <f>'SC4'!CK48</f>
        <v>0</v>
      </c>
      <c r="EL79" s="46">
        <f>'SC4'!CL48</f>
        <v>0</v>
      </c>
      <c r="EM79" s="46">
        <f t="shared" si="148"/>
        <v>0</v>
      </c>
      <c r="EN79" s="47">
        <f t="shared" si="149"/>
        <v>0</v>
      </c>
      <c r="EO79" s="16">
        <f>'SC4'!CM48</f>
        <v>0</v>
      </c>
      <c r="EP79" s="16">
        <f>'SC4'!CN48</f>
        <v>0</v>
      </c>
      <c r="EQ79" s="16">
        <f>'SC4'!CO48</f>
        <v>0</v>
      </c>
      <c r="ER79" s="16">
        <f t="shared" si="150"/>
        <v>0</v>
      </c>
      <c r="ES79" s="16">
        <f t="shared" si="151"/>
        <v>0</v>
      </c>
      <c r="ET79" s="45">
        <f>'SC4'!CP48</f>
        <v>0</v>
      </c>
      <c r="EU79" s="46">
        <f>'SC4'!CQ48</f>
        <v>0</v>
      </c>
      <c r="EV79" s="46">
        <f>'SC4'!CR48</f>
        <v>0</v>
      </c>
      <c r="EW79" s="46">
        <f t="shared" si="152"/>
        <v>0</v>
      </c>
      <c r="EX79" s="47">
        <f t="shared" si="153"/>
        <v>0</v>
      </c>
      <c r="EY79" s="16">
        <f>'SC4'!CS48</f>
        <v>0</v>
      </c>
      <c r="EZ79" s="16">
        <f>'SC4'!CT48</f>
        <v>0</v>
      </c>
      <c r="FA79" s="16">
        <f>'SC4'!CU48</f>
        <v>0</v>
      </c>
      <c r="FB79" s="16">
        <f t="shared" si="154"/>
        <v>0</v>
      </c>
      <c r="FC79" s="16">
        <f t="shared" si="155"/>
        <v>0</v>
      </c>
      <c r="FD79" s="45">
        <f>'SC4'!CV48</f>
        <v>0</v>
      </c>
      <c r="FE79" s="46">
        <f>'SC4'!CW48</f>
        <v>0</v>
      </c>
      <c r="FF79" s="46">
        <f>'SC4'!CX48</f>
        <v>0</v>
      </c>
      <c r="FG79" s="46">
        <f t="shared" si="156"/>
        <v>0</v>
      </c>
      <c r="FH79" s="47">
        <f t="shared" si="157"/>
        <v>0</v>
      </c>
      <c r="FI79" s="16">
        <f>'SC4'!CY48</f>
        <v>0</v>
      </c>
      <c r="FJ79" s="16">
        <f>'SC4'!CZ48</f>
        <v>0</v>
      </c>
      <c r="FK79" s="16">
        <f>'SC4'!DA48</f>
        <v>0</v>
      </c>
      <c r="FL79" s="16">
        <f t="shared" si="158"/>
        <v>0</v>
      </c>
      <c r="FM79" s="16">
        <f t="shared" si="159"/>
        <v>0</v>
      </c>
      <c r="FN79" s="45">
        <f>'SC4'!DB48</f>
        <v>0</v>
      </c>
      <c r="FO79" s="46">
        <f>'SC4'!DC48</f>
        <v>0</v>
      </c>
      <c r="FP79" s="46">
        <f>'SC4'!DD48</f>
        <v>0</v>
      </c>
      <c r="FQ79" s="46">
        <f t="shared" si="160"/>
        <v>0</v>
      </c>
      <c r="FR79" s="47">
        <f t="shared" si="161"/>
        <v>0</v>
      </c>
      <c r="FS79" s="16">
        <f>'SC4'!DE48</f>
        <v>0</v>
      </c>
      <c r="FT79" s="16">
        <f>'SC4'!DF48</f>
        <v>0</v>
      </c>
      <c r="FU79" s="16">
        <f>'SC4'!DG48</f>
        <v>0</v>
      </c>
      <c r="FV79" s="16">
        <f t="shared" si="162"/>
        <v>0</v>
      </c>
      <c r="FW79" s="16">
        <f t="shared" si="163"/>
        <v>0</v>
      </c>
      <c r="FX79" s="45">
        <f>'SC4'!DH48</f>
        <v>0</v>
      </c>
      <c r="FY79" s="46">
        <f>'SC4'!DI48</f>
        <v>0</v>
      </c>
      <c r="FZ79" s="46">
        <f>'SC4'!DJ48</f>
        <v>0</v>
      </c>
      <c r="GA79" s="46">
        <f t="shared" si="164"/>
        <v>0</v>
      </c>
      <c r="GB79" s="47">
        <f t="shared" si="165"/>
        <v>0</v>
      </c>
      <c r="GC79" s="16">
        <f>'SC4'!DK48</f>
        <v>0</v>
      </c>
      <c r="GD79" s="16">
        <f>'SC4'!DL48</f>
        <v>0</v>
      </c>
      <c r="GE79" s="16">
        <f>'SC4'!DM48</f>
        <v>0</v>
      </c>
      <c r="GF79" s="16">
        <f t="shared" si="166"/>
        <v>0</v>
      </c>
      <c r="GG79" s="16">
        <f t="shared" si="167"/>
        <v>0</v>
      </c>
      <c r="GH79" s="45">
        <f>'SC4'!DN48</f>
        <v>0</v>
      </c>
      <c r="GI79" s="46">
        <f>'SC4'!DO48</f>
        <v>0</v>
      </c>
      <c r="GJ79" s="46">
        <f>'SC4'!DP48</f>
        <v>0</v>
      </c>
      <c r="GK79" s="46">
        <f t="shared" si="168"/>
        <v>0</v>
      </c>
      <c r="GL79" s="47">
        <f t="shared" si="169"/>
        <v>0</v>
      </c>
      <c r="GM79" s="16">
        <f>'SC4'!DQ48</f>
        <v>0</v>
      </c>
      <c r="GN79" s="16">
        <f>'SC4'!DR48</f>
        <v>0</v>
      </c>
      <c r="GO79" s="16">
        <f>'SC4'!DS48</f>
        <v>0</v>
      </c>
      <c r="GP79" s="16">
        <f t="shared" si="170"/>
        <v>0</v>
      </c>
      <c r="GQ79" s="16">
        <f t="shared" si="171"/>
        <v>0</v>
      </c>
      <c r="GR79" s="45">
        <f>'SC4'!DT48</f>
        <v>0</v>
      </c>
      <c r="GS79" s="46">
        <f>'SC4'!DU48</f>
        <v>0</v>
      </c>
      <c r="GT79" s="46">
        <f>'SC4'!DV48</f>
        <v>0</v>
      </c>
      <c r="GU79" s="46">
        <f t="shared" si="172"/>
        <v>0</v>
      </c>
      <c r="GV79" s="47">
        <f t="shared" si="173"/>
        <v>0</v>
      </c>
      <c r="GW79" s="16">
        <f>'SC4'!DW48</f>
        <v>0</v>
      </c>
      <c r="GX79" s="16">
        <f>'SC4'!DX48</f>
        <v>0</v>
      </c>
      <c r="GY79" s="16">
        <f>'SC4'!DY48</f>
        <v>0</v>
      </c>
      <c r="GZ79" s="16">
        <f t="shared" si="174"/>
        <v>0</v>
      </c>
      <c r="HA79" s="16">
        <f t="shared" si="175"/>
        <v>0</v>
      </c>
      <c r="HB79" s="45">
        <f>'SC4'!DZ48</f>
        <v>0</v>
      </c>
      <c r="HC79" s="46">
        <f>'SC4'!EA48</f>
        <v>0</v>
      </c>
      <c r="HD79" s="46">
        <f>'SC4'!EB48</f>
        <v>0</v>
      </c>
      <c r="HE79" s="46">
        <f t="shared" si="176"/>
        <v>0</v>
      </c>
      <c r="HF79" s="47">
        <f t="shared" si="177"/>
        <v>0</v>
      </c>
      <c r="HG79" s="16">
        <f>'SC4'!EC48</f>
        <v>0</v>
      </c>
      <c r="HH79" s="16">
        <f>'SC4'!ED48</f>
        <v>0</v>
      </c>
      <c r="HI79" s="16">
        <f>'SC4'!EE48</f>
        <v>0</v>
      </c>
      <c r="HJ79" s="16">
        <f t="shared" si="178"/>
        <v>0</v>
      </c>
      <c r="HK79" s="16">
        <f t="shared" si="179"/>
        <v>0</v>
      </c>
      <c r="HL79" s="45">
        <f>'SC4'!EF48</f>
        <v>0</v>
      </c>
      <c r="HM79" s="46">
        <f>'SC4'!EG48</f>
        <v>0</v>
      </c>
      <c r="HN79" s="46">
        <f>'SC4'!EH48</f>
        <v>0</v>
      </c>
      <c r="HO79" s="46">
        <f t="shared" si="180"/>
        <v>0</v>
      </c>
      <c r="HP79" s="47">
        <f t="shared" si="181"/>
        <v>0</v>
      </c>
      <c r="HQ79" s="16">
        <f>'SC4'!EI48</f>
        <v>0</v>
      </c>
      <c r="HR79" s="16">
        <f>'SC4'!EJ48</f>
        <v>0</v>
      </c>
      <c r="HS79" s="16">
        <f>'SC4'!EK48</f>
        <v>0</v>
      </c>
      <c r="HT79" s="16">
        <f t="shared" si="182"/>
        <v>0</v>
      </c>
      <c r="HU79" s="16">
        <f t="shared" si="183"/>
        <v>0</v>
      </c>
      <c r="HV79" s="45">
        <f>'SC4'!EL48</f>
        <v>0</v>
      </c>
      <c r="HW79" s="46">
        <f>'SC4'!EM48</f>
        <v>0</v>
      </c>
      <c r="HX79" s="46">
        <f>'SC4'!EN48</f>
        <v>0</v>
      </c>
      <c r="HY79" s="46">
        <f t="shared" si="184"/>
        <v>0</v>
      </c>
      <c r="HZ79" s="47">
        <f t="shared" si="185"/>
        <v>0</v>
      </c>
      <c r="IA79" s="45">
        <f>'SC4'!EO48</f>
        <v>0</v>
      </c>
      <c r="IB79" s="46">
        <f>'SC4'!EP48</f>
        <v>0</v>
      </c>
      <c r="IC79" s="46">
        <f>'SC4'!EQ48</f>
        <v>0</v>
      </c>
      <c r="ID79" s="46">
        <f t="shared" si="186"/>
        <v>0</v>
      </c>
      <c r="IE79" s="47">
        <f t="shared" si="187"/>
        <v>0</v>
      </c>
    </row>
    <row r="80" spans="1:239" s="16" customFormat="1" x14ac:dyDescent="0.25">
      <c r="A80" s="16">
        <f>'SC4'!A42</f>
        <v>0</v>
      </c>
      <c r="B80" s="16" t="e">
        <f>'SC4'!B42</f>
        <v>#N/A</v>
      </c>
      <c r="C80" s="16" t="e">
        <f>'SC4'!C42</f>
        <v>#N/A</v>
      </c>
      <c r="D80" s="16" t="e">
        <f>'SC4'!D42</f>
        <v>#N/A</v>
      </c>
      <c r="E80" s="16" t="e">
        <f>'SC4'!E42</f>
        <v>#N/A</v>
      </c>
      <c r="F80" s="16" t="e">
        <f>'SC4'!F42</f>
        <v>#N/A</v>
      </c>
      <c r="G80" s="16" t="e">
        <f>'SC4'!G42</f>
        <v>#N/A</v>
      </c>
      <c r="H80" s="16" t="e">
        <f>'SC4'!H42</f>
        <v>#N/A</v>
      </c>
      <c r="I80" s="16" t="e">
        <f>'SC4'!I42</f>
        <v>#N/A</v>
      </c>
      <c r="J80" s="45" t="e">
        <f>'SC4'!J42</f>
        <v>#N/A</v>
      </c>
      <c r="K80" s="46" t="e">
        <f>'SC4'!K42</f>
        <v>#N/A</v>
      </c>
      <c r="L80" s="46" t="e">
        <f>'SC4'!L42</f>
        <v>#N/A</v>
      </c>
      <c r="M80" s="46" t="e">
        <f t="shared" si="188"/>
        <v>#N/A</v>
      </c>
      <c r="N80" s="47" t="e">
        <f t="shared" ref="N80:N85" si="190">L80-J80</f>
        <v>#N/A</v>
      </c>
      <c r="O80" s="16" t="e">
        <f>'SC4'!M42</f>
        <v>#N/A</v>
      </c>
      <c r="P80" s="16" t="e">
        <f>'SC4'!N42</f>
        <v>#N/A</v>
      </c>
      <c r="Q80" s="16" t="e">
        <f>'SC4'!O42</f>
        <v>#N/A</v>
      </c>
      <c r="R80" s="16" t="e">
        <f t="shared" si="98"/>
        <v>#N/A</v>
      </c>
      <c r="S80" s="16" t="e">
        <f t="shared" si="99"/>
        <v>#N/A</v>
      </c>
      <c r="T80" s="45" t="e">
        <f>'SC4'!P42</f>
        <v>#N/A</v>
      </c>
      <c r="U80" s="46" t="e">
        <f>'SC4'!Q42</f>
        <v>#N/A</v>
      </c>
      <c r="V80" s="46" t="e">
        <f>'SC4'!R42</f>
        <v>#N/A</v>
      </c>
      <c r="W80" s="46" t="e">
        <f t="shared" si="100"/>
        <v>#N/A</v>
      </c>
      <c r="X80" s="47" t="e">
        <f t="shared" si="101"/>
        <v>#N/A</v>
      </c>
      <c r="Y80" s="16" t="e">
        <f>'SC4'!S42</f>
        <v>#N/A</v>
      </c>
      <c r="Z80" s="16" t="e">
        <f>'SC4'!T42</f>
        <v>#N/A</v>
      </c>
      <c r="AA80" s="16" t="e">
        <f>'SC4'!U42</f>
        <v>#N/A</v>
      </c>
      <c r="AB80" s="16" t="e">
        <f t="shared" si="102"/>
        <v>#N/A</v>
      </c>
      <c r="AC80" s="16" t="e">
        <f t="shared" si="103"/>
        <v>#N/A</v>
      </c>
      <c r="AD80" s="45" t="e">
        <f>'SC4'!V42</f>
        <v>#N/A</v>
      </c>
      <c r="AE80" s="46" t="e">
        <f>'SC4'!W42</f>
        <v>#N/A</v>
      </c>
      <c r="AF80" s="46" t="e">
        <f>'SC4'!X42</f>
        <v>#N/A</v>
      </c>
      <c r="AG80" s="46" t="e">
        <f t="shared" si="104"/>
        <v>#N/A</v>
      </c>
      <c r="AH80" s="47" t="e">
        <f t="shared" si="105"/>
        <v>#N/A</v>
      </c>
      <c r="AI80" s="16" t="e">
        <f>'SC4'!Y42</f>
        <v>#N/A</v>
      </c>
      <c r="AJ80" s="16" t="e">
        <f>'SC4'!Z42</f>
        <v>#N/A</v>
      </c>
      <c r="AK80" s="16" t="e">
        <f>'SC4'!AA42</f>
        <v>#N/A</v>
      </c>
      <c r="AL80" s="16" t="e">
        <f t="shared" si="106"/>
        <v>#N/A</v>
      </c>
      <c r="AM80" s="16" t="e">
        <f t="shared" si="107"/>
        <v>#N/A</v>
      </c>
      <c r="AN80" s="45" t="e">
        <f>'SC4'!AB42</f>
        <v>#N/A</v>
      </c>
      <c r="AO80" s="46" t="e">
        <f>'SC4'!AC42</f>
        <v>#N/A</v>
      </c>
      <c r="AP80" s="46" t="e">
        <f>'SC4'!AD42</f>
        <v>#N/A</v>
      </c>
      <c r="AQ80" s="46" t="e">
        <f t="shared" si="108"/>
        <v>#N/A</v>
      </c>
      <c r="AR80" s="47" t="e">
        <f t="shared" si="109"/>
        <v>#N/A</v>
      </c>
      <c r="AS80" s="16" t="e">
        <f>'SC4'!AE42</f>
        <v>#N/A</v>
      </c>
      <c r="AT80" s="16" t="e">
        <f>'SC4'!AF42</f>
        <v>#N/A</v>
      </c>
      <c r="AU80" s="16" t="e">
        <f>'SC4'!AG42</f>
        <v>#N/A</v>
      </c>
      <c r="AV80" s="16" t="e">
        <f t="shared" si="110"/>
        <v>#N/A</v>
      </c>
      <c r="AW80" s="16" t="e">
        <f t="shared" si="111"/>
        <v>#N/A</v>
      </c>
      <c r="AX80" s="45" t="e">
        <f>'SC4'!AH42</f>
        <v>#N/A</v>
      </c>
      <c r="AY80" s="46" t="e">
        <f>'SC4'!AI42</f>
        <v>#N/A</v>
      </c>
      <c r="AZ80" s="46" t="e">
        <f>'SC4'!AJ42</f>
        <v>#N/A</v>
      </c>
      <c r="BA80" s="46" t="e">
        <f t="shared" si="112"/>
        <v>#N/A</v>
      </c>
      <c r="BB80" s="47" t="e">
        <f t="shared" si="113"/>
        <v>#N/A</v>
      </c>
      <c r="BC80" s="16" t="e">
        <f>'SC4'!AK42</f>
        <v>#N/A</v>
      </c>
      <c r="BD80" s="16" t="e">
        <f>'SC4'!AL42</f>
        <v>#N/A</v>
      </c>
      <c r="BE80" s="16" t="e">
        <f>'SC4'!AM42</f>
        <v>#N/A</v>
      </c>
      <c r="BF80" s="16" t="e">
        <f t="shared" si="114"/>
        <v>#N/A</v>
      </c>
      <c r="BG80" s="16" t="e">
        <f t="shared" si="115"/>
        <v>#N/A</v>
      </c>
      <c r="BH80" s="45" t="e">
        <f>'SC4'!AN42</f>
        <v>#N/A</v>
      </c>
      <c r="BI80" s="46" t="e">
        <f>'SC4'!AO42</f>
        <v>#N/A</v>
      </c>
      <c r="BJ80" s="46" t="e">
        <f>'SC4'!AP42</f>
        <v>#N/A</v>
      </c>
      <c r="BK80" s="46" t="e">
        <f t="shared" si="116"/>
        <v>#N/A</v>
      </c>
      <c r="BL80" s="47" t="e">
        <f t="shared" si="117"/>
        <v>#N/A</v>
      </c>
      <c r="BM80" s="16" t="e">
        <f>'SC4'!AQ42</f>
        <v>#N/A</v>
      </c>
      <c r="BN80" s="16" t="e">
        <f>'SC4'!AR42</f>
        <v>#N/A</v>
      </c>
      <c r="BO80" s="16" t="e">
        <f>'SC4'!AS42</f>
        <v>#N/A</v>
      </c>
      <c r="BP80" s="16" t="e">
        <f t="shared" si="118"/>
        <v>#N/A</v>
      </c>
      <c r="BQ80" s="16" t="e">
        <f t="shared" si="119"/>
        <v>#N/A</v>
      </c>
      <c r="BR80" s="45" t="e">
        <f>'SC4'!AT42</f>
        <v>#N/A</v>
      </c>
      <c r="BS80" s="46" t="e">
        <f>'SC4'!AU42</f>
        <v>#N/A</v>
      </c>
      <c r="BT80" s="46" t="e">
        <f>'SC4'!AV42</f>
        <v>#N/A</v>
      </c>
      <c r="BU80" s="46" t="e">
        <f t="shared" si="120"/>
        <v>#N/A</v>
      </c>
      <c r="BV80" s="47" t="e">
        <f t="shared" si="121"/>
        <v>#N/A</v>
      </c>
      <c r="BW80" s="16" t="e">
        <f>'SC4'!AW42</f>
        <v>#N/A</v>
      </c>
      <c r="BX80" s="16" t="e">
        <f>'SC4'!AX42</f>
        <v>#N/A</v>
      </c>
      <c r="BY80" s="16" t="e">
        <f>'SC4'!AY42</f>
        <v>#N/A</v>
      </c>
      <c r="BZ80" s="16" t="e">
        <f t="shared" si="122"/>
        <v>#N/A</v>
      </c>
      <c r="CA80" s="16" t="e">
        <f t="shared" si="123"/>
        <v>#N/A</v>
      </c>
      <c r="CB80" s="45" t="e">
        <f>'SC4'!AZ42</f>
        <v>#N/A</v>
      </c>
      <c r="CC80" s="46" t="e">
        <f>'SC4'!BA42</f>
        <v>#N/A</v>
      </c>
      <c r="CD80" s="46" t="e">
        <f>'SC4'!BB42</f>
        <v>#N/A</v>
      </c>
      <c r="CE80" s="46" t="e">
        <f t="shared" si="124"/>
        <v>#N/A</v>
      </c>
      <c r="CF80" s="47" t="e">
        <f t="shared" si="125"/>
        <v>#N/A</v>
      </c>
      <c r="CG80" s="16" t="e">
        <f>'SC4'!BC42</f>
        <v>#N/A</v>
      </c>
      <c r="CH80" s="16" t="e">
        <f>'SC4'!BD42</f>
        <v>#N/A</v>
      </c>
      <c r="CI80" s="16" t="e">
        <f>'SC4'!BE42</f>
        <v>#N/A</v>
      </c>
      <c r="CJ80" s="16" t="e">
        <f t="shared" si="126"/>
        <v>#N/A</v>
      </c>
      <c r="CK80" s="16" t="e">
        <f t="shared" si="127"/>
        <v>#N/A</v>
      </c>
      <c r="CL80" s="45" t="e">
        <f>'SC4'!BF42</f>
        <v>#N/A</v>
      </c>
      <c r="CM80" s="46" t="e">
        <f>'SC4'!BG42</f>
        <v>#N/A</v>
      </c>
      <c r="CN80" s="46" t="e">
        <f>'SC4'!BH42</f>
        <v>#N/A</v>
      </c>
      <c r="CO80" s="46" t="e">
        <f t="shared" si="128"/>
        <v>#N/A</v>
      </c>
      <c r="CP80" s="47" t="e">
        <f t="shared" si="129"/>
        <v>#N/A</v>
      </c>
      <c r="CQ80" s="16" t="e">
        <f>'SC4'!BI42</f>
        <v>#N/A</v>
      </c>
      <c r="CR80" s="16" t="e">
        <f>'SC4'!BJ42</f>
        <v>#N/A</v>
      </c>
      <c r="CS80" s="16" t="e">
        <f>'SC4'!BK42</f>
        <v>#N/A</v>
      </c>
      <c r="CT80" s="16" t="e">
        <f t="shared" si="130"/>
        <v>#N/A</v>
      </c>
      <c r="CU80" s="16" t="e">
        <f t="shared" si="131"/>
        <v>#N/A</v>
      </c>
      <c r="CV80" s="45" t="e">
        <f>'SC4'!BL42</f>
        <v>#N/A</v>
      </c>
      <c r="CW80" s="46" t="e">
        <f>'SC4'!BM42</f>
        <v>#N/A</v>
      </c>
      <c r="CX80" s="46" t="e">
        <f>'SC4'!BN42</f>
        <v>#N/A</v>
      </c>
      <c r="CY80" s="46" t="e">
        <f t="shared" si="132"/>
        <v>#N/A</v>
      </c>
      <c r="CZ80" s="47" t="e">
        <f t="shared" si="133"/>
        <v>#N/A</v>
      </c>
      <c r="DA80" s="16" t="e">
        <f>'SC4'!BO42</f>
        <v>#N/A</v>
      </c>
      <c r="DB80" s="16" t="e">
        <f>'SC4'!BP42</f>
        <v>#N/A</v>
      </c>
      <c r="DC80" s="16" t="e">
        <f>'SC4'!BQ42</f>
        <v>#N/A</v>
      </c>
      <c r="DD80" s="16" t="e">
        <f t="shared" si="134"/>
        <v>#N/A</v>
      </c>
      <c r="DE80" s="16" t="e">
        <f t="shared" si="135"/>
        <v>#N/A</v>
      </c>
      <c r="DF80" s="45" t="e">
        <f>'SC4'!BR42</f>
        <v>#N/A</v>
      </c>
      <c r="DG80" s="46" t="e">
        <f>'SC4'!BS42</f>
        <v>#N/A</v>
      </c>
      <c r="DH80" s="46" t="e">
        <f>'SC4'!BT42</f>
        <v>#N/A</v>
      </c>
      <c r="DI80" s="46" t="e">
        <f t="shared" si="136"/>
        <v>#N/A</v>
      </c>
      <c r="DJ80" s="47" t="e">
        <f t="shared" si="137"/>
        <v>#N/A</v>
      </c>
      <c r="DK80" s="16" t="e">
        <f>'SC4'!BU42</f>
        <v>#N/A</v>
      </c>
      <c r="DL80" s="16" t="e">
        <f>'SC4'!BV42</f>
        <v>#N/A</v>
      </c>
      <c r="DM80" s="16" t="e">
        <f>'SC4'!BW42</f>
        <v>#N/A</v>
      </c>
      <c r="DN80" s="16" t="e">
        <f t="shared" si="138"/>
        <v>#N/A</v>
      </c>
      <c r="DO80" s="16" t="e">
        <f t="shared" si="139"/>
        <v>#N/A</v>
      </c>
      <c r="DP80" s="45" t="e">
        <f>'SC4'!BX42</f>
        <v>#N/A</v>
      </c>
      <c r="DQ80" s="46" t="e">
        <f>'SC4'!BY42</f>
        <v>#N/A</v>
      </c>
      <c r="DR80" s="46" t="e">
        <f>'SC4'!BZ42</f>
        <v>#N/A</v>
      </c>
      <c r="DS80" s="46" t="e">
        <f t="shared" si="140"/>
        <v>#N/A</v>
      </c>
      <c r="DT80" s="47" t="e">
        <f t="shared" si="141"/>
        <v>#N/A</v>
      </c>
      <c r="DU80" s="16" t="e">
        <f>'SC4'!CA42</f>
        <v>#N/A</v>
      </c>
      <c r="DV80" s="16" t="e">
        <f>'SC4'!CB42</f>
        <v>#N/A</v>
      </c>
      <c r="DW80" s="16" t="e">
        <f>'SC4'!CC42</f>
        <v>#N/A</v>
      </c>
      <c r="DX80" s="16" t="e">
        <f t="shared" si="142"/>
        <v>#N/A</v>
      </c>
      <c r="DY80" s="16" t="e">
        <f t="shared" si="143"/>
        <v>#N/A</v>
      </c>
      <c r="DZ80" s="45" t="e">
        <f>'SC4'!CD42</f>
        <v>#N/A</v>
      </c>
      <c r="EA80" s="46" t="e">
        <f>'SC4'!CE42</f>
        <v>#N/A</v>
      </c>
      <c r="EB80" s="46" t="e">
        <f>'SC4'!CF42</f>
        <v>#N/A</v>
      </c>
      <c r="EC80" s="46" t="e">
        <f t="shared" si="144"/>
        <v>#N/A</v>
      </c>
      <c r="ED80" s="47" t="e">
        <f t="shared" si="145"/>
        <v>#N/A</v>
      </c>
      <c r="EE80" s="16" t="e">
        <f>'SC4'!CG42</f>
        <v>#N/A</v>
      </c>
      <c r="EF80" s="16" t="e">
        <f>'SC4'!CH42</f>
        <v>#N/A</v>
      </c>
      <c r="EG80" s="16" t="e">
        <f>'SC4'!CI42</f>
        <v>#N/A</v>
      </c>
      <c r="EH80" s="16" t="e">
        <f t="shared" si="146"/>
        <v>#N/A</v>
      </c>
      <c r="EI80" s="16" t="e">
        <f t="shared" si="147"/>
        <v>#N/A</v>
      </c>
      <c r="EJ80" s="45" t="e">
        <f>'SC4'!CJ42</f>
        <v>#N/A</v>
      </c>
      <c r="EK80" s="46" t="e">
        <f>'SC4'!CK42</f>
        <v>#N/A</v>
      </c>
      <c r="EL80" s="46" t="e">
        <f>'SC4'!CL42</f>
        <v>#N/A</v>
      </c>
      <c r="EM80" s="46" t="e">
        <f t="shared" si="148"/>
        <v>#N/A</v>
      </c>
      <c r="EN80" s="47" t="e">
        <f t="shared" si="149"/>
        <v>#N/A</v>
      </c>
      <c r="EO80" s="16" t="e">
        <f>'SC4'!CM42</f>
        <v>#N/A</v>
      </c>
      <c r="EP80" s="16" t="e">
        <f>'SC4'!CN42</f>
        <v>#N/A</v>
      </c>
      <c r="EQ80" s="16" t="e">
        <f>'SC4'!CO42</f>
        <v>#N/A</v>
      </c>
      <c r="ER80" s="16" t="e">
        <f t="shared" si="150"/>
        <v>#N/A</v>
      </c>
      <c r="ES80" s="16" t="e">
        <f t="shared" si="151"/>
        <v>#N/A</v>
      </c>
      <c r="ET80" s="45" t="e">
        <f>'SC4'!CP42</f>
        <v>#N/A</v>
      </c>
      <c r="EU80" s="46" t="e">
        <f>'SC4'!CQ42</f>
        <v>#N/A</v>
      </c>
      <c r="EV80" s="46" t="e">
        <f>'SC4'!CR42</f>
        <v>#N/A</v>
      </c>
      <c r="EW80" s="46" t="e">
        <f t="shared" si="152"/>
        <v>#N/A</v>
      </c>
      <c r="EX80" s="47" t="e">
        <f t="shared" si="153"/>
        <v>#N/A</v>
      </c>
      <c r="EY80" s="16" t="e">
        <f>'SC4'!CS42</f>
        <v>#N/A</v>
      </c>
      <c r="EZ80" s="16" t="e">
        <f>'SC4'!CT42</f>
        <v>#N/A</v>
      </c>
      <c r="FA80" s="16" t="e">
        <f>'SC4'!CU42</f>
        <v>#N/A</v>
      </c>
      <c r="FB80" s="16" t="e">
        <f t="shared" si="154"/>
        <v>#N/A</v>
      </c>
      <c r="FC80" s="16" t="e">
        <f t="shared" si="155"/>
        <v>#N/A</v>
      </c>
      <c r="FD80" s="45" t="e">
        <f>'SC4'!CV42</f>
        <v>#N/A</v>
      </c>
      <c r="FE80" s="46" t="e">
        <f>'SC4'!CW42</f>
        <v>#N/A</v>
      </c>
      <c r="FF80" s="46" t="e">
        <f>'SC4'!CX42</f>
        <v>#N/A</v>
      </c>
      <c r="FG80" s="46" t="e">
        <f t="shared" si="156"/>
        <v>#N/A</v>
      </c>
      <c r="FH80" s="47" t="e">
        <f t="shared" si="157"/>
        <v>#N/A</v>
      </c>
      <c r="FI80" s="16" t="e">
        <f>'SC4'!CY42</f>
        <v>#N/A</v>
      </c>
      <c r="FJ80" s="16" t="e">
        <f>'SC4'!CZ42</f>
        <v>#N/A</v>
      </c>
      <c r="FK80" s="16" t="e">
        <f>'SC4'!DA42</f>
        <v>#N/A</v>
      </c>
      <c r="FL80" s="16" t="e">
        <f t="shared" si="158"/>
        <v>#N/A</v>
      </c>
      <c r="FM80" s="16" t="e">
        <f t="shared" si="159"/>
        <v>#N/A</v>
      </c>
      <c r="FN80" s="45" t="e">
        <f>'SC4'!DB42</f>
        <v>#N/A</v>
      </c>
      <c r="FO80" s="46" t="e">
        <f>'SC4'!DC42</f>
        <v>#N/A</v>
      </c>
      <c r="FP80" s="46" t="e">
        <f>'SC4'!DD42</f>
        <v>#N/A</v>
      </c>
      <c r="FQ80" s="46" t="e">
        <f t="shared" si="160"/>
        <v>#N/A</v>
      </c>
      <c r="FR80" s="47" t="e">
        <f t="shared" si="161"/>
        <v>#N/A</v>
      </c>
      <c r="FS80" s="16" t="e">
        <f>'SC4'!DE42</f>
        <v>#N/A</v>
      </c>
      <c r="FT80" s="16" t="e">
        <f>'SC4'!DF42</f>
        <v>#N/A</v>
      </c>
      <c r="FU80" s="16" t="e">
        <f>'SC4'!DG42</f>
        <v>#N/A</v>
      </c>
      <c r="FV80" s="16" t="e">
        <f t="shared" si="162"/>
        <v>#N/A</v>
      </c>
      <c r="FW80" s="16" t="e">
        <f t="shared" si="163"/>
        <v>#N/A</v>
      </c>
      <c r="FX80" s="45" t="e">
        <f>'SC4'!DH42</f>
        <v>#N/A</v>
      </c>
      <c r="FY80" s="46" t="e">
        <f>'SC4'!DI42</f>
        <v>#N/A</v>
      </c>
      <c r="FZ80" s="46" t="e">
        <f>'SC4'!DJ42</f>
        <v>#N/A</v>
      </c>
      <c r="GA80" s="46" t="e">
        <f t="shared" si="164"/>
        <v>#N/A</v>
      </c>
      <c r="GB80" s="47" t="e">
        <f t="shared" si="165"/>
        <v>#N/A</v>
      </c>
      <c r="GC80" s="16" t="e">
        <f>'SC4'!DK42</f>
        <v>#N/A</v>
      </c>
      <c r="GD80" s="16" t="e">
        <f>'SC4'!DL42</f>
        <v>#N/A</v>
      </c>
      <c r="GE80" s="16" t="e">
        <f>'SC4'!DM42</f>
        <v>#N/A</v>
      </c>
      <c r="GF80" s="16" t="e">
        <f t="shared" si="166"/>
        <v>#N/A</v>
      </c>
      <c r="GG80" s="16" t="e">
        <f t="shared" si="167"/>
        <v>#N/A</v>
      </c>
      <c r="GH80" s="45" t="e">
        <f>'SC4'!DN42</f>
        <v>#N/A</v>
      </c>
      <c r="GI80" s="46" t="e">
        <f>'SC4'!DO42</f>
        <v>#N/A</v>
      </c>
      <c r="GJ80" s="46" t="e">
        <f>'SC4'!DP42</f>
        <v>#N/A</v>
      </c>
      <c r="GK80" s="46" t="e">
        <f t="shared" si="168"/>
        <v>#N/A</v>
      </c>
      <c r="GL80" s="47" t="e">
        <f t="shared" si="169"/>
        <v>#N/A</v>
      </c>
      <c r="GM80" s="16" t="e">
        <f>'SC4'!DQ42</f>
        <v>#N/A</v>
      </c>
      <c r="GN80" s="16" t="e">
        <f>'SC4'!DR42</f>
        <v>#N/A</v>
      </c>
      <c r="GO80" s="16" t="e">
        <f>'SC4'!DS42</f>
        <v>#N/A</v>
      </c>
      <c r="GP80" s="16" t="e">
        <f t="shared" si="170"/>
        <v>#N/A</v>
      </c>
      <c r="GQ80" s="16" t="e">
        <f t="shared" si="171"/>
        <v>#N/A</v>
      </c>
      <c r="GR80" s="45" t="e">
        <f>'SC4'!DT42</f>
        <v>#N/A</v>
      </c>
      <c r="GS80" s="46" t="e">
        <f>'SC4'!DU42</f>
        <v>#N/A</v>
      </c>
      <c r="GT80" s="46" t="e">
        <f>'SC4'!DV42</f>
        <v>#N/A</v>
      </c>
      <c r="GU80" s="46" t="e">
        <f t="shared" si="172"/>
        <v>#N/A</v>
      </c>
      <c r="GV80" s="47" t="e">
        <f t="shared" si="173"/>
        <v>#N/A</v>
      </c>
      <c r="GW80" s="16" t="e">
        <f>'SC4'!DW42</f>
        <v>#N/A</v>
      </c>
      <c r="GX80" s="16" t="e">
        <f>'SC4'!DX42</f>
        <v>#N/A</v>
      </c>
      <c r="GY80" s="16" t="e">
        <f>'SC4'!DY42</f>
        <v>#N/A</v>
      </c>
      <c r="GZ80" s="16" t="e">
        <f t="shared" si="174"/>
        <v>#N/A</v>
      </c>
      <c r="HA80" s="16" t="e">
        <f t="shared" si="175"/>
        <v>#N/A</v>
      </c>
      <c r="HB80" s="45" t="e">
        <f>'SC4'!DZ42</f>
        <v>#N/A</v>
      </c>
      <c r="HC80" s="46" t="e">
        <f>'SC4'!EA42</f>
        <v>#N/A</v>
      </c>
      <c r="HD80" s="46" t="e">
        <f>'SC4'!EB42</f>
        <v>#N/A</v>
      </c>
      <c r="HE80" s="46" t="e">
        <f t="shared" si="176"/>
        <v>#N/A</v>
      </c>
      <c r="HF80" s="47" t="e">
        <f t="shared" si="177"/>
        <v>#N/A</v>
      </c>
      <c r="HG80" s="16" t="e">
        <f>'SC4'!EC42</f>
        <v>#N/A</v>
      </c>
      <c r="HH80" s="16" t="e">
        <f>'SC4'!ED42</f>
        <v>#N/A</v>
      </c>
      <c r="HI80" s="16" t="e">
        <f>'SC4'!EE42</f>
        <v>#N/A</v>
      </c>
      <c r="HJ80" s="16" t="e">
        <f t="shared" si="178"/>
        <v>#N/A</v>
      </c>
      <c r="HK80" s="16" t="e">
        <f t="shared" si="179"/>
        <v>#N/A</v>
      </c>
      <c r="HL80" s="45" t="e">
        <f>'SC4'!EF42</f>
        <v>#N/A</v>
      </c>
      <c r="HM80" s="46" t="e">
        <f>'SC4'!EG42</f>
        <v>#N/A</v>
      </c>
      <c r="HN80" s="46" t="e">
        <f>'SC4'!EH42</f>
        <v>#N/A</v>
      </c>
      <c r="HO80" s="46" t="e">
        <f t="shared" si="180"/>
        <v>#N/A</v>
      </c>
      <c r="HP80" s="47" t="e">
        <f t="shared" si="181"/>
        <v>#N/A</v>
      </c>
      <c r="HQ80" s="16" t="e">
        <f>'SC4'!EI42</f>
        <v>#N/A</v>
      </c>
      <c r="HR80" s="16" t="e">
        <f>'SC4'!EJ42</f>
        <v>#N/A</v>
      </c>
      <c r="HS80" s="16" t="e">
        <f>'SC4'!EK42</f>
        <v>#N/A</v>
      </c>
      <c r="HT80" s="16" t="e">
        <f t="shared" si="182"/>
        <v>#N/A</v>
      </c>
      <c r="HU80" s="16" t="e">
        <f t="shared" si="183"/>
        <v>#N/A</v>
      </c>
      <c r="HV80" s="45" t="e">
        <f>'SC4'!EL42</f>
        <v>#N/A</v>
      </c>
      <c r="HW80" s="46" t="e">
        <f>'SC4'!EM42</f>
        <v>#N/A</v>
      </c>
      <c r="HX80" s="46" t="e">
        <f>'SC4'!EN42</f>
        <v>#N/A</v>
      </c>
      <c r="HY80" s="46" t="e">
        <f t="shared" si="184"/>
        <v>#N/A</v>
      </c>
      <c r="HZ80" s="47" t="e">
        <f t="shared" si="185"/>
        <v>#N/A</v>
      </c>
      <c r="IA80" s="45" t="e">
        <f>'SC4'!EO42</f>
        <v>#N/A</v>
      </c>
      <c r="IB80" s="46" t="e">
        <f>'SC4'!EP42</f>
        <v>#N/A</v>
      </c>
      <c r="IC80" s="46" t="e">
        <f>'SC4'!EQ42</f>
        <v>#N/A</v>
      </c>
      <c r="ID80" s="46" t="e">
        <f t="shared" si="186"/>
        <v>#N/A</v>
      </c>
      <c r="IE80" s="47" t="e">
        <f t="shared" si="187"/>
        <v>#N/A</v>
      </c>
    </row>
    <row r="81" spans="1:239" s="16" customFormat="1" x14ac:dyDescent="0.25">
      <c r="A81" s="16">
        <f>'SC4'!A43</f>
        <v>0</v>
      </c>
      <c r="B81" s="16" t="e">
        <f>'SC4'!B43</f>
        <v>#N/A</v>
      </c>
      <c r="C81" s="16" t="e">
        <f>'SC4'!C43</f>
        <v>#N/A</v>
      </c>
      <c r="D81" s="16" t="e">
        <f>'SC4'!D43</f>
        <v>#N/A</v>
      </c>
      <c r="E81" s="16" t="e">
        <f>'SC4'!E43</f>
        <v>#N/A</v>
      </c>
      <c r="F81" s="16" t="e">
        <f>'SC4'!F43</f>
        <v>#N/A</v>
      </c>
      <c r="G81" s="16" t="e">
        <f>'SC4'!G43</f>
        <v>#N/A</v>
      </c>
      <c r="H81" s="16" t="e">
        <f>'SC4'!H43</f>
        <v>#N/A</v>
      </c>
      <c r="I81" s="16" t="e">
        <f>'SC4'!I43</f>
        <v>#N/A</v>
      </c>
      <c r="J81" s="45" t="e">
        <f>'SC4'!J43</f>
        <v>#N/A</v>
      </c>
      <c r="K81" s="46" t="e">
        <f>'SC4'!K43</f>
        <v>#N/A</v>
      </c>
      <c r="L81" s="46" t="e">
        <f>'SC4'!L43</f>
        <v>#N/A</v>
      </c>
      <c r="M81" s="46" t="e">
        <f t="shared" si="188"/>
        <v>#N/A</v>
      </c>
      <c r="N81" s="47" t="e">
        <f t="shared" si="190"/>
        <v>#N/A</v>
      </c>
      <c r="O81" s="16" t="e">
        <f>'SC4'!M43</f>
        <v>#N/A</v>
      </c>
      <c r="P81" s="16" t="e">
        <f>'SC4'!N43</f>
        <v>#N/A</v>
      </c>
      <c r="Q81" s="16" t="e">
        <f>'SC4'!O43</f>
        <v>#N/A</v>
      </c>
      <c r="R81" s="16" t="e">
        <f t="shared" si="98"/>
        <v>#N/A</v>
      </c>
      <c r="S81" s="16" t="e">
        <f t="shared" si="99"/>
        <v>#N/A</v>
      </c>
      <c r="T81" s="45" t="e">
        <f>'SC4'!P43</f>
        <v>#N/A</v>
      </c>
      <c r="U81" s="46" t="e">
        <f>'SC4'!Q43</f>
        <v>#N/A</v>
      </c>
      <c r="V81" s="46" t="e">
        <f>'SC4'!R43</f>
        <v>#N/A</v>
      </c>
      <c r="W81" s="46" t="e">
        <f t="shared" si="100"/>
        <v>#N/A</v>
      </c>
      <c r="X81" s="47" t="e">
        <f t="shared" si="101"/>
        <v>#N/A</v>
      </c>
      <c r="Y81" s="16" t="e">
        <f>'SC4'!S43</f>
        <v>#N/A</v>
      </c>
      <c r="Z81" s="16" t="e">
        <f>'SC4'!T43</f>
        <v>#N/A</v>
      </c>
      <c r="AA81" s="16" t="e">
        <f>'SC4'!U43</f>
        <v>#N/A</v>
      </c>
      <c r="AB81" s="16" t="e">
        <f t="shared" si="102"/>
        <v>#N/A</v>
      </c>
      <c r="AC81" s="16" t="e">
        <f t="shared" si="103"/>
        <v>#N/A</v>
      </c>
      <c r="AD81" s="45" t="e">
        <f>'SC4'!V43</f>
        <v>#N/A</v>
      </c>
      <c r="AE81" s="46" t="e">
        <f>'SC4'!W43</f>
        <v>#N/A</v>
      </c>
      <c r="AF81" s="46" t="e">
        <f>'SC4'!X43</f>
        <v>#N/A</v>
      </c>
      <c r="AG81" s="46" t="e">
        <f t="shared" si="104"/>
        <v>#N/A</v>
      </c>
      <c r="AH81" s="47" t="e">
        <f t="shared" si="105"/>
        <v>#N/A</v>
      </c>
      <c r="AI81" s="16" t="e">
        <f>'SC4'!Y43</f>
        <v>#N/A</v>
      </c>
      <c r="AJ81" s="16" t="e">
        <f>'SC4'!Z43</f>
        <v>#N/A</v>
      </c>
      <c r="AK81" s="16" t="e">
        <f>'SC4'!AA43</f>
        <v>#N/A</v>
      </c>
      <c r="AL81" s="16" t="e">
        <f t="shared" si="106"/>
        <v>#N/A</v>
      </c>
      <c r="AM81" s="16" t="e">
        <f t="shared" si="107"/>
        <v>#N/A</v>
      </c>
      <c r="AN81" s="45" t="e">
        <f>'SC4'!AB43</f>
        <v>#N/A</v>
      </c>
      <c r="AO81" s="46" t="e">
        <f>'SC4'!AC43</f>
        <v>#N/A</v>
      </c>
      <c r="AP81" s="46" t="e">
        <f>'SC4'!AD43</f>
        <v>#N/A</v>
      </c>
      <c r="AQ81" s="46" t="e">
        <f t="shared" si="108"/>
        <v>#N/A</v>
      </c>
      <c r="AR81" s="47" t="e">
        <f t="shared" si="109"/>
        <v>#N/A</v>
      </c>
      <c r="AS81" s="16" t="e">
        <f>'SC4'!AE43</f>
        <v>#N/A</v>
      </c>
      <c r="AT81" s="16" t="e">
        <f>'SC4'!AF43</f>
        <v>#N/A</v>
      </c>
      <c r="AU81" s="16" t="e">
        <f>'SC4'!AG43</f>
        <v>#N/A</v>
      </c>
      <c r="AV81" s="16" t="e">
        <f t="shared" si="110"/>
        <v>#N/A</v>
      </c>
      <c r="AW81" s="16" t="e">
        <f t="shared" si="111"/>
        <v>#N/A</v>
      </c>
      <c r="AX81" s="45" t="e">
        <f>'SC4'!AH43</f>
        <v>#N/A</v>
      </c>
      <c r="AY81" s="46" t="e">
        <f>'SC4'!AI43</f>
        <v>#N/A</v>
      </c>
      <c r="AZ81" s="46" t="e">
        <f>'SC4'!AJ43</f>
        <v>#N/A</v>
      </c>
      <c r="BA81" s="46" t="e">
        <f t="shared" si="112"/>
        <v>#N/A</v>
      </c>
      <c r="BB81" s="47" t="e">
        <f t="shared" si="113"/>
        <v>#N/A</v>
      </c>
      <c r="BC81" s="16" t="e">
        <f>'SC4'!AK43</f>
        <v>#N/A</v>
      </c>
      <c r="BD81" s="16" t="e">
        <f>'SC4'!AL43</f>
        <v>#N/A</v>
      </c>
      <c r="BE81" s="16" t="e">
        <f>'SC4'!AM43</f>
        <v>#N/A</v>
      </c>
      <c r="BF81" s="16" t="e">
        <f t="shared" si="114"/>
        <v>#N/A</v>
      </c>
      <c r="BG81" s="16" t="e">
        <f t="shared" si="115"/>
        <v>#N/A</v>
      </c>
      <c r="BH81" s="45" t="e">
        <f>'SC4'!AN43</f>
        <v>#N/A</v>
      </c>
      <c r="BI81" s="46" t="e">
        <f>'SC4'!AO43</f>
        <v>#N/A</v>
      </c>
      <c r="BJ81" s="46" t="e">
        <f>'SC4'!AP43</f>
        <v>#N/A</v>
      </c>
      <c r="BK81" s="46" t="e">
        <f t="shared" si="116"/>
        <v>#N/A</v>
      </c>
      <c r="BL81" s="47" t="e">
        <f t="shared" si="117"/>
        <v>#N/A</v>
      </c>
      <c r="BM81" s="16" t="e">
        <f>'SC4'!AQ43</f>
        <v>#N/A</v>
      </c>
      <c r="BN81" s="16" t="e">
        <f>'SC4'!AR43</f>
        <v>#N/A</v>
      </c>
      <c r="BO81" s="16" t="e">
        <f>'SC4'!AS43</f>
        <v>#N/A</v>
      </c>
      <c r="BP81" s="16" t="e">
        <f t="shared" si="118"/>
        <v>#N/A</v>
      </c>
      <c r="BQ81" s="16" t="e">
        <f t="shared" si="119"/>
        <v>#N/A</v>
      </c>
      <c r="BR81" s="45" t="e">
        <f>'SC4'!AT43</f>
        <v>#N/A</v>
      </c>
      <c r="BS81" s="46" t="e">
        <f>'SC4'!AU43</f>
        <v>#N/A</v>
      </c>
      <c r="BT81" s="46" t="e">
        <f>'SC4'!AV43</f>
        <v>#N/A</v>
      </c>
      <c r="BU81" s="46" t="e">
        <f t="shared" si="120"/>
        <v>#N/A</v>
      </c>
      <c r="BV81" s="47" t="e">
        <f t="shared" si="121"/>
        <v>#N/A</v>
      </c>
      <c r="BW81" s="16" t="e">
        <f>'SC4'!AW43</f>
        <v>#N/A</v>
      </c>
      <c r="BX81" s="16" t="e">
        <f>'SC4'!AX43</f>
        <v>#N/A</v>
      </c>
      <c r="BY81" s="16" t="e">
        <f>'SC4'!AY43</f>
        <v>#N/A</v>
      </c>
      <c r="BZ81" s="16" t="e">
        <f t="shared" si="122"/>
        <v>#N/A</v>
      </c>
      <c r="CA81" s="16" t="e">
        <f t="shared" si="123"/>
        <v>#N/A</v>
      </c>
      <c r="CB81" s="45" t="e">
        <f>'SC4'!AZ43</f>
        <v>#N/A</v>
      </c>
      <c r="CC81" s="46" t="e">
        <f>'SC4'!BA43</f>
        <v>#N/A</v>
      </c>
      <c r="CD81" s="46" t="e">
        <f>'SC4'!BB43</f>
        <v>#N/A</v>
      </c>
      <c r="CE81" s="46" t="e">
        <f t="shared" si="124"/>
        <v>#N/A</v>
      </c>
      <c r="CF81" s="47" t="e">
        <f t="shared" si="125"/>
        <v>#N/A</v>
      </c>
      <c r="CG81" s="16" t="e">
        <f>'SC4'!BC43</f>
        <v>#N/A</v>
      </c>
      <c r="CH81" s="16" t="e">
        <f>'SC4'!BD43</f>
        <v>#N/A</v>
      </c>
      <c r="CI81" s="16" t="e">
        <f>'SC4'!BE43</f>
        <v>#N/A</v>
      </c>
      <c r="CJ81" s="16" t="e">
        <f t="shared" si="126"/>
        <v>#N/A</v>
      </c>
      <c r="CK81" s="16" t="e">
        <f t="shared" si="127"/>
        <v>#N/A</v>
      </c>
      <c r="CL81" s="45" t="e">
        <f>'SC4'!BF43</f>
        <v>#N/A</v>
      </c>
      <c r="CM81" s="46" t="e">
        <f>'SC4'!BG43</f>
        <v>#N/A</v>
      </c>
      <c r="CN81" s="46" t="e">
        <f>'SC4'!BH43</f>
        <v>#N/A</v>
      </c>
      <c r="CO81" s="46" t="e">
        <f t="shared" si="128"/>
        <v>#N/A</v>
      </c>
      <c r="CP81" s="47" t="e">
        <f t="shared" si="129"/>
        <v>#N/A</v>
      </c>
      <c r="CQ81" s="16" t="e">
        <f>'SC4'!BI43</f>
        <v>#N/A</v>
      </c>
      <c r="CR81" s="16" t="e">
        <f>'SC4'!BJ43</f>
        <v>#N/A</v>
      </c>
      <c r="CS81" s="16" t="e">
        <f>'SC4'!BK43</f>
        <v>#N/A</v>
      </c>
      <c r="CT81" s="16" t="e">
        <f t="shared" si="130"/>
        <v>#N/A</v>
      </c>
      <c r="CU81" s="16" t="e">
        <f t="shared" si="131"/>
        <v>#N/A</v>
      </c>
      <c r="CV81" s="45" t="e">
        <f>'SC4'!BL43</f>
        <v>#N/A</v>
      </c>
      <c r="CW81" s="46" t="e">
        <f>'SC4'!BM43</f>
        <v>#N/A</v>
      </c>
      <c r="CX81" s="46" t="e">
        <f>'SC4'!BN43</f>
        <v>#N/A</v>
      </c>
      <c r="CY81" s="46" t="e">
        <f t="shared" si="132"/>
        <v>#N/A</v>
      </c>
      <c r="CZ81" s="47" t="e">
        <f t="shared" si="133"/>
        <v>#N/A</v>
      </c>
      <c r="DA81" s="16" t="e">
        <f>'SC4'!BO43</f>
        <v>#N/A</v>
      </c>
      <c r="DB81" s="16" t="e">
        <f>'SC4'!BP43</f>
        <v>#N/A</v>
      </c>
      <c r="DC81" s="16" t="e">
        <f>'SC4'!BQ43</f>
        <v>#N/A</v>
      </c>
      <c r="DD81" s="16" t="e">
        <f t="shared" si="134"/>
        <v>#N/A</v>
      </c>
      <c r="DE81" s="16" t="e">
        <f t="shared" si="135"/>
        <v>#N/A</v>
      </c>
      <c r="DF81" s="45" t="e">
        <f>'SC4'!BR43</f>
        <v>#N/A</v>
      </c>
      <c r="DG81" s="46" t="e">
        <f>'SC4'!BS43</f>
        <v>#N/A</v>
      </c>
      <c r="DH81" s="46" t="e">
        <f>'SC4'!BT43</f>
        <v>#N/A</v>
      </c>
      <c r="DI81" s="46" t="e">
        <f t="shared" si="136"/>
        <v>#N/A</v>
      </c>
      <c r="DJ81" s="47" t="e">
        <f t="shared" si="137"/>
        <v>#N/A</v>
      </c>
      <c r="DK81" s="16" t="e">
        <f>'SC4'!BU43</f>
        <v>#N/A</v>
      </c>
      <c r="DL81" s="16" t="e">
        <f>'SC4'!BV43</f>
        <v>#N/A</v>
      </c>
      <c r="DM81" s="16" t="e">
        <f>'SC4'!BW43</f>
        <v>#N/A</v>
      </c>
      <c r="DN81" s="16" t="e">
        <f t="shared" si="138"/>
        <v>#N/A</v>
      </c>
      <c r="DO81" s="16" t="e">
        <f t="shared" si="139"/>
        <v>#N/A</v>
      </c>
      <c r="DP81" s="45" t="e">
        <f>'SC4'!BX43</f>
        <v>#N/A</v>
      </c>
      <c r="DQ81" s="46" t="e">
        <f>'SC4'!BY43</f>
        <v>#N/A</v>
      </c>
      <c r="DR81" s="46" t="e">
        <f>'SC4'!BZ43</f>
        <v>#N/A</v>
      </c>
      <c r="DS81" s="46" t="e">
        <f t="shared" si="140"/>
        <v>#N/A</v>
      </c>
      <c r="DT81" s="47" t="e">
        <f t="shared" si="141"/>
        <v>#N/A</v>
      </c>
      <c r="DU81" s="16" t="e">
        <f>'SC4'!CA43</f>
        <v>#N/A</v>
      </c>
      <c r="DV81" s="16" t="e">
        <f>'SC4'!CB43</f>
        <v>#N/A</v>
      </c>
      <c r="DW81" s="16" t="e">
        <f>'SC4'!CC43</f>
        <v>#N/A</v>
      </c>
      <c r="DX81" s="16" t="e">
        <f t="shared" si="142"/>
        <v>#N/A</v>
      </c>
      <c r="DY81" s="16" t="e">
        <f t="shared" si="143"/>
        <v>#N/A</v>
      </c>
      <c r="DZ81" s="45" t="e">
        <f>'SC4'!CD43</f>
        <v>#N/A</v>
      </c>
      <c r="EA81" s="46" t="e">
        <f>'SC4'!CE43</f>
        <v>#N/A</v>
      </c>
      <c r="EB81" s="46" t="e">
        <f>'SC4'!CF43</f>
        <v>#N/A</v>
      </c>
      <c r="EC81" s="46" t="e">
        <f t="shared" si="144"/>
        <v>#N/A</v>
      </c>
      <c r="ED81" s="47" t="e">
        <f t="shared" si="145"/>
        <v>#N/A</v>
      </c>
      <c r="EE81" s="16" t="e">
        <f>'SC4'!CG43</f>
        <v>#N/A</v>
      </c>
      <c r="EF81" s="16" t="e">
        <f>'SC4'!CH43</f>
        <v>#N/A</v>
      </c>
      <c r="EG81" s="16" t="e">
        <f>'SC4'!CI43</f>
        <v>#N/A</v>
      </c>
      <c r="EH81" s="16" t="e">
        <f t="shared" si="146"/>
        <v>#N/A</v>
      </c>
      <c r="EI81" s="16" t="e">
        <f t="shared" si="147"/>
        <v>#N/A</v>
      </c>
      <c r="EJ81" s="45" t="e">
        <f>'SC4'!CJ43</f>
        <v>#N/A</v>
      </c>
      <c r="EK81" s="46" t="e">
        <f>'SC4'!CK43</f>
        <v>#N/A</v>
      </c>
      <c r="EL81" s="46" t="e">
        <f>'SC4'!CL43</f>
        <v>#N/A</v>
      </c>
      <c r="EM81" s="46" t="e">
        <f t="shared" si="148"/>
        <v>#N/A</v>
      </c>
      <c r="EN81" s="47" t="e">
        <f t="shared" si="149"/>
        <v>#N/A</v>
      </c>
      <c r="EO81" s="16" t="e">
        <f>'SC4'!CM43</f>
        <v>#N/A</v>
      </c>
      <c r="EP81" s="16" t="e">
        <f>'SC4'!CN43</f>
        <v>#N/A</v>
      </c>
      <c r="EQ81" s="16" t="e">
        <f>'SC4'!CO43</f>
        <v>#N/A</v>
      </c>
      <c r="ER81" s="16" t="e">
        <f t="shared" si="150"/>
        <v>#N/A</v>
      </c>
      <c r="ES81" s="16" t="e">
        <f t="shared" si="151"/>
        <v>#N/A</v>
      </c>
      <c r="ET81" s="45" t="e">
        <f>'SC4'!CP43</f>
        <v>#N/A</v>
      </c>
      <c r="EU81" s="46" t="e">
        <f>'SC4'!CQ43</f>
        <v>#N/A</v>
      </c>
      <c r="EV81" s="46" t="e">
        <f>'SC4'!CR43</f>
        <v>#N/A</v>
      </c>
      <c r="EW81" s="46" t="e">
        <f t="shared" si="152"/>
        <v>#N/A</v>
      </c>
      <c r="EX81" s="47" t="e">
        <f t="shared" si="153"/>
        <v>#N/A</v>
      </c>
      <c r="EY81" s="16" t="e">
        <f>'SC4'!CS43</f>
        <v>#N/A</v>
      </c>
      <c r="EZ81" s="16" t="e">
        <f>'SC4'!CT43</f>
        <v>#N/A</v>
      </c>
      <c r="FA81" s="16" t="e">
        <f>'SC4'!CU43</f>
        <v>#N/A</v>
      </c>
      <c r="FB81" s="16" t="e">
        <f t="shared" si="154"/>
        <v>#N/A</v>
      </c>
      <c r="FC81" s="16" t="e">
        <f t="shared" si="155"/>
        <v>#N/A</v>
      </c>
      <c r="FD81" s="45" t="e">
        <f>'SC4'!CV43</f>
        <v>#N/A</v>
      </c>
      <c r="FE81" s="46" t="e">
        <f>'SC4'!CW43</f>
        <v>#N/A</v>
      </c>
      <c r="FF81" s="46" t="e">
        <f>'SC4'!CX43</f>
        <v>#N/A</v>
      </c>
      <c r="FG81" s="46" t="e">
        <f t="shared" si="156"/>
        <v>#N/A</v>
      </c>
      <c r="FH81" s="47" t="e">
        <f t="shared" si="157"/>
        <v>#N/A</v>
      </c>
      <c r="FI81" s="16" t="e">
        <f>'SC4'!CY43</f>
        <v>#N/A</v>
      </c>
      <c r="FJ81" s="16" t="e">
        <f>'SC4'!CZ43</f>
        <v>#N/A</v>
      </c>
      <c r="FK81" s="16" t="e">
        <f>'SC4'!DA43</f>
        <v>#N/A</v>
      </c>
      <c r="FL81" s="16" t="e">
        <f t="shared" si="158"/>
        <v>#N/A</v>
      </c>
      <c r="FM81" s="16" t="e">
        <f t="shared" si="159"/>
        <v>#N/A</v>
      </c>
      <c r="FN81" s="45" t="e">
        <f>'SC4'!DB43</f>
        <v>#N/A</v>
      </c>
      <c r="FO81" s="46" t="e">
        <f>'SC4'!DC43</f>
        <v>#N/A</v>
      </c>
      <c r="FP81" s="46" t="e">
        <f>'SC4'!DD43</f>
        <v>#N/A</v>
      </c>
      <c r="FQ81" s="46" t="e">
        <f t="shared" si="160"/>
        <v>#N/A</v>
      </c>
      <c r="FR81" s="47" t="e">
        <f t="shared" si="161"/>
        <v>#N/A</v>
      </c>
      <c r="FS81" s="16" t="e">
        <f>'SC4'!DE43</f>
        <v>#N/A</v>
      </c>
      <c r="FT81" s="16" t="e">
        <f>'SC4'!DF43</f>
        <v>#N/A</v>
      </c>
      <c r="FU81" s="16" t="e">
        <f>'SC4'!DG43</f>
        <v>#N/A</v>
      </c>
      <c r="FV81" s="16" t="e">
        <f t="shared" si="162"/>
        <v>#N/A</v>
      </c>
      <c r="FW81" s="16" t="e">
        <f t="shared" si="163"/>
        <v>#N/A</v>
      </c>
      <c r="FX81" s="45" t="e">
        <f>'SC4'!DH43</f>
        <v>#N/A</v>
      </c>
      <c r="FY81" s="46" t="e">
        <f>'SC4'!DI43</f>
        <v>#N/A</v>
      </c>
      <c r="FZ81" s="46" t="e">
        <f>'SC4'!DJ43</f>
        <v>#N/A</v>
      </c>
      <c r="GA81" s="46" t="e">
        <f t="shared" si="164"/>
        <v>#N/A</v>
      </c>
      <c r="GB81" s="47" t="e">
        <f t="shared" si="165"/>
        <v>#N/A</v>
      </c>
      <c r="GC81" s="16" t="e">
        <f>'SC4'!DK43</f>
        <v>#N/A</v>
      </c>
      <c r="GD81" s="16" t="e">
        <f>'SC4'!DL43</f>
        <v>#N/A</v>
      </c>
      <c r="GE81" s="16" t="e">
        <f>'SC4'!DM43</f>
        <v>#N/A</v>
      </c>
      <c r="GF81" s="16" t="e">
        <f t="shared" si="166"/>
        <v>#N/A</v>
      </c>
      <c r="GG81" s="16" t="e">
        <f t="shared" si="167"/>
        <v>#N/A</v>
      </c>
      <c r="GH81" s="45" t="e">
        <f>'SC4'!DN43</f>
        <v>#N/A</v>
      </c>
      <c r="GI81" s="46" t="e">
        <f>'SC4'!DO43</f>
        <v>#N/A</v>
      </c>
      <c r="GJ81" s="46" t="e">
        <f>'SC4'!DP43</f>
        <v>#N/A</v>
      </c>
      <c r="GK81" s="46" t="e">
        <f t="shared" si="168"/>
        <v>#N/A</v>
      </c>
      <c r="GL81" s="47" t="e">
        <f t="shared" si="169"/>
        <v>#N/A</v>
      </c>
      <c r="GM81" s="16" t="e">
        <f>'SC4'!DQ43</f>
        <v>#N/A</v>
      </c>
      <c r="GN81" s="16" t="e">
        <f>'SC4'!DR43</f>
        <v>#N/A</v>
      </c>
      <c r="GO81" s="16" t="e">
        <f>'SC4'!DS43</f>
        <v>#N/A</v>
      </c>
      <c r="GP81" s="16" t="e">
        <f t="shared" si="170"/>
        <v>#N/A</v>
      </c>
      <c r="GQ81" s="16" t="e">
        <f t="shared" si="171"/>
        <v>#N/A</v>
      </c>
      <c r="GR81" s="45" t="e">
        <f>'SC4'!DT43</f>
        <v>#N/A</v>
      </c>
      <c r="GS81" s="46" t="e">
        <f>'SC4'!DU43</f>
        <v>#N/A</v>
      </c>
      <c r="GT81" s="46" t="e">
        <f>'SC4'!DV43</f>
        <v>#N/A</v>
      </c>
      <c r="GU81" s="46" t="e">
        <f t="shared" si="172"/>
        <v>#N/A</v>
      </c>
      <c r="GV81" s="47" t="e">
        <f t="shared" si="173"/>
        <v>#N/A</v>
      </c>
      <c r="GW81" s="16" t="e">
        <f>'SC4'!DW43</f>
        <v>#N/A</v>
      </c>
      <c r="GX81" s="16" t="e">
        <f>'SC4'!DX43</f>
        <v>#N/A</v>
      </c>
      <c r="GY81" s="16" t="e">
        <f>'SC4'!DY43</f>
        <v>#N/A</v>
      </c>
      <c r="GZ81" s="16" t="e">
        <f t="shared" si="174"/>
        <v>#N/A</v>
      </c>
      <c r="HA81" s="16" t="e">
        <f t="shared" si="175"/>
        <v>#N/A</v>
      </c>
      <c r="HB81" s="45" t="e">
        <f>'SC4'!DZ43</f>
        <v>#N/A</v>
      </c>
      <c r="HC81" s="46" t="e">
        <f>'SC4'!EA43</f>
        <v>#N/A</v>
      </c>
      <c r="HD81" s="46" t="e">
        <f>'SC4'!EB43</f>
        <v>#N/A</v>
      </c>
      <c r="HE81" s="46" t="e">
        <f t="shared" si="176"/>
        <v>#N/A</v>
      </c>
      <c r="HF81" s="47" t="e">
        <f t="shared" si="177"/>
        <v>#N/A</v>
      </c>
      <c r="HG81" s="16" t="e">
        <f>'SC4'!EC43</f>
        <v>#N/A</v>
      </c>
      <c r="HH81" s="16" t="e">
        <f>'SC4'!ED43</f>
        <v>#N/A</v>
      </c>
      <c r="HI81" s="16" t="e">
        <f>'SC4'!EE43</f>
        <v>#N/A</v>
      </c>
      <c r="HJ81" s="16" t="e">
        <f t="shared" si="178"/>
        <v>#N/A</v>
      </c>
      <c r="HK81" s="16" t="e">
        <f t="shared" si="179"/>
        <v>#N/A</v>
      </c>
      <c r="HL81" s="45" t="e">
        <f>'SC4'!EF43</f>
        <v>#N/A</v>
      </c>
      <c r="HM81" s="46" t="e">
        <f>'SC4'!EG43</f>
        <v>#N/A</v>
      </c>
      <c r="HN81" s="46" t="e">
        <f>'SC4'!EH43</f>
        <v>#N/A</v>
      </c>
      <c r="HO81" s="46" t="e">
        <f t="shared" si="180"/>
        <v>#N/A</v>
      </c>
      <c r="HP81" s="47" t="e">
        <f t="shared" si="181"/>
        <v>#N/A</v>
      </c>
      <c r="HQ81" s="16" t="e">
        <f>'SC4'!EI43</f>
        <v>#N/A</v>
      </c>
      <c r="HR81" s="16" t="e">
        <f>'SC4'!EJ43</f>
        <v>#N/A</v>
      </c>
      <c r="HS81" s="16" t="e">
        <f>'SC4'!EK43</f>
        <v>#N/A</v>
      </c>
      <c r="HT81" s="16" t="e">
        <f t="shared" si="182"/>
        <v>#N/A</v>
      </c>
      <c r="HU81" s="16" t="e">
        <f t="shared" si="183"/>
        <v>#N/A</v>
      </c>
      <c r="HV81" s="45" t="e">
        <f>'SC4'!EL43</f>
        <v>#N/A</v>
      </c>
      <c r="HW81" s="46" t="e">
        <f>'SC4'!EM43</f>
        <v>#N/A</v>
      </c>
      <c r="HX81" s="46" t="e">
        <f>'SC4'!EN43</f>
        <v>#N/A</v>
      </c>
      <c r="HY81" s="46" t="e">
        <f t="shared" si="184"/>
        <v>#N/A</v>
      </c>
      <c r="HZ81" s="47" t="e">
        <f t="shared" si="185"/>
        <v>#N/A</v>
      </c>
      <c r="IA81" s="45" t="e">
        <f>'SC4'!EO43</f>
        <v>#N/A</v>
      </c>
      <c r="IB81" s="46" t="e">
        <f>'SC4'!EP43</f>
        <v>#N/A</v>
      </c>
      <c r="IC81" s="46" t="e">
        <f>'SC4'!EQ43</f>
        <v>#N/A</v>
      </c>
      <c r="ID81" s="46" t="e">
        <f t="shared" si="186"/>
        <v>#N/A</v>
      </c>
      <c r="IE81" s="47" t="e">
        <f t="shared" si="187"/>
        <v>#N/A</v>
      </c>
    </row>
    <row r="82" spans="1:239" s="16" customFormat="1" x14ac:dyDescent="0.25">
      <c r="A82" s="16">
        <f>'SC4'!A44</f>
        <v>0</v>
      </c>
      <c r="B82" s="16" t="e">
        <f>'SC4'!B44</f>
        <v>#N/A</v>
      </c>
      <c r="C82" s="16" t="e">
        <f>'SC4'!C44</f>
        <v>#N/A</v>
      </c>
      <c r="D82" s="16" t="e">
        <f>'SC4'!D44</f>
        <v>#N/A</v>
      </c>
      <c r="E82" s="16" t="e">
        <f>'SC4'!E44</f>
        <v>#N/A</v>
      </c>
      <c r="F82" s="16" t="e">
        <f>'SC4'!F44</f>
        <v>#N/A</v>
      </c>
      <c r="G82" s="16" t="e">
        <f>'SC4'!G44</f>
        <v>#N/A</v>
      </c>
      <c r="H82" s="16" t="e">
        <f>'SC4'!H44</f>
        <v>#N/A</v>
      </c>
      <c r="I82" s="16" t="e">
        <f>'SC4'!I44</f>
        <v>#N/A</v>
      </c>
      <c r="J82" s="45" t="e">
        <f>'SC4'!J44</f>
        <v>#N/A</v>
      </c>
      <c r="K82" s="46" t="e">
        <f>'SC4'!K44</f>
        <v>#N/A</v>
      </c>
      <c r="L82" s="46" t="e">
        <f>'SC4'!L44</f>
        <v>#N/A</v>
      </c>
      <c r="M82" s="46" t="e">
        <f t="shared" si="188"/>
        <v>#N/A</v>
      </c>
      <c r="N82" s="47" t="e">
        <f t="shared" si="190"/>
        <v>#N/A</v>
      </c>
      <c r="O82" s="16" t="e">
        <f>'SC4'!M44</f>
        <v>#N/A</v>
      </c>
      <c r="P82" s="16" t="e">
        <f>'SC4'!N44</f>
        <v>#N/A</v>
      </c>
      <c r="Q82" s="16" t="e">
        <f>'SC4'!O44</f>
        <v>#N/A</v>
      </c>
      <c r="R82" s="16" t="e">
        <f t="shared" si="98"/>
        <v>#N/A</v>
      </c>
      <c r="S82" s="16" t="e">
        <f t="shared" si="99"/>
        <v>#N/A</v>
      </c>
      <c r="T82" s="45" t="e">
        <f>'SC4'!P44</f>
        <v>#N/A</v>
      </c>
      <c r="U82" s="46" t="e">
        <f>'SC4'!Q44</f>
        <v>#N/A</v>
      </c>
      <c r="V82" s="46" t="e">
        <f>'SC4'!R44</f>
        <v>#N/A</v>
      </c>
      <c r="W82" s="46" t="e">
        <f t="shared" si="100"/>
        <v>#N/A</v>
      </c>
      <c r="X82" s="47" t="e">
        <f t="shared" si="101"/>
        <v>#N/A</v>
      </c>
      <c r="Y82" s="16" t="e">
        <f>'SC4'!S44</f>
        <v>#N/A</v>
      </c>
      <c r="Z82" s="16" t="e">
        <f>'SC4'!T44</f>
        <v>#N/A</v>
      </c>
      <c r="AA82" s="16" t="e">
        <f>'SC4'!U44</f>
        <v>#N/A</v>
      </c>
      <c r="AB82" s="16" t="e">
        <f t="shared" si="102"/>
        <v>#N/A</v>
      </c>
      <c r="AC82" s="16" t="e">
        <f t="shared" si="103"/>
        <v>#N/A</v>
      </c>
      <c r="AD82" s="45" t="e">
        <f>'SC4'!V44</f>
        <v>#N/A</v>
      </c>
      <c r="AE82" s="46" t="e">
        <f>'SC4'!W44</f>
        <v>#N/A</v>
      </c>
      <c r="AF82" s="46" t="e">
        <f>'SC4'!X44</f>
        <v>#N/A</v>
      </c>
      <c r="AG82" s="46" t="e">
        <f t="shared" si="104"/>
        <v>#N/A</v>
      </c>
      <c r="AH82" s="47" t="e">
        <f t="shared" si="105"/>
        <v>#N/A</v>
      </c>
      <c r="AI82" s="16" t="e">
        <f>'SC4'!Y44</f>
        <v>#N/A</v>
      </c>
      <c r="AJ82" s="16" t="e">
        <f>'SC4'!Z44</f>
        <v>#N/A</v>
      </c>
      <c r="AK82" s="16" t="e">
        <f>'SC4'!AA44</f>
        <v>#N/A</v>
      </c>
      <c r="AL82" s="16" t="e">
        <f t="shared" si="106"/>
        <v>#N/A</v>
      </c>
      <c r="AM82" s="16" t="e">
        <f t="shared" si="107"/>
        <v>#N/A</v>
      </c>
      <c r="AN82" s="45" t="e">
        <f>'SC4'!AB44</f>
        <v>#N/A</v>
      </c>
      <c r="AO82" s="46" t="e">
        <f>'SC4'!AC44</f>
        <v>#N/A</v>
      </c>
      <c r="AP82" s="46" t="e">
        <f>'SC4'!AD44</f>
        <v>#N/A</v>
      </c>
      <c r="AQ82" s="46" t="e">
        <f t="shared" si="108"/>
        <v>#N/A</v>
      </c>
      <c r="AR82" s="47" t="e">
        <f t="shared" si="109"/>
        <v>#N/A</v>
      </c>
      <c r="AS82" s="16" t="e">
        <f>'SC4'!AE44</f>
        <v>#N/A</v>
      </c>
      <c r="AT82" s="16" t="e">
        <f>'SC4'!AF44</f>
        <v>#N/A</v>
      </c>
      <c r="AU82" s="16" t="e">
        <f>'SC4'!AG44</f>
        <v>#N/A</v>
      </c>
      <c r="AV82" s="16" t="e">
        <f t="shared" si="110"/>
        <v>#N/A</v>
      </c>
      <c r="AW82" s="16" t="e">
        <f t="shared" si="111"/>
        <v>#N/A</v>
      </c>
      <c r="AX82" s="45" t="e">
        <f>'SC4'!AH44</f>
        <v>#N/A</v>
      </c>
      <c r="AY82" s="46" t="e">
        <f>'SC4'!AI44</f>
        <v>#N/A</v>
      </c>
      <c r="AZ82" s="46" t="e">
        <f>'SC4'!AJ44</f>
        <v>#N/A</v>
      </c>
      <c r="BA82" s="46" t="e">
        <f t="shared" si="112"/>
        <v>#N/A</v>
      </c>
      <c r="BB82" s="47" t="e">
        <f t="shared" si="113"/>
        <v>#N/A</v>
      </c>
      <c r="BC82" s="16" t="e">
        <f>'SC4'!AK44</f>
        <v>#N/A</v>
      </c>
      <c r="BD82" s="16" t="e">
        <f>'SC4'!AL44</f>
        <v>#N/A</v>
      </c>
      <c r="BE82" s="16" t="e">
        <f>'SC4'!AM44</f>
        <v>#N/A</v>
      </c>
      <c r="BF82" s="16" t="e">
        <f t="shared" si="114"/>
        <v>#N/A</v>
      </c>
      <c r="BG82" s="16" t="e">
        <f t="shared" si="115"/>
        <v>#N/A</v>
      </c>
      <c r="BH82" s="45" t="e">
        <f>'SC4'!AN44</f>
        <v>#N/A</v>
      </c>
      <c r="BI82" s="46" t="e">
        <f>'SC4'!AO44</f>
        <v>#N/A</v>
      </c>
      <c r="BJ82" s="46" t="e">
        <f>'SC4'!AP44</f>
        <v>#N/A</v>
      </c>
      <c r="BK82" s="46" t="e">
        <f t="shared" si="116"/>
        <v>#N/A</v>
      </c>
      <c r="BL82" s="47" t="e">
        <f t="shared" si="117"/>
        <v>#N/A</v>
      </c>
      <c r="BM82" s="16" t="e">
        <f>'SC4'!AQ44</f>
        <v>#N/A</v>
      </c>
      <c r="BN82" s="16" t="e">
        <f>'SC4'!AR44</f>
        <v>#N/A</v>
      </c>
      <c r="BO82" s="16" t="e">
        <f>'SC4'!AS44</f>
        <v>#N/A</v>
      </c>
      <c r="BP82" s="16" t="e">
        <f t="shared" si="118"/>
        <v>#N/A</v>
      </c>
      <c r="BQ82" s="16" t="e">
        <f t="shared" si="119"/>
        <v>#N/A</v>
      </c>
      <c r="BR82" s="45" t="e">
        <f>'SC4'!AT44</f>
        <v>#N/A</v>
      </c>
      <c r="BS82" s="46" t="e">
        <f>'SC4'!AU44</f>
        <v>#N/A</v>
      </c>
      <c r="BT82" s="46" t="e">
        <f>'SC4'!AV44</f>
        <v>#N/A</v>
      </c>
      <c r="BU82" s="46" t="e">
        <f t="shared" si="120"/>
        <v>#N/A</v>
      </c>
      <c r="BV82" s="47" t="e">
        <f t="shared" si="121"/>
        <v>#N/A</v>
      </c>
      <c r="BW82" s="16" t="e">
        <f>'SC4'!AW44</f>
        <v>#N/A</v>
      </c>
      <c r="BX82" s="16" t="e">
        <f>'SC4'!AX44</f>
        <v>#N/A</v>
      </c>
      <c r="BY82" s="16" t="e">
        <f>'SC4'!AY44</f>
        <v>#N/A</v>
      </c>
      <c r="BZ82" s="16" t="e">
        <f t="shared" si="122"/>
        <v>#N/A</v>
      </c>
      <c r="CA82" s="16" t="e">
        <f t="shared" si="123"/>
        <v>#N/A</v>
      </c>
      <c r="CB82" s="45" t="e">
        <f>'SC4'!AZ44</f>
        <v>#N/A</v>
      </c>
      <c r="CC82" s="46" t="e">
        <f>'SC4'!BA44</f>
        <v>#N/A</v>
      </c>
      <c r="CD82" s="46" t="e">
        <f>'SC4'!BB44</f>
        <v>#N/A</v>
      </c>
      <c r="CE82" s="46" t="e">
        <f t="shared" si="124"/>
        <v>#N/A</v>
      </c>
      <c r="CF82" s="47" t="e">
        <f t="shared" si="125"/>
        <v>#N/A</v>
      </c>
      <c r="CG82" s="16" t="e">
        <f>'SC4'!BC44</f>
        <v>#N/A</v>
      </c>
      <c r="CH82" s="16" t="e">
        <f>'SC4'!BD44</f>
        <v>#N/A</v>
      </c>
      <c r="CI82" s="16" t="e">
        <f>'SC4'!BE44</f>
        <v>#N/A</v>
      </c>
      <c r="CJ82" s="16" t="e">
        <f t="shared" si="126"/>
        <v>#N/A</v>
      </c>
      <c r="CK82" s="16" t="e">
        <f t="shared" si="127"/>
        <v>#N/A</v>
      </c>
      <c r="CL82" s="45" t="e">
        <f>'SC4'!BF44</f>
        <v>#N/A</v>
      </c>
      <c r="CM82" s="46" t="e">
        <f>'SC4'!BG44</f>
        <v>#N/A</v>
      </c>
      <c r="CN82" s="46" t="e">
        <f>'SC4'!BH44</f>
        <v>#N/A</v>
      </c>
      <c r="CO82" s="46" t="e">
        <f t="shared" si="128"/>
        <v>#N/A</v>
      </c>
      <c r="CP82" s="47" t="e">
        <f t="shared" si="129"/>
        <v>#N/A</v>
      </c>
      <c r="CQ82" s="16" t="e">
        <f>'SC4'!BI44</f>
        <v>#N/A</v>
      </c>
      <c r="CR82" s="16" t="e">
        <f>'SC4'!BJ44</f>
        <v>#N/A</v>
      </c>
      <c r="CS82" s="16" t="e">
        <f>'SC4'!BK44</f>
        <v>#N/A</v>
      </c>
      <c r="CT82" s="16" t="e">
        <f t="shared" si="130"/>
        <v>#N/A</v>
      </c>
      <c r="CU82" s="16" t="e">
        <f t="shared" si="131"/>
        <v>#N/A</v>
      </c>
      <c r="CV82" s="45" t="e">
        <f>'SC4'!BL44</f>
        <v>#N/A</v>
      </c>
      <c r="CW82" s="46" t="e">
        <f>'SC4'!BM44</f>
        <v>#N/A</v>
      </c>
      <c r="CX82" s="46" t="e">
        <f>'SC4'!BN44</f>
        <v>#N/A</v>
      </c>
      <c r="CY82" s="46" t="e">
        <f t="shared" si="132"/>
        <v>#N/A</v>
      </c>
      <c r="CZ82" s="47" t="e">
        <f t="shared" si="133"/>
        <v>#N/A</v>
      </c>
      <c r="DA82" s="16" t="e">
        <f>'SC4'!BO44</f>
        <v>#N/A</v>
      </c>
      <c r="DB82" s="16" t="e">
        <f>'SC4'!BP44</f>
        <v>#N/A</v>
      </c>
      <c r="DC82" s="16" t="e">
        <f>'SC4'!BQ44</f>
        <v>#N/A</v>
      </c>
      <c r="DD82" s="16" t="e">
        <f t="shared" si="134"/>
        <v>#N/A</v>
      </c>
      <c r="DE82" s="16" t="e">
        <f t="shared" si="135"/>
        <v>#N/A</v>
      </c>
      <c r="DF82" s="45" t="e">
        <f>'SC4'!BR44</f>
        <v>#N/A</v>
      </c>
      <c r="DG82" s="46" t="e">
        <f>'SC4'!BS44</f>
        <v>#N/A</v>
      </c>
      <c r="DH82" s="46" t="e">
        <f>'SC4'!BT44</f>
        <v>#N/A</v>
      </c>
      <c r="DI82" s="46" t="e">
        <f t="shared" si="136"/>
        <v>#N/A</v>
      </c>
      <c r="DJ82" s="47" t="e">
        <f t="shared" si="137"/>
        <v>#N/A</v>
      </c>
      <c r="DK82" s="16" t="e">
        <f>'SC4'!BU44</f>
        <v>#N/A</v>
      </c>
      <c r="DL82" s="16" t="e">
        <f>'SC4'!BV44</f>
        <v>#N/A</v>
      </c>
      <c r="DM82" s="16" t="e">
        <f>'SC4'!BW44</f>
        <v>#N/A</v>
      </c>
      <c r="DN82" s="16" t="e">
        <f t="shared" si="138"/>
        <v>#N/A</v>
      </c>
      <c r="DO82" s="16" t="e">
        <f t="shared" si="139"/>
        <v>#N/A</v>
      </c>
      <c r="DP82" s="45" t="e">
        <f>'SC4'!BX44</f>
        <v>#N/A</v>
      </c>
      <c r="DQ82" s="46" t="e">
        <f>'SC4'!BY44</f>
        <v>#N/A</v>
      </c>
      <c r="DR82" s="46" t="e">
        <f>'SC4'!BZ44</f>
        <v>#N/A</v>
      </c>
      <c r="DS82" s="46" t="e">
        <f t="shared" si="140"/>
        <v>#N/A</v>
      </c>
      <c r="DT82" s="47" t="e">
        <f t="shared" si="141"/>
        <v>#N/A</v>
      </c>
      <c r="DU82" s="16" t="e">
        <f>'SC4'!CA44</f>
        <v>#N/A</v>
      </c>
      <c r="DV82" s="16" t="e">
        <f>'SC4'!CB44</f>
        <v>#N/A</v>
      </c>
      <c r="DW82" s="16" t="e">
        <f>'SC4'!CC44</f>
        <v>#N/A</v>
      </c>
      <c r="DX82" s="16" t="e">
        <f t="shared" si="142"/>
        <v>#N/A</v>
      </c>
      <c r="DY82" s="16" t="e">
        <f t="shared" si="143"/>
        <v>#N/A</v>
      </c>
      <c r="DZ82" s="45" t="e">
        <f>'SC4'!CD44</f>
        <v>#N/A</v>
      </c>
      <c r="EA82" s="46" t="e">
        <f>'SC4'!CE44</f>
        <v>#N/A</v>
      </c>
      <c r="EB82" s="46" t="e">
        <f>'SC4'!CF44</f>
        <v>#N/A</v>
      </c>
      <c r="EC82" s="46" t="e">
        <f t="shared" si="144"/>
        <v>#N/A</v>
      </c>
      <c r="ED82" s="47" t="e">
        <f t="shared" si="145"/>
        <v>#N/A</v>
      </c>
      <c r="EE82" s="16" t="e">
        <f>'SC4'!CG44</f>
        <v>#N/A</v>
      </c>
      <c r="EF82" s="16" t="e">
        <f>'SC4'!CH44</f>
        <v>#N/A</v>
      </c>
      <c r="EG82" s="16" t="e">
        <f>'SC4'!CI44</f>
        <v>#N/A</v>
      </c>
      <c r="EH82" s="16" t="e">
        <f t="shared" si="146"/>
        <v>#N/A</v>
      </c>
      <c r="EI82" s="16" t="e">
        <f t="shared" si="147"/>
        <v>#N/A</v>
      </c>
      <c r="EJ82" s="45" t="e">
        <f>'SC4'!CJ44</f>
        <v>#N/A</v>
      </c>
      <c r="EK82" s="46" t="e">
        <f>'SC4'!CK44</f>
        <v>#N/A</v>
      </c>
      <c r="EL82" s="46" t="e">
        <f>'SC4'!CL44</f>
        <v>#N/A</v>
      </c>
      <c r="EM82" s="46" t="e">
        <f t="shared" si="148"/>
        <v>#N/A</v>
      </c>
      <c r="EN82" s="47" t="e">
        <f t="shared" si="149"/>
        <v>#N/A</v>
      </c>
      <c r="EO82" s="16" t="e">
        <f>'SC4'!CM44</f>
        <v>#N/A</v>
      </c>
      <c r="EP82" s="16" t="e">
        <f>'SC4'!CN44</f>
        <v>#N/A</v>
      </c>
      <c r="EQ82" s="16" t="e">
        <f>'SC4'!CO44</f>
        <v>#N/A</v>
      </c>
      <c r="ER82" s="16" t="e">
        <f t="shared" si="150"/>
        <v>#N/A</v>
      </c>
      <c r="ES82" s="16" t="e">
        <f t="shared" si="151"/>
        <v>#N/A</v>
      </c>
      <c r="ET82" s="45" t="e">
        <f>'SC4'!CP44</f>
        <v>#N/A</v>
      </c>
      <c r="EU82" s="46" t="e">
        <f>'SC4'!CQ44</f>
        <v>#N/A</v>
      </c>
      <c r="EV82" s="46" t="e">
        <f>'SC4'!CR44</f>
        <v>#N/A</v>
      </c>
      <c r="EW82" s="46" t="e">
        <f t="shared" si="152"/>
        <v>#N/A</v>
      </c>
      <c r="EX82" s="47" t="e">
        <f t="shared" si="153"/>
        <v>#N/A</v>
      </c>
      <c r="EY82" s="16" t="e">
        <f>'SC4'!CS44</f>
        <v>#N/A</v>
      </c>
      <c r="EZ82" s="16" t="e">
        <f>'SC4'!CT44</f>
        <v>#N/A</v>
      </c>
      <c r="FA82" s="16" t="e">
        <f>'SC4'!CU44</f>
        <v>#N/A</v>
      </c>
      <c r="FB82" s="16" t="e">
        <f t="shared" si="154"/>
        <v>#N/A</v>
      </c>
      <c r="FC82" s="16" t="e">
        <f t="shared" si="155"/>
        <v>#N/A</v>
      </c>
      <c r="FD82" s="45" t="e">
        <f>'SC4'!CV44</f>
        <v>#N/A</v>
      </c>
      <c r="FE82" s="46" t="e">
        <f>'SC4'!CW44</f>
        <v>#N/A</v>
      </c>
      <c r="FF82" s="46" t="e">
        <f>'SC4'!CX44</f>
        <v>#N/A</v>
      </c>
      <c r="FG82" s="46" t="e">
        <f t="shared" si="156"/>
        <v>#N/A</v>
      </c>
      <c r="FH82" s="47" t="e">
        <f t="shared" si="157"/>
        <v>#N/A</v>
      </c>
      <c r="FI82" s="16" t="e">
        <f>'SC4'!CY44</f>
        <v>#N/A</v>
      </c>
      <c r="FJ82" s="16" t="e">
        <f>'SC4'!CZ44</f>
        <v>#N/A</v>
      </c>
      <c r="FK82" s="16" t="e">
        <f>'SC4'!DA44</f>
        <v>#N/A</v>
      </c>
      <c r="FL82" s="16" t="e">
        <f t="shared" si="158"/>
        <v>#N/A</v>
      </c>
      <c r="FM82" s="16" t="e">
        <f t="shared" si="159"/>
        <v>#N/A</v>
      </c>
      <c r="FN82" s="45" t="e">
        <f>'SC4'!DB44</f>
        <v>#N/A</v>
      </c>
      <c r="FO82" s="46" t="e">
        <f>'SC4'!DC44</f>
        <v>#N/A</v>
      </c>
      <c r="FP82" s="46" t="e">
        <f>'SC4'!DD44</f>
        <v>#N/A</v>
      </c>
      <c r="FQ82" s="46" t="e">
        <f t="shared" si="160"/>
        <v>#N/A</v>
      </c>
      <c r="FR82" s="47" t="e">
        <f t="shared" si="161"/>
        <v>#N/A</v>
      </c>
      <c r="FS82" s="16" t="e">
        <f>'SC4'!DE44</f>
        <v>#N/A</v>
      </c>
      <c r="FT82" s="16" t="e">
        <f>'SC4'!DF44</f>
        <v>#N/A</v>
      </c>
      <c r="FU82" s="16" t="e">
        <f>'SC4'!DG44</f>
        <v>#N/A</v>
      </c>
      <c r="FV82" s="16" t="e">
        <f t="shared" si="162"/>
        <v>#N/A</v>
      </c>
      <c r="FW82" s="16" t="e">
        <f t="shared" si="163"/>
        <v>#N/A</v>
      </c>
      <c r="FX82" s="45" t="e">
        <f>'SC4'!DH44</f>
        <v>#N/A</v>
      </c>
      <c r="FY82" s="46" t="e">
        <f>'SC4'!DI44</f>
        <v>#N/A</v>
      </c>
      <c r="FZ82" s="46" t="e">
        <f>'SC4'!DJ44</f>
        <v>#N/A</v>
      </c>
      <c r="GA82" s="46" t="e">
        <f t="shared" si="164"/>
        <v>#N/A</v>
      </c>
      <c r="GB82" s="47" t="e">
        <f t="shared" si="165"/>
        <v>#N/A</v>
      </c>
      <c r="GC82" s="16" t="e">
        <f>'SC4'!DK44</f>
        <v>#N/A</v>
      </c>
      <c r="GD82" s="16" t="e">
        <f>'SC4'!DL44</f>
        <v>#N/A</v>
      </c>
      <c r="GE82" s="16" t="e">
        <f>'SC4'!DM44</f>
        <v>#N/A</v>
      </c>
      <c r="GF82" s="16" t="e">
        <f t="shared" si="166"/>
        <v>#N/A</v>
      </c>
      <c r="GG82" s="16" t="e">
        <f t="shared" si="167"/>
        <v>#N/A</v>
      </c>
      <c r="GH82" s="45" t="e">
        <f>'SC4'!DN44</f>
        <v>#N/A</v>
      </c>
      <c r="GI82" s="46" t="e">
        <f>'SC4'!DO44</f>
        <v>#N/A</v>
      </c>
      <c r="GJ82" s="46" t="e">
        <f>'SC4'!DP44</f>
        <v>#N/A</v>
      </c>
      <c r="GK82" s="46" t="e">
        <f t="shared" si="168"/>
        <v>#N/A</v>
      </c>
      <c r="GL82" s="47" t="e">
        <f t="shared" si="169"/>
        <v>#N/A</v>
      </c>
      <c r="GM82" s="16" t="e">
        <f>'SC4'!DQ44</f>
        <v>#N/A</v>
      </c>
      <c r="GN82" s="16" t="e">
        <f>'SC4'!DR44</f>
        <v>#N/A</v>
      </c>
      <c r="GO82" s="16" t="e">
        <f>'SC4'!DS44</f>
        <v>#N/A</v>
      </c>
      <c r="GP82" s="16" t="e">
        <f t="shared" si="170"/>
        <v>#N/A</v>
      </c>
      <c r="GQ82" s="16" t="e">
        <f t="shared" si="171"/>
        <v>#N/A</v>
      </c>
      <c r="GR82" s="45" t="e">
        <f>'SC4'!DT44</f>
        <v>#N/A</v>
      </c>
      <c r="GS82" s="46" t="e">
        <f>'SC4'!DU44</f>
        <v>#N/A</v>
      </c>
      <c r="GT82" s="46" t="e">
        <f>'SC4'!DV44</f>
        <v>#N/A</v>
      </c>
      <c r="GU82" s="46" t="e">
        <f t="shared" si="172"/>
        <v>#N/A</v>
      </c>
      <c r="GV82" s="47" t="e">
        <f t="shared" si="173"/>
        <v>#N/A</v>
      </c>
      <c r="GW82" s="16" t="e">
        <f>'SC4'!DW44</f>
        <v>#N/A</v>
      </c>
      <c r="GX82" s="16" t="e">
        <f>'SC4'!DX44</f>
        <v>#N/A</v>
      </c>
      <c r="GY82" s="16" t="e">
        <f>'SC4'!DY44</f>
        <v>#N/A</v>
      </c>
      <c r="GZ82" s="16" t="e">
        <f t="shared" si="174"/>
        <v>#N/A</v>
      </c>
      <c r="HA82" s="16" t="e">
        <f t="shared" si="175"/>
        <v>#N/A</v>
      </c>
      <c r="HB82" s="45" t="e">
        <f>'SC4'!DZ44</f>
        <v>#N/A</v>
      </c>
      <c r="HC82" s="46" t="e">
        <f>'SC4'!EA44</f>
        <v>#N/A</v>
      </c>
      <c r="HD82" s="46" t="e">
        <f>'SC4'!EB44</f>
        <v>#N/A</v>
      </c>
      <c r="HE82" s="46" t="e">
        <f t="shared" si="176"/>
        <v>#N/A</v>
      </c>
      <c r="HF82" s="47" t="e">
        <f t="shared" si="177"/>
        <v>#N/A</v>
      </c>
      <c r="HG82" s="16" t="e">
        <f>'SC4'!EC44</f>
        <v>#N/A</v>
      </c>
      <c r="HH82" s="16" t="e">
        <f>'SC4'!ED44</f>
        <v>#N/A</v>
      </c>
      <c r="HI82" s="16" t="e">
        <f>'SC4'!EE44</f>
        <v>#N/A</v>
      </c>
      <c r="HJ82" s="16" t="e">
        <f t="shared" si="178"/>
        <v>#N/A</v>
      </c>
      <c r="HK82" s="16" t="e">
        <f t="shared" si="179"/>
        <v>#N/A</v>
      </c>
      <c r="HL82" s="45" t="e">
        <f>'SC4'!EF44</f>
        <v>#N/A</v>
      </c>
      <c r="HM82" s="46" t="e">
        <f>'SC4'!EG44</f>
        <v>#N/A</v>
      </c>
      <c r="HN82" s="46" t="e">
        <f>'SC4'!EH44</f>
        <v>#N/A</v>
      </c>
      <c r="HO82" s="46" t="e">
        <f t="shared" si="180"/>
        <v>#N/A</v>
      </c>
      <c r="HP82" s="47" t="e">
        <f t="shared" si="181"/>
        <v>#N/A</v>
      </c>
      <c r="HQ82" s="16" t="e">
        <f>'SC4'!EI44</f>
        <v>#N/A</v>
      </c>
      <c r="HR82" s="16" t="e">
        <f>'SC4'!EJ44</f>
        <v>#N/A</v>
      </c>
      <c r="HS82" s="16" t="e">
        <f>'SC4'!EK44</f>
        <v>#N/A</v>
      </c>
      <c r="HT82" s="16" t="e">
        <f t="shared" si="182"/>
        <v>#N/A</v>
      </c>
      <c r="HU82" s="16" t="e">
        <f t="shared" si="183"/>
        <v>#N/A</v>
      </c>
      <c r="HV82" s="45" t="e">
        <f>'SC4'!EL44</f>
        <v>#N/A</v>
      </c>
      <c r="HW82" s="46" t="e">
        <f>'SC4'!EM44</f>
        <v>#N/A</v>
      </c>
      <c r="HX82" s="46" t="e">
        <f>'SC4'!EN44</f>
        <v>#N/A</v>
      </c>
      <c r="HY82" s="46" t="e">
        <f t="shared" si="184"/>
        <v>#N/A</v>
      </c>
      <c r="HZ82" s="47" t="e">
        <f t="shared" si="185"/>
        <v>#N/A</v>
      </c>
      <c r="IA82" s="45" t="e">
        <f>'SC4'!EO44</f>
        <v>#N/A</v>
      </c>
      <c r="IB82" s="46" t="e">
        <f>'SC4'!EP44</f>
        <v>#N/A</v>
      </c>
      <c r="IC82" s="46" t="e">
        <f>'SC4'!EQ44</f>
        <v>#N/A</v>
      </c>
      <c r="ID82" s="46" t="e">
        <f t="shared" si="186"/>
        <v>#N/A</v>
      </c>
      <c r="IE82" s="47" t="e">
        <f t="shared" si="187"/>
        <v>#N/A</v>
      </c>
    </row>
    <row r="83" spans="1:239" s="16" customFormat="1" x14ac:dyDescent="0.25">
      <c r="A83" s="16">
        <f>'SC4'!A45</f>
        <v>0</v>
      </c>
      <c r="B83" s="16" t="e">
        <f>'SC4'!B45</f>
        <v>#N/A</v>
      </c>
      <c r="C83" s="16" t="e">
        <f>'SC4'!C45</f>
        <v>#N/A</v>
      </c>
      <c r="D83" s="16" t="e">
        <f>'SC4'!D45</f>
        <v>#N/A</v>
      </c>
      <c r="E83" s="16" t="e">
        <f>'SC4'!E45</f>
        <v>#N/A</v>
      </c>
      <c r="F83" s="16" t="e">
        <f>'SC4'!F45</f>
        <v>#N/A</v>
      </c>
      <c r="G83" s="16" t="e">
        <f>'SC4'!G45</f>
        <v>#N/A</v>
      </c>
      <c r="H83" s="16" t="e">
        <f>'SC4'!H45</f>
        <v>#N/A</v>
      </c>
      <c r="I83" s="16" t="e">
        <f>'SC4'!I45</f>
        <v>#N/A</v>
      </c>
      <c r="J83" s="45" t="e">
        <f>'SC4'!J45</f>
        <v>#N/A</v>
      </c>
      <c r="K83" s="46" t="e">
        <f>'SC4'!K45</f>
        <v>#N/A</v>
      </c>
      <c r="L83" s="46" t="e">
        <f>'SC4'!L45</f>
        <v>#N/A</v>
      </c>
      <c r="M83" s="46" t="e">
        <f t="shared" si="188"/>
        <v>#N/A</v>
      </c>
      <c r="N83" s="47" t="e">
        <f t="shared" si="190"/>
        <v>#N/A</v>
      </c>
      <c r="O83" s="16" t="e">
        <f>'SC4'!M45</f>
        <v>#N/A</v>
      </c>
      <c r="P83" s="16" t="e">
        <f>'SC4'!N45</f>
        <v>#N/A</v>
      </c>
      <c r="Q83" s="16" t="e">
        <f>'SC4'!O45</f>
        <v>#N/A</v>
      </c>
      <c r="R83" s="16" t="e">
        <f t="shared" si="98"/>
        <v>#N/A</v>
      </c>
      <c r="S83" s="16" t="e">
        <f t="shared" si="99"/>
        <v>#N/A</v>
      </c>
      <c r="T83" s="45" t="e">
        <f>'SC4'!P45</f>
        <v>#N/A</v>
      </c>
      <c r="U83" s="46" t="e">
        <f>'SC4'!Q45</f>
        <v>#N/A</v>
      </c>
      <c r="V83" s="46" t="e">
        <f>'SC4'!R45</f>
        <v>#N/A</v>
      </c>
      <c r="W83" s="46" t="e">
        <f t="shared" si="100"/>
        <v>#N/A</v>
      </c>
      <c r="X83" s="47" t="e">
        <f t="shared" si="101"/>
        <v>#N/A</v>
      </c>
      <c r="Y83" s="16" t="e">
        <f>'SC4'!S45</f>
        <v>#N/A</v>
      </c>
      <c r="Z83" s="16" t="e">
        <f>'SC4'!T45</f>
        <v>#N/A</v>
      </c>
      <c r="AA83" s="16" t="e">
        <f>'SC4'!U45</f>
        <v>#N/A</v>
      </c>
      <c r="AB83" s="16" t="e">
        <f t="shared" si="102"/>
        <v>#N/A</v>
      </c>
      <c r="AC83" s="16" t="e">
        <f t="shared" si="103"/>
        <v>#N/A</v>
      </c>
      <c r="AD83" s="45" t="e">
        <f>'SC4'!V45</f>
        <v>#N/A</v>
      </c>
      <c r="AE83" s="46" t="e">
        <f>'SC4'!W45</f>
        <v>#N/A</v>
      </c>
      <c r="AF83" s="46" t="e">
        <f>'SC4'!X45</f>
        <v>#N/A</v>
      </c>
      <c r="AG83" s="46" t="e">
        <f t="shared" si="104"/>
        <v>#N/A</v>
      </c>
      <c r="AH83" s="47" t="e">
        <f t="shared" si="105"/>
        <v>#N/A</v>
      </c>
      <c r="AI83" s="16" t="e">
        <f>'SC4'!Y45</f>
        <v>#N/A</v>
      </c>
      <c r="AJ83" s="16" t="e">
        <f>'SC4'!Z45</f>
        <v>#N/A</v>
      </c>
      <c r="AK83" s="16" t="e">
        <f>'SC4'!AA45</f>
        <v>#N/A</v>
      </c>
      <c r="AL83" s="16" t="e">
        <f t="shared" si="106"/>
        <v>#N/A</v>
      </c>
      <c r="AM83" s="16" t="e">
        <f t="shared" si="107"/>
        <v>#N/A</v>
      </c>
      <c r="AN83" s="45" t="e">
        <f>'SC4'!AB45</f>
        <v>#N/A</v>
      </c>
      <c r="AO83" s="46" t="e">
        <f>'SC4'!AC45</f>
        <v>#N/A</v>
      </c>
      <c r="AP83" s="46" t="e">
        <f>'SC4'!AD45</f>
        <v>#N/A</v>
      </c>
      <c r="AQ83" s="46" t="e">
        <f t="shared" si="108"/>
        <v>#N/A</v>
      </c>
      <c r="AR83" s="47" t="e">
        <f t="shared" si="109"/>
        <v>#N/A</v>
      </c>
      <c r="AS83" s="16" t="e">
        <f>'SC4'!AE45</f>
        <v>#N/A</v>
      </c>
      <c r="AT83" s="16" t="e">
        <f>'SC4'!AF45</f>
        <v>#N/A</v>
      </c>
      <c r="AU83" s="16" t="e">
        <f>'SC4'!AG45</f>
        <v>#N/A</v>
      </c>
      <c r="AV83" s="16" t="e">
        <f t="shared" si="110"/>
        <v>#N/A</v>
      </c>
      <c r="AW83" s="16" t="e">
        <f t="shared" si="111"/>
        <v>#N/A</v>
      </c>
      <c r="AX83" s="45" t="e">
        <f>'SC4'!AH45</f>
        <v>#N/A</v>
      </c>
      <c r="AY83" s="46" t="e">
        <f>'SC4'!AI45</f>
        <v>#N/A</v>
      </c>
      <c r="AZ83" s="46" t="e">
        <f>'SC4'!AJ45</f>
        <v>#N/A</v>
      </c>
      <c r="BA83" s="46" t="e">
        <f t="shared" si="112"/>
        <v>#N/A</v>
      </c>
      <c r="BB83" s="47" t="e">
        <f t="shared" si="113"/>
        <v>#N/A</v>
      </c>
      <c r="BC83" s="16" t="e">
        <f>'SC4'!AK45</f>
        <v>#N/A</v>
      </c>
      <c r="BD83" s="16" t="e">
        <f>'SC4'!AL45</f>
        <v>#N/A</v>
      </c>
      <c r="BE83" s="16" t="e">
        <f>'SC4'!AM45</f>
        <v>#N/A</v>
      </c>
      <c r="BF83" s="16" t="e">
        <f t="shared" si="114"/>
        <v>#N/A</v>
      </c>
      <c r="BG83" s="16" t="e">
        <f t="shared" si="115"/>
        <v>#N/A</v>
      </c>
      <c r="BH83" s="45" t="e">
        <f>'SC4'!AN45</f>
        <v>#N/A</v>
      </c>
      <c r="BI83" s="46" t="e">
        <f>'SC4'!AO45</f>
        <v>#N/A</v>
      </c>
      <c r="BJ83" s="46" t="e">
        <f>'SC4'!AP45</f>
        <v>#N/A</v>
      </c>
      <c r="BK83" s="46" t="e">
        <f t="shared" si="116"/>
        <v>#N/A</v>
      </c>
      <c r="BL83" s="47" t="e">
        <f t="shared" si="117"/>
        <v>#N/A</v>
      </c>
      <c r="BM83" s="16" t="e">
        <f>'SC4'!AQ45</f>
        <v>#N/A</v>
      </c>
      <c r="BN83" s="16" t="e">
        <f>'SC4'!AR45</f>
        <v>#N/A</v>
      </c>
      <c r="BO83" s="16" t="e">
        <f>'SC4'!AS45</f>
        <v>#N/A</v>
      </c>
      <c r="BP83" s="16" t="e">
        <f t="shared" si="118"/>
        <v>#N/A</v>
      </c>
      <c r="BQ83" s="16" t="e">
        <f t="shared" si="119"/>
        <v>#N/A</v>
      </c>
      <c r="BR83" s="45" t="e">
        <f>'SC4'!AT45</f>
        <v>#N/A</v>
      </c>
      <c r="BS83" s="46" t="e">
        <f>'SC4'!AU45</f>
        <v>#N/A</v>
      </c>
      <c r="BT83" s="46" t="e">
        <f>'SC4'!AV45</f>
        <v>#N/A</v>
      </c>
      <c r="BU83" s="46" t="e">
        <f t="shared" si="120"/>
        <v>#N/A</v>
      </c>
      <c r="BV83" s="47" t="e">
        <f t="shared" si="121"/>
        <v>#N/A</v>
      </c>
      <c r="BW83" s="16" t="e">
        <f>'SC4'!AW45</f>
        <v>#N/A</v>
      </c>
      <c r="BX83" s="16" t="e">
        <f>'SC4'!AX45</f>
        <v>#N/A</v>
      </c>
      <c r="BY83" s="16" t="e">
        <f>'SC4'!AY45</f>
        <v>#N/A</v>
      </c>
      <c r="BZ83" s="16" t="e">
        <f t="shared" si="122"/>
        <v>#N/A</v>
      </c>
      <c r="CA83" s="16" t="e">
        <f t="shared" si="123"/>
        <v>#N/A</v>
      </c>
      <c r="CB83" s="45" t="e">
        <f>'SC4'!AZ45</f>
        <v>#N/A</v>
      </c>
      <c r="CC83" s="46" t="e">
        <f>'SC4'!BA45</f>
        <v>#N/A</v>
      </c>
      <c r="CD83" s="46" t="e">
        <f>'SC4'!BB45</f>
        <v>#N/A</v>
      </c>
      <c r="CE83" s="46" t="e">
        <f t="shared" si="124"/>
        <v>#N/A</v>
      </c>
      <c r="CF83" s="47" t="e">
        <f t="shared" si="125"/>
        <v>#N/A</v>
      </c>
      <c r="CG83" s="16" t="e">
        <f>'SC4'!BC45</f>
        <v>#N/A</v>
      </c>
      <c r="CH83" s="16" t="e">
        <f>'SC4'!BD45</f>
        <v>#N/A</v>
      </c>
      <c r="CI83" s="16" t="e">
        <f>'SC4'!BE45</f>
        <v>#N/A</v>
      </c>
      <c r="CJ83" s="16" t="e">
        <f t="shared" si="126"/>
        <v>#N/A</v>
      </c>
      <c r="CK83" s="16" t="e">
        <f t="shared" si="127"/>
        <v>#N/A</v>
      </c>
      <c r="CL83" s="45" t="e">
        <f>'SC4'!BF45</f>
        <v>#N/A</v>
      </c>
      <c r="CM83" s="46" t="e">
        <f>'SC4'!BG45</f>
        <v>#N/A</v>
      </c>
      <c r="CN83" s="46" t="e">
        <f>'SC4'!BH45</f>
        <v>#N/A</v>
      </c>
      <c r="CO83" s="46" t="e">
        <f t="shared" si="128"/>
        <v>#N/A</v>
      </c>
      <c r="CP83" s="47" t="e">
        <f t="shared" si="129"/>
        <v>#N/A</v>
      </c>
      <c r="CQ83" s="16" t="e">
        <f>'SC4'!BI45</f>
        <v>#N/A</v>
      </c>
      <c r="CR83" s="16" t="e">
        <f>'SC4'!BJ45</f>
        <v>#N/A</v>
      </c>
      <c r="CS83" s="16" t="e">
        <f>'SC4'!BK45</f>
        <v>#N/A</v>
      </c>
      <c r="CT83" s="16" t="e">
        <f t="shared" si="130"/>
        <v>#N/A</v>
      </c>
      <c r="CU83" s="16" t="e">
        <f t="shared" si="131"/>
        <v>#N/A</v>
      </c>
      <c r="CV83" s="45" t="e">
        <f>'SC4'!BL45</f>
        <v>#N/A</v>
      </c>
      <c r="CW83" s="46" t="e">
        <f>'SC4'!BM45</f>
        <v>#N/A</v>
      </c>
      <c r="CX83" s="46" t="e">
        <f>'SC4'!BN45</f>
        <v>#N/A</v>
      </c>
      <c r="CY83" s="46" t="e">
        <f t="shared" si="132"/>
        <v>#N/A</v>
      </c>
      <c r="CZ83" s="47" t="e">
        <f t="shared" si="133"/>
        <v>#N/A</v>
      </c>
      <c r="DA83" s="16" t="e">
        <f>'SC4'!BO45</f>
        <v>#N/A</v>
      </c>
      <c r="DB83" s="16" t="e">
        <f>'SC4'!BP45</f>
        <v>#N/A</v>
      </c>
      <c r="DC83" s="16" t="e">
        <f>'SC4'!BQ45</f>
        <v>#N/A</v>
      </c>
      <c r="DD83" s="16" t="e">
        <f t="shared" si="134"/>
        <v>#N/A</v>
      </c>
      <c r="DE83" s="16" t="e">
        <f t="shared" si="135"/>
        <v>#N/A</v>
      </c>
      <c r="DF83" s="45" t="e">
        <f>'SC4'!BR45</f>
        <v>#N/A</v>
      </c>
      <c r="DG83" s="46" t="e">
        <f>'SC4'!BS45</f>
        <v>#N/A</v>
      </c>
      <c r="DH83" s="46" t="e">
        <f>'SC4'!BT45</f>
        <v>#N/A</v>
      </c>
      <c r="DI83" s="46" t="e">
        <f t="shared" si="136"/>
        <v>#N/A</v>
      </c>
      <c r="DJ83" s="47" t="e">
        <f t="shared" si="137"/>
        <v>#N/A</v>
      </c>
      <c r="DK83" s="16" t="e">
        <f>'SC4'!BU45</f>
        <v>#N/A</v>
      </c>
      <c r="DL83" s="16" t="e">
        <f>'SC4'!BV45</f>
        <v>#N/A</v>
      </c>
      <c r="DM83" s="16" t="e">
        <f>'SC4'!BW45</f>
        <v>#N/A</v>
      </c>
      <c r="DN83" s="16" t="e">
        <f t="shared" si="138"/>
        <v>#N/A</v>
      </c>
      <c r="DO83" s="16" t="e">
        <f t="shared" si="139"/>
        <v>#N/A</v>
      </c>
      <c r="DP83" s="45" t="e">
        <f>'SC4'!BX45</f>
        <v>#N/A</v>
      </c>
      <c r="DQ83" s="46" t="e">
        <f>'SC4'!BY45</f>
        <v>#N/A</v>
      </c>
      <c r="DR83" s="46" t="e">
        <f>'SC4'!BZ45</f>
        <v>#N/A</v>
      </c>
      <c r="DS83" s="46" t="e">
        <f t="shared" si="140"/>
        <v>#N/A</v>
      </c>
      <c r="DT83" s="47" t="e">
        <f t="shared" si="141"/>
        <v>#N/A</v>
      </c>
      <c r="DU83" s="16" t="e">
        <f>'SC4'!CA45</f>
        <v>#N/A</v>
      </c>
      <c r="DV83" s="16" t="e">
        <f>'SC4'!CB45</f>
        <v>#N/A</v>
      </c>
      <c r="DW83" s="16" t="e">
        <f>'SC4'!CC45</f>
        <v>#N/A</v>
      </c>
      <c r="DX83" s="16" t="e">
        <f t="shared" si="142"/>
        <v>#N/A</v>
      </c>
      <c r="DY83" s="16" t="e">
        <f t="shared" si="143"/>
        <v>#N/A</v>
      </c>
      <c r="DZ83" s="45" t="e">
        <f>'SC4'!CD45</f>
        <v>#N/A</v>
      </c>
      <c r="EA83" s="46" t="e">
        <f>'SC4'!CE45</f>
        <v>#N/A</v>
      </c>
      <c r="EB83" s="46" t="e">
        <f>'SC4'!CF45</f>
        <v>#N/A</v>
      </c>
      <c r="EC83" s="46" t="e">
        <f t="shared" si="144"/>
        <v>#N/A</v>
      </c>
      <c r="ED83" s="47" t="e">
        <f t="shared" si="145"/>
        <v>#N/A</v>
      </c>
      <c r="EE83" s="16" t="e">
        <f>'SC4'!CG45</f>
        <v>#N/A</v>
      </c>
      <c r="EF83" s="16" t="e">
        <f>'SC4'!CH45</f>
        <v>#N/A</v>
      </c>
      <c r="EG83" s="16" t="e">
        <f>'SC4'!CI45</f>
        <v>#N/A</v>
      </c>
      <c r="EH83" s="16" t="e">
        <f t="shared" si="146"/>
        <v>#N/A</v>
      </c>
      <c r="EI83" s="16" t="e">
        <f t="shared" si="147"/>
        <v>#N/A</v>
      </c>
      <c r="EJ83" s="45" t="e">
        <f>'SC4'!CJ45</f>
        <v>#N/A</v>
      </c>
      <c r="EK83" s="46" t="e">
        <f>'SC4'!CK45</f>
        <v>#N/A</v>
      </c>
      <c r="EL83" s="46" t="e">
        <f>'SC4'!CL45</f>
        <v>#N/A</v>
      </c>
      <c r="EM83" s="46" t="e">
        <f t="shared" si="148"/>
        <v>#N/A</v>
      </c>
      <c r="EN83" s="47" t="e">
        <f t="shared" si="149"/>
        <v>#N/A</v>
      </c>
      <c r="EO83" s="16" t="e">
        <f>'SC4'!CM45</f>
        <v>#N/A</v>
      </c>
      <c r="EP83" s="16" t="e">
        <f>'SC4'!CN45</f>
        <v>#N/A</v>
      </c>
      <c r="EQ83" s="16" t="e">
        <f>'SC4'!CO45</f>
        <v>#N/A</v>
      </c>
      <c r="ER83" s="16" t="e">
        <f t="shared" si="150"/>
        <v>#N/A</v>
      </c>
      <c r="ES83" s="16" t="e">
        <f t="shared" si="151"/>
        <v>#N/A</v>
      </c>
      <c r="ET83" s="45" t="e">
        <f>'SC4'!CP45</f>
        <v>#N/A</v>
      </c>
      <c r="EU83" s="46" t="e">
        <f>'SC4'!CQ45</f>
        <v>#N/A</v>
      </c>
      <c r="EV83" s="46" t="e">
        <f>'SC4'!CR45</f>
        <v>#N/A</v>
      </c>
      <c r="EW83" s="46" t="e">
        <f t="shared" si="152"/>
        <v>#N/A</v>
      </c>
      <c r="EX83" s="47" t="e">
        <f t="shared" si="153"/>
        <v>#N/A</v>
      </c>
      <c r="EY83" s="16" t="e">
        <f>'SC4'!CS45</f>
        <v>#N/A</v>
      </c>
      <c r="EZ83" s="16" t="e">
        <f>'SC4'!CT45</f>
        <v>#N/A</v>
      </c>
      <c r="FA83" s="16" t="e">
        <f>'SC4'!CU45</f>
        <v>#N/A</v>
      </c>
      <c r="FB83" s="16" t="e">
        <f t="shared" si="154"/>
        <v>#N/A</v>
      </c>
      <c r="FC83" s="16" t="e">
        <f t="shared" si="155"/>
        <v>#N/A</v>
      </c>
      <c r="FD83" s="45" t="e">
        <f>'SC4'!CV45</f>
        <v>#N/A</v>
      </c>
      <c r="FE83" s="46" t="e">
        <f>'SC4'!CW45</f>
        <v>#N/A</v>
      </c>
      <c r="FF83" s="46" t="e">
        <f>'SC4'!CX45</f>
        <v>#N/A</v>
      </c>
      <c r="FG83" s="46" t="e">
        <f t="shared" si="156"/>
        <v>#N/A</v>
      </c>
      <c r="FH83" s="47" t="e">
        <f t="shared" si="157"/>
        <v>#N/A</v>
      </c>
      <c r="FI83" s="16" t="e">
        <f>'SC4'!CY45</f>
        <v>#N/A</v>
      </c>
      <c r="FJ83" s="16" t="e">
        <f>'SC4'!CZ45</f>
        <v>#N/A</v>
      </c>
      <c r="FK83" s="16" t="e">
        <f>'SC4'!DA45</f>
        <v>#N/A</v>
      </c>
      <c r="FL83" s="16" t="e">
        <f t="shared" si="158"/>
        <v>#N/A</v>
      </c>
      <c r="FM83" s="16" t="e">
        <f t="shared" si="159"/>
        <v>#N/A</v>
      </c>
      <c r="FN83" s="45" t="e">
        <f>'SC4'!DB45</f>
        <v>#N/A</v>
      </c>
      <c r="FO83" s="46" t="e">
        <f>'SC4'!DC45</f>
        <v>#N/A</v>
      </c>
      <c r="FP83" s="46" t="e">
        <f>'SC4'!DD45</f>
        <v>#N/A</v>
      </c>
      <c r="FQ83" s="46" t="e">
        <f t="shared" si="160"/>
        <v>#N/A</v>
      </c>
      <c r="FR83" s="47" t="e">
        <f t="shared" si="161"/>
        <v>#N/A</v>
      </c>
      <c r="FS83" s="16" t="e">
        <f>'SC4'!DE45</f>
        <v>#N/A</v>
      </c>
      <c r="FT83" s="16" t="e">
        <f>'SC4'!DF45</f>
        <v>#N/A</v>
      </c>
      <c r="FU83" s="16" t="e">
        <f>'SC4'!DG45</f>
        <v>#N/A</v>
      </c>
      <c r="FV83" s="16" t="e">
        <f t="shared" si="162"/>
        <v>#N/A</v>
      </c>
      <c r="FW83" s="16" t="e">
        <f t="shared" si="163"/>
        <v>#N/A</v>
      </c>
      <c r="FX83" s="45" t="e">
        <f>'SC4'!DH45</f>
        <v>#N/A</v>
      </c>
      <c r="FY83" s="46" t="e">
        <f>'SC4'!DI45</f>
        <v>#N/A</v>
      </c>
      <c r="FZ83" s="46" t="e">
        <f>'SC4'!DJ45</f>
        <v>#N/A</v>
      </c>
      <c r="GA83" s="46" t="e">
        <f t="shared" si="164"/>
        <v>#N/A</v>
      </c>
      <c r="GB83" s="47" t="e">
        <f t="shared" si="165"/>
        <v>#N/A</v>
      </c>
      <c r="GC83" s="16" t="e">
        <f>'SC4'!DK45</f>
        <v>#N/A</v>
      </c>
      <c r="GD83" s="16" t="e">
        <f>'SC4'!DL45</f>
        <v>#N/A</v>
      </c>
      <c r="GE83" s="16" t="e">
        <f>'SC4'!DM45</f>
        <v>#N/A</v>
      </c>
      <c r="GF83" s="16" t="e">
        <f t="shared" si="166"/>
        <v>#N/A</v>
      </c>
      <c r="GG83" s="16" t="e">
        <f t="shared" si="167"/>
        <v>#N/A</v>
      </c>
      <c r="GH83" s="45" t="e">
        <f>'SC4'!DN45</f>
        <v>#N/A</v>
      </c>
      <c r="GI83" s="46" t="e">
        <f>'SC4'!DO45</f>
        <v>#N/A</v>
      </c>
      <c r="GJ83" s="46" t="e">
        <f>'SC4'!DP45</f>
        <v>#N/A</v>
      </c>
      <c r="GK83" s="46" t="e">
        <f t="shared" si="168"/>
        <v>#N/A</v>
      </c>
      <c r="GL83" s="47" t="e">
        <f t="shared" si="169"/>
        <v>#N/A</v>
      </c>
      <c r="GM83" s="16" t="e">
        <f>'SC4'!DQ45</f>
        <v>#N/A</v>
      </c>
      <c r="GN83" s="16" t="e">
        <f>'SC4'!DR45</f>
        <v>#N/A</v>
      </c>
      <c r="GO83" s="16" t="e">
        <f>'SC4'!DS45</f>
        <v>#N/A</v>
      </c>
      <c r="GP83" s="16" t="e">
        <f t="shared" si="170"/>
        <v>#N/A</v>
      </c>
      <c r="GQ83" s="16" t="e">
        <f t="shared" si="171"/>
        <v>#N/A</v>
      </c>
      <c r="GR83" s="45" t="e">
        <f>'SC4'!DT45</f>
        <v>#N/A</v>
      </c>
      <c r="GS83" s="46" t="e">
        <f>'SC4'!DU45</f>
        <v>#N/A</v>
      </c>
      <c r="GT83" s="46" t="e">
        <f>'SC4'!DV45</f>
        <v>#N/A</v>
      </c>
      <c r="GU83" s="46" t="e">
        <f t="shared" si="172"/>
        <v>#N/A</v>
      </c>
      <c r="GV83" s="47" t="e">
        <f t="shared" si="173"/>
        <v>#N/A</v>
      </c>
      <c r="GW83" s="16" t="e">
        <f>'SC4'!DW45</f>
        <v>#N/A</v>
      </c>
      <c r="GX83" s="16" t="e">
        <f>'SC4'!DX45</f>
        <v>#N/A</v>
      </c>
      <c r="GY83" s="16" t="e">
        <f>'SC4'!DY45</f>
        <v>#N/A</v>
      </c>
      <c r="GZ83" s="16" t="e">
        <f t="shared" si="174"/>
        <v>#N/A</v>
      </c>
      <c r="HA83" s="16" t="e">
        <f t="shared" si="175"/>
        <v>#N/A</v>
      </c>
      <c r="HB83" s="45" t="e">
        <f>'SC4'!DZ45</f>
        <v>#N/A</v>
      </c>
      <c r="HC83" s="46" t="e">
        <f>'SC4'!EA45</f>
        <v>#N/A</v>
      </c>
      <c r="HD83" s="46" t="e">
        <f>'SC4'!EB45</f>
        <v>#N/A</v>
      </c>
      <c r="HE83" s="46" t="e">
        <f t="shared" si="176"/>
        <v>#N/A</v>
      </c>
      <c r="HF83" s="47" t="e">
        <f t="shared" si="177"/>
        <v>#N/A</v>
      </c>
      <c r="HG83" s="16" t="e">
        <f>'SC4'!EC45</f>
        <v>#N/A</v>
      </c>
      <c r="HH83" s="16" t="e">
        <f>'SC4'!ED45</f>
        <v>#N/A</v>
      </c>
      <c r="HI83" s="16" t="e">
        <f>'SC4'!EE45</f>
        <v>#N/A</v>
      </c>
      <c r="HJ83" s="16" t="e">
        <f t="shared" si="178"/>
        <v>#N/A</v>
      </c>
      <c r="HK83" s="16" t="e">
        <f t="shared" si="179"/>
        <v>#N/A</v>
      </c>
      <c r="HL83" s="45" t="e">
        <f>'SC4'!EF45</f>
        <v>#N/A</v>
      </c>
      <c r="HM83" s="46" t="e">
        <f>'SC4'!EG45</f>
        <v>#N/A</v>
      </c>
      <c r="HN83" s="46" t="e">
        <f>'SC4'!EH45</f>
        <v>#N/A</v>
      </c>
      <c r="HO83" s="46" t="e">
        <f t="shared" si="180"/>
        <v>#N/A</v>
      </c>
      <c r="HP83" s="47" t="e">
        <f t="shared" si="181"/>
        <v>#N/A</v>
      </c>
      <c r="HQ83" s="16" t="e">
        <f>'SC4'!EI45</f>
        <v>#N/A</v>
      </c>
      <c r="HR83" s="16" t="e">
        <f>'SC4'!EJ45</f>
        <v>#N/A</v>
      </c>
      <c r="HS83" s="16" t="e">
        <f>'SC4'!EK45</f>
        <v>#N/A</v>
      </c>
      <c r="HT83" s="16" t="e">
        <f t="shared" si="182"/>
        <v>#N/A</v>
      </c>
      <c r="HU83" s="16" t="e">
        <f t="shared" si="183"/>
        <v>#N/A</v>
      </c>
      <c r="HV83" s="45" t="e">
        <f>'SC4'!EL45</f>
        <v>#N/A</v>
      </c>
      <c r="HW83" s="46" t="e">
        <f>'SC4'!EM45</f>
        <v>#N/A</v>
      </c>
      <c r="HX83" s="46" t="e">
        <f>'SC4'!EN45</f>
        <v>#N/A</v>
      </c>
      <c r="HY83" s="46" t="e">
        <f t="shared" si="184"/>
        <v>#N/A</v>
      </c>
      <c r="HZ83" s="47" t="e">
        <f t="shared" si="185"/>
        <v>#N/A</v>
      </c>
      <c r="IA83" s="45" t="e">
        <f>'SC4'!EO45</f>
        <v>#N/A</v>
      </c>
      <c r="IB83" s="46" t="e">
        <f>'SC4'!EP45</f>
        <v>#N/A</v>
      </c>
      <c r="IC83" s="46" t="e">
        <f>'SC4'!EQ45</f>
        <v>#N/A</v>
      </c>
      <c r="ID83" s="46" t="e">
        <f t="shared" si="186"/>
        <v>#N/A</v>
      </c>
      <c r="IE83" s="47" t="e">
        <f t="shared" si="187"/>
        <v>#N/A</v>
      </c>
    </row>
    <row r="84" spans="1:239" s="16" customFormat="1" x14ac:dyDescent="0.25">
      <c r="A84" s="16">
        <f>'SC4'!A46</f>
        <v>0</v>
      </c>
      <c r="B84" s="16" t="e">
        <f>'SC4'!B46</f>
        <v>#N/A</v>
      </c>
      <c r="C84" s="16" t="e">
        <f>'SC4'!C46</f>
        <v>#N/A</v>
      </c>
      <c r="D84" s="16" t="e">
        <f>'SC4'!D46</f>
        <v>#N/A</v>
      </c>
      <c r="E84" s="16" t="e">
        <f>'SC4'!E46</f>
        <v>#N/A</v>
      </c>
      <c r="F84" s="16" t="e">
        <f>'SC4'!F46</f>
        <v>#N/A</v>
      </c>
      <c r="G84" s="16" t="e">
        <f>'SC4'!G46</f>
        <v>#N/A</v>
      </c>
      <c r="H84" s="16" t="e">
        <f>'SC4'!H46</f>
        <v>#N/A</v>
      </c>
      <c r="I84" s="16" t="e">
        <f>'SC4'!I46</f>
        <v>#N/A</v>
      </c>
      <c r="J84" s="45" t="e">
        <f>'SC4'!J46</f>
        <v>#N/A</v>
      </c>
      <c r="K84" s="46" t="e">
        <f>'SC4'!K46</f>
        <v>#N/A</v>
      </c>
      <c r="L84" s="46" t="e">
        <f>'SC4'!L46</f>
        <v>#N/A</v>
      </c>
      <c r="M84" s="46" t="e">
        <f t="shared" si="188"/>
        <v>#N/A</v>
      </c>
      <c r="N84" s="47" t="e">
        <f t="shared" si="190"/>
        <v>#N/A</v>
      </c>
      <c r="O84" s="16" t="e">
        <f>'SC4'!M46</f>
        <v>#N/A</v>
      </c>
      <c r="P84" s="16" t="e">
        <f>'SC4'!N46</f>
        <v>#N/A</v>
      </c>
      <c r="Q84" s="16" t="e">
        <f>'SC4'!O46</f>
        <v>#N/A</v>
      </c>
      <c r="R84" s="16" t="e">
        <f t="shared" si="98"/>
        <v>#N/A</v>
      </c>
      <c r="S84" s="16" t="e">
        <f t="shared" si="99"/>
        <v>#N/A</v>
      </c>
      <c r="T84" s="45" t="e">
        <f>'SC4'!P46</f>
        <v>#N/A</v>
      </c>
      <c r="U84" s="46" t="e">
        <f>'SC4'!Q46</f>
        <v>#N/A</v>
      </c>
      <c r="V84" s="46" t="e">
        <f>'SC4'!R46</f>
        <v>#N/A</v>
      </c>
      <c r="W84" s="46" t="e">
        <f t="shared" si="100"/>
        <v>#N/A</v>
      </c>
      <c r="X84" s="47" t="e">
        <f t="shared" si="101"/>
        <v>#N/A</v>
      </c>
      <c r="Y84" s="16" t="e">
        <f>'SC4'!S46</f>
        <v>#N/A</v>
      </c>
      <c r="Z84" s="16" t="e">
        <f>'SC4'!T46</f>
        <v>#N/A</v>
      </c>
      <c r="AA84" s="16" t="e">
        <f>'SC4'!U46</f>
        <v>#N/A</v>
      </c>
      <c r="AB84" s="16" t="e">
        <f t="shared" si="102"/>
        <v>#N/A</v>
      </c>
      <c r="AC84" s="16" t="e">
        <f t="shared" si="103"/>
        <v>#N/A</v>
      </c>
      <c r="AD84" s="45" t="e">
        <f>'SC4'!V46</f>
        <v>#N/A</v>
      </c>
      <c r="AE84" s="46" t="e">
        <f>'SC4'!W46</f>
        <v>#N/A</v>
      </c>
      <c r="AF84" s="46" t="e">
        <f>'SC4'!X46</f>
        <v>#N/A</v>
      </c>
      <c r="AG84" s="46" t="e">
        <f t="shared" si="104"/>
        <v>#N/A</v>
      </c>
      <c r="AH84" s="47" t="e">
        <f t="shared" si="105"/>
        <v>#N/A</v>
      </c>
      <c r="AI84" s="16" t="e">
        <f>'SC4'!Y46</f>
        <v>#N/A</v>
      </c>
      <c r="AJ84" s="16" t="e">
        <f>'SC4'!Z46</f>
        <v>#N/A</v>
      </c>
      <c r="AK84" s="16" t="e">
        <f>'SC4'!AA46</f>
        <v>#N/A</v>
      </c>
      <c r="AL84" s="16" t="e">
        <f t="shared" si="106"/>
        <v>#N/A</v>
      </c>
      <c r="AM84" s="16" t="e">
        <f t="shared" si="107"/>
        <v>#N/A</v>
      </c>
      <c r="AN84" s="45" t="e">
        <f>'SC4'!AB46</f>
        <v>#N/A</v>
      </c>
      <c r="AO84" s="46" t="e">
        <f>'SC4'!AC46</f>
        <v>#N/A</v>
      </c>
      <c r="AP84" s="46" t="e">
        <f>'SC4'!AD46</f>
        <v>#N/A</v>
      </c>
      <c r="AQ84" s="46" t="e">
        <f t="shared" si="108"/>
        <v>#N/A</v>
      </c>
      <c r="AR84" s="47" t="e">
        <f t="shared" si="109"/>
        <v>#N/A</v>
      </c>
      <c r="AS84" s="16" t="e">
        <f>'SC4'!AE46</f>
        <v>#N/A</v>
      </c>
      <c r="AT84" s="16" t="e">
        <f>'SC4'!AF46</f>
        <v>#N/A</v>
      </c>
      <c r="AU84" s="16" t="e">
        <f>'SC4'!AG46</f>
        <v>#N/A</v>
      </c>
      <c r="AV84" s="16" t="e">
        <f t="shared" si="110"/>
        <v>#N/A</v>
      </c>
      <c r="AW84" s="16" t="e">
        <f t="shared" si="111"/>
        <v>#N/A</v>
      </c>
      <c r="AX84" s="45" t="e">
        <f>'SC4'!AH46</f>
        <v>#N/A</v>
      </c>
      <c r="AY84" s="46" t="e">
        <f>'SC4'!AI46</f>
        <v>#N/A</v>
      </c>
      <c r="AZ84" s="46" t="e">
        <f>'SC4'!AJ46</f>
        <v>#N/A</v>
      </c>
      <c r="BA84" s="46" t="e">
        <f t="shared" si="112"/>
        <v>#N/A</v>
      </c>
      <c r="BB84" s="47" t="e">
        <f t="shared" si="113"/>
        <v>#N/A</v>
      </c>
      <c r="BC84" s="16" t="e">
        <f>'SC4'!AK46</f>
        <v>#N/A</v>
      </c>
      <c r="BD84" s="16" t="e">
        <f>'SC4'!AL46</f>
        <v>#N/A</v>
      </c>
      <c r="BE84" s="16" t="e">
        <f>'SC4'!AM46</f>
        <v>#N/A</v>
      </c>
      <c r="BF84" s="16" t="e">
        <f t="shared" si="114"/>
        <v>#N/A</v>
      </c>
      <c r="BG84" s="16" t="e">
        <f t="shared" si="115"/>
        <v>#N/A</v>
      </c>
      <c r="BH84" s="45" t="e">
        <f>'SC4'!AN46</f>
        <v>#N/A</v>
      </c>
      <c r="BI84" s="46" t="e">
        <f>'SC4'!AO46</f>
        <v>#N/A</v>
      </c>
      <c r="BJ84" s="46" t="e">
        <f>'SC4'!AP46</f>
        <v>#N/A</v>
      </c>
      <c r="BK84" s="46" t="e">
        <f t="shared" si="116"/>
        <v>#N/A</v>
      </c>
      <c r="BL84" s="47" t="e">
        <f t="shared" si="117"/>
        <v>#N/A</v>
      </c>
      <c r="BM84" s="16" t="e">
        <f>'SC4'!AQ46</f>
        <v>#N/A</v>
      </c>
      <c r="BN84" s="16" t="e">
        <f>'SC4'!AR46</f>
        <v>#N/A</v>
      </c>
      <c r="BO84" s="16" t="e">
        <f>'SC4'!AS46</f>
        <v>#N/A</v>
      </c>
      <c r="BP84" s="16" t="e">
        <f t="shared" si="118"/>
        <v>#N/A</v>
      </c>
      <c r="BQ84" s="16" t="e">
        <f t="shared" si="119"/>
        <v>#N/A</v>
      </c>
      <c r="BR84" s="45" t="e">
        <f>'SC4'!AT46</f>
        <v>#N/A</v>
      </c>
      <c r="BS84" s="46" t="e">
        <f>'SC4'!AU46</f>
        <v>#N/A</v>
      </c>
      <c r="BT84" s="46" t="e">
        <f>'SC4'!AV46</f>
        <v>#N/A</v>
      </c>
      <c r="BU84" s="46" t="e">
        <f t="shared" si="120"/>
        <v>#N/A</v>
      </c>
      <c r="BV84" s="47" t="e">
        <f t="shared" si="121"/>
        <v>#N/A</v>
      </c>
      <c r="BW84" s="16" t="e">
        <f>'SC4'!AW46</f>
        <v>#N/A</v>
      </c>
      <c r="BX84" s="16" t="e">
        <f>'SC4'!AX46</f>
        <v>#N/A</v>
      </c>
      <c r="BY84" s="16" t="e">
        <f>'SC4'!AY46</f>
        <v>#N/A</v>
      </c>
      <c r="BZ84" s="16" t="e">
        <f t="shared" si="122"/>
        <v>#N/A</v>
      </c>
      <c r="CA84" s="16" t="e">
        <f t="shared" si="123"/>
        <v>#N/A</v>
      </c>
      <c r="CB84" s="45" t="e">
        <f>'SC4'!AZ46</f>
        <v>#N/A</v>
      </c>
      <c r="CC84" s="46" t="e">
        <f>'SC4'!BA46</f>
        <v>#N/A</v>
      </c>
      <c r="CD84" s="46" t="e">
        <f>'SC4'!BB46</f>
        <v>#N/A</v>
      </c>
      <c r="CE84" s="46" t="e">
        <f t="shared" si="124"/>
        <v>#N/A</v>
      </c>
      <c r="CF84" s="47" t="e">
        <f t="shared" si="125"/>
        <v>#N/A</v>
      </c>
      <c r="CG84" s="16" t="e">
        <f>'SC4'!BC46</f>
        <v>#N/A</v>
      </c>
      <c r="CH84" s="16" t="e">
        <f>'SC4'!BD46</f>
        <v>#N/A</v>
      </c>
      <c r="CI84" s="16" t="e">
        <f>'SC4'!BE46</f>
        <v>#N/A</v>
      </c>
      <c r="CJ84" s="16" t="e">
        <f t="shared" si="126"/>
        <v>#N/A</v>
      </c>
      <c r="CK84" s="16" t="e">
        <f t="shared" si="127"/>
        <v>#N/A</v>
      </c>
      <c r="CL84" s="45" t="e">
        <f>'SC4'!BF46</f>
        <v>#N/A</v>
      </c>
      <c r="CM84" s="46" t="e">
        <f>'SC4'!BG46</f>
        <v>#N/A</v>
      </c>
      <c r="CN84" s="46" t="e">
        <f>'SC4'!BH46</f>
        <v>#N/A</v>
      </c>
      <c r="CO84" s="46" t="e">
        <f t="shared" si="128"/>
        <v>#N/A</v>
      </c>
      <c r="CP84" s="47" t="e">
        <f t="shared" si="129"/>
        <v>#N/A</v>
      </c>
      <c r="CQ84" s="16" t="e">
        <f>'SC4'!BI46</f>
        <v>#N/A</v>
      </c>
      <c r="CR84" s="16" t="e">
        <f>'SC4'!BJ46</f>
        <v>#N/A</v>
      </c>
      <c r="CS84" s="16" t="e">
        <f>'SC4'!BK46</f>
        <v>#N/A</v>
      </c>
      <c r="CT84" s="16" t="e">
        <f t="shared" si="130"/>
        <v>#N/A</v>
      </c>
      <c r="CU84" s="16" t="e">
        <f t="shared" si="131"/>
        <v>#N/A</v>
      </c>
      <c r="CV84" s="45" t="e">
        <f>'SC4'!BL46</f>
        <v>#N/A</v>
      </c>
      <c r="CW84" s="46" t="e">
        <f>'SC4'!BM46</f>
        <v>#N/A</v>
      </c>
      <c r="CX84" s="46" t="e">
        <f>'SC4'!BN46</f>
        <v>#N/A</v>
      </c>
      <c r="CY84" s="46" t="e">
        <f t="shared" si="132"/>
        <v>#N/A</v>
      </c>
      <c r="CZ84" s="47" t="e">
        <f t="shared" si="133"/>
        <v>#N/A</v>
      </c>
      <c r="DA84" s="16" t="e">
        <f>'SC4'!BO46</f>
        <v>#N/A</v>
      </c>
      <c r="DB84" s="16" t="e">
        <f>'SC4'!BP46</f>
        <v>#N/A</v>
      </c>
      <c r="DC84" s="16" t="e">
        <f>'SC4'!BQ46</f>
        <v>#N/A</v>
      </c>
      <c r="DD84" s="16" t="e">
        <f t="shared" si="134"/>
        <v>#N/A</v>
      </c>
      <c r="DE84" s="16" t="e">
        <f t="shared" si="135"/>
        <v>#N/A</v>
      </c>
      <c r="DF84" s="45" t="e">
        <f>'SC4'!BR46</f>
        <v>#N/A</v>
      </c>
      <c r="DG84" s="46" t="e">
        <f>'SC4'!BS46</f>
        <v>#N/A</v>
      </c>
      <c r="DH84" s="46" t="e">
        <f>'SC4'!BT46</f>
        <v>#N/A</v>
      </c>
      <c r="DI84" s="46" t="e">
        <f t="shared" si="136"/>
        <v>#N/A</v>
      </c>
      <c r="DJ84" s="47" t="e">
        <f t="shared" si="137"/>
        <v>#N/A</v>
      </c>
      <c r="DK84" s="16" t="e">
        <f>'SC4'!BU46</f>
        <v>#N/A</v>
      </c>
      <c r="DL84" s="16" t="e">
        <f>'SC4'!BV46</f>
        <v>#N/A</v>
      </c>
      <c r="DM84" s="16" t="e">
        <f>'SC4'!BW46</f>
        <v>#N/A</v>
      </c>
      <c r="DN84" s="16" t="e">
        <f t="shared" si="138"/>
        <v>#N/A</v>
      </c>
      <c r="DO84" s="16" t="e">
        <f t="shared" si="139"/>
        <v>#N/A</v>
      </c>
      <c r="DP84" s="45" t="e">
        <f>'SC4'!BX46</f>
        <v>#N/A</v>
      </c>
      <c r="DQ84" s="46" t="e">
        <f>'SC4'!BY46</f>
        <v>#N/A</v>
      </c>
      <c r="DR84" s="46" t="e">
        <f>'SC4'!BZ46</f>
        <v>#N/A</v>
      </c>
      <c r="DS84" s="46" t="e">
        <f t="shared" si="140"/>
        <v>#N/A</v>
      </c>
      <c r="DT84" s="47" t="e">
        <f t="shared" si="141"/>
        <v>#N/A</v>
      </c>
      <c r="DU84" s="16" t="e">
        <f>'SC4'!CA46</f>
        <v>#N/A</v>
      </c>
      <c r="DV84" s="16" t="e">
        <f>'SC4'!CB46</f>
        <v>#N/A</v>
      </c>
      <c r="DW84" s="16" t="e">
        <f>'SC4'!CC46</f>
        <v>#N/A</v>
      </c>
      <c r="DX84" s="16" t="e">
        <f t="shared" si="142"/>
        <v>#N/A</v>
      </c>
      <c r="DY84" s="16" t="e">
        <f t="shared" si="143"/>
        <v>#N/A</v>
      </c>
      <c r="DZ84" s="45" t="e">
        <f>'SC4'!CD46</f>
        <v>#N/A</v>
      </c>
      <c r="EA84" s="46" t="e">
        <f>'SC4'!CE46</f>
        <v>#N/A</v>
      </c>
      <c r="EB84" s="46" t="e">
        <f>'SC4'!CF46</f>
        <v>#N/A</v>
      </c>
      <c r="EC84" s="46" t="e">
        <f t="shared" si="144"/>
        <v>#N/A</v>
      </c>
      <c r="ED84" s="47" t="e">
        <f t="shared" si="145"/>
        <v>#N/A</v>
      </c>
      <c r="EE84" s="16" t="e">
        <f>'SC4'!CG46</f>
        <v>#N/A</v>
      </c>
      <c r="EF84" s="16" t="e">
        <f>'SC4'!CH46</f>
        <v>#N/A</v>
      </c>
      <c r="EG84" s="16" t="e">
        <f>'SC4'!CI46</f>
        <v>#N/A</v>
      </c>
      <c r="EH84" s="16" t="e">
        <f t="shared" si="146"/>
        <v>#N/A</v>
      </c>
      <c r="EI84" s="16" t="e">
        <f t="shared" si="147"/>
        <v>#N/A</v>
      </c>
      <c r="EJ84" s="45" t="e">
        <f>'SC4'!CJ46</f>
        <v>#N/A</v>
      </c>
      <c r="EK84" s="46" t="e">
        <f>'SC4'!CK46</f>
        <v>#N/A</v>
      </c>
      <c r="EL84" s="46" t="e">
        <f>'SC4'!CL46</f>
        <v>#N/A</v>
      </c>
      <c r="EM84" s="46" t="e">
        <f t="shared" si="148"/>
        <v>#N/A</v>
      </c>
      <c r="EN84" s="47" t="e">
        <f t="shared" si="149"/>
        <v>#N/A</v>
      </c>
      <c r="EO84" s="16" t="e">
        <f>'SC4'!CM46</f>
        <v>#N/A</v>
      </c>
      <c r="EP84" s="16" t="e">
        <f>'SC4'!CN46</f>
        <v>#N/A</v>
      </c>
      <c r="EQ84" s="16" t="e">
        <f>'SC4'!CO46</f>
        <v>#N/A</v>
      </c>
      <c r="ER84" s="16" t="e">
        <f t="shared" si="150"/>
        <v>#N/A</v>
      </c>
      <c r="ES84" s="16" t="e">
        <f t="shared" si="151"/>
        <v>#N/A</v>
      </c>
      <c r="ET84" s="45" t="e">
        <f>'SC4'!CP46</f>
        <v>#N/A</v>
      </c>
      <c r="EU84" s="46" t="e">
        <f>'SC4'!CQ46</f>
        <v>#N/A</v>
      </c>
      <c r="EV84" s="46" t="e">
        <f>'SC4'!CR46</f>
        <v>#N/A</v>
      </c>
      <c r="EW84" s="46" t="e">
        <f t="shared" si="152"/>
        <v>#N/A</v>
      </c>
      <c r="EX84" s="47" t="e">
        <f t="shared" si="153"/>
        <v>#N/A</v>
      </c>
      <c r="EY84" s="16" t="e">
        <f>'SC4'!CS46</f>
        <v>#N/A</v>
      </c>
      <c r="EZ84" s="16" t="e">
        <f>'SC4'!CT46</f>
        <v>#N/A</v>
      </c>
      <c r="FA84" s="16" t="e">
        <f>'SC4'!CU46</f>
        <v>#N/A</v>
      </c>
      <c r="FB84" s="16" t="e">
        <f t="shared" si="154"/>
        <v>#N/A</v>
      </c>
      <c r="FC84" s="16" t="e">
        <f t="shared" si="155"/>
        <v>#N/A</v>
      </c>
      <c r="FD84" s="45" t="e">
        <f>'SC4'!CV46</f>
        <v>#N/A</v>
      </c>
      <c r="FE84" s="46" t="e">
        <f>'SC4'!CW46</f>
        <v>#N/A</v>
      </c>
      <c r="FF84" s="46" t="e">
        <f>'SC4'!CX46</f>
        <v>#N/A</v>
      </c>
      <c r="FG84" s="46" t="e">
        <f t="shared" si="156"/>
        <v>#N/A</v>
      </c>
      <c r="FH84" s="47" t="e">
        <f t="shared" si="157"/>
        <v>#N/A</v>
      </c>
      <c r="FI84" s="16" t="e">
        <f>'SC4'!CY46</f>
        <v>#N/A</v>
      </c>
      <c r="FJ84" s="16" t="e">
        <f>'SC4'!CZ46</f>
        <v>#N/A</v>
      </c>
      <c r="FK84" s="16" t="e">
        <f>'SC4'!DA46</f>
        <v>#N/A</v>
      </c>
      <c r="FL84" s="16" t="e">
        <f t="shared" si="158"/>
        <v>#N/A</v>
      </c>
      <c r="FM84" s="16" t="e">
        <f t="shared" si="159"/>
        <v>#N/A</v>
      </c>
      <c r="FN84" s="45" t="e">
        <f>'SC4'!DB46</f>
        <v>#N/A</v>
      </c>
      <c r="FO84" s="46" t="e">
        <f>'SC4'!DC46</f>
        <v>#N/A</v>
      </c>
      <c r="FP84" s="46" t="e">
        <f>'SC4'!DD46</f>
        <v>#N/A</v>
      </c>
      <c r="FQ84" s="46" t="e">
        <f t="shared" si="160"/>
        <v>#N/A</v>
      </c>
      <c r="FR84" s="47" t="e">
        <f t="shared" si="161"/>
        <v>#N/A</v>
      </c>
      <c r="FS84" s="16" t="e">
        <f>'SC4'!DE46</f>
        <v>#N/A</v>
      </c>
      <c r="FT84" s="16" t="e">
        <f>'SC4'!DF46</f>
        <v>#N/A</v>
      </c>
      <c r="FU84" s="16" t="e">
        <f>'SC4'!DG46</f>
        <v>#N/A</v>
      </c>
      <c r="FV84" s="16" t="e">
        <f t="shared" si="162"/>
        <v>#N/A</v>
      </c>
      <c r="FW84" s="16" t="e">
        <f t="shared" si="163"/>
        <v>#N/A</v>
      </c>
      <c r="FX84" s="45" t="e">
        <f>'SC4'!DH46</f>
        <v>#N/A</v>
      </c>
      <c r="FY84" s="46" t="e">
        <f>'SC4'!DI46</f>
        <v>#N/A</v>
      </c>
      <c r="FZ84" s="46" t="e">
        <f>'SC4'!DJ46</f>
        <v>#N/A</v>
      </c>
      <c r="GA84" s="46" t="e">
        <f t="shared" si="164"/>
        <v>#N/A</v>
      </c>
      <c r="GB84" s="47" t="e">
        <f t="shared" si="165"/>
        <v>#N/A</v>
      </c>
      <c r="GC84" s="16" t="e">
        <f>'SC4'!DK46</f>
        <v>#N/A</v>
      </c>
      <c r="GD84" s="16" t="e">
        <f>'SC4'!DL46</f>
        <v>#N/A</v>
      </c>
      <c r="GE84" s="16" t="e">
        <f>'SC4'!DM46</f>
        <v>#N/A</v>
      </c>
      <c r="GF84" s="16" t="e">
        <f t="shared" si="166"/>
        <v>#N/A</v>
      </c>
      <c r="GG84" s="16" t="e">
        <f t="shared" si="167"/>
        <v>#N/A</v>
      </c>
      <c r="GH84" s="45" t="e">
        <f>'SC4'!DN46</f>
        <v>#N/A</v>
      </c>
      <c r="GI84" s="46" t="e">
        <f>'SC4'!DO46</f>
        <v>#N/A</v>
      </c>
      <c r="GJ84" s="46" t="e">
        <f>'SC4'!DP46</f>
        <v>#N/A</v>
      </c>
      <c r="GK84" s="46" t="e">
        <f t="shared" si="168"/>
        <v>#N/A</v>
      </c>
      <c r="GL84" s="47" t="e">
        <f t="shared" si="169"/>
        <v>#N/A</v>
      </c>
      <c r="GM84" s="16" t="e">
        <f>'SC4'!DQ46</f>
        <v>#N/A</v>
      </c>
      <c r="GN84" s="16" t="e">
        <f>'SC4'!DR46</f>
        <v>#N/A</v>
      </c>
      <c r="GO84" s="16" t="e">
        <f>'SC4'!DS46</f>
        <v>#N/A</v>
      </c>
      <c r="GP84" s="16" t="e">
        <f t="shared" si="170"/>
        <v>#N/A</v>
      </c>
      <c r="GQ84" s="16" t="e">
        <f t="shared" si="171"/>
        <v>#N/A</v>
      </c>
      <c r="GR84" s="45" t="e">
        <f>'SC4'!DT46</f>
        <v>#N/A</v>
      </c>
      <c r="GS84" s="46" t="e">
        <f>'SC4'!DU46</f>
        <v>#N/A</v>
      </c>
      <c r="GT84" s="46" t="e">
        <f>'SC4'!DV46</f>
        <v>#N/A</v>
      </c>
      <c r="GU84" s="46" t="e">
        <f t="shared" si="172"/>
        <v>#N/A</v>
      </c>
      <c r="GV84" s="47" t="e">
        <f t="shared" si="173"/>
        <v>#N/A</v>
      </c>
      <c r="GW84" s="16" t="e">
        <f>'SC4'!DW46</f>
        <v>#N/A</v>
      </c>
      <c r="GX84" s="16" t="e">
        <f>'SC4'!DX46</f>
        <v>#N/A</v>
      </c>
      <c r="GY84" s="16" t="e">
        <f>'SC4'!DY46</f>
        <v>#N/A</v>
      </c>
      <c r="GZ84" s="16" t="e">
        <f t="shared" si="174"/>
        <v>#N/A</v>
      </c>
      <c r="HA84" s="16" t="e">
        <f t="shared" si="175"/>
        <v>#N/A</v>
      </c>
      <c r="HB84" s="45" t="e">
        <f>'SC4'!DZ46</f>
        <v>#N/A</v>
      </c>
      <c r="HC84" s="46" t="e">
        <f>'SC4'!EA46</f>
        <v>#N/A</v>
      </c>
      <c r="HD84" s="46" t="e">
        <f>'SC4'!EB46</f>
        <v>#N/A</v>
      </c>
      <c r="HE84" s="46" t="e">
        <f t="shared" si="176"/>
        <v>#N/A</v>
      </c>
      <c r="HF84" s="47" t="e">
        <f t="shared" si="177"/>
        <v>#N/A</v>
      </c>
      <c r="HG84" s="16" t="e">
        <f>'SC4'!EC46</f>
        <v>#N/A</v>
      </c>
      <c r="HH84" s="16" t="e">
        <f>'SC4'!ED46</f>
        <v>#N/A</v>
      </c>
      <c r="HI84" s="16" t="e">
        <f>'SC4'!EE46</f>
        <v>#N/A</v>
      </c>
      <c r="HJ84" s="16" t="e">
        <f t="shared" si="178"/>
        <v>#N/A</v>
      </c>
      <c r="HK84" s="16" t="e">
        <f t="shared" si="179"/>
        <v>#N/A</v>
      </c>
      <c r="HL84" s="45" t="e">
        <f>'SC4'!EF46</f>
        <v>#N/A</v>
      </c>
      <c r="HM84" s="46" t="e">
        <f>'SC4'!EG46</f>
        <v>#N/A</v>
      </c>
      <c r="HN84" s="46" t="e">
        <f>'SC4'!EH46</f>
        <v>#N/A</v>
      </c>
      <c r="HO84" s="46" t="e">
        <f t="shared" si="180"/>
        <v>#N/A</v>
      </c>
      <c r="HP84" s="47" t="e">
        <f t="shared" si="181"/>
        <v>#N/A</v>
      </c>
      <c r="HQ84" s="16" t="e">
        <f>'SC4'!EI46</f>
        <v>#N/A</v>
      </c>
      <c r="HR84" s="16" t="e">
        <f>'SC4'!EJ46</f>
        <v>#N/A</v>
      </c>
      <c r="HS84" s="16" t="e">
        <f>'SC4'!EK46</f>
        <v>#N/A</v>
      </c>
      <c r="HT84" s="16" t="e">
        <f t="shared" si="182"/>
        <v>#N/A</v>
      </c>
      <c r="HU84" s="16" t="e">
        <f t="shared" si="183"/>
        <v>#N/A</v>
      </c>
      <c r="HV84" s="45" t="e">
        <f>'SC4'!EL46</f>
        <v>#N/A</v>
      </c>
      <c r="HW84" s="46" t="e">
        <f>'SC4'!EM46</f>
        <v>#N/A</v>
      </c>
      <c r="HX84" s="46" t="e">
        <f>'SC4'!EN46</f>
        <v>#N/A</v>
      </c>
      <c r="HY84" s="46" t="e">
        <f t="shared" si="184"/>
        <v>#N/A</v>
      </c>
      <c r="HZ84" s="47" t="e">
        <f t="shared" si="185"/>
        <v>#N/A</v>
      </c>
      <c r="IA84" s="45" t="e">
        <f>'SC4'!EO46</f>
        <v>#N/A</v>
      </c>
      <c r="IB84" s="46" t="e">
        <f>'SC4'!EP46</f>
        <v>#N/A</v>
      </c>
      <c r="IC84" s="46" t="e">
        <f>'SC4'!EQ46</f>
        <v>#N/A</v>
      </c>
      <c r="ID84" s="46" t="e">
        <f t="shared" si="186"/>
        <v>#N/A</v>
      </c>
      <c r="IE84" s="47" t="e">
        <f t="shared" si="187"/>
        <v>#N/A</v>
      </c>
    </row>
    <row r="85" spans="1:239" s="16" customFormat="1" x14ac:dyDescent="0.25">
      <c r="A85" s="16">
        <f>'SC4'!A47</f>
        <v>0</v>
      </c>
      <c r="B85" s="16" t="e">
        <f>'SC4'!B47</f>
        <v>#N/A</v>
      </c>
      <c r="C85" s="16" t="e">
        <f>'SC4'!C47</f>
        <v>#N/A</v>
      </c>
      <c r="D85" s="16" t="e">
        <f>'SC4'!D47</f>
        <v>#N/A</v>
      </c>
      <c r="E85" s="16" t="e">
        <f>'SC4'!E47</f>
        <v>#N/A</v>
      </c>
      <c r="F85" s="16" t="e">
        <f>'SC4'!F47</f>
        <v>#N/A</v>
      </c>
      <c r="G85" s="16" t="e">
        <f>'SC4'!G47</f>
        <v>#N/A</v>
      </c>
      <c r="H85" s="16" t="e">
        <f>'SC4'!H47</f>
        <v>#N/A</v>
      </c>
      <c r="I85" s="16" t="e">
        <f>'SC4'!I47</f>
        <v>#N/A</v>
      </c>
      <c r="J85" s="45" t="e">
        <f>'SC4'!J47</f>
        <v>#N/A</v>
      </c>
      <c r="K85" s="46" t="e">
        <f>'SC4'!K47</f>
        <v>#N/A</v>
      </c>
      <c r="L85" s="46" t="e">
        <f>'SC4'!L47</f>
        <v>#N/A</v>
      </c>
      <c r="M85" s="46" t="e">
        <f t="shared" si="188"/>
        <v>#N/A</v>
      </c>
      <c r="N85" s="47" t="e">
        <f t="shared" si="190"/>
        <v>#N/A</v>
      </c>
      <c r="O85" s="16" t="e">
        <f>'SC4'!M47</f>
        <v>#N/A</v>
      </c>
      <c r="P85" s="16" t="e">
        <f>'SC4'!N47</f>
        <v>#N/A</v>
      </c>
      <c r="Q85" s="16" t="e">
        <f>'SC4'!O47</f>
        <v>#N/A</v>
      </c>
      <c r="R85" s="16" t="e">
        <f t="shared" si="98"/>
        <v>#N/A</v>
      </c>
      <c r="S85" s="16" t="e">
        <f t="shared" si="99"/>
        <v>#N/A</v>
      </c>
      <c r="T85" s="45" t="e">
        <f>'SC4'!P47</f>
        <v>#N/A</v>
      </c>
      <c r="U85" s="46" t="e">
        <f>'SC4'!Q47</f>
        <v>#N/A</v>
      </c>
      <c r="V85" s="46" t="e">
        <f>'SC4'!R47</f>
        <v>#N/A</v>
      </c>
      <c r="W85" s="46" t="e">
        <f t="shared" si="100"/>
        <v>#N/A</v>
      </c>
      <c r="X85" s="47" t="e">
        <f t="shared" si="101"/>
        <v>#N/A</v>
      </c>
      <c r="Y85" s="16" t="e">
        <f>'SC4'!S47</f>
        <v>#N/A</v>
      </c>
      <c r="Z85" s="16" t="e">
        <f>'SC4'!T47</f>
        <v>#N/A</v>
      </c>
      <c r="AA85" s="16" t="e">
        <f>'SC4'!U47</f>
        <v>#N/A</v>
      </c>
      <c r="AB85" s="16" t="e">
        <f t="shared" si="102"/>
        <v>#N/A</v>
      </c>
      <c r="AC85" s="16" t="e">
        <f t="shared" si="103"/>
        <v>#N/A</v>
      </c>
      <c r="AD85" s="45" t="e">
        <f>'SC4'!V47</f>
        <v>#N/A</v>
      </c>
      <c r="AE85" s="46" t="e">
        <f>'SC4'!W47</f>
        <v>#N/A</v>
      </c>
      <c r="AF85" s="46" t="e">
        <f>'SC4'!X47</f>
        <v>#N/A</v>
      </c>
      <c r="AG85" s="46" t="e">
        <f t="shared" si="104"/>
        <v>#N/A</v>
      </c>
      <c r="AH85" s="47" t="e">
        <f t="shared" si="105"/>
        <v>#N/A</v>
      </c>
      <c r="AI85" s="16" t="e">
        <f>'SC4'!Y47</f>
        <v>#N/A</v>
      </c>
      <c r="AJ85" s="16" t="e">
        <f>'SC4'!Z47</f>
        <v>#N/A</v>
      </c>
      <c r="AK85" s="16" t="e">
        <f>'SC4'!AA47</f>
        <v>#N/A</v>
      </c>
      <c r="AL85" s="16" t="e">
        <f t="shared" si="106"/>
        <v>#N/A</v>
      </c>
      <c r="AM85" s="16" t="e">
        <f t="shared" si="107"/>
        <v>#N/A</v>
      </c>
      <c r="AN85" s="45" t="e">
        <f>'SC4'!AB47</f>
        <v>#N/A</v>
      </c>
      <c r="AO85" s="46" t="e">
        <f>'SC4'!AC47</f>
        <v>#N/A</v>
      </c>
      <c r="AP85" s="46" t="e">
        <f>'SC4'!AD47</f>
        <v>#N/A</v>
      </c>
      <c r="AQ85" s="46" t="e">
        <f t="shared" si="108"/>
        <v>#N/A</v>
      </c>
      <c r="AR85" s="47" t="e">
        <f t="shared" si="109"/>
        <v>#N/A</v>
      </c>
      <c r="AS85" s="16" t="e">
        <f>'SC4'!AE47</f>
        <v>#N/A</v>
      </c>
      <c r="AT85" s="16" t="e">
        <f>'SC4'!AF47</f>
        <v>#N/A</v>
      </c>
      <c r="AU85" s="16" t="e">
        <f>'SC4'!AG47</f>
        <v>#N/A</v>
      </c>
      <c r="AV85" s="16" t="e">
        <f t="shared" si="110"/>
        <v>#N/A</v>
      </c>
      <c r="AW85" s="16" t="e">
        <f t="shared" si="111"/>
        <v>#N/A</v>
      </c>
      <c r="AX85" s="45" t="e">
        <f>'SC4'!AH47</f>
        <v>#N/A</v>
      </c>
      <c r="AY85" s="46" t="e">
        <f>'SC4'!AI47</f>
        <v>#N/A</v>
      </c>
      <c r="AZ85" s="46" t="e">
        <f>'SC4'!AJ47</f>
        <v>#N/A</v>
      </c>
      <c r="BA85" s="46" t="e">
        <f t="shared" si="112"/>
        <v>#N/A</v>
      </c>
      <c r="BB85" s="47" t="e">
        <f t="shared" si="113"/>
        <v>#N/A</v>
      </c>
      <c r="BC85" s="16" t="e">
        <f>'SC4'!AK47</f>
        <v>#N/A</v>
      </c>
      <c r="BD85" s="16" t="e">
        <f>'SC4'!AL47</f>
        <v>#N/A</v>
      </c>
      <c r="BE85" s="16" t="e">
        <f>'SC4'!AM47</f>
        <v>#N/A</v>
      </c>
      <c r="BF85" s="16" t="e">
        <f t="shared" si="114"/>
        <v>#N/A</v>
      </c>
      <c r="BG85" s="16" t="e">
        <f t="shared" si="115"/>
        <v>#N/A</v>
      </c>
      <c r="BH85" s="45" t="e">
        <f>'SC4'!AN47</f>
        <v>#N/A</v>
      </c>
      <c r="BI85" s="46" t="e">
        <f>'SC4'!AO47</f>
        <v>#N/A</v>
      </c>
      <c r="BJ85" s="46" t="e">
        <f>'SC4'!AP47</f>
        <v>#N/A</v>
      </c>
      <c r="BK85" s="46" t="e">
        <f t="shared" si="116"/>
        <v>#N/A</v>
      </c>
      <c r="BL85" s="47" t="e">
        <f t="shared" si="117"/>
        <v>#N/A</v>
      </c>
      <c r="BM85" s="16" t="e">
        <f>'SC4'!AQ47</f>
        <v>#N/A</v>
      </c>
      <c r="BN85" s="16" t="e">
        <f>'SC4'!AR47</f>
        <v>#N/A</v>
      </c>
      <c r="BO85" s="16" t="e">
        <f>'SC4'!AS47</f>
        <v>#N/A</v>
      </c>
      <c r="BP85" s="16" t="e">
        <f t="shared" si="118"/>
        <v>#N/A</v>
      </c>
      <c r="BQ85" s="16" t="e">
        <f t="shared" si="119"/>
        <v>#N/A</v>
      </c>
      <c r="BR85" s="45" t="e">
        <f>'SC4'!AT47</f>
        <v>#N/A</v>
      </c>
      <c r="BS85" s="46" t="e">
        <f>'SC4'!AU47</f>
        <v>#N/A</v>
      </c>
      <c r="BT85" s="46" t="e">
        <f>'SC4'!AV47</f>
        <v>#N/A</v>
      </c>
      <c r="BU85" s="46" t="e">
        <f t="shared" si="120"/>
        <v>#N/A</v>
      </c>
      <c r="BV85" s="47" t="e">
        <f t="shared" si="121"/>
        <v>#N/A</v>
      </c>
      <c r="BW85" s="16" t="e">
        <f>'SC4'!AW47</f>
        <v>#N/A</v>
      </c>
      <c r="BX85" s="16" t="e">
        <f>'SC4'!AX47</f>
        <v>#N/A</v>
      </c>
      <c r="BY85" s="16" t="e">
        <f>'SC4'!AY47</f>
        <v>#N/A</v>
      </c>
      <c r="BZ85" s="16" t="e">
        <f t="shared" si="122"/>
        <v>#N/A</v>
      </c>
      <c r="CA85" s="16" t="e">
        <f t="shared" si="123"/>
        <v>#N/A</v>
      </c>
      <c r="CB85" s="45" t="e">
        <f>'SC4'!AZ47</f>
        <v>#N/A</v>
      </c>
      <c r="CC85" s="46" t="e">
        <f>'SC4'!BA47</f>
        <v>#N/A</v>
      </c>
      <c r="CD85" s="46" t="e">
        <f>'SC4'!BB47</f>
        <v>#N/A</v>
      </c>
      <c r="CE85" s="46" t="e">
        <f t="shared" si="124"/>
        <v>#N/A</v>
      </c>
      <c r="CF85" s="47" t="e">
        <f t="shared" si="125"/>
        <v>#N/A</v>
      </c>
      <c r="CG85" s="16" t="e">
        <f>'SC4'!BC47</f>
        <v>#N/A</v>
      </c>
      <c r="CH85" s="16" t="e">
        <f>'SC4'!BD47</f>
        <v>#N/A</v>
      </c>
      <c r="CI85" s="16" t="e">
        <f>'SC4'!BE47</f>
        <v>#N/A</v>
      </c>
      <c r="CJ85" s="16" t="e">
        <f t="shared" si="126"/>
        <v>#N/A</v>
      </c>
      <c r="CK85" s="16" t="e">
        <f t="shared" si="127"/>
        <v>#N/A</v>
      </c>
      <c r="CL85" s="45" t="e">
        <f>'SC4'!BF47</f>
        <v>#N/A</v>
      </c>
      <c r="CM85" s="46" t="e">
        <f>'SC4'!BG47</f>
        <v>#N/A</v>
      </c>
      <c r="CN85" s="46" t="e">
        <f>'SC4'!BH47</f>
        <v>#N/A</v>
      </c>
      <c r="CO85" s="46" t="e">
        <f t="shared" si="128"/>
        <v>#N/A</v>
      </c>
      <c r="CP85" s="47" t="e">
        <f t="shared" si="129"/>
        <v>#N/A</v>
      </c>
      <c r="CQ85" s="16" t="e">
        <f>'SC4'!BI47</f>
        <v>#N/A</v>
      </c>
      <c r="CR85" s="16" t="e">
        <f>'SC4'!BJ47</f>
        <v>#N/A</v>
      </c>
      <c r="CS85" s="16" t="e">
        <f>'SC4'!BK47</f>
        <v>#N/A</v>
      </c>
      <c r="CT85" s="16" t="e">
        <f t="shared" si="130"/>
        <v>#N/A</v>
      </c>
      <c r="CU85" s="16" t="e">
        <f t="shared" si="131"/>
        <v>#N/A</v>
      </c>
      <c r="CV85" s="45" t="e">
        <f>'SC4'!BL47</f>
        <v>#N/A</v>
      </c>
      <c r="CW85" s="46" t="e">
        <f>'SC4'!BM47</f>
        <v>#N/A</v>
      </c>
      <c r="CX85" s="46" t="e">
        <f>'SC4'!BN47</f>
        <v>#N/A</v>
      </c>
      <c r="CY85" s="46" t="e">
        <f t="shared" si="132"/>
        <v>#N/A</v>
      </c>
      <c r="CZ85" s="47" t="e">
        <f t="shared" si="133"/>
        <v>#N/A</v>
      </c>
      <c r="DA85" s="16" t="e">
        <f>'SC4'!BO47</f>
        <v>#N/A</v>
      </c>
      <c r="DB85" s="16" t="e">
        <f>'SC4'!BP47</f>
        <v>#N/A</v>
      </c>
      <c r="DC85" s="16" t="e">
        <f>'SC4'!BQ47</f>
        <v>#N/A</v>
      </c>
      <c r="DD85" s="16" t="e">
        <f t="shared" si="134"/>
        <v>#N/A</v>
      </c>
      <c r="DE85" s="16" t="e">
        <f t="shared" si="135"/>
        <v>#N/A</v>
      </c>
      <c r="DF85" s="45" t="e">
        <f>'SC4'!BR47</f>
        <v>#N/A</v>
      </c>
      <c r="DG85" s="46" t="e">
        <f>'SC4'!BS47</f>
        <v>#N/A</v>
      </c>
      <c r="DH85" s="46" t="e">
        <f>'SC4'!BT47</f>
        <v>#N/A</v>
      </c>
      <c r="DI85" s="46" t="e">
        <f t="shared" si="136"/>
        <v>#N/A</v>
      </c>
      <c r="DJ85" s="47" t="e">
        <f t="shared" si="137"/>
        <v>#N/A</v>
      </c>
      <c r="DK85" s="16" t="e">
        <f>'SC4'!BU47</f>
        <v>#N/A</v>
      </c>
      <c r="DL85" s="16" t="e">
        <f>'SC4'!BV47</f>
        <v>#N/A</v>
      </c>
      <c r="DM85" s="16" t="e">
        <f>'SC4'!BW47</f>
        <v>#N/A</v>
      </c>
      <c r="DN85" s="16" t="e">
        <f t="shared" si="138"/>
        <v>#N/A</v>
      </c>
      <c r="DO85" s="16" t="e">
        <f t="shared" si="139"/>
        <v>#N/A</v>
      </c>
      <c r="DP85" s="45" t="e">
        <f>'SC4'!BX47</f>
        <v>#N/A</v>
      </c>
      <c r="DQ85" s="46" t="e">
        <f>'SC4'!BY47</f>
        <v>#N/A</v>
      </c>
      <c r="DR85" s="46" t="e">
        <f>'SC4'!BZ47</f>
        <v>#N/A</v>
      </c>
      <c r="DS85" s="46" t="e">
        <f t="shared" si="140"/>
        <v>#N/A</v>
      </c>
      <c r="DT85" s="47" t="e">
        <f t="shared" si="141"/>
        <v>#N/A</v>
      </c>
      <c r="DU85" s="16" t="e">
        <f>'SC4'!CA47</f>
        <v>#N/A</v>
      </c>
      <c r="DV85" s="16" t="e">
        <f>'SC4'!CB47</f>
        <v>#N/A</v>
      </c>
      <c r="DW85" s="16" t="e">
        <f>'SC4'!CC47</f>
        <v>#N/A</v>
      </c>
      <c r="DX85" s="16" t="e">
        <f t="shared" si="142"/>
        <v>#N/A</v>
      </c>
      <c r="DY85" s="16" t="e">
        <f t="shared" si="143"/>
        <v>#N/A</v>
      </c>
      <c r="DZ85" s="45" t="e">
        <f>'SC4'!CD47</f>
        <v>#N/A</v>
      </c>
      <c r="EA85" s="46" t="e">
        <f>'SC4'!CE47</f>
        <v>#N/A</v>
      </c>
      <c r="EB85" s="46" t="e">
        <f>'SC4'!CF47</f>
        <v>#N/A</v>
      </c>
      <c r="EC85" s="46" t="e">
        <f t="shared" si="144"/>
        <v>#N/A</v>
      </c>
      <c r="ED85" s="47" t="e">
        <f t="shared" si="145"/>
        <v>#N/A</v>
      </c>
      <c r="EE85" s="16" t="e">
        <f>'SC4'!CG47</f>
        <v>#N/A</v>
      </c>
      <c r="EF85" s="16" t="e">
        <f>'SC4'!CH47</f>
        <v>#N/A</v>
      </c>
      <c r="EG85" s="16" t="e">
        <f>'SC4'!CI47</f>
        <v>#N/A</v>
      </c>
      <c r="EH85" s="16" t="e">
        <f t="shared" si="146"/>
        <v>#N/A</v>
      </c>
      <c r="EI85" s="16" t="e">
        <f t="shared" si="147"/>
        <v>#N/A</v>
      </c>
      <c r="EJ85" s="45" t="e">
        <f>'SC4'!CJ47</f>
        <v>#N/A</v>
      </c>
      <c r="EK85" s="46" t="e">
        <f>'SC4'!CK47</f>
        <v>#N/A</v>
      </c>
      <c r="EL85" s="46" t="e">
        <f>'SC4'!CL47</f>
        <v>#N/A</v>
      </c>
      <c r="EM85" s="46" t="e">
        <f t="shared" si="148"/>
        <v>#N/A</v>
      </c>
      <c r="EN85" s="47" t="e">
        <f t="shared" si="149"/>
        <v>#N/A</v>
      </c>
      <c r="EO85" s="16" t="e">
        <f>'SC4'!CM47</f>
        <v>#N/A</v>
      </c>
      <c r="EP85" s="16" t="e">
        <f>'SC4'!CN47</f>
        <v>#N/A</v>
      </c>
      <c r="EQ85" s="16" t="e">
        <f>'SC4'!CO47</f>
        <v>#N/A</v>
      </c>
      <c r="ER85" s="16" t="e">
        <f t="shared" si="150"/>
        <v>#N/A</v>
      </c>
      <c r="ES85" s="16" t="e">
        <f t="shared" si="151"/>
        <v>#N/A</v>
      </c>
      <c r="ET85" s="45" t="e">
        <f>'SC4'!CP47</f>
        <v>#N/A</v>
      </c>
      <c r="EU85" s="46" t="e">
        <f>'SC4'!CQ47</f>
        <v>#N/A</v>
      </c>
      <c r="EV85" s="46" t="e">
        <f>'SC4'!CR47</f>
        <v>#N/A</v>
      </c>
      <c r="EW85" s="46" t="e">
        <f t="shared" si="152"/>
        <v>#N/A</v>
      </c>
      <c r="EX85" s="47" t="e">
        <f t="shared" si="153"/>
        <v>#N/A</v>
      </c>
      <c r="EY85" s="16" t="e">
        <f>'SC4'!CS47</f>
        <v>#N/A</v>
      </c>
      <c r="EZ85" s="16" t="e">
        <f>'SC4'!CT47</f>
        <v>#N/A</v>
      </c>
      <c r="FA85" s="16" t="e">
        <f>'SC4'!CU47</f>
        <v>#N/A</v>
      </c>
      <c r="FB85" s="16" t="e">
        <f t="shared" si="154"/>
        <v>#N/A</v>
      </c>
      <c r="FC85" s="16" t="e">
        <f t="shared" si="155"/>
        <v>#N/A</v>
      </c>
      <c r="FD85" s="45" t="e">
        <f>'SC4'!CV47</f>
        <v>#N/A</v>
      </c>
      <c r="FE85" s="46" t="e">
        <f>'SC4'!CW47</f>
        <v>#N/A</v>
      </c>
      <c r="FF85" s="46" t="e">
        <f>'SC4'!CX47</f>
        <v>#N/A</v>
      </c>
      <c r="FG85" s="46" t="e">
        <f t="shared" si="156"/>
        <v>#N/A</v>
      </c>
      <c r="FH85" s="47" t="e">
        <f t="shared" si="157"/>
        <v>#N/A</v>
      </c>
      <c r="FI85" s="16" t="e">
        <f>'SC4'!CY47</f>
        <v>#N/A</v>
      </c>
      <c r="FJ85" s="16" t="e">
        <f>'SC4'!CZ47</f>
        <v>#N/A</v>
      </c>
      <c r="FK85" s="16" t="e">
        <f>'SC4'!DA47</f>
        <v>#N/A</v>
      </c>
      <c r="FL85" s="16" t="e">
        <f t="shared" si="158"/>
        <v>#N/A</v>
      </c>
      <c r="FM85" s="16" t="e">
        <f t="shared" si="159"/>
        <v>#N/A</v>
      </c>
      <c r="FN85" s="45" t="e">
        <f>'SC4'!DB47</f>
        <v>#N/A</v>
      </c>
      <c r="FO85" s="46" t="e">
        <f>'SC4'!DC47</f>
        <v>#N/A</v>
      </c>
      <c r="FP85" s="46" t="e">
        <f>'SC4'!DD47</f>
        <v>#N/A</v>
      </c>
      <c r="FQ85" s="46" t="e">
        <f t="shared" si="160"/>
        <v>#N/A</v>
      </c>
      <c r="FR85" s="47" t="e">
        <f t="shared" si="161"/>
        <v>#N/A</v>
      </c>
      <c r="FS85" s="16" t="e">
        <f>'SC4'!DE47</f>
        <v>#N/A</v>
      </c>
      <c r="FT85" s="16" t="e">
        <f>'SC4'!DF47</f>
        <v>#N/A</v>
      </c>
      <c r="FU85" s="16" t="e">
        <f>'SC4'!DG47</f>
        <v>#N/A</v>
      </c>
      <c r="FV85" s="16" t="e">
        <f t="shared" si="162"/>
        <v>#N/A</v>
      </c>
      <c r="FW85" s="16" t="e">
        <f t="shared" si="163"/>
        <v>#N/A</v>
      </c>
      <c r="FX85" s="45" t="e">
        <f>'SC4'!DH47</f>
        <v>#N/A</v>
      </c>
      <c r="FY85" s="46" t="e">
        <f>'SC4'!DI47</f>
        <v>#N/A</v>
      </c>
      <c r="FZ85" s="46" t="e">
        <f>'SC4'!DJ47</f>
        <v>#N/A</v>
      </c>
      <c r="GA85" s="46" t="e">
        <f t="shared" si="164"/>
        <v>#N/A</v>
      </c>
      <c r="GB85" s="47" t="e">
        <f t="shared" si="165"/>
        <v>#N/A</v>
      </c>
      <c r="GC85" s="16" t="e">
        <f>'SC4'!DK47</f>
        <v>#N/A</v>
      </c>
      <c r="GD85" s="16" t="e">
        <f>'SC4'!DL47</f>
        <v>#N/A</v>
      </c>
      <c r="GE85" s="16" t="e">
        <f>'SC4'!DM47</f>
        <v>#N/A</v>
      </c>
      <c r="GF85" s="16" t="e">
        <f t="shared" si="166"/>
        <v>#N/A</v>
      </c>
      <c r="GG85" s="16" t="e">
        <f t="shared" si="167"/>
        <v>#N/A</v>
      </c>
      <c r="GH85" s="45" t="e">
        <f>'SC4'!DN47</f>
        <v>#N/A</v>
      </c>
      <c r="GI85" s="46" t="e">
        <f>'SC4'!DO47</f>
        <v>#N/A</v>
      </c>
      <c r="GJ85" s="46" t="e">
        <f>'SC4'!DP47</f>
        <v>#N/A</v>
      </c>
      <c r="GK85" s="46" t="e">
        <f t="shared" si="168"/>
        <v>#N/A</v>
      </c>
      <c r="GL85" s="47" t="e">
        <f t="shared" si="169"/>
        <v>#N/A</v>
      </c>
      <c r="GM85" s="16" t="e">
        <f>'SC4'!DQ47</f>
        <v>#N/A</v>
      </c>
      <c r="GN85" s="16" t="e">
        <f>'SC4'!DR47</f>
        <v>#N/A</v>
      </c>
      <c r="GO85" s="16" t="e">
        <f>'SC4'!DS47</f>
        <v>#N/A</v>
      </c>
      <c r="GP85" s="16" t="e">
        <f t="shared" si="170"/>
        <v>#N/A</v>
      </c>
      <c r="GQ85" s="16" t="e">
        <f t="shared" si="171"/>
        <v>#N/A</v>
      </c>
      <c r="GR85" s="45" t="e">
        <f>'SC4'!DT47</f>
        <v>#N/A</v>
      </c>
      <c r="GS85" s="46" t="e">
        <f>'SC4'!DU47</f>
        <v>#N/A</v>
      </c>
      <c r="GT85" s="46" t="e">
        <f>'SC4'!DV47</f>
        <v>#N/A</v>
      </c>
      <c r="GU85" s="46" t="e">
        <f t="shared" si="172"/>
        <v>#N/A</v>
      </c>
      <c r="GV85" s="47" t="e">
        <f t="shared" si="173"/>
        <v>#N/A</v>
      </c>
      <c r="GW85" s="16" t="e">
        <f>'SC4'!DW47</f>
        <v>#N/A</v>
      </c>
      <c r="GX85" s="16" t="e">
        <f>'SC4'!DX47</f>
        <v>#N/A</v>
      </c>
      <c r="GY85" s="16" t="e">
        <f>'SC4'!DY47</f>
        <v>#N/A</v>
      </c>
      <c r="GZ85" s="16" t="e">
        <f t="shared" si="174"/>
        <v>#N/A</v>
      </c>
      <c r="HA85" s="16" t="e">
        <f t="shared" si="175"/>
        <v>#N/A</v>
      </c>
      <c r="HB85" s="45" t="e">
        <f>'SC4'!DZ47</f>
        <v>#N/A</v>
      </c>
      <c r="HC85" s="46" t="e">
        <f>'SC4'!EA47</f>
        <v>#N/A</v>
      </c>
      <c r="HD85" s="46" t="e">
        <f>'SC4'!EB47</f>
        <v>#N/A</v>
      </c>
      <c r="HE85" s="46" t="e">
        <f t="shared" si="176"/>
        <v>#N/A</v>
      </c>
      <c r="HF85" s="47" t="e">
        <f t="shared" si="177"/>
        <v>#N/A</v>
      </c>
      <c r="HG85" s="16" t="e">
        <f>'SC4'!EC47</f>
        <v>#N/A</v>
      </c>
      <c r="HH85" s="16" t="e">
        <f>'SC4'!ED47</f>
        <v>#N/A</v>
      </c>
      <c r="HI85" s="16" t="e">
        <f>'SC4'!EE47</f>
        <v>#N/A</v>
      </c>
      <c r="HJ85" s="16" t="e">
        <f t="shared" si="178"/>
        <v>#N/A</v>
      </c>
      <c r="HK85" s="16" t="e">
        <f t="shared" si="179"/>
        <v>#N/A</v>
      </c>
      <c r="HL85" s="45" t="e">
        <f>'SC4'!EF47</f>
        <v>#N/A</v>
      </c>
      <c r="HM85" s="46" t="e">
        <f>'SC4'!EG47</f>
        <v>#N/A</v>
      </c>
      <c r="HN85" s="46" t="e">
        <f>'SC4'!EH47</f>
        <v>#N/A</v>
      </c>
      <c r="HO85" s="46" t="e">
        <f t="shared" si="180"/>
        <v>#N/A</v>
      </c>
      <c r="HP85" s="47" t="e">
        <f t="shared" si="181"/>
        <v>#N/A</v>
      </c>
      <c r="HQ85" s="16" t="e">
        <f>'SC4'!EI47</f>
        <v>#N/A</v>
      </c>
      <c r="HR85" s="16" t="e">
        <f>'SC4'!EJ47</f>
        <v>#N/A</v>
      </c>
      <c r="HS85" s="16" t="e">
        <f>'SC4'!EK47</f>
        <v>#N/A</v>
      </c>
      <c r="HT85" s="16" t="e">
        <f t="shared" si="182"/>
        <v>#N/A</v>
      </c>
      <c r="HU85" s="16" t="e">
        <f t="shared" si="183"/>
        <v>#N/A</v>
      </c>
      <c r="HV85" s="45" t="e">
        <f>'SC4'!EL47</f>
        <v>#N/A</v>
      </c>
      <c r="HW85" s="46" t="e">
        <f>'SC4'!EM47</f>
        <v>#N/A</v>
      </c>
      <c r="HX85" s="46" t="e">
        <f>'SC4'!EN47</f>
        <v>#N/A</v>
      </c>
      <c r="HY85" s="46" t="e">
        <f t="shared" si="184"/>
        <v>#N/A</v>
      </c>
      <c r="HZ85" s="47" t="e">
        <f t="shared" si="185"/>
        <v>#N/A</v>
      </c>
      <c r="IA85" s="45" t="e">
        <f>'SC4'!EO47</f>
        <v>#N/A</v>
      </c>
      <c r="IB85" s="46" t="e">
        <f>'SC4'!EP47</f>
        <v>#N/A</v>
      </c>
      <c r="IC85" s="46" t="e">
        <f>'SC4'!EQ47</f>
        <v>#N/A</v>
      </c>
      <c r="ID85" s="46" t="e">
        <f t="shared" si="186"/>
        <v>#N/A</v>
      </c>
      <c r="IE85" s="47" t="e">
        <f t="shared" si="187"/>
        <v>#N/A</v>
      </c>
    </row>
    <row r="86" spans="1:239" s="16" customFormat="1" x14ac:dyDescent="0.25">
      <c r="J86" s="45"/>
      <c r="K86" s="46"/>
      <c r="L86" s="46"/>
      <c r="M86" s="46"/>
      <c r="N86" s="47"/>
      <c r="T86" s="45"/>
      <c r="U86" s="46"/>
      <c r="V86" s="46"/>
      <c r="W86" s="46"/>
      <c r="X86" s="47"/>
      <c r="AD86" s="45"/>
      <c r="AE86" s="46"/>
      <c r="AF86" s="46"/>
      <c r="AG86" s="46"/>
      <c r="AH86" s="47"/>
      <c r="AN86" s="45"/>
      <c r="AO86" s="46"/>
      <c r="AP86" s="46"/>
      <c r="AQ86" s="46"/>
      <c r="AR86" s="47"/>
      <c r="AX86" s="45"/>
      <c r="AY86" s="46"/>
      <c r="AZ86" s="46"/>
      <c r="BA86" s="46"/>
      <c r="BB86" s="47"/>
      <c r="BH86" s="45"/>
      <c r="BI86" s="46"/>
      <c r="BJ86" s="46"/>
      <c r="BK86" s="46"/>
      <c r="BL86" s="47"/>
      <c r="BR86" s="45"/>
      <c r="BS86" s="46"/>
      <c r="BT86" s="46"/>
      <c r="BU86" s="46"/>
      <c r="BV86" s="47"/>
      <c r="CB86" s="45"/>
      <c r="CC86" s="46"/>
      <c r="CD86" s="46"/>
      <c r="CE86" s="46"/>
      <c r="CF86" s="47"/>
      <c r="CL86" s="45"/>
      <c r="CM86" s="46"/>
      <c r="CN86" s="46"/>
      <c r="CO86" s="46"/>
      <c r="CP86" s="47"/>
      <c r="CV86" s="45"/>
      <c r="CW86" s="46"/>
      <c r="CX86" s="46"/>
      <c r="CY86" s="46"/>
      <c r="CZ86" s="47"/>
      <c r="DF86" s="45"/>
      <c r="DG86" s="46"/>
      <c r="DH86" s="46"/>
      <c r="DI86" s="46"/>
      <c r="DJ86" s="47"/>
      <c r="DP86" s="45"/>
      <c r="DQ86" s="46"/>
      <c r="DR86" s="46"/>
      <c r="DS86" s="46"/>
      <c r="DT86" s="47"/>
      <c r="DZ86" s="45"/>
      <c r="EA86" s="46"/>
      <c r="EB86" s="46"/>
      <c r="EC86" s="46"/>
      <c r="ED86" s="47"/>
      <c r="EJ86" s="45"/>
      <c r="EK86" s="46"/>
      <c r="EL86" s="46"/>
      <c r="EM86" s="46"/>
      <c r="EN86" s="47"/>
      <c r="ET86" s="45"/>
      <c r="EU86" s="46"/>
      <c r="EV86" s="46"/>
      <c r="EW86" s="46"/>
      <c r="EX86" s="47"/>
      <c r="FD86" s="45"/>
      <c r="FE86" s="46"/>
      <c r="FF86" s="46"/>
      <c r="FG86" s="46"/>
      <c r="FH86" s="47"/>
      <c r="FN86" s="45"/>
      <c r="FO86" s="46"/>
      <c r="FP86" s="46"/>
      <c r="FQ86" s="46"/>
      <c r="FR86" s="47"/>
      <c r="FX86" s="45"/>
      <c r="FY86" s="46"/>
      <c r="FZ86" s="46"/>
      <c r="GA86" s="46"/>
      <c r="GB86" s="47"/>
      <c r="GH86" s="45"/>
      <c r="GI86" s="46"/>
      <c r="GJ86" s="46"/>
      <c r="GK86" s="46"/>
      <c r="GL86" s="47"/>
      <c r="GR86" s="45"/>
      <c r="GS86" s="46"/>
      <c r="GT86" s="46"/>
      <c r="GU86" s="46"/>
      <c r="GV86" s="47"/>
      <c r="HB86" s="45"/>
      <c r="HC86" s="46"/>
      <c r="HD86" s="46"/>
      <c r="HE86" s="46"/>
      <c r="HF86" s="47"/>
      <c r="HL86" s="45"/>
      <c r="HM86" s="46"/>
      <c r="HN86" s="46"/>
      <c r="HO86" s="46"/>
      <c r="HP86" s="47"/>
      <c r="HV86" s="45"/>
      <c r="HW86" s="46"/>
      <c r="HX86" s="46"/>
      <c r="HY86" s="46"/>
      <c r="HZ86" s="47"/>
      <c r="IA86" s="45"/>
      <c r="IB86" s="46"/>
      <c r="IC86" s="46"/>
      <c r="ID86" s="46"/>
      <c r="IE86" s="47"/>
    </row>
    <row r="87" spans="1:239" s="16" customFormat="1" x14ac:dyDescent="0.25">
      <c r="J87" s="45"/>
      <c r="K87" s="46"/>
      <c r="L87" s="46"/>
      <c r="M87" s="46"/>
      <c r="N87" s="47"/>
      <c r="T87" s="45"/>
      <c r="U87" s="46"/>
      <c r="V87" s="46"/>
      <c r="W87" s="46"/>
      <c r="X87" s="47"/>
      <c r="AD87" s="45"/>
      <c r="AE87" s="46"/>
      <c r="AF87" s="46"/>
      <c r="AG87" s="46"/>
      <c r="AH87" s="47"/>
      <c r="AN87" s="45"/>
      <c r="AO87" s="46"/>
      <c r="AP87" s="46"/>
      <c r="AQ87" s="46"/>
      <c r="AR87" s="47"/>
      <c r="AX87" s="45"/>
      <c r="AY87" s="46"/>
      <c r="AZ87" s="46"/>
      <c r="BA87" s="46"/>
      <c r="BB87" s="47"/>
      <c r="BH87" s="45"/>
      <c r="BI87" s="46"/>
      <c r="BJ87" s="46"/>
      <c r="BK87" s="46"/>
      <c r="BL87" s="47"/>
      <c r="BR87" s="45"/>
      <c r="BS87" s="46"/>
      <c r="BT87" s="46"/>
      <c r="BU87" s="46"/>
      <c r="BV87" s="47"/>
      <c r="CB87" s="45"/>
      <c r="CC87" s="46"/>
      <c r="CD87" s="46"/>
      <c r="CE87" s="46"/>
      <c r="CF87" s="47"/>
      <c r="CL87" s="45"/>
      <c r="CM87" s="46"/>
      <c r="CN87" s="46"/>
      <c r="CO87" s="46"/>
      <c r="CP87" s="47"/>
      <c r="CV87" s="45"/>
      <c r="CW87" s="46"/>
      <c r="CX87" s="46"/>
      <c r="CY87" s="46"/>
      <c r="CZ87" s="47"/>
      <c r="DF87" s="45"/>
      <c r="DG87" s="46"/>
      <c r="DH87" s="46"/>
      <c r="DI87" s="46"/>
      <c r="DJ87" s="47"/>
      <c r="DP87" s="45"/>
      <c r="DQ87" s="46"/>
      <c r="DR87" s="46"/>
      <c r="DS87" s="46"/>
      <c r="DT87" s="47"/>
      <c r="DZ87" s="45"/>
      <c r="EA87" s="46"/>
      <c r="EB87" s="46"/>
      <c r="EC87" s="46"/>
      <c r="ED87" s="47"/>
      <c r="EJ87" s="45"/>
      <c r="EK87" s="46"/>
      <c r="EL87" s="46"/>
      <c r="EM87" s="46"/>
      <c r="EN87" s="47"/>
      <c r="ET87" s="45"/>
      <c r="EU87" s="46"/>
      <c r="EV87" s="46"/>
      <c r="EW87" s="46"/>
      <c r="EX87" s="47"/>
      <c r="FD87" s="45"/>
      <c r="FE87" s="46"/>
      <c r="FF87" s="46"/>
      <c r="FG87" s="46"/>
      <c r="FH87" s="47"/>
      <c r="FN87" s="45"/>
      <c r="FO87" s="46"/>
      <c r="FP87" s="46"/>
      <c r="FQ87" s="46"/>
      <c r="FR87" s="47"/>
      <c r="FX87" s="45"/>
      <c r="FY87" s="46"/>
      <c r="FZ87" s="46"/>
      <c r="GA87" s="46"/>
      <c r="GB87" s="47"/>
      <c r="GH87" s="45"/>
      <c r="GI87" s="46"/>
      <c r="GJ87" s="46"/>
      <c r="GK87" s="46"/>
      <c r="GL87" s="47"/>
      <c r="GR87" s="45"/>
      <c r="GS87" s="46"/>
      <c r="GT87" s="46"/>
      <c r="GU87" s="46"/>
      <c r="GV87" s="47"/>
      <c r="HB87" s="45"/>
      <c r="HC87" s="46"/>
      <c r="HD87" s="46"/>
      <c r="HE87" s="46"/>
      <c r="HF87" s="47"/>
      <c r="HL87" s="45"/>
      <c r="HM87" s="46"/>
      <c r="HN87" s="46"/>
      <c r="HO87" s="46"/>
      <c r="HP87" s="47"/>
      <c r="HV87" s="45"/>
      <c r="HW87" s="46"/>
      <c r="HX87" s="46"/>
      <c r="HY87" s="46"/>
      <c r="HZ87" s="47"/>
      <c r="IA87" s="45"/>
      <c r="IB87" s="46"/>
      <c r="IC87" s="46"/>
      <c r="ID87" s="46"/>
      <c r="IE87" s="47"/>
    </row>
    <row r="88" spans="1:239" s="16" customFormat="1" x14ac:dyDescent="0.25">
      <c r="A88" s="16">
        <f>'SC5'!A48</f>
        <v>0</v>
      </c>
      <c r="B88" s="16" t="str">
        <f>'SC5'!B48</f>
        <v>nominal</v>
      </c>
      <c r="C88" s="16">
        <f>'SC5'!C48</f>
        <v>0</v>
      </c>
      <c r="D88" s="16">
        <f>'SC5'!D48</f>
        <v>0</v>
      </c>
      <c r="E88" s="16">
        <f>'SC5'!E48</f>
        <v>0</v>
      </c>
      <c r="F88" s="16">
        <f>'SC5'!F48</f>
        <v>0</v>
      </c>
      <c r="G88" s="16">
        <f>'SC5'!G48</f>
        <v>0</v>
      </c>
      <c r="H88" s="16">
        <f>'SC5'!H48</f>
        <v>0</v>
      </c>
      <c r="I88" s="16">
        <f>'SC5'!I48</f>
        <v>0</v>
      </c>
      <c r="J88" s="45">
        <f>'SC5'!J48</f>
        <v>0</v>
      </c>
      <c r="K88" s="46" t="e">
        <f>'SC5'!K48</f>
        <v>#VALUE!</v>
      </c>
      <c r="L88" s="46" t="e">
        <f>'SC5'!L48</f>
        <v>#VALUE!</v>
      </c>
      <c r="M88" s="46"/>
      <c r="N88" s="47"/>
      <c r="O88" s="16">
        <f>'SC5'!M48</f>
        <v>0</v>
      </c>
      <c r="P88" s="16" t="e">
        <f>'SC5'!N48</f>
        <v>#VALUE!</v>
      </c>
      <c r="Q88" s="16" t="e">
        <f>'SC5'!O48</f>
        <v>#VALUE!</v>
      </c>
      <c r="R88" s="16" t="e">
        <f t="shared" si="98"/>
        <v>#VALUE!</v>
      </c>
      <c r="S88" s="16" t="e">
        <f t="shared" si="99"/>
        <v>#VALUE!</v>
      </c>
      <c r="T88" s="45">
        <f>'SC5'!P48</f>
        <v>0</v>
      </c>
      <c r="U88" s="46">
        <f>'SC5'!Q48</f>
        <v>0</v>
      </c>
      <c r="V88" s="46">
        <f>'SC5'!R48</f>
        <v>0</v>
      </c>
      <c r="W88" s="46">
        <f t="shared" si="100"/>
        <v>0</v>
      </c>
      <c r="X88" s="47">
        <f t="shared" si="101"/>
        <v>0</v>
      </c>
      <c r="Y88" s="16">
        <f>'SC5'!S48</f>
        <v>0</v>
      </c>
      <c r="Z88" s="16">
        <f>'SC5'!T48</f>
        <v>0</v>
      </c>
      <c r="AA88" s="16">
        <f>'SC5'!U48</f>
        <v>0</v>
      </c>
      <c r="AB88" s="16">
        <f t="shared" si="102"/>
        <v>0</v>
      </c>
      <c r="AC88" s="16">
        <f t="shared" si="103"/>
        <v>0</v>
      </c>
      <c r="AD88" s="45">
        <f>'SC5'!V48</f>
        <v>0</v>
      </c>
      <c r="AE88" s="46" t="e">
        <f>'SC5'!W48</f>
        <v>#VALUE!</v>
      </c>
      <c r="AF88" s="46" t="e">
        <f>'SC5'!X48</f>
        <v>#VALUE!</v>
      </c>
      <c r="AG88" s="46" t="e">
        <f t="shared" si="104"/>
        <v>#VALUE!</v>
      </c>
      <c r="AH88" s="47" t="e">
        <f t="shared" si="105"/>
        <v>#VALUE!</v>
      </c>
      <c r="AI88" s="16">
        <f>'SC5'!Y48</f>
        <v>0</v>
      </c>
      <c r="AJ88" s="16" t="e">
        <f>'SC5'!Z48</f>
        <v>#VALUE!</v>
      </c>
      <c r="AK88" s="16" t="e">
        <f>'SC5'!AA48</f>
        <v>#VALUE!</v>
      </c>
      <c r="AL88" s="16" t="e">
        <f t="shared" si="106"/>
        <v>#VALUE!</v>
      </c>
      <c r="AM88" s="16" t="e">
        <f t="shared" si="107"/>
        <v>#VALUE!</v>
      </c>
      <c r="AN88" s="45">
        <f>'SC5'!AB48</f>
        <v>0</v>
      </c>
      <c r="AO88" s="46">
        <f>'SC5'!AC48</f>
        <v>0</v>
      </c>
      <c r="AP88" s="46">
        <f>'SC5'!AD48</f>
        <v>0</v>
      </c>
      <c r="AQ88" s="46">
        <f t="shared" si="108"/>
        <v>0</v>
      </c>
      <c r="AR88" s="47">
        <f t="shared" si="109"/>
        <v>0</v>
      </c>
      <c r="AS88" s="16">
        <f>'SC5'!AE48</f>
        <v>0</v>
      </c>
      <c r="AT88" s="16">
        <f>'SC5'!AF48</f>
        <v>0</v>
      </c>
      <c r="AU88" s="16">
        <f>'SC5'!AG48</f>
        <v>0</v>
      </c>
      <c r="AV88" s="16">
        <f t="shared" si="110"/>
        <v>0</v>
      </c>
      <c r="AW88" s="16">
        <f t="shared" si="111"/>
        <v>0</v>
      </c>
      <c r="AX88" s="45">
        <f>'SC5'!AH48</f>
        <v>0</v>
      </c>
      <c r="AY88" s="46" t="str">
        <f>'SC5'!AI48</f>
        <v>-</v>
      </c>
      <c r="AZ88" s="46" t="str">
        <f>'SC5'!AJ48</f>
        <v>-</v>
      </c>
      <c r="BA88" s="46" t="e">
        <f t="shared" si="112"/>
        <v>#VALUE!</v>
      </c>
      <c r="BB88" s="47" t="e">
        <f t="shared" si="113"/>
        <v>#VALUE!</v>
      </c>
      <c r="BC88" s="16">
        <f>'SC5'!AK48</f>
        <v>0</v>
      </c>
      <c r="BD88" s="16" t="e">
        <f>'SC5'!AL48</f>
        <v>#VALUE!</v>
      </c>
      <c r="BE88" s="16" t="e">
        <f>'SC5'!AM48</f>
        <v>#VALUE!</v>
      </c>
      <c r="BF88" s="16" t="e">
        <f t="shared" si="114"/>
        <v>#VALUE!</v>
      </c>
      <c r="BG88" s="16" t="e">
        <f t="shared" si="115"/>
        <v>#VALUE!</v>
      </c>
      <c r="BH88" s="45">
        <f>'SC5'!AN48</f>
        <v>0</v>
      </c>
      <c r="BI88" s="46">
        <f>'SC5'!AO48</f>
        <v>0</v>
      </c>
      <c r="BJ88" s="46">
        <f>'SC5'!AP48</f>
        <v>0</v>
      </c>
      <c r="BK88" s="46">
        <f t="shared" si="116"/>
        <v>0</v>
      </c>
      <c r="BL88" s="47">
        <f t="shared" si="117"/>
        <v>0</v>
      </c>
      <c r="BM88" s="16">
        <f>'SC5'!AQ48</f>
        <v>0</v>
      </c>
      <c r="BN88" s="16">
        <f>'SC5'!AR48</f>
        <v>0</v>
      </c>
      <c r="BO88" s="16">
        <f>'SC5'!AS48</f>
        <v>0</v>
      </c>
      <c r="BP88" s="16">
        <f t="shared" si="118"/>
        <v>0</v>
      </c>
      <c r="BQ88" s="16">
        <f t="shared" si="119"/>
        <v>0</v>
      </c>
      <c r="BR88" s="45">
        <f>'SC5'!AT48</f>
        <v>0</v>
      </c>
      <c r="BS88" s="46" t="str">
        <f>'SC5'!AU48</f>
        <v>-</v>
      </c>
      <c r="BT88" s="46" t="str">
        <f>'SC5'!AV48</f>
        <v>-</v>
      </c>
      <c r="BU88" s="46" t="e">
        <f t="shared" si="120"/>
        <v>#VALUE!</v>
      </c>
      <c r="BV88" s="47" t="e">
        <f t="shared" si="121"/>
        <v>#VALUE!</v>
      </c>
      <c r="BW88" s="16">
        <f>'SC5'!AW48</f>
        <v>0</v>
      </c>
      <c r="BX88" s="16" t="e">
        <f>'SC5'!AX48</f>
        <v>#VALUE!</v>
      </c>
      <c r="BY88" s="16" t="e">
        <f>'SC5'!AY48</f>
        <v>#VALUE!</v>
      </c>
      <c r="BZ88" s="16" t="e">
        <f t="shared" si="122"/>
        <v>#VALUE!</v>
      </c>
      <c r="CA88" s="16" t="e">
        <f t="shared" si="123"/>
        <v>#VALUE!</v>
      </c>
      <c r="CB88" s="45">
        <f>'SC5'!AZ48</f>
        <v>0</v>
      </c>
      <c r="CC88" s="46">
        <f>'SC5'!BA48</f>
        <v>0</v>
      </c>
      <c r="CD88" s="46">
        <f>'SC5'!BB48</f>
        <v>0</v>
      </c>
      <c r="CE88" s="46">
        <f t="shared" si="124"/>
        <v>0</v>
      </c>
      <c r="CF88" s="47">
        <f t="shared" si="125"/>
        <v>0</v>
      </c>
      <c r="CG88" s="16">
        <f>'SC5'!BC48</f>
        <v>0</v>
      </c>
      <c r="CH88" s="16">
        <f>'SC5'!BD48</f>
        <v>0</v>
      </c>
      <c r="CI88" s="16">
        <f>'SC5'!BE48</f>
        <v>0</v>
      </c>
      <c r="CJ88" s="16">
        <f t="shared" si="126"/>
        <v>0</v>
      </c>
      <c r="CK88" s="16">
        <f t="shared" si="127"/>
        <v>0</v>
      </c>
      <c r="CL88" s="45">
        <f>'SC5'!BF48</f>
        <v>0</v>
      </c>
      <c r="CM88" s="46" t="str">
        <f>'SC5'!BG48</f>
        <v>-</v>
      </c>
      <c r="CN88" s="46" t="str">
        <f>'SC5'!BH48</f>
        <v>-</v>
      </c>
      <c r="CO88" s="46" t="e">
        <f t="shared" si="128"/>
        <v>#VALUE!</v>
      </c>
      <c r="CP88" s="47" t="e">
        <f t="shared" si="129"/>
        <v>#VALUE!</v>
      </c>
      <c r="CQ88" s="16">
        <f>'SC5'!BI48</f>
        <v>0</v>
      </c>
      <c r="CR88" s="16" t="e">
        <f>'SC5'!BJ48</f>
        <v>#VALUE!</v>
      </c>
      <c r="CS88" s="16" t="e">
        <f>'SC5'!BK48</f>
        <v>#VALUE!</v>
      </c>
      <c r="CT88" s="16" t="e">
        <f t="shared" si="130"/>
        <v>#VALUE!</v>
      </c>
      <c r="CU88" s="16" t="e">
        <f t="shared" si="131"/>
        <v>#VALUE!</v>
      </c>
      <c r="CV88" s="45">
        <f>'SC5'!BL48</f>
        <v>0</v>
      </c>
      <c r="CW88" s="46">
        <f>'SC5'!BM48</f>
        <v>0</v>
      </c>
      <c r="CX88" s="46">
        <f>'SC5'!BN48</f>
        <v>0</v>
      </c>
      <c r="CY88" s="46">
        <f t="shared" si="132"/>
        <v>0</v>
      </c>
      <c r="CZ88" s="47">
        <f t="shared" si="133"/>
        <v>0</v>
      </c>
      <c r="DA88" s="16">
        <f>'SC5'!BO48</f>
        <v>0</v>
      </c>
      <c r="DB88" s="16">
        <f>'SC5'!BP48</f>
        <v>0</v>
      </c>
      <c r="DC88" s="16">
        <f>'SC5'!BQ48</f>
        <v>0</v>
      </c>
      <c r="DD88" s="16">
        <f t="shared" si="134"/>
        <v>0</v>
      </c>
      <c r="DE88" s="16">
        <f t="shared" si="135"/>
        <v>0</v>
      </c>
      <c r="DF88" s="45">
        <f>'SC5'!BR48</f>
        <v>0</v>
      </c>
      <c r="DG88" s="46">
        <f>'SC5'!BS48</f>
        <v>0</v>
      </c>
      <c r="DH88" s="46">
        <f>'SC5'!BT48</f>
        <v>0</v>
      </c>
      <c r="DI88" s="46">
        <f t="shared" si="136"/>
        <v>0</v>
      </c>
      <c r="DJ88" s="47">
        <f t="shared" si="137"/>
        <v>0</v>
      </c>
      <c r="DK88" s="16">
        <f>'SC5'!BU48</f>
        <v>0</v>
      </c>
      <c r="DL88" s="16">
        <f>'SC5'!BV48</f>
        <v>0</v>
      </c>
      <c r="DM88" s="16">
        <f>'SC5'!BW48</f>
        <v>0</v>
      </c>
      <c r="DN88" s="16">
        <f t="shared" si="138"/>
        <v>0</v>
      </c>
      <c r="DO88" s="16">
        <f t="shared" si="139"/>
        <v>0</v>
      </c>
      <c r="DP88" s="45">
        <f>'SC5'!BX48</f>
        <v>0</v>
      </c>
      <c r="DQ88" s="46">
        <f>'SC5'!BY48</f>
        <v>0</v>
      </c>
      <c r="DR88" s="46">
        <f>'SC5'!BZ48</f>
        <v>0</v>
      </c>
      <c r="DS88" s="46">
        <f t="shared" si="140"/>
        <v>0</v>
      </c>
      <c r="DT88" s="47">
        <f t="shared" si="141"/>
        <v>0</v>
      </c>
      <c r="DU88" s="16">
        <f>'SC5'!CA48</f>
        <v>0</v>
      </c>
      <c r="DV88" s="16">
        <f>'SC5'!CB48</f>
        <v>0</v>
      </c>
      <c r="DW88" s="16">
        <f>'SC5'!CC48</f>
        <v>0</v>
      </c>
      <c r="DX88" s="16">
        <f t="shared" si="142"/>
        <v>0</v>
      </c>
      <c r="DY88" s="16">
        <f t="shared" si="143"/>
        <v>0</v>
      </c>
      <c r="DZ88" s="45">
        <f>'SC5'!CD48</f>
        <v>0</v>
      </c>
      <c r="EA88" s="46">
        <f>'SC5'!CE48</f>
        <v>0</v>
      </c>
      <c r="EB88" s="46">
        <f>'SC5'!CF48</f>
        <v>0</v>
      </c>
      <c r="EC88" s="46">
        <f t="shared" si="144"/>
        <v>0</v>
      </c>
      <c r="ED88" s="47">
        <f t="shared" si="145"/>
        <v>0</v>
      </c>
      <c r="EE88" s="16">
        <f>'SC5'!CG48</f>
        <v>0</v>
      </c>
      <c r="EF88" s="16">
        <f>'SC5'!CH48</f>
        <v>0</v>
      </c>
      <c r="EG88" s="16">
        <f>'SC5'!CI48</f>
        <v>0</v>
      </c>
      <c r="EH88" s="16">
        <f t="shared" si="146"/>
        <v>0</v>
      </c>
      <c r="EI88" s="16">
        <f t="shared" si="147"/>
        <v>0</v>
      </c>
      <c r="EJ88" s="45">
        <f>'SC5'!CJ48</f>
        <v>0</v>
      </c>
      <c r="EK88" s="46">
        <f>'SC5'!CK48</f>
        <v>0</v>
      </c>
      <c r="EL88" s="46">
        <f>'SC5'!CL48</f>
        <v>0</v>
      </c>
      <c r="EM88" s="46">
        <f t="shared" si="148"/>
        <v>0</v>
      </c>
      <c r="EN88" s="47">
        <f t="shared" si="149"/>
        <v>0</v>
      </c>
      <c r="EO88" s="16">
        <f>'SC5'!CM48</f>
        <v>0</v>
      </c>
      <c r="EP88" s="16">
        <f>'SC5'!CN48</f>
        <v>0</v>
      </c>
      <c r="EQ88" s="16">
        <f>'SC5'!CO48</f>
        <v>0</v>
      </c>
      <c r="ER88" s="16">
        <f t="shared" si="150"/>
        <v>0</v>
      </c>
      <c r="ES88" s="16">
        <f t="shared" si="151"/>
        <v>0</v>
      </c>
      <c r="ET88" s="45">
        <f>'SC5'!CP48</f>
        <v>0</v>
      </c>
      <c r="EU88" s="46">
        <f>'SC5'!CQ48</f>
        <v>0</v>
      </c>
      <c r="EV88" s="46">
        <f>'SC5'!CR48</f>
        <v>0</v>
      </c>
      <c r="EW88" s="46">
        <f t="shared" si="152"/>
        <v>0</v>
      </c>
      <c r="EX88" s="47">
        <f t="shared" si="153"/>
        <v>0</v>
      </c>
      <c r="EY88" s="16">
        <f>'SC5'!CS48</f>
        <v>0</v>
      </c>
      <c r="EZ88" s="16">
        <f>'SC5'!CT48</f>
        <v>0</v>
      </c>
      <c r="FA88" s="16">
        <f>'SC5'!CU48</f>
        <v>0</v>
      </c>
      <c r="FB88" s="16">
        <f t="shared" si="154"/>
        <v>0</v>
      </c>
      <c r="FC88" s="16">
        <f t="shared" si="155"/>
        <v>0</v>
      </c>
      <c r="FD88" s="45">
        <f>'SC5'!CV48</f>
        <v>0</v>
      </c>
      <c r="FE88" s="46">
        <f>'SC5'!CW48</f>
        <v>0</v>
      </c>
      <c r="FF88" s="46">
        <f>'SC5'!CX48</f>
        <v>0</v>
      </c>
      <c r="FG88" s="46">
        <f t="shared" si="156"/>
        <v>0</v>
      </c>
      <c r="FH88" s="47">
        <f t="shared" si="157"/>
        <v>0</v>
      </c>
      <c r="FI88" s="16">
        <f>'SC5'!CY48</f>
        <v>0</v>
      </c>
      <c r="FJ88" s="16">
        <f>'SC5'!CZ48</f>
        <v>0</v>
      </c>
      <c r="FK88" s="16">
        <f>'SC5'!DA48</f>
        <v>0</v>
      </c>
      <c r="FL88" s="16">
        <f t="shared" si="158"/>
        <v>0</v>
      </c>
      <c r="FM88" s="16">
        <f t="shared" si="159"/>
        <v>0</v>
      </c>
      <c r="FN88" s="45">
        <f>'SC5'!DB48</f>
        <v>0</v>
      </c>
      <c r="FO88" s="46">
        <f>'SC5'!DC48</f>
        <v>0</v>
      </c>
      <c r="FP88" s="46">
        <f>'SC5'!DD48</f>
        <v>0</v>
      </c>
      <c r="FQ88" s="46">
        <f t="shared" si="160"/>
        <v>0</v>
      </c>
      <c r="FR88" s="47">
        <f t="shared" si="161"/>
        <v>0</v>
      </c>
      <c r="FS88" s="16">
        <f>'SC5'!DE48</f>
        <v>0</v>
      </c>
      <c r="FT88" s="16">
        <f>'SC5'!DF48</f>
        <v>0</v>
      </c>
      <c r="FU88" s="16">
        <f>'SC5'!DG48</f>
        <v>0</v>
      </c>
      <c r="FV88" s="16">
        <f t="shared" si="162"/>
        <v>0</v>
      </c>
      <c r="FW88" s="16">
        <f t="shared" si="163"/>
        <v>0</v>
      </c>
      <c r="FX88" s="45">
        <f>'SC5'!DH48</f>
        <v>0</v>
      </c>
      <c r="FY88" s="46">
        <f>'SC5'!DI48</f>
        <v>0</v>
      </c>
      <c r="FZ88" s="46">
        <f>'SC5'!DJ48</f>
        <v>0</v>
      </c>
      <c r="GA88" s="46">
        <f t="shared" si="164"/>
        <v>0</v>
      </c>
      <c r="GB88" s="47">
        <f t="shared" si="165"/>
        <v>0</v>
      </c>
      <c r="GC88" s="16">
        <f>'SC5'!DK48</f>
        <v>0</v>
      </c>
      <c r="GD88" s="16">
        <f>'SC5'!DL48</f>
        <v>0</v>
      </c>
      <c r="GE88" s="16">
        <f>'SC5'!DM48</f>
        <v>0</v>
      </c>
      <c r="GF88" s="16">
        <f t="shared" si="166"/>
        <v>0</v>
      </c>
      <c r="GG88" s="16">
        <f t="shared" si="167"/>
        <v>0</v>
      </c>
      <c r="GH88" s="45">
        <f>'SC5'!DN48</f>
        <v>0</v>
      </c>
      <c r="GI88" s="46">
        <f>'SC5'!DO48</f>
        <v>0</v>
      </c>
      <c r="GJ88" s="46">
        <f>'SC5'!DP48</f>
        <v>0</v>
      </c>
      <c r="GK88" s="46">
        <f t="shared" si="168"/>
        <v>0</v>
      </c>
      <c r="GL88" s="47">
        <f t="shared" si="169"/>
        <v>0</v>
      </c>
      <c r="GM88" s="16">
        <f>'SC5'!DQ48</f>
        <v>0</v>
      </c>
      <c r="GN88" s="16">
        <f>'SC5'!DR48</f>
        <v>0</v>
      </c>
      <c r="GO88" s="16">
        <f>'SC5'!DS48</f>
        <v>0</v>
      </c>
      <c r="GP88" s="16">
        <f t="shared" si="170"/>
        <v>0</v>
      </c>
      <c r="GQ88" s="16">
        <f t="shared" si="171"/>
        <v>0</v>
      </c>
      <c r="GR88" s="45">
        <f>'SC5'!DT48</f>
        <v>0</v>
      </c>
      <c r="GS88" s="46">
        <f>'SC5'!DU48</f>
        <v>0</v>
      </c>
      <c r="GT88" s="46">
        <f>'SC5'!DV48</f>
        <v>0</v>
      </c>
      <c r="GU88" s="46">
        <f t="shared" si="172"/>
        <v>0</v>
      </c>
      <c r="GV88" s="47">
        <f t="shared" si="173"/>
        <v>0</v>
      </c>
      <c r="GW88" s="16">
        <f>'SC5'!DW48</f>
        <v>0</v>
      </c>
      <c r="GX88" s="16">
        <f>'SC5'!DX48</f>
        <v>0</v>
      </c>
      <c r="GY88" s="16">
        <f>'SC5'!DY48</f>
        <v>0</v>
      </c>
      <c r="GZ88" s="16">
        <f t="shared" si="174"/>
        <v>0</v>
      </c>
      <c r="HA88" s="16">
        <f t="shared" si="175"/>
        <v>0</v>
      </c>
      <c r="HB88" s="45">
        <f>'SC5'!DZ48</f>
        <v>0</v>
      </c>
      <c r="HC88" s="46">
        <f>'SC5'!EA48</f>
        <v>0</v>
      </c>
      <c r="HD88" s="46">
        <f>'SC5'!EB48</f>
        <v>0</v>
      </c>
      <c r="HE88" s="46">
        <f t="shared" si="176"/>
        <v>0</v>
      </c>
      <c r="HF88" s="47">
        <f t="shared" si="177"/>
        <v>0</v>
      </c>
      <c r="HG88" s="16">
        <f>'SC5'!EC48</f>
        <v>0</v>
      </c>
      <c r="HH88" s="16">
        <f>'SC5'!ED48</f>
        <v>0</v>
      </c>
      <c r="HI88" s="16">
        <f>'SC5'!EE48</f>
        <v>0</v>
      </c>
      <c r="HJ88" s="16">
        <f t="shared" si="178"/>
        <v>0</v>
      </c>
      <c r="HK88" s="16">
        <f t="shared" si="179"/>
        <v>0</v>
      </c>
      <c r="HL88" s="45">
        <f>'SC5'!EF48</f>
        <v>0</v>
      </c>
      <c r="HM88" s="46">
        <f>'SC5'!EG48</f>
        <v>0</v>
      </c>
      <c r="HN88" s="46">
        <f>'SC5'!EH48</f>
        <v>0</v>
      </c>
      <c r="HO88" s="46">
        <f t="shared" si="180"/>
        <v>0</v>
      </c>
      <c r="HP88" s="47">
        <f t="shared" si="181"/>
        <v>0</v>
      </c>
      <c r="HQ88" s="16">
        <f>'SC5'!EI48</f>
        <v>0</v>
      </c>
      <c r="HR88" s="16">
        <f>'SC5'!EJ48</f>
        <v>0</v>
      </c>
      <c r="HS88" s="16">
        <f>'SC5'!EK48</f>
        <v>0</v>
      </c>
      <c r="HT88" s="16">
        <f t="shared" si="182"/>
        <v>0</v>
      </c>
      <c r="HU88" s="16">
        <f t="shared" si="183"/>
        <v>0</v>
      </c>
      <c r="HV88" s="45">
        <f>'SC5'!EL48</f>
        <v>0</v>
      </c>
      <c r="HW88" s="46">
        <f>'SC5'!EM48</f>
        <v>0</v>
      </c>
      <c r="HX88" s="46">
        <f>'SC5'!EN48</f>
        <v>0</v>
      </c>
      <c r="HY88" s="46">
        <f t="shared" si="184"/>
        <v>0</v>
      </c>
      <c r="HZ88" s="47">
        <f t="shared" si="185"/>
        <v>0</v>
      </c>
      <c r="IA88" s="45">
        <f>'SC5'!EO48</f>
        <v>0</v>
      </c>
      <c r="IB88" s="46">
        <f>'SC5'!EP48</f>
        <v>0</v>
      </c>
      <c r="IC88" s="46">
        <f>'SC5'!EQ48</f>
        <v>0</v>
      </c>
      <c r="ID88" s="46">
        <f t="shared" si="186"/>
        <v>0</v>
      </c>
      <c r="IE88" s="47">
        <f t="shared" si="187"/>
        <v>0</v>
      </c>
    </row>
    <row r="89" spans="1:239" s="16" customFormat="1" x14ac:dyDescent="0.25">
      <c r="A89" s="16">
        <f>'SC5'!A42</f>
        <v>0</v>
      </c>
      <c r="B89" s="16" t="e">
        <f>'SC5'!B42</f>
        <v>#N/A</v>
      </c>
      <c r="C89" s="16" t="e">
        <f>'SC5'!C42</f>
        <v>#N/A</v>
      </c>
      <c r="D89" s="16" t="e">
        <f>'SC5'!D42</f>
        <v>#N/A</v>
      </c>
      <c r="E89" s="16" t="e">
        <f>'SC5'!E42</f>
        <v>#N/A</v>
      </c>
      <c r="F89" s="16" t="e">
        <f>'SC5'!F42</f>
        <v>#N/A</v>
      </c>
      <c r="G89" s="16" t="e">
        <f>'SC5'!G42</f>
        <v>#N/A</v>
      </c>
      <c r="H89" s="16" t="e">
        <f>'SC5'!H42</f>
        <v>#N/A</v>
      </c>
      <c r="I89" s="16" t="e">
        <f>'SC5'!I42</f>
        <v>#N/A</v>
      </c>
      <c r="J89" s="45" t="e">
        <f>'SC5'!J42</f>
        <v>#N/A</v>
      </c>
      <c r="K89" s="46" t="e">
        <f>'SC5'!K42</f>
        <v>#N/A</v>
      </c>
      <c r="L89" s="46" t="e">
        <f>'SC5'!L42</f>
        <v>#N/A</v>
      </c>
      <c r="M89" s="46" t="e">
        <f t="shared" si="188"/>
        <v>#N/A</v>
      </c>
      <c r="N89" s="47" t="e">
        <f t="shared" ref="N89:N94" si="191">L89-J89</f>
        <v>#N/A</v>
      </c>
      <c r="O89" s="16" t="e">
        <f>'SC5'!M42</f>
        <v>#N/A</v>
      </c>
      <c r="P89" s="16" t="e">
        <f>'SC5'!N42</f>
        <v>#N/A</v>
      </c>
      <c r="Q89" s="16" t="e">
        <f>'SC5'!O42</f>
        <v>#N/A</v>
      </c>
      <c r="R89" s="16" t="e">
        <f t="shared" si="98"/>
        <v>#N/A</v>
      </c>
      <c r="S89" s="16" t="e">
        <f t="shared" si="99"/>
        <v>#N/A</v>
      </c>
      <c r="T89" s="45" t="e">
        <f>'SC5'!P42</f>
        <v>#N/A</v>
      </c>
      <c r="U89" s="46" t="e">
        <f>'SC5'!Q42</f>
        <v>#N/A</v>
      </c>
      <c r="V89" s="46" t="e">
        <f>'SC5'!R42</f>
        <v>#N/A</v>
      </c>
      <c r="W89" s="46" t="e">
        <f t="shared" si="100"/>
        <v>#N/A</v>
      </c>
      <c r="X89" s="47" t="e">
        <f t="shared" si="101"/>
        <v>#N/A</v>
      </c>
      <c r="Y89" s="16" t="e">
        <f>'SC5'!S42</f>
        <v>#N/A</v>
      </c>
      <c r="Z89" s="16" t="e">
        <f>'SC5'!T42</f>
        <v>#N/A</v>
      </c>
      <c r="AA89" s="16" t="e">
        <f>'SC5'!U42</f>
        <v>#N/A</v>
      </c>
      <c r="AB89" s="16" t="e">
        <f t="shared" si="102"/>
        <v>#N/A</v>
      </c>
      <c r="AC89" s="16" t="e">
        <f t="shared" si="103"/>
        <v>#N/A</v>
      </c>
      <c r="AD89" s="45" t="e">
        <f>'SC5'!V42</f>
        <v>#N/A</v>
      </c>
      <c r="AE89" s="46" t="e">
        <f>'SC5'!W42</f>
        <v>#N/A</v>
      </c>
      <c r="AF89" s="46" t="e">
        <f>'SC5'!X42</f>
        <v>#N/A</v>
      </c>
      <c r="AG89" s="46" t="e">
        <f t="shared" si="104"/>
        <v>#N/A</v>
      </c>
      <c r="AH89" s="47" t="e">
        <f t="shared" si="105"/>
        <v>#N/A</v>
      </c>
      <c r="AI89" s="16" t="e">
        <f>'SC5'!Y42</f>
        <v>#N/A</v>
      </c>
      <c r="AJ89" s="16" t="e">
        <f>'SC5'!Z42</f>
        <v>#N/A</v>
      </c>
      <c r="AK89" s="16" t="e">
        <f>'SC5'!AA42</f>
        <v>#N/A</v>
      </c>
      <c r="AL89" s="16" t="e">
        <f t="shared" si="106"/>
        <v>#N/A</v>
      </c>
      <c r="AM89" s="16" t="e">
        <f t="shared" si="107"/>
        <v>#N/A</v>
      </c>
      <c r="AN89" s="45" t="e">
        <f>'SC5'!AB42</f>
        <v>#N/A</v>
      </c>
      <c r="AO89" s="46" t="e">
        <f>'SC5'!AC42</f>
        <v>#N/A</v>
      </c>
      <c r="AP89" s="46" t="e">
        <f>'SC5'!AD42</f>
        <v>#N/A</v>
      </c>
      <c r="AQ89" s="46" t="e">
        <f t="shared" si="108"/>
        <v>#N/A</v>
      </c>
      <c r="AR89" s="47" t="e">
        <f t="shared" si="109"/>
        <v>#N/A</v>
      </c>
      <c r="AS89" s="16" t="e">
        <f>'SC5'!AE42</f>
        <v>#N/A</v>
      </c>
      <c r="AT89" s="16" t="e">
        <f>'SC5'!AF42</f>
        <v>#N/A</v>
      </c>
      <c r="AU89" s="16" t="e">
        <f>'SC5'!AG42</f>
        <v>#N/A</v>
      </c>
      <c r="AV89" s="16" t="e">
        <f t="shared" si="110"/>
        <v>#N/A</v>
      </c>
      <c r="AW89" s="16" t="e">
        <f t="shared" si="111"/>
        <v>#N/A</v>
      </c>
      <c r="AX89" s="45" t="e">
        <f>'SC5'!AH42</f>
        <v>#N/A</v>
      </c>
      <c r="AY89" s="46" t="e">
        <f>'SC5'!AI42</f>
        <v>#N/A</v>
      </c>
      <c r="AZ89" s="46" t="e">
        <f>'SC5'!AJ42</f>
        <v>#N/A</v>
      </c>
      <c r="BA89" s="46" t="e">
        <f t="shared" si="112"/>
        <v>#N/A</v>
      </c>
      <c r="BB89" s="47" t="e">
        <f t="shared" si="113"/>
        <v>#N/A</v>
      </c>
      <c r="BC89" s="16" t="e">
        <f>'SC5'!AK42</f>
        <v>#N/A</v>
      </c>
      <c r="BD89" s="16" t="e">
        <f>'SC5'!AL42</f>
        <v>#N/A</v>
      </c>
      <c r="BE89" s="16" t="e">
        <f>'SC5'!AM42</f>
        <v>#N/A</v>
      </c>
      <c r="BF89" s="16" t="e">
        <f t="shared" si="114"/>
        <v>#N/A</v>
      </c>
      <c r="BG89" s="16" t="e">
        <f t="shared" si="115"/>
        <v>#N/A</v>
      </c>
      <c r="BH89" s="45" t="e">
        <f>'SC5'!AN42</f>
        <v>#N/A</v>
      </c>
      <c r="BI89" s="46" t="e">
        <f>'SC5'!AO42</f>
        <v>#N/A</v>
      </c>
      <c r="BJ89" s="46" t="e">
        <f>'SC5'!AP42</f>
        <v>#N/A</v>
      </c>
      <c r="BK89" s="46" t="e">
        <f t="shared" si="116"/>
        <v>#N/A</v>
      </c>
      <c r="BL89" s="47" t="e">
        <f t="shared" si="117"/>
        <v>#N/A</v>
      </c>
      <c r="BM89" s="16" t="e">
        <f>'SC5'!AQ42</f>
        <v>#N/A</v>
      </c>
      <c r="BN89" s="16" t="e">
        <f>'SC5'!AR42</f>
        <v>#N/A</v>
      </c>
      <c r="BO89" s="16" t="e">
        <f>'SC5'!AS42</f>
        <v>#N/A</v>
      </c>
      <c r="BP89" s="16" t="e">
        <f t="shared" si="118"/>
        <v>#N/A</v>
      </c>
      <c r="BQ89" s="16" t="e">
        <f t="shared" si="119"/>
        <v>#N/A</v>
      </c>
      <c r="BR89" s="45" t="e">
        <f>'SC5'!AT42</f>
        <v>#N/A</v>
      </c>
      <c r="BS89" s="46" t="e">
        <f>'SC5'!AU42</f>
        <v>#N/A</v>
      </c>
      <c r="BT89" s="46" t="e">
        <f>'SC5'!AV42</f>
        <v>#N/A</v>
      </c>
      <c r="BU89" s="46" t="e">
        <f t="shared" si="120"/>
        <v>#N/A</v>
      </c>
      <c r="BV89" s="47" t="e">
        <f t="shared" si="121"/>
        <v>#N/A</v>
      </c>
      <c r="BW89" s="16" t="e">
        <f>'SC5'!AW42</f>
        <v>#N/A</v>
      </c>
      <c r="BX89" s="16" t="e">
        <f>'SC5'!AX42</f>
        <v>#N/A</v>
      </c>
      <c r="BY89" s="16" t="e">
        <f>'SC5'!AY42</f>
        <v>#N/A</v>
      </c>
      <c r="BZ89" s="16" t="e">
        <f t="shared" si="122"/>
        <v>#N/A</v>
      </c>
      <c r="CA89" s="16" t="e">
        <f t="shared" si="123"/>
        <v>#N/A</v>
      </c>
      <c r="CB89" s="45" t="e">
        <f>'SC5'!AZ42</f>
        <v>#N/A</v>
      </c>
      <c r="CC89" s="46" t="e">
        <f>'SC5'!BA42</f>
        <v>#N/A</v>
      </c>
      <c r="CD89" s="46" t="e">
        <f>'SC5'!BB42</f>
        <v>#N/A</v>
      </c>
      <c r="CE89" s="46" t="e">
        <f t="shared" si="124"/>
        <v>#N/A</v>
      </c>
      <c r="CF89" s="47" t="e">
        <f t="shared" si="125"/>
        <v>#N/A</v>
      </c>
      <c r="CG89" s="16" t="e">
        <f>'SC5'!BC42</f>
        <v>#N/A</v>
      </c>
      <c r="CH89" s="16" t="e">
        <f>'SC5'!BD42</f>
        <v>#N/A</v>
      </c>
      <c r="CI89" s="16" t="e">
        <f>'SC5'!BE42</f>
        <v>#N/A</v>
      </c>
      <c r="CJ89" s="16" t="e">
        <f t="shared" si="126"/>
        <v>#N/A</v>
      </c>
      <c r="CK89" s="16" t="e">
        <f t="shared" si="127"/>
        <v>#N/A</v>
      </c>
      <c r="CL89" s="45" t="e">
        <f>'SC5'!BF42</f>
        <v>#N/A</v>
      </c>
      <c r="CM89" s="46" t="e">
        <f>'SC5'!BG42</f>
        <v>#N/A</v>
      </c>
      <c r="CN89" s="46" t="e">
        <f>'SC5'!BH42</f>
        <v>#N/A</v>
      </c>
      <c r="CO89" s="46" t="e">
        <f t="shared" si="128"/>
        <v>#N/A</v>
      </c>
      <c r="CP89" s="47" t="e">
        <f t="shared" si="129"/>
        <v>#N/A</v>
      </c>
      <c r="CQ89" s="16" t="e">
        <f>'SC5'!BI42</f>
        <v>#N/A</v>
      </c>
      <c r="CR89" s="16" t="e">
        <f>'SC5'!BJ42</f>
        <v>#N/A</v>
      </c>
      <c r="CS89" s="16" t="e">
        <f>'SC5'!BK42</f>
        <v>#N/A</v>
      </c>
      <c r="CT89" s="16" t="e">
        <f t="shared" si="130"/>
        <v>#N/A</v>
      </c>
      <c r="CU89" s="16" t="e">
        <f t="shared" si="131"/>
        <v>#N/A</v>
      </c>
      <c r="CV89" s="45" t="e">
        <f>'SC5'!BL42</f>
        <v>#N/A</v>
      </c>
      <c r="CW89" s="46" t="e">
        <f>'SC5'!BM42</f>
        <v>#N/A</v>
      </c>
      <c r="CX89" s="46" t="e">
        <f>'SC5'!BN42</f>
        <v>#N/A</v>
      </c>
      <c r="CY89" s="46" t="e">
        <f t="shared" si="132"/>
        <v>#N/A</v>
      </c>
      <c r="CZ89" s="47" t="e">
        <f t="shared" si="133"/>
        <v>#N/A</v>
      </c>
      <c r="DA89" s="16" t="e">
        <f>'SC5'!BO42</f>
        <v>#N/A</v>
      </c>
      <c r="DB89" s="16" t="e">
        <f>'SC5'!BP42</f>
        <v>#N/A</v>
      </c>
      <c r="DC89" s="16" t="e">
        <f>'SC5'!BQ42</f>
        <v>#N/A</v>
      </c>
      <c r="DD89" s="16" t="e">
        <f t="shared" si="134"/>
        <v>#N/A</v>
      </c>
      <c r="DE89" s="16" t="e">
        <f t="shared" si="135"/>
        <v>#N/A</v>
      </c>
      <c r="DF89" s="45" t="e">
        <f>'SC5'!BR42</f>
        <v>#N/A</v>
      </c>
      <c r="DG89" s="46" t="e">
        <f>'SC5'!BS42</f>
        <v>#N/A</v>
      </c>
      <c r="DH89" s="46" t="e">
        <f>'SC5'!BT42</f>
        <v>#N/A</v>
      </c>
      <c r="DI89" s="46" t="e">
        <f t="shared" si="136"/>
        <v>#N/A</v>
      </c>
      <c r="DJ89" s="47" t="e">
        <f t="shared" si="137"/>
        <v>#N/A</v>
      </c>
      <c r="DK89" s="16" t="e">
        <f>'SC5'!BU42</f>
        <v>#N/A</v>
      </c>
      <c r="DL89" s="16" t="e">
        <f>'SC5'!BV42</f>
        <v>#N/A</v>
      </c>
      <c r="DM89" s="16" t="e">
        <f>'SC5'!BW42</f>
        <v>#N/A</v>
      </c>
      <c r="DN89" s="16" t="e">
        <f t="shared" si="138"/>
        <v>#N/A</v>
      </c>
      <c r="DO89" s="16" t="e">
        <f t="shared" si="139"/>
        <v>#N/A</v>
      </c>
      <c r="DP89" s="45" t="e">
        <f>'SC5'!BX42</f>
        <v>#N/A</v>
      </c>
      <c r="DQ89" s="46" t="e">
        <f>'SC5'!BY42</f>
        <v>#N/A</v>
      </c>
      <c r="DR89" s="46" t="e">
        <f>'SC5'!BZ42</f>
        <v>#N/A</v>
      </c>
      <c r="DS89" s="46" t="e">
        <f t="shared" si="140"/>
        <v>#N/A</v>
      </c>
      <c r="DT89" s="47" t="e">
        <f t="shared" si="141"/>
        <v>#N/A</v>
      </c>
      <c r="DU89" s="16" t="e">
        <f>'SC5'!CA42</f>
        <v>#N/A</v>
      </c>
      <c r="DV89" s="16" t="e">
        <f>'SC5'!CB42</f>
        <v>#N/A</v>
      </c>
      <c r="DW89" s="16" t="e">
        <f>'SC5'!CC42</f>
        <v>#N/A</v>
      </c>
      <c r="DX89" s="16" t="e">
        <f t="shared" si="142"/>
        <v>#N/A</v>
      </c>
      <c r="DY89" s="16" t="e">
        <f t="shared" si="143"/>
        <v>#N/A</v>
      </c>
      <c r="DZ89" s="45" t="e">
        <f>'SC5'!CD42</f>
        <v>#N/A</v>
      </c>
      <c r="EA89" s="46" t="e">
        <f>'SC5'!CE42</f>
        <v>#N/A</v>
      </c>
      <c r="EB89" s="46" t="e">
        <f>'SC5'!CF42</f>
        <v>#N/A</v>
      </c>
      <c r="EC89" s="46" t="e">
        <f t="shared" si="144"/>
        <v>#N/A</v>
      </c>
      <c r="ED89" s="47" t="e">
        <f t="shared" si="145"/>
        <v>#N/A</v>
      </c>
      <c r="EE89" s="16" t="e">
        <f>'SC5'!CG42</f>
        <v>#N/A</v>
      </c>
      <c r="EF89" s="16" t="e">
        <f>'SC5'!CH42</f>
        <v>#N/A</v>
      </c>
      <c r="EG89" s="16" t="e">
        <f>'SC5'!CI42</f>
        <v>#N/A</v>
      </c>
      <c r="EH89" s="16" t="e">
        <f t="shared" si="146"/>
        <v>#N/A</v>
      </c>
      <c r="EI89" s="16" t="e">
        <f t="shared" si="147"/>
        <v>#N/A</v>
      </c>
      <c r="EJ89" s="45" t="e">
        <f>'SC5'!CJ42</f>
        <v>#N/A</v>
      </c>
      <c r="EK89" s="46" t="e">
        <f>'SC5'!CK42</f>
        <v>#N/A</v>
      </c>
      <c r="EL89" s="46" t="e">
        <f>'SC5'!CL42</f>
        <v>#N/A</v>
      </c>
      <c r="EM89" s="46" t="e">
        <f t="shared" si="148"/>
        <v>#N/A</v>
      </c>
      <c r="EN89" s="47" t="e">
        <f t="shared" si="149"/>
        <v>#N/A</v>
      </c>
      <c r="EO89" s="16" t="e">
        <f>'SC5'!CM42</f>
        <v>#N/A</v>
      </c>
      <c r="EP89" s="16" t="e">
        <f>'SC5'!CN42</f>
        <v>#N/A</v>
      </c>
      <c r="EQ89" s="16" t="e">
        <f>'SC5'!CO42</f>
        <v>#N/A</v>
      </c>
      <c r="ER89" s="16" t="e">
        <f t="shared" si="150"/>
        <v>#N/A</v>
      </c>
      <c r="ES89" s="16" t="e">
        <f t="shared" si="151"/>
        <v>#N/A</v>
      </c>
      <c r="ET89" s="45" t="e">
        <f>'SC5'!CP42</f>
        <v>#N/A</v>
      </c>
      <c r="EU89" s="46" t="e">
        <f>'SC5'!CQ42</f>
        <v>#N/A</v>
      </c>
      <c r="EV89" s="46" t="e">
        <f>'SC5'!CR42</f>
        <v>#N/A</v>
      </c>
      <c r="EW89" s="46" t="e">
        <f t="shared" si="152"/>
        <v>#N/A</v>
      </c>
      <c r="EX89" s="47" t="e">
        <f t="shared" si="153"/>
        <v>#N/A</v>
      </c>
      <c r="EY89" s="16" t="e">
        <f>'SC5'!CS42</f>
        <v>#N/A</v>
      </c>
      <c r="EZ89" s="16" t="e">
        <f>'SC5'!CT42</f>
        <v>#N/A</v>
      </c>
      <c r="FA89" s="16" t="e">
        <f>'SC5'!CU42</f>
        <v>#N/A</v>
      </c>
      <c r="FB89" s="16" t="e">
        <f t="shared" si="154"/>
        <v>#N/A</v>
      </c>
      <c r="FC89" s="16" t="e">
        <f t="shared" si="155"/>
        <v>#N/A</v>
      </c>
      <c r="FD89" s="45" t="e">
        <f>'SC5'!CV42</f>
        <v>#N/A</v>
      </c>
      <c r="FE89" s="46" t="e">
        <f>'SC5'!CW42</f>
        <v>#N/A</v>
      </c>
      <c r="FF89" s="46" t="e">
        <f>'SC5'!CX42</f>
        <v>#N/A</v>
      </c>
      <c r="FG89" s="46" t="e">
        <f t="shared" si="156"/>
        <v>#N/A</v>
      </c>
      <c r="FH89" s="47" t="e">
        <f t="shared" si="157"/>
        <v>#N/A</v>
      </c>
      <c r="FI89" s="16" t="e">
        <f>'SC5'!CY42</f>
        <v>#N/A</v>
      </c>
      <c r="FJ89" s="16" t="e">
        <f>'SC5'!CZ42</f>
        <v>#N/A</v>
      </c>
      <c r="FK89" s="16" t="e">
        <f>'SC5'!DA42</f>
        <v>#N/A</v>
      </c>
      <c r="FL89" s="16" t="e">
        <f t="shared" si="158"/>
        <v>#N/A</v>
      </c>
      <c r="FM89" s="16" t="e">
        <f t="shared" si="159"/>
        <v>#N/A</v>
      </c>
      <c r="FN89" s="45" t="e">
        <f>'SC5'!DB42</f>
        <v>#N/A</v>
      </c>
      <c r="FO89" s="46" t="e">
        <f>'SC5'!DC42</f>
        <v>#N/A</v>
      </c>
      <c r="FP89" s="46" t="e">
        <f>'SC5'!DD42</f>
        <v>#N/A</v>
      </c>
      <c r="FQ89" s="46" t="e">
        <f t="shared" si="160"/>
        <v>#N/A</v>
      </c>
      <c r="FR89" s="47" t="e">
        <f t="shared" si="161"/>
        <v>#N/A</v>
      </c>
      <c r="FS89" s="16" t="e">
        <f>'SC5'!DE42</f>
        <v>#N/A</v>
      </c>
      <c r="FT89" s="16" t="e">
        <f>'SC5'!DF42</f>
        <v>#N/A</v>
      </c>
      <c r="FU89" s="16" t="e">
        <f>'SC5'!DG42</f>
        <v>#N/A</v>
      </c>
      <c r="FV89" s="16" t="e">
        <f t="shared" si="162"/>
        <v>#N/A</v>
      </c>
      <c r="FW89" s="16" t="e">
        <f t="shared" si="163"/>
        <v>#N/A</v>
      </c>
      <c r="FX89" s="45" t="e">
        <f>'SC5'!DH42</f>
        <v>#N/A</v>
      </c>
      <c r="FY89" s="46" t="e">
        <f>'SC5'!DI42</f>
        <v>#N/A</v>
      </c>
      <c r="FZ89" s="46" t="e">
        <f>'SC5'!DJ42</f>
        <v>#N/A</v>
      </c>
      <c r="GA89" s="46" t="e">
        <f t="shared" si="164"/>
        <v>#N/A</v>
      </c>
      <c r="GB89" s="47" t="e">
        <f t="shared" si="165"/>
        <v>#N/A</v>
      </c>
      <c r="GC89" s="16" t="e">
        <f>'SC5'!DK42</f>
        <v>#N/A</v>
      </c>
      <c r="GD89" s="16" t="e">
        <f>'SC5'!DL42</f>
        <v>#N/A</v>
      </c>
      <c r="GE89" s="16" t="e">
        <f>'SC5'!DM42</f>
        <v>#N/A</v>
      </c>
      <c r="GF89" s="16" t="e">
        <f t="shared" si="166"/>
        <v>#N/A</v>
      </c>
      <c r="GG89" s="16" t="e">
        <f t="shared" si="167"/>
        <v>#N/A</v>
      </c>
      <c r="GH89" s="45" t="e">
        <f>'SC5'!DN42</f>
        <v>#N/A</v>
      </c>
      <c r="GI89" s="46" t="e">
        <f>'SC5'!DO42</f>
        <v>#N/A</v>
      </c>
      <c r="GJ89" s="46" t="e">
        <f>'SC5'!DP42</f>
        <v>#N/A</v>
      </c>
      <c r="GK89" s="46" t="e">
        <f t="shared" si="168"/>
        <v>#N/A</v>
      </c>
      <c r="GL89" s="47" t="e">
        <f t="shared" si="169"/>
        <v>#N/A</v>
      </c>
      <c r="GM89" s="16" t="e">
        <f>'SC5'!DQ42</f>
        <v>#N/A</v>
      </c>
      <c r="GN89" s="16" t="e">
        <f>'SC5'!DR42</f>
        <v>#N/A</v>
      </c>
      <c r="GO89" s="16" t="e">
        <f>'SC5'!DS42</f>
        <v>#N/A</v>
      </c>
      <c r="GP89" s="16" t="e">
        <f t="shared" si="170"/>
        <v>#N/A</v>
      </c>
      <c r="GQ89" s="16" t="e">
        <f t="shared" si="171"/>
        <v>#N/A</v>
      </c>
      <c r="GR89" s="45" t="e">
        <f>'SC5'!DT42</f>
        <v>#N/A</v>
      </c>
      <c r="GS89" s="46" t="e">
        <f>'SC5'!DU42</f>
        <v>#N/A</v>
      </c>
      <c r="GT89" s="46" t="e">
        <f>'SC5'!DV42</f>
        <v>#N/A</v>
      </c>
      <c r="GU89" s="46" t="e">
        <f t="shared" si="172"/>
        <v>#N/A</v>
      </c>
      <c r="GV89" s="47" t="e">
        <f t="shared" si="173"/>
        <v>#N/A</v>
      </c>
      <c r="GW89" s="16" t="e">
        <f>'SC5'!DW42</f>
        <v>#N/A</v>
      </c>
      <c r="GX89" s="16" t="e">
        <f>'SC5'!DX42</f>
        <v>#N/A</v>
      </c>
      <c r="GY89" s="16" t="e">
        <f>'SC5'!DY42</f>
        <v>#N/A</v>
      </c>
      <c r="GZ89" s="16" t="e">
        <f t="shared" si="174"/>
        <v>#N/A</v>
      </c>
      <c r="HA89" s="16" t="e">
        <f t="shared" si="175"/>
        <v>#N/A</v>
      </c>
      <c r="HB89" s="45" t="e">
        <f>'SC5'!DZ42</f>
        <v>#N/A</v>
      </c>
      <c r="HC89" s="46" t="e">
        <f>'SC5'!EA42</f>
        <v>#N/A</v>
      </c>
      <c r="HD89" s="46" t="e">
        <f>'SC5'!EB42</f>
        <v>#N/A</v>
      </c>
      <c r="HE89" s="46" t="e">
        <f t="shared" si="176"/>
        <v>#N/A</v>
      </c>
      <c r="HF89" s="47" t="e">
        <f t="shared" si="177"/>
        <v>#N/A</v>
      </c>
      <c r="HG89" s="16" t="e">
        <f>'SC5'!EC42</f>
        <v>#N/A</v>
      </c>
      <c r="HH89" s="16" t="e">
        <f>'SC5'!ED42</f>
        <v>#N/A</v>
      </c>
      <c r="HI89" s="16" t="e">
        <f>'SC5'!EE42</f>
        <v>#N/A</v>
      </c>
      <c r="HJ89" s="16" t="e">
        <f t="shared" si="178"/>
        <v>#N/A</v>
      </c>
      <c r="HK89" s="16" t="e">
        <f t="shared" si="179"/>
        <v>#N/A</v>
      </c>
      <c r="HL89" s="45" t="e">
        <f>'SC5'!EF42</f>
        <v>#N/A</v>
      </c>
      <c r="HM89" s="46" t="e">
        <f>'SC5'!EG42</f>
        <v>#N/A</v>
      </c>
      <c r="HN89" s="46" t="e">
        <f>'SC5'!EH42</f>
        <v>#N/A</v>
      </c>
      <c r="HO89" s="46" t="e">
        <f t="shared" si="180"/>
        <v>#N/A</v>
      </c>
      <c r="HP89" s="47" t="e">
        <f t="shared" si="181"/>
        <v>#N/A</v>
      </c>
      <c r="HQ89" s="16" t="e">
        <f>'SC5'!EI42</f>
        <v>#N/A</v>
      </c>
      <c r="HR89" s="16" t="e">
        <f>'SC5'!EJ42</f>
        <v>#N/A</v>
      </c>
      <c r="HS89" s="16" t="e">
        <f>'SC5'!EK42</f>
        <v>#N/A</v>
      </c>
      <c r="HT89" s="16" t="e">
        <f t="shared" si="182"/>
        <v>#N/A</v>
      </c>
      <c r="HU89" s="16" t="e">
        <f t="shared" si="183"/>
        <v>#N/A</v>
      </c>
      <c r="HV89" s="45" t="e">
        <f>'SC5'!EL42</f>
        <v>#N/A</v>
      </c>
      <c r="HW89" s="46" t="e">
        <f>'SC5'!EM42</f>
        <v>#N/A</v>
      </c>
      <c r="HX89" s="46" t="e">
        <f>'SC5'!EN42</f>
        <v>#N/A</v>
      </c>
      <c r="HY89" s="46" t="e">
        <f t="shared" si="184"/>
        <v>#N/A</v>
      </c>
      <c r="HZ89" s="47" t="e">
        <f t="shared" si="185"/>
        <v>#N/A</v>
      </c>
      <c r="IA89" s="45" t="e">
        <f>'SC5'!EO42</f>
        <v>#N/A</v>
      </c>
      <c r="IB89" s="46" t="e">
        <f>'SC5'!EP42</f>
        <v>#N/A</v>
      </c>
      <c r="IC89" s="46" t="e">
        <f>'SC5'!EQ42</f>
        <v>#N/A</v>
      </c>
      <c r="ID89" s="46" t="e">
        <f t="shared" si="186"/>
        <v>#N/A</v>
      </c>
      <c r="IE89" s="47" t="e">
        <f t="shared" si="187"/>
        <v>#N/A</v>
      </c>
    </row>
    <row r="90" spans="1:239" s="16" customFormat="1" x14ac:dyDescent="0.25">
      <c r="A90" s="16">
        <f>'SC5'!A43</f>
        <v>0</v>
      </c>
      <c r="B90" s="16" t="e">
        <f>'SC5'!B43</f>
        <v>#N/A</v>
      </c>
      <c r="C90" s="16" t="e">
        <f>'SC5'!C43</f>
        <v>#N/A</v>
      </c>
      <c r="D90" s="16" t="e">
        <f>'SC5'!D43</f>
        <v>#N/A</v>
      </c>
      <c r="E90" s="16" t="e">
        <f>'SC5'!E43</f>
        <v>#N/A</v>
      </c>
      <c r="F90" s="16" t="e">
        <f>'SC5'!F43</f>
        <v>#N/A</v>
      </c>
      <c r="G90" s="16" t="e">
        <f>'SC5'!G43</f>
        <v>#N/A</v>
      </c>
      <c r="H90" s="16" t="e">
        <f>'SC5'!H43</f>
        <v>#N/A</v>
      </c>
      <c r="I90" s="16" t="e">
        <f>'SC5'!I43</f>
        <v>#N/A</v>
      </c>
      <c r="J90" s="45" t="e">
        <f>'SC5'!J43</f>
        <v>#N/A</v>
      </c>
      <c r="K90" s="46" t="e">
        <f>'SC5'!K43</f>
        <v>#N/A</v>
      </c>
      <c r="L90" s="46" t="e">
        <f>'SC5'!L43</f>
        <v>#N/A</v>
      </c>
      <c r="M90" s="46" t="e">
        <f t="shared" si="188"/>
        <v>#N/A</v>
      </c>
      <c r="N90" s="47" t="e">
        <f t="shared" si="191"/>
        <v>#N/A</v>
      </c>
      <c r="O90" s="16" t="e">
        <f>'SC5'!M43</f>
        <v>#N/A</v>
      </c>
      <c r="P90" s="16" t="e">
        <f>'SC5'!N43</f>
        <v>#N/A</v>
      </c>
      <c r="Q90" s="16" t="e">
        <f>'SC5'!O43</f>
        <v>#N/A</v>
      </c>
      <c r="R90" s="16" t="e">
        <f t="shared" si="98"/>
        <v>#N/A</v>
      </c>
      <c r="S90" s="16" t="e">
        <f t="shared" si="99"/>
        <v>#N/A</v>
      </c>
      <c r="T90" s="45" t="e">
        <f>'SC5'!P43</f>
        <v>#N/A</v>
      </c>
      <c r="U90" s="46" t="e">
        <f>'SC5'!Q43</f>
        <v>#N/A</v>
      </c>
      <c r="V90" s="46" t="e">
        <f>'SC5'!R43</f>
        <v>#N/A</v>
      </c>
      <c r="W90" s="46" t="e">
        <f t="shared" si="100"/>
        <v>#N/A</v>
      </c>
      <c r="X90" s="47" t="e">
        <f t="shared" si="101"/>
        <v>#N/A</v>
      </c>
      <c r="Y90" s="16" t="e">
        <f>'SC5'!S43</f>
        <v>#N/A</v>
      </c>
      <c r="Z90" s="16" t="e">
        <f>'SC5'!T43</f>
        <v>#N/A</v>
      </c>
      <c r="AA90" s="16" t="e">
        <f>'SC5'!U43</f>
        <v>#N/A</v>
      </c>
      <c r="AB90" s="16" t="e">
        <f t="shared" si="102"/>
        <v>#N/A</v>
      </c>
      <c r="AC90" s="16" t="e">
        <f t="shared" si="103"/>
        <v>#N/A</v>
      </c>
      <c r="AD90" s="45" t="e">
        <f>'SC5'!V43</f>
        <v>#N/A</v>
      </c>
      <c r="AE90" s="46" t="e">
        <f>'SC5'!W43</f>
        <v>#N/A</v>
      </c>
      <c r="AF90" s="46" t="e">
        <f>'SC5'!X43</f>
        <v>#N/A</v>
      </c>
      <c r="AG90" s="46" t="e">
        <f t="shared" si="104"/>
        <v>#N/A</v>
      </c>
      <c r="AH90" s="47" t="e">
        <f t="shared" si="105"/>
        <v>#N/A</v>
      </c>
      <c r="AI90" s="16" t="e">
        <f>'SC5'!Y43</f>
        <v>#N/A</v>
      </c>
      <c r="AJ90" s="16" t="e">
        <f>'SC5'!Z43</f>
        <v>#N/A</v>
      </c>
      <c r="AK90" s="16" t="e">
        <f>'SC5'!AA43</f>
        <v>#N/A</v>
      </c>
      <c r="AL90" s="16" t="e">
        <f t="shared" si="106"/>
        <v>#N/A</v>
      </c>
      <c r="AM90" s="16" t="e">
        <f t="shared" si="107"/>
        <v>#N/A</v>
      </c>
      <c r="AN90" s="45" t="e">
        <f>'SC5'!AB43</f>
        <v>#N/A</v>
      </c>
      <c r="AO90" s="46" t="e">
        <f>'SC5'!AC43</f>
        <v>#N/A</v>
      </c>
      <c r="AP90" s="46" t="e">
        <f>'SC5'!AD43</f>
        <v>#N/A</v>
      </c>
      <c r="AQ90" s="46" t="e">
        <f t="shared" si="108"/>
        <v>#N/A</v>
      </c>
      <c r="AR90" s="47" t="e">
        <f t="shared" si="109"/>
        <v>#N/A</v>
      </c>
      <c r="AS90" s="16" t="e">
        <f>'SC5'!AE43</f>
        <v>#N/A</v>
      </c>
      <c r="AT90" s="16" t="e">
        <f>'SC5'!AF43</f>
        <v>#N/A</v>
      </c>
      <c r="AU90" s="16" t="e">
        <f>'SC5'!AG43</f>
        <v>#N/A</v>
      </c>
      <c r="AV90" s="16" t="e">
        <f t="shared" si="110"/>
        <v>#N/A</v>
      </c>
      <c r="AW90" s="16" t="e">
        <f t="shared" si="111"/>
        <v>#N/A</v>
      </c>
      <c r="AX90" s="45" t="e">
        <f>'SC5'!AH43</f>
        <v>#N/A</v>
      </c>
      <c r="AY90" s="46" t="e">
        <f>'SC5'!AI43</f>
        <v>#N/A</v>
      </c>
      <c r="AZ90" s="46" t="e">
        <f>'SC5'!AJ43</f>
        <v>#N/A</v>
      </c>
      <c r="BA90" s="46" t="e">
        <f t="shared" si="112"/>
        <v>#N/A</v>
      </c>
      <c r="BB90" s="47" t="e">
        <f t="shared" si="113"/>
        <v>#N/A</v>
      </c>
      <c r="BC90" s="16" t="e">
        <f>'SC5'!AK43</f>
        <v>#N/A</v>
      </c>
      <c r="BD90" s="16" t="e">
        <f>'SC5'!AL43</f>
        <v>#N/A</v>
      </c>
      <c r="BE90" s="16" t="e">
        <f>'SC5'!AM43</f>
        <v>#N/A</v>
      </c>
      <c r="BF90" s="16" t="e">
        <f t="shared" si="114"/>
        <v>#N/A</v>
      </c>
      <c r="BG90" s="16" t="e">
        <f t="shared" si="115"/>
        <v>#N/A</v>
      </c>
      <c r="BH90" s="45" t="e">
        <f>'SC5'!AN43</f>
        <v>#N/A</v>
      </c>
      <c r="BI90" s="46" t="e">
        <f>'SC5'!AO43</f>
        <v>#N/A</v>
      </c>
      <c r="BJ90" s="46" t="e">
        <f>'SC5'!AP43</f>
        <v>#N/A</v>
      </c>
      <c r="BK90" s="46" t="e">
        <f t="shared" si="116"/>
        <v>#N/A</v>
      </c>
      <c r="BL90" s="47" t="e">
        <f t="shared" si="117"/>
        <v>#N/A</v>
      </c>
      <c r="BM90" s="16" t="e">
        <f>'SC5'!AQ43</f>
        <v>#N/A</v>
      </c>
      <c r="BN90" s="16" t="e">
        <f>'SC5'!AR43</f>
        <v>#N/A</v>
      </c>
      <c r="BO90" s="16" t="e">
        <f>'SC5'!AS43</f>
        <v>#N/A</v>
      </c>
      <c r="BP90" s="16" t="e">
        <f t="shared" si="118"/>
        <v>#N/A</v>
      </c>
      <c r="BQ90" s="16" t="e">
        <f t="shared" si="119"/>
        <v>#N/A</v>
      </c>
      <c r="BR90" s="45" t="e">
        <f>'SC5'!AT43</f>
        <v>#N/A</v>
      </c>
      <c r="BS90" s="46" t="e">
        <f>'SC5'!AU43</f>
        <v>#N/A</v>
      </c>
      <c r="BT90" s="46" t="e">
        <f>'SC5'!AV43</f>
        <v>#N/A</v>
      </c>
      <c r="BU90" s="46" t="e">
        <f t="shared" si="120"/>
        <v>#N/A</v>
      </c>
      <c r="BV90" s="47" t="e">
        <f t="shared" si="121"/>
        <v>#N/A</v>
      </c>
      <c r="BW90" s="16" t="e">
        <f>'SC5'!AW43</f>
        <v>#N/A</v>
      </c>
      <c r="BX90" s="16" t="e">
        <f>'SC5'!AX43</f>
        <v>#N/A</v>
      </c>
      <c r="BY90" s="16" t="e">
        <f>'SC5'!AY43</f>
        <v>#N/A</v>
      </c>
      <c r="BZ90" s="16" t="e">
        <f t="shared" si="122"/>
        <v>#N/A</v>
      </c>
      <c r="CA90" s="16" t="e">
        <f t="shared" si="123"/>
        <v>#N/A</v>
      </c>
      <c r="CB90" s="45" t="e">
        <f>'SC5'!AZ43</f>
        <v>#N/A</v>
      </c>
      <c r="CC90" s="46" t="e">
        <f>'SC5'!BA43</f>
        <v>#N/A</v>
      </c>
      <c r="CD90" s="46" t="e">
        <f>'SC5'!BB43</f>
        <v>#N/A</v>
      </c>
      <c r="CE90" s="46" t="e">
        <f t="shared" si="124"/>
        <v>#N/A</v>
      </c>
      <c r="CF90" s="47" t="e">
        <f t="shared" si="125"/>
        <v>#N/A</v>
      </c>
      <c r="CG90" s="16" t="e">
        <f>'SC5'!BC43</f>
        <v>#N/A</v>
      </c>
      <c r="CH90" s="16" t="e">
        <f>'SC5'!BD43</f>
        <v>#N/A</v>
      </c>
      <c r="CI90" s="16" t="e">
        <f>'SC5'!BE43</f>
        <v>#N/A</v>
      </c>
      <c r="CJ90" s="16" t="e">
        <f t="shared" si="126"/>
        <v>#N/A</v>
      </c>
      <c r="CK90" s="16" t="e">
        <f t="shared" si="127"/>
        <v>#N/A</v>
      </c>
      <c r="CL90" s="45" t="e">
        <f>'SC5'!BF43</f>
        <v>#N/A</v>
      </c>
      <c r="CM90" s="46" t="e">
        <f>'SC5'!BG43</f>
        <v>#N/A</v>
      </c>
      <c r="CN90" s="46" t="e">
        <f>'SC5'!BH43</f>
        <v>#N/A</v>
      </c>
      <c r="CO90" s="46" t="e">
        <f t="shared" si="128"/>
        <v>#N/A</v>
      </c>
      <c r="CP90" s="47" t="e">
        <f t="shared" si="129"/>
        <v>#N/A</v>
      </c>
      <c r="CQ90" s="16" t="e">
        <f>'SC5'!BI43</f>
        <v>#N/A</v>
      </c>
      <c r="CR90" s="16" t="e">
        <f>'SC5'!BJ43</f>
        <v>#N/A</v>
      </c>
      <c r="CS90" s="16" t="e">
        <f>'SC5'!BK43</f>
        <v>#N/A</v>
      </c>
      <c r="CT90" s="16" t="e">
        <f t="shared" si="130"/>
        <v>#N/A</v>
      </c>
      <c r="CU90" s="16" t="e">
        <f t="shared" si="131"/>
        <v>#N/A</v>
      </c>
      <c r="CV90" s="45" t="e">
        <f>'SC5'!BL43</f>
        <v>#N/A</v>
      </c>
      <c r="CW90" s="46" t="e">
        <f>'SC5'!BM43</f>
        <v>#N/A</v>
      </c>
      <c r="CX90" s="46" t="e">
        <f>'SC5'!BN43</f>
        <v>#N/A</v>
      </c>
      <c r="CY90" s="46" t="e">
        <f t="shared" si="132"/>
        <v>#N/A</v>
      </c>
      <c r="CZ90" s="47" t="e">
        <f t="shared" si="133"/>
        <v>#N/A</v>
      </c>
      <c r="DA90" s="16" t="e">
        <f>'SC5'!BO43</f>
        <v>#N/A</v>
      </c>
      <c r="DB90" s="16" t="e">
        <f>'SC5'!BP43</f>
        <v>#N/A</v>
      </c>
      <c r="DC90" s="16" t="e">
        <f>'SC5'!BQ43</f>
        <v>#N/A</v>
      </c>
      <c r="DD90" s="16" t="e">
        <f t="shared" si="134"/>
        <v>#N/A</v>
      </c>
      <c r="DE90" s="16" t="e">
        <f t="shared" si="135"/>
        <v>#N/A</v>
      </c>
      <c r="DF90" s="45" t="e">
        <f>'SC5'!BR43</f>
        <v>#N/A</v>
      </c>
      <c r="DG90" s="46" t="e">
        <f>'SC5'!BS43</f>
        <v>#N/A</v>
      </c>
      <c r="DH90" s="46" t="e">
        <f>'SC5'!BT43</f>
        <v>#N/A</v>
      </c>
      <c r="DI90" s="46" t="e">
        <f t="shared" si="136"/>
        <v>#N/A</v>
      </c>
      <c r="DJ90" s="47" t="e">
        <f t="shared" si="137"/>
        <v>#N/A</v>
      </c>
      <c r="DK90" s="16" t="e">
        <f>'SC5'!BU43</f>
        <v>#N/A</v>
      </c>
      <c r="DL90" s="16" t="e">
        <f>'SC5'!BV43</f>
        <v>#N/A</v>
      </c>
      <c r="DM90" s="16" t="e">
        <f>'SC5'!BW43</f>
        <v>#N/A</v>
      </c>
      <c r="DN90" s="16" t="e">
        <f t="shared" si="138"/>
        <v>#N/A</v>
      </c>
      <c r="DO90" s="16" t="e">
        <f t="shared" si="139"/>
        <v>#N/A</v>
      </c>
      <c r="DP90" s="45" t="e">
        <f>'SC5'!BX43</f>
        <v>#N/A</v>
      </c>
      <c r="DQ90" s="46" t="e">
        <f>'SC5'!BY43</f>
        <v>#N/A</v>
      </c>
      <c r="DR90" s="46" t="e">
        <f>'SC5'!BZ43</f>
        <v>#N/A</v>
      </c>
      <c r="DS90" s="46" t="e">
        <f t="shared" si="140"/>
        <v>#N/A</v>
      </c>
      <c r="DT90" s="47" t="e">
        <f t="shared" si="141"/>
        <v>#N/A</v>
      </c>
      <c r="DU90" s="16" t="e">
        <f>'SC5'!CA43</f>
        <v>#N/A</v>
      </c>
      <c r="DV90" s="16" t="e">
        <f>'SC5'!CB43</f>
        <v>#N/A</v>
      </c>
      <c r="DW90" s="16" t="e">
        <f>'SC5'!CC43</f>
        <v>#N/A</v>
      </c>
      <c r="DX90" s="16" t="e">
        <f t="shared" si="142"/>
        <v>#N/A</v>
      </c>
      <c r="DY90" s="16" t="e">
        <f t="shared" si="143"/>
        <v>#N/A</v>
      </c>
      <c r="DZ90" s="45" t="e">
        <f>'SC5'!CD43</f>
        <v>#N/A</v>
      </c>
      <c r="EA90" s="46" t="e">
        <f>'SC5'!CE43</f>
        <v>#N/A</v>
      </c>
      <c r="EB90" s="46" t="e">
        <f>'SC5'!CF43</f>
        <v>#N/A</v>
      </c>
      <c r="EC90" s="46" t="e">
        <f t="shared" si="144"/>
        <v>#N/A</v>
      </c>
      <c r="ED90" s="47" t="e">
        <f t="shared" si="145"/>
        <v>#N/A</v>
      </c>
      <c r="EE90" s="16" t="e">
        <f>'SC5'!CG43</f>
        <v>#N/A</v>
      </c>
      <c r="EF90" s="16" t="e">
        <f>'SC5'!CH43</f>
        <v>#N/A</v>
      </c>
      <c r="EG90" s="16" t="e">
        <f>'SC5'!CI43</f>
        <v>#N/A</v>
      </c>
      <c r="EH90" s="16" t="e">
        <f t="shared" si="146"/>
        <v>#N/A</v>
      </c>
      <c r="EI90" s="16" t="e">
        <f t="shared" si="147"/>
        <v>#N/A</v>
      </c>
      <c r="EJ90" s="45" t="e">
        <f>'SC5'!CJ43</f>
        <v>#N/A</v>
      </c>
      <c r="EK90" s="46" t="e">
        <f>'SC5'!CK43</f>
        <v>#N/A</v>
      </c>
      <c r="EL90" s="46" t="e">
        <f>'SC5'!CL43</f>
        <v>#N/A</v>
      </c>
      <c r="EM90" s="46" t="e">
        <f t="shared" si="148"/>
        <v>#N/A</v>
      </c>
      <c r="EN90" s="47" t="e">
        <f t="shared" si="149"/>
        <v>#N/A</v>
      </c>
      <c r="EO90" s="16" t="e">
        <f>'SC5'!CM43</f>
        <v>#N/A</v>
      </c>
      <c r="EP90" s="16" t="e">
        <f>'SC5'!CN43</f>
        <v>#N/A</v>
      </c>
      <c r="EQ90" s="16" t="e">
        <f>'SC5'!CO43</f>
        <v>#N/A</v>
      </c>
      <c r="ER90" s="16" t="e">
        <f t="shared" si="150"/>
        <v>#N/A</v>
      </c>
      <c r="ES90" s="16" t="e">
        <f t="shared" si="151"/>
        <v>#N/A</v>
      </c>
      <c r="ET90" s="45" t="e">
        <f>'SC5'!CP43</f>
        <v>#N/A</v>
      </c>
      <c r="EU90" s="46" t="e">
        <f>'SC5'!CQ43</f>
        <v>#N/A</v>
      </c>
      <c r="EV90" s="46" t="e">
        <f>'SC5'!CR43</f>
        <v>#N/A</v>
      </c>
      <c r="EW90" s="46" t="e">
        <f t="shared" si="152"/>
        <v>#N/A</v>
      </c>
      <c r="EX90" s="47" t="e">
        <f t="shared" si="153"/>
        <v>#N/A</v>
      </c>
      <c r="EY90" s="16" t="e">
        <f>'SC5'!CS43</f>
        <v>#N/A</v>
      </c>
      <c r="EZ90" s="16" t="e">
        <f>'SC5'!CT43</f>
        <v>#N/A</v>
      </c>
      <c r="FA90" s="16" t="e">
        <f>'SC5'!CU43</f>
        <v>#N/A</v>
      </c>
      <c r="FB90" s="16" t="e">
        <f t="shared" si="154"/>
        <v>#N/A</v>
      </c>
      <c r="FC90" s="16" t="e">
        <f t="shared" si="155"/>
        <v>#N/A</v>
      </c>
      <c r="FD90" s="45" t="e">
        <f>'SC5'!CV43</f>
        <v>#N/A</v>
      </c>
      <c r="FE90" s="46" t="e">
        <f>'SC5'!CW43</f>
        <v>#N/A</v>
      </c>
      <c r="FF90" s="46" t="e">
        <f>'SC5'!CX43</f>
        <v>#N/A</v>
      </c>
      <c r="FG90" s="46" t="e">
        <f t="shared" si="156"/>
        <v>#N/A</v>
      </c>
      <c r="FH90" s="47" t="e">
        <f t="shared" si="157"/>
        <v>#N/A</v>
      </c>
      <c r="FI90" s="16" t="e">
        <f>'SC5'!CY43</f>
        <v>#N/A</v>
      </c>
      <c r="FJ90" s="16" t="e">
        <f>'SC5'!CZ43</f>
        <v>#N/A</v>
      </c>
      <c r="FK90" s="16" t="e">
        <f>'SC5'!DA43</f>
        <v>#N/A</v>
      </c>
      <c r="FL90" s="16" t="e">
        <f t="shared" si="158"/>
        <v>#N/A</v>
      </c>
      <c r="FM90" s="16" t="e">
        <f t="shared" si="159"/>
        <v>#N/A</v>
      </c>
      <c r="FN90" s="45" t="e">
        <f>'SC5'!DB43</f>
        <v>#N/A</v>
      </c>
      <c r="FO90" s="46" t="e">
        <f>'SC5'!DC43</f>
        <v>#N/A</v>
      </c>
      <c r="FP90" s="46" t="e">
        <f>'SC5'!DD43</f>
        <v>#N/A</v>
      </c>
      <c r="FQ90" s="46" t="e">
        <f t="shared" si="160"/>
        <v>#N/A</v>
      </c>
      <c r="FR90" s="47" t="e">
        <f t="shared" si="161"/>
        <v>#N/A</v>
      </c>
      <c r="FS90" s="16" t="e">
        <f>'SC5'!DE43</f>
        <v>#N/A</v>
      </c>
      <c r="FT90" s="16" t="e">
        <f>'SC5'!DF43</f>
        <v>#N/A</v>
      </c>
      <c r="FU90" s="16" t="e">
        <f>'SC5'!DG43</f>
        <v>#N/A</v>
      </c>
      <c r="FV90" s="16" t="e">
        <f t="shared" si="162"/>
        <v>#N/A</v>
      </c>
      <c r="FW90" s="16" t="e">
        <f t="shared" si="163"/>
        <v>#N/A</v>
      </c>
      <c r="FX90" s="45" t="e">
        <f>'SC5'!DH43</f>
        <v>#N/A</v>
      </c>
      <c r="FY90" s="46" t="e">
        <f>'SC5'!DI43</f>
        <v>#N/A</v>
      </c>
      <c r="FZ90" s="46" t="e">
        <f>'SC5'!DJ43</f>
        <v>#N/A</v>
      </c>
      <c r="GA90" s="46" t="e">
        <f t="shared" si="164"/>
        <v>#N/A</v>
      </c>
      <c r="GB90" s="47" t="e">
        <f t="shared" si="165"/>
        <v>#N/A</v>
      </c>
      <c r="GC90" s="16" t="e">
        <f>'SC5'!DK43</f>
        <v>#N/A</v>
      </c>
      <c r="GD90" s="16" t="e">
        <f>'SC5'!DL43</f>
        <v>#N/A</v>
      </c>
      <c r="GE90" s="16" t="e">
        <f>'SC5'!DM43</f>
        <v>#N/A</v>
      </c>
      <c r="GF90" s="16" t="e">
        <f t="shared" si="166"/>
        <v>#N/A</v>
      </c>
      <c r="GG90" s="16" t="e">
        <f t="shared" si="167"/>
        <v>#N/A</v>
      </c>
      <c r="GH90" s="45" t="e">
        <f>'SC5'!DN43</f>
        <v>#N/A</v>
      </c>
      <c r="GI90" s="46" t="e">
        <f>'SC5'!DO43</f>
        <v>#N/A</v>
      </c>
      <c r="GJ90" s="46" t="e">
        <f>'SC5'!DP43</f>
        <v>#N/A</v>
      </c>
      <c r="GK90" s="46" t="e">
        <f t="shared" si="168"/>
        <v>#N/A</v>
      </c>
      <c r="GL90" s="47" t="e">
        <f t="shared" si="169"/>
        <v>#N/A</v>
      </c>
      <c r="GM90" s="16" t="e">
        <f>'SC5'!DQ43</f>
        <v>#N/A</v>
      </c>
      <c r="GN90" s="16" t="e">
        <f>'SC5'!DR43</f>
        <v>#N/A</v>
      </c>
      <c r="GO90" s="16" t="e">
        <f>'SC5'!DS43</f>
        <v>#N/A</v>
      </c>
      <c r="GP90" s="16" t="e">
        <f t="shared" si="170"/>
        <v>#N/A</v>
      </c>
      <c r="GQ90" s="16" t="e">
        <f t="shared" si="171"/>
        <v>#N/A</v>
      </c>
      <c r="GR90" s="45" t="e">
        <f>'SC5'!DT43</f>
        <v>#N/A</v>
      </c>
      <c r="GS90" s="46" t="e">
        <f>'SC5'!DU43</f>
        <v>#N/A</v>
      </c>
      <c r="GT90" s="46" t="e">
        <f>'SC5'!DV43</f>
        <v>#N/A</v>
      </c>
      <c r="GU90" s="46" t="e">
        <f t="shared" si="172"/>
        <v>#N/A</v>
      </c>
      <c r="GV90" s="47" t="e">
        <f t="shared" si="173"/>
        <v>#N/A</v>
      </c>
      <c r="GW90" s="16" t="e">
        <f>'SC5'!DW43</f>
        <v>#N/A</v>
      </c>
      <c r="GX90" s="16" t="e">
        <f>'SC5'!DX43</f>
        <v>#N/A</v>
      </c>
      <c r="GY90" s="16" t="e">
        <f>'SC5'!DY43</f>
        <v>#N/A</v>
      </c>
      <c r="GZ90" s="16" t="e">
        <f t="shared" si="174"/>
        <v>#N/A</v>
      </c>
      <c r="HA90" s="16" t="e">
        <f t="shared" si="175"/>
        <v>#N/A</v>
      </c>
      <c r="HB90" s="45" t="e">
        <f>'SC5'!DZ43</f>
        <v>#N/A</v>
      </c>
      <c r="HC90" s="46" t="e">
        <f>'SC5'!EA43</f>
        <v>#N/A</v>
      </c>
      <c r="HD90" s="46" t="e">
        <f>'SC5'!EB43</f>
        <v>#N/A</v>
      </c>
      <c r="HE90" s="46" t="e">
        <f t="shared" si="176"/>
        <v>#N/A</v>
      </c>
      <c r="HF90" s="47" t="e">
        <f t="shared" si="177"/>
        <v>#N/A</v>
      </c>
      <c r="HG90" s="16" t="e">
        <f>'SC5'!EC43</f>
        <v>#N/A</v>
      </c>
      <c r="HH90" s="16" t="e">
        <f>'SC5'!ED43</f>
        <v>#N/A</v>
      </c>
      <c r="HI90" s="16" t="e">
        <f>'SC5'!EE43</f>
        <v>#N/A</v>
      </c>
      <c r="HJ90" s="16" t="e">
        <f t="shared" si="178"/>
        <v>#N/A</v>
      </c>
      <c r="HK90" s="16" t="e">
        <f t="shared" si="179"/>
        <v>#N/A</v>
      </c>
      <c r="HL90" s="45" t="e">
        <f>'SC5'!EF43</f>
        <v>#N/A</v>
      </c>
      <c r="HM90" s="46" t="e">
        <f>'SC5'!EG43</f>
        <v>#N/A</v>
      </c>
      <c r="HN90" s="46" t="e">
        <f>'SC5'!EH43</f>
        <v>#N/A</v>
      </c>
      <c r="HO90" s="46" t="e">
        <f t="shared" si="180"/>
        <v>#N/A</v>
      </c>
      <c r="HP90" s="47" t="e">
        <f t="shared" si="181"/>
        <v>#N/A</v>
      </c>
      <c r="HQ90" s="16" t="e">
        <f>'SC5'!EI43</f>
        <v>#N/A</v>
      </c>
      <c r="HR90" s="16" t="e">
        <f>'SC5'!EJ43</f>
        <v>#N/A</v>
      </c>
      <c r="HS90" s="16" t="e">
        <f>'SC5'!EK43</f>
        <v>#N/A</v>
      </c>
      <c r="HT90" s="16" t="e">
        <f t="shared" si="182"/>
        <v>#N/A</v>
      </c>
      <c r="HU90" s="16" t="e">
        <f t="shared" si="183"/>
        <v>#N/A</v>
      </c>
      <c r="HV90" s="45" t="e">
        <f>'SC5'!EL43</f>
        <v>#N/A</v>
      </c>
      <c r="HW90" s="46" t="e">
        <f>'SC5'!EM43</f>
        <v>#N/A</v>
      </c>
      <c r="HX90" s="46" t="e">
        <f>'SC5'!EN43</f>
        <v>#N/A</v>
      </c>
      <c r="HY90" s="46" t="e">
        <f t="shared" si="184"/>
        <v>#N/A</v>
      </c>
      <c r="HZ90" s="47" t="e">
        <f t="shared" si="185"/>
        <v>#N/A</v>
      </c>
      <c r="IA90" s="45" t="e">
        <f>'SC5'!EO43</f>
        <v>#N/A</v>
      </c>
      <c r="IB90" s="46" t="e">
        <f>'SC5'!EP43</f>
        <v>#N/A</v>
      </c>
      <c r="IC90" s="46" t="e">
        <f>'SC5'!EQ43</f>
        <v>#N/A</v>
      </c>
      <c r="ID90" s="46" t="e">
        <f t="shared" si="186"/>
        <v>#N/A</v>
      </c>
      <c r="IE90" s="47" t="e">
        <f t="shared" si="187"/>
        <v>#N/A</v>
      </c>
    </row>
    <row r="91" spans="1:239" s="16" customFormat="1" x14ac:dyDescent="0.25">
      <c r="A91" s="16">
        <f>'SC5'!A44</f>
        <v>0</v>
      </c>
      <c r="B91" s="16" t="e">
        <f>'SC5'!B44</f>
        <v>#N/A</v>
      </c>
      <c r="C91" s="16" t="e">
        <f>'SC5'!C44</f>
        <v>#N/A</v>
      </c>
      <c r="D91" s="16" t="e">
        <f>'SC5'!D44</f>
        <v>#N/A</v>
      </c>
      <c r="E91" s="16" t="e">
        <f>'SC5'!E44</f>
        <v>#N/A</v>
      </c>
      <c r="F91" s="16" t="e">
        <f>'SC5'!F44</f>
        <v>#N/A</v>
      </c>
      <c r="G91" s="16" t="e">
        <f>'SC5'!G44</f>
        <v>#N/A</v>
      </c>
      <c r="H91" s="16" t="e">
        <f>'SC5'!H44</f>
        <v>#N/A</v>
      </c>
      <c r="I91" s="16" t="e">
        <f>'SC5'!I44</f>
        <v>#N/A</v>
      </c>
      <c r="J91" s="45" t="e">
        <f>'SC5'!J44</f>
        <v>#N/A</v>
      </c>
      <c r="K91" s="46" t="e">
        <f>'SC5'!K44</f>
        <v>#N/A</v>
      </c>
      <c r="L91" s="46" t="e">
        <f>'SC5'!L44</f>
        <v>#N/A</v>
      </c>
      <c r="M91" s="46" t="e">
        <f t="shared" si="188"/>
        <v>#N/A</v>
      </c>
      <c r="N91" s="47" t="e">
        <f t="shared" si="191"/>
        <v>#N/A</v>
      </c>
      <c r="O91" s="16" t="e">
        <f>'SC5'!M44</f>
        <v>#N/A</v>
      </c>
      <c r="P91" s="16" t="e">
        <f>'SC5'!N44</f>
        <v>#N/A</v>
      </c>
      <c r="Q91" s="16" t="e">
        <f>'SC5'!O44</f>
        <v>#N/A</v>
      </c>
      <c r="R91" s="16" t="e">
        <f t="shared" si="98"/>
        <v>#N/A</v>
      </c>
      <c r="S91" s="16" t="e">
        <f t="shared" si="99"/>
        <v>#N/A</v>
      </c>
      <c r="T91" s="45" t="e">
        <f>'SC5'!P44</f>
        <v>#N/A</v>
      </c>
      <c r="U91" s="46" t="e">
        <f>'SC5'!Q44</f>
        <v>#N/A</v>
      </c>
      <c r="V91" s="46" t="e">
        <f>'SC5'!R44</f>
        <v>#N/A</v>
      </c>
      <c r="W91" s="46" t="e">
        <f t="shared" si="100"/>
        <v>#N/A</v>
      </c>
      <c r="X91" s="47" t="e">
        <f t="shared" si="101"/>
        <v>#N/A</v>
      </c>
      <c r="Y91" s="16" t="e">
        <f>'SC5'!S44</f>
        <v>#N/A</v>
      </c>
      <c r="Z91" s="16" t="e">
        <f>'SC5'!T44</f>
        <v>#N/A</v>
      </c>
      <c r="AA91" s="16" t="e">
        <f>'SC5'!U44</f>
        <v>#N/A</v>
      </c>
      <c r="AB91" s="16" t="e">
        <f t="shared" si="102"/>
        <v>#N/A</v>
      </c>
      <c r="AC91" s="16" t="e">
        <f t="shared" si="103"/>
        <v>#N/A</v>
      </c>
      <c r="AD91" s="45" t="e">
        <f>'SC5'!V44</f>
        <v>#N/A</v>
      </c>
      <c r="AE91" s="46" t="e">
        <f>'SC5'!W44</f>
        <v>#N/A</v>
      </c>
      <c r="AF91" s="46" t="e">
        <f>'SC5'!X44</f>
        <v>#N/A</v>
      </c>
      <c r="AG91" s="46" t="e">
        <f t="shared" si="104"/>
        <v>#N/A</v>
      </c>
      <c r="AH91" s="47" t="e">
        <f t="shared" si="105"/>
        <v>#N/A</v>
      </c>
      <c r="AI91" s="16" t="e">
        <f>'SC5'!Y44</f>
        <v>#N/A</v>
      </c>
      <c r="AJ91" s="16" t="e">
        <f>'SC5'!Z44</f>
        <v>#N/A</v>
      </c>
      <c r="AK91" s="16" t="e">
        <f>'SC5'!AA44</f>
        <v>#N/A</v>
      </c>
      <c r="AL91" s="16" t="e">
        <f t="shared" si="106"/>
        <v>#N/A</v>
      </c>
      <c r="AM91" s="16" t="e">
        <f t="shared" si="107"/>
        <v>#N/A</v>
      </c>
      <c r="AN91" s="45" t="e">
        <f>'SC5'!AB44</f>
        <v>#N/A</v>
      </c>
      <c r="AO91" s="46" t="e">
        <f>'SC5'!AC44</f>
        <v>#N/A</v>
      </c>
      <c r="AP91" s="46" t="e">
        <f>'SC5'!AD44</f>
        <v>#N/A</v>
      </c>
      <c r="AQ91" s="46" t="e">
        <f t="shared" si="108"/>
        <v>#N/A</v>
      </c>
      <c r="AR91" s="47" t="e">
        <f t="shared" si="109"/>
        <v>#N/A</v>
      </c>
      <c r="AS91" s="16" t="e">
        <f>'SC5'!AE44</f>
        <v>#N/A</v>
      </c>
      <c r="AT91" s="16" t="e">
        <f>'SC5'!AF44</f>
        <v>#N/A</v>
      </c>
      <c r="AU91" s="16" t="e">
        <f>'SC5'!AG44</f>
        <v>#N/A</v>
      </c>
      <c r="AV91" s="16" t="e">
        <f t="shared" si="110"/>
        <v>#N/A</v>
      </c>
      <c r="AW91" s="16" t="e">
        <f t="shared" si="111"/>
        <v>#N/A</v>
      </c>
      <c r="AX91" s="45" t="e">
        <f>'SC5'!AH44</f>
        <v>#N/A</v>
      </c>
      <c r="AY91" s="46" t="e">
        <f>'SC5'!AI44</f>
        <v>#N/A</v>
      </c>
      <c r="AZ91" s="46" t="e">
        <f>'SC5'!AJ44</f>
        <v>#N/A</v>
      </c>
      <c r="BA91" s="46" t="e">
        <f t="shared" si="112"/>
        <v>#N/A</v>
      </c>
      <c r="BB91" s="47" t="e">
        <f t="shared" si="113"/>
        <v>#N/A</v>
      </c>
      <c r="BC91" s="16" t="e">
        <f>'SC5'!AK44</f>
        <v>#N/A</v>
      </c>
      <c r="BD91" s="16" t="e">
        <f>'SC5'!AL44</f>
        <v>#N/A</v>
      </c>
      <c r="BE91" s="16" t="e">
        <f>'SC5'!AM44</f>
        <v>#N/A</v>
      </c>
      <c r="BF91" s="16" t="e">
        <f t="shared" si="114"/>
        <v>#N/A</v>
      </c>
      <c r="BG91" s="16" t="e">
        <f t="shared" si="115"/>
        <v>#N/A</v>
      </c>
      <c r="BH91" s="45" t="e">
        <f>'SC5'!AN44</f>
        <v>#N/A</v>
      </c>
      <c r="BI91" s="46" t="e">
        <f>'SC5'!AO44</f>
        <v>#N/A</v>
      </c>
      <c r="BJ91" s="46" t="e">
        <f>'SC5'!AP44</f>
        <v>#N/A</v>
      </c>
      <c r="BK91" s="46" t="e">
        <f t="shared" si="116"/>
        <v>#N/A</v>
      </c>
      <c r="BL91" s="47" t="e">
        <f t="shared" si="117"/>
        <v>#N/A</v>
      </c>
      <c r="BM91" s="16" t="e">
        <f>'SC5'!AQ44</f>
        <v>#N/A</v>
      </c>
      <c r="BN91" s="16" t="e">
        <f>'SC5'!AR44</f>
        <v>#N/A</v>
      </c>
      <c r="BO91" s="16" t="e">
        <f>'SC5'!AS44</f>
        <v>#N/A</v>
      </c>
      <c r="BP91" s="16" t="e">
        <f t="shared" si="118"/>
        <v>#N/A</v>
      </c>
      <c r="BQ91" s="16" t="e">
        <f t="shared" si="119"/>
        <v>#N/A</v>
      </c>
      <c r="BR91" s="45" t="e">
        <f>'SC5'!AT44</f>
        <v>#N/A</v>
      </c>
      <c r="BS91" s="46" t="e">
        <f>'SC5'!AU44</f>
        <v>#N/A</v>
      </c>
      <c r="BT91" s="46" t="e">
        <f>'SC5'!AV44</f>
        <v>#N/A</v>
      </c>
      <c r="BU91" s="46" t="e">
        <f t="shared" si="120"/>
        <v>#N/A</v>
      </c>
      <c r="BV91" s="47" t="e">
        <f t="shared" si="121"/>
        <v>#N/A</v>
      </c>
      <c r="BW91" s="16" t="e">
        <f>'SC5'!AW44</f>
        <v>#N/A</v>
      </c>
      <c r="BX91" s="16" t="e">
        <f>'SC5'!AX44</f>
        <v>#N/A</v>
      </c>
      <c r="BY91" s="16" t="e">
        <f>'SC5'!AY44</f>
        <v>#N/A</v>
      </c>
      <c r="BZ91" s="16" t="e">
        <f t="shared" si="122"/>
        <v>#N/A</v>
      </c>
      <c r="CA91" s="16" t="e">
        <f t="shared" si="123"/>
        <v>#N/A</v>
      </c>
      <c r="CB91" s="45" t="e">
        <f>'SC5'!AZ44</f>
        <v>#N/A</v>
      </c>
      <c r="CC91" s="46" t="e">
        <f>'SC5'!BA44</f>
        <v>#N/A</v>
      </c>
      <c r="CD91" s="46" t="e">
        <f>'SC5'!BB44</f>
        <v>#N/A</v>
      </c>
      <c r="CE91" s="46" t="e">
        <f t="shared" si="124"/>
        <v>#N/A</v>
      </c>
      <c r="CF91" s="47" t="e">
        <f t="shared" si="125"/>
        <v>#N/A</v>
      </c>
      <c r="CG91" s="16" t="e">
        <f>'SC5'!BC44</f>
        <v>#N/A</v>
      </c>
      <c r="CH91" s="16" t="e">
        <f>'SC5'!BD44</f>
        <v>#N/A</v>
      </c>
      <c r="CI91" s="16" t="e">
        <f>'SC5'!BE44</f>
        <v>#N/A</v>
      </c>
      <c r="CJ91" s="16" t="e">
        <f t="shared" si="126"/>
        <v>#N/A</v>
      </c>
      <c r="CK91" s="16" t="e">
        <f t="shared" si="127"/>
        <v>#N/A</v>
      </c>
      <c r="CL91" s="45" t="e">
        <f>'SC5'!BF44</f>
        <v>#N/A</v>
      </c>
      <c r="CM91" s="46" t="e">
        <f>'SC5'!BG44</f>
        <v>#N/A</v>
      </c>
      <c r="CN91" s="46" t="e">
        <f>'SC5'!BH44</f>
        <v>#N/A</v>
      </c>
      <c r="CO91" s="46" t="e">
        <f t="shared" si="128"/>
        <v>#N/A</v>
      </c>
      <c r="CP91" s="47" t="e">
        <f t="shared" si="129"/>
        <v>#N/A</v>
      </c>
      <c r="CQ91" s="16" t="e">
        <f>'SC5'!BI44</f>
        <v>#N/A</v>
      </c>
      <c r="CR91" s="16" t="e">
        <f>'SC5'!BJ44</f>
        <v>#N/A</v>
      </c>
      <c r="CS91" s="16" t="e">
        <f>'SC5'!BK44</f>
        <v>#N/A</v>
      </c>
      <c r="CT91" s="16" t="e">
        <f t="shared" si="130"/>
        <v>#N/A</v>
      </c>
      <c r="CU91" s="16" t="e">
        <f t="shared" si="131"/>
        <v>#N/A</v>
      </c>
      <c r="CV91" s="45" t="e">
        <f>'SC5'!BL44</f>
        <v>#N/A</v>
      </c>
      <c r="CW91" s="46" t="e">
        <f>'SC5'!BM44</f>
        <v>#N/A</v>
      </c>
      <c r="CX91" s="46" t="e">
        <f>'SC5'!BN44</f>
        <v>#N/A</v>
      </c>
      <c r="CY91" s="46" t="e">
        <f t="shared" si="132"/>
        <v>#N/A</v>
      </c>
      <c r="CZ91" s="47" t="e">
        <f t="shared" si="133"/>
        <v>#N/A</v>
      </c>
      <c r="DA91" s="16" t="e">
        <f>'SC5'!BO44</f>
        <v>#N/A</v>
      </c>
      <c r="DB91" s="16" t="e">
        <f>'SC5'!BP44</f>
        <v>#N/A</v>
      </c>
      <c r="DC91" s="16" t="e">
        <f>'SC5'!BQ44</f>
        <v>#N/A</v>
      </c>
      <c r="DD91" s="16" t="e">
        <f t="shared" si="134"/>
        <v>#N/A</v>
      </c>
      <c r="DE91" s="16" t="e">
        <f t="shared" si="135"/>
        <v>#N/A</v>
      </c>
      <c r="DF91" s="45" t="e">
        <f>'SC5'!BR44</f>
        <v>#N/A</v>
      </c>
      <c r="DG91" s="46" t="e">
        <f>'SC5'!BS44</f>
        <v>#N/A</v>
      </c>
      <c r="DH91" s="46" t="e">
        <f>'SC5'!BT44</f>
        <v>#N/A</v>
      </c>
      <c r="DI91" s="46" t="e">
        <f t="shared" si="136"/>
        <v>#N/A</v>
      </c>
      <c r="DJ91" s="47" t="e">
        <f t="shared" si="137"/>
        <v>#N/A</v>
      </c>
      <c r="DK91" s="16" t="e">
        <f>'SC5'!BU44</f>
        <v>#N/A</v>
      </c>
      <c r="DL91" s="16" t="e">
        <f>'SC5'!BV44</f>
        <v>#N/A</v>
      </c>
      <c r="DM91" s="16" t="e">
        <f>'SC5'!BW44</f>
        <v>#N/A</v>
      </c>
      <c r="DN91" s="16" t="e">
        <f t="shared" si="138"/>
        <v>#N/A</v>
      </c>
      <c r="DO91" s="16" t="e">
        <f t="shared" si="139"/>
        <v>#N/A</v>
      </c>
      <c r="DP91" s="45" t="e">
        <f>'SC5'!BX44</f>
        <v>#N/A</v>
      </c>
      <c r="DQ91" s="46" t="e">
        <f>'SC5'!BY44</f>
        <v>#N/A</v>
      </c>
      <c r="DR91" s="46" t="e">
        <f>'SC5'!BZ44</f>
        <v>#N/A</v>
      </c>
      <c r="DS91" s="46" t="e">
        <f t="shared" si="140"/>
        <v>#N/A</v>
      </c>
      <c r="DT91" s="47" t="e">
        <f t="shared" si="141"/>
        <v>#N/A</v>
      </c>
      <c r="DU91" s="16" t="e">
        <f>'SC5'!CA44</f>
        <v>#N/A</v>
      </c>
      <c r="DV91" s="16" t="e">
        <f>'SC5'!CB44</f>
        <v>#N/A</v>
      </c>
      <c r="DW91" s="16" t="e">
        <f>'SC5'!CC44</f>
        <v>#N/A</v>
      </c>
      <c r="DX91" s="16" t="e">
        <f t="shared" si="142"/>
        <v>#N/A</v>
      </c>
      <c r="DY91" s="16" t="e">
        <f t="shared" si="143"/>
        <v>#N/A</v>
      </c>
      <c r="DZ91" s="45" t="e">
        <f>'SC5'!CD44</f>
        <v>#N/A</v>
      </c>
      <c r="EA91" s="46" t="e">
        <f>'SC5'!CE44</f>
        <v>#N/A</v>
      </c>
      <c r="EB91" s="46" t="e">
        <f>'SC5'!CF44</f>
        <v>#N/A</v>
      </c>
      <c r="EC91" s="46" t="e">
        <f t="shared" si="144"/>
        <v>#N/A</v>
      </c>
      <c r="ED91" s="47" t="e">
        <f t="shared" si="145"/>
        <v>#N/A</v>
      </c>
      <c r="EE91" s="16" t="e">
        <f>'SC5'!CG44</f>
        <v>#N/A</v>
      </c>
      <c r="EF91" s="16" t="e">
        <f>'SC5'!CH44</f>
        <v>#N/A</v>
      </c>
      <c r="EG91" s="16" t="e">
        <f>'SC5'!CI44</f>
        <v>#N/A</v>
      </c>
      <c r="EH91" s="16" t="e">
        <f t="shared" si="146"/>
        <v>#N/A</v>
      </c>
      <c r="EI91" s="16" t="e">
        <f t="shared" si="147"/>
        <v>#N/A</v>
      </c>
      <c r="EJ91" s="45" t="e">
        <f>'SC5'!CJ44</f>
        <v>#N/A</v>
      </c>
      <c r="EK91" s="46" t="e">
        <f>'SC5'!CK44</f>
        <v>#N/A</v>
      </c>
      <c r="EL91" s="46" t="e">
        <f>'SC5'!CL44</f>
        <v>#N/A</v>
      </c>
      <c r="EM91" s="46" t="e">
        <f t="shared" si="148"/>
        <v>#N/A</v>
      </c>
      <c r="EN91" s="47" t="e">
        <f t="shared" si="149"/>
        <v>#N/A</v>
      </c>
      <c r="EO91" s="16" t="e">
        <f>'SC5'!CM44</f>
        <v>#N/A</v>
      </c>
      <c r="EP91" s="16" t="e">
        <f>'SC5'!CN44</f>
        <v>#N/A</v>
      </c>
      <c r="EQ91" s="16" t="e">
        <f>'SC5'!CO44</f>
        <v>#N/A</v>
      </c>
      <c r="ER91" s="16" t="e">
        <f t="shared" si="150"/>
        <v>#N/A</v>
      </c>
      <c r="ES91" s="16" t="e">
        <f t="shared" si="151"/>
        <v>#N/A</v>
      </c>
      <c r="ET91" s="45" t="e">
        <f>'SC5'!CP44</f>
        <v>#N/A</v>
      </c>
      <c r="EU91" s="46" t="e">
        <f>'SC5'!CQ44</f>
        <v>#N/A</v>
      </c>
      <c r="EV91" s="46" t="e">
        <f>'SC5'!CR44</f>
        <v>#N/A</v>
      </c>
      <c r="EW91" s="46" t="e">
        <f t="shared" si="152"/>
        <v>#N/A</v>
      </c>
      <c r="EX91" s="47" t="e">
        <f t="shared" si="153"/>
        <v>#N/A</v>
      </c>
      <c r="EY91" s="16" t="e">
        <f>'SC5'!CS44</f>
        <v>#N/A</v>
      </c>
      <c r="EZ91" s="16" t="e">
        <f>'SC5'!CT44</f>
        <v>#N/A</v>
      </c>
      <c r="FA91" s="16" t="e">
        <f>'SC5'!CU44</f>
        <v>#N/A</v>
      </c>
      <c r="FB91" s="16" t="e">
        <f t="shared" si="154"/>
        <v>#N/A</v>
      </c>
      <c r="FC91" s="16" t="e">
        <f t="shared" si="155"/>
        <v>#N/A</v>
      </c>
      <c r="FD91" s="45" t="e">
        <f>'SC5'!CV44</f>
        <v>#N/A</v>
      </c>
      <c r="FE91" s="46" t="e">
        <f>'SC5'!CW44</f>
        <v>#N/A</v>
      </c>
      <c r="FF91" s="46" t="e">
        <f>'SC5'!CX44</f>
        <v>#N/A</v>
      </c>
      <c r="FG91" s="46" t="e">
        <f t="shared" si="156"/>
        <v>#N/A</v>
      </c>
      <c r="FH91" s="47" t="e">
        <f t="shared" si="157"/>
        <v>#N/A</v>
      </c>
      <c r="FI91" s="16" t="e">
        <f>'SC5'!CY44</f>
        <v>#N/A</v>
      </c>
      <c r="FJ91" s="16" t="e">
        <f>'SC5'!CZ44</f>
        <v>#N/A</v>
      </c>
      <c r="FK91" s="16" t="e">
        <f>'SC5'!DA44</f>
        <v>#N/A</v>
      </c>
      <c r="FL91" s="16" t="e">
        <f t="shared" si="158"/>
        <v>#N/A</v>
      </c>
      <c r="FM91" s="16" t="e">
        <f t="shared" si="159"/>
        <v>#N/A</v>
      </c>
      <c r="FN91" s="45" t="e">
        <f>'SC5'!DB44</f>
        <v>#N/A</v>
      </c>
      <c r="FO91" s="46" t="e">
        <f>'SC5'!DC44</f>
        <v>#N/A</v>
      </c>
      <c r="FP91" s="46" t="e">
        <f>'SC5'!DD44</f>
        <v>#N/A</v>
      </c>
      <c r="FQ91" s="46" t="e">
        <f t="shared" si="160"/>
        <v>#N/A</v>
      </c>
      <c r="FR91" s="47" t="e">
        <f t="shared" si="161"/>
        <v>#N/A</v>
      </c>
      <c r="FS91" s="16" t="e">
        <f>'SC5'!DE44</f>
        <v>#N/A</v>
      </c>
      <c r="FT91" s="16" t="e">
        <f>'SC5'!DF44</f>
        <v>#N/A</v>
      </c>
      <c r="FU91" s="16" t="e">
        <f>'SC5'!DG44</f>
        <v>#N/A</v>
      </c>
      <c r="FV91" s="16" t="e">
        <f t="shared" si="162"/>
        <v>#N/A</v>
      </c>
      <c r="FW91" s="16" t="e">
        <f t="shared" si="163"/>
        <v>#N/A</v>
      </c>
      <c r="FX91" s="45" t="e">
        <f>'SC5'!DH44</f>
        <v>#N/A</v>
      </c>
      <c r="FY91" s="46" t="e">
        <f>'SC5'!DI44</f>
        <v>#N/A</v>
      </c>
      <c r="FZ91" s="46" t="e">
        <f>'SC5'!DJ44</f>
        <v>#N/A</v>
      </c>
      <c r="GA91" s="46" t="e">
        <f t="shared" si="164"/>
        <v>#N/A</v>
      </c>
      <c r="GB91" s="47" t="e">
        <f t="shared" si="165"/>
        <v>#N/A</v>
      </c>
      <c r="GC91" s="16" t="e">
        <f>'SC5'!DK44</f>
        <v>#N/A</v>
      </c>
      <c r="GD91" s="16" t="e">
        <f>'SC5'!DL44</f>
        <v>#N/A</v>
      </c>
      <c r="GE91" s="16" t="e">
        <f>'SC5'!DM44</f>
        <v>#N/A</v>
      </c>
      <c r="GF91" s="16" t="e">
        <f t="shared" si="166"/>
        <v>#N/A</v>
      </c>
      <c r="GG91" s="16" t="e">
        <f t="shared" si="167"/>
        <v>#N/A</v>
      </c>
      <c r="GH91" s="45" t="e">
        <f>'SC5'!DN44</f>
        <v>#N/A</v>
      </c>
      <c r="GI91" s="46" t="e">
        <f>'SC5'!DO44</f>
        <v>#N/A</v>
      </c>
      <c r="GJ91" s="46" t="e">
        <f>'SC5'!DP44</f>
        <v>#N/A</v>
      </c>
      <c r="GK91" s="46" t="e">
        <f t="shared" si="168"/>
        <v>#N/A</v>
      </c>
      <c r="GL91" s="47" t="e">
        <f t="shared" si="169"/>
        <v>#N/A</v>
      </c>
      <c r="GM91" s="16" t="e">
        <f>'SC5'!DQ44</f>
        <v>#N/A</v>
      </c>
      <c r="GN91" s="16" t="e">
        <f>'SC5'!DR44</f>
        <v>#N/A</v>
      </c>
      <c r="GO91" s="16" t="e">
        <f>'SC5'!DS44</f>
        <v>#N/A</v>
      </c>
      <c r="GP91" s="16" t="e">
        <f t="shared" si="170"/>
        <v>#N/A</v>
      </c>
      <c r="GQ91" s="16" t="e">
        <f t="shared" si="171"/>
        <v>#N/A</v>
      </c>
      <c r="GR91" s="45" t="e">
        <f>'SC5'!DT44</f>
        <v>#N/A</v>
      </c>
      <c r="GS91" s="46" t="e">
        <f>'SC5'!DU44</f>
        <v>#N/A</v>
      </c>
      <c r="GT91" s="46" t="e">
        <f>'SC5'!DV44</f>
        <v>#N/A</v>
      </c>
      <c r="GU91" s="46" t="e">
        <f t="shared" si="172"/>
        <v>#N/A</v>
      </c>
      <c r="GV91" s="47" t="e">
        <f t="shared" si="173"/>
        <v>#N/A</v>
      </c>
      <c r="GW91" s="16" t="e">
        <f>'SC5'!DW44</f>
        <v>#N/A</v>
      </c>
      <c r="GX91" s="16" t="e">
        <f>'SC5'!DX44</f>
        <v>#N/A</v>
      </c>
      <c r="GY91" s="16" t="e">
        <f>'SC5'!DY44</f>
        <v>#N/A</v>
      </c>
      <c r="GZ91" s="16" t="e">
        <f t="shared" si="174"/>
        <v>#N/A</v>
      </c>
      <c r="HA91" s="16" t="e">
        <f t="shared" si="175"/>
        <v>#N/A</v>
      </c>
      <c r="HB91" s="45" t="e">
        <f>'SC5'!DZ44</f>
        <v>#N/A</v>
      </c>
      <c r="HC91" s="46" t="e">
        <f>'SC5'!EA44</f>
        <v>#N/A</v>
      </c>
      <c r="HD91" s="46" t="e">
        <f>'SC5'!EB44</f>
        <v>#N/A</v>
      </c>
      <c r="HE91" s="46" t="e">
        <f t="shared" si="176"/>
        <v>#N/A</v>
      </c>
      <c r="HF91" s="47" t="e">
        <f t="shared" si="177"/>
        <v>#N/A</v>
      </c>
      <c r="HG91" s="16" t="e">
        <f>'SC5'!EC44</f>
        <v>#N/A</v>
      </c>
      <c r="HH91" s="16" t="e">
        <f>'SC5'!ED44</f>
        <v>#N/A</v>
      </c>
      <c r="HI91" s="16" t="e">
        <f>'SC5'!EE44</f>
        <v>#N/A</v>
      </c>
      <c r="HJ91" s="16" t="e">
        <f t="shared" si="178"/>
        <v>#N/A</v>
      </c>
      <c r="HK91" s="16" t="e">
        <f t="shared" si="179"/>
        <v>#N/A</v>
      </c>
      <c r="HL91" s="45" t="e">
        <f>'SC5'!EF44</f>
        <v>#N/A</v>
      </c>
      <c r="HM91" s="46" t="e">
        <f>'SC5'!EG44</f>
        <v>#N/A</v>
      </c>
      <c r="HN91" s="46" t="e">
        <f>'SC5'!EH44</f>
        <v>#N/A</v>
      </c>
      <c r="HO91" s="46" t="e">
        <f t="shared" si="180"/>
        <v>#N/A</v>
      </c>
      <c r="HP91" s="47" t="e">
        <f t="shared" si="181"/>
        <v>#N/A</v>
      </c>
      <c r="HQ91" s="16" t="e">
        <f>'SC5'!EI44</f>
        <v>#N/A</v>
      </c>
      <c r="HR91" s="16" t="e">
        <f>'SC5'!EJ44</f>
        <v>#N/A</v>
      </c>
      <c r="HS91" s="16" t="e">
        <f>'SC5'!EK44</f>
        <v>#N/A</v>
      </c>
      <c r="HT91" s="16" t="e">
        <f t="shared" si="182"/>
        <v>#N/A</v>
      </c>
      <c r="HU91" s="16" t="e">
        <f t="shared" si="183"/>
        <v>#N/A</v>
      </c>
      <c r="HV91" s="45" t="e">
        <f>'SC5'!EL44</f>
        <v>#N/A</v>
      </c>
      <c r="HW91" s="46" t="e">
        <f>'SC5'!EM44</f>
        <v>#N/A</v>
      </c>
      <c r="HX91" s="46" t="e">
        <f>'SC5'!EN44</f>
        <v>#N/A</v>
      </c>
      <c r="HY91" s="46" t="e">
        <f t="shared" si="184"/>
        <v>#N/A</v>
      </c>
      <c r="HZ91" s="47" t="e">
        <f t="shared" si="185"/>
        <v>#N/A</v>
      </c>
      <c r="IA91" s="45" t="e">
        <f>'SC5'!EO44</f>
        <v>#N/A</v>
      </c>
      <c r="IB91" s="46" t="e">
        <f>'SC5'!EP44</f>
        <v>#N/A</v>
      </c>
      <c r="IC91" s="46" t="e">
        <f>'SC5'!EQ44</f>
        <v>#N/A</v>
      </c>
      <c r="ID91" s="46" t="e">
        <f t="shared" si="186"/>
        <v>#N/A</v>
      </c>
      <c r="IE91" s="47" t="e">
        <f t="shared" si="187"/>
        <v>#N/A</v>
      </c>
    </row>
    <row r="92" spans="1:239" s="16" customFormat="1" x14ac:dyDescent="0.25">
      <c r="A92" s="16">
        <f>'SC5'!A45</f>
        <v>0</v>
      </c>
      <c r="B92" s="16" t="e">
        <f>'SC5'!B45</f>
        <v>#N/A</v>
      </c>
      <c r="C92" s="16" t="e">
        <f>'SC5'!C45</f>
        <v>#N/A</v>
      </c>
      <c r="D92" s="16" t="e">
        <f>'SC5'!D45</f>
        <v>#N/A</v>
      </c>
      <c r="E92" s="16" t="e">
        <f>'SC5'!E45</f>
        <v>#N/A</v>
      </c>
      <c r="F92" s="16" t="e">
        <f>'SC5'!F45</f>
        <v>#N/A</v>
      </c>
      <c r="G92" s="16" t="e">
        <f>'SC5'!G45</f>
        <v>#N/A</v>
      </c>
      <c r="H92" s="16" t="e">
        <f>'SC5'!H45</f>
        <v>#N/A</v>
      </c>
      <c r="I92" s="16" t="e">
        <f>'SC5'!I45</f>
        <v>#N/A</v>
      </c>
      <c r="J92" s="45" t="e">
        <f>'SC5'!J45</f>
        <v>#N/A</v>
      </c>
      <c r="K92" s="46" t="e">
        <f>'SC5'!K45</f>
        <v>#N/A</v>
      </c>
      <c r="L92" s="46" t="e">
        <f>'SC5'!L45</f>
        <v>#N/A</v>
      </c>
      <c r="M92" s="46" t="e">
        <f t="shared" si="188"/>
        <v>#N/A</v>
      </c>
      <c r="N92" s="47" t="e">
        <f t="shared" si="191"/>
        <v>#N/A</v>
      </c>
      <c r="O92" s="16" t="e">
        <f>'SC5'!M45</f>
        <v>#N/A</v>
      </c>
      <c r="P92" s="16" t="e">
        <f>'SC5'!N45</f>
        <v>#N/A</v>
      </c>
      <c r="Q92" s="16" t="e">
        <f>'SC5'!O45</f>
        <v>#N/A</v>
      </c>
      <c r="R92" s="16" t="e">
        <f t="shared" si="98"/>
        <v>#N/A</v>
      </c>
      <c r="S92" s="16" t="e">
        <f t="shared" si="99"/>
        <v>#N/A</v>
      </c>
      <c r="T92" s="45" t="e">
        <f>'SC5'!P45</f>
        <v>#N/A</v>
      </c>
      <c r="U92" s="46" t="e">
        <f>'SC5'!Q45</f>
        <v>#N/A</v>
      </c>
      <c r="V92" s="46" t="e">
        <f>'SC5'!R45</f>
        <v>#N/A</v>
      </c>
      <c r="W92" s="46" t="e">
        <f t="shared" si="100"/>
        <v>#N/A</v>
      </c>
      <c r="X92" s="47" t="e">
        <f t="shared" si="101"/>
        <v>#N/A</v>
      </c>
      <c r="Y92" s="16" t="e">
        <f>'SC5'!S45</f>
        <v>#N/A</v>
      </c>
      <c r="Z92" s="16" t="e">
        <f>'SC5'!T45</f>
        <v>#N/A</v>
      </c>
      <c r="AA92" s="16" t="e">
        <f>'SC5'!U45</f>
        <v>#N/A</v>
      </c>
      <c r="AB92" s="16" t="e">
        <f t="shared" si="102"/>
        <v>#N/A</v>
      </c>
      <c r="AC92" s="16" t="e">
        <f t="shared" si="103"/>
        <v>#N/A</v>
      </c>
      <c r="AD92" s="45" t="e">
        <f>'SC5'!V45</f>
        <v>#N/A</v>
      </c>
      <c r="AE92" s="46" t="e">
        <f>'SC5'!W45</f>
        <v>#N/A</v>
      </c>
      <c r="AF92" s="46" t="e">
        <f>'SC5'!X45</f>
        <v>#N/A</v>
      </c>
      <c r="AG92" s="46" t="e">
        <f t="shared" si="104"/>
        <v>#N/A</v>
      </c>
      <c r="AH92" s="47" t="e">
        <f t="shared" si="105"/>
        <v>#N/A</v>
      </c>
      <c r="AI92" s="16" t="e">
        <f>'SC5'!Y45</f>
        <v>#N/A</v>
      </c>
      <c r="AJ92" s="16" t="e">
        <f>'SC5'!Z45</f>
        <v>#N/A</v>
      </c>
      <c r="AK92" s="16" t="e">
        <f>'SC5'!AA45</f>
        <v>#N/A</v>
      </c>
      <c r="AL92" s="16" t="e">
        <f t="shared" si="106"/>
        <v>#N/A</v>
      </c>
      <c r="AM92" s="16" t="e">
        <f t="shared" si="107"/>
        <v>#N/A</v>
      </c>
      <c r="AN92" s="45" t="e">
        <f>'SC5'!AB45</f>
        <v>#N/A</v>
      </c>
      <c r="AO92" s="46" t="e">
        <f>'SC5'!AC45</f>
        <v>#N/A</v>
      </c>
      <c r="AP92" s="46" t="e">
        <f>'SC5'!AD45</f>
        <v>#N/A</v>
      </c>
      <c r="AQ92" s="46" t="e">
        <f t="shared" si="108"/>
        <v>#N/A</v>
      </c>
      <c r="AR92" s="47" t="e">
        <f t="shared" si="109"/>
        <v>#N/A</v>
      </c>
      <c r="AS92" s="16" t="e">
        <f>'SC5'!AE45</f>
        <v>#N/A</v>
      </c>
      <c r="AT92" s="16" t="e">
        <f>'SC5'!AF45</f>
        <v>#N/A</v>
      </c>
      <c r="AU92" s="16" t="e">
        <f>'SC5'!AG45</f>
        <v>#N/A</v>
      </c>
      <c r="AV92" s="16" t="e">
        <f t="shared" si="110"/>
        <v>#N/A</v>
      </c>
      <c r="AW92" s="16" t="e">
        <f t="shared" si="111"/>
        <v>#N/A</v>
      </c>
      <c r="AX92" s="45" t="e">
        <f>'SC5'!AH45</f>
        <v>#N/A</v>
      </c>
      <c r="AY92" s="46" t="e">
        <f>'SC5'!AI45</f>
        <v>#N/A</v>
      </c>
      <c r="AZ92" s="46" t="e">
        <f>'SC5'!AJ45</f>
        <v>#N/A</v>
      </c>
      <c r="BA92" s="46" t="e">
        <f t="shared" si="112"/>
        <v>#N/A</v>
      </c>
      <c r="BB92" s="47" t="e">
        <f t="shared" si="113"/>
        <v>#N/A</v>
      </c>
      <c r="BC92" s="16" t="e">
        <f>'SC5'!AK45</f>
        <v>#N/A</v>
      </c>
      <c r="BD92" s="16" t="e">
        <f>'SC5'!AL45</f>
        <v>#N/A</v>
      </c>
      <c r="BE92" s="16" t="e">
        <f>'SC5'!AM45</f>
        <v>#N/A</v>
      </c>
      <c r="BF92" s="16" t="e">
        <f t="shared" si="114"/>
        <v>#N/A</v>
      </c>
      <c r="BG92" s="16" t="e">
        <f t="shared" si="115"/>
        <v>#N/A</v>
      </c>
      <c r="BH92" s="45" t="e">
        <f>'SC5'!AN45</f>
        <v>#N/A</v>
      </c>
      <c r="BI92" s="46" t="e">
        <f>'SC5'!AO45</f>
        <v>#N/A</v>
      </c>
      <c r="BJ92" s="46" t="e">
        <f>'SC5'!AP45</f>
        <v>#N/A</v>
      </c>
      <c r="BK92" s="46" t="e">
        <f t="shared" si="116"/>
        <v>#N/A</v>
      </c>
      <c r="BL92" s="47" t="e">
        <f t="shared" si="117"/>
        <v>#N/A</v>
      </c>
      <c r="BM92" s="16" t="e">
        <f>'SC5'!AQ45</f>
        <v>#N/A</v>
      </c>
      <c r="BN92" s="16" t="e">
        <f>'SC5'!AR45</f>
        <v>#N/A</v>
      </c>
      <c r="BO92" s="16" t="e">
        <f>'SC5'!AS45</f>
        <v>#N/A</v>
      </c>
      <c r="BP92" s="16" t="e">
        <f t="shared" si="118"/>
        <v>#N/A</v>
      </c>
      <c r="BQ92" s="16" t="e">
        <f t="shared" si="119"/>
        <v>#N/A</v>
      </c>
      <c r="BR92" s="45" t="e">
        <f>'SC5'!AT45</f>
        <v>#N/A</v>
      </c>
      <c r="BS92" s="46" t="e">
        <f>'SC5'!AU45</f>
        <v>#N/A</v>
      </c>
      <c r="BT92" s="46" t="e">
        <f>'SC5'!AV45</f>
        <v>#N/A</v>
      </c>
      <c r="BU92" s="46" t="e">
        <f t="shared" si="120"/>
        <v>#N/A</v>
      </c>
      <c r="BV92" s="47" t="e">
        <f t="shared" si="121"/>
        <v>#N/A</v>
      </c>
      <c r="BW92" s="16" t="e">
        <f>'SC5'!AW45</f>
        <v>#N/A</v>
      </c>
      <c r="BX92" s="16" t="e">
        <f>'SC5'!AX45</f>
        <v>#N/A</v>
      </c>
      <c r="BY92" s="16" t="e">
        <f>'SC5'!AY45</f>
        <v>#N/A</v>
      </c>
      <c r="BZ92" s="16" t="e">
        <f t="shared" si="122"/>
        <v>#N/A</v>
      </c>
      <c r="CA92" s="16" t="e">
        <f t="shared" si="123"/>
        <v>#N/A</v>
      </c>
      <c r="CB92" s="45" t="e">
        <f>'SC5'!AZ45</f>
        <v>#N/A</v>
      </c>
      <c r="CC92" s="46" t="e">
        <f>'SC5'!BA45</f>
        <v>#N/A</v>
      </c>
      <c r="CD92" s="46" t="e">
        <f>'SC5'!BB45</f>
        <v>#N/A</v>
      </c>
      <c r="CE92" s="46" t="e">
        <f t="shared" si="124"/>
        <v>#N/A</v>
      </c>
      <c r="CF92" s="47" t="e">
        <f t="shared" si="125"/>
        <v>#N/A</v>
      </c>
      <c r="CG92" s="16" t="e">
        <f>'SC5'!BC45</f>
        <v>#N/A</v>
      </c>
      <c r="CH92" s="16" t="e">
        <f>'SC5'!BD45</f>
        <v>#N/A</v>
      </c>
      <c r="CI92" s="16" t="e">
        <f>'SC5'!BE45</f>
        <v>#N/A</v>
      </c>
      <c r="CJ92" s="16" t="e">
        <f t="shared" si="126"/>
        <v>#N/A</v>
      </c>
      <c r="CK92" s="16" t="e">
        <f t="shared" si="127"/>
        <v>#N/A</v>
      </c>
      <c r="CL92" s="45" t="e">
        <f>'SC5'!BF45</f>
        <v>#N/A</v>
      </c>
      <c r="CM92" s="46" t="e">
        <f>'SC5'!BG45</f>
        <v>#N/A</v>
      </c>
      <c r="CN92" s="46" t="e">
        <f>'SC5'!BH45</f>
        <v>#N/A</v>
      </c>
      <c r="CO92" s="46" t="e">
        <f t="shared" si="128"/>
        <v>#N/A</v>
      </c>
      <c r="CP92" s="47" t="e">
        <f t="shared" si="129"/>
        <v>#N/A</v>
      </c>
      <c r="CQ92" s="16" t="e">
        <f>'SC5'!BI45</f>
        <v>#N/A</v>
      </c>
      <c r="CR92" s="16" t="e">
        <f>'SC5'!BJ45</f>
        <v>#N/A</v>
      </c>
      <c r="CS92" s="16" t="e">
        <f>'SC5'!BK45</f>
        <v>#N/A</v>
      </c>
      <c r="CT92" s="16" t="e">
        <f t="shared" si="130"/>
        <v>#N/A</v>
      </c>
      <c r="CU92" s="16" t="e">
        <f t="shared" si="131"/>
        <v>#N/A</v>
      </c>
      <c r="CV92" s="45" t="e">
        <f>'SC5'!BL45</f>
        <v>#N/A</v>
      </c>
      <c r="CW92" s="46" t="e">
        <f>'SC5'!BM45</f>
        <v>#N/A</v>
      </c>
      <c r="CX92" s="46" t="e">
        <f>'SC5'!BN45</f>
        <v>#N/A</v>
      </c>
      <c r="CY92" s="46" t="e">
        <f t="shared" si="132"/>
        <v>#N/A</v>
      </c>
      <c r="CZ92" s="47" t="e">
        <f t="shared" si="133"/>
        <v>#N/A</v>
      </c>
      <c r="DA92" s="16" t="e">
        <f>'SC5'!BO45</f>
        <v>#N/A</v>
      </c>
      <c r="DB92" s="16" t="e">
        <f>'SC5'!BP45</f>
        <v>#N/A</v>
      </c>
      <c r="DC92" s="16" t="e">
        <f>'SC5'!BQ45</f>
        <v>#N/A</v>
      </c>
      <c r="DD92" s="16" t="e">
        <f t="shared" si="134"/>
        <v>#N/A</v>
      </c>
      <c r="DE92" s="16" t="e">
        <f t="shared" si="135"/>
        <v>#N/A</v>
      </c>
      <c r="DF92" s="45" t="e">
        <f>'SC5'!BR45</f>
        <v>#N/A</v>
      </c>
      <c r="DG92" s="46" t="e">
        <f>'SC5'!BS45</f>
        <v>#N/A</v>
      </c>
      <c r="DH92" s="46" t="e">
        <f>'SC5'!BT45</f>
        <v>#N/A</v>
      </c>
      <c r="DI92" s="46" t="e">
        <f t="shared" si="136"/>
        <v>#N/A</v>
      </c>
      <c r="DJ92" s="47" t="e">
        <f t="shared" si="137"/>
        <v>#N/A</v>
      </c>
      <c r="DK92" s="16" t="e">
        <f>'SC5'!BU45</f>
        <v>#N/A</v>
      </c>
      <c r="DL92" s="16" t="e">
        <f>'SC5'!BV45</f>
        <v>#N/A</v>
      </c>
      <c r="DM92" s="16" t="e">
        <f>'SC5'!BW45</f>
        <v>#N/A</v>
      </c>
      <c r="DN92" s="16" t="e">
        <f t="shared" si="138"/>
        <v>#N/A</v>
      </c>
      <c r="DO92" s="16" t="e">
        <f t="shared" si="139"/>
        <v>#N/A</v>
      </c>
      <c r="DP92" s="45" t="e">
        <f>'SC5'!BX45</f>
        <v>#N/A</v>
      </c>
      <c r="DQ92" s="46" t="e">
        <f>'SC5'!BY45</f>
        <v>#N/A</v>
      </c>
      <c r="DR92" s="46" t="e">
        <f>'SC5'!BZ45</f>
        <v>#N/A</v>
      </c>
      <c r="DS92" s="46" t="e">
        <f t="shared" si="140"/>
        <v>#N/A</v>
      </c>
      <c r="DT92" s="47" t="e">
        <f t="shared" si="141"/>
        <v>#N/A</v>
      </c>
      <c r="DU92" s="16" t="e">
        <f>'SC5'!CA45</f>
        <v>#N/A</v>
      </c>
      <c r="DV92" s="16" t="e">
        <f>'SC5'!CB45</f>
        <v>#N/A</v>
      </c>
      <c r="DW92" s="16" t="e">
        <f>'SC5'!CC45</f>
        <v>#N/A</v>
      </c>
      <c r="DX92" s="16" t="e">
        <f t="shared" si="142"/>
        <v>#N/A</v>
      </c>
      <c r="DY92" s="16" t="e">
        <f t="shared" si="143"/>
        <v>#N/A</v>
      </c>
      <c r="DZ92" s="45" t="e">
        <f>'SC5'!CD45</f>
        <v>#N/A</v>
      </c>
      <c r="EA92" s="46" t="e">
        <f>'SC5'!CE45</f>
        <v>#N/A</v>
      </c>
      <c r="EB92" s="46" t="e">
        <f>'SC5'!CF45</f>
        <v>#N/A</v>
      </c>
      <c r="EC92" s="46" t="e">
        <f t="shared" si="144"/>
        <v>#N/A</v>
      </c>
      <c r="ED92" s="47" t="e">
        <f t="shared" si="145"/>
        <v>#N/A</v>
      </c>
      <c r="EE92" s="16" t="e">
        <f>'SC5'!CG45</f>
        <v>#N/A</v>
      </c>
      <c r="EF92" s="16" t="e">
        <f>'SC5'!CH45</f>
        <v>#N/A</v>
      </c>
      <c r="EG92" s="16" t="e">
        <f>'SC5'!CI45</f>
        <v>#N/A</v>
      </c>
      <c r="EH92" s="16" t="e">
        <f t="shared" si="146"/>
        <v>#N/A</v>
      </c>
      <c r="EI92" s="16" t="e">
        <f t="shared" si="147"/>
        <v>#N/A</v>
      </c>
      <c r="EJ92" s="45" t="e">
        <f>'SC5'!CJ45</f>
        <v>#N/A</v>
      </c>
      <c r="EK92" s="46" t="e">
        <f>'SC5'!CK45</f>
        <v>#N/A</v>
      </c>
      <c r="EL92" s="46" t="e">
        <f>'SC5'!CL45</f>
        <v>#N/A</v>
      </c>
      <c r="EM92" s="46" t="e">
        <f t="shared" si="148"/>
        <v>#N/A</v>
      </c>
      <c r="EN92" s="47" t="e">
        <f t="shared" si="149"/>
        <v>#N/A</v>
      </c>
      <c r="EO92" s="16" t="e">
        <f>'SC5'!CM45</f>
        <v>#N/A</v>
      </c>
      <c r="EP92" s="16" t="e">
        <f>'SC5'!CN45</f>
        <v>#N/A</v>
      </c>
      <c r="EQ92" s="16" t="e">
        <f>'SC5'!CO45</f>
        <v>#N/A</v>
      </c>
      <c r="ER92" s="16" t="e">
        <f t="shared" si="150"/>
        <v>#N/A</v>
      </c>
      <c r="ES92" s="16" t="e">
        <f t="shared" si="151"/>
        <v>#N/A</v>
      </c>
      <c r="ET92" s="45" t="e">
        <f>'SC5'!CP45</f>
        <v>#N/A</v>
      </c>
      <c r="EU92" s="46" t="e">
        <f>'SC5'!CQ45</f>
        <v>#N/A</v>
      </c>
      <c r="EV92" s="46" t="e">
        <f>'SC5'!CR45</f>
        <v>#N/A</v>
      </c>
      <c r="EW92" s="46" t="e">
        <f t="shared" si="152"/>
        <v>#N/A</v>
      </c>
      <c r="EX92" s="47" t="e">
        <f t="shared" si="153"/>
        <v>#N/A</v>
      </c>
      <c r="EY92" s="16" t="e">
        <f>'SC5'!CS45</f>
        <v>#N/A</v>
      </c>
      <c r="EZ92" s="16" t="e">
        <f>'SC5'!CT45</f>
        <v>#N/A</v>
      </c>
      <c r="FA92" s="16" t="e">
        <f>'SC5'!CU45</f>
        <v>#N/A</v>
      </c>
      <c r="FB92" s="16" t="e">
        <f t="shared" si="154"/>
        <v>#N/A</v>
      </c>
      <c r="FC92" s="16" t="e">
        <f t="shared" si="155"/>
        <v>#N/A</v>
      </c>
      <c r="FD92" s="45" t="e">
        <f>'SC5'!CV45</f>
        <v>#N/A</v>
      </c>
      <c r="FE92" s="46" t="e">
        <f>'SC5'!CW45</f>
        <v>#N/A</v>
      </c>
      <c r="FF92" s="46" t="e">
        <f>'SC5'!CX45</f>
        <v>#N/A</v>
      </c>
      <c r="FG92" s="46" t="e">
        <f t="shared" si="156"/>
        <v>#N/A</v>
      </c>
      <c r="FH92" s="47" t="e">
        <f t="shared" si="157"/>
        <v>#N/A</v>
      </c>
      <c r="FI92" s="16" t="e">
        <f>'SC5'!CY45</f>
        <v>#N/A</v>
      </c>
      <c r="FJ92" s="16" t="e">
        <f>'SC5'!CZ45</f>
        <v>#N/A</v>
      </c>
      <c r="FK92" s="16" t="e">
        <f>'SC5'!DA45</f>
        <v>#N/A</v>
      </c>
      <c r="FL92" s="16" t="e">
        <f t="shared" si="158"/>
        <v>#N/A</v>
      </c>
      <c r="FM92" s="16" t="e">
        <f t="shared" si="159"/>
        <v>#N/A</v>
      </c>
      <c r="FN92" s="45" t="e">
        <f>'SC5'!DB45</f>
        <v>#N/A</v>
      </c>
      <c r="FO92" s="46" t="e">
        <f>'SC5'!DC45</f>
        <v>#N/A</v>
      </c>
      <c r="FP92" s="46" t="e">
        <f>'SC5'!DD45</f>
        <v>#N/A</v>
      </c>
      <c r="FQ92" s="46" t="e">
        <f t="shared" si="160"/>
        <v>#N/A</v>
      </c>
      <c r="FR92" s="47" t="e">
        <f t="shared" si="161"/>
        <v>#N/A</v>
      </c>
      <c r="FS92" s="16" t="e">
        <f>'SC5'!DE45</f>
        <v>#N/A</v>
      </c>
      <c r="FT92" s="16" t="e">
        <f>'SC5'!DF45</f>
        <v>#N/A</v>
      </c>
      <c r="FU92" s="16" t="e">
        <f>'SC5'!DG45</f>
        <v>#N/A</v>
      </c>
      <c r="FV92" s="16" t="e">
        <f t="shared" si="162"/>
        <v>#N/A</v>
      </c>
      <c r="FW92" s="16" t="e">
        <f t="shared" si="163"/>
        <v>#N/A</v>
      </c>
      <c r="FX92" s="45" t="e">
        <f>'SC5'!DH45</f>
        <v>#N/A</v>
      </c>
      <c r="FY92" s="46" t="e">
        <f>'SC5'!DI45</f>
        <v>#N/A</v>
      </c>
      <c r="FZ92" s="46" t="e">
        <f>'SC5'!DJ45</f>
        <v>#N/A</v>
      </c>
      <c r="GA92" s="46" t="e">
        <f t="shared" si="164"/>
        <v>#N/A</v>
      </c>
      <c r="GB92" s="47" t="e">
        <f t="shared" si="165"/>
        <v>#N/A</v>
      </c>
      <c r="GC92" s="16" t="e">
        <f>'SC5'!DK45</f>
        <v>#N/A</v>
      </c>
      <c r="GD92" s="16" t="e">
        <f>'SC5'!DL45</f>
        <v>#N/A</v>
      </c>
      <c r="GE92" s="16" t="e">
        <f>'SC5'!DM45</f>
        <v>#N/A</v>
      </c>
      <c r="GF92" s="16" t="e">
        <f t="shared" si="166"/>
        <v>#N/A</v>
      </c>
      <c r="GG92" s="16" t="e">
        <f t="shared" si="167"/>
        <v>#N/A</v>
      </c>
      <c r="GH92" s="45" t="e">
        <f>'SC5'!DN45</f>
        <v>#N/A</v>
      </c>
      <c r="GI92" s="46" t="e">
        <f>'SC5'!DO45</f>
        <v>#N/A</v>
      </c>
      <c r="GJ92" s="46" t="e">
        <f>'SC5'!DP45</f>
        <v>#N/A</v>
      </c>
      <c r="GK92" s="46" t="e">
        <f t="shared" si="168"/>
        <v>#N/A</v>
      </c>
      <c r="GL92" s="47" t="e">
        <f t="shared" si="169"/>
        <v>#N/A</v>
      </c>
      <c r="GM92" s="16" t="e">
        <f>'SC5'!DQ45</f>
        <v>#N/A</v>
      </c>
      <c r="GN92" s="16" t="e">
        <f>'SC5'!DR45</f>
        <v>#N/A</v>
      </c>
      <c r="GO92" s="16" t="e">
        <f>'SC5'!DS45</f>
        <v>#N/A</v>
      </c>
      <c r="GP92" s="16" t="e">
        <f t="shared" si="170"/>
        <v>#N/A</v>
      </c>
      <c r="GQ92" s="16" t="e">
        <f t="shared" si="171"/>
        <v>#N/A</v>
      </c>
      <c r="GR92" s="45" t="e">
        <f>'SC5'!DT45</f>
        <v>#N/A</v>
      </c>
      <c r="GS92" s="46" t="e">
        <f>'SC5'!DU45</f>
        <v>#N/A</v>
      </c>
      <c r="GT92" s="46" t="e">
        <f>'SC5'!DV45</f>
        <v>#N/A</v>
      </c>
      <c r="GU92" s="46" t="e">
        <f t="shared" si="172"/>
        <v>#N/A</v>
      </c>
      <c r="GV92" s="47" t="e">
        <f t="shared" si="173"/>
        <v>#N/A</v>
      </c>
      <c r="GW92" s="16" t="e">
        <f>'SC5'!DW45</f>
        <v>#N/A</v>
      </c>
      <c r="GX92" s="16" t="e">
        <f>'SC5'!DX45</f>
        <v>#N/A</v>
      </c>
      <c r="GY92" s="16" t="e">
        <f>'SC5'!DY45</f>
        <v>#N/A</v>
      </c>
      <c r="GZ92" s="16" t="e">
        <f t="shared" si="174"/>
        <v>#N/A</v>
      </c>
      <c r="HA92" s="16" t="e">
        <f t="shared" si="175"/>
        <v>#N/A</v>
      </c>
      <c r="HB92" s="45" t="e">
        <f>'SC5'!DZ45</f>
        <v>#N/A</v>
      </c>
      <c r="HC92" s="46" t="e">
        <f>'SC5'!EA45</f>
        <v>#N/A</v>
      </c>
      <c r="HD92" s="46" t="e">
        <f>'SC5'!EB45</f>
        <v>#N/A</v>
      </c>
      <c r="HE92" s="46" t="e">
        <f t="shared" si="176"/>
        <v>#N/A</v>
      </c>
      <c r="HF92" s="47" t="e">
        <f t="shared" si="177"/>
        <v>#N/A</v>
      </c>
      <c r="HG92" s="16" t="e">
        <f>'SC5'!EC45</f>
        <v>#N/A</v>
      </c>
      <c r="HH92" s="16" t="e">
        <f>'SC5'!ED45</f>
        <v>#N/A</v>
      </c>
      <c r="HI92" s="16" t="e">
        <f>'SC5'!EE45</f>
        <v>#N/A</v>
      </c>
      <c r="HJ92" s="16" t="e">
        <f t="shared" si="178"/>
        <v>#N/A</v>
      </c>
      <c r="HK92" s="16" t="e">
        <f t="shared" si="179"/>
        <v>#N/A</v>
      </c>
      <c r="HL92" s="45" t="e">
        <f>'SC5'!EF45</f>
        <v>#N/A</v>
      </c>
      <c r="HM92" s="46" t="e">
        <f>'SC5'!EG45</f>
        <v>#N/A</v>
      </c>
      <c r="HN92" s="46" t="e">
        <f>'SC5'!EH45</f>
        <v>#N/A</v>
      </c>
      <c r="HO92" s="46" t="e">
        <f t="shared" si="180"/>
        <v>#N/A</v>
      </c>
      <c r="HP92" s="47" t="e">
        <f t="shared" si="181"/>
        <v>#N/A</v>
      </c>
      <c r="HQ92" s="16" t="e">
        <f>'SC5'!EI45</f>
        <v>#N/A</v>
      </c>
      <c r="HR92" s="16" t="e">
        <f>'SC5'!EJ45</f>
        <v>#N/A</v>
      </c>
      <c r="HS92" s="16" t="e">
        <f>'SC5'!EK45</f>
        <v>#N/A</v>
      </c>
      <c r="HT92" s="16" t="e">
        <f t="shared" si="182"/>
        <v>#N/A</v>
      </c>
      <c r="HU92" s="16" t="e">
        <f t="shared" si="183"/>
        <v>#N/A</v>
      </c>
      <c r="HV92" s="45" t="e">
        <f>'SC5'!EL45</f>
        <v>#N/A</v>
      </c>
      <c r="HW92" s="46" t="e">
        <f>'SC5'!EM45</f>
        <v>#N/A</v>
      </c>
      <c r="HX92" s="46" t="e">
        <f>'SC5'!EN45</f>
        <v>#N/A</v>
      </c>
      <c r="HY92" s="46" t="e">
        <f t="shared" si="184"/>
        <v>#N/A</v>
      </c>
      <c r="HZ92" s="47" t="e">
        <f t="shared" si="185"/>
        <v>#N/A</v>
      </c>
      <c r="IA92" s="45" t="e">
        <f>'SC5'!EO45</f>
        <v>#N/A</v>
      </c>
      <c r="IB92" s="46" t="e">
        <f>'SC5'!EP45</f>
        <v>#N/A</v>
      </c>
      <c r="IC92" s="46" t="e">
        <f>'SC5'!EQ45</f>
        <v>#N/A</v>
      </c>
      <c r="ID92" s="46" t="e">
        <f t="shared" si="186"/>
        <v>#N/A</v>
      </c>
      <c r="IE92" s="47" t="e">
        <f t="shared" si="187"/>
        <v>#N/A</v>
      </c>
    </row>
    <row r="93" spans="1:239" s="16" customFormat="1" x14ac:dyDescent="0.25">
      <c r="A93" s="16">
        <f>'SC5'!A46</f>
        <v>0</v>
      </c>
      <c r="B93" s="16" t="e">
        <f>'SC5'!B46</f>
        <v>#N/A</v>
      </c>
      <c r="C93" s="16" t="e">
        <f>'SC5'!C46</f>
        <v>#N/A</v>
      </c>
      <c r="D93" s="16" t="e">
        <f>'SC5'!D46</f>
        <v>#N/A</v>
      </c>
      <c r="E93" s="16" t="e">
        <f>'SC5'!E46</f>
        <v>#N/A</v>
      </c>
      <c r="F93" s="16" t="e">
        <f>'SC5'!F46</f>
        <v>#N/A</v>
      </c>
      <c r="G93" s="16" t="e">
        <f>'SC5'!G46</f>
        <v>#N/A</v>
      </c>
      <c r="H93" s="16" t="e">
        <f>'SC5'!H46</f>
        <v>#N/A</v>
      </c>
      <c r="I93" s="16" t="e">
        <f>'SC5'!I46</f>
        <v>#N/A</v>
      </c>
      <c r="J93" s="45" t="e">
        <f>'SC5'!J46</f>
        <v>#N/A</v>
      </c>
      <c r="K93" s="46" t="e">
        <f>'SC5'!K46</f>
        <v>#N/A</v>
      </c>
      <c r="L93" s="46" t="e">
        <f>'SC5'!L46</f>
        <v>#N/A</v>
      </c>
      <c r="M93" s="46" t="e">
        <f t="shared" si="188"/>
        <v>#N/A</v>
      </c>
      <c r="N93" s="47" t="e">
        <f t="shared" si="191"/>
        <v>#N/A</v>
      </c>
      <c r="O93" s="16" t="e">
        <f>'SC5'!M46</f>
        <v>#N/A</v>
      </c>
      <c r="P93" s="16" t="e">
        <f>'SC5'!N46</f>
        <v>#N/A</v>
      </c>
      <c r="Q93" s="16" t="e">
        <f>'SC5'!O46</f>
        <v>#N/A</v>
      </c>
      <c r="R93" s="16" t="e">
        <f t="shared" si="98"/>
        <v>#N/A</v>
      </c>
      <c r="S93" s="16" t="e">
        <f t="shared" si="99"/>
        <v>#N/A</v>
      </c>
      <c r="T93" s="45" t="e">
        <f>'SC5'!P46</f>
        <v>#N/A</v>
      </c>
      <c r="U93" s="46" t="e">
        <f>'SC5'!Q46</f>
        <v>#N/A</v>
      </c>
      <c r="V93" s="46" t="e">
        <f>'SC5'!R46</f>
        <v>#N/A</v>
      </c>
      <c r="W93" s="46" t="e">
        <f t="shared" si="100"/>
        <v>#N/A</v>
      </c>
      <c r="X93" s="47" t="e">
        <f t="shared" si="101"/>
        <v>#N/A</v>
      </c>
      <c r="Y93" s="16" t="e">
        <f>'SC5'!S46</f>
        <v>#N/A</v>
      </c>
      <c r="Z93" s="16" t="e">
        <f>'SC5'!T46</f>
        <v>#N/A</v>
      </c>
      <c r="AA93" s="16" t="e">
        <f>'SC5'!U46</f>
        <v>#N/A</v>
      </c>
      <c r="AB93" s="16" t="e">
        <f t="shared" si="102"/>
        <v>#N/A</v>
      </c>
      <c r="AC93" s="16" t="e">
        <f t="shared" si="103"/>
        <v>#N/A</v>
      </c>
      <c r="AD93" s="45" t="e">
        <f>'SC5'!V46</f>
        <v>#N/A</v>
      </c>
      <c r="AE93" s="46" t="e">
        <f>'SC5'!W46</f>
        <v>#N/A</v>
      </c>
      <c r="AF93" s="46" t="e">
        <f>'SC5'!X46</f>
        <v>#N/A</v>
      </c>
      <c r="AG93" s="46" t="e">
        <f t="shared" si="104"/>
        <v>#N/A</v>
      </c>
      <c r="AH93" s="47" t="e">
        <f t="shared" si="105"/>
        <v>#N/A</v>
      </c>
      <c r="AI93" s="16" t="e">
        <f>'SC5'!Y46</f>
        <v>#N/A</v>
      </c>
      <c r="AJ93" s="16" t="e">
        <f>'SC5'!Z46</f>
        <v>#N/A</v>
      </c>
      <c r="AK93" s="16" t="e">
        <f>'SC5'!AA46</f>
        <v>#N/A</v>
      </c>
      <c r="AL93" s="16" t="e">
        <f t="shared" si="106"/>
        <v>#N/A</v>
      </c>
      <c r="AM93" s="16" t="e">
        <f t="shared" si="107"/>
        <v>#N/A</v>
      </c>
      <c r="AN93" s="45" t="e">
        <f>'SC5'!AB46</f>
        <v>#N/A</v>
      </c>
      <c r="AO93" s="46" t="e">
        <f>'SC5'!AC46</f>
        <v>#N/A</v>
      </c>
      <c r="AP93" s="46" t="e">
        <f>'SC5'!AD46</f>
        <v>#N/A</v>
      </c>
      <c r="AQ93" s="46" t="e">
        <f t="shared" si="108"/>
        <v>#N/A</v>
      </c>
      <c r="AR93" s="47" t="e">
        <f t="shared" si="109"/>
        <v>#N/A</v>
      </c>
      <c r="AS93" s="16" t="e">
        <f>'SC5'!AE46</f>
        <v>#N/A</v>
      </c>
      <c r="AT93" s="16" t="e">
        <f>'SC5'!AF46</f>
        <v>#N/A</v>
      </c>
      <c r="AU93" s="16" t="e">
        <f>'SC5'!AG46</f>
        <v>#N/A</v>
      </c>
      <c r="AV93" s="16" t="e">
        <f t="shared" si="110"/>
        <v>#N/A</v>
      </c>
      <c r="AW93" s="16" t="e">
        <f t="shared" si="111"/>
        <v>#N/A</v>
      </c>
      <c r="AX93" s="45" t="e">
        <f>'SC5'!AH46</f>
        <v>#N/A</v>
      </c>
      <c r="AY93" s="46" t="e">
        <f>'SC5'!AI46</f>
        <v>#N/A</v>
      </c>
      <c r="AZ93" s="46" t="e">
        <f>'SC5'!AJ46</f>
        <v>#N/A</v>
      </c>
      <c r="BA93" s="46" t="e">
        <f t="shared" si="112"/>
        <v>#N/A</v>
      </c>
      <c r="BB93" s="47" t="e">
        <f t="shared" si="113"/>
        <v>#N/A</v>
      </c>
      <c r="BC93" s="16" t="e">
        <f>'SC5'!AK46</f>
        <v>#N/A</v>
      </c>
      <c r="BD93" s="16" t="e">
        <f>'SC5'!AL46</f>
        <v>#N/A</v>
      </c>
      <c r="BE93" s="16" t="e">
        <f>'SC5'!AM46</f>
        <v>#N/A</v>
      </c>
      <c r="BF93" s="16" t="e">
        <f t="shared" si="114"/>
        <v>#N/A</v>
      </c>
      <c r="BG93" s="16" t="e">
        <f t="shared" si="115"/>
        <v>#N/A</v>
      </c>
      <c r="BH93" s="45" t="e">
        <f>'SC5'!AN46</f>
        <v>#N/A</v>
      </c>
      <c r="BI93" s="46" t="e">
        <f>'SC5'!AO46</f>
        <v>#N/A</v>
      </c>
      <c r="BJ93" s="46" t="e">
        <f>'SC5'!AP46</f>
        <v>#N/A</v>
      </c>
      <c r="BK93" s="46" t="e">
        <f t="shared" si="116"/>
        <v>#N/A</v>
      </c>
      <c r="BL93" s="47" t="e">
        <f t="shared" si="117"/>
        <v>#N/A</v>
      </c>
      <c r="BM93" s="16" t="e">
        <f>'SC5'!AQ46</f>
        <v>#N/A</v>
      </c>
      <c r="BN93" s="16" t="e">
        <f>'SC5'!AR46</f>
        <v>#N/A</v>
      </c>
      <c r="BO93" s="16" t="e">
        <f>'SC5'!AS46</f>
        <v>#N/A</v>
      </c>
      <c r="BP93" s="16" t="e">
        <f t="shared" si="118"/>
        <v>#N/A</v>
      </c>
      <c r="BQ93" s="16" t="e">
        <f t="shared" si="119"/>
        <v>#N/A</v>
      </c>
      <c r="BR93" s="45" t="e">
        <f>'SC5'!AT46</f>
        <v>#N/A</v>
      </c>
      <c r="BS93" s="46" t="e">
        <f>'SC5'!AU46</f>
        <v>#N/A</v>
      </c>
      <c r="BT93" s="46" t="e">
        <f>'SC5'!AV46</f>
        <v>#N/A</v>
      </c>
      <c r="BU93" s="46" t="e">
        <f t="shared" si="120"/>
        <v>#N/A</v>
      </c>
      <c r="BV93" s="47" t="e">
        <f t="shared" si="121"/>
        <v>#N/A</v>
      </c>
      <c r="BW93" s="16" t="e">
        <f>'SC5'!AW46</f>
        <v>#N/A</v>
      </c>
      <c r="BX93" s="16" t="e">
        <f>'SC5'!AX46</f>
        <v>#N/A</v>
      </c>
      <c r="BY93" s="16" t="e">
        <f>'SC5'!AY46</f>
        <v>#N/A</v>
      </c>
      <c r="BZ93" s="16" t="e">
        <f t="shared" si="122"/>
        <v>#N/A</v>
      </c>
      <c r="CA93" s="16" t="e">
        <f t="shared" si="123"/>
        <v>#N/A</v>
      </c>
      <c r="CB93" s="45" t="e">
        <f>'SC5'!AZ46</f>
        <v>#N/A</v>
      </c>
      <c r="CC93" s="46" t="e">
        <f>'SC5'!BA46</f>
        <v>#N/A</v>
      </c>
      <c r="CD93" s="46" t="e">
        <f>'SC5'!BB46</f>
        <v>#N/A</v>
      </c>
      <c r="CE93" s="46" t="e">
        <f t="shared" si="124"/>
        <v>#N/A</v>
      </c>
      <c r="CF93" s="47" t="e">
        <f t="shared" si="125"/>
        <v>#N/A</v>
      </c>
      <c r="CG93" s="16" t="e">
        <f>'SC5'!BC46</f>
        <v>#N/A</v>
      </c>
      <c r="CH93" s="16" t="e">
        <f>'SC5'!BD46</f>
        <v>#N/A</v>
      </c>
      <c r="CI93" s="16" t="e">
        <f>'SC5'!BE46</f>
        <v>#N/A</v>
      </c>
      <c r="CJ93" s="16" t="e">
        <f t="shared" si="126"/>
        <v>#N/A</v>
      </c>
      <c r="CK93" s="16" t="e">
        <f t="shared" si="127"/>
        <v>#N/A</v>
      </c>
      <c r="CL93" s="45" t="e">
        <f>'SC5'!BF46</f>
        <v>#N/A</v>
      </c>
      <c r="CM93" s="46" t="e">
        <f>'SC5'!BG46</f>
        <v>#N/A</v>
      </c>
      <c r="CN93" s="46" t="e">
        <f>'SC5'!BH46</f>
        <v>#N/A</v>
      </c>
      <c r="CO93" s="46" t="e">
        <f t="shared" si="128"/>
        <v>#N/A</v>
      </c>
      <c r="CP93" s="47" t="e">
        <f t="shared" si="129"/>
        <v>#N/A</v>
      </c>
      <c r="CQ93" s="16" t="e">
        <f>'SC5'!BI46</f>
        <v>#N/A</v>
      </c>
      <c r="CR93" s="16" t="e">
        <f>'SC5'!BJ46</f>
        <v>#N/A</v>
      </c>
      <c r="CS93" s="16" t="e">
        <f>'SC5'!BK46</f>
        <v>#N/A</v>
      </c>
      <c r="CT93" s="16" t="e">
        <f t="shared" si="130"/>
        <v>#N/A</v>
      </c>
      <c r="CU93" s="16" t="e">
        <f t="shared" si="131"/>
        <v>#N/A</v>
      </c>
      <c r="CV93" s="45" t="e">
        <f>'SC5'!BL46</f>
        <v>#N/A</v>
      </c>
      <c r="CW93" s="46" t="e">
        <f>'SC5'!BM46</f>
        <v>#N/A</v>
      </c>
      <c r="CX93" s="46" t="e">
        <f>'SC5'!BN46</f>
        <v>#N/A</v>
      </c>
      <c r="CY93" s="46" t="e">
        <f t="shared" si="132"/>
        <v>#N/A</v>
      </c>
      <c r="CZ93" s="47" t="e">
        <f t="shared" si="133"/>
        <v>#N/A</v>
      </c>
      <c r="DA93" s="16" t="e">
        <f>'SC5'!BO46</f>
        <v>#N/A</v>
      </c>
      <c r="DB93" s="16" t="e">
        <f>'SC5'!BP46</f>
        <v>#N/A</v>
      </c>
      <c r="DC93" s="16" t="e">
        <f>'SC5'!BQ46</f>
        <v>#N/A</v>
      </c>
      <c r="DD93" s="16" t="e">
        <f t="shared" si="134"/>
        <v>#N/A</v>
      </c>
      <c r="DE93" s="16" t="e">
        <f t="shared" si="135"/>
        <v>#N/A</v>
      </c>
      <c r="DF93" s="45" t="e">
        <f>'SC5'!BR46</f>
        <v>#N/A</v>
      </c>
      <c r="DG93" s="46" t="e">
        <f>'SC5'!BS46</f>
        <v>#N/A</v>
      </c>
      <c r="DH93" s="46" t="e">
        <f>'SC5'!BT46</f>
        <v>#N/A</v>
      </c>
      <c r="DI93" s="46" t="e">
        <f t="shared" si="136"/>
        <v>#N/A</v>
      </c>
      <c r="DJ93" s="47" t="e">
        <f t="shared" si="137"/>
        <v>#N/A</v>
      </c>
      <c r="DK93" s="16" t="e">
        <f>'SC5'!BU46</f>
        <v>#N/A</v>
      </c>
      <c r="DL93" s="16" t="e">
        <f>'SC5'!BV46</f>
        <v>#N/A</v>
      </c>
      <c r="DM93" s="16" t="e">
        <f>'SC5'!BW46</f>
        <v>#N/A</v>
      </c>
      <c r="DN93" s="16" t="e">
        <f t="shared" si="138"/>
        <v>#N/A</v>
      </c>
      <c r="DO93" s="16" t="e">
        <f t="shared" si="139"/>
        <v>#N/A</v>
      </c>
      <c r="DP93" s="45" t="e">
        <f>'SC5'!BX46</f>
        <v>#N/A</v>
      </c>
      <c r="DQ93" s="46" t="e">
        <f>'SC5'!BY46</f>
        <v>#N/A</v>
      </c>
      <c r="DR93" s="46" t="e">
        <f>'SC5'!BZ46</f>
        <v>#N/A</v>
      </c>
      <c r="DS93" s="46" t="e">
        <f t="shared" si="140"/>
        <v>#N/A</v>
      </c>
      <c r="DT93" s="47" t="e">
        <f t="shared" si="141"/>
        <v>#N/A</v>
      </c>
      <c r="DU93" s="16" t="e">
        <f>'SC5'!CA46</f>
        <v>#N/A</v>
      </c>
      <c r="DV93" s="16" t="e">
        <f>'SC5'!CB46</f>
        <v>#N/A</v>
      </c>
      <c r="DW93" s="16" t="e">
        <f>'SC5'!CC46</f>
        <v>#N/A</v>
      </c>
      <c r="DX93" s="16" t="e">
        <f t="shared" si="142"/>
        <v>#N/A</v>
      </c>
      <c r="DY93" s="16" t="e">
        <f t="shared" si="143"/>
        <v>#N/A</v>
      </c>
      <c r="DZ93" s="45" t="e">
        <f>'SC5'!CD46</f>
        <v>#N/A</v>
      </c>
      <c r="EA93" s="46" t="e">
        <f>'SC5'!CE46</f>
        <v>#N/A</v>
      </c>
      <c r="EB93" s="46" t="e">
        <f>'SC5'!CF46</f>
        <v>#N/A</v>
      </c>
      <c r="EC93" s="46" t="e">
        <f t="shared" si="144"/>
        <v>#N/A</v>
      </c>
      <c r="ED93" s="47" t="e">
        <f t="shared" si="145"/>
        <v>#N/A</v>
      </c>
      <c r="EE93" s="16" t="e">
        <f>'SC5'!CG46</f>
        <v>#N/A</v>
      </c>
      <c r="EF93" s="16" t="e">
        <f>'SC5'!CH46</f>
        <v>#N/A</v>
      </c>
      <c r="EG93" s="16" t="e">
        <f>'SC5'!CI46</f>
        <v>#N/A</v>
      </c>
      <c r="EH93" s="16" t="e">
        <f t="shared" si="146"/>
        <v>#N/A</v>
      </c>
      <c r="EI93" s="16" t="e">
        <f t="shared" si="147"/>
        <v>#N/A</v>
      </c>
      <c r="EJ93" s="45" t="e">
        <f>'SC5'!CJ46</f>
        <v>#N/A</v>
      </c>
      <c r="EK93" s="46" t="e">
        <f>'SC5'!CK46</f>
        <v>#N/A</v>
      </c>
      <c r="EL93" s="46" t="e">
        <f>'SC5'!CL46</f>
        <v>#N/A</v>
      </c>
      <c r="EM93" s="46" t="e">
        <f t="shared" si="148"/>
        <v>#N/A</v>
      </c>
      <c r="EN93" s="47" t="e">
        <f t="shared" si="149"/>
        <v>#N/A</v>
      </c>
      <c r="EO93" s="16" t="e">
        <f>'SC5'!CM46</f>
        <v>#N/A</v>
      </c>
      <c r="EP93" s="16" t="e">
        <f>'SC5'!CN46</f>
        <v>#N/A</v>
      </c>
      <c r="EQ93" s="16" t="e">
        <f>'SC5'!CO46</f>
        <v>#N/A</v>
      </c>
      <c r="ER93" s="16" t="e">
        <f t="shared" si="150"/>
        <v>#N/A</v>
      </c>
      <c r="ES93" s="16" t="e">
        <f t="shared" si="151"/>
        <v>#N/A</v>
      </c>
      <c r="ET93" s="45" t="e">
        <f>'SC5'!CP46</f>
        <v>#N/A</v>
      </c>
      <c r="EU93" s="46" t="e">
        <f>'SC5'!CQ46</f>
        <v>#N/A</v>
      </c>
      <c r="EV93" s="46" t="e">
        <f>'SC5'!CR46</f>
        <v>#N/A</v>
      </c>
      <c r="EW93" s="46" t="e">
        <f t="shared" si="152"/>
        <v>#N/A</v>
      </c>
      <c r="EX93" s="47" t="e">
        <f t="shared" si="153"/>
        <v>#N/A</v>
      </c>
      <c r="EY93" s="16" t="e">
        <f>'SC5'!CS46</f>
        <v>#N/A</v>
      </c>
      <c r="EZ93" s="16" t="e">
        <f>'SC5'!CT46</f>
        <v>#N/A</v>
      </c>
      <c r="FA93" s="16" t="e">
        <f>'SC5'!CU46</f>
        <v>#N/A</v>
      </c>
      <c r="FB93" s="16" t="e">
        <f t="shared" si="154"/>
        <v>#N/A</v>
      </c>
      <c r="FC93" s="16" t="e">
        <f t="shared" si="155"/>
        <v>#N/A</v>
      </c>
      <c r="FD93" s="45" t="e">
        <f>'SC5'!CV46</f>
        <v>#N/A</v>
      </c>
      <c r="FE93" s="46" t="e">
        <f>'SC5'!CW46</f>
        <v>#N/A</v>
      </c>
      <c r="FF93" s="46" t="e">
        <f>'SC5'!CX46</f>
        <v>#N/A</v>
      </c>
      <c r="FG93" s="46" t="e">
        <f t="shared" si="156"/>
        <v>#N/A</v>
      </c>
      <c r="FH93" s="47" t="e">
        <f t="shared" si="157"/>
        <v>#N/A</v>
      </c>
      <c r="FI93" s="16" t="e">
        <f>'SC5'!CY46</f>
        <v>#N/A</v>
      </c>
      <c r="FJ93" s="16" t="e">
        <f>'SC5'!CZ46</f>
        <v>#N/A</v>
      </c>
      <c r="FK93" s="16" t="e">
        <f>'SC5'!DA46</f>
        <v>#N/A</v>
      </c>
      <c r="FL93" s="16" t="e">
        <f t="shared" si="158"/>
        <v>#N/A</v>
      </c>
      <c r="FM93" s="16" t="e">
        <f t="shared" si="159"/>
        <v>#N/A</v>
      </c>
      <c r="FN93" s="45" t="e">
        <f>'SC5'!DB46</f>
        <v>#N/A</v>
      </c>
      <c r="FO93" s="46" t="e">
        <f>'SC5'!DC46</f>
        <v>#N/A</v>
      </c>
      <c r="FP93" s="46" t="e">
        <f>'SC5'!DD46</f>
        <v>#N/A</v>
      </c>
      <c r="FQ93" s="46" t="e">
        <f t="shared" si="160"/>
        <v>#N/A</v>
      </c>
      <c r="FR93" s="47" t="e">
        <f t="shared" si="161"/>
        <v>#N/A</v>
      </c>
      <c r="FS93" s="16" t="e">
        <f>'SC5'!DE46</f>
        <v>#N/A</v>
      </c>
      <c r="FT93" s="16" t="e">
        <f>'SC5'!DF46</f>
        <v>#N/A</v>
      </c>
      <c r="FU93" s="16" t="e">
        <f>'SC5'!DG46</f>
        <v>#N/A</v>
      </c>
      <c r="FV93" s="16" t="e">
        <f t="shared" si="162"/>
        <v>#N/A</v>
      </c>
      <c r="FW93" s="16" t="e">
        <f t="shared" si="163"/>
        <v>#N/A</v>
      </c>
      <c r="FX93" s="45" t="e">
        <f>'SC5'!DH46</f>
        <v>#N/A</v>
      </c>
      <c r="FY93" s="46" t="e">
        <f>'SC5'!DI46</f>
        <v>#N/A</v>
      </c>
      <c r="FZ93" s="46" t="e">
        <f>'SC5'!DJ46</f>
        <v>#N/A</v>
      </c>
      <c r="GA93" s="46" t="e">
        <f t="shared" si="164"/>
        <v>#N/A</v>
      </c>
      <c r="GB93" s="47" t="e">
        <f t="shared" si="165"/>
        <v>#N/A</v>
      </c>
      <c r="GC93" s="16" t="e">
        <f>'SC5'!DK46</f>
        <v>#N/A</v>
      </c>
      <c r="GD93" s="16" t="e">
        <f>'SC5'!DL46</f>
        <v>#N/A</v>
      </c>
      <c r="GE93" s="16" t="e">
        <f>'SC5'!DM46</f>
        <v>#N/A</v>
      </c>
      <c r="GF93" s="16" t="e">
        <f t="shared" si="166"/>
        <v>#N/A</v>
      </c>
      <c r="GG93" s="16" t="e">
        <f t="shared" si="167"/>
        <v>#N/A</v>
      </c>
      <c r="GH93" s="45" t="e">
        <f>'SC5'!DN46</f>
        <v>#N/A</v>
      </c>
      <c r="GI93" s="46" t="e">
        <f>'SC5'!DO46</f>
        <v>#N/A</v>
      </c>
      <c r="GJ93" s="46" t="e">
        <f>'SC5'!DP46</f>
        <v>#N/A</v>
      </c>
      <c r="GK93" s="46" t="e">
        <f t="shared" si="168"/>
        <v>#N/A</v>
      </c>
      <c r="GL93" s="47" t="e">
        <f t="shared" si="169"/>
        <v>#N/A</v>
      </c>
      <c r="GM93" s="16" t="e">
        <f>'SC5'!DQ46</f>
        <v>#N/A</v>
      </c>
      <c r="GN93" s="16" t="e">
        <f>'SC5'!DR46</f>
        <v>#N/A</v>
      </c>
      <c r="GO93" s="16" t="e">
        <f>'SC5'!DS46</f>
        <v>#N/A</v>
      </c>
      <c r="GP93" s="16" t="e">
        <f t="shared" si="170"/>
        <v>#N/A</v>
      </c>
      <c r="GQ93" s="16" t="e">
        <f t="shared" si="171"/>
        <v>#N/A</v>
      </c>
      <c r="GR93" s="45" t="e">
        <f>'SC5'!DT46</f>
        <v>#N/A</v>
      </c>
      <c r="GS93" s="46" t="e">
        <f>'SC5'!DU46</f>
        <v>#N/A</v>
      </c>
      <c r="GT93" s="46" t="e">
        <f>'SC5'!DV46</f>
        <v>#N/A</v>
      </c>
      <c r="GU93" s="46" t="e">
        <f t="shared" si="172"/>
        <v>#N/A</v>
      </c>
      <c r="GV93" s="47" t="e">
        <f t="shared" si="173"/>
        <v>#N/A</v>
      </c>
      <c r="GW93" s="16" t="e">
        <f>'SC5'!DW46</f>
        <v>#N/A</v>
      </c>
      <c r="GX93" s="16" t="e">
        <f>'SC5'!DX46</f>
        <v>#N/A</v>
      </c>
      <c r="GY93" s="16" t="e">
        <f>'SC5'!DY46</f>
        <v>#N/A</v>
      </c>
      <c r="GZ93" s="16" t="e">
        <f t="shared" si="174"/>
        <v>#N/A</v>
      </c>
      <c r="HA93" s="16" t="e">
        <f t="shared" si="175"/>
        <v>#N/A</v>
      </c>
      <c r="HB93" s="45" t="e">
        <f>'SC5'!DZ46</f>
        <v>#N/A</v>
      </c>
      <c r="HC93" s="46" t="e">
        <f>'SC5'!EA46</f>
        <v>#N/A</v>
      </c>
      <c r="HD93" s="46" t="e">
        <f>'SC5'!EB46</f>
        <v>#N/A</v>
      </c>
      <c r="HE93" s="46" t="e">
        <f t="shared" si="176"/>
        <v>#N/A</v>
      </c>
      <c r="HF93" s="47" t="e">
        <f t="shared" si="177"/>
        <v>#N/A</v>
      </c>
      <c r="HG93" s="16" t="e">
        <f>'SC5'!EC46</f>
        <v>#N/A</v>
      </c>
      <c r="HH93" s="16" t="e">
        <f>'SC5'!ED46</f>
        <v>#N/A</v>
      </c>
      <c r="HI93" s="16" t="e">
        <f>'SC5'!EE46</f>
        <v>#N/A</v>
      </c>
      <c r="HJ93" s="16" t="e">
        <f t="shared" si="178"/>
        <v>#N/A</v>
      </c>
      <c r="HK93" s="16" t="e">
        <f t="shared" si="179"/>
        <v>#N/A</v>
      </c>
      <c r="HL93" s="45" t="e">
        <f>'SC5'!EF46</f>
        <v>#N/A</v>
      </c>
      <c r="HM93" s="46" t="e">
        <f>'SC5'!EG46</f>
        <v>#N/A</v>
      </c>
      <c r="HN93" s="46" t="e">
        <f>'SC5'!EH46</f>
        <v>#N/A</v>
      </c>
      <c r="HO93" s="46" t="e">
        <f t="shared" si="180"/>
        <v>#N/A</v>
      </c>
      <c r="HP93" s="47" t="e">
        <f t="shared" si="181"/>
        <v>#N/A</v>
      </c>
      <c r="HQ93" s="16" t="e">
        <f>'SC5'!EI46</f>
        <v>#N/A</v>
      </c>
      <c r="HR93" s="16" t="e">
        <f>'SC5'!EJ46</f>
        <v>#N/A</v>
      </c>
      <c r="HS93" s="16" t="e">
        <f>'SC5'!EK46</f>
        <v>#N/A</v>
      </c>
      <c r="HT93" s="16" t="e">
        <f t="shared" si="182"/>
        <v>#N/A</v>
      </c>
      <c r="HU93" s="16" t="e">
        <f t="shared" si="183"/>
        <v>#N/A</v>
      </c>
      <c r="HV93" s="45" t="e">
        <f>'SC5'!EL46</f>
        <v>#N/A</v>
      </c>
      <c r="HW93" s="46" t="e">
        <f>'SC5'!EM46</f>
        <v>#N/A</v>
      </c>
      <c r="HX93" s="46" t="e">
        <f>'SC5'!EN46</f>
        <v>#N/A</v>
      </c>
      <c r="HY93" s="46" t="e">
        <f t="shared" si="184"/>
        <v>#N/A</v>
      </c>
      <c r="HZ93" s="47" t="e">
        <f t="shared" si="185"/>
        <v>#N/A</v>
      </c>
      <c r="IA93" s="45" t="e">
        <f>'SC5'!EO46</f>
        <v>#N/A</v>
      </c>
      <c r="IB93" s="46" t="e">
        <f>'SC5'!EP46</f>
        <v>#N/A</v>
      </c>
      <c r="IC93" s="46" t="e">
        <f>'SC5'!EQ46</f>
        <v>#N/A</v>
      </c>
      <c r="ID93" s="46" t="e">
        <f t="shared" si="186"/>
        <v>#N/A</v>
      </c>
      <c r="IE93" s="47" t="e">
        <f t="shared" si="187"/>
        <v>#N/A</v>
      </c>
    </row>
    <row r="94" spans="1:239" s="16" customFormat="1" x14ac:dyDescent="0.25">
      <c r="A94" s="16">
        <f>'SC5'!A47</f>
        <v>0</v>
      </c>
      <c r="B94" s="16" t="e">
        <f>'SC5'!B47</f>
        <v>#N/A</v>
      </c>
      <c r="C94" s="16" t="e">
        <f>'SC5'!C47</f>
        <v>#N/A</v>
      </c>
      <c r="D94" s="16" t="e">
        <f>'SC5'!D47</f>
        <v>#N/A</v>
      </c>
      <c r="E94" s="16" t="e">
        <f>'SC5'!E47</f>
        <v>#N/A</v>
      </c>
      <c r="F94" s="16" t="e">
        <f>'SC5'!F47</f>
        <v>#N/A</v>
      </c>
      <c r="G94" s="16" t="e">
        <f>'SC5'!G47</f>
        <v>#N/A</v>
      </c>
      <c r="H94" s="16" t="e">
        <f>'SC5'!H47</f>
        <v>#N/A</v>
      </c>
      <c r="I94" s="16" t="e">
        <f>'SC5'!I47</f>
        <v>#N/A</v>
      </c>
      <c r="J94" s="45" t="e">
        <f>'SC5'!J47</f>
        <v>#N/A</v>
      </c>
      <c r="K94" s="46" t="e">
        <f>'SC5'!K47</f>
        <v>#N/A</v>
      </c>
      <c r="L94" s="46" t="e">
        <f>'SC5'!L47</f>
        <v>#N/A</v>
      </c>
      <c r="M94" s="46" t="e">
        <f t="shared" si="188"/>
        <v>#N/A</v>
      </c>
      <c r="N94" s="47" t="e">
        <f t="shared" si="191"/>
        <v>#N/A</v>
      </c>
      <c r="O94" s="16" t="e">
        <f>'SC5'!M47</f>
        <v>#N/A</v>
      </c>
      <c r="P94" s="16" t="e">
        <f>'SC5'!N47</f>
        <v>#N/A</v>
      </c>
      <c r="Q94" s="16" t="e">
        <f>'SC5'!O47</f>
        <v>#N/A</v>
      </c>
      <c r="R94" s="16" t="e">
        <f t="shared" si="98"/>
        <v>#N/A</v>
      </c>
      <c r="S94" s="16" t="e">
        <f t="shared" si="99"/>
        <v>#N/A</v>
      </c>
      <c r="T94" s="45" t="e">
        <f>'SC5'!P47</f>
        <v>#N/A</v>
      </c>
      <c r="U94" s="46" t="e">
        <f>'SC5'!Q47</f>
        <v>#N/A</v>
      </c>
      <c r="V94" s="46" t="e">
        <f>'SC5'!R47</f>
        <v>#N/A</v>
      </c>
      <c r="W94" s="46" t="e">
        <f t="shared" si="100"/>
        <v>#N/A</v>
      </c>
      <c r="X94" s="47" t="e">
        <f t="shared" si="101"/>
        <v>#N/A</v>
      </c>
      <c r="Y94" s="16" t="e">
        <f>'SC5'!S47</f>
        <v>#N/A</v>
      </c>
      <c r="Z94" s="16" t="e">
        <f>'SC5'!T47</f>
        <v>#N/A</v>
      </c>
      <c r="AA94" s="16" t="e">
        <f>'SC5'!U47</f>
        <v>#N/A</v>
      </c>
      <c r="AB94" s="16" t="e">
        <f t="shared" si="102"/>
        <v>#N/A</v>
      </c>
      <c r="AC94" s="16" t="e">
        <f t="shared" si="103"/>
        <v>#N/A</v>
      </c>
      <c r="AD94" s="45" t="e">
        <f>'SC5'!V47</f>
        <v>#N/A</v>
      </c>
      <c r="AE94" s="46" t="e">
        <f>'SC5'!W47</f>
        <v>#N/A</v>
      </c>
      <c r="AF94" s="46" t="e">
        <f>'SC5'!X47</f>
        <v>#N/A</v>
      </c>
      <c r="AG94" s="46" t="e">
        <f t="shared" si="104"/>
        <v>#N/A</v>
      </c>
      <c r="AH94" s="47" t="e">
        <f t="shared" si="105"/>
        <v>#N/A</v>
      </c>
      <c r="AI94" s="16" t="e">
        <f>'SC5'!Y47</f>
        <v>#N/A</v>
      </c>
      <c r="AJ94" s="16" t="e">
        <f>'SC5'!Z47</f>
        <v>#N/A</v>
      </c>
      <c r="AK94" s="16" t="e">
        <f>'SC5'!AA47</f>
        <v>#N/A</v>
      </c>
      <c r="AL94" s="16" t="e">
        <f t="shared" si="106"/>
        <v>#N/A</v>
      </c>
      <c r="AM94" s="16" t="e">
        <f t="shared" si="107"/>
        <v>#N/A</v>
      </c>
      <c r="AN94" s="45" t="e">
        <f>'SC5'!AB47</f>
        <v>#N/A</v>
      </c>
      <c r="AO94" s="46" t="e">
        <f>'SC5'!AC47</f>
        <v>#N/A</v>
      </c>
      <c r="AP94" s="46" t="e">
        <f>'SC5'!AD47</f>
        <v>#N/A</v>
      </c>
      <c r="AQ94" s="46" t="e">
        <f t="shared" si="108"/>
        <v>#N/A</v>
      </c>
      <c r="AR94" s="47" t="e">
        <f t="shared" si="109"/>
        <v>#N/A</v>
      </c>
      <c r="AS94" s="16" t="e">
        <f>'SC5'!AE47</f>
        <v>#N/A</v>
      </c>
      <c r="AT94" s="16" t="e">
        <f>'SC5'!AF47</f>
        <v>#N/A</v>
      </c>
      <c r="AU94" s="16" t="e">
        <f>'SC5'!AG47</f>
        <v>#N/A</v>
      </c>
      <c r="AV94" s="16" t="e">
        <f t="shared" si="110"/>
        <v>#N/A</v>
      </c>
      <c r="AW94" s="16" t="e">
        <f t="shared" si="111"/>
        <v>#N/A</v>
      </c>
      <c r="AX94" s="45" t="e">
        <f>'SC5'!AH47</f>
        <v>#N/A</v>
      </c>
      <c r="AY94" s="46" t="e">
        <f>'SC5'!AI47</f>
        <v>#N/A</v>
      </c>
      <c r="AZ94" s="46" t="e">
        <f>'SC5'!AJ47</f>
        <v>#N/A</v>
      </c>
      <c r="BA94" s="46" t="e">
        <f t="shared" si="112"/>
        <v>#N/A</v>
      </c>
      <c r="BB94" s="47" t="e">
        <f t="shared" si="113"/>
        <v>#N/A</v>
      </c>
      <c r="BC94" s="16" t="e">
        <f>'SC5'!AK47</f>
        <v>#N/A</v>
      </c>
      <c r="BD94" s="16" t="e">
        <f>'SC5'!AL47</f>
        <v>#N/A</v>
      </c>
      <c r="BE94" s="16" t="e">
        <f>'SC5'!AM47</f>
        <v>#N/A</v>
      </c>
      <c r="BF94" s="16" t="e">
        <f t="shared" si="114"/>
        <v>#N/A</v>
      </c>
      <c r="BG94" s="16" t="e">
        <f t="shared" si="115"/>
        <v>#N/A</v>
      </c>
      <c r="BH94" s="45" t="e">
        <f>'SC5'!AN47</f>
        <v>#N/A</v>
      </c>
      <c r="BI94" s="46" t="e">
        <f>'SC5'!AO47</f>
        <v>#N/A</v>
      </c>
      <c r="BJ94" s="46" t="e">
        <f>'SC5'!AP47</f>
        <v>#N/A</v>
      </c>
      <c r="BK94" s="46" t="e">
        <f t="shared" si="116"/>
        <v>#N/A</v>
      </c>
      <c r="BL94" s="47" t="e">
        <f t="shared" si="117"/>
        <v>#N/A</v>
      </c>
      <c r="BM94" s="16" t="e">
        <f>'SC5'!AQ47</f>
        <v>#N/A</v>
      </c>
      <c r="BN94" s="16" t="e">
        <f>'SC5'!AR47</f>
        <v>#N/A</v>
      </c>
      <c r="BO94" s="16" t="e">
        <f>'SC5'!AS47</f>
        <v>#N/A</v>
      </c>
      <c r="BP94" s="16" t="e">
        <f t="shared" si="118"/>
        <v>#N/A</v>
      </c>
      <c r="BQ94" s="16" t="e">
        <f t="shared" si="119"/>
        <v>#N/A</v>
      </c>
      <c r="BR94" s="45" t="e">
        <f>'SC5'!AT47</f>
        <v>#N/A</v>
      </c>
      <c r="BS94" s="46" t="e">
        <f>'SC5'!AU47</f>
        <v>#N/A</v>
      </c>
      <c r="BT94" s="46" t="e">
        <f>'SC5'!AV47</f>
        <v>#N/A</v>
      </c>
      <c r="BU94" s="46" t="e">
        <f t="shared" si="120"/>
        <v>#N/A</v>
      </c>
      <c r="BV94" s="47" t="e">
        <f t="shared" si="121"/>
        <v>#N/A</v>
      </c>
      <c r="BW94" s="16" t="e">
        <f>'SC5'!AW47</f>
        <v>#N/A</v>
      </c>
      <c r="BX94" s="16" t="e">
        <f>'SC5'!AX47</f>
        <v>#N/A</v>
      </c>
      <c r="BY94" s="16" t="e">
        <f>'SC5'!AY47</f>
        <v>#N/A</v>
      </c>
      <c r="BZ94" s="16" t="e">
        <f t="shared" si="122"/>
        <v>#N/A</v>
      </c>
      <c r="CA94" s="16" t="e">
        <f t="shared" si="123"/>
        <v>#N/A</v>
      </c>
      <c r="CB94" s="45" t="e">
        <f>'SC5'!AZ47</f>
        <v>#N/A</v>
      </c>
      <c r="CC94" s="46" t="e">
        <f>'SC5'!BA47</f>
        <v>#N/A</v>
      </c>
      <c r="CD94" s="46" t="e">
        <f>'SC5'!BB47</f>
        <v>#N/A</v>
      </c>
      <c r="CE94" s="46" t="e">
        <f t="shared" si="124"/>
        <v>#N/A</v>
      </c>
      <c r="CF94" s="47" t="e">
        <f t="shared" si="125"/>
        <v>#N/A</v>
      </c>
      <c r="CG94" s="16" t="e">
        <f>'SC5'!BC47</f>
        <v>#N/A</v>
      </c>
      <c r="CH94" s="16" t="e">
        <f>'SC5'!BD47</f>
        <v>#N/A</v>
      </c>
      <c r="CI94" s="16" t="e">
        <f>'SC5'!BE47</f>
        <v>#N/A</v>
      </c>
      <c r="CJ94" s="16" t="e">
        <f t="shared" si="126"/>
        <v>#N/A</v>
      </c>
      <c r="CK94" s="16" t="e">
        <f t="shared" si="127"/>
        <v>#N/A</v>
      </c>
      <c r="CL94" s="45" t="e">
        <f>'SC5'!BF47</f>
        <v>#N/A</v>
      </c>
      <c r="CM94" s="46" t="e">
        <f>'SC5'!BG47</f>
        <v>#N/A</v>
      </c>
      <c r="CN94" s="46" t="e">
        <f>'SC5'!BH47</f>
        <v>#N/A</v>
      </c>
      <c r="CO94" s="46" t="e">
        <f t="shared" si="128"/>
        <v>#N/A</v>
      </c>
      <c r="CP94" s="47" t="e">
        <f t="shared" si="129"/>
        <v>#N/A</v>
      </c>
      <c r="CQ94" s="16" t="e">
        <f>'SC5'!BI47</f>
        <v>#N/A</v>
      </c>
      <c r="CR94" s="16" t="e">
        <f>'SC5'!BJ47</f>
        <v>#N/A</v>
      </c>
      <c r="CS94" s="16" t="e">
        <f>'SC5'!BK47</f>
        <v>#N/A</v>
      </c>
      <c r="CT94" s="16" t="e">
        <f t="shared" si="130"/>
        <v>#N/A</v>
      </c>
      <c r="CU94" s="16" t="e">
        <f t="shared" si="131"/>
        <v>#N/A</v>
      </c>
      <c r="CV94" s="45" t="e">
        <f>'SC5'!BL47</f>
        <v>#N/A</v>
      </c>
      <c r="CW94" s="46" t="e">
        <f>'SC5'!BM47</f>
        <v>#N/A</v>
      </c>
      <c r="CX94" s="46" t="e">
        <f>'SC5'!BN47</f>
        <v>#N/A</v>
      </c>
      <c r="CY94" s="46" t="e">
        <f t="shared" si="132"/>
        <v>#N/A</v>
      </c>
      <c r="CZ94" s="47" t="e">
        <f t="shared" si="133"/>
        <v>#N/A</v>
      </c>
      <c r="DA94" s="16" t="e">
        <f>'SC5'!BO47</f>
        <v>#N/A</v>
      </c>
      <c r="DB94" s="16" t="e">
        <f>'SC5'!BP47</f>
        <v>#N/A</v>
      </c>
      <c r="DC94" s="16" t="e">
        <f>'SC5'!BQ47</f>
        <v>#N/A</v>
      </c>
      <c r="DD94" s="16" t="e">
        <f t="shared" si="134"/>
        <v>#N/A</v>
      </c>
      <c r="DE94" s="16" t="e">
        <f t="shared" si="135"/>
        <v>#N/A</v>
      </c>
      <c r="DF94" s="45" t="e">
        <f>'SC5'!BR47</f>
        <v>#N/A</v>
      </c>
      <c r="DG94" s="46" t="e">
        <f>'SC5'!BS47</f>
        <v>#N/A</v>
      </c>
      <c r="DH94" s="46" t="e">
        <f>'SC5'!BT47</f>
        <v>#N/A</v>
      </c>
      <c r="DI94" s="46" t="e">
        <f t="shared" si="136"/>
        <v>#N/A</v>
      </c>
      <c r="DJ94" s="47" t="e">
        <f t="shared" si="137"/>
        <v>#N/A</v>
      </c>
      <c r="DK94" s="16" t="e">
        <f>'SC5'!BU47</f>
        <v>#N/A</v>
      </c>
      <c r="DL94" s="16" t="e">
        <f>'SC5'!BV47</f>
        <v>#N/A</v>
      </c>
      <c r="DM94" s="16" t="e">
        <f>'SC5'!BW47</f>
        <v>#N/A</v>
      </c>
      <c r="DN94" s="16" t="e">
        <f t="shared" si="138"/>
        <v>#N/A</v>
      </c>
      <c r="DO94" s="16" t="e">
        <f t="shared" si="139"/>
        <v>#N/A</v>
      </c>
      <c r="DP94" s="45" t="e">
        <f>'SC5'!BX47</f>
        <v>#N/A</v>
      </c>
      <c r="DQ94" s="46" t="e">
        <f>'SC5'!BY47</f>
        <v>#N/A</v>
      </c>
      <c r="DR94" s="46" t="e">
        <f>'SC5'!BZ47</f>
        <v>#N/A</v>
      </c>
      <c r="DS94" s="46" t="e">
        <f t="shared" si="140"/>
        <v>#N/A</v>
      </c>
      <c r="DT94" s="47" t="e">
        <f t="shared" si="141"/>
        <v>#N/A</v>
      </c>
      <c r="DU94" s="16" t="e">
        <f>'SC5'!CA47</f>
        <v>#N/A</v>
      </c>
      <c r="DV94" s="16" t="e">
        <f>'SC5'!CB47</f>
        <v>#N/A</v>
      </c>
      <c r="DW94" s="16" t="e">
        <f>'SC5'!CC47</f>
        <v>#N/A</v>
      </c>
      <c r="DX94" s="16" t="e">
        <f t="shared" si="142"/>
        <v>#N/A</v>
      </c>
      <c r="DY94" s="16" t="e">
        <f t="shared" si="143"/>
        <v>#N/A</v>
      </c>
      <c r="DZ94" s="45" t="e">
        <f>'SC5'!CD47</f>
        <v>#N/A</v>
      </c>
      <c r="EA94" s="46" t="e">
        <f>'SC5'!CE47</f>
        <v>#N/A</v>
      </c>
      <c r="EB94" s="46" t="e">
        <f>'SC5'!CF47</f>
        <v>#N/A</v>
      </c>
      <c r="EC94" s="46" t="e">
        <f t="shared" si="144"/>
        <v>#N/A</v>
      </c>
      <c r="ED94" s="47" t="e">
        <f t="shared" si="145"/>
        <v>#N/A</v>
      </c>
      <c r="EE94" s="16" t="e">
        <f>'SC5'!CG47</f>
        <v>#N/A</v>
      </c>
      <c r="EF94" s="16" t="e">
        <f>'SC5'!CH47</f>
        <v>#N/A</v>
      </c>
      <c r="EG94" s="16" t="e">
        <f>'SC5'!CI47</f>
        <v>#N/A</v>
      </c>
      <c r="EH94" s="16" t="e">
        <f t="shared" si="146"/>
        <v>#N/A</v>
      </c>
      <c r="EI94" s="16" t="e">
        <f t="shared" si="147"/>
        <v>#N/A</v>
      </c>
      <c r="EJ94" s="45" t="e">
        <f>'SC5'!CJ47</f>
        <v>#N/A</v>
      </c>
      <c r="EK94" s="46" t="e">
        <f>'SC5'!CK47</f>
        <v>#N/A</v>
      </c>
      <c r="EL94" s="46" t="e">
        <f>'SC5'!CL47</f>
        <v>#N/A</v>
      </c>
      <c r="EM94" s="46" t="e">
        <f t="shared" si="148"/>
        <v>#N/A</v>
      </c>
      <c r="EN94" s="47" t="e">
        <f t="shared" si="149"/>
        <v>#N/A</v>
      </c>
      <c r="EO94" s="16" t="e">
        <f>'SC5'!CM47</f>
        <v>#N/A</v>
      </c>
      <c r="EP94" s="16" t="e">
        <f>'SC5'!CN47</f>
        <v>#N/A</v>
      </c>
      <c r="EQ94" s="16" t="e">
        <f>'SC5'!CO47</f>
        <v>#N/A</v>
      </c>
      <c r="ER94" s="16" t="e">
        <f t="shared" si="150"/>
        <v>#N/A</v>
      </c>
      <c r="ES94" s="16" t="e">
        <f t="shared" si="151"/>
        <v>#N/A</v>
      </c>
      <c r="ET94" s="45" t="e">
        <f>'SC5'!CP47</f>
        <v>#N/A</v>
      </c>
      <c r="EU94" s="46" t="e">
        <f>'SC5'!CQ47</f>
        <v>#N/A</v>
      </c>
      <c r="EV94" s="46" t="e">
        <f>'SC5'!CR47</f>
        <v>#N/A</v>
      </c>
      <c r="EW94" s="46" t="e">
        <f t="shared" si="152"/>
        <v>#N/A</v>
      </c>
      <c r="EX94" s="47" t="e">
        <f t="shared" si="153"/>
        <v>#N/A</v>
      </c>
      <c r="EY94" s="16" t="e">
        <f>'SC5'!CS47</f>
        <v>#N/A</v>
      </c>
      <c r="EZ94" s="16" t="e">
        <f>'SC5'!CT47</f>
        <v>#N/A</v>
      </c>
      <c r="FA94" s="16" t="e">
        <f>'SC5'!CU47</f>
        <v>#N/A</v>
      </c>
      <c r="FB94" s="16" t="e">
        <f t="shared" si="154"/>
        <v>#N/A</v>
      </c>
      <c r="FC94" s="16" t="e">
        <f t="shared" si="155"/>
        <v>#N/A</v>
      </c>
      <c r="FD94" s="45" t="e">
        <f>'SC5'!CV47</f>
        <v>#N/A</v>
      </c>
      <c r="FE94" s="46" t="e">
        <f>'SC5'!CW47</f>
        <v>#N/A</v>
      </c>
      <c r="FF94" s="46" t="e">
        <f>'SC5'!CX47</f>
        <v>#N/A</v>
      </c>
      <c r="FG94" s="46" t="e">
        <f t="shared" si="156"/>
        <v>#N/A</v>
      </c>
      <c r="FH94" s="47" t="e">
        <f t="shared" si="157"/>
        <v>#N/A</v>
      </c>
      <c r="FI94" s="16" t="e">
        <f>'SC5'!CY47</f>
        <v>#N/A</v>
      </c>
      <c r="FJ94" s="16" t="e">
        <f>'SC5'!CZ47</f>
        <v>#N/A</v>
      </c>
      <c r="FK94" s="16" t="e">
        <f>'SC5'!DA47</f>
        <v>#N/A</v>
      </c>
      <c r="FL94" s="16" t="e">
        <f t="shared" si="158"/>
        <v>#N/A</v>
      </c>
      <c r="FM94" s="16" t="e">
        <f t="shared" si="159"/>
        <v>#N/A</v>
      </c>
      <c r="FN94" s="45" t="e">
        <f>'SC5'!DB47</f>
        <v>#N/A</v>
      </c>
      <c r="FO94" s="46" t="e">
        <f>'SC5'!DC47</f>
        <v>#N/A</v>
      </c>
      <c r="FP94" s="46" t="e">
        <f>'SC5'!DD47</f>
        <v>#N/A</v>
      </c>
      <c r="FQ94" s="46" t="e">
        <f t="shared" si="160"/>
        <v>#N/A</v>
      </c>
      <c r="FR94" s="47" t="e">
        <f t="shared" si="161"/>
        <v>#N/A</v>
      </c>
      <c r="FS94" s="16" t="e">
        <f>'SC5'!DE47</f>
        <v>#N/A</v>
      </c>
      <c r="FT94" s="16" t="e">
        <f>'SC5'!DF47</f>
        <v>#N/A</v>
      </c>
      <c r="FU94" s="16" t="e">
        <f>'SC5'!DG47</f>
        <v>#N/A</v>
      </c>
      <c r="FV94" s="16" t="e">
        <f t="shared" si="162"/>
        <v>#N/A</v>
      </c>
      <c r="FW94" s="16" t="e">
        <f t="shared" si="163"/>
        <v>#N/A</v>
      </c>
      <c r="FX94" s="45" t="e">
        <f>'SC5'!DH47</f>
        <v>#N/A</v>
      </c>
      <c r="FY94" s="46" t="e">
        <f>'SC5'!DI47</f>
        <v>#N/A</v>
      </c>
      <c r="FZ94" s="46" t="e">
        <f>'SC5'!DJ47</f>
        <v>#N/A</v>
      </c>
      <c r="GA94" s="46" t="e">
        <f t="shared" si="164"/>
        <v>#N/A</v>
      </c>
      <c r="GB94" s="47" t="e">
        <f t="shared" si="165"/>
        <v>#N/A</v>
      </c>
      <c r="GC94" s="16" t="e">
        <f>'SC5'!DK47</f>
        <v>#N/A</v>
      </c>
      <c r="GD94" s="16" t="e">
        <f>'SC5'!DL47</f>
        <v>#N/A</v>
      </c>
      <c r="GE94" s="16" t="e">
        <f>'SC5'!DM47</f>
        <v>#N/A</v>
      </c>
      <c r="GF94" s="16" t="e">
        <f t="shared" si="166"/>
        <v>#N/A</v>
      </c>
      <c r="GG94" s="16" t="e">
        <f t="shared" si="167"/>
        <v>#N/A</v>
      </c>
      <c r="GH94" s="45" t="e">
        <f>'SC5'!DN47</f>
        <v>#N/A</v>
      </c>
      <c r="GI94" s="46" t="e">
        <f>'SC5'!DO47</f>
        <v>#N/A</v>
      </c>
      <c r="GJ94" s="46" t="e">
        <f>'SC5'!DP47</f>
        <v>#N/A</v>
      </c>
      <c r="GK94" s="46" t="e">
        <f t="shared" si="168"/>
        <v>#N/A</v>
      </c>
      <c r="GL94" s="47" t="e">
        <f t="shared" si="169"/>
        <v>#N/A</v>
      </c>
      <c r="GM94" s="16" t="e">
        <f>'SC5'!DQ47</f>
        <v>#N/A</v>
      </c>
      <c r="GN94" s="16" t="e">
        <f>'SC5'!DR47</f>
        <v>#N/A</v>
      </c>
      <c r="GO94" s="16" t="e">
        <f>'SC5'!DS47</f>
        <v>#N/A</v>
      </c>
      <c r="GP94" s="16" t="e">
        <f t="shared" si="170"/>
        <v>#N/A</v>
      </c>
      <c r="GQ94" s="16" t="e">
        <f t="shared" si="171"/>
        <v>#N/A</v>
      </c>
      <c r="GR94" s="45" t="e">
        <f>'SC5'!DT47</f>
        <v>#N/A</v>
      </c>
      <c r="GS94" s="46" t="e">
        <f>'SC5'!DU47</f>
        <v>#N/A</v>
      </c>
      <c r="GT94" s="46" t="e">
        <f>'SC5'!DV47</f>
        <v>#N/A</v>
      </c>
      <c r="GU94" s="46" t="e">
        <f t="shared" si="172"/>
        <v>#N/A</v>
      </c>
      <c r="GV94" s="47" t="e">
        <f t="shared" si="173"/>
        <v>#N/A</v>
      </c>
      <c r="GW94" s="16" t="e">
        <f>'SC5'!DW47</f>
        <v>#N/A</v>
      </c>
      <c r="GX94" s="16" t="e">
        <f>'SC5'!DX47</f>
        <v>#N/A</v>
      </c>
      <c r="GY94" s="16" t="e">
        <f>'SC5'!DY47</f>
        <v>#N/A</v>
      </c>
      <c r="GZ94" s="16" t="e">
        <f t="shared" si="174"/>
        <v>#N/A</v>
      </c>
      <c r="HA94" s="16" t="e">
        <f t="shared" si="175"/>
        <v>#N/A</v>
      </c>
      <c r="HB94" s="45" t="e">
        <f>'SC5'!DZ47</f>
        <v>#N/A</v>
      </c>
      <c r="HC94" s="46" t="e">
        <f>'SC5'!EA47</f>
        <v>#N/A</v>
      </c>
      <c r="HD94" s="46" t="e">
        <f>'SC5'!EB47</f>
        <v>#N/A</v>
      </c>
      <c r="HE94" s="46" t="e">
        <f t="shared" si="176"/>
        <v>#N/A</v>
      </c>
      <c r="HF94" s="47" t="e">
        <f t="shared" si="177"/>
        <v>#N/A</v>
      </c>
      <c r="HG94" s="16" t="e">
        <f>'SC5'!EC47</f>
        <v>#N/A</v>
      </c>
      <c r="HH94" s="16" t="e">
        <f>'SC5'!ED47</f>
        <v>#N/A</v>
      </c>
      <c r="HI94" s="16" t="e">
        <f>'SC5'!EE47</f>
        <v>#N/A</v>
      </c>
      <c r="HJ94" s="16" t="e">
        <f t="shared" si="178"/>
        <v>#N/A</v>
      </c>
      <c r="HK94" s="16" t="e">
        <f t="shared" si="179"/>
        <v>#N/A</v>
      </c>
      <c r="HL94" s="45" t="e">
        <f>'SC5'!EF47</f>
        <v>#N/A</v>
      </c>
      <c r="HM94" s="46" t="e">
        <f>'SC5'!EG47</f>
        <v>#N/A</v>
      </c>
      <c r="HN94" s="46" t="e">
        <f>'SC5'!EH47</f>
        <v>#N/A</v>
      </c>
      <c r="HO94" s="46" t="e">
        <f t="shared" si="180"/>
        <v>#N/A</v>
      </c>
      <c r="HP94" s="47" t="e">
        <f t="shared" si="181"/>
        <v>#N/A</v>
      </c>
      <c r="HQ94" s="16" t="e">
        <f>'SC5'!EI47</f>
        <v>#N/A</v>
      </c>
      <c r="HR94" s="16" t="e">
        <f>'SC5'!EJ47</f>
        <v>#N/A</v>
      </c>
      <c r="HS94" s="16" t="e">
        <f>'SC5'!EK47</f>
        <v>#N/A</v>
      </c>
      <c r="HT94" s="16" t="e">
        <f t="shared" si="182"/>
        <v>#N/A</v>
      </c>
      <c r="HU94" s="16" t="e">
        <f t="shared" si="183"/>
        <v>#N/A</v>
      </c>
      <c r="HV94" s="45" t="e">
        <f>'SC5'!EL47</f>
        <v>#N/A</v>
      </c>
      <c r="HW94" s="46" t="e">
        <f>'SC5'!EM47</f>
        <v>#N/A</v>
      </c>
      <c r="HX94" s="46" t="e">
        <f>'SC5'!EN47</f>
        <v>#N/A</v>
      </c>
      <c r="HY94" s="46" t="e">
        <f t="shared" si="184"/>
        <v>#N/A</v>
      </c>
      <c r="HZ94" s="47" t="e">
        <f t="shared" si="185"/>
        <v>#N/A</v>
      </c>
      <c r="IA94" s="45" t="e">
        <f>'SC5'!EO47</f>
        <v>#N/A</v>
      </c>
      <c r="IB94" s="46" t="e">
        <f>'SC5'!EP47</f>
        <v>#N/A</v>
      </c>
      <c r="IC94" s="46" t="e">
        <f>'SC5'!EQ47</f>
        <v>#N/A</v>
      </c>
      <c r="ID94" s="46" t="e">
        <f t="shared" si="186"/>
        <v>#N/A</v>
      </c>
      <c r="IE94" s="47" t="e">
        <f t="shared" si="187"/>
        <v>#N/A</v>
      </c>
    </row>
    <row r="95" spans="1:239" s="16" customFormat="1" x14ac:dyDescent="0.25">
      <c r="J95" s="45"/>
      <c r="K95" s="46"/>
      <c r="L95" s="46"/>
      <c r="M95" s="46"/>
      <c r="N95" s="47"/>
      <c r="T95" s="45"/>
      <c r="U95" s="46"/>
      <c r="V95" s="46"/>
      <c r="W95" s="46"/>
      <c r="X95" s="47"/>
      <c r="AD95" s="45"/>
      <c r="AE95" s="46"/>
      <c r="AF95" s="46"/>
      <c r="AG95" s="46"/>
      <c r="AH95" s="47"/>
      <c r="AN95" s="45"/>
      <c r="AO95" s="46"/>
      <c r="AP95" s="46"/>
      <c r="AQ95" s="46"/>
      <c r="AR95" s="47"/>
      <c r="AX95" s="45"/>
      <c r="AY95" s="46"/>
      <c r="AZ95" s="46"/>
      <c r="BA95" s="46"/>
      <c r="BB95" s="47"/>
      <c r="BH95" s="45"/>
      <c r="BI95" s="46"/>
      <c r="BJ95" s="46"/>
      <c r="BK95" s="46"/>
      <c r="BL95" s="47"/>
      <c r="BR95" s="45"/>
      <c r="BS95" s="46"/>
      <c r="BT95" s="46"/>
      <c r="BU95" s="46"/>
      <c r="BV95" s="47"/>
      <c r="CB95" s="45"/>
      <c r="CC95" s="46"/>
      <c r="CD95" s="46"/>
      <c r="CE95" s="46"/>
      <c r="CF95" s="47"/>
      <c r="CL95" s="45"/>
      <c r="CM95" s="46"/>
      <c r="CN95" s="46"/>
      <c r="CO95" s="46"/>
      <c r="CP95" s="47"/>
      <c r="CV95" s="45"/>
      <c r="CW95" s="46"/>
      <c r="CX95" s="46"/>
      <c r="CY95" s="46"/>
      <c r="CZ95" s="47"/>
      <c r="DF95" s="45"/>
      <c r="DG95" s="46"/>
      <c r="DH95" s="46"/>
      <c r="DI95" s="46"/>
      <c r="DJ95" s="47"/>
      <c r="DP95" s="45"/>
      <c r="DQ95" s="46"/>
      <c r="DR95" s="46"/>
      <c r="DS95" s="46"/>
      <c r="DT95" s="47"/>
      <c r="DZ95" s="45"/>
      <c r="EA95" s="46"/>
      <c r="EB95" s="46"/>
      <c r="EC95" s="46"/>
      <c r="ED95" s="47"/>
      <c r="EJ95" s="45"/>
      <c r="EK95" s="46"/>
      <c r="EL95" s="46"/>
      <c r="EM95" s="46"/>
      <c r="EN95" s="47"/>
      <c r="ET95" s="45"/>
      <c r="EU95" s="46"/>
      <c r="EV95" s="46"/>
      <c r="EW95" s="46"/>
      <c r="EX95" s="47"/>
      <c r="FD95" s="45"/>
      <c r="FE95" s="46"/>
      <c r="FF95" s="46"/>
      <c r="FG95" s="46"/>
      <c r="FH95" s="47"/>
      <c r="FN95" s="45"/>
      <c r="FO95" s="46"/>
      <c r="FP95" s="46"/>
      <c r="FQ95" s="46"/>
      <c r="FR95" s="47"/>
      <c r="FX95" s="45"/>
      <c r="FY95" s="46"/>
      <c r="FZ95" s="46"/>
      <c r="GA95" s="46"/>
      <c r="GB95" s="47"/>
      <c r="GH95" s="45"/>
      <c r="GI95" s="46"/>
      <c r="GJ95" s="46"/>
      <c r="GK95" s="46"/>
      <c r="GL95" s="47"/>
      <c r="GR95" s="45"/>
      <c r="GS95" s="46"/>
      <c r="GT95" s="46"/>
      <c r="GU95" s="46"/>
      <c r="GV95" s="47"/>
      <c r="HB95" s="45"/>
      <c r="HC95" s="46"/>
      <c r="HD95" s="46"/>
      <c r="HE95" s="46"/>
      <c r="HF95" s="47"/>
      <c r="HL95" s="45"/>
      <c r="HM95" s="46"/>
      <c r="HN95" s="46"/>
      <c r="HO95" s="46"/>
      <c r="HP95" s="47"/>
      <c r="HV95" s="45"/>
      <c r="HW95" s="46"/>
      <c r="HX95" s="46"/>
      <c r="HY95" s="46"/>
      <c r="HZ95" s="47"/>
      <c r="IA95" s="45"/>
      <c r="IB95" s="46"/>
      <c r="IC95" s="46"/>
      <c r="ID95" s="46"/>
      <c r="IE95" s="47"/>
    </row>
    <row r="96" spans="1:239" s="16" customFormat="1" x14ac:dyDescent="0.25">
      <c r="J96" s="45"/>
      <c r="K96" s="46"/>
      <c r="L96" s="46"/>
      <c r="M96" s="46"/>
      <c r="N96" s="47"/>
      <c r="T96" s="45"/>
      <c r="U96" s="46"/>
      <c r="V96" s="46"/>
      <c r="W96" s="46"/>
      <c r="X96" s="47"/>
      <c r="AD96" s="45"/>
      <c r="AE96" s="46"/>
      <c r="AF96" s="46"/>
      <c r="AG96" s="46"/>
      <c r="AH96" s="47"/>
      <c r="AN96" s="45"/>
      <c r="AO96" s="46"/>
      <c r="AP96" s="46"/>
      <c r="AQ96" s="46"/>
      <c r="AR96" s="47"/>
      <c r="AX96" s="45"/>
      <c r="AY96" s="46"/>
      <c r="AZ96" s="46"/>
      <c r="BA96" s="46"/>
      <c r="BB96" s="47"/>
      <c r="BH96" s="45"/>
      <c r="BI96" s="46"/>
      <c r="BJ96" s="46"/>
      <c r="BK96" s="46"/>
      <c r="BL96" s="47"/>
      <c r="BR96" s="45"/>
      <c r="BS96" s="46"/>
      <c r="BT96" s="46"/>
      <c r="BU96" s="46"/>
      <c r="BV96" s="47"/>
      <c r="CB96" s="45"/>
      <c r="CC96" s="46"/>
      <c r="CD96" s="46"/>
      <c r="CE96" s="46"/>
      <c r="CF96" s="47"/>
      <c r="CL96" s="45"/>
      <c r="CM96" s="46"/>
      <c r="CN96" s="46"/>
      <c r="CO96" s="46"/>
      <c r="CP96" s="47"/>
      <c r="CV96" s="45"/>
      <c r="CW96" s="46"/>
      <c r="CX96" s="46"/>
      <c r="CY96" s="46"/>
      <c r="CZ96" s="47"/>
      <c r="DF96" s="45"/>
      <c r="DG96" s="46"/>
      <c r="DH96" s="46"/>
      <c r="DI96" s="46"/>
      <c r="DJ96" s="47"/>
      <c r="DP96" s="45"/>
      <c r="DQ96" s="46"/>
      <c r="DR96" s="46"/>
      <c r="DS96" s="46"/>
      <c r="DT96" s="47"/>
      <c r="DZ96" s="45"/>
      <c r="EA96" s="46"/>
      <c r="EB96" s="46"/>
      <c r="EC96" s="46"/>
      <c r="ED96" s="47"/>
      <c r="EJ96" s="45"/>
      <c r="EK96" s="46"/>
      <c r="EL96" s="46"/>
      <c r="EM96" s="46"/>
      <c r="EN96" s="47"/>
      <c r="ET96" s="45"/>
      <c r="EU96" s="46"/>
      <c r="EV96" s="46"/>
      <c r="EW96" s="46"/>
      <c r="EX96" s="47"/>
      <c r="FD96" s="45"/>
      <c r="FE96" s="46"/>
      <c r="FF96" s="46"/>
      <c r="FG96" s="46"/>
      <c r="FH96" s="47"/>
      <c r="FN96" s="45"/>
      <c r="FO96" s="46"/>
      <c r="FP96" s="46"/>
      <c r="FQ96" s="46"/>
      <c r="FR96" s="47"/>
      <c r="FX96" s="45"/>
      <c r="FY96" s="46"/>
      <c r="FZ96" s="46"/>
      <c r="GA96" s="46"/>
      <c r="GB96" s="47"/>
      <c r="GH96" s="45"/>
      <c r="GI96" s="46"/>
      <c r="GJ96" s="46"/>
      <c r="GK96" s="46"/>
      <c r="GL96" s="47"/>
      <c r="GR96" s="45"/>
      <c r="GS96" s="46"/>
      <c r="GT96" s="46"/>
      <c r="GU96" s="46"/>
      <c r="GV96" s="47"/>
      <c r="HB96" s="45"/>
      <c r="HC96" s="46"/>
      <c r="HD96" s="46"/>
      <c r="HE96" s="46"/>
      <c r="HF96" s="47"/>
      <c r="HL96" s="45"/>
      <c r="HM96" s="46"/>
      <c r="HN96" s="46"/>
      <c r="HO96" s="46"/>
      <c r="HP96" s="47"/>
      <c r="HV96" s="45"/>
      <c r="HW96" s="46"/>
      <c r="HX96" s="46"/>
      <c r="HY96" s="46"/>
      <c r="HZ96" s="47"/>
      <c r="IA96" s="45"/>
      <c r="IB96" s="46"/>
      <c r="IC96" s="46"/>
      <c r="ID96" s="46"/>
      <c r="IE96" s="47"/>
    </row>
    <row r="97" spans="1:239" s="16" customFormat="1" x14ac:dyDescent="0.25">
      <c r="J97" s="45"/>
      <c r="K97" s="46"/>
      <c r="L97" s="46"/>
      <c r="M97" s="46"/>
      <c r="N97" s="47"/>
      <c r="T97" s="45"/>
      <c r="U97" s="46"/>
      <c r="V97" s="46"/>
      <c r="W97" s="46"/>
      <c r="X97" s="47"/>
      <c r="AD97" s="45"/>
      <c r="AE97" s="46"/>
      <c r="AF97" s="46"/>
      <c r="AG97" s="46"/>
      <c r="AH97" s="47"/>
      <c r="AN97" s="45"/>
      <c r="AO97" s="46"/>
      <c r="AP97" s="46"/>
      <c r="AQ97" s="46"/>
      <c r="AR97" s="47"/>
      <c r="AX97" s="45"/>
      <c r="AY97" s="46"/>
      <c r="AZ97" s="46"/>
      <c r="BA97" s="46"/>
      <c r="BB97" s="47"/>
      <c r="BH97" s="45"/>
      <c r="BI97" s="46"/>
      <c r="BJ97" s="46"/>
      <c r="BK97" s="46"/>
      <c r="BL97" s="47"/>
      <c r="BR97" s="45"/>
      <c r="BS97" s="46"/>
      <c r="BT97" s="46"/>
      <c r="BU97" s="46"/>
      <c r="BV97" s="47"/>
      <c r="CB97" s="45"/>
      <c r="CC97" s="46"/>
      <c r="CD97" s="46"/>
      <c r="CE97" s="46"/>
      <c r="CF97" s="47"/>
      <c r="CL97" s="45"/>
      <c r="CM97" s="46"/>
      <c r="CN97" s="46"/>
      <c r="CO97" s="46"/>
      <c r="CP97" s="47"/>
      <c r="CV97" s="45"/>
      <c r="CW97" s="46"/>
      <c r="CX97" s="46"/>
      <c r="CY97" s="46"/>
      <c r="CZ97" s="47"/>
      <c r="DF97" s="45"/>
      <c r="DG97" s="46"/>
      <c r="DH97" s="46"/>
      <c r="DI97" s="46"/>
      <c r="DJ97" s="47"/>
      <c r="DP97" s="45"/>
      <c r="DQ97" s="46"/>
      <c r="DR97" s="46"/>
      <c r="DS97" s="46"/>
      <c r="DT97" s="47"/>
      <c r="DZ97" s="45"/>
      <c r="EA97" s="46"/>
      <c r="EB97" s="46"/>
      <c r="EC97" s="46"/>
      <c r="ED97" s="47"/>
      <c r="EJ97" s="45"/>
      <c r="EK97" s="46"/>
      <c r="EL97" s="46"/>
      <c r="EM97" s="46"/>
      <c r="EN97" s="47"/>
      <c r="ET97" s="45"/>
      <c r="EU97" s="46"/>
      <c r="EV97" s="46"/>
      <c r="EW97" s="46"/>
      <c r="EX97" s="47"/>
      <c r="FD97" s="45"/>
      <c r="FE97" s="46"/>
      <c r="FF97" s="46"/>
      <c r="FG97" s="46"/>
      <c r="FH97" s="47"/>
      <c r="FN97" s="45"/>
      <c r="FO97" s="46"/>
      <c r="FP97" s="46"/>
      <c r="FQ97" s="46"/>
      <c r="FR97" s="47"/>
      <c r="FX97" s="45"/>
      <c r="FY97" s="46"/>
      <c r="FZ97" s="46"/>
      <c r="GA97" s="46"/>
      <c r="GB97" s="47"/>
      <c r="GH97" s="45"/>
      <c r="GI97" s="46"/>
      <c r="GJ97" s="46"/>
      <c r="GK97" s="46"/>
      <c r="GL97" s="47"/>
      <c r="GR97" s="45"/>
      <c r="GS97" s="46"/>
      <c r="GT97" s="46"/>
      <c r="GU97" s="46"/>
      <c r="GV97" s="47"/>
      <c r="HB97" s="45"/>
      <c r="HC97" s="46"/>
      <c r="HD97" s="46"/>
      <c r="HE97" s="46"/>
      <c r="HF97" s="47"/>
      <c r="HL97" s="45"/>
      <c r="HM97" s="46"/>
      <c r="HN97" s="46"/>
      <c r="HO97" s="46"/>
      <c r="HP97" s="47"/>
      <c r="HV97" s="45"/>
      <c r="HW97" s="46"/>
      <c r="HX97" s="46"/>
      <c r="HY97" s="46"/>
      <c r="HZ97" s="47"/>
      <c r="IA97" s="45"/>
      <c r="IB97" s="46"/>
      <c r="IC97" s="46"/>
      <c r="ID97" s="46"/>
      <c r="IE97" s="47"/>
    </row>
    <row r="98" spans="1:239" s="16" customFormat="1" x14ac:dyDescent="0.25">
      <c r="A98" s="37"/>
      <c r="B98" s="37" t="s">
        <v>581</v>
      </c>
      <c r="C98" s="37"/>
      <c r="J98" s="45"/>
      <c r="K98" s="46"/>
      <c r="L98" s="46"/>
      <c r="M98" s="46"/>
      <c r="N98" s="47"/>
      <c r="T98" s="45"/>
      <c r="U98" s="46"/>
      <c r="V98" s="46"/>
      <c r="W98" s="46"/>
      <c r="X98" s="47"/>
      <c r="AD98" s="45"/>
      <c r="AE98" s="46"/>
      <c r="AF98" s="46"/>
      <c r="AG98" s="46"/>
      <c r="AH98" s="47"/>
      <c r="AN98" s="45"/>
      <c r="AO98" s="46"/>
      <c r="AP98" s="46"/>
      <c r="AQ98" s="46"/>
      <c r="AR98" s="47"/>
      <c r="AX98" s="45"/>
      <c r="AY98" s="46"/>
      <c r="AZ98" s="46"/>
      <c r="BA98" s="46"/>
      <c r="BB98" s="47"/>
      <c r="BH98" s="45"/>
      <c r="BI98" s="46"/>
      <c r="BJ98" s="46"/>
      <c r="BK98" s="46"/>
      <c r="BL98" s="47"/>
      <c r="BR98" s="45"/>
      <c r="BS98" s="46"/>
      <c r="BT98" s="46"/>
      <c r="BU98" s="46"/>
      <c r="BV98" s="47"/>
      <c r="CB98" s="45"/>
      <c r="CC98" s="46"/>
      <c r="CD98" s="46"/>
      <c r="CE98" s="46"/>
      <c r="CF98" s="47"/>
      <c r="CL98" s="45"/>
      <c r="CM98" s="46"/>
      <c r="CN98" s="46"/>
      <c r="CO98" s="46"/>
      <c r="CP98" s="47"/>
      <c r="CV98" s="45"/>
      <c r="CW98" s="46"/>
      <c r="CX98" s="46"/>
      <c r="CY98" s="46"/>
      <c r="CZ98" s="47"/>
      <c r="DF98" s="45"/>
      <c r="DG98" s="46"/>
      <c r="DH98" s="46"/>
      <c r="DI98" s="46"/>
      <c r="DJ98" s="47"/>
      <c r="DP98" s="45"/>
      <c r="DQ98" s="46"/>
      <c r="DR98" s="46"/>
      <c r="DS98" s="46"/>
      <c r="DT98" s="47"/>
      <c r="DZ98" s="45"/>
      <c r="EA98" s="46"/>
      <c r="EB98" s="46"/>
      <c r="EC98" s="46"/>
      <c r="ED98" s="47"/>
      <c r="EJ98" s="45"/>
      <c r="EK98" s="46"/>
      <c r="EL98" s="46"/>
      <c r="EM98" s="46"/>
      <c r="EN98" s="47"/>
      <c r="ET98" s="45"/>
      <c r="EU98" s="46"/>
      <c r="EV98" s="46"/>
      <c r="EW98" s="46"/>
      <c r="EX98" s="47"/>
      <c r="FD98" s="45"/>
      <c r="FE98" s="46"/>
      <c r="FF98" s="46"/>
      <c r="FG98" s="46"/>
      <c r="FH98" s="47"/>
      <c r="FN98" s="45"/>
      <c r="FO98" s="46"/>
      <c r="FP98" s="46"/>
      <c r="FQ98" s="46"/>
      <c r="FR98" s="47"/>
      <c r="FX98" s="45"/>
      <c r="FY98" s="46"/>
      <c r="FZ98" s="46"/>
      <c r="GA98" s="46"/>
      <c r="GB98" s="47"/>
      <c r="GH98" s="45"/>
      <c r="GI98" s="46"/>
      <c r="GJ98" s="46"/>
      <c r="GK98" s="46"/>
      <c r="GL98" s="47"/>
      <c r="GR98" s="45"/>
      <c r="GS98" s="46"/>
      <c r="GT98" s="46"/>
      <c r="GU98" s="46"/>
      <c r="GV98" s="47"/>
      <c r="HB98" s="45"/>
      <c r="HC98" s="46"/>
      <c r="HD98" s="46"/>
      <c r="HE98" s="46"/>
      <c r="HF98" s="47"/>
      <c r="HL98" s="45"/>
      <c r="HM98" s="46"/>
      <c r="HN98" s="46"/>
      <c r="HO98" s="46"/>
      <c r="HP98" s="47"/>
      <c r="HV98" s="45"/>
      <c r="HW98" s="46"/>
      <c r="HX98" s="46"/>
      <c r="HY98" s="46"/>
      <c r="HZ98" s="47"/>
      <c r="IA98" s="45"/>
      <c r="IB98" s="46"/>
      <c r="IC98" s="46"/>
      <c r="ID98" s="46"/>
      <c r="IE98" s="47"/>
    </row>
    <row r="99" spans="1:239" s="16" customFormat="1" x14ac:dyDescent="0.25">
      <c r="A99" s="37"/>
      <c r="B99" s="37" t="s">
        <v>581</v>
      </c>
      <c r="C99" s="37"/>
      <c r="J99" s="45"/>
      <c r="K99" s="46"/>
      <c r="L99" s="46"/>
      <c r="M99" s="46"/>
      <c r="N99" s="47"/>
      <c r="T99" s="45"/>
      <c r="U99" s="46"/>
      <c r="V99" s="46"/>
      <c r="W99" s="46"/>
      <c r="X99" s="47"/>
      <c r="AD99" s="45"/>
      <c r="AE99" s="46"/>
      <c r="AF99" s="46"/>
      <c r="AG99" s="46"/>
      <c r="AH99" s="47"/>
      <c r="AN99" s="45"/>
      <c r="AO99" s="46"/>
      <c r="AP99" s="46"/>
      <c r="AQ99" s="46"/>
      <c r="AR99" s="47"/>
      <c r="AX99" s="45"/>
      <c r="AY99" s="46"/>
      <c r="AZ99" s="46"/>
      <c r="BA99" s="46"/>
      <c r="BB99" s="47"/>
      <c r="BH99" s="45"/>
      <c r="BI99" s="46"/>
      <c r="BJ99" s="46"/>
      <c r="BK99" s="46"/>
      <c r="BL99" s="47"/>
      <c r="BR99" s="45"/>
      <c r="BS99" s="46"/>
      <c r="BT99" s="46"/>
      <c r="BU99" s="46"/>
      <c r="BV99" s="47"/>
      <c r="CB99" s="45"/>
      <c r="CC99" s="46"/>
      <c r="CD99" s="46"/>
      <c r="CE99" s="46"/>
      <c r="CF99" s="47"/>
      <c r="CL99" s="45"/>
      <c r="CM99" s="46"/>
      <c r="CN99" s="46"/>
      <c r="CO99" s="46"/>
      <c r="CP99" s="47"/>
      <c r="CV99" s="45"/>
      <c r="CW99" s="46"/>
      <c r="CX99" s="46"/>
      <c r="CY99" s="46"/>
      <c r="CZ99" s="47"/>
      <c r="DF99" s="45"/>
      <c r="DG99" s="46"/>
      <c r="DH99" s="46"/>
      <c r="DI99" s="46"/>
      <c r="DJ99" s="47"/>
      <c r="DP99" s="45"/>
      <c r="DQ99" s="46"/>
      <c r="DR99" s="46"/>
      <c r="DS99" s="46"/>
      <c r="DT99" s="47"/>
      <c r="DZ99" s="45"/>
      <c r="EA99" s="46"/>
      <c r="EB99" s="46"/>
      <c r="EC99" s="46"/>
      <c r="ED99" s="47"/>
      <c r="EJ99" s="45"/>
      <c r="EK99" s="46"/>
      <c r="EL99" s="46"/>
      <c r="EM99" s="46"/>
      <c r="EN99" s="47"/>
      <c r="ET99" s="45"/>
      <c r="EU99" s="46"/>
      <c r="EV99" s="46"/>
      <c r="EW99" s="46"/>
      <c r="EX99" s="47"/>
      <c r="FD99" s="45"/>
      <c r="FE99" s="46"/>
      <c r="FF99" s="46"/>
      <c r="FG99" s="46"/>
      <c r="FH99" s="47"/>
      <c r="FN99" s="45"/>
      <c r="FO99" s="46"/>
      <c r="FP99" s="46"/>
      <c r="FQ99" s="46"/>
      <c r="FR99" s="47"/>
      <c r="FX99" s="45"/>
      <c r="FY99" s="46"/>
      <c r="FZ99" s="46"/>
      <c r="GA99" s="46"/>
      <c r="GB99" s="47"/>
      <c r="GH99" s="45"/>
      <c r="GI99" s="46"/>
      <c r="GJ99" s="46"/>
      <c r="GK99" s="46"/>
      <c r="GL99" s="47"/>
      <c r="GR99" s="45"/>
      <c r="GS99" s="46"/>
      <c r="GT99" s="46"/>
      <c r="GU99" s="46"/>
      <c r="GV99" s="47"/>
      <c r="HB99" s="45"/>
      <c r="HC99" s="46"/>
      <c r="HD99" s="46"/>
      <c r="HE99" s="46"/>
      <c r="HF99" s="47"/>
      <c r="HL99" s="45"/>
      <c r="HM99" s="46"/>
      <c r="HN99" s="46"/>
      <c r="HO99" s="46"/>
      <c r="HP99" s="47"/>
      <c r="HV99" s="45"/>
      <c r="HW99" s="46"/>
      <c r="HX99" s="46"/>
      <c r="HY99" s="46"/>
      <c r="HZ99" s="47"/>
      <c r="IA99" s="45"/>
      <c r="IB99" s="46"/>
      <c r="IC99" s="46"/>
      <c r="ID99" s="46"/>
      <c r="IE99" s="47"/>
    </row>
    <row r="100" spans="1:239" s="16" customFormat="1" x14ac:dyDescent="0.25">
      <c r="A100" s="16">
        <f>'SC1'!A59</f>
        <v>0</v>
      </c>
      <c r="B100" s="16" t="str">
        <f>'SC1'!B59</f>
        <v>nominal</v>
      </c>
      <c r="C100" s="16">
        <f>'SC1'!C59</f>
        <v>0</v>
      </c>
      <c r="D100" s="16">
        <f>'SC1'!D59</f>
        <v>0</v>
      </c>
      <c r="E100" s="16">
        <f>'SC1'!E59</f>
        <v>0</v>
      </c>
      <c r="F100" s="16">
        <f>'SC1'!F59</f>
        <v>0</v>
      </c>
      <c r="G100" s="16">
        <f>'SC1'!G59</f>
        <v>0</v>
      </c>
      <c r="H100" s="16">
        <f>'SC1'!H59</f>
        <v>0</v>
      </c>
      <c r="I100" s="16">
        <f>'SC1'!I59</f>
        <v>0</v>
      </c>
      <c r="J100" s="45">
        <f>'SC1'!J59</f>
        <v>0</v>
      </c>
      <c r="K100" s="46">
        <f>'SC1'!K59</f>
        <v>0</v>
      </c>
      <c r="L100" s="46" t="e">
        <f>'SC1'!#REF!</f>
        <v>#REF!</v>
      </c>
      <c r="M100" s="46">
        <f t="shared" si="188"/>
        <v>0</v>
      </c>
      <c r="N100" s="47" t="e">
        <f t="shared" ref="N100:N106" si="192">L100-J100</f>
        <v>#REF!</v>
      </c>
      <c r="O100" s="16">
        <f>'SC1'!M59</f>
        <v>0</v>
      </c>
      <c r="P100" s="16">
        <f>'SC1'!N59</f>
        <v>0</v>
      </c>
      <c r="Q100" s="16" t="e">
        <f>'SC1'!#REF!</f>
        <v>#REF!</v>
      </c>
      <c r="R100" s="16">
        <f t="shared" si="98"/>
        <v>0</v>
      </c>
      <c r="S100" s="16" t="e">
        <f t="shared" si="99"/>
        <v>#REF!</v>
      </c>
      <c r="T100" s="45">
        <f>'SC1'!P59</f>
        <v>0</v>
      </c>
      <c r="U100" s="46">
        <f>'SC1'!Q59</f>
        <v>0</v>
      </c>
      <c r="V100" s="46">
        <f>'SC1'!R59</f>
        <v>0</v>
      </c>
      <c r="W100" s="46">
        <f t="shared" si="100"/>
        <v>0</v>
      </c>
      <c r="X100" s="47">
        <f t="shared" si="101"/>
        <v>0</v>
      </c>
      <c r="Y100" s="16">
        <f>'SC1'!S59</f>
        <v>0</v>
      </c>
      <c r="Z100" s="16">
        <f>'SC1'!T59</f>
        <v>0</v>
      </c>
      <c r="AA100" s="16">
        <f>'SC1'!U59</f>
        <v>0</v>
      </c>
      <c r="AB100" s="16">
        <f t="shared" si="102"/>
        <v>0</v>
      </c>
      <c r="AC100" s="16">
        <f t="shared" si="103"/>
        <v>0</v>
      </c>
      <c r="AD100" s="45">
        <f>'SC1'!V59</f>
        <v>0</v>
      </c>
      <c r="AE100" s="46">
        <f>'SC1'!W59</f>
        <v>0</v>
      </c>
      <c r="AF100" s="46">
        <f>'SC1'!X59</f>
        <v>0</v>
      </c>
      <c r="AG100" s="46">
        <f t="shared" si="104"/>
        <v>0</v>
      </c>
      <c r="AH100" s="47">
        <f t="shared" si="105"/>
        <v>0</v>
      </c>
      <c r="AI100" s="16">
        <f>'SC1'!Y59</f>
        <v>0</v>
      </c>
      <c r="AJ100" s="16">
        <f>'SC1'!Z59</f>
        <v>0</v>
      </c>
      <c r="AK100" s="16">
        <f>'SC1'!AA59</f>
        <v>0</v>
      </c>
      <c r="AL100" s="16">
        <f t="shared" si="106"/>
        <v>0</v>
      </c>
      <c r="AM100" s="16">
        <f t="shared" si="107"/>
        <v>0</v>
      </c>
      <c r="AN100" s="45">
        <f>'SC1'!AB59</f>
        <v>0</v>
      </c>
      <c r="AO100" s="46">
        <f>'SC1'!AC59</f>
        <v>0</v>
      </c>
      <c r="AP100" s="46">
        <f>'SC1'!AD59</f>
        <v>0</v>
      </c>
      <c r="AQ100" s="46">
        <f t="shared" si="108"/>
        <v>0</v>
      </c>
      <c r="AR100" s="47">
        <f t="shared" si="109"/>
        <v>0</v>
      </c>
      <c r="AS100" s="16">
        <f>'SC1'!AE59</f>
        <v>0</v>
      </c>
      <c r="AT100" s="16">
        <f>'SC1'!AF59</f>
        <v>0</v>
      </c>
      <c r="AU100" s="16">
        <f>'SC1'!AG59</f>
        <v>0</v>
      </c>
      <c r="AV100" s="16">
        <f t="shared" si="110"/>
        <v>0</v>
      </c>
      <c r="AW100" s="16">
        <f t="shared" si="111"/>
        <v>0</v>
      </c>
      <c r="AX100" s="45">
        <f>'SC1'!AH59</f>
        <v>0</v>
      </c>
      <c r="AY100" s="46">
        <f>'SC1'!AI59</f>
        <v>0</v>
      </c>
      <c r="AZ100" s="46">
        <f>'SC1'!AJ59</f>
        <v>0</v>
      </c>
      <c r="BA100" s="46">
        <f t="shared" si="112"/>
        <v>0</v>
      </c>
      <c r="BB100" s="47">
        <f t="shared" si="113"/>
        <v>0</v>
      </c>
      <c r="BC100" s="16">
        <f>'SC1'!AK59</f>
        <v>0</v>
      </c>
      <c r="BD100" s="16">
        <f>'SC1'!AL59</f>
        <v>0</v>
      </c>
      <c r="BE100" s="16">
        <f>'SC1'!AM59</f>
        <v>0</v>
      </c>
      <c r="BF100" s="16">
        <f t="shared" si="114"/>
        <v>0</v>
      </c>
      <c r="BG100" s="16">
        <f t="shared" si="115"/>
        <v>0</v>
      </c>
      <c r="BH100" s="45">
        <f>'SC1'!AN59</f>
        <v>0</v>
      </c>
      <c r="BI100" s="46">
        <f>'SC1'!AO59</f>
        <v>0</v>
      </c>
      <c r="BJ100" s="46">
        <f>'SC1'!AP59</f>
        <v>0</v>
      </c>
      <c r="BK100" s="46">
        <f t="shared" si="116"/>
        <v>0</v>
      </c>
      <c r="BL100" s="47">
        <f t="shared" si="117"/>
        <v>0</v>
      </c>
      <c r="BM100" s="16">
        <f>'SC1'!AQ59</f>
        <v>0</v>
      </c>
      <c r="BN100" s="16">
        <f>'SC1'!AR59</f>
        <v>0</v>
      </c>
      <c r="BO100" s="16">
        <f>'SC1'!AS59</f>
        <v>0</v>
      </c>
      <c r="BP100" s="16">
        <f t="shared" si="118"/>
        <v>0</v>
      </c>
      <c r="BQ100" s="16">
        <f t="shared" si="119"/>
        <v>0</v>
      </c>
      <c r="BR100" s="45">
        <f>'SC1'!AT59</f>
        <v>0</v>
      </c>
      <c r="BS100" s="46">
        <f>'SC1'!AU59</f>
        <v>0</v>
      </c>
      <c r="BT100" s="46">
        <f>'SC1'!AV59</f>
        <v>0</v>
      </c>
      <c r="BU100" s="46">
        <f t="shared" si="120"/>
        <v>0</v>
      </c>
      <c r="BV100" s="47">
        <f t="shared" si="121"/>
        <v>0</v>
      </c>
      <c r="BW100" s="16">
        <f>'SC1'!AW59</f>
        <v>0</v>
      </c>
      <c r="BX100" s="16">
        <f>'SC1'!AX59</f>
        <v>0</v>
      </c>
      <c r="BY100" s="16">
        <f>'SC1'!AY59</f>
        <v>0</v>
      </c>
      <c r="BZ100" s="16">
        <f t="shared" si="122"/>
        <v>0</v>
      </c>
      <c r="CA100" s="16">
        <f t="shared" si="123"/>
        <v>0</v>
      </c>
      <c r="CB100" s="45">
        <f>'SC1'!AZ59</f>
        <v>0</v>
      </c>
      <c r="CC100" s="46">
        <f>'SC1'!BA59</f>
        <v>0</v>
      </c>
      <c r="CD100" s="46">
        <f>'SC1'!BB59</f>
        <v>0</v>
      </c>
      <c r="CE100" s="46">
        <f t="shared" si="124"/>
        <v>0</v>
      </c>
      <c r="CF100" s="47">
        <f t="shared" si="125"/>
        <v>0</v>
      </c>
      <c r="CG100" s="16">
        <f>'SC1'!BC59</f>
        <v>0</v>
      </c>
      <c r="CH100" s="16">
        <f>'SC1'!BD59</f>
        <v>0</v>
      </c>
      <c r="CI100" s="16">
        <f>'SC1'!BE59</f>
        <v>0</v>
      </c>
      <c r="CJ100" s="16">
        <f t="shared" si="126"/>
        <v>0</v>
      </c>
      <c r="CK100" s="16">
        <f t="shared" si="127"/>
        <v>0</v>
      </c>
      <c r="CL100" s="45">
        <f>'SC1'!BF59</f>
        <v>0</v>
      </c>
      <c r="CM100" s="46">
        <f>'SC1'!BG59</f>
        <v>0</v>
      </c>
      <c r="CN100" s="46">
        <f>'SC1'!BH59</f>
        <v>0</v>
      </c>
      <c r="CO100" s="46">
        <f t="shared" si="128"/>
        <v>0</v>
      </c>
      <c r="CP100" s="47">
        <f t="shared" si="129"/>
        <v>0</v>
      </c>
      <c r="CQ100" s="16">
        <f>'SC1'!BI59</f>
        <v>0</v>
      </c>
      <c r="CR100" s="16">
        <f>'SC1'!BJ59</f>
        <v>0</v>
      </c>
      <c r="CS100" s="16">
        <f>'SC1'!BK59</f>
        <v>0</v>
      </c>
      <c r="CT100" s="16">
        <f t="shared" si="130"/>
        <v>0</v>
      </c>
      <c r="CU100" s="16">
        <f t="shared" si="131"/>
        <v>0</v>
      </c>
      <c r="CV100" s="45">
        <f>'SC1'!BL59</f>
        <v>0</v>
      </c>
      <c r="CW100" s="46">
        <f>'SC1'!BM59</f>
        <v>0</v>
      </c>
      <c r="CX100" s="46">
        <f>'SC1'!BN59</f>
        <v>0</v>
      </c>
      <c r="CY100" s="46">
        <f t="shared" si="132"/>
        <v>0</v>
      </c>
      <c r="CZ100" s="47">
        <f t="shared" si="133"/>
        <v>0</v>
      </c>
      <c r="DA100" s="16">
        <f>'SC1'!BO59</f>
        <v>0</v>
      </c>
      <c r="DB100" s="16">
        <f>'SC1'!BP59</f>
        <v>0</v>
      </c>
      <c r="DC100" s="16">
        <f>'SC1'!BQ59</f>
        <v>0</v>
      </c>
      <c r="DD100" s="16">
        <f t="shared" si="134"/>
        <v>0</v>
      </c>
      <c r="DE100" s="16">
        <f t="shared" si="135"/>
        <v>0</v>
      </c>
      <c r="DF100" s="45">
        <f>'SC1'!BR59</f>
        <v>0</v>
      </c>
      <c r="DG100" s="46">
        <f>'SC1'!BS59</f>
        <v>0</v>
      </c>
      <c r="DH100" s="46">
        <f>'SC1'!BT59</f>
        <v>0</v>
      </c>
      <c r="DI100" s="46">
        <f t="shared" si="136"/>
        <v>0</v>
      </c>
      <c r="DJ100" s="47">
        <f t="shared" si="137"/>
        <v>0</v>
      </c>
      <c r="DK100" s="16">
        <f>'SC1'!BU59</f>
        <v>0</v>
      </c>
      <c r="DL100" s="16">
        <f>'SC1'!BV59</f>
        <v>0</v>
      </c>
      <c r="DM100" s="16">
        <f>'SC1'!BW59</f>
        <v>0</v>
      </c>
      <c r="DN100" s="16">
        <f t="shared" si="138"/>
        <v>0</v>
      </c>
      <c r="DO100" s="16">
        <f t="shared" si="139"/>
        <v>0</v>
      </c>
      <c r="DP100" s="45">
        <f>'SC1'!BX59</f>
        <v>0</v>
      </c>
      <c r="DQ100" s="46">
        <f>'SC1'!BY59</f>
        <v>0</v>
      </c>
      <c r="DR100" s="46">
        <f>'SC1'!BZ59</f>
        <v>0</v>
      </c>
      <c r="DS100" s="46">
        <f t="shared" si="140"/>
        <v>0</v>
      </c>
      <c r="DT100" s="47">
        <f t="shared" si="141"/>
        <v>0</v>
      </c>
      <c r="DU100" s="16">
        <f>'SC1'!CA59</f>
        <v>0</v>
      </c>
      <c r="DV100" s="16">
        <f>'SC1'!CB59</f>
        <v>0</v>
      </c>
      <c r="DW100" s="16">
        <f>'SC1'!CC59</f>
        <v>0</v>
      </c>
      <c r="DX100" s="16">
        <f t="shared" si="142"/>
        <v>0</v>
      </c>
      <c r="DY100" s="16">
        <f t="shared" si="143"/>
        <v>0</v>
      </c>
      <c r="DZ100" s="45">
        <f>'SC1'!CD59</f>
        <v>0</v>
      </c>
      <c r="EA100" s="46">
        <f>'SC1'!CE59</f>
        <v>0</v>
      </c>
      <c r="EB100" s="46">
        <f>'SC1'!CF59</f>
        <v>0</v>
      </c>
      <c r="EC100" s="46">
        <f t="shared" si="144"/>
        <v>0</v>
      </c>
      <c r="ED100" s="47">
        <f t="shared" si="145"/>
        <v>0</v>
      </c>
      <c r="EE100" s="16">
        <f>'SC1'!CG59</f>
        <v>0</v>
      </c>
      <c r="EF100" s="16">
        <f>'SC1'!CH59</f>
        <v>0</v>
      </c>
      <c r="EG100" s="16">
        <f>'SC1'!CI59</f>
        <v>0</v>
      </c>
      <c r="EH100" s="16">
        <f t="shared" si="146"/>
        <v>0</v>
      </c>
      <c r="EI100" s="16">
        <f t="shared" si="147"/>
        <v>0</v>
      </c>
      <c r="EJ100" s="45">
        <f>'SC1'!CJ59</f>
        <v>0</v>
      </c>
      <c r="EK100" s="46">
        <f>'SC1'!CK59</f>
        <v>0</v>
      </c>
      <c r="EL100" s="46">
        <f>'SC1'!CL59</f>
        <v>0</v>
      </c>
      <c r="EM100" s="46">
        <f t="shared" si="148"/>
        <v>0</v>
      </c>
      <c r="EN100" s="47">
        <f t="shared" si="149"/>
        <v>0</v>
      </c>
      <c r="EO100" s="16">
        <f>'SC1'!CM59</f>
        <v>0</v>
      </c>
      <c r="EP100" s="16">
        <f>'SC1'!CN59</f>
        <v>0</v>
      </c>
      <c r="EQ100" s="16">
        <f>'SC1'!CO59</f>
        <v>0</v>
      </c>
      <c r="ER100" s="16">
        <f t="shared" si="150"/>
        <v>0</v>
      </c>
      <c r="ES100" s="16">
        <f t="shared" si="151"/>
        <v>0</v>
      </c>
      <c r="ET100" s="45">
        <f>'SC1'!CP59</f>
        <v>0</v>
      </c>
      <c r="EU100" s="46">
        <f>'SC1'!CQ59</f>
        <v>0</v>
      </c>
      <c r="EV100" s="46">
        <f>'SC1'!CR59</f>
        <v>0</v>
      </c>
      <c r="EW100" s="46">
        <f t="shared" si="152"/>
        <v>0</v>
      </c>
      <c r="EX100" s="47">
        <f t="shared" si="153"/>
        <v>0</v>
      </c>
      <c r="EY100" s="16">
        <f>'SC1'!CS59</f>
        <v>0</v>
      </c>
      <c r="EZ100" s="16">
        <f>'SC1'!CT59</f>
        <v>0</v>
      </c>
      <c r="FA100" s="16">
        <f>'SC1'!CU59</f>
        <v>0</v>
      </c>
      <c r="FB100" s="16">
        <f t="shared" si="154"/>
        <v>0</v>
      </c>
      <c r="FC100" s="16">
        <f t="shared" si="155"/>
        <v>0</v>
      </c>
      <c r="FD100" s="45">
        <f>'SC1'!CV59</f>
        <v>0</v>
      </c>
      <c r="FE100" s="46">
        <f>'SC1'!CW59</f>
        <v>0</v>
      </c>
      <c r="FF100" s="46">
        <f>'SC1'!CX59</f>
        <v>0</v>
      </c>
      <c r="FG100" s="46">
        <f t="shared" si="156"/>
        <v>0</v>
      </c>
      <c r="FH100" s="47">
        <f t="shared" si="157"/>
        <v>0</v>
      </c>
      <c r="FI100" s="16">
        <f>'SC1'!CY59</f>
        <v>0</v>
      </c>
      <c r="FJ100" s="16">
        <f>'SC1'!CZ59</f>
        <v>0</v>
      </c>
      <c r="FK100" s="16">
        <f>'SC1'!DA59</f>
        <v>0</v>
      </c>
      <c r="FL100" s="16">
        <f t="shared" si="158"/>
        <v>0</v>
      </c>
      <c r="FM100" s="16">
        <f t="shared" si="159"/>
        <v>0</v>
      </c>
      <c r="FN100" s="45">
        <f>'SC1'!DB59</f>
        <v>0</v>
      </c>
      <c r="FO100" s="46">
        <f>'SC1'!DC59</f>
        <v>0</v>
      </c>
      <c r="FP100" s="46">
        <f>'SC1'!DD59</f>
        <v>0</v>
      </c>
      <c r="FQ100" s="46">
        <f t="shared" si="160"/>
        <v>0</v>
      </c>
      <c r="FR100" s="47">
        <f t="shared" si="161"/>
        <v>0</v>
      </c>
      <c r="FS100" s="16">
        <f>'SC1'!DE59</f>
        <v>0</v>
      </c>
      <c r="FT100" s="16">
        <f>'SC1'!DF59</f>
        <v>0</v>
      </c>
      <c r="FU100" s="16">
        <f>'SC1'!DG59</f>
        <v>0</v>
      </c>
      <c r="FV100" s="16">
        <f t="shared" si="162"/>
        <v>0</v>
      </c>
      <c r="FW100" s="16">
        <f t="shared" si="163"/>
        <v>0</v>
      </c>
      <c r="FX100" s="45">
        <f>'SC1'!DH59</f>
        <v>0</v>
      </c>
      <c r="FY100" s="46">
        <f>'SC1'!DI59</f>
        <v>0</v>
      </c>
      <c r="FZ100" s="46">
        <f>'SC1'!DJ59</f>
        <v>0</v>
      </c>
      <c r="GA100" s="46">
        <f t="shared" si="164"/>
        <v>0</v>
      </c>
      <c r="GB100" s="47">
        <f t="shared" si="165"/>
        <v>0</v>
      </c>
      <c r="GC100" s="16">
        <f>'SC1'!DK59</f>
        <v>0</v>
      </c>
      <c r="GD100" s="16">
        <f>'SC1'!DL59</f>
        <v>0</v>
      </c>
      <c r="GE100" s="16">
        <f>'SC1'!DM59</f>
        <v>0</v>
      </c>
      <c r="GF100" s="16">
        <f t="shared" si="166"/>
        <v>0</v>
      </c>
      <c r="GG100" s="16">
        <f t="shared" si="167"/>
        <v>0</v>
      </c>
      <c r="GH100" s="45">
        <f>'SC1'!DN59</f>
        <v>0</v>
      </c>
      <c r="GI100" s="46">
        <f>'SC1'!DO59</f>
        <v>0</v>
      </c>
      <c r="GJ100" s="46">
        <f>'SC1'!DP59</f>
        <v>0</v>
      </c>
      <c r="GK100" s="46">
        <f t="shared" si="168"/>
        <v>0</v>
      </c>
      <c r="GL100" s="47">
        <f t="shared" si="169"/>
        <v>0</v>
      </c>
      <c r="GM100" s="16">
        <f>'SC1'!DQ59</f>
        <v>0</v>
      </c>
      <c r="GN100" s="16">
        <f>'SC1'!DR59</f>
        <v>0</v>
      </c>
      <c r="GO100" s="16">
        <f>'SC1'!DS59</f>
        <v>0</v>
      </c>
      <c r="GP100" s="16">
        <f t="shared" si="170"/>
        <v>0</v>
      </c>
      <c r="GQ100" s="16">
        <f t="shared" si="171"/>
        <v>0</v>
      </c>
      <c r="GR100" s="45">
        <f>'SC1'!DT59</f>
        <v>0</v>
      </c>
      <c r="GS100" s="46">
        <f>'SC1'!DU59</f>
        <v>0</v>
      </c>
      <c r="GT100" s="46">
        <f>'SC1'!DV59</f>
        <v>0</v>
      </c>
      <c r="GU100" s="46">
        <f t="shared" si="172"/>
        <v>0</v>
      </c>
      <c r="GV100" s="47">
        <f t="shared" si="173"/>
        <v>0</v>
      </c>
      <c r="GW100" s="16">
        <f>'SC1'!DW59</f>
        <v>0</v>
      </c>
      <c r="GX100" s="16">
        <f>'SC1'!DX59</f>
        <v>0</v>
      </c>
      <c r="GY100" s="16">
        <f>'SC1'!DY59</f>
        <v>0</v>
      </c>
      <c r="GZ100" s="16">
        <f t="shared" si="174"/>
        <v>0</v>
      </c>
      <c r="HA100" s="16">
        <f t="shared" si="175"/>
        <v>0</v>
      </c>
      <c r="HB100" s="45">
        <f>'SC1'!DZ59</f>
        <v>0</v>
      </c>
      <c r="HC100" s="46">
        <f>'SC1'!EA59</f>
        <v>0</v>
      </c>
      <c r="HD100" s="46">
        <f>'SC1'!EB59</f>
        <v>0</v>
      </c>
      <c r="HE100" s="46">
        <f t="shared" si="176"/>
        <v>0</v>
      </c>
      <c r="HF100" s="47">
        <f t="shared" si="177"/>
        <v>0</v>
      </c>
      <c r="HG100" s="16">
        <f>'SC1'!EC59</f>
        <v>0</v>
      </c>
      <c r="HH100" s="16">
        <f>'SC1'!ED59</f>
        <v>0</v>
      </c>
      <c r="HI100" s="16">
        <f>'SC1'!EE59</f>
        <v>0</v>
      </c>
      <c r="HJ100" s="16">
        <f t="shared" si="178"/>
        <v>0</v>
      </c>
      <c r="HK100" s="16">
        <f t="shared" si="179"/>
        <v>0</v>
      </c>
      <c r="HL100" s="45">
        <f>'SC1'!EF59</f>
        <v>0</v>
      </c>
      <c r="HM100" s="46">
        <f>'SC1'!EG59</f>
        <v>0</v>
      </c>
      <c r="HN100" s="46">
        <f>'SC1'!EH59</f>
        <v>0</v>
      </c>
      <c r="HO100" s="46">
        <f t="shared" si="180"/>
        <v>0</v>
      </c>
      <c r="HP100" s="47">
        <f t="shared" si="181"/>
        <v>0</v>
      </c>
      <c r="HQ100" s="16">
        <f>'SC1'!EI59</f>
        <v>0</v>
      </c>
      <c r="HR100" s="16">
        <f>'SC1'!EJ59</f>
        <v>0</v>
      </c>
      <c r="HS100" s="16">
        <f>'SC1'!EK59</f>
        <v>0</v>
      </c>
      <c r="HT100" s="16">
        <f t="shared" si="182"/>
        <v>0</v>
      </c>
      <c r="HU100" s="16">
        <f t="shared" si="183"/>
        <v>0</v>
      </c>
      <c r="HV100" s="45">
        <f>'SC1'!EL59</f>
        <v>0</v>
      </c>
      <c r="HW100" s="46">
        <f>'SC1'!EM59</f>
        <v>0</v>
      </c>
      <c r="HX100" s="46">
        <f>'SC1'!EN59</f>
        <v>0</v>
      </c>
      <c r="HY100" s="46">
        <f t="shared" si="184"/>
        <v>0</v>
      </c>
      <c r="HZ100" s="47">
        <f t="shared" si="185"/>
        <v>0</v>
      </c>
      <c r="IA100" s="45">
        <f>'SC1'!EO59</f>
        <v>0</v>
      </c>
      <c r="IB100" s="46">
        <f>'SC1'!EP59</f>
        <v>0</v>
      </c>
      <c r="IC100" s="46">
        <f>'SC1'!EQ59</f>
        <v>0</v>
      </c>
      <c r="ID100" s="46">
        <f t="shared" si="186"/>
        <v>0</v>
      </c>
      <c r="IE100" s="47">
        <f t="shared" si="187"/>
        <v>0</v>
      </c>
    </row>
    <row r="101" spans="1:239" s="16" customFormat="1" x14ac:dyDescent="0.25">
      <c r="A101" s="16">
        <f>'SC1'!A53</f>
        <v>3</v>
      </c>
      <c r="B101" s="16" t="e">
        <f>'SC1'!B53</f>
        <v>#N/A</v>
      </c>
      <c r="C101" s="16" t="e">
        <f>'SC1'!C53</f>
        <v>#N/A</v>
      </c>
      <c r="D101" s="16" t="e">
        <f>'SC1'!D53</f>
        <v>#N/A</v>
      </c>
      <c r="E101" s="16" t="e">
        <f>'SC1'!E53</f>
        <v>#N/A</v>
      </c>
      <c r="F101" s="16" t="e">
        <f>'SC1'!F53</f>
        <v>#N/A</v>
      </c>
      <c r="G101" s="16" t="e">
        <f>'SC1'!G53</f>
        <v>#N/A</v>
      </c>
      <c r="H101" s="16" t="e">
        <f>'SC1'!H53</f>
        <v>#N/A</v>
      </c>
      <c r="I101" s="16" t="e">
        <f>'SC1'!I53</f>
        <v>#N/A</v>
      </c>
      <c r="J101" s="45" t="e">
        <f>'SC1'!J53</f>
        <v>#N/A</v>
      </c>
      <c r="K101" s="46" t="e">
        <f>'SC1'!K53</f>
        <v>#N/A</v>
      </c>
      <c r="L101" s="46" t="e">
        <f>'SC1'!#REF!</f>
        <v>#REF!</v>
      </c>
      <c r="M101" s="46" t="e">
        <f t="shared" si="188"/>
        <v>#N/A</v>
      </c>
      <c r="N101" s="47" t="e">
        <f t="shared" si="192"/>
        <v>#REF!</v>
      </c>
      <c r="O101" s="16" t="e">
        <f>'SC1'!M53</f>
        <v>#N/A</v>
      </c>
      <c r="P101" s="16" t="e">
        <f>'SC1'!N53</f>
        <v>#N/A</v>
      </c>
      <c r="Q101" s="16" t="e">
        <f>'SC1'!#REF!</f>
        <v>#REF!</v>
      </c>
      <c r="R101" s="16" t="e">
        <f t="shared" si="98"/>
        <v>#N/A</v>
      </c>
      <c r="S101" s="16" t="e">
        <f t="shared" si="99"/>
        <v>#REF!</v>
      </c>
      <c r="T101" s="45" t="e">
        <f>'SC1'!P53</f>
        <v>#N/A</v>
      </c>
      <c r="U101" s="46" t="e">
        <f>'SC1'!Q53</f>
        <v>#N/A</v>
      </c>
      <c r="V101" s="46" t="e">
        <f>'SC1'!R53</f>
        <v>#N/A</v>
      </c>
      <c r="W101" s="46" t="e">
        <f t="shared" si="100"/>
        <v>#N/A</v>
      </c>
      <c r="X101" s="47" t="e">
        <f t="shared" si="101"/>
        <v>#N/A</v>
      </c>
      <c r="Y101" s="16" t="e">
        <f>'SC1'!S53</f>
        <v>#N/A</v>
      </c>
      <c r="Z101" s="16" t="e">
        <f>'SC1'!T53</f>
        <v>#N/A</v>
      </c>
      <c r="AA101" s="16" t="e">
        <f>'SC1'!U53</f>
        <v>#N/A</v>
      </c>
      <c r="AB101" s="16" t="e">
        <f t="shared" si="102"/>
        <v>#N/A</v>
      </c>
      <c r="AC101" s="16" t="e">
        <f t="shared" si="103"/>
        <v>#N/A</v>
      </c>
      <c r="AD101" s="45" t="e">
        <f>'SC1'!V53</f>
        <v>#N/A</v>
      </c>
      <c r="AE101" s="46" t="e">
        <f>'SC1'!W53</f>
        <v>#N/A</v>
      </c>
      <c r="AF101" s="46" t="e">
        <f>'SC1'!X53</f>
        <v>#N/A</v>
      </c>
      <c r="AG101" s="46" t="e">
        <f t="shared" si="104"/>
        <v>#N/A</v>
      </c>
      <c r="AH101" s="47" t="e">
        <f t="shared" si="105"/>
        <v>#N/A</v>
      </c>
      <c r="AI101" s="16" t="e">
        <f>'SC1'!Y53</f>
        <v>#N/A</v>
      </c>
      <c r="AJ101" s="16" t="e">
        <f>'SC1'!Z53</f>
        <v>#N/A</v>
      </c>
      <c r="AK101" s="16" t="e">
        <f>'SC1'!AA53</f>
        <v>#N/A</v>
      </c>
      <c r="AL101" s="16" t="e">
        <f t="shared" si="106"/>
        <v>#N/A</v>
      </c>
      <c r="AM101" s="16" t="e">
        <f t="shared" si="107"/>
        <v>#N/A</v>
      </c>
      <c r="AN101" s="45" t="e">
        <f>'SC1'!AB53</f>
        <v>#N/A</v>
      </c>
      <c r="AO101" s="46">
        <f>'SC1'!AC53</f>
        <v>0</v>
      </c>
      <c r="AP101" s="46">
        <f>'SC1'!AD53</f>
        <v>0</v>
      </c>
      <c r="AQ101" s="46" t="e">
        <f t="shared" si="108"/>
        <v>#N/A</v>
      </c>
      <c r="AR101" s="47" t="e">
        <f t="shared" si="109"/>
        <v>#N/A</v>
      </c>
      <c r="AS101" s="16" t="e">
        <f>'SC1'!AE53</f>
        <v>#N/A</v>
      </c>
      <c r="AT101" s="16">
        <f>'SC1'!AF53</f>
        <v>0</v>
      </c>
      <c r="AU101" s="16">
        <f>'SC1'!AG53</f>
        <v>0</v>
      </c>
      <c r="AV101" s="16" t="e">
        <f t="shared" si="110"/>
        <v>#N/A</v>
      </c>
      <c r="AW101" s="16" t="e">
        <f t="shared" si="111"/>
        <v>#N/A</v>
      </c>
      <c r="AX101" s="45" t="e">
        <f>'SC1'!AH53</f>
        <v>#N/A</v>
      </c>
      <c r="AY101" s="46">
        <f>'SC1'!AI53</f>
        <v>0</v>
      </c>
      <c r="AZ101" s="46">
        <f>'SC1'!AJ53</f>
        <v>0</v>
      </c>
      <c r="BA101" s="46" t="e">
        <f t="shared" si="112"/>
        <v>#N/A</v>
      </c>
      <c r="BB101" s="47" t="e">
        <f t="shared" si="113"/>
        <v>#N/A</v>
      </c>
      <c r="BC101" s="16" t="e">
        <f>'SC1'!AK53</f>
        <v>#N/A</v>
      </c>
      <c r="BD101" s="16">
        <f>'SC1'!AL53</f>
        <v>0</v>
      </c>
      <c r="BE101" s="16">
        <f>'SC1'!AM53</f>
        <v>0</v>
      </c>
      <c r="BF101" s="16" t="e">
        <f t="shared" si="114"/>
        <v>#N/A</v>
      </c>
      <c r="BG101" s="16" t="e">
        <f t="shared" si="115"/>
        <v>#N/A</v>
      </c>
      <c r="BH101" s="45" t="e">
        <f>'SC1'!AN53</f>
        <v>#N/A</v>
      </c>
      <c r="BI101" s="46">
        <f>'SC1'!AO53</f>
        <v>0</v>
      </c>
      <c r="BJ101" s="46">
        <f>'SC1'!AP53</f>
        <v>0</v>
      </c>
      <c r="BK101" s="46" t="e">
        <f t="shared" si="116"/>
        <v>#N/A</v>
      </c>
      <c r="BL101" s="47" t="e">
        <f t="shared" si="117"/>
        <v>#N/A</v>
      </c>
      <c r="BM101" s="16" t="e">
        <f>'SC1'!AQ53</f>
        <v>#N/A</v>
      </c>
      <c r="BN101" s="16">
        <f>'SC1'!AR53</f>
        <v>0</v>
      </c>
      <c r="BO101" s="16">
        <f>'SC1'!AS53</f>
        <v>0</v>
      </c>
      <c r="BP101" s="16" t="e">
        <f t="shared" si="118"/>
        <v>#N/A</v>
      </c>
      <c r="BQ101" s="16" t="e">
        <f t="shared" si="119"/>
        <v>#N/A</v>
      </c>
      <c r="BR101" s="45" t="e">
        <f>'SC1'!AT53</f>
        <v>#N/A</v>
      </c>
      <c r="BS101" s="46">
        <f>'SC1'!AU53</f>
        <v>0</v>
      </c>
      <c r="BT101" s="46">
        <f>'SC1'!AV53</f>
        <v>0</v>
      </c>
      <c r="BU101" s="46" t="e">
        <f t="shared" si="120"/>
        <v>#N/A</v>
      </c>
      <c r="BV101" s="47" t="e">
        <f t="shared" si="121"/>
        <v>#N/A</v>
      </c>
      <c r="BW101" s="16" t="e">
        <f>'SC1'!AW53</f>
        <v>#N/A</v>
      </c>
      <c r="BX101" s="16">
        <f>'SC1'!AX53</f>
        <v>0</v>
      </c>
      <c r="BY101" s="16">
        <f>'SC1'!AY53</f>
        <v>0</v>
      </c>
      <c r="BZ101" s="16" t="e">
        <f t="shared" si="122"/>
        <v>#N/A</v>
      </c>
      <c r="CA101" s="16" t="e">
        <f t="shared" si="123"/>
        <v>#N/A</v>
      </c>
      <c r="CB101" s="45" t="e">
        <f>'SC1'!AZ53</f>
        <v>#N/A</v>
      </c>
      <c r="CC101" s="46">
        <f>'SC1'!BA53</f>
        <v>0</v>
      </c>
      <c r="CD101" s="46">
        <f>'SC1'!BB53</f>
        <v>0</v>
      </c>
      <c r="CE101" s="46" t="e">
        <f t="shared" si="124"/>
        <v>#N/A</v>
      </c>
      <c r="CF101" s="47" t="e">
        <f t="shared" si="125"/>
        <v>#N/A</v>
      </c>
      <c r="CG101" s="16" t="e">
        <f>'SC1'!BC53</f>
        <v>#N/A</v>
      </c>
      <c r="CH101" s="16">
        <f>'SC1'!BD53</f>
        <v>0</v>
      </c>
      <c r="CI101" s="16">
        <f>'SC1'!BE53</f>
        <v>0</v>
      </c>
      <c r="CJ101" s="16" t="e">
        <f t="shared" si="126"/>
        <v>#N/A</v>
      </c>
      <c r="CK101" s="16" t="e">
        <f t="shared" si="127"/>
        <v>#N/A</v>
      </c>
      <c r="CL101" s="45" t="e">
        <f>'SC1'!BF53</f>
        <v>#N/A</v>
      </c>
      <c r="CM101" s="46">
        <f>'SC1'!BG53</f>
        <v>0</v>
      </c>
      <c r="CN101" s="46">
        <f>'SC1'!BH53</f>
        <v>0</v>
      </c>
      <c r="CO101" s="46" t="e">
        <f t="shared" si="128"/>
        <v>#N/A</v>
      </c>
      <c r="CP101" s="47" t="e">
        <f t="shared" si="129"/>
        <v>#N/A</v>
      </c>
      <c r="CQ101" s="16" t="e">
        <f>'SC1'!BI53</f>
        <v>#N/A</v>
      </c>
      <c r="CR101" s="16">
        <f>'SC1'!BJ53</f>
        <v>0</v>
      </c>
      <c r="CS101" s="16">
        <f>'SC1'!BK53</f>
        <v>0</v>
      </c>
      <c r="CT101" s="16" t="e">
        <f t="shared" si="130"/>
        <v>#N/A</v>
      </c>
      <c r="CU101" s="16" t="e">
        <f t="shared" si="131"/>
        <v>#N/A</v>
      </c>
      <c r="CV101" s="45" t="e">
        <f>'SC1'!BL53</f>
        <v>#N/A</v>
      </c>
      <c r="CW101" s="46">
        <f>'SC1'!BM53</f>
        <v>0</v>
      </c>
      <c r="CX101" s="46">
        <f>'SC1'!BN53</f>
        <v>0</v>
      </c>
      <c r="CY101" s="46" t="e">
        <f t="shared" si="132"/>
        <v>#N/A</v>
      </c>
      <c r="CZ101" s="47" t="e">
        <f t="shared" si="133"/>
        <v>#N/A</v>
      </c>
      <c r="DA101" s="16" t="e">
        <f>'SC1'!BO53</f>
        <v>#N/A</v>
      </c>
      <c r="DB101" s="16">
        <f>'SC1'!BP53</f>
        <v>0</v>
      </c>
      <c r="DC101" s="16">
        <f>'SC1'!BQ53</f>
        <v>0</v>
      </c>
      <c r="DD101" s="16" t="e">
        <f t="shared" si="134"/>
        <v>#N/A</v>
      </c>
      <c r="DE101" s="16" t="e">
        <f t="shared" si="135"/>
        <v>#N/A</v>
      </c>
      <c r="DF101" s="45" t="e">
        <f>'SC1'!BR53</f>
        <v>#N/A</v>
      </c>
      <c r="DG101" s="46">
        <f>'SC1'!BS53</f>
        <v>0</v>
      </c>
      <c r="DH101" s="46">
        <f>'SC1'!BT53</f>
        <v>0</v>
      </c>
      <c r="DI101" s="46" t="e">
        <f t="shared" si="136"/>
        <v>#N/A</v>
      </c>
      <c r="DJ101" s="47" t="e">
        <f t="shared" si="137"/>
        <v>#N/A</v>
      </c>
      <c r="DK101" s="16" t="e">
        <f>'SC1'!BU53</f>
        <v>#N/A</v>
      </c>
      <c r="DL101" s="16">
        <f>'SC1'!BV53</f>
        <v>0</v>
      </c>
      <c r="DM101" s="16">
        <f>'SC1'!BW53</f>
        <v>0</v>
      </c>
      <c r="DN101" s="16" t="e">
        <f t="shared" si="138"/>
        <v>#N/A</v>
      </c>
      <c r="DO101" s="16" t="e">
        <f t="shared" si="139"/>
        <v>#N/A</v>
      </c>
      <c r="DP101" s="45" t="e">
        <f>'SC1'!BX53</f>
        <v>#N/A</v>
      </c>
      <c r="DQ101" s="46">
        <f>'SC1'!BY53</f>
        <v>0</v>
      </c>
      <c r="DR101" s="46">
        <f>'SC1'!BZ53</f>
        <v>0</v>
      </c>
      <c r="DS101" s="46" t="e">
        <f t="shared" si="140"/>
        <v>#N/A</v>
      </c>
      <c r="DT101" s="47" t="e">
        <f t="shared" si="141"/>
        <v>#N/A</v>
      </c>
      <c r="DU101" s="16" t="e">
        <f>'SC1'!CA53</f>
        <v>#N/A</v>
      </c>
      <c r="DV101" s="16">
        <f>'SC1'!CB53</f>
        <v>0</v>
      </c>
      <c r="DW101" s="16">
        <f>'SC1'!CC53</f>
        <v>0</v>
      </c>
      <c r="DX101" s="16" t="e">
        <f t="shared" si="142"/>
        <v>#N/A</v>
      </c>
      <c r="DY101" s="16" t="e">
        <f t="shared" si="143"/>
        <v>#N/A</v>
      </c>
      <c r="DZ101" s="45" t="e">
        <f>'SC1'!CD53</f>
        <v>#N/A</v>
      </c>
      <c r="EA101" s="46">
        <f>'SC1'!CE53</f>
        <v>0</v>
      </c>
      <c r="EB101" s="46">
        <f>'SC1'!CF53</f>
        <v>0</v>
      </c>
      <c r="EC101" s="46" t="e">
        <f t="shared" si="144"/>
        <v>#N/A</v>
      </c>
      <c r="ED101" s="47" t="e">
        <f t="shared" si="145"/>
        <v>#N/A</v>
      </c>
      <c r="EE101" s="16" t="e">
        <f>'SC1'!CG53</f>
        <v>#N/A</v>
      </c>
      <c r="EF101" s="16">
        <f>'SC1'!CH53</f>
        <v>0</v>
      </c>
      <c r="EG101" s="16">
        <f>'SC1'!CI53</f>
        <v>0</v>
      </c>
      <c r="EH101" s="16" t="e">
        <f t="shared" si="146"/>
        <v>#N/A</v>
      </c>
      <c r="EI101" s="16" t="e">
        <f t="shared" si="147"/>
        <v>#N/A</v>
      </c>
      <c r="EJ101" s="45" t="e">
        <f>'SC1'!CJ53</f>
        <v>#N/A</v>
      </c>
      <c r="EK101" s="46">
        <f>'SC1'!CK53</f>
        <v>0</v>
      </c>
      <c r="EL101" s="46">
        <f>'SC1'!CL53</f>
        <v>0</v>
      </c>
      <c r="EM101" s="46" t="e">
        <f t="shared" si="148"/>
        <v>#N/A</v>
      </c>
      <c r="EN101" s="47" t="e">
        <f t="shared" si="149"/>
        <v>#N/A</v>
      </c>
      <c r="EO101" s="16" t="e">
        <f>'SC1'!CM53</f>
        <v>#N/A</v>
      </c>
      <c r="EP101" s="16">
        <f>'SC1'!CN53</f>
        <v>0</v>
      </c>
      <c r="EQ101" s="16">
        <f>'SC1'!CO53</f>
        <v>0</v>
      </c>
      <c r="ER101" s="16" t="e">
        <f t="shared" si="150"/>
        <v>#N/A</v>
      </c>
      <c r="ES101" s="16" t="e">
        <f t="shared" si="151"/>
        <v>#N/A</v>
      </c>
      <c r="ET101" s="45" t="e">
        <f>'SC1'!CP53</f>
        <v>#N/A</v>
      </c>
      <c r="EU101" s="46">
        <f>'SC1'!CQ53</f>
        <v>0</v>
      </c>
      <c r="EV101" s="46">
        <f>'SC1'!CR53</f>
        <v>0</v>
      </c>
      <c r="EW101" s="46" t="e">
        <f t="shared" si="152"/>
        <v>#N/A</v>
      </c>
      <c r="EX101" s="47" t="e">
        <f t="shared" si="153"/>
        <v>#N/A</v>
      </c>
      <c r="EY101" s="16" t="e">
        <f>'SC1'!CS53</f>
        <v>#N/A</v>
      </c>
      <c r="EZ101" s="16">
        <f>'SC1'!CT53</f>
        <v>0</v>
      </c>
      <c r="FA101" s="16">
        <f>'SC1'!CU53</f>
        <v>0</v>
      </c>
      <c r="FB101" s="16" t="e">
        <f t="shared" si="154"/>
        <v>#N/A</v>
      </c>
      <c r="FC101" s="16" t="e">
        <f t="shared" si="155"/>
        <v>#N/A</v>
      </c>
      <c r="FD101" s="45" t="e">
        <f>'SC1'!CV53</f>
        <v>#N/A</v>
      </c>
      <c r="FE101" s="46">
        <f>'SC1'!CW53</f>
        <v>0</v>
      </c>
      <c r="FF101" s="46">
        <f>'SC1'!CX53</f>
        <v>0</v>
      </c>
      <c r="FG101" s="46" t="e">
        <f t="shared" si="156"/>
        <v>#N/A</v>
      </c>
      <c r="FH101" s="47" t="e">
        <f t="shared" si="157"/>
        <v>#N/A</v>
      </c>
      <c r="FI101" s="16" t="e">
        <f>'SC1'!CY53</f>
        <v>#N/A</v>
      </c>
      <c r="FJ101" s="16">
        <f>'SC1'!CZ53</f>
        <v>0</v>
      </c>
      <c r="FK101" s="16">
        <f>'SC1'!DA53</f>
        <v>0</v>
      </c>
      <c r="FL101" s="16" t="e">
        <f t="shared" si="158"/>
        <v>#N/A</v>
      </c>
      <c r="FM101" s="16" t="e">
        <f t="shared" si="159"/>
        <v>#N/A</v>
      </c>
      <c r="FN101" s="45" t="e">
        <f>'SC1'!DB53</f>
        <v>#N/A</v>
      </c>
      <c r="FO101" s="46">
        <f>'SC1'!DC53</f>
        <v>0</v>
      </c>
      <c r="FP101" s="46">
        <f>'SC1'!DD53</f>
        <v>0</v>
      </c>
      <c r="FQ101" s="46" t="e">
        <f t="shared" si="160"/>
        <v>#N/A</v>
      </c>
      <c r="FR101" s="47" t="e">
        <f t="shared" si="161"/>
        <v>#N/A</v>
      </c>
      <c r="FS101" s="16" t="e">
        <f>'SC1'!DE53</f>
        <v>#N/A</v>
      </c>
      <c r="FT101" s="16">
        <f>'SC1'!DF53</f>
        <v>0</v>
      </c>
      <c r="FU101" s="16">
        <f>'SC1'!DG53</f>
        <v>0</v>
      </c>
      <c r="FV101" s="16" t="e">
        <f t="shared" si="162"/>
        <v>#N/A</v>
      </c>
      <c r="FW101" s="16" t="e">
        <f t="shared" si="163"/>
        <v>#N/A</v>
      </c>
      <c r="FX101" s="45" t="e">
        <f>'SC1'!DH53</f>
        <v>#N/A</v>
      </c>
      <c r="FY101" s="46">
        <f>'SC1'!DI53</f>
        <v>0</v>
      </c>
      <c r="FZ101" s="46">
        <f>'SC1'!DJ53</f>
        <v>0</v>
      </c>
      <c r="GA101" s="46" t="e">
        <f t="shared" si="164"/>
        <v>#N/A</v>
      </c>
      <c r="GB101" s="47" t="e">
        <f t="shared" si="165"/>
        <v>#N/A</v>
      </c>
      <c r="GC101" s="16" t="e">
        <f>'SC1'!DK53</f>
        <v>#N/A</v>
      </c>
      <c r="GD101" s="16">
        <f>'SC1'!DL53</f>
        <v>0</v>
      </c>
      <c r="GE101" s="16">
        <f>'SC1'!DM53</f>
        <v>0</v>
      </c>
      <c r="GF101" s="16" t="e">
        <f t="shared" si="166"/>
        <v>#N/A</v>
      </c>
      <c r="GG101" s="16" t="e">
        <f t="shared" si="167"/>
        <v>#N/A</v>
      </c>
      <c r="GH101" s="45" t="e">
        <f>'SC1'!DN53</f>
        <v>#N/A</v>
      </c>
      <c r="GI101" s="46">
        <f>'SC1'!DO53</f>
        <v>0</v>
      </c>
      <c r="GJ101" s="46">
        <f>'SC1'!DP53</f>
        <v>0</v>
      </c>
      <c r="GK101" s="46" t="e">
        <f t="shared" si="168"/>
        <v>#N/A</v>
      </c>
      <c r="GL101" s="47" t="e">
        <f t="shared" si="169"/>
        <v>#N/A</v>
      </c>
      <c r="GM101" s="16" t="e">
        <f>'SC1'!DQ53</f>
        <v>#N/A</v>
      </c>
      <c r="GN101" s="16">
        <f>'SC1'!DR53</f>
        <v>0</v>
      </c>
      <c r="GO101" s="16">
        <f>'SC1'!DS53</f>
        <v>0</v>
      </c>
      <c r="GP101" s="16" t="e">
        <f t="shared" si="170"/>
        <v>#N/A</v>
      </c>
      <c r="GQ101" s="16" t="e">
        <f t="shared" si="171"/>
        <v>#N/A</v>
      </c>
      <c r="GR101" s="45" t="e">
        <f>'SC1'!DT53</f>
        <v>#N/A</v>
      </c>
      <c r="GS101" s="46">
        <f>'SC1'!DU53</f>
        <v>0</v>
      </c>
      <c r="GT101" s="46">
        <f>'SC1'!DV53</f>
        <v>0</v>
      </c>
      <c r="GU101" s="46" t="e">
        <f t="shared" si="172"/>
        <v>#N/A</v>
      </c>
      <c r="GV101" s="47" t="e">
        <f t="shared" si="173"/>
        <v>#N/A</v>
      </c>
      <c r="GW101" s="16" t="e">
        <f>'SC1'!DW53</f>
        <v>#N/A</v>
      </c>
      <c r="GX101" s="16">
        <f>'SC1'!DX53</f>
        <v>0</v>
      </c>
      <c r="GY101" s="16">
        <f>'SC1'!DY53</f>
        <v>0</v>
      </c>
      <c r="GZ101" s="16" t="e">
        <f t="shared" si="174"/>
        <v>#N/A</v>
      </c>
      <c r="HA101" s="16" t="e">
        <f t="shared" si="175"/>
        <v>#N/A</v>
      </c>
      <c r="HB101" s="45" t="e">
        <f>'SC1'!DZ53</f>
        <v>#N/A</v>
      </c>
      <c r="HC101" s="46">
        <f>'SC1'!EA53</f>
        <v>0</v>
      </c>
      <c r="HD101" s="46">
        <f>'SC1'!EB53</f>
        <v>0</v>
      </c>
      <c r="HE101" s="46" t="e">
        <f t="shared" si="176"/>
        <v>#N/A</v>
      </c>
      <c r="HF101" s="47" t="e">
        <f t="shared" si="177"/>
        <v>#N/A</v>
      </c>
      <c r="HG101" s="16" t="e">
        <f>'SC1'!EC53</f>
        <v>#N/A</v>
      </c>
      <c r="HH101" s="16">
        <f>'SC1'!ED53</f>
        <v>0</v>
      </c>
      <c r="HI101" s="16">
        <f>'SC1'!EE53</f>
        <v>0</v>
      </c>
      <c r="HJ101" s="16" t="e">
        <f t="shared" si="178"/>
        <v>#N/A</v>
      </c>
      <c r="HK101" s="16" t="e">
        <f t="shared" si="179"/>
        <v>#N/A</v>
      </c>
      <c r="HL101" s="45" t="e">
        <f>'SC1'!EF53</f>
        <v>#N/A</v>
      </c>
      <c r="HM101" s="46">
        <f>'SC1'!EG53</f>
        <v>0</v>
      </c>
      <c r="HN101" s="46">
        <f>'SC1'!EH53</f>
        <v>0</v>
      </c>
      <c r="HO101" s="46" t="e">
        <f t="shared" si="180"/>
        <v>#N/A</v>
      </c>
      <c r="HP101" s="47" t="e">
        <f t="shared" si="181"/>
        <v>#N/A</v>
      </c>
      <c r="HQ101" s="16" t="e">
        <f>'SC1'!EI53</f>
        <v>#N/A</v>
      </c>
      <c r="HR101" s="16">
        <f>'SC1'!EJ53</f>
        <v>0</v>
      </c>
      <c r="HS101" s="16">
        <f>'SC1'!EK53</f>
        <v>0</v>
      </c>
      <c r="HT101" s="16" t="e">
        <f t="shared" si="182"/>
        <v>#N/A</v>
      </c>
      <c r="HU101" s="16" t="e">
        <f t="shared" si="183"/>
        <v>#N/A</v>
      </c>
      <c r="HV101" s="45" t="e">
        <f>'SC1'!EL53</f>
        <v>#N/A</v>
      </c>
      <c r="HW101" s="46">
        <f>'SC1'!EM53</f>
        <v>0</v>
      </c>
      <c r="HX101" s="46">
        <f>'SC1'!EN53</f>
        <v>0</v>
      </c>
      <c r="HY101" s="46" t="e">
        <f t="shared" si="184"/>
        <v>#N/A</v>
      </c>
      <c r="HZ101" s="47" t="e">
        <f t="shared" si="185"/>
        <v>#N/A</v>
      </c>
      <c r="IA101" s="45" t="e">
        <f>'SC1'!EO53</f>
        <v>#N/A</v>
      </c>
      <c r="IB101" s="46">
        <f>'SC1'!EP53</f>
        <v>0</v>
      </c>
      <c r="IC101" s="46">
        <f>'SC1'!EQ53</f>
        <v>0</v>
      </c>
      <c r="ID101" s="46" t="e">
        <f t="shared" si="186"/>
        <v>#N/A</v>
      </c>
      <c r="IE101" s="47" t="e">
        <f t="shared" si="187"/>
        <v>#N/A</v>
      </c>
    </row>
    <row r="102" spans="1:239" s="16" customFormat="1" x14ac:dyDescent="0.25">
      <c r="A102" s="16">
        <f>'SC1'!A54</f>
        <v>0</v>
      </c>
      <c r="B102" s="16" t="e">
        <f>'SC1'!B54</f>
        <v>#N/A</v>
      </c>
      <c r="C102" s="16" t="e">
        <f>'SC1'!C54</f>
        <v>#N/A</v>
      </c>
      <c r="D102" s="16" t="e">
        <f>'SC1'!D54</f>
        <v>#N/A</v>
      </c>
      <c r="E102" s="16" t="e">
        <f>'SC1'!E54</f>
        <v>#N/A</v>
      </c>
      <c r="F102" s="16" t="e">
        <f>'SC1'!F54</f>
        <v>#N/A</v>
      </c>
      <c r="G102" s="16" t="e">
        <f>'SC1'!G54</f>
        <v>#N/A</v>
      </c>
      <c r="H102" s="16" t="e">
        <f>'SC1'!H54</f>
        <v>#N/A</v>
      </c>
      <c r="I102" s="16" t="e">
        <f>'SC1'!I54</f>
        <v>#N/A</v>
      </c>
      <c r="J102" s="45" t="e">
        <f>'SC1'!J54</f>
        <v>#N/A</v>
      </c>
      <c r="K102" s="46" t="e">
        <f>'SC1'!K54</f>
        <v>#N/A</v>
      </c>
      <c r="L102" s="46" t="e">
        <f>'SC1'!#REF!</f>
        <v>#REF!</v>
      </c>
      <c r="M102" s="46" t="e">
        <f t="shared" si="188"/>
        <v>#N/A</v>
      </c>
      <c r="N102" s="47" t="e">
        <f t="shared" si="192"/>
        <v>#REF!</v>
      </c>
      <c r="O102" s="16" t="e">
        <f>'SC1'!M54</f>
        <v>#N/A</v>
      </c>
      <c r="P102" s="16" t="e">
        <f>'SC1'!N54</f>
        <v>#N/A</v>
      </c>
      <c r="Q102" s="16" t="e">
        <f>'SC1'!#REF!</f>
        <v>#REF!</v>
      </c>
      <c r="R102" s="16" t="e">
        <f t="shared" si="98"/>
        <v>#N/A</v>
      </c>
      <c r="S102" s="16" t="e">
        <f t="shared" si="99"/>
        <v>#REF!</v>
      </c>
      <c r="T102" s="45" t="e">
        <f>'SC1'!P54</f>
        <v>#N/A</v>
      </c>
      <c r="U102" s="46" t="e">
        <f>'SC1'!Q54</f>
        <v>#N/A</v>
      </c>
      <c r="V102" s="46" t="e">
        <f>'SC1'!R54</f>
        <v>#N/A</v>
      </c>
      <c r="W102" s="46" t="e">
        <f t="shared" si="100"/>
        <v>#N/A</v>
      </c>
      <c r="X102" s="47" t="e">
        <f t="shared" si="101"/>
        <v>#N/A</v>
      </c>
      <c r="Y102" s="16" t="e">
        <f>'SC1'!S54</f>
        <v>#N/A</v>
      </c>
      <c r="Z102" s="16" t="e">
        <f>'SC1'!T54</f>
        <v>#N/A</v>
      </c>
      <c r="AA102" s="16" t="e">
        <f>'SC1'!U54</f>
        <v>#N/A</v>
      </c>
      <c r="AB102" s="16" t="e">
        <f t="shared" si="102"/>
        <v>#N/A</v>
      </c>
      <c r="AC102" s="16" t="e">
        <f t="shared" si="103"/>
        <v>#N/A</v>
      </c>
      <c r="AD102" s="45" t="e">
        <f>'SC1'!V54</f>
        <v>#N/A</v>
      </c>
      <c r="AE102" s="46" t="e">
        <f>'SC1'!W54</f>
        <v>#N/A</v>
      </c>
      <c r="AF102" s="46" t="e">
        <f>'SC1'!X54</f>
        <v>#N/A</v>
      </c>
      <c r="AG102" s="46" t="e">
        <f t="shared" si="104"/>
        <v>#N/A</v>
      </c>
      <c r="AH102" s="47" t="e">
        <f t="shared" si="105"/>
        <v>#N/A</v>
      </c>
      <c r="AI102" s="16" t="e">
        <f>'SC1'!Y54</f>
        <v>#N/A</v>
      </c>
      <c r="AJ102" s="16" t="e">
        <f>'SC1'!Z54</f>
        <v>#N/A</v>
      </c>
      <c r="AK102" s="16" t="e">
        <f>'SC1'!AA54</f>
        <v>#N/A</v>
      </c>
      <c r="AL102" s="16" t="e">
        <f t="shared" si="106"/>
        <v>#N/A</v>
      </c>
      <c r="AM102" s="16" t="e">
        <f t="shared" si="107"/>
        <v>#N/A</v>
      </c>
      <c r="AN102" s="45" t="e">
        <f>'SC1'!AB54</f>
        <v>#N/A</v>
      </c>
      <c r="AO102" s="46">
        <f>'SC1'!AC54</f>
        <v>0</v>
      </c>
      <c r="AP102" s="46">
        <f>'SC1'!AD54</f>
        <v>0</v>
      </c>
      <c r="AQ102" s="46" t="e">
        <f t="shared" si="108"/>
        <v>#N/A</v>
      </c>
      <c r="AR102" s="47" t="e">
        <f t="shared" si="109"/>
        <v>#N/A</v>
      </c>
      <c r="AS102" s="16" t="e">
        <f>'SC1'!AE54</f>
        <v>#N/A</v>
      </c>
      <c r="AT102" s="16">
        <f>'SC1'!AF54</f>
        <v>0</v>
      </c>
      <c r="AU102" s="16">
        <f>'SC1'!AG54</f>
        <v>0</v>
      </c>
      <c r="AV102" s="16" t="e">
        <f t="shared" si="110"/>
        <v>#N/A</v>
      </c>
      <c r="AW102" s="16" t="e">
        <f t="shared" si="111"/>
        <v>#N/A</v>
      </c>
      <c r="AX102" s="45" t="e">
        <f>'SC1'!AH54</f>
        <v>#N/A</v>
      </c>
      <c r="AY102" s="46">
        <f>'SC1'!AI54</f>
        <v>0</v>
      </c>
      <c r="AZ102" s="46">
        <f>'SC1'!AJ54</f>
        <v>0</v>
      </c>
      <c r="BA102" s="46" t="e">
        <f t="shared" si="112"/>
        <v>#N/A</v>
      </c>
      <c r="BB102" s="47" t="e">
        <f t="shared" si="113"/>
        <v>#N/A</v>
      </c>
      <c r="BC102" s="16" t="e">
        <f>'SC1'!AK54</f>
        <v>#N/A</v>
      </c>
      <c r="BD102" s="16">
        <f>'SC1'!AL54</f>
        <v>0</v>
      </c>
      <c r="BE102" s="16">
        <f>'SC1'!AM54</f>
        <v>0</v>
      </c>
      <c r="BF102" s="16" t="e">
        <f t="shared" si="114"/>
        <v>#N/A</v>
      </c>
      <c r="BG102" s="16" t="e">
        <f t="shared" si="115"/>
        <v>#N/A</v>
      </c>
      <c r="BH102" s="45" t="e">
        <f>'SC1'!AN54</f>
        <v>#N/A</v>
      </c>
      <c r="BI102" s="46">
        <f>'SC1'!AO54</f>
        <v>0</v>
      </c>
      <c r="BJ102" s="46">
        <f>'SC1'!AP54</f>
        <v>0</v>
      </c>
      <c r="BK102" s="46" t="e">
        <f t="shared" si="116"/>
        <v>#N/A</v>
      </c>
      <c r="BL102" s="47" t="e">
        <f t="shared" si="117"/>
        <v>#N/A</v>
      </c>
      <c r="BM102" s="16" t="e">
        <f>'SC1'!AQ54</f>
        <v>#N/A</v>
      </c>
      <c r="BN102" s="16">
        <f>'SC1'!AR54</f>
        <v>0</v>
      </c>
      <c r="BO102" s="16">
        <f>'SC1'!AS54</f>
        <v>0</v>
      </c>
      <c r="BP102" s="16" t="e">
        <f t="shared" si="118"/>
        <v>#N/A</v>
      </c>
      <c r="BQ102" s="16" t="e">
        <f t="shared" si="119"/>
        <v>#N/A</v>
      </c>
      <c r="BR102" s="45" t="e">
        <f>'SC1'!AT54</f>
        <v>#N/A</v>
      </c>
      <c r="BS102" s="46">
        <f>'SC1'!AU54</f>
        <v>0</v>
      </c>
      <c r="BT102" s="46">
        <f>'SC1'!AV54</f>
        <v>0</v>
      </c>
      <c r="BU102" s="46" t="e">
        <f t="shared" si="120"/>
        <v>#N/A</v>
      </c>
      <c r="BV102" s="47" t="e">
        <f t="shared" si="121"/>
        <v>#N/A</v>
      </c>
      <c r="BW102" s="16" t="e">
        <f>'SC1'!AW54</f>
        <v>#N/A</v>
      </c>
      <c r="BX102" s="16">
        <f>'SC1'!AX54</f>
        <v>0</v>
      </c>
      <c r="BY102" s="16">
        <f>'SC1'!AY54</f>
        <v>0</v>
      </c>
      <c r="BZ102" s="16" t="e">
        <f t="shared" si="122"/>
        <v>#N/A</v>
      </c>
      <c r="CA102" s="16" t="e">
        <f t="shared" si="123"/>
        <v>#N/A</v>
      </c>
      <c r="CB102" s="45" t="e">
        <f>'SC1'!AZ54</f>
        <v>#N/A</v>
      </c>
      <c r="CC102" s="46">
        <f>'SC1'!BA54</f>
        <v>0</v>
      </c>
      <c r="CD102" s="46">
        <f>'SC1'!BB54</f>
        <v>0</v>
      </c>
      <c r="CE102" s="46" t="e">
        <f t="shared" si="124"/>
        <v>#N/A</v>
      </c>
      <c r="CF102" s="47" t="e">
        <f t="shared" si="125"/>
        <v>#N/A</v>
      </c>
      <c r="CG102" s="16" t="e">
        <f>'SC1'!BC54</f>
        <v>#N/A</v>
      </c>
      <c r="CH102" s="16">
        <f>'SC1'!BD54</f>
        <v>0</v>
      </c>
      <c r="CI102" s="16">
        <f>'SC1'!BE54</f>
        <v>0</v>
      </c>
      <c r="CJ102" s="16" t="e">
        <f t="shared" si="126"/>
        <v>#N/A</v>
      </c>
      <c r="CK102" s="16" t="e">
        <f t="shared" si="127"/>
        <v>#N/A</v>
      </c>
      <c r="CL102" s="45" t="e">
        <f>'SC1'!BF54</f>
        <v>#N/A</v>
      </c>
      <c r="CM102" s="46">
        <f>'SC1'!BG54</f>
        <v>0</v>
      </c>
      <c r="CN102" s="46">
        <f>'SC1'!BH54</f>
        <v>0</v>
      </c>
      <c r="CO102" s="46" t="e">
        <f t="shared" si="128"/>
        <v>#N/A</v>
      </c>
      <c r="CP102" s="47" t="e">
        <f t="shared" si="129"/>
        <v>#N/A</v>
      </c>
      <c r="CQ102" s="16" t="e">
        <f>'SC1'!BI54</f>
        <v>#N/A</v>
      </c>
      <c r="CR102" s="16">
        <f>'SC1'!BJ54</f>
        <v>0</v>
      </c>
      <c r="CS102" s="16">
        <f>'SC1'!BK54</f>
        <v>0</v>
      </c>
      <c r="CT102" s="16" t="e">
        <f t="shared" si="130"/>
        <v>#N/A</v>
      </c>
      <c r="CU102" s="16" t="e">
        <f t="shared" si="131"/>
        <v>#N/A</v>
      </c>
      <c r="CV102" s="45" t="e">
        <f>'SC1'!BL54</f>
        <v>#N/A</v>
      </c>
      <c r="CW102" s="46">
        <f>'SC1'!BM54</f>
        <v>0</v>
      </c>
      <c r="CX102" s="46">
        <f>'SC1'!BN54</f>
        <v>0</v>
      </c>
      <c r="CY102" s="46" t="e">
        <f t="shared" si="132"/>
        <v>#N/A</v>
      </c>
      <c r="CZ102" s="47" t="e">
        <f t="shared" si="133"/>
        <v>#N/A</v>
      </c>
      <c r="DA102" s="16" t="e">
        <f>'SC1'!BO54</f>
        <v>#N/A</v>
      </c>
      <c r="DB102" s="16">
        <f>'SC1'!BP54</f>
        <v>0</v>
      </c>
      <c r="DC102" s="16">
        <f>'SC1'!BQ54</f>
        <v>0</v>
      </c>
      <c r="DD102" s="16" t="e">
        <f t="shared" si="134"/>
        <v>#N/A</v>
      </c>
      <c r="DE102" s="16" t="e">
        <f t="shared" si="135"/>
        <v>#N/A</v>
      </c>
      <c r="DF102" s="45" t="e">
        <f>'SC1'!BR54</f>
        <v>#N/A</v>
      </c>
      <c r="DG102" s="46">
        <f>'SC1'!BS54</f>
        <v>0</v>
      </c>
      <c r="DH102" s="46">
        <f>'SC1'!BT54</f>
        <v>0</v>
      </c>
      <c r="DI102" s="46" t="e">
        <f t="shared" si="136"/>
        <v>#N/A</v>
      </c>
      <c r="DJ102" s="47" t="e">
        <f t="shared" si="137"/>
        <v>#N/A</v>
      </c>
      <c r="DK102" s="16" t="e">
        <f>'SC1'!BU54</f>
        <v>#N/A</v>
      </c>
      <c r="DL102" s="16">
        <f>'SC1'!BV54</f>
        <v>0</v>
      </c>
      <c r="DM102" s="16">
        <f>'SC1'!BW54</f>
        <v>0</v>
      </c>
      <c r="DN102" s="16" t="e">
        <f t="shared" si="138"/>
        <v>#N/A</v>
      </c>
      <c r="DO102" s="16" t="e">
        <f t="shared" si="139"/>
        <v>#N/A</v>
      </c>
      <c r="DP102" s="45" t="e">
        <f>'SC1'!BX54</f>
        <v>#N/A</v>
      </c>
      <c r="DQ102" s="46">
        <f>'SC1'!BY54</f>
        <v>0</v>
      </c>
      <c r="DR102" s="46">
        <f>'SC1'!BZ54</f>
        <v>0</v>
      </c>
      <c r="DS102" s="46" t="e">
        <f t="shared" si="140"/>
        <v>#N/A</v>
      </c>
      <c r="DT102" s="47" t="e">
        <f t="shared" si="141"/>
        <v>#N/A</v>
      </c>
      <c r="DU102" s="16" t="e">
        <f>'SC1'!CA54</f>
        <v>#N/A</v>
      </c>
      <c r="DV102" s="16">
        <f>'SC1'!CB54</f>
        <v>0</v>
      </c>
      <c r="DW102" s="16">
        <f>'SC1'!CC54</f>
        <v>0</v>
      </c>
      <c r="DX102" s="16" t="e">
        <f t="shared" si="142"/>
        <v>#N/A</v>
      </c>
      <c r="DY102" s="16" t="e">
        <f t="shared" si="143"/>
        <v>#N/A</v>
      </c>
      <c r="DZ102" s="45" t="e">
        <f>'SC1'!CD54</f>
        <v>#N/A</v>
      </c>
      <c r="EA102" s="46">
        <f>'SC1'!CE54</f>
        <v>0</v>
      </c>
      <c r="EB102" s="46">
        <f>'SC1'!CF54</f>
        <v>0</v>
      </c>
      <c r="EC102" s="46" t="e">
        <f t="shared" si="144"/>
        <v>#N/A</v>
      </c>
      <c r="ED102" s="47" t="e">
        <f t="shared" si="145"/>
        <v>#N/A</v>
      </c>
      <c r="EE102" s="16" t="e">
        <f>'SC1'!CG54</f>
        <v>#N/A</v>
      </c>
      <c r="EF102" s="16">
        <f>'SC1'!CH54</f>
        <v>0</v>
      </c>
      <c r="EG102" s="16">
        <f>'SC1'!CI54</f>
        <v>0</v>
      </c>
      <c r="EH102" s="16" t="e">
        <f t="shared" si="146"/>
        <v>#N/A</v>
      </c>
      <c r="EI102" s="16" t="e">
        <f t="shared" si="147"/>
        <v>#N/A</v>
      </c>
      <c r="EJ102" s="45" t="e">
        <f>'SC1'!CJ54</f>
        <v>#N/A</v>
      </c>
      <c r="EK102" s="46">
        <f>'SC1'!CK54</f>
        <v>0</v>
      </c>
      <c r="EL102" s="46">
        <f>'SC1'!CL54</f>
        <v>0</v>
      </c>
      <c r="EM102" s="46" t="e">
        <f t="shared" si="148"/>
        <v>#N/A</v>
      </c>
      <c r="EN102" s="47" t="e">
        <f t="shared" si="149"/>
        <v>#N/A</v>
      </c>
      <c r="EO102" s="16" t="e">
        <f>'SC1'!CM54</f>
        <v>#N/A</v>
      </c>
      <c r="EP102" s="16">
        <f>'SC1'!CN54</f>
        <v>0</v>
      </c>
      <c r="EQ102" s="16">
        <f>'SC1'!CO54</f>
        <v>0</v>
      </c>
      <c r="ER102" s="16" t="e">
        <f t="shared" si="150"/>
        <v>#N/A</v>
      </c>
      <c r="ES102" s="16" t="e">
        <f t="shared" si="151"/>
        <v>#N/A</v>
      </c>
      <c r="ET102" s="45" t="e">
        <f>'SC1'!CP54</f>
        <v>#N/A</v>
      </c>
      <c r="EU102" s="46">
        <f>'SC1'!CQ54</f>
        <v>0</v>
      </c>
      <c r="EV102" s="46">
        <f>'SC1'!CR54</f>
        <v>0</v>
      </c>
      <c r="EW102" s="46" t="e">
        <f t="shared" si="152"/>
        <v>#N/A</v>
      </c>
      <c r="EX102" s="47" t="e">
        <f t="shared" si="153"/>
        <v>#N/A</v>
      </c>
      <c r="EY102" s="16" t="e">
        <f>'SC1'!CS54</f>
        <v>#N/A</v>
      </c>
      <c r="EZ102" s="16">
        <f>'SC1'!CT54</f>
        <v>0</v>
      </c>
      <c r="FA102" s="16">
        <f>'SC1'!CU54</f>
        <v>0</v>
      </c>
      <c r="FB102" s="16" t="e">
        <f t="shared" si="154"/>
        <v>#N/A</v>
      </c>
      <c r="FC102" s="16" t="e">
        <f t="shared" si="155"/>
        <v>#N/A</v>
      </c>
      <c r="FD102" s="45" t="e">
        <f>'SC1'!CV54</f>
        <v>#N/A</v>
      </c>
      <c r="FE102" s="46">
        <f>'SC1'!CW54</f>
        <v>0</v>
      </c>
      <c r="FF102" s="46">
        <f>'SC1'!CX54</f>
        <v>0</v>
      </c>
      <c r="FG102" s="46" t="e">
        <f t="shared" si="156"/>
        <v>#N/A</v>
      </c>
      <c r="FH102" s="47" t="e">
        <f t="shared" si="157"/>
        <v>#N/A</v>
      </c>
      <c r="FI102" s="16" t="e">
        <f>'SC1'!CY54</f>
        <v>#N/A</v>
      </c>
      <c r="FJ102" s="16">
        <f>'SC1'!CZ54</f>
        <v>0</v>
      </c>
      <c r="FK102" s="16">
        <f>'SC1'!DA54</f>
        <v>0</v>
      </c>
      <c r="FL102" s="16" t="e">
        <f t="shared" si="158"/>
        <v>#N/A</v>
      </c>
      <c r="FM102" s="16" t="e">
        <f t="shared" si="159"/>
        <v>#N/A</v>
      </c>
      <c r="FN102" s="45" t="e">
        <f>'SC1'!DB54</f>
        <v>#N/A</v>
      </c>
      <c r="FO102" s="46">
        <f>'SC1'!DC54</f>
        <v>0</v>
      </c>
      <c r="FP102" s="46">
        <f>'SC1'!DD54</f>
        <v>0</v>
      </c>
      <c r="FQ102" s="46" t="e">
        <f t="shared" si="160"/>
        <v>#N/A</v>
      </c>
      <c r="FR102" s="47" t="e">
        <f t="shared" si="161"/>
        <v>#N/A</v>
      </c>
      <c r="FS102" s="16" t="e">
        <f>'SC1'!DE54</f>
        <v>#N/A</v>
      </c>
      <c r="FT102" s="16">
        <f>'SC1'!DF54</f>
        <v>0</v>
      </c>
      <c r="FU102" s="16">
        <f>'SC1'!DG54</f>
        <v>0</v>
      </c>
      <c r="FV102" s="16" t="e">
        <f t="shared" si="162"/>
        <v>#N/A</v>
      </c>
      <c r="FW102" s="16" t="e">
        <f t="shared" si="163"/>
        <v>#N/A</v>
      </c>
      <c r="FX102" s="45" t="e">
        <f>'SC1'!DH54</f>
        <v>#N/A</v>
      </c>
      <c r="FY102" s="46">
        <f>'SC1'!DI54</f>
        <v>0</v>
      </c>
      <c r="FZ102" s="46">
        <f>'SC1'!DJ54</f>
        <v>0</v>
      </c>
      <c r="GA102" s="46" t="e">
        <f t="shared" si="164"/>
        <v>#N/A</v>
      </c>
      <c r="GB102" s="47" t="e">
        <f t="shared" si="165"/>
        <v>#N/A</v>
      </c>
      <c r="GC102" s="16" t="e">
        <f>'SC1'!DK54</f>
        <v>#N/A</v>
      </c>
      <c r="GD102" s="16">
        <f>'SC1'!DL54</f>
        <v>0</v>
      </c>
      <c r="GE102" s="16">
        <f>'SC1'!DM54</f>
        <v>0</v>
      </c>
      <c r="GF102" s="16" t="e">
        <f t="shared" si="166"/>
        <v>#N/A</v>
      </c>
      <c r="GG102" s="16" t="e">
        <f t="shared" si="167"/>
        <v>#N/A</v>
      </c>
      <c r="GH102" s="45" t="e">
        <f>'SC1'!DN54</f>
        <v>#N/A</v>
      </c>
      <c r="GI102" s="46">
        <f>'SC1'!DO54</f>
        <v>0</v>
      </c>
      <c r="GJ102" s="46">
        <f>'SC1'!DP54</f>
        <v>0</v>
      </c>
      <c r="GK102" s="46" t="e">
        <f t="shared" si="168"/>
        <v>#N/A</v>
      </c>
      <c r="GL102" s="47" t="e">
        <f t="shared" si="169"/>
        <v>#N/A</v>
      </c>
      <c r="GM102" s="16" t="e">
        <f>'SC1'!DQ54</f>
        <v>#N/A</v>
      </c>
      <c r="GN102" s="16">
        <f>'SC1'!DR54</f>
        <v>0</v>
      </c>
      <c r="GO102" s="16">
        <f>'SC1'!DS54</f>
        <v>0</v>
      </c>
      <c r="GP102" s="16" t="e">
        <f t="shared" si="170"/>
        <v>#N/A</v>
      </c>
      <c r="GQ102" s="16" t="e">
        <f t="shared" si="171"/>
        <v>#N/A</v>
      </c>
      <c r="GR102" s="45" t="e">
        <f>'SC1'!DT54</f>
        <v>#N/A</v>
      </c>
      <c r="GS102" s="46">
        <f>'SC1'!DU54</f>
        <v>0</v>
      </c>
      <c r="GT102" s="46">
        <f>'SC1'!DV54</f>
        <v>0</v>
      </c>
      <c r="GU102" s="46" t="e">
        <f t="shared" si="172"/>
        <v>#N/A</v>
      </c>
      <c r="GV102" s="47" t="e">
        <f t="shared" si="173"/>
        <v>#N/A</v>
      </c>
      <c r="GW102" s="16" t="e">
        <f>'SC1'!DW54</f>
        <v>#N/A</v>
      </c>
      <c r="GX102" s="16">
        <f>'SC1'!DX54</f>
        <v>0</v>
      </c>
      <c r="GY102" s="16">
        <f>'SC1'!DY54</f>
        <v>0</v>
      </c>
      <c r="GZ102" s="16" t="e">
        <f t="shared" si="174"/>
        <v>#N/A</v>
      </c>
      <c r="HA102" s="16" t="e">
        <f t="shared" si="175"/>
        <v>#N/A</v>
      </c>
      <c r="HB102" s="45" t="e">
        <f>'SC1'!DZ54</f>
        <v>#N/A</v>
      </c>
      <c r="HC102" s="46">
        <f>'SC1'!EA54</f>
        <v>0</v>
      </c>
      <c r="HD102" s="46">
        <f>'SC1'!EB54</f>
        <v>0</v>
      </c>
      <c r="HE102" s="46" t="e">
        <f t="shared" si="176"/>
        <v>#N/A</v>
      </c>
      <c r="HF102" s="47" t="e">
        <f t="shared" si="177"/>
        <v>#N/A</v>
      </c>
      <c r="HG102" s="16" t="e">
        <f>'SC1'!EC54</f>
        <v>#N/A</v>
      </c>
      <c r="HH102" s="16">
        <f>'SC1'!ED54</f>
        <v>0</v>
      </c>
      <c r="HI102" s="16">
        <f>'SC1'!EE54</f>
        <v>0</v>
      </c>
      <c r="HJ102" s="16" t="e">
        <f t="shared" si="178"/>
        <v>#N/A</v>
      </c>
      <c r="HK102" s="16" t="e">
        <f t="shared" si="179"/>
        <v>#N/A</v>
      </c>
      <c r="HL102" s="45" t="e">
        <f>'SC1'!EF54</f>
        <v>#N/A</v>
      </c>
      <c r="HM102" s="46">
        <f>'SC1'!EG54</f>
        <v>0</v>
      </c>
      <c r="HN102" s="46">
        <f>'SC1'!EH54</f>
        <v>0</v>
      </c>
      <c r="HO102" s="46" t="e">
        <f t="shared" si="180"/>
        <v>#N/A</v>
      </c>
      <c r="HP102" s="47" t="e">
        <f t="shared" si="181"/>
        <v>#N/A</v>
      </c>
      <c r="HQ102" s="16" t="e">
        <f>'SC1'!EI54</f>
        <v>#N/A</v>
      </c>
      <c r="HR102" s="16">
        <f>'SC1'!EJ54</f>
        <v>0</v>
      </c>
      <c r="HS102" s="16">
        <f>'SC1'!EK54</f>
        <v>0</v>
      </c>
      <c r="HT102" s="16" t="e">
        <f t="shared" si="182"/>
        <v>#N/A</v>
      </c>
      <c r="HU102" s="16" t="e">
        <f t="shared" si="183"/>
        <v>#N/A</v>
      </c>
      <c r="HV102" s="45" t="e">
        <f>'SC1'!EL54</f>
        <v>#N/A</v>
      </c>
      <c r="HW102" s="46">
        <f>'SC1'!EM54</f>
        <v>0</v>
      </c>
      <c r="HX102" s="46">
        <f>'SC1'!EN54</f>
        <v>0</v>
      </c>
      <c r="HY102" s="46" t="e">
        <f t="shared" si="184"/>
        <v>#N/A</v>
      </c>
      <c r="HZ102" s="47" t="e">
        <f t="shared" si="185"/>
        <v>#N/A</v>
      </c>
      <c r="IA102" s="45" t="e">
        <f>'SC1'!EO54</f>
        <v>#N/A</v>
      </c>
      <c r="IB102" s="46">
        <f>'SC1'!EP54</f>
        <v>0</v>
      </c>
      <c r="IC102" s="46">
        <f>'SC1'!EQ54</f>
        <v>0</v>
      </c>
      <c r="ID102" s="46" t="e">
        <f t="shared" si="186"/>
        <v>#N/A</v>
      </c>
      <c r="IE102" s="47" t="e">
        <f t="shared" si="187"/>
        <v>#N/A</v>
      </c>
    </row>
    <row r="103" spans="1:239" s="16" customFormat="1" x14ac:dyDescent="0.25">
      <c r="A103" s="16">
        <f>'SC1'!A55</f>
        <v>0</v>
      </c>
      <c r="B103" s="16" t="e">
        <f>'SC1'!B55</f>
        <v>#N/A</v>
      </c>
      <c r="C103" s="16" t="e">
        <f>'SC1'!C55</f>
        <v>#N/A</v>
      </c>
      <c r="D103" s="16" t="e">
        <f>'SC1'!D55</f>
        <v>#N/A</v>
      </c>
      <c r="E103" s="16" t="e">
        <f>'SC1'!E55</f>
        <v>#N/A</v>
      </c>
      <c r="F103" s="16" t="e">
        <f>'SC1'!F55</f>
        <v>#N/A</v>
      </c>
      <c r="G103" s="16" t="e">
        <f>'SC1'!G55</f>
        <v>#N/A</v>
      </c>
      <c r="H103" s="16" t="e">
        <f>'SC1'!H55</f>
        <v>#N/A</v>
      </c>
      <c r="I103" s="16" t="e">
        <f>'SC1'!I55</f>
        <v>#N/A</v>
      </c>
      <c r="J103" s="45" t="e">
        <f>'SC1'!J55</f>
        <v>#N/A</v>
      </c>
      <c r="K103" s="46" t="e">
        <f>'SC1'!K55</f>
        <v>#N/A</v>
      </c>
      <c r="L103" s="46" t="e">
        <f>'SC1'!#REF!</f>
        <v>#REF!</v>
      </c>
      <c r="M103" s="46" t="e">
        <f t="shared" si="188"/>
        <v>#N/A</v>
      </c>
      <c r="N103" s="47" t="e">
        <f t="shared" si="192"/>
        <v>#REF!</v>
      </c>
      <c r="O103" s="16" t="e">
        <f>'SC1'!M55</f>
        <v>#N/A</v>
      </c>
      <c r="P103" s="16" t="e">
        <f>'SC1'!N55</f>
        <v>#N/A</v>
      </c>
      <c r="Q103" s="16" t="e">
        <f>'SC1'!#REF!</f>
        <v>#REF!</v>
      </c>
      <c r="R103" s="16" t="e">
        <f t="shared" si="98"/>
        <v>#N/A</v>
      </c>
      <c r="S103" s="16" t="e">
        <f t="shared" si="99"/>
        <v>#REF!</v>
      </c>
      <c r="T103" s="45" t="e">
        <f>'SC1'!P55</f>
        <v>#N/A</v>
      </c>
      <c r="U103" s="46" t="e">
        <f>'SC1'!Q55</f>
        <v>#N/A</v>
      </c>
      <c r="V103" s="46" t="e">
        <f>'SC1'!R55</f>
        <v>#N/A</v>
      </c>
      <c r="W103" s="46" t="e">
        <f t="shared" si="100"/>
        <v>#N/A</v>
      </c>
      <c r="X103" s="47" t="e">
        <f t="shared" si="101"/>
        <v>#N/A</v>
      </c>
      <c r="Y103" s="16" t="e">
        <f>'SC1'!S55</f>
        <v>#N/A</v>
      </c>
      <c r="Z103" s="16" t="e">
        <f>'SC1'!T55</f>
        <v>#N/A</v>
      </c>
      <c r="AA103" s="16" t="e">
        <f>'SC1'!U55</f>
        <v>#N/A</v>
      </c>
      <c r="AB103" s="16" t="e">
        <f t="shared" si="102"/>
        <v>#N/A</v>
      </c>
      <c r="AC103" s="16" t="e">
        <f t="shared" si="103"/>
        <v>#N/A</v>
      </c>
      <c r="AD103" s="45" t="e">
        <f>'SC1'!V55</f>
        <v>#N/A</v>
      </c>
      <c r="AE103" s="46" t="e">
        <f>'SC1'!W55</f>
        <v>#N/A</v>
      </c>
      <c r="AF103" s="46" t="e">
        <f>'SC1'!X55</f>
        <v>#N/A</v>
      </c>
      <c r="AG103" s="46" t="e">
        <f t="shared" si="104"/>
        <v>#N/A</v>
      </c>
      <c r="AH103" s="47" t="e">
        <f t="shared" si="105"/>
        <v>#N/A</v>
      </c>
      <c r="AI103" s="16" t="e">
        <f>'SC1'!Y55</f>
        <v>#N/A</v>
      </c>
      <c r="AJ103" s="16" t="e">
        <f>'SC1'!Z55</f>
        <v>#N/A</v>
      </c>
      <c r="AK103" s="16" t="e">
        <f>'SC1'!AA55</f>
        <v>#N/A</v>
      </c>
      <c r="AL103" s="16" t="e">
        <f t="shared" si="106"/>
        <v>#N/A</v>
      </c>
      <c r="AM103" s="16" t="e">
        <f t="shared" si="107"/>
        <v>#N/A</v>
      </c>
      <c r="AN103" s="45" t="e">
        <f>'SC1'!AB55</f>
        <v>#N/A</v>
      </c>
      <c r="AO103" s="46">
        <f>'SC1'!AC55</f>
        <v>0</v>
      </c>
      <c r="AP103" s="46">
        <f>'SC1'!AD55</f>
        <v>0</v>
      </c>
      <c r="AQ103" s="46" t="e">
        <f t="shared" si="108"/>
        <v>#N/A</v>
      </c>
      <c r="AR103" s="47" t="e">
        <f t="shared" si="109"/>
        <v>#N/A</v>
      </c>
      <c r="AS103" s="16" t="e">
        <f>'SC1'!AE55</f>
        <v>#N/A</v>
      </c>
      <c r="AT103" s="16">
        <f>'SC1'!AF55</f>
        <v>0</v>
      </c>
      <c r="AU103" s="16">
        <f>'SC1'!AG55</f>
        <v>0</v>
      </c>
      <c r="AV103" s="16" t="e">
        <f t="shared" si="110"/>
        <v>#N/A</v>
      </c>
      <c r="AW103" s="16" t="e">
        <f t="shared" si="111"/>
        <v>#N/A</v>
      </c>
      <c r="AX103" s="45" t="e">
        <f>'SC1'!AH55</f>
        <v>#N/A</v>
      </c>
      <c r="AY103" s="46">
        <f>'SC1'!AI55</f>
        <v>0</v>
      </c>
      <c r="AZ103" s="46">
        <f>'SC1'!AJ55</f>
        <v>0</v>
      </c>
      <c r="BA103" s="46" t="e">
        <f t="shared" si="112"/>
        <v>#N/A</v>
      </c>
      <c r="BB103" s="47" t="e">
        <f t="shared" si="113"/>
        <v>#N/A</v>
      </c>
      <c r="BC103" s="16" t="e">
        <f>'SC1'!AK55</f>
        <v>#N/A</v>
      </c>
      <c r="BD103" s="16">
        <f>'SC1'!AL55</f>
        <v>0</v>
      </c>
      <c r="BE103" s="16">
        <f>'SC1'!AM55</f>
        <v>0</v>
      </c>
      <c r="BF103" s="16" t="e">
        <f t="shared" si="114"/>
        <v>#N/A</v>
      </c>
      <c r="BG103" s="16" t="e">
        <f t="shared" si="115"/>
        <v>#N/A</v>
      </c>
      <c r="BH103" s="45" t="e">
        <f>'SC1'!AN55</f>
        <v>#N/A</v>
      </c>
      <c r="BI103" s="46">
        <f>'SC1'!AO55</f>
        <v>0</v>
      </c>
      <c r="BJ103" s="46">
        <f>'SC1'!AP55</f>
        <v>0</v>
      </c>
      <c r="BK103" s="46" t="e">
        <f t="shared" si="116"/>
        <v>#N/A</v>
      </c>
      <c r="BL103" s="47" t="e">
        <f t="shared" si="117"/>
        <v>#N/A</v>
      </c>
      <c r="BM103" s="16" t="e">
        <f>'SC1'!AQ55</f>
        <v>#N/A</v>
      </c>
      <c r="BN103" s="16">
        <f>'SC1'!AR55</f>
        <v>0</v>
      </c>
      <c r="BO103" s="16">
        <f>'SC1'!AS55</f>
        <v>0</v>
      </c>
      <c r="BP103" s="16" t="e">
        <f t="shared" si="118"/>
        <v>#N/A</v>
      </c>
      <c r="BQ103" s="16" t="e">
        <f t="shared" si="119"/>
        <v>#N/A</v>
      </c>
      <c r="BR103" s="45" t="e">
        <f>'SC1'!AT55</f>
        <v>#N/A</v>
      </c>
      <c r="BS103" s="46">
        <f>'SC1'!AU55</f>
        <v>0</v>
      </c>
      <c r="BT103" s="46">
        <f>'SC1'!AV55</f>
        <v>0</v>
      </c>
      <c r="BU103" s="46" t="e">
        <f t="shared" si="120"/>
        <v>#N/A</v>
      </c>
      <c r="BV103" s="47" t="e">
        <f t="shared" si="121"/>
        <v>#N/A</v>
      </c>
      <c r="BW103" s="16" t="e">
        <f>'SC1'!AW55</f>
        <v>#N/A</v>
      </c>
      <c r="BX103" s="16">
        <f>'SC1'!AX55</f>
        <v>0</v>
      </c>
      <c r="BY103" s="16">
        <f>'SC1'!AY55</f>
        <v>0</v>
      </c>
      <c r="BZ103" s="16" t="e">
        <f t="shared" si="122"/>
        <v>#N/A</v>
      </c>
      <c r="CA103" s="16" t="e">
        <f t="shared" si="123"/>
        <v>#N/A</v>
      </c>
      <c r="CB103" s="45" t="e">
        <f>'SC1'!AZ55</f>
        <v>#N/A</v>
      </c>
      <c r="CC103" s="46">
        <f>'SC1'!BA55</f>
        <v>0</v>
      </c>
      <c r="CD103" s="46">
        <f>'SC1'!BB55</f>
        <v>0</v>
      </c>
      <c r="CE103" s="46" t="e">
        <f t="shared" si="124"/>
        <v>#N/A</v>
      </c>
      <c r="CF103" s="47" t="e">
        <f t="shared" si="125"/>
        <v>#N/A</v>
      </c>
      <c r="CG103" s="16" t="e">
        <f>'SC1'!BC55</f>
        <v>#N/A</v>
      </c>
      <c r="CH103" s="16">
        <f>'SC1'!BD55</f>
        <v>0</v>
      </c>
      <c r="CI103" s="16">
        <f>'SC1'!BE55</f>
        <v>0</v>
      </c>
      <c r="CJ103" s="16" t="e">
        <f t="shared" si="126"/>
        <v>#N/A</v>
      </c>
      <c r="CK103" s="16" t="e">
        <f t="shared" si="127"/>
        <v>#N/A</v>
      </c>
      <c r="CL103" s="45" t="e">
        <f>'SC1'!BF55</f>
        <v>#N/A</v>
      </c>
      <c r="CM103" s="46">
        <f>'SC1'!BG55</f>
        <v>0</v>
      </c>
      <c r="CN103" s="46">
        <f>'SC1'!BH55</f>
        <v>0</v>
      </c>
      <c r="CO103" s="46" t="e">
        <f t="shared" si="128"/>
        <v>#N/A</v>
      </c>
      <c r="CP103" s="47" t="e">
        <f t="shared" si="129"/>
        <v>#N/A</v>
      </c>
      <c r="CQ103" s="16" t="e">
        <f>'SC1'!BI55</f>
        <v>#N/A</v>
      </c>
      <c r="CR103" s="16">
        <f>'SC1'!BJ55</f>
        <v>0</v>
      </c>
      <c r="CS103" s="16">
        <f>'SC1'!BK55</f>
        <v>0</v>
      </c>
      <c r="CT103" s="16" t="e">
        <f t="shared" si="130"/>
        <v>#N/A</v>
      </c>
      <c r="CU103" s="16" t="e">
        <f t="shared" si="131"/>
        <v>#N/A</v>
      </c>
      <c r="CV103" s="45" t="e">
        <f>'SC1'!BL55</f>
        <v>#N/A</v>
      </c>
      <c r="CW103" s="46">
        <f>'SC1'!BM55</f>
        <v>0</v>
      </c>
      <c r="CX103" s="46">
        <f>'SC1'!BN55</f>
        <v>0</v>
      </c>
      <c r="CY103" s="46" t="e">
        <f t="shared" si="132"/>
        <v>#N/A</v>
      </c>
      <c r="CZ103" s="47" t="e">
        <f t="shared" si="133"/>
        <v>#N/A</v>
      </c>
      <c r="DA103" s="16" t="e">
        <f>'SC1'!BO55</f>
        <v>#N/A</v>
      </c>
      <c r="DB103" s="16">
        <f>'SC1'!BP55</f>
        <v>0</v>
      </c>
      <c r="DC103" s="16">
        <f>'SC1'!BQ55</f>
        <v>0</v>
      </c>
      <c r="DD103" s="16" t="e">
        <f t="shared" si="134"/>
        <v>#N/A</v>
      </c>
      <c r="DE103" s="16" t="e">
        <f t="shared" si="135"/>
        <v>#N/A</v>
      </c>
      <c r="DF103" s="45" t="e">
        <f>'SC1'!BR55</f>
        <v>#N/A</v>
      </c>
      <c r="DG103" s="46">
        <f>'SC1'!BS55</f>
        <v>0</v>
      </c>
      <c r="DH103" s="46">
        <f>'SC1'!BT55</f>
        <v>0</v>
      </c>
      <c r="DI103" s="46" t="e">
        <f t="shared" si="136"/>
        <v>#N/A</v>
      </c>
      <c r="DJ103" s="47" t="e">
        <f t="shared" si="137"/>
        <v>#N/A</v>
      </c>
      <c r="DK103" s="16" t="e">
        <f>'SC1'!BU55</f>
        <v>#N/A</v>
      </c>
      <c r="DL103" s="16">
        <f>'SC1'!BV55</f>
        <v>0</v>
      </c>
      <c r="DM103" s="16">
        <f>'SC1'!BW55</f>
        <v>0</v>
      </c>
      <c r="DN103" s="16" t="e">
        <f t="shared" si="138"/>
        <v>#N/A</v>
      </c>
      <c r="DO103" s="16" t="e">
        <f t="shared" si="139"/>
        <v>#N/A</v>
      </c>
      <c r="DP103" s="45" t="e">
        <f>'SC1'!BX55</f>
        <v>#N/A</v>
      </c>
      <c r="DQ103" s="46">
        <f>'SC1'!BY55</f>
        <v>0</v>
      </c>
      <c r="DR103" s="46">
        <f>'SC1'!BZ55</f>
        <v>0</v>
      </c>
      <c r="DS103" s="46" t="e">
        <f t="shared" si="140"/>
        <v>#N/A</v>
      </c>
      <c r="DT103" s="47" t="e">
        <f t="shared" si="141"/>
        <v>#N/A</v>
      </c>
      <c r="DU103" s="16" t="e">
        <f>'SC1'!CA55</f>
        <v>#N/A</v>
      </c>
      <c r="DV103" s="16">
        <f>'SC1'!CB55</f>
        <v>0</v>
      </c>
      <c r="DW103" s="16">
        <f>'SC1'!CC55</f>
        <v>0</v>
      </c>
      <c r="DX103" s="16" t="e">
        <f t="shared" si="142"/>
        <v>#N/A</v>
      </c>
      <c r="DY103" s="16" t="e">
        <f t="shared" si="143"/>
        <v>#N/A</v>
      </c>
      <c r="DZ103" s="45" t="e">
        <f>'SC1'!CD55</f>
        <v>#N/A</v>
      </c>
      <c r="EA103" s="46">
        <f>'SC1'!CE55</f>
        <v>0</v>
      </c>
      <c r="EB103" s="46">
        <f>'SC1'!CF55</f>
        <v>0</v>
      </c>
      <c r="EC103" s="46" t="e">
        <f t="shared" si="144"/>
        <v>#N/A</v>
      </c>
      <c r="ED103" s="47" t="e">
        <f t="shared" si="145"/>
        <v>#N/A</v>
      </c>
      <c r="EE103" s="16" t="e">
        <f>'SC1'!CG55</f>
        <v>#N/A</v>
      </c>
      <c r="EF103" s="16">
        <f>'SC1'!CH55</f>
        <v>0</v>
      </c>
      <c r="EG103" s="16">
        <f>'SC1'!CI55</f>
        <v>0</v>
      </c>
      <c r="EH103" s="16" t="e">
        <f t="shared" si="146"/>
        <v>#N/A</v>
      </c>
      <c r="EI103" s="16" t="e">
        <f t="shared" si="147"/>
        <v>#N/A</v>
      </c>
      <c r="EJ103" s="45" t="e">
        <f>'SC1'!CJ55</f>
        <v>#N/A</v>
      </c>
      <c r="EK103" s="46">
        <f>'SC1'!CK55</f>
        <v>0</v>
      </c>
      <c r="EL103" s="46">
        <f>'SC1'!CL55</f>
        <v>0</v>
      </c>
      <c r="EM103" s="46" t="e">
        <f t="shared" si="148"/>
        <v>#N/A</v>
      </c>
      <c r="EN103" s="47" t="e">
        <f t="shared" si="149"/>
        <v>#N/A</v>
      </c>
      <c r="EO103" s="16" t="e">
        <f>'SC1'!CM55</f>
        <v>#N/A</v>
      </c>
      <c r="EP103" s="16">
        <f>'SC1'!CN55</f>
        <v>0</v>
      </c>
      <c r="EQ103" s="16">
        <f>'SC1'!CO55</f>
        <v>0</v>
      </c>
      <c r="ER103" s="16" t="e">
        <f t="shared" si="150"/>
        <v>#N/A</v>
      </c>
      <c r="ES103" s="16" t="e">
        <f t="shared" si="151"/>
        <v>#N/A</v>
      </c>
      <c r="ET103" s="45" t="e">
        <f>'SC1'!CP55</f>
        <v>#N/A</v>
      </c>
      <c r="EU103" s="46">
        <f>'SC1'!CQ55</f>
        <v>0</v>
      </c>
      <c r="EV103" s="46">
        <f>'SC1'!CR55</f>
        <v>0</v>
      </c>
      <c r="EW103" s="46" t="e">
        <f t="shared" si="152"/>
        <v>#N/A</v>
      </c>
      <c r="EX103" s="47" t="e">
        <f t="shared" si="153"/>
        <v>#N/A</v>
      </c>
      <c r="EY103" s="16" t="e">
        <f>'SC1'!CS55</f>
        <v>#N/A</v>
      </c>
      <c r="EZ103" s="16">
        <f>'SC1'!CT55</f>
        <v>0</v>
      </c>
      <c r="FA103" s="16">
        <f>'SC1'!CU55</f>
        <v>0</v>
      </c>
      <c r="FB103" s="16" t="e">
        <f t="shared" si="154"/>
        <v>#N/A</v>
      </c>
      <c r="FC103" s="16" t="e">
        <f t="shared" si="155"/>
        <v>#N/A</v>
      </c>
      <c r="FD103" s="45" t="e">
        <f>'SC1'!CV55</f>
        <v>#N/A</v>
      </c>
      <c r="FE103" s="46">
        <f>'SC1'!CW55</f>
        <v>0</v>
      </c>
      <c r="FF103" s="46">
        <f>'SC1'!CX55</f>
        <v>0</v>
      </c>
      <c r="FG103" s="46" t="e">
        <f t="shared" si="156"/>
        <v>#N/A</v>
      </c>
      <c r="FH103" s="47" t="e">
        <f t="shared" si="157"/>
        <v>#N/A</v>
      </c>
      <c r="FI103" s="16" t="e">
        <f>'SC1'!CY55</f>
        <v>#N/A</v>
      </c>
      <c r="FJ103" s="16">
        <f>'SC1'!CZ55</f>
        <v>0</v>
      </c>
      <c r="FK103" s="16">
        <f>'SC1'!DA55</f>
        <v>0</v>
      </c>
      <c r="FL103" s="16" t="e">
        <f t="shared" si="158"/>
        <v>#N/A</v>
      </c>
      <c r="FM103" s="16" t="e">
        <f t="shared" si="159"/>
        <v>#N/A</v>
      </c>
      <c r="FN103" s="45" t="e">
        <f>'SC1'!DB55</f>
        <v>#N/A</v>
      </c>
      <c r="FO103" s="46">
        <f>'SC1'!DC55</f>
        <v>0</v>
      </c>
      <c r="FP103" s="46">
        <f>'SC1'!DD55</f>
        <v>0</v>
      </c>
      <c r="FQ103" s="46" t="e">
        <f t="shared" si="160"/>
        <v>#N/A</v>
      </c>
      <c r="FR103" s="47" t="e">
        <f t="shared" si="161"/>
        <v>#N/A</v>
      </c>
      <c r="FS103" s="16" t="e">
        <f>'SC1'!DE55</f>
        <v>#N/A</v>
      </c>
      <c r="FT103" s="16">
        <f>'SC1'!DF55</f>
        <v>0</v>
      </c>
      <c r="FU103" s="16">
        <f>'SC1'!DG55</f>
        <v>0</v>
      </c>
      <c r="FV103" s="16" t="e">
        <f t="shared" si="162"/>
        <v>#N/A</v>
      </c>
      <c r="FW103" s="16" t="e">
        <f t="shared" si="163"/>
        <v>#N/A</v>
      </c>
      <c r="FX103" s="45" t="e">
        <f>'SC1'!DH55</f>
        <v>#N/A</v>
      </c>
      <c r="FY103" s="46">
        <f>'SC1'!DI55</f>
        <v>0</v>
      </c>
      <c r="FZ103" s="46">
        <f>'SC1'!DJ55</f>
        <v>0</v>
      </c>
      <c r="GA103" s="46" t="e">
        <f t="shared" si="164"/>
        <v>#N/A</v>
      </c>
      <c r="GB103" s="47" t="e">
        <f t="shared" si="165"/>
        <v>#N/A</v>
      </c>
      <c r="GC103" s="16" t="e">
        <f>'SC1'!DK55</f>
        <v>#N/A</v>
      </c>
      <c r="GD103" s="16">
        <f>'SC1'!DL55</f>
        <v>0</v>
      </c>
      <c r="GE103" s="16">
        <f>'SC1'!DM55</f>
        <v>0</v>
      </c>
      <c r="GF103" s="16" t="e">
        <f t="shared" si="166"/>
        <v>#N/A</v>
      </c>
      <c r="GG103" s="16" t="e">
        <f t="shared" si="167"/>
        <v>#N/A</v>
      </c>
      <c r="GH103" s="45" t="e">
        <f>'SC1'!DN55</f>
        <v>#N/A</v>
      </c>
      <c r="GI103" s="46">
        <f>'SC1'!DO55</f>
        <v>0</v>
      </c>
      <c r="GJ103" s="46">
        <f>'SC1'!DP55</f>
        <v>0</v>
      </c>
      <c r="GK103" s="46" t="e">
        <f t="shared" si="168"/>
        <v>#N/A</v>
      </c>
      <c r="GL103" s="47" t="e">
        <f t="shared" si="169"/>
        <v>#N/A</v>
      </c>
      <c r="GM103" s="16" t="e">
        <f>'SC1'!DQ55</f>
        <v>#N/A</v>
      </c>
      <c r="GN103" s="16">
        <f>'SC1'!DR55</f>
        <v>0</v>
      </c>
      <c r="GO103" s="16">
        <f>'SC1'!DS55</f>
        <v>0</v>
      </c>
      <c r="GP103" s="16" t="e">
        <f t="shared" si="170"/>
        <v>#N/A</v>
      </c>
      <c r="GQ103" s="16" t="e">
        <f t="shared" si="171"/>
        <v>#N/A</v>
      </c>
      <c r="GR103" s="45" t="e">
        <f>'SC1'!DT55</f>
        <v>#N/A</v>
      </c>
      <c r="GS103" s="46">
        <f>'SC1'!DU55</f>
        <v>0</v>
      </c>
      <c r="GT103" s="46">
        <f>'SC1'!DV55</f>
        <v>0</v>
      </c>
      <c r="GU103" s="46" t="e">
        <f t="shared" si="172"/>
        <v>#N/A</v>
      </c>
      <c r="GV103" s="47" t="e">
        <f t="shared" si="173"/>
        <v>#N/A</v>
      </c>
      <c r="GW103" s="16" t="e">
        <f>'SC1'!DW55</f>
        <v>#N/A</v>
      </c>
      <c r="GX103" s="16">
        <f>'SC1'!DX55</f>
        <v>0</v>
      </c>
      <c r="GY103" s="16">
        <f>'SC1'!DY55</f>
        <v>0</v>
      </c>
      <c r="GZ103" s="16" t="e">
        <f t="shared" si="174"/>
        <v>#N/A</v>
      </c>
      <c r="HA103" s="16" t="e">
        <f t="shared" si="175"/>
        <v>#N/A</v>
      </c>
      <c r="HB103" s="45" t="e">
        <f>'SC1'!DZ55</f>
        <v>#N/A</v>
      </c>
      <c r="HC103" s="46">
        <f>'SC1'!EA55</f>
        <v>0</v>
      </c>
      <c r="HD103" s="46">
        <f>'SC1'!EB55</f>
        <v>0</v>
      </c>
      <c r="HE103" s="46" t="e">
        <f t="shared" si="176"/>
        <v>#N/A</v>
      </c>
      <c r="HF103" s="47" t="e">
        <f t="shared" si="177"/>
        <v>#N/A</v>
      </c>
      <c r="HG103" s="16" t="e">
        <f>'SC1'!EC55</f>
        <v>#N/A</v>
      </c>
      <c r="HH103" s="16">
        <f>'SC1'!ED55</f>
        <v>0</v>
      </c>
      <c r="HI103" s="16">
        <f>'SC1'!EE55</f>
        <v>0</v>
      </c>
      <c r="HJ103" s="16" t="e">
        <f t="shared" si="178"/>
        <v>#N/A</v>
      </c>
      <c r="HK103" s="16" t="e">
        <f t="shared" si="179"/>
        <v>#N/A</v>
      </c>
      <c r="HL103" s="45" t="e">
        <f>'SC1'!EF55</f>
        <v>#N/A</v>
      </c>
      <c r="HM103" s="46">
        <f>'SC1'!EG55</f>
        <v>0</v>
      </c>
      <c r="HN103" s="46">
        <f>'SC1'!EH55</f>
        <v>0</v>
      </c>
      <c r="HO103" s="46" t="e">
        <f t="shared" si="180"/>
        <v>#N/A</v>
      </c>
      <c r="HP103" s="47" t="e">
        <f t="shared" si="181"/>
        <v>#N/A</v>
      </c>
      <c r="HQ103" s="16" t="e">
        <f>'SC1'!EI55</f>
        <v>#N/A</v>
      </c>
      <c r="HR103" s="16">
        <f>'SC1'!EJ55</f>
        <v>0</v>
      </c>
      <c r="HS103" s="16">
        <f>'SC1'!EK55</f>
        <v>0</v>
      </c>
      <c r="HT103" s="16" t="e">
        <f t="shared" si="182"/>
        <v>#N/A</v>
      </c>
      <c r="HU103" s="16" t="e">
        <f t="shared" si="183"/>
        <v>#N/A</v>
      </c>
      <c r="HV103" s="45" t="e">
        <f>'SC1'!EL55</f>
        <v>#N/A</v>
      </c>
      <c r="HW103" s="46">
        <f>'SC1'!EM55</f>
        <v>0</v>
      </c>
      <c r="HX103" s="46">
        <f>'SC1'!EN55</f>
        <v>0</v>
      </c>
      <c r="HY103" s="46" t="e">
        <f t="shared" si="184"/>
        <v>#N/A</v>
      </c>
      <c r="HZ103" s="47" t="e">
        <f t="shared" si="185"/>
        <v>#N/A</v>
      </c>
      <c r="IA103" s="45" t="e">
        <f>'SC1'!EO55</f>
        <v>#N/A</v>
      </c>
      <c r="IB103" s="46">
        <f>'SC1'!EP55</f>
        <v>0</v>
      </c>
      <c r="IC103" s="46">
        <f>'SC1'!EQ55</f>
        <v>0</v>
      </c>
      <c r="ID103" s="46" t="e">
        <f t="shared" si="186"/>
        <v>#N/A</v>
      </c>
      <c r="IE103" s="47" t="e">
        <f t="shared" si="187"/>
        <v>#N/A</v>
      </c>
    </row>
    <row r="104" spans="1:239" s="16" customFormat="1" x14ac:dyDescent="0.25">
      <c r="A104" s="16">
        <f>'SC1'!A56</f>
        <v>0</v>
      </c>
      <c r="B104" s="16" t="e">
        <f>'SC1'!B56</f>
        <v>#N/A</v>
      </c>
      <c r="C104" s="16" t="e">
        <f>'SC1'!C56</f>
        <v>#N/A</v>
      </c>
      <c r="D104" s="16" t="e">
        <f>'SC1'!D56</f>
        <v>#N/A</v>
      </c>
      <c r="E104" s="16" t="e">
        <f>'SC1'!E56</f>
        <v>#N/A</v>
      </c>
      <c r="F104" s="16" t="e">
        <f>'SC1'!F56</f>
        <v>#N/A</v>
      </c>
      <c r="G104" s="16" t="e">
        <f>'SC1'!G56</f>
        <v>#N/A</v>
      </c>
      <c r="H104" s="16" t="e">
        <f>'SC1'!H56</f>
        <v>#N/A</v>
      </c>
      <c r="I104" s="16" t="e">
        <f>'SC1'!I56</f>
        <v>#N/A</v>
      </c>
      <c r="J104" s="45" t="e">
        <f>'SC1'!J56</f>
        <v>#N/A</v>
      </c>
      <c r="K104" s="46" t="e">
        <f>'SC1'!K56</f>
        <v>#N/A</v>
      </c>
      <c r="L104" s="46" t="e">
        <f>'SC1'!#REF!</f>
        <v>#REF!</v>
      </c>
      <c r="M104" s="46" t="e">
        <f t="shared" si="188"/>
        <v>#N/A</v>
      </c>
      <c r="N104" s="47" t="e">
        <f t="shared" si="192"/>
        <v>#REF!</v>
      </c>
      <c r="O104" s="16" t="e">
        <f>'SC1'!M56</f>
        <v>#N/A</v>
      </c>
      <c r="P104" s="16" t="e">
        <f>'SC1'!N56</f>
        <v>#N/A</v>
      </c>
      <c r="Q104" s="16" t="e">
        <f>'SC1'!#REF!</f>
        <v>#REF!</v>
      </c>
      <c r="R104" s="16" t="e">
        <f t="shared" si="98"/>
        <v>#N/A</v>
      </c>
      <c r="S104" s="16" t="e">
        <f t="shared" si="99"/>
        <v>#REF!</v>
      </c>
      <c r="T104" s="45" t="e">
        <f>'SC1'!P56</f>
        <v>#N/A</v>
      </c>
      <c r="U104" s="46" t="e">
        <f>'SC1'!Q56</f>
        <v>#N/A</v>
      </c>
      <c r="V104" s="46" t="e">
        <f>'SC1'!R56</f>
        <v>#N/A</v>
      </c>
      <c r="W104" s="46" t="e">
        <f t="shared" si="100"/>
        <v>#N/A</v>
      </c>
      <c r="X104" s="47" t="e">
        <f t="shared" si="101"/>
        <v>#N/A</v>
      </c>
      <c r="Y104" s="16" t="e">
        <f>'SC1'!S56</f>
        <v>#N/A</v>
      </c>
      <c r="Z104" s="16" t="e">
        <f>'SC1'!T56</f>
        <v>#N/A</v>
      </c>
      <c r="AA104" s="16" t="e">
        <f>'SC1'!U56</f>
        <v>#N/A</v>
      </c>
      <c r="AB104" s="16" t="e">
        <f t="shared" si="102"/>
        <v>#N/A</v>
      </c>
      <c r="AC104" s="16" t="e">
        <f t="shared" si="103"/>
        <v>#N/A</v>
      </c>
      <c r="AD104" s="45" t="e">
        <f>'SC1'!V56</f>
        <v>#N/A</v>
      </c>
      <c r="AE104" s="46" t="e">
        <f>'SC1'!W56</f>
        <v>#N/A</v>
      </c>
      <c r="AF104" s="46" t="e">
        <f>'SC1'!X56</f>
        <v>#N/A</v>
      </c>
      <c r="AG104" s="46" t="e">
        <f t="shared" si="104"/>
        <v>#N/A</v>
      </c>
      <c r="AH104" s="47" t="e">
        <f t="shared" si="105"/>
        <v>#N/A</v>
      </c>
      <c r="AI104" s="16" t="e">
        <f>'SC1'!Y56</f>
        <v>#N/A</v>
      </c>
      <c r="AJ104" s="16" t="e">
        <f>'SC1'!Z56</f>
        <v>#N/A</v>
      </c>
      <c r="AK104" s="16" t="e">
        <f>'SC1'!AA56</f>
        <v>#N/A</v>
      </c>
      <c r="AL104" s="16" t="e">
        <f t="shared" si="106"/>
        <v>#N/A</v>
      </c>
      <c r="AM104" s="16" t="e">
        <f t="shared" si="107"/>
        <v>#N/A</v>
      </c>
      <c r="AN104" s="45" t="e">
        <f>'SC1'!AB56</f>
        <v>#N/A</v>
      </c>
      <c r="AO104" s="46">
        <f>'SC1'!AC56</f>
        <v>0</v>
      </c>
      <c r="AP104" s="46">
        <f>'SC1'!AD56</f>
        <v>0</v>
      </c>
      <c r="AQ104" s="46" t="e">
        <f t="shared" si="108"/>
        <v>#N/A</v>
      </c>
      <c r="AR104" s="47" t="e">
        <f t="shared" si="109"/>
        <v>#N/A</v>
      </c>
      <c r="AS104" s="16" t="e">
        <f>'SC1'!AE56</f>
        <v>#N/A</v>
      </c>
      <c r="AT104" s="16">
        <f>'SC1'!AF56</f>
        <v>0</v>
      </c>
      <c r="AU104" s="16">
        <f>'SC1'!AG56</f>
        <v>0</v>
      </c>
      <c r="AV104" s="16" t="e">
        <f t="shared" si="110"/>
        <v>#N/A</v>
      </c>
      <c r="AW104" s="16" t="e">
        <f t="shared" si="111"/>
        <v>#N/A</v>
      </c>
      <c r="AX104" s="45" t="e">
        <f>'SC1'!AH56</f>
        <v>#N/A</v>
      </c>
      <c r="AY104" s="46">
        <f>'SC1'!AI56</f>
        <v>0</v>
      </c>
      <c r="AZ104" s="46">
        <f>'SC1'!AJ56</f>
        <v>0</v>
      </c>
      <c r="BA104" s="46" t="e">
        <f t="shared" si="112"/>
        <v>#N/A</v>
      </c>
      <c r="BB104" s="47" t="e">
        <f t="shared" si="113"/>
        <v>#N/A</v>
      </c>
      <c r="BC104" s="16" t="e">
        <f>'SC1'!AK56</f>
        <v>#N/A</v>
      </c>
      <c r="BD104" s="16">
        <f>'SC1'!AL56</f>
        <v>0</v>
      </c>
      <c r="BE104" s="16">
        <f>'SC1'!AM56</f>
        <v>0</v>
      </c>
      <c r="BF104" s="16" t="e">
        <f t="shared" si="114"/>
        <v>#N/A</v>
      </c>
      <c r="BG104" s="16" t="e">
        <f t="shared" si="115"/>
        <v>#N/A</v>
      </c>
      <c r="BH104" s="45" t="e">
        <f>'SC1'!AN56</f>
        <v>#N/A</v>
      </c>
      <c r="BI104" s="46">
        <f>'SC1'!AO56</f>
        <v>0</v>
      </c>
      <c r="BJ104" s="46">
        <f>'SC1'!AP56</f>
        <v>0</v>
      </c>
      <c r="BK104" s="46" t="e">
        <f t="shared" si="116"/>
        <v>#N/A</v>
      </c>
      <c r="BL104" s="47" t="e">
        <f t="shared" si="117"/>
        <v>#N/A</v>
      </c>
      <c r="BM104" s="16" t="e">
        <f>'SC1'!AQ56</f>
        <v>#N/A</v>
      </c>
      <c r="BN104" s="16">
        <f>'SC1'!AR56</f>
        <v>0</v>
      </c>
      <c r="BO104" s="16">
        <f>'SC1'!AS56</f>
        <v>0</v>
      </c>
      <c r="BP104" s="16" t="e">
        <f t="shared" si="118"/>
        <v>#N/A</v>
      </c>
      <c r="BQ104" s="16" t="e">
        <f t="shared" si="119"/>
        <v>#N/A</v>
      </c>
      <c r="BR104" s="45" t="e">
        <f>'SC1'!AT56</f>
        <v>#N/A</v>
      </c>
      <c r="BS104" s="46">
        <f>'SC1'!AU56</f>
        <v>0</v>
      </c>
      <c r="BT104" s="46">
        <f>'SC1'!AV56</f>
        <v>0</v>
      </c>
      <c r="BU104" s="46" t="e">
        <f t="shared" si="120"/>
        <v>#N/A</v>
      </c>
      <c r="BV104" s="47" t="e">
        <f t="shared" si="121"/>
        <v>#N/A</v>
      </c>
      <c r="BW104" s="16" t="e">
        <f>'SC1'!AW56</f>
        <v>#N/A</v>
      </c>
      <c r="BX104" s="16">
        <f>'SC1'!AX56</f>
        <v>0</v>
      </c>
      <c r="BY104" s="16">
        <f>'SC1'!AY56</f>
        <v>0</v>
      </c>
      <c r="BZ104" s="16" t="e">
        <f t="shared" si="122"/>
        <v>#N/A</v>
      </c>
      <c r="CA104" s="16" t="e">
        <f t="shared" si="123"/>
        <v>#N/A</v>
      </c>
      <c r="CB104" s="45" t="e">
        <f>'SC1'!AZ56</f>
        <v>#N/A</v>
      </c>
      <c r="CC104" s="46">
        <f>'SC1'!BA56</f>
        <v>0</v>
      </c>
      <c r="CD104" s="46">
        <f>'SC1'!BB56</f>
        <v>0</v>
      </c>
      <c r="CE104" s="46" t="e">
        <f t="shared" si="124"/>
        <v>#N/A</v>
      </c>
      <c r="CF104" s="47" t="e">
        <f t="shared" si="125"/>
        <v>#N/A</v>
      </c>
      <c r="CG104" s="16" t="e">
        <f>'SC1'!BC56</f>
        <v>#N/A</v>
      </c>
      <c r="CH104" s="16">
        <f>'SC1'!BD56</f>
        <v>0</v>
      </c>
      <c r="CI104" s="16">
        <f>'SC1'!BE56</f>
        <v>0</v>
      </c>
      <c r="CJ104" s="16" t="e">
        <f t="shared" si="126"/>
        <v>#N/A</v>
      </c>
      <c r="CK104" s="16" t="e">
        <f t="shared" si="127"/>
        <v>#N/A</v>
      </c>
      <c r="CL104" s="45" t="e">
        <f>'SC1'!BF56</f>
        <v>#N/A</v>
      </c>
      <c r="CM104" s="46">
        <f>'SC1'!BG56</f>
        <v>0</v>
      </c>
      <c r="CN104" s="46">
        <f>'SC1'!BH56</f>
        <v>0</v>
      </c>
      <c r="CO104" s="46" t="e">
        <f t="shared" si="128"/>
        <v>#N/A</v>
      </c>
      <c r="CP104" s="47" t="e">
        <f t="shared" si="129"/>
        <v>#N/A</v>
      </c>
      <c r="CQ104" s="16" t="e">
        <f>'SC1'!BI56</f>
        <v>#N/A</v>
      </c>
      <c r="CR104" s="16">
        <f>'SC1'!BJ56</f>
        <v>0</v>
      </c>
      <c r="CS104" s="16">
        <f>'SC1'!BK56</f>
        <v>0</v>
      </c>
      <c r="CT104" s="16" t="e">
        <f t="shared" si="130"/>
        <v>#N/A</v>
      </c>
      <c r="CU104" s="16" t="e">
        <f t="shared" si="131"/>
        <v>#N/A</v>
      </c>
      <c r="CV104" s="45" t="e">
        <f>'SC1'!BL56</f>
        <v>#N/A</v>
      </c>
      <c r="CW104" s="46">
        <f>'SC1'!BM56</f>
        <v>0</v>
      </c>
      <c r="CX104" s="46">
        <f>'SC1'!BN56</f>
        <v>0</v>
      </c>
      <c r="CY104" s="46" t="e">
        <f t="shared" si="132"/>
        <v>#N/A</v>
      </c>
      <c r="CZ104" s="47" t="e">
        <f t="shared" si="133"/>
        <v>#N/A</v>
      </c>
      <c r="DA104" s="16" t="e">
        <f>'SC1'!BO56</f>
        <v>#N/A</v>
      </c>
      <c r="DB104" s="16">
        <f>'SC1'!BP56</f>
        <v>0</v>
      </c>
      <c r="DC104" s="16">
        <f>'SC1'!BQ56</f>
        <v>0</v>
      </c>
      <c r="DD104" s="16" t="e">
        <f t="shared" si="134"/>
        <v>#N/A</v>
      </c>
      <c r="DE104" s="16" t="e">
        <f t="shared" si="135"/>
        <v>#N/A</v>
      </c>
      <c r="DF104" s="45" t="e">
        <f>'SC1'!BR56</f>
        <v>#N/A</v>
      </c>
      <c r="DG104" s="46">
        <f>'SC1'!BS56</f>
        <v>0</v>
      </c>
      <c r="DH104" s="46">
        <f>'SC1'!BT56</f>
        <v>0</v>
      </c>
      <c r="DI104" s="46" t="e">
        <f t="shared" si="136"/>
        <v>#N/A</v>
      </c>
      <c r="DJ104" s="47" t="e">
        <f t="shared" si="137"/>
        <v>#N/A</v>
      </c>
      <c r="DK104" s="16" t="e">
        <f>'SC1'!BU56</f>
        <v>#N/A</v>
      </c>
      <c r="DL104" s="16">
        <f>'SC1'!BV56</f>
        <v>0</v>
      </c>
      <c r="DM104" s="16">
        <f>'SC1'!BW56</f>
        <v>0</v>
      </c>
      <c r="DN104" s="16" t="e">
        <f t="shared" si="138"/>
        <v>#N/A</v>
      </c>
      <c r="DO104" s="16" t="e">
        <f t="shared" si="139"/>
        <v>#N/A</v>
      </c>
      <c r="DP104" s="45" t="e">
        <f>'SC1'!BX56</f>
        <v>#N/A</v>
      </c>
      <c r="DQ104" s="46">
        <f>'SC1'!BY56</f>
        <v>0</v>
      </c>
      <c r="DR104" s="46">
        <f>'SC1'!BZ56</f>
        <v>0</v>
      </c>
      <c r="DS104" s="46" t="e">
        <f t="shared" si="140"/>
        <v>#N/A</v>
      </c>
      <c r="DT104" s="47" t="e">
        <f t="shared" si="141"/>
        <v>#N/A</v>
      </c>
      <c r="DU104" s="16" t="e">
        <f>'SC1'!CA56</f>
        <v>#N/A</v>
      </c>
      <c r="DV104" s="16">
        <f>'SC1'!CB56</f>
        <v>0</v>
      </c>
      <c r="DW104" s="16">
        <f>'SC1'!CC56</f>
        <v>0</v>
      </c>
      <c r="DX104" s="16" t="e">
        <f t="shared" si="142"/>
        <v>#N/A</v>
      </c>
      <c r="DY104" s="16" t="e">
        <f t="shared" si="143"/>
        <v>#N/A</v>
      </c>
      <c r="DZ104" s="45" t="e">
        <f>'SC1'!CD56</f>
        <v>#N/A</v>
      </c>
      <c r="EA104" s="46">
        <f>'SC1'!CE56</f>
        <v>0</v>
      </c>
      <c r="EB104" s="46">
        <f>'SC1'!CF56</f>
        <v>0</v>
      </c>
      <c r="EC104" s="46" t="e">
        <f t="shared" si="144"/>
        <v>#N/A</v>
      </c>
      <c r="ED104" s="47" t="e">
        <f t="shared" si="145"/>
        <v>#N/A</v>
      </c>
      <c r="EE104" s="16" t="e">
        <f>'SC1'!CG56</f>
        <v>#N/A</v>
      </c>
      <c r="EF104" s="16">
        <f>'SC1'!CH56</f>
        <v>0</v>
      </c>
      <c r="EG104" s="16">
        <f>'SC1'!CI56</f>
        <v>0</v>
      </c>
      <c r="EH104" s="16" t="e">
        <f t="shared" si="146"/>
        <v>#N/A</v>
      </c>
      <c r="EI104" s="16" t="e">
        <f t="shared" si="147"/>
        <v>#N/A</v>
      </c>
      <c r="EJ104" s="45" t="e">
        <f>'SC1'!CJ56</f>
        <v>#N/A</v>
      </c>
      <c r="EK104" s="46">
        <f>'SC1'!CK56</f>
        <v>0</v>
      </c>
      <c r="EL104" s="46">
        <f>'SC1'!CL56</f>
        <v>0</v>
      </c>
      <c r="EM104" s="46" t="e">
        <f t="shared" si="148"/>
        <v>#N/A</v>
      </c>
      <c r="EN104" s="47" t="e">
        <f t="shared" si="149"/>
        <v>#N/A</v>
      </c>
      <c r="EO104" s="16" t="e">
        <f>'SC1'!CM56</f>
        <v>#N/A</v>
      </c>
      <c r="EP104" s="16">
        <f>'SC1'!CN56</f>
        <v>0</v>
      </c>
      <c r="EQ104" s="16">
        <f>'SC1'!CO56</f>
        <v>0</v>
      </c>
      <c r="ER104" s="16" t="e">
        <f t="shared" si="150"/>
        <v>#N/A</v>
      </c>
      <c r="ES104" s="16" t="e">
        <f t="shared" si="151"/>
        <v>#N/A</v>
      </c>
      <c r="ET104" s="45" t="e">
        <f>'SC1'!CP56</f>
        <v>#N/A</v>
      </c>
      <c r="EU104" s="46">
        <f>'SC1'!CQ56</f>
        <v>0</v>
      </c>
      <c r="EV104" s="46">
        <f>'SC1'!CR56</f>
        <v>0</v>
      </c>
      <c r="EW104" s="46" t="e">
        <f t="shared" si="152"/>
        <v>#N/A</v>
      </c>
      <c r="EX104" s="47" t="e">
        <f t="shared" si="153"/>
        <v>#N/A</v>
      </c>
      <c r="EY104" s="16" t="e">
        <f>'SC1'!CS56</f>
        <v>#N/A</v>
      </c>
      <c r="EZ104" s="16">
        <f>'SC1'!CT56</f>
        <v>0</v>
      </c>
      <c r="FA104" s="16">
        <f>'SC1'!CU56</f>
        <v>0</v>
      </c>
      <c r="FB104" s="16" t="e">
        <f t="shared" si="154"/>
        <v>#N/A</v>
      </c>
      <c r="FC104" s="16" t="e">
        <f t="shared" si="155"/>
        <v>#N/A</v>
      </c>
      <c r="FD104" s="45" t="e">
        <f>'SC1'!CV56</f>
        <v>#N/A</v>
      </c>
      <c r="FE104" s="46">
        <f>'SC1'!CW56</f>
        <v>0</v>
      </c>
      <c r="FF104" s="46">
        <f>'SC1'!CX56</f>
        <v>0</v>
      </c>
      <c r="FG104" s="46" t="e">
        <f t="shared" si="156"/>
        <v>#N/A</v>
      </c>
      <c r="FH104" s="47" t="e">
        <f t="shared" si="157"/>
        <v>#N/A</v>
      </c>
      <c r="FI104" s="16" t="e">
        <f>'SC1'!CY56</f>
        <v>#N/A</v>
      </c>
      <c r="FJ104" s="16">
        <f>'SC1'!CZ56</f>
        <v>0</v>
      </c>
      <c r="FK104" s="16">
        <f>'SC1'!DA56</f>
        <v>0</v>
      </c>
      <c r="FL104" s="16" t="e">
        <f t="shared" si="158"/>
        <v>#N/A</v>
      </c>
      <c r="FM104" s="16" t="e">
        <f t="shared" si="159"/>
        <v>#N/A</v>
      </c>
      <c r="FN104" s="45" t="e">
        <f>'SC1'!DB56</f>
        <v>#N/A</v>
      </c>
      <c r="FO104" s="46">
        <f>'SC1'!DC56</f>
        <v>0</v>
      </c>
      <c r="FP104" s="46">
        <f>'SC1'!DD56</f>
        <v>0</v>
      </c>
      <c r="FQ104" s="46" t="e">
        <f t="shared" si="160"/>
        <v>#N/A</v>
      </c>
      <c r="FR104" s="47" t="e">
        <f t="shared" si="161"/>
        <v>#N/A</v>
      </c>
      <c r="FS104" s="16" t="e">
        <f>'SC1'!DE56</f>
        <v>#N/A</v>
      </c>
      <c r="FT104" s="16">
        <f>'SC1'!DF56</f>
        <v>0</v>
      </c>
      <c r="FU104" s="16">
        <f>'SC1'!DG56</f>
        <v>0</v>
      </c>
      <c r="FV104" s="16" t="e">
        <f t="shared" si="162"/>
        <v>#N/A</v>
      </c>
      <c r="FW104" s="16" t="e">
        <f t="shared" si="163"/>
        <v>#N/A</v>
      </c>
      <c r="FX104" s="45" t="e">
        <f>'SC1'!DH56</f>
        <v>#N/A</v>
      </c>
      <c r="FY104" s="46">
        <f>'SC1'!DI56</f>
        <v>0</v>
      </c>
      <c r="FZ104" s="46">
        <f>'SC1'!DJ56</f>
        <v>0</v>
      </c>
      <c r="GA104" s="46" t="e">
        <f t="shared" si="164"/>
        <v>#N/A</v>
      </c>
      <c r="GB104" s="47" t="e">
        <f t="shared" si="165"/>
        <v>#N/A</v>
      </c>
      <c r="GC104" s="16" t="e">
        <f>'SC1'!DK56</f>
        <v>#N/A</v>
      </c>
      <c r="GD104" s="16">
        <f>'SC1'!DL56</f>
        <v>0</v>
      </c>
      <c r="GE104" s="16">
        <f>'SC1'!DM56</f>
        <v>0</v>
      </c>
      <c r="GF104" s="16" t="e">
        <f t="shared" si="166"/>
        <v>#N/A</v>
      </c>
      <c r="GG104" s="16" t="e">
        <f t="shared" si="167"/>
        <v>#N/A</v>
      </c>
      <c r="GH104" s="45" t="e">
        <f>'SC1'!DN56</f>
        <v>#N/A</v>
      </c>
      <c r="GI104" s="46">
        <f>'SC1'!DO56</f>
        <v>0</v>
      </c>
      <c r="GJ104" s="46">
        <f>'SC1'!DP56</f>
        <v>0</v>
      </c>
      <c r="GK104" s="46" t="e">
        <f t="shared" si="168"/>
        <v>#N/A</v>
      </c>
      <c r="GL104" s="47" t="e">
        <f t="shared" si="169"/>
        <v>#N/A</v>
      </c>
      <c r="GM104" s="16" t="e">
        <f>'SC1'!DQ56</f>
        <v>#N/A</v>
      </c>
      <c r="GN104" s="16">
        <f>'SC1'!DR56</f>
        <v>0</v>
      </c>
      <c r="GO104" s="16">
        <f>'SC1'!DS56</f>
        <v>0</v>
      </c>
      <c r="GP104" s="16" t="e">
        <f t="shared" si="170"/>
        <v>#N/A</v>
      </c>
      <c r="GQ104" s="16" t="e">
        <f t="shared" si="171"/>
        <v>#N/A</v>
      </c>
      <c r="GR104" s="45" t="e">
        <f>'SC1'!DT56</f>
        <v>#N/A</v>
      </c>
      <c r="GS104" s="46">
        <f>'SC1'!DU56</f>
        <v>0</v>
      </c>
      <c r="GT104" s="46">
        <f>'SC1'!DV56</f>
        <v>0</v>
      </c>
      <c r="GU104" s="46" t="e">
        <f t="shared" si="172"/>
        <v>#N/A</v>
      </c>
      <c r="GV104" s="47" t="e">
        <f t="shared" si="173"/>
        <v>#N/A</v>
      </c>
      <c r="GW104" s="16" t="e">
        <f>'SC1'!DW56</f>
        <v>#N/A</v>
      </c>
      <c r="GX104" s="16">
        <f>'SC1'!DX56</f>
        <v>0</v>
      </c>
      <c r="GY104" s="16">
        <f>'SC1'!DY56</f>
        <v>0</v>
      </c>
      <c r="GZ104" s="16" t="e">
        <f t="shared" si="174"/>
        <v>#N/A</v>
      </c>
      <c r="HA104" s="16" t="e">
        <f t="shared" si="175"/>
        <v>#N/A</v>
      </c>
      <c r="HB104" s="45" t="e">
        <f>'SC1'!DZ56</f>
        <v>#N/A</v>
      </c>
      <c r="HC104" s="46">
        <f>'SC1'!EA56</f>
        <v>0</v>
      </c>
      <c r="HD104" s="46">
        <f>'SC1'!EB56</f>
        <v>0</v>
      </c>
      <c r="HE104" s="46" t="e">
        <f t="shared" si="176"/>
        <v>#N/A</v>
      </c>
      <c r="HF104" s="47" t="e">
        <f t="shared" si="177"/>
        <v>#N/A</v>
      </c>
      <c r="HG104" s="16" t="e">
        <f>'SC1'!EC56</f>
        <v>#N/A</v>
      </c>
      <c r="HH104" s="16">
        <f>'SC1'!ED56</f>
        <v>0</v>
      </c>
      <c r="HI104" s="16">
        <f>'SC1'!EE56</f>
        <v>0</v>
      </c>
      <c r="HJ104" s="16" t="e">
        <f t="shared" si="178"/>
        <v>#N/A</v>
      </c>
      <c r="HK104" s="16" t="e">
        <f t="shared" si="179"/>
        <v>#N/A</v>
      </c>
      <c r="HL104" s="45" t="e">
        <f>'SC1'!EF56</f>
        <v>#N/A</v>
      </c>
      <c r="HM104" s="46">
        <f>'SC1'!EG56</f>
        <v>0</v>
      </c>
      <c r="HN104" s="46">
        <f>'SC1'!EH56</f>
        <v>0</v>
      </c>
      <c r="HO104" s="46" t="e">
        <f t="shared" si="180"/>
        <v>#N/A</v>
      </c>
      <c r="HP104" s="47" t="e">
        <f t="shared" si="181"/>
        <v>#N/A</v>
      </c>
      <c r="HQ104" s="16" t="e">
        <f>'SC1'!EI56</f>
        <v>#N/A</v>
      </c>
      <c r="HR104" s="16">
        <f>'SC1'!EJ56</f>
        <v>0</v>
      </c>
      <c r="HS104" s="16">
        <f>'SC1'!EK56</f>
        <v>0</v>
      </c>
      <c r="HT104" s="16" t="e">
        <f t="shared" si="182"/>
        <v>#N/A</v>
      </c>
      <c r="HU104" s="16" t="e">
        <f t="shared" si="183"/>
        <v>#N/A</v>
      </c>
      <c r="HV104" s="45" t="e">
        <f>'SC1'!EL56</f>
        <v>#N/A</v>
      </c>
      <c r="HW104" s="46">
        <f>'SC1'!EM56</f>
        <v>0</v>
      </c>
      <c r="HX104" s="46">
        <f>'SC1'!EN56</f>
        <v>0</v>
      </c>
      <c r="HY104" s="46" t="e">
        <f t="shared" si="184"/>
        <v>#N/A</v>
      </c>
      <c r="HZ104" s="47" t="e">
        <f t="shared" si="185"/>
        <v>#N/A</v>
      </c>
      <c r="IA104" s="45" t="e">
        <f>'SC1'!EO56</f>
        <v>#N/A</v>
      </c>
      <c r="IB104" s="46">
        <f>'SC1'!EP56</f>
        <v>0</v>
      </c>
      <c r="IC104" s="46">
        <f>'SC1'!EQ56</f>
        <v>0</v>
      </c>
      <c r="ID104" s="46" t="e">
        <f t="shared" si="186"/>
        <v>#N/A</v>
      </c>
      <c r="IE104" s="47" t="e">
        <f t="shared" si="187"/>
        <v>#N/A</v>
      </c>
    </row>
    <row r="105" spans="1:239" s="16" customFormat="1" x14ac:dyDescent="0.25">
      <c r="A105" s="16">
        <f>'SC1'!A57</f>
        <v>0</v>
      </c>
      <c r="B105" s="16" t="e">
        <f>'SC1'!B57</f>
        <v>#N/A</v>
      </c>
      <c r="C105" s="16" t="e">
        <f>'SC1'!C57</f>
        <v>#N/A</v>
      </c>
      <c r="D105" s="16" t="e">
        <f>'SC1'!D57</f>
        <v>#N/A</v>
      </c>
      <c r="E105" s="16" t="e">
        <f>'SC1'!E57</f>
        <v>#N/A</v>
      </c>
      <c r="F105" s="16" t="e">
        <f>'SC1'!F57</f>
        <v>#N/A</v>
      </c>
      <c r="G105" s="16" t="e">
        <f>'SC1'!G57</f>
        <v>#N/A</v>
      </c>
      <c r="H105" s="16" t="e">
        <f>'SC1'!H57</f>
        <v>#N/A</v>
      </c>
      <c r="I105" s="16" t="e">
        <f>'SC1'!I57</f>
        <v>#N/A</v>
      </c>
      <c r="J105" s="45" t="e">
        <f>'SC1'!J57</f>
        <v>#N/A</v>
      </c>
      <c r="K105" s="46" t="e">
        <f>'SC1'!K57</f>
        <v>#N/A</v>
      </c>
      <c r="L105" s="46" t="e">
        <f>'SC1'!#REF!</f>
        <v>#REF!</v>
      </c>
      <c r="M105" s="46" t="e">
        <f t="shared" si="188"/>
        <v>#N/A</v>
      </c>
      <c r="N105" s="47" t="e">
        <f t="shared" si="192"/>
        <v>#REF!</v>
      </c>
      <c r="O105" s="16" t="e">
        <f>'SC1'!M57</f>
        <v>#N/A</v>
      </c>
      <c r="P105" s="16" t="e">
        <f>'SC1'!N57</f>
        <v>#N/A</v>
      </c>
      <c r="Q105" s="16" t="e">
        <f>'SC1'!#REF!</f>
        <v>#REF!</v>
      </c>
      <c r="R105" s="16" t="e">
        <f t="shared" si="98"/>
        <v>#N/A</v>
      </c>
      <c r="S105" s="16" t="e">
        <f t="shared" si="99"/>
        <v>#REF!</v>
      </c>
      <c r="T105" s="45" t="e">
        <f>'SC1'!P57</f>
        <v>#N/A</v>
      </c>
      <c r="U105" s="46" t="e">
        <f>'SC1'!Q57</f>
        <v>#N/A</v>
      </c>
      <c r="V105" s="46" t="e">
        <f>'SC1'!R57</f>
        <v>#N/A</v>
      </c>
      <c r="W105" s="46" t="e">
        <f t="shared" si="100"/>
        <v>#N/A</v>
      </c>
      <c r="X105" s="47" t="e">
        <f t="shared" si="101"/>
        <v>#N/A</v>
      </c>
      <c r="Y105" s="16" t="e">
        <f>'SC1'!S57</f>
        <v>#N/A</v>
      </c>
      <c r="Z105" s="16" t="e">
        <f>'SC1'!T57</f>
        <v>#N/A</v>
      </c>
      <c r="AA105" s="16" t="e">
        <f>'SC1'!U57</f>
        <v>#N/A</v>
      </c>
      <c r="AB105" s="16" t="e">
        <f t="shared" si="102"/>
        <v>#N/A</v>
      </c>
      <c r="AC105" s="16" t="e">
        <f t="shared" si="103"/>
        <v>#N/A</v>
      </c>
      <c r="AD105" s="45" t="e">
        <f>'SC1'!V57</f>
        <v>#N/A</v>
      </c>
      <c r="AE105" s="46" t="e">
        <f>'SC1'!W57</f>
        <v>#N/A</v>
      </c>
      <c r="AF105" s="46" t="e">
        <f>'SC1'!X57</f>
        <v>#N/A</v>
      </c>
      <c r="AG105" s="46" t="e">
        <f t="shared" si="104"/>
        <v>#N/A</v>
      </c>
      <c r="AH105" s="47" t="e">
        <f t="shared" si="105"/>
        <v>#N/A</v>
      </c>
      <c r="AI105" s="16" t="e">
        <f>'SC1'!Y57</f>
        <v>#N/A</v>
      </c>
      <c r="AJ105" s="16" t="e">
        <f>'SC1'!Z57</f>
        <v>#N/A</v>
      </c>
      <c r="AK105" s="16" t="e">
        <f>'SC1'!AA57</f>
        <v>#N/A</v>
      </c>
      <c r="AL105" s="16" t="e">
        <f t="shared" si="106"/>
        <v>#N/A</v>
      </c>
      <c r="AM105" s="16" t="e">
        <f t="shared" si="107"/>
        <v>#N/A</v>
      </c>
      <c r="AN105" s="45" t="e">
        <f>'SC1'!AB57</f>
        <v>#N/A</v>
      </c>
      <c r="AO105" s="46">
        <f>'SC1'!AC57</f>
        <v>0</v>
      </c>
      <c r="AP105" s="46">
        <f>'SC1'!AD57</f>
        <v>0</v>
      </c>
      <c r="AQ105" s="46" t="e">
        <f t="shared" si="108"/>
        <v>#N/A</v>
      </c>
      <c r="AR105" s="47" t="e">
        <f t="shared" si="109"/>
        <v>#N/A</v>
      </c>
      <c r="AS105" s="16" t="e">
        <f>'SC1'!AE57</f>
        <v>#N/A</v>
      </c>
      <c r="AT105" s="16">
        <f>'SC1'!AF57</f>
        <v>0</v>
      </c>
      <c r="AU105" s="16">
        <f>'SC1'!AG57</f>
        <v>0</v>
      </c>
      <c r="AV105" s="16" t="e">
        <f t="shared" si="110"/>
        <v>#N/A</v>
      </c>
      <c r="AW105" s="16" t="e">
        <f t="shared" si="111"/>
        <v>#N/A</v>
      </c>
      <c r="AX105" s="45" t="e">
        <f>'SC1'!AH57</f>
        <v>#N/A</v>
      </c>
      <c r="AY105" s="46">
        <f>'SC1'!AI57</f>
        <v>0</v>
      </c>
      <c r="AZ105" s="46">
        <f>'SC1'!AJ57</f>
        <v>0</v>
      </c>
      <c r="BA105" s="46" t="e">
        <f t="shared" si="112"/>
        <v>#N/A</v>
      </c>
      <c r="BB105" s="47" t="e">
        <f t="shared" si="113"/>
        <v>#N/A</v>
      </c>
      <c r="BC105" s="16" t="e">
        <f>'SC1'!AK57</f>
        <v>#N/A</v>
      </c>
      <c r="BD105" s="16">
        <f>'SC1'!AL57</f>
        <v>0</v>
      </c>
      <c r="BE105" s="16">
        <f>'SC1'!AM57</f>
        <v>0</v>
      </c>
      <c r="BF105" s="16" t="e">
        <f t="shared" si="114"/>
        <v>#N/A</v>
      </c>
      <c r="BG105" s="16" t="e">
        <f t="shared" si="115"/>
        <v>#N/A</v>
      </c>
      <c r="BH105" s="45" t="e">
        <f>'SC1'!AN57</f>
        <v>#N/A</v>
      </c>
      <c r="BI105" s="46">
        <f>'SC1'!AO57</f>
        <v>0</v>
      </c>
      <c r="BJ105" s="46">
        <f>'SC1'!AP57</f>
        <v>0</v>
      </c>
      <c r="BK105" s="46" t="e">
        <f t="shared" si="116"/>
        <v>#N/A</v>
      </c>
      <c r="BL105" s="47" t="e">
        <f t="shared" si="117"/>
        <v>#N/A</v>
      </c>
      <c r="BM105" s="16" t="e">
        <f>'SC1'!AQ57</f>
        <v>#N/A</v>
      </c>
      <c r="BN105" s="16">
        <f>'SC1'!AR57</f>
        <v>0</v>
      </c>
      <c r="BO105" s="16">
        <f>'SC1'!AS57</f>
        <v>0</v>
      </c>
      <c r="BP105" s="16" t="e">
        <f t="shared" si="118"/>
        <v>#N/A</v>
      </c>
      <c r="BQ105" s="16" t="e">
        <f t="shared" si="119"/>
        <v>#N/A</v>
      </c>
      <c r="BR105" s="45" t="e">
        <f>'SC1'!AT57</f>
        <v>#N/A</v>
      </c>
      <c r="BS105" s="46">
        <f>'SC1'!AU57</f>
        <v>0</v>
      </c>
      <c r="BT105" s="46">
        <f>'SC1'!AV57</f>
        <v>0</v>
      </c>
      <c r="BU105" s="46" t="e">
        <f t="shared" si="120"/>
        <v>#N/A</v>
      </c>
      <c r="BV105" s="47" t="e">
        <f t="shared" si="121"/>
        <v>#N/A</v>
      </c>
      <c r="BW105" s="16" t="e">
        <f>'SC1'!AW57</f>
        <v>#N/A</v>
      </c>
      <c r="BX105" s="16">
        <f>'SC1'!AX57</f>
        <v>0</v>
      </c>
      <c r="BY105" s="16">
        <f>'SC1'!AY57</f>
        <v>0</v>
      </c>
      <c r="BZ105" s="16" t="e">
        <f t="shared" si="122"/>
        <v>#N/A</v>
      </c>
      <c r="CA105" s="16" t="e">
        <f t="shared" si="123"/>
        <v>#N/A</v>
      </c>
      <c r="CB105" s="45" t="e">
        <f>'SC1'!AZ57</f>
        <v>#N/A</v>
      </c>
      <c r="CC105" s="46">
        <f>'SC1'!BA57</f>
        <v>0</v>
      </c>
      <c r="CD105" s="46">
        <f>'SC1'!BB57</f>
        <v>0</v>
      </c>
      <c r="CE105" s="46" t="e">
        <f t="shared" si="124"/>
        <v>#N/A</v>
      </c>
      <c r="CF105" s="47" t="e">
        <f t="shared" si="125"/>
        <v>#N/A</v>
      </c>
      <c r="CG105" s="16" t="e">
        <f>'SC1'!BC57</f>
        <v>#N/A</v>
      </c>
      <c r="CH105" s="16">
        <f>'SC1'!BD57</f>
        <v>0</v>
      </c>
      <c r="CI105" s="16">
        <f>'SC1'!BE57</f>
        <v>0</v>
      </c>
      <c r="CJ105" s="16" t="e">
        <f t="shared" si="126"/>
        <v>#N/A</v>
      </c>
      <c r="CK105" s="16" t="e">
        <f t="shared" si="127"/>
        <v>#N/A</v>
      </c>
      <c r="CL105" s="45" t="e">
        <f>'SC1'!BF57</f>
        <v>#N/A</v>
      </c>
      <c r="CM105" s="46">
        <f>'SC1'!BG57</f>
        <v>0</v>
      </c>
      <c r="CN105" s="46">
        <f>'SC1'!BH57</f>
        <v>0</v>
      </c>
      <c r="CO105" s="46" t="e">
        <f t="shared" si="128"/>
        <v>#N/A</v>
      </c>
      <c r="CP105" s="47" t="e">
        <f t="shared" si="129"/>
        <v>#N/A</v>
      </c>
      <c r="CQ105" s="16" t="e">
        <f>'SC1'!BI57</f>
        <v>#N/A</v>
      </c>
      <c r="CR105" s="16">
        <f>'SC1'!BJ57</f>
        <v>0</v>
      </c>
      <c r="CS105" s="16">
        <f>'SC1'!BK57</f>
        <v>0</v>
      </c>
      <c r="CT105" s="16" t="e">
        <f t="shared" si="130"/>
        <v>#N/A</v>
      </c>
      <c r="CU105" s="16" t="e">
        <f t="shared" si="131"/>
        <v>#N/A</v>
      </c>
      <c r="CV105" s="45" t="e">
        <f>'SC1'!BL57</f>
        <v>#N/A</v>
      </c>
      <c r="CW105" s="46">
        <f>'SC1'!BM57</f>
        <v>0</v>
      </c>
      <c r="CX105" s="46">
        <f>'SC1'!BN57</f>
        <v>0</v>
      </c>
      <c r="CY105" s="46" t="e">
        <f t="shared" si="132"/>
        <v>#N/A</v>
      </c>
      <c r="CZ105" s="47" t="e">
        <f t="shared" si="133"/>
        <v>#N/A</v>
      </c>
      <c r="DA105" s="16" t="e">
        <f>'SC1'!BO57</f>
        <v>#N/A</v>
      </c>
      <c r="DB105" s="16">
        <f>'SC1'!BP57</f>
        <v>0</v>
      </c>
      <c r="DC105" s="16">
        <f>'SC1'!BQ57</f>
        <v>0</v>
      </c>
      <c r="DD105" s="16" t="e">
        <f t="shared" si="134"/>
        <v>#N/A</v>
      </c>
      <c r="DE105" s="16" t="e">
        <f t="shared" si="135"/>
        <v>#N/A</v>
      </c>
      <c r="DF105" s="45" t="e">
        <f>'SC1'!BR57</f>
        <v>#N/A</v>
      </c>
      <c r="DG105" s="46">
        <f>'SC1'!BS57</f>
        <v>0</v>
      </c>
      <c r="DH105" s="46">
        <f>'SC1'!BT57</f>
        <v>0</v>
      </c>
      <c r="DI105" s="46" t="e">
        <f t="shared" si="136"/>
        <v>#N/A</v>
      </c>
      <c r="DJ105" s="47" t="e">
        <f t="shared" si="137"/>
        <v>#N/A</v>
      </c>
      <c r="DK105" s="16" t="e">
        <f>'SC1'!BU57</f>
        <v>#N/A</v>
      </c>
      <c r="DL105" s="16">
        <f>'SC1'!BV57</f>
        <v>0</v>
      </c>
      <c r="DM105" s="16">
        <f>'SC1'!BW57</f>
        <v>0</v>
      </c>
      <c r="DN105" s="16" t="e">
        <f t="shared" si="138"/>
        <v>#N/A</v>
      </c>
      <c r="DO105" s="16" t="e">
        <f t="shared" si="139"/>
        <v>#N/A</v>
      </c>
      <c r="DP105" s="45" t="e">
        <f>'SC1'!BX57</f>
        <v>#N/A</v>
      </c>
      <c r="DQ105" s="46">
        <f>'SC1'!BY57</f>
        <v>0</v>
      </c>
      <c r="DR105" s="46">
        <f>'SC1'!BZ57</f>
        <v>0</v>
      </c>
      <c r="DS105" s="46" t="e">
        <f t="shared" si="140"/>
        <v>#N/A</v>
      </c>
      <c r="DT105" s="47" t="e">
        <f t="shared" si="141"/>
        <v>#N/A</v>
      </c>
      <c r="DU105" s="16" t="e">
        <f>'SC1'!CA57</f>
        <v>#N/A</v>
      </c>
      <c r="DV105" s="16">
        <f>'SC1'!CB57</f>
        <v>0</v>
      </c>
      <c r="DW105" s="16">
        <f>'SC1'!CC57</f>
        <v>0</v>
      </c>
      <c r="DX105" s="16" t="e">
        <f t="shared" si="142"/>
        <v>#N/A</v>
      </c>
      <c r="DY105" s="16" t="e">
        <f t="shared" si="143"/>
        <v>#N/A</v>
      </c>
      <c r="DZ105" s="45" t="e">
        <f>'SC1'!CD57</f>
        <v>#N/A</v>
      </c>
      <c r="EA105" s="46">
        <f>'SC1'!CE57</f>
        <v>0</v>
      </c>
      <c r="EB105" s="46">
        <f>'SC1'!CF57</f>
        <v>0</v>
      </c>
      <c r="EC105" s="46" t="e">
        <f t="shared" si="144"/>
        <v>#N/A</v>
      </c>
      <c r="ED105" s="47" t="e">
        <f t="shared" si="145"/>
        <v>#N/A</v>
      </c>
      <c r="EE105" s="16" t="e">
        <f>'SC1'!CG57</f>
        <v>#N/A</v>
      </c>
      <c r="EF105" s="16">
        <f>'SC1'!CH57</f>
        <v>0</v>
      </c>
      <c r="EG105" s="16">
        <f>'SC1'!CI57</f>
        <v>0</v>
      </c>
      <c r="EH105" s="16" t="e">
        <f t="shared" si="146"/>
        <v>#N/A</v>
      </c>
      <c r="EI105" s="16" t="e">
        <f t="shared" si="147"/>
        <v>#N/A</v>
      </c>
      <c r="EJ105" s="45" t="e">
        <f>'SC1'!CJ57</f>
        <v>#N/A</v>
      </c>
      <c r="EK105" s="46">
        <f>'SC1'!CK57</f>
        <v>0</v>
      </c>
      <c r="EL105" s="46">
        <f>'SC1'!CL57</f>
        <v>0</v>
      </c>
      <c r="EM105" s="46" t="e">
        <f t="shared" si="148"/>
        <v>#N/A</v>
      </c>
      <c r="EN105" s="47" t="e">
        <f t="shared" si="149"/>
        <v>#N/A</v>
      </c>
      <c r="EO105" s="16" t="e">
        <f>'SC1'!CM57</f>
        <v>#N/A</v>
      </c>
      <c r="EP105" s="16">
        <f>'SC1'!CN57</f>
        <v>0</v>
      </c>
      <c r="EQ105" s="16">
        <f>'SC1'!CO57</f>
        <v>0</v>
      </c>
      <c r="ER105" s="16" t="e">
        <f t="shared" si="150"/>
        <v>#N/A</v>
      </c>
      <c r="ES105" s="16" t="e">
        <f t="shared" si="151"/>
        <v>#N/A</v>
      </c>
      <c r="ET105" s="45" t="e">
        <f>'SC1'!CP57</f>
        <v>#N/A</v>
      </c>
      <c r="EU105" s="46">
        <f>'SC1'!CQ57</f>
        <v>0</v>
      </c>
      <c r="EV105" s="46">
        <f>'SC1'!CR57</f>
        <v>0</v>
      </c>
      <c r="EW105" s="46" t="e">
        <f t="shared" si="152"/>
        <v>#N/A</v>
      </c>
      <c r="EX105" s="47" t="e">
        <f t="shared" si="153"/>
        <v>#N/A</v>
      </c>
      <c r="EY105" s="16" t="e">
        <f>'SC1'!CS57</f>
        <v>#N/A</v>
      </c>
      <c r="EZ105" s="16">
        <f>'SC1'!CT57</f>
        <v>0</v>
      </c>
      <c r="FA105" s="16">
        <f>'SC1'!CU57</f>
        <v>0</v>
      </c>
      <c r="FB105" s="16" t="e">
        <f t="shared" si="154"/>
        <v>#N/A</v>
      </c>
      <c r="FC105" s="16" t="e">
        <f t="shared" si="155"/>
        <v>#N/A</v>
      </c>
      <c r="FD105" s="45" t="e">
        <f>'SC1'!CV57</f>
        <v>#N/A</v>
      </c>
      <c r="FE105" s="46">
        <f>'SC1'!CW57</f>
        <v>0</v>
      </c>
      <c r="FF105" s="46">
        <f>'SC1'!CX57</f>
        <v>0</v>
      </c>
      <c r="FG105" s="46" t="e">
        <f t="shared" si="156"/>
        <v>#N/A</v>
      </c>
      <c r="FH105" s="47" t="e">
        <f t="shared" si="157"/>
        <v>#N/A</v>
      </c>
      <c r="FI105" s="16" t="e">
        <f>'SC1'!CY57</f>
        <v>#N/A</v>
      </c>
      <c r="FJ105" s="16">
        <f>'SC1'!CZ57</f>
        <v>0</v>
      </c>
      <c r="FK105" s="16">
        <f>'SC1'!DA57</f>
        <v>0</v>
      </c>
      <c r="FL105" s="16" t="e">
        <f t="shared" si="158"/>
        <v>#N/A</v>
      </c>
      <c r="FM105" s="16" t="e">
        <f t="shared" si="159"/>
        <v>#N/A</v>
      </c>
      <c r="FN105" s="45" t="e">
        <f>'SC1'!DB57</f>
        <v>#N/A</v>
      </c>
      <c r="FO105" s="46">
        <f>'SC1'!DC57</f>
        <v>0</v>
      </c>
      <c r="FP105" s="46">
        <f>'SC1'!DD57</f>
        <v>0</v>
      </c>
      <c r="FQ105" s="46" t="e">
        <f t="shared" si="160"/>
        <v>#N/A</v>
      </c>
      <c r="FR105" s="47" t="e">
        <f t="shared" si="161"/>
        <v>#N/A</v>
      </c>
      <c r="FS105" s="16" t="e">
        <f>'SC1'!DE57</f>
        <v>#N/A</v>
      </c>
      <c r="FT105" s="16">
        <f>'SC1'!DF57</f>
        <v>0</v>
      </c>
      <c r="FU105" s="16">
        <f>'SC1'!DG57</f>
        <v>0</v>
      </c>
      <c r="FV105" s="16" t="e">
        <f t="shared" si="162"/>
        <v>#N/A</v>
      </c>
      <c r="FW105" s="16" t="e">
        <f t="shared" si="163"/>
        <v>#N/A</v>
      </c>
      <c r="FX105" s="45" t="e">
        <f>'SC1'!DH57</f>
        <v>#N/A</v>
      </c>
      <c r="FY105" s="46">
        <f>'SC1'!DI57</f>
        <v>0</v>
      </c>
      <c r="FZ105" s="46">
        <f>'SC1'!DJ57</f>
        <v>0</v>
      </c>
      <c r="GA105" s="46" t="e">
        <f t="shared" si="164"/>
        <v>#N/A</v>
      </c>
      <c r="GB105" s="47" t="e">
        <f t="shared" si="165"/>
        <v>#N/A</v>
      </c>
      <c r="GC105" s="16" t="e">
        <f>'SC1'!DK57</f>
        <v>#N/A</v>
      </c>
      <c r="GD105" s="16">
        <f>'SC1'!DL57</f>
        <v>0</v>
      </c>
      <c r="GE105" s="16">
        <f>'SC1'!DM57</f>
        <v>0</v>
      </c>
      <c r="GF105" s="16" t="e">
        <f t="shared" si="166"/>
        <v>#N/A</v>
      </c>
      <c r="GG105" s="16" t="e">
        <f t="shared" si="167"/>
        <v>#N/A</v>
      </c>
      <c r="GH105" s="45" t="e">
        <f>'SC1'!DN57</f>
        <v>#N/A</v>
      </c>
      <c r="GI105" s="46">
        <f>'SC1'!DO57</f>
        <v>0</v>
      </c>
      <c r="GJ105" s="46">
        <f>'SC1'!DP57</f>
        <v>0</v>
      </c>
      <c r="GK105" s="46" t="e">
        <f t="shared" si="168"/>
        <v>#N/A</v>
      </c>
      <c r="GL105" s="47" t="e">
        <f t="shared" si="169"/>
        <v>#N/A</v>
      </c>
      <c r="GM105" s="16" t="e">
        <f>'SC1'!DQ57</f>
        <v>#N/A</v>
      </c>
      <c r="GN105" s="16">
        <f>'SC1'!DR57</f>
        <v>0</v>
      </c>
      <c r="GO105" s="16">
        <f>'SC1'!DS57</f>
        <v>0</v>
      </c>
      <c r="GP105" s="16" t="e">
        <f t="shared" si="170"/>
        <v>#N/A</v>
      </c>
      <c r="GQ105" s="16" t="e">
        <f t="shared" si="171"/>
        <v>#N/A</v>
      </c>
      <c r="GR105" s="45" t="e">
        <f>'SC1'!DT57</f>
        <v>#N/A</v>
      </c>
      <c r="GS105" s="46">
        <f>'SC1'!DU57</f>
        <v>0</v>
      </c>
      <c r="GT105" s="46">
        <f>'SC1'!DV57</f>
        <v>0</v>
      </c>
      <c r="GU105" s="46" t="e">
        <f t="shared" si="172"/>
        <v>#N/A</v>
      </c>
      <c r="GV105" s="47" t="e">
        <f t="shared" si="173"/>
        <v>#N/A</v>
      </c>
      <c r="GW105" s="16" t="e">
        <f>'SC1'!DW57</f>
        <v>#N/A</v>
      </c>
      <c r="GX105" s="16">
        <f>'SC1'!DX57</f>
        <v>0</v>
      </c>
      <c r="GY105" s="16">
        <f>'SC1'!DY57</f>
        <v>0</v>
      </c>
      <c r="GZ105" s="16" t="e">
        <f t="shared" si="174"/>
        <v>#N/A</v>
      </c>
      <c r="HA105" s="16" t="e">
        <f t="shared" si="175"/>
        <v>#N/A</v>
      </c>
      <c r="HB105" s="45" t="e">
        <f>'SC1'!DZ57</f>
        <v>#N/A</v>
      </c>
      <c r="HC105" s="46">
        <f>'SC1'!EA57</f>
        <v>0</v>
      </c>
      <c r="HD105" s="46">
        <f>'SC1'!EB57</f>
        <v>0</v>
      </c>
      <c r="HE105" s="46" t="e">
        <f t="shared" si="176"/>
        <v>#N/A</v>
      </c>
      <c r="HF105" s="47" t="e">
        <f t="shared" si="177"/>
        <v>#N/A</v>
      </c>
      <c r="HG105" s="16" t="e">
        <f>'SC1'!EC57</f>
        <v>#N/A</v>
      </c>
      <c r="HH105" s="16">
        <f>'SC1'!ED57</f>
        <v>0</v>
      </c>
      <c r="HI105" s="16">
        <f>'SC1'!EE57</f>
        <v>0</v>
      </c>
      <c r="HJ105" s="16" t="e">
        <f t="shared" si="178"/>
        <v>#N/A</v>
      </c>
      <c r="HK105" s="16" t="e">
        <f t="shared" si="179"/>
        <v>#N/A</v>
      </c>
      <c r="HL105" s="45" t="e">
        <f>'SC1'!EF57</f>
        <v>#N/A</v>
      </c>
      <c r="HM105" s="46">
        <f>'SC1'!EG57</f>
        <v>0</v>
      </c>
      <c r="HN105" s="46">
        <f>'SC1'!EH57</f>
        <v>0</v>
      </c>
      <c r="HO105" s="46" t="e">
        <f t="shared" si="180"/>
        <v>#N/A</v>
      </c>
      <c r="HP105" s="47" t="e">
        <f t="shared" si="181"/>
        <v>#N/A</v>
      </c>
      <c r="HQ105" s="16" t="e">
        <f>'SC1'!EI57</f>
        <v>#N/A</v>
      </c>
      <c r="HR105" s="16">
        <f>'SC1'!EJ57</f>
        <v>0</v>
      </c>
      <c r="HS105" s="16">
        <f>'SC1'!EK57</f>
        <v>0</v>
      </c>
      <c r="HT105" s="16" t="e">
        <f t="shared" si="182"/>
        <v>#N/A</v>
      </c>
      <c r="HU105" s="16" t="e">
        <f t="shared" si="183"/>
        <v>#N/A</v>
      </c>
      <c r="HV105" s="45" t="e">
        <f>'SC1'!EL57</f>
        <v>#N/A</v>
      </c>
      <c r="HW105" s="46">
        <f>'SC1'!EM57</f>
        <v>0</v>
      </c>
      <c r="HX105" s="46">
        <f>'SC1'!EN57</f>
        <v>0</v>
      </c>
      <c r="HY105" s="46" t="e">
        <f t="shared" si="184"/>
        <v>#N/A</v>
      </c>
      <c r="HZ105" s="47" t="e">
        <f t="shared" si="185"/>
        <v>#N/A</v>
      </c>
      <c r="IA105" s="45" t="e">
        <f>'SC1'!EO57</f>
        <v>#N/A</v>
      </c>
      <c r="IB105" s="46">
        <f>'SC1'!EP57</f>
        <v>0</v>
      </c>
      <c r="IC105" s="46">
        <f>'SC1'!EQ57</f>
        <v>0</v>
      </c>
      <c r="ID105" s="46" t="e">
        <f t="shared" si="186"/>
        <v>#N/A</v>
      </c>
      <c r="IE105" s="47" t="e">
        <f t="shared" si="187"/>
        <v>#N/A</v>
      </c>
    </row>
    <row r="106" spans="1:239" s="16" customFormat="1" x14ac:dyDescent="0.25">
      <c r="A106" s="16">
        <f>'SC1'!A58</f>
        <v>0</v>
      </c>
      <c r="B106" s="16" t="e">
        <f>'SC1'!B58</f>
        <v>#N/A</v>
      </c>
      <c r="C106" s="16" t="e">
        <f>'SC1'!C58</f>
        <v>#N/A</v>
      </c>
      <c r="D106" s="16" t="e">
        <f>'SC1'!D58</f>
        <v>#N/A</v>
      </c>
      <c r="E106" s="16" t="e">
        <f>'SC1'!E58</f>
        <v>#N/A</v>
      </c>
      <c r="F106" s="16" t="e">
        <f>'SC1'!F58</f>
        <v>#N/A</v>
      </c>
      <c r="G106" s="16" t="e">
        <f>'SC1'!G58</f>
        <v>#N/A</v>
      </c>
      <c r="H106" s="16" t="e">
        <f>'SC1'!H58</f>
        <v>#N/A</v>
      </c>
      <c r="I106" s="16" t="e">
        <f>'SC1'!I58</f>
        <v>#N/A</v>
      </c>
      <c r="J106" s="45" t="e">
        <f>'SC1'!J58</f>
        <v>#N/A</v>
      </c>
      <c r="K106" s="46" t="e">
        <f>'SC1'!K58</f>
        <v>#N/A</v>
      </c>
      <c r="L106" s="46" t="e">
        <f>'SC1'!#REF!</f>
        <v>#REF!</v>
      </c>
      <c r="M106" s="46" t="e">
        <f t="shared" si="188"/>
        <v>#N/A</v>
      </c>
      <c r="N106" s="47" t="e">
        <f t="shared" si="192"/>
        <v>#REF!</v>
      </c>
      <c r="O106" s="16" t="e">
        <f>'SC1'!M58</f>
        <v>#N/A</v>
      </c>
      <c r="P106" s="16" t="e">
        <f>'SC1'!N58</f>
        <v>#N/A</v>
      </c>
      <c r="Q106" s="16" t="e">
        <f>'SC1'!#REF!</f>
        <v>#REF!</v>
      </c>
      <c r="R106" s="16" t="e">
        <f t="shared" si="98"/>
        <v>#N/A</v>
      </c>
      <c r="S106" s="16" t="e">
        <f t="shared" si="99"/>
        <v>#REF!</v>
      </c>
      <c r="T106" s="45" t="e">
        <f>'SC1'!P58</f>
        <v>#N/A</v>
      </c>
      <c r="U106" s="46" t="e">
        <f>'SC1'!Q58</f>
        <v>#N/A</v>
      </c>
      <c r="V106" s="46" t="e">
        <f>'SC1'!R58</f>
        <v>#N/A</v>
      </c>
      <c r="W106" s="46" t="e">
        <f t="shared" si="100"/>
        <v>#N/A</v>
      </c>
      <c r="X106" s="47" t="e">
        <f t="shared" si="101"/>
        <v>#N/A</v>
      </c>
      <c r="Y106" s="16" t="e">
        <f>'SC1'!S58</f>
        <v>#N/A</v>
      </c>
      <c r="Z106" s="16" t="e">
        <f>'SC1'!T58</f>
        <v>#N/A</v>
      </c>
      <c r="AA106" s="16" t="e">
        <f>'SC1'!U58</f>
        <v>#N/A</v>
      </c>
      <c r="AB106" s="16" t="e">
        <f t="shared" si="102"/>
        <v>#N/A</v>
      </c>
      <c r="AC106" s="16" t="e">
        <f t="shared" si="103"/>
        <v>#N/A</v>
      </c>
      <c r="AD106" s="45" t="e">
        <f>'SC1'!V58</f>
        <v>#N/A</v>
      </c>
      <c r="AE106" s="46" t="e">
        <f>'SC1'!W58</f>
        <v>#N/A</v>
      </c>
      <c r="AF106" s="46" t="e">
        <f>'SC1'!X58</f>
        <v>#N/A</v>
      </c>
      <c r="AG106" s="46" t="e">
        <f t="shared" si="104"/>
        <v>#N/A</v>
      </c>
      <c r="AH106" s="47" t="e">
        <f t="shared" si="105"/>
        <v>#N/A</v>
      </c>
      <c r="AI106" s="16" t="e">
        <f>'SC1'!Y58</f>
        <v>#N/A</v>
      </c>
      <c r="AJ106" s="16" t="e">
        <f>'SC1'!Z58</f>
        <v>#N/A</v>
      </c>
      <c r="AK106" s="16" t="e">
        <f>'SC1'!AA58</f>
        <v>#N/A</v>
      </c>
      <c r="AL106" s="16" t="e">
        <f t="shared" si="106"/>
        <v>#N/A</v>
      </c>
      <c r="AM106" s="16" t="e">
        <f t="shared" si="107"/>
        <v>#N/A</v>
      </c>
      <c r="AN106" s="45" t="e">
        <f>'SC1'!AB58</f>
        <v>#N/A</v>
      </c>
      <c r="AO106" s="46">
        <f>'SC1'!AC58</f>
        <v>0</v>
      </c>
      <c r="AP106" s="46">
        <f>'SC1'!AD58</f>
        <v>0</v>
      </c>
      <c r="AQ106" s="46" t="e">
        <f t="shared" si="108"/>
        <v>#N/A</v>
      </c>
      <c r="AR106" s="47" t="e">
        <f t="shared" si="109"/>
        <v>#N/A</v>
      </c>
      <c r="AS106" s="16" t="e">
        <f>'SC1'!AE58</f>
        <v>#N/A</v>
      </c>
      <c r="AT106" s="16">
        <f>'SC1'!AF58</f>
        <v>0</v>
      </c>
      <c r="AU106" s="16">
        <f>'SC1'!AG58</f>
        <v>0</v>
      </c>
      <c r="AV106" s="16" t="e">
        <f t="shared" si="110"/>
        <v>#N/A</v>
      </c>
      <c r="AW106" s="16" t="e">
        <f t="shared" si="111"/>
        <v>#N/A</v>
      </c>
      <c r="AX106" s="45" t="e">
        <f>'SC1'!AH58</f>
        <v>#N/A</v>
      </c>
      <c r="AY106" s="46">
        <f>'SC1'!AI58</f>
        <v>0</v>
      </c>
      <c r="AZ106" s="46">
        <f>'SC1'!AJ58</f>
        <v>0</v>
      </c>
      <c r="BA106" s="46" t="e">
        <f t="shared" si="112"/>
        <v>#N/A</v>
      </c>
      <c r="BB106" s="47" t="e">
        <f t="shared" si="113"/>
        <v>#N/A</v>
      </c>
      <c r="BC106" s="16" t="e">
        <f>'SC1'!AK58</f>
        <v>#N/A</v>
      </c>
      <c r="BD106" s="16">
        <f>'SC1'!AL58</f>
        <v>0</v>
      </c>
      <c r="BE106" s="16">
        <f>'SC1'!AM58</f>
        <v>0</v>
      </c>
      <c r="BF106" s="16" t="e">
        <f t="shared" si="114"/>
        <v>#N/A</v>
      </c>
      <c r="BG106" s="16" t="e">
        <f t="shared" si="115"/>
        <v>#N/A</v>
      </c>
      <c r="BH106" s="45" t="e">
        <f>'SC1'!AN58</f>
        <v>#N/A</v>
      </c>
      <c r="BI106" s="46">
        <f>'SC1'!AO58</f>
        <v>0</v>
      </c>
      <c r="BJ106" s="46">
        <f>'SC1'!AP58</f>
        <v>0</v>
      </c>
      <c r="BK106" s="46" t="e">
        <f t="shared" si="116"/>
        <v>#N/A</v>
      </c>
      <c r="BL106" s="47" t="e">
        <f t="shared" si="117"/>
        <v>#N/A</v>
      </c>
      <c r="BM106" s="16" t="e">
        <f>'SC1'!AQ58</f>
        <v>#N/A</v>
      </c>
      <c r="BN106" s="16">
        <f>'SC1'!AR58</f>
        <v>0</v>
      </c>
      <c r="BO106" s="16">
        <f>'SC1'!AS58</f>
        <v>0</v>
      </c>
      <c r="BP106" s="16" t="e">
        <f t="shared" si="118"/>
        <v>#N/A</v>
      </c>
      <c r="BQ106" s="16" t="e">
        <f t="shared" si="119"/>
        <v>#N/A</v>
      </c>
      <c r="BR106" s="45" t="e">
        <f>'SC1'!AT58</f>
        <v>#N/A</v>
      </c>
      <c r="BS106" s="46">
        <f>'SC1'!AU58</f>
        <v>0</v>
      </c>
      <c r="BT106" s="46">
        <f>'SC1'!AV58</f>
        <v>0</v>
      </c>
      <c r="BU106" s="46" t="e">
        <f t="shared" si="120"/>
        <v>#N/A</v>
      </c>
      <c r="BV106" s="47" t="e">
        <f t="shared" si="121"/>
        <v>#N/A</v>
      </c>
      <c r="BW106" s="16" t="e">
        <f>'SC1'!AW58</f>
        <v>#N/A</v>
      </c>
      <c r="BX106" s="16">
        <f>'SC1'!AX58</f>
        <v>0</v>
      </c>
      <c r="BY106" s="16">
        <f>'SC1'!AY58</f>
        <v>0</v>
      </c>
      <c r="BZ106" s="16" t="e">
        <f t="shared" si="122"/>
        <v>#N/A</v>
      </c>
      <c r="CA106" s="16" t="e">
        <f t="shared" si="123"/>
        <v>#N/A</v>
      </c>
      <c r="CB106" s="45" t="e">
        <f>'SC1'!AZ58</f>
        <v>#N/A</v>
      </c>
      <c r="CC106" s="46">
        <f>'SC1'!BA58</f>
        <v>0</v>
      </c>
      <c r="CD106" s="46">
        <f>'SC1'!BB58</f>
        <v>0</v>
      </c>
      <c r="CE106" s="46" t="e">
        <f t="shared" si="124"/>
        <v>#N/A</v>
      </c>
      <c r="CF106" s="47" t="e">
        <f t="shared" si="125"/>
        <v>#N/A</v>
      </c>
      <c r="CG106" s="16" t="e">
        <f>'SC1'!BC58</f>
        <v>#N/A</v>
      </c>
      <c r="CH106" s="16">
        <f>'SC1'!BD58</f>
        <v>0</v>
      </c>
      <c r="CI106" s="16">
        <f>'SC1'!BE58</f>
        <v>0</v>
      </c>
      <c r="CJ106" s="16" t="e">
        <f t="shared" si="126"/>
        <v>#N/A</v>
      </c>
      <c r="CK106" s="16" t="e">
        <f t="shared" si="127"/>
        <v>#N/A</v>
      </c>
      <c r="CL106" s="45" t="e">
        <f>'SC1'!BF58</f>
        <v>#N/A</v>
      </c>
      <c r="CM106" s="46">
        <f>'SC1'!BG58</f>
        <v>0</v>
      </c>
      <c r="CN106" s="46">
        <f>'SC1'!BH58</f>
        <v>0</v>
      </c>
      <c r="CO106" s="46" t="e">
        <f t="shared" si="128"/>
        <v>#N/A</v>
      </c>
      <c r="CP106" s="47" t="e">
        <f t="shared" si="129"/>
        <v>#N/A</v>
      </c>
      <c r="CQ106" s="16" t="e">
        <f>'SC1'!BI58</f>
        <v>#N/A</v>
      </c>
      <c r="CR106" s="16">
        <f>'SC1'!BJ58</f>
        <v>0</v>
      </c>
      <c r="CS106" s="16">
        <f>'SC1'!BK58</f>
        <v>0</v>
      </c>
      <c r="CT106" s="16" t="e">
        <f t="shared" si="130"/>
        <v>#N/A</v>
      </c>
      <c r="CU106" s="16" t="e">
        <f t="shared" si="131"/>
        <v>#N/A</v>
      </c>
      <c r="CV106" s="45" t="e">
        <f>'SC1'!BL58</f>
        <v>#N/A</v>
      </c>
      <c r="CW106" s="46">
        <f>'SC1'!BM58</f>
        <v>0</v>
      </c>
      <c r="CX106" s="46">
        <f>'SC1'!BN58</f>
        <v>0</v>
      </c>
      <c r="CY106" s="46" t="e">
        <f t="shared" si="132"/>
        <v>#N/A</v>
      </c>
      <c r="CZ106" s="47" t="e">
        <f t="shared" si="133"/>
        <v>#N/A</v>
      </c>
      <c r="DA106" s="16" t="e">
        <f>'SC1'!BO58</f>
        <v>#N/A</v>
      </c>
      <c r="DB106" s="16">
        <f>'SC1'!BP58</f>
        <v>0</v>
      </c>
      <c r="DC106" s="16">
        <f>'SC1'!BQ58</f>
        <v>0</v>
      </c>
      <c r="DD106" s="16" t="e">
        <f t="shared" si="134"/>
        <v>#N/A</v>
      </c>
      <c r="DE106" s="16" t="e">
        <f t="shared" si="135"/>
        <v>#N/A</v>
      </c>
      <c r="DF106" s="45" t="e">
        <f>'SC1'!BR58</f>
        <v>#N/A</v>
      </c>
      <c r="DG106" s="46">
        <f>'SC1'!BS58</f>
        <v>0</v>
      </c>
      <c r="DH106" s="46">
        <f>'SC1'!BT58</f>
        <v>0</v>
      </c>
      <c r="DI106" s="46" t="e">
        <f t="shared" si="136"/>
        <v>#N/A</v>
      </c>
      <c r="DJ106" s="47" t="e">
        <f t="shared" si="137"/>
        <v>#N/A</v>
      </c>
      <c r="DK106" s="16" t="e">
        <f>'SC1'!BU58</f>
        <v>#N/A</v>
      </c>
      <c r="DL106" s="16">
        <f>'SC1'!BV58</f>
        <v>0</v>
      </c>
      <c r="DM106" s="16">
        <f>'SC1'!BW58</f>
        <v>0</v>
      </c>
      <c r="DN106" s="16" t="e">
        <f t="shared" si="138"/>
        <v>#N/A</v>
      </c>
      <c r="DO106" s="16" t="e">
        <f t="shared" si="139"/>
        <v>#N/A</v>
      </c>
      <c r="DP106" s="45" t="e">
        <f>'SC1'!BX58</f>
        <v>#N/A</v>
      </c>
      <c r="DQ106" s="46">
        <f>'SC1'!BY58</f>
        <v>0</v>
      </c>
      <c r="DR106" s="46">
        <f>'SC1'!BZ58</f>
        <v>0</v>
      </c>
      <c r="DS106" s="46" t="e">
        <f t="shared" si="140"/>
        <v>#N/A</v>
      </c>
      <c r="DT106" s="47" t="e">
        <f t="shared" si="141"/>
        <v>#N/A</v>
      </c>
      <c r="DU106" s="16" t="e">
        <f>'SC1'!CA58</f>
        <v>#N/A</v>
      </c>
      <c r="DV106" s="16">
        <f>'SC1'!CB58</f>
        <v>0</v>
      </c>
      <c r="DW106" s="16">
        <f>'SC1'!CC58</f>
        <v>0</v>
      </c>
      <c r="DX106" s="16" t="e">
        <f t="shared" si="142"/>
        <v>#N/A</v>
      </c>
      <c r="DY106" s="16" t="e">
        <f t="shared" si="143"/>
        <v>#N/A</v>
      </c>
      <c r="DZ106" s="45" t="e">
        <f>'SC1'!CD58</f>
        <v>#N/A</v>
      </c>
      <c r="EA106" s="46">
        <f>'SC1'!CE58</f>
        <v>0</v>
      </c>
      <c r="EB106" s="46">
        <f>'SC1'!CF58</f>
        <v>0</v>
      </c>
      <c r="EC106" s="46" t="e">
        <f t="shared" si="144"/>
        <v>#N/A</v>
      </c>
      <c r="ED106" s="47" t="e">
        <f t="shared" si="145"/>
        <v>#N/A</v>
      </c>
      <c r="EE106" s="16" t="e">
        <f>'SC1'!CG58</f>
        <v>#N/A</v>
      </c>
      <c r="EF106" s="16">
        <f>'SC1'!CH58</f>
        <v>0</v>
      </c>
      <c r="EG106" s="16">
        <f>'SC1'!CI58</f>
        <v>0</v>
      </c>
      <c r="EH106" s="16" t="e">
        <f t="shared" si="146"/>
        <v>#N/A</v>
      </c>
      <c r="EI106" s="16" t="e">
        <f t="shared" si="147"/>
        <v>#N/A</v>
      </c>
      <c r="EJ106" s="45" t="e">
        <f>'SC1'!CJ58</f>
        <v>#N/A</v>
      </c>
      <c r="EK106" s="46">
        <f>'SC1'!CK58</f>
        <v>0</v>
      </c>
      <c r="EL106" s="46">
        <f>'SC1'!CL58</f>
        <v>0</v>
      </c>
      <c r="EM106" s="46" t="e">
        <f t="shared" si="148"/>
        <v>#N/A</v>
      </c>
      <c r="EN106" s="47" t="e">
        <f t="shared" si="149"/>
        <v>#N/A</v>
      </c>
      <c r="EO106" s="16" t="e">
        <f>'SC1'!CM58</f>
        <v>#N/A</v>
      </c>
      <c r="EP106" s="16">
        <f>'SC1'!CN58</f>
        <v>0</v>
      </c>
      <c r="EQ106" s="16">
        <f>'SC1'!CO58</f>
        <v>0</v>
      </c>
      <c r="ER106" s="16" t="e">
        <f t="shared" si="150"/>
        <v>#N/A</v>
      </c>
      <c r="ES106" s="16" t="e">
        <f t="shared" si="151"/>
        <v>#N/A</v>
      </c>
      <c r="ET106" s="45" t="e">
        <f>'SC1'!CP58</f>
        <v>#N/A</v>
      </c>
      <c r="EU106" s="46">
        <f>'SC1'!CQ58</f>
        <v>0</v>
      </c>
      <c r="EV106" s="46">
        <f>'SC1'!CR58</f>
        <v>0</v>
      </c>
      <c r="EW106" s="46" t="e">
        <f t="shared" si="152"/>
        <v>#N/A</v>
      </c>
      <c r="EX106" s="47" t="e">
        <f t="shared" si="153"/>
        <v>#N/A</v>
      </c>
      <c r="EY106" s="16" t="e">
        <f>'SC1'!CS58</f>
        <v>#N/A</v>
      </c>
      <c r="EZ106" s="16">
        <f>'SC1'!CT58</f>
        <v>0</v>
      </c>
      <c r="FA106" s="16">
        <f>'SC1'!CU58</f>
        <v>0</v>
      </c>
      <c r="FB106" s="16" t="e">
        <f t="shared" si="154"/>
        <v>#N/A</v>
      </c>
      <c r="FC106" s="16" t="e">
        <f t="shared" si="155"/>
        <v>#N/A</v>
      </c>
      <c r="FD106" s="45" t="e">
        <f>'SC1'!CV58</f>
        <v>#N/A</v>
      </c>
      <c r="FE106" s="46">
        <f>'SC1'!CW58</f>
        <v>0</v>
      </c>
      <c r="FF106" s="46">
        <f>'SC1'!CX58</f>
        <v>0</v>
      </c>
      <c r="FG106" s="46" t="e">
        <f t="shared" si="156"/>
        <v>#N/A</v>
      </c>
      <c r="FH106" s="47" t="e">
        <f t="shared" si="157"/>
        <v>#N/A</v>
      </c>
      <c r="FI106" s="16" t="e">
        <f>'SC1'!CY58</f>
        <v>#N/A</v>
      </c>
      <c r="FJ106" s="16">
        <f>'SC1'!CZ58</f>
        <v>0</v>
      </c>
      <c r="FK106" s="16">
        <f>'SC1'!DA58</f>
        <v>0</v>
      </c>
      <c r="FL106" s="16" t="e">
        <f t="shared" si="158"/>
        <v>#N/A</v>
      </c>
      <c r="FM106" s="16" t="e">
        <f t="shared" si="159"/>
        <v>#N/A</v>
      </c>
      <c r="FN106" s="45" t="e">
        <f>'SC1'!DB58</f>
        <v>#N/A</v>
      </c>
      <c r="FO106" s="46">
        <f>'SC1'!DC58</f>
        <v>0</v>
      </c>
      <c r="FP106" s="46">
        <f>'SC1'!DD58</f>
        <v>0</v>
      </c>
      <c r="FQ106" s="46" t="e">
        <f t="shared" si="160"/>
        <v>#N/A</v>
      </c>
      <c r="FR106" s="47" t="e">
        <f t="shared" si="161"/>
        <v>#N/A</v>
      </c>
      <c r="FS106" s="16" t="e">
        <f>'SC1'!DE58</f>
        <v>#N/A</v>
      </c>
      <c r="FT106" s="16">
        <f>'SC1'!DF58</f>
        <v>0</v>
      </c>
      <c r="FU106" s="16">
        <f>'SC1'!DG58</f>
        <v>0</v>
      </c>
      <c r="FV106" s="16" t="e">
        <f t="shared" si="162"/>
        <v>#N/A</v>
      </c>
      <c r="FW106" s="16" t="e">
        <f t="shared" si="163"/>
        <v>#N/A</v>
      </c>
      <c r="FX106" s="45" t="e">
        <f>'SC1'!DH58</f>
        <v>#N/A</v>
      </c>
      <c r="FY106" s="46">
        <f>'SC1'!DI58</f>
        <v>0</v>
      </c>
      <c r="FZ106" s="46">
        <f>'SC1'!DJ58</f>
        <v>0</v>
      </c>
      <c r="GA106" s="46" t="e">
        <f t="shared" si="164"/>
        <v>#N/A</v>
      </c>
      <c r="GB106" s="47" t="e">
        <f t="shared" si="165"/>
        <v>#N/A</v>
      </c>
      <c r="GC106" s="16" t="e">
        <f>'SC1'!DK58</f>
        <v>#N/A</v>
      </c>
      <c r="GD106" s="16">
        <f>'SC1'!DL58</f>
        <v>0</v>
      </c>
      <c r="GE106" s="16">
        <f>'SC1'!DM58</f>
        <v>0</v>
      </c>
      <c r="GF106" s="16" t="e">
        <f t="shared" si="166"/>
        <v>#N/A</v>
      </c>
      <c r="GG106" s="16" t="e">
        <f t="shared" si="167"/>
        <v>#N/A</v>
      </c>
      <c r="GH106" s="45" t="e">
        <f>'SC1'!DN58</f>
        <v>#N/A</v>
      </c>
      <c r="GI106" s="46">
        <f>'SC1'!DO58</f>
        <v>0</v>
      </c>
      <c r="GJ106" s="46">
        <f>'SC1'!DP58</f>
        <v>0</v>
      </c>
      <c r="GK106" s="46" t="e">
        <f t="shared" si="168"/>
        <v>#N/A</v>
      </c>
      <c r="GL106" s="47" t="e">
        <f t="shared" si="169"/>
        <v>#N/A</v>
      </c>
      <c r="GM106" s="16" t="e">
        <f>'SC1'!DQ58</f>
        <v>#N/A</v>
      </c>
      <c r="GN106" s="16">
        <f>'SC1'!DR58</f>
        <v>0</v>
      </c>
      <c r="GO106" s="16">
        <f>'SC1'!DS58</f>
        <v>0</v>
      </c>
      <c r="GP106" s="16" t="e">
        <f t="shared" si="170"/>
        <v>#N/A</v>
      </c>
      <c r="GQ106" s="16" t="e">
        <f t="shared" si="171"/>
        <v>#N/A</v>
      </c>
      <c r="GR106" s="45" t="e">
        <f>'SC1'!DT58</f>
        <v>#N/A</v>
      </c>
      <c r="GS106" s="46">
        <f>'SC1'!DU58</f>
        <v>0</v>
      </c>
      <c r="GT106" s="46">
        <f>'SC1'!DV58</f>
        <v>0</v>
      </c>
      <c r="GU106" s="46" t="e">
        <f t="shared" si="172"/>
        <v>#N/A</v>
      </c>
      <c r="GV106" s="47" t="e">
        <f t="shared" si="173"/>
        <v>#N/A</v>
      </c>
      <c r="GW106" s="16" t="e">
        <f>'SC1'!DW58</f>
        <v>#N/A</v>
      </c>
      <c r="GX106" s="16">
        <f>'SC1'!DX58</f>
        <v>0</v>
      </c>
      <c r="GY106" s="16">
        <f>'SC1'!DY58</f>
        <v>0</v>
      </c>
      <c r="GZ106" s="16" t="e">
        <f t="shared" si="174"/>
        <v>#N/A</v>
      </c>
      <c r="HA106" s="16" t="e">
        <f t="shared" si="175"/>
        <v>#N/A</v>
      </c>
      <c r="HB106" s="45" t="e">
        <f>'SC1'!DZ58</f>
        <v>#N/A</v>
      </c>
      <c r="HC106" s="46">
        <f>'SC1'!EA58</f>
        <v>0</v>
      </c>
      <c r="HD106" s="46">
        <f>'SC1'!EB58</f>
        <v>0</v>
      </c>
      <c r="HE106" s="46" t="e">
        <f t="shared" si="176"/>
        <v>#N/A</v>
      </c>
      <c r="HF106" s="47" t="e">
        <f t="shared" si="177"/>
        <v>#N/A</v>
      </c>
      <c r="HG106" s="16" t="e">
        <f>'SC1'!EC58</f>
        <v>#N/A</v>
      </c>
      <c r="HH106" s="16">
        <f>'SC1'!ED58</f>
        <v>0</v>
      </c>
      <c r="HI106" s="16">
        <f>'SC1'!EE58</f>
        <v>0</v>
      </c>
      <c r="HJ106" s="16" t="e">
        <f t="shared" si="178"/>
        <v>#N/A</v>
      </c>
      <c r="HK106" s="16" t="e">
        <f t="shared" si="179"/>
        <v>#N/A</v>
      </c>
      <c r="HL106" s="45" t="e">
        <f>'SC1'!EF58</f>
        <v>#N/A</v>
      </c>
      <c r="HM106" s="46">
        <f>'SC1'!EG58</f>
        <v>0</v>
      </c>
      <c r="HN106" s="46">
        <f>'SC1'!EH58</f>
        <v>0</v>
      </c>
      <c r="HO106" s="46" t="e">
        <f t="shared" si="180"/>
        <v>#N/A</v>
      </c>
      <c r="HP106" s="47" t="e">
        <f t="shared" si="181"/>
        <v>#N/A</v>
      </c>
      <c r="HQ106" s="16" t="e">
        <f>'SC1'!EI58</f>
        <v>#N/A</v>
      </c>
      <c r="HR106" s="16">
        <f>'SC1'!EJ58</f>
        <v>0</v>
      </c>
      <c r="HS106" s="16">
        <f>'SC1'!EK58</f>
        <v>0</v>
      </c>
      <c r="HT106" s="16" t="e">
        <f t="shared" si="182"/>
        <v>#N/A</v>
      </c>
      <c r="HU106" s="16" t="e">
        <f t="shared" si="183"/>
        <v>#N/A</v>
      </c>
      <c r="HV106" s="45" t="e">
        <f>'SC1'!EL58</f>
        <v>#N/A</v>
      </c>
      <c r="HW106" s="46">
        <f>'SC1'!EM58</f>
        <v>0</v>
      </c>
      <c r="HX106" s="46">
        <f>'SC1'!EN58</f>
        <v>0</v>
      </c>
      <c r="HY106" s="46" t="e">
        <f t="shared" si="184"/>
        <v>#N/A</v>
      </c>
      <c r="HZ106" s="47" t="e">
        <f t="shared" si="185"/>
        <v>#N/A</v>
      </c>
      <c r="IA106" s="45" t="e">
        <f>'SC1'!EO58</f>
        <v>#N/A</v>
      </c>
      <c r="IB106" s="46">
        <f>'SC1'!EP58</f>
        <v>0</v>
      </c>
      <c r="IC106" s="46">
        <f>'SC1'!EQ58</f>
        <v>0</v>
      </c>
      <c r="ID106" s="46" t="e">
        <f t="shared" si="186"/>
        <v>#N/A</v>
      </c>
      <c r="IE106" s="47" t="e">
        <f t="shared" si="187"/>
        <v>#N/A</v>
      </c>
    </row>
    <row r="107" spans="1:239" s="16" customFormat="1" x14ac:dyDescent="0.25">
      <c r="J107" s="45"/>
      <c r="K107" s="46"/>
      <c r="L107" s="46"/>
      <c r="M107" s="46"/>
      <c r="N107" s="47"/>
      <c r="T107" s="45"/>
      <c r="U107" s="46"/>
      <c r="V107" s="46"/>
      <c r="W107" s="46"/>
      <c r="X107" s="47"/>
      <c r="AD107" s="45"/>
      <c r="AE107" s="46"/>
      <c r="AF107" s="46"/>
      <c r="AG107" s="46"/>
      <c r="AH107" s="47"/>
      <c r="AN107" s="45"/>
      <c r="AO107" s="46"/>
      <c r="AP107" s="46"/>
      <c r="AQ107" s="46"/>
      <c r="AR107" s="47"/>
      <c r="AX107" s="45"/>
      <c r="AY107" s="46"/>
      <c r="AZ107" s="46"/>
      <c r="BA107" s="46"/>
      <c r="BB107" s="47"/>
      <c r="BH107" s="45"/>
      <c r="BI107" s="46"/>
      <c r="BJ107" s="46"/>
      <c r="BK107" s="46"/>
      <c r="BL107" s="47"/>
      <c r="BR107" s="45"/>
      <c r="BS107" s="46"/>
      <c r="BT107" s="46"/>
      <c r="BU107" s="46"/>
      <c r="BV107" s="47"/>
      <c r="CB107" s="45"/>
      <c r="CC107" s="46"/>
      <c r="CD107" s="46"/>
      <c r="CE107" s="46"/>
      <c r="CF107" s="47"/>
      <c r="CL107" s="45"/>
      <c r="CM107" s="46"/>
      <c r="CN107" s="46"/>
      <c r="CO107" s="46"/>
      <c r="CP107" s="47"/>
      <c r="CV107" s="45"/>
      <c r="CW107" s="46"/>
      <c r="CX107" s="46"/>
      <c r="CY107" s="46"/>
      <c r="CZ107" s="47"/>
      <c r="DF107" s="45"/>
      <c r="DG107" s="46"/>
      <c r="DH107" s="46"/>
      <c r="DI107" s="46"/>
      <c r="DJ107" s="47"/>
      <c r="DP107" s="45"/>
      <c r="DQ107" s="46"/>
      <c r="DR107" s="46"/>
      <c r="DS107" s="46"/>
      <c r="DT107" s="47"/>
      <c r="DZ107" s="45"/>
      <c r="EA107" s="46"/>
      <c r="EB107" s="46"/>
      <c r="EC107" s="46"/>
      <c r="ED107" s="47"/>
      <c r="EJ107" s="45"/>
      <c r="EK107" s="46"/>
      <c r="EL107" s="46"/>
      <c r="EM107" s="46"/>
      <c r="EN107" s="47"/>
      <c r="ET107" s="45"/>
      <c r="EU107" s="46"/>
      <c r="EV107" s="46"/>
      <c r="EW107" s="46"/>
      <c r="EX107" s="47"/>
      <c r="FD107" s="45"/>
      <c r="FE107" s="46"/>
      <c r="FF107" s="46"/>
      <c r="FG107" s="46"/>
      <c r="FH107" s="47"/>
      <c r="FN107" s="45"/>
      <c r="FO107" s="46"/>
      <c r="FP107" s="46"/>
      <c r="FQ107" s="46"/>
      <c r="FR107" s="47"/>
      <c r="FX107" s="45"/>
      <c r="FY107" s="46"/>
      <c r="FZ107" s="46"/>
      <c r="GA107" s="46"/>
      <c r="GB107" s="47"/>
      <c r="GH107" s="45"/>
      <c r="GI107" s="46"/>
      <c r="GJ107" s="46"/>
      <c r="GK107" s="46"/>
      <c r="GL107" s="47"/>
      <c r="GR107" s="45"/>
      <c r="GS107" s="46"/>
      <c r="GT107" s="46"/>
      <c r="GU107" s="46"/>
      <c r="GV107" s="47"/>
      <c r="HB107" s="45"/>
      <c r="HC107" s="46"/>
      <c r="HD107" s="46"/>
      <c r="HE107" s="46"/>
      <c r="HF107" s="47"/>
      <c r="HL107" s="45"/>
      <c r="HM107" s="46"/>
      <c r="HN107" s="46"/>
      <c r="HO107" s="46"/>
      <c r="HP107" s="47"/>
      <c r="HV107" s="45"/>
      <c r="HW107" s="46"/>
      <c r="HX107" s="46"/>
      <c r="HY107" s="46"/>
      <c r="HZ107" s="47"/>
      <c r="IA107" s="45"/>
      <c r="IB107" s="46"/>
      <c r="IC107" s="46"/>
      <c r="ID107" s="46"/>
      <c r="IE107" s="47"/>
    </row>
    <row r="108" spans="1:239" s="16" customFormat="1" x14ac:dyDescent="0.25">
      <c r="J108" s="45"/>
      <c r="K108" s="46"/>
      <c r="L108" s="46"/>
      <c r="M108" s="46"/>
      <c r="N108" s="47"/>
      <c r="T108" s="45"/>
      <c r="U108" s="46"/>
      <c r="V108" s="46"/>
      <c r="W108" s="46"/>
      <c r="X108" s="47"/>
      <c r="AD108" s="45"/>
      <c r="AE108" s="46"/>
      <c r="AF108" s="46"/>
      <c r="AG108" s="46"/>
      <c r="AH108" s="47"/>
      <c r="AN108" s="45"/>
      <c r="AO108" s="46"/>
      <c r="AP108" s="46"/>
      <c r="AQ108" s="46"/>
      <c r="AR108" s="47"/>
      <c r="AX108" s="45"/>
      <c r="AY108" s="46"/>
      <c r="AZ108" s="46"/>
      <c r="BA108" s="46"/>
      <c r="BB108" s="47"/>
      <c r="BH108" s="45"/>
      <c r="BI108" s="46"/>
      <c r="BJ108" s="46"/>
      <c r="BK108" s="46"/>
      <c r="BL108" s="47"/>
      <c r="BR108" s="45"/>
      <c r="BS108" s="46"/>
      <c r="BT108" s="46"/>
      <c r="BU108" s="46"/>
      <c r="BV108" s="47"/>
      <c r="CB108" s="45"/>
      <c r="CC108" s="46"/>
      <c r="CD108" s="46"/>
      <c r="CE108" s="46"/>
      <c r="CF108" s="47"/>
      <c r="CL108" s="45"/>
      <c r="CM108" s="46"/>
      <c r="CN108" s="46"/>
      <c r="CO108" s="46"/>
      <c r="CP108" s="47"/>
      <c r="CV108" s="45"/>
      <c r="CW108" s="46"/>
      <c r="CX108" s="46"/>
      <c r="CY108" s="46"/>
      <c r="CZ108" s="47"/>
      <c r="DF108" s="45"/>
      <c r="DG108" s="46"/>
      <c r="DH108" s="46"/>
      <c r="DI108" s="46"/>
      <c r="DJ108" s="47"/>
      <c r="DP108" s="45"/>
      <c r="DQ108" s="46"/>
      <c r="DR108" s="46"/>
      <c r="DS108" s="46"/>
      <c r="DT108" s="47"/>
      <c r="DZ108" s="45"/>
      <c r="EA108" s="46"/>
      <c r="EB108" s="46"/>
      <c r="EC108" s="46"/>
      <c r="ED108" s="47"/>
      <c r="EJ108" s="45"/>
      <c r="EK108" s="46"/>
      <c r="EL108" s="46"/>
      <c r="EM108" s="46"/>
      <c r="EN108" s="47"/>
      <c r="ET108" s="45"/>
      <c r="EU108" s="46"/>
      <c r="EV108" s="46"/>
      <c r="EW108" s="46"/>
      <c r="EX108" s="47"/>
      <c r="FD108" s="45"/>
      <c r="FE108" s="46"/>
      <c r="FF108" s="46"/>
      <c r="FG108" s="46"/>
      <c r="FH108" s="47"/>
      <c r="FN108" s="45"/>
      <c r="FO108" s="46"/>
      <c r="FP108" s="46"/>
      <c r="FQ108" s="46"/>
      <c r="FR108" s="47"/>
      <c r="FX108" s="45"/>
      <c r="FY108" s="46"/>
      <c r="FZ108" s="46"/>
      <c r="GA108" s="46"/>
      <c r="GB108" s="47"/>
      <c r="GH108" s="45"/>
      <c r="GI108" s="46"/>
      <c r="GJ108" s="46"/>
      <c r="GK108" s="46"/>
      <c r="GL108" s="47"/>
      <c r="GR108" s="45"/>
      <c r="GS108" s="46"/>
      <c r="GT108" s="46"/>
      <c r="GU108" s="46"/>
      <c r="GV108" s="47"/>
      <c r="HB108" s="45"/>
      <c r="HC108" s="46"/>
      <c r="HD108" s="46"/>
      <c r="HE108" s="46"/>
      <c r="HF108" s="47"/>
      <c r="HL108" s="45"/>
      <c r="HM108" s="46"/>
      <c r="HN108" s="46"/>
      <c r="HO108" s="46"/>
      <c r="HP108" s="47"/>
      <c r="HV108" s="45"/>
      <c r="HW108" s="46"/>
      <c r="HX108" s="46"/>
      <c r="HY108" s="46"/>
      <c r="HZ108" s="47"/>
      <c r="IA108" s="45"/>
      <c r="IB108" s="46"/>
      <c r="IC108" s="46"/>
      <c r="ID108" s="46"/>
      <c r="IE108" s="47"/>
    </row>
    <row r="109" spans="1:239" s="16" customFormat="1" x14ac:dyDescent="0.25">
      <c r="A109" s="16">
        <f>'SC2'!A59</f>
        <v>0</v>
      </c>
      <c r="B109" s="16" t="str">
        <f>'SC2'!B59</f>
        <v>nominal</v>
      </c>
      <c r="C109" s="16">
        <f>'SC2'!C59</f>
        <v>0</v>
      </c>
      <c r="D109" s="16">
        <f>'SC2'!D59</f>
        <v>0</v>
      </c>
      <c r="E109" s="16">
        <f>'SC2'!E59</f>
        <v>0</v>
      </c>
      <c r="F109" s="16">
        <f>'SC2'!F59</f>
        <v>0</v>
      </c>
      <c r="G109" s="16">
        <f>'SC2'!G59</f>
        <v>0</v>
      </c>
      <c r="H109" s="16">
        <f>'SC2'!H59</f>
        <v>0</v>
      </c>
      <c r="I109" s="16">
        <f>'SC2'!I59</f>
        <v>0</v>
      </c>
      <c r="J109" s="45">
        <f>'SC2'!J59</f>
        <v>0</v>
      </c>
      <c r="K109" s="46">
        <f>'SC2'!K59</f>
        <v>0</v>
      </c>
      <c r="L109" s="46">
        <f>'SC2'!L59</f>
        <v>0</v>
      </c>
      <c r="M109" s="46">
        <f t="shared" si="188"/>
        <v>0</v>
      </c>
      <c r="N109" s="47">
        <f t="shared" ref="N109:N115" si="193">L109-J109</f>
        <v>0</v>
      </c>
      <c r="O109" s="16">
        <f>'SC2'!M59</f>
        <v>0</v>
      </c>
      <c r="P109" s="16">
        <f>'SC2'!N59</f>
        <v>0</v>
      </c>
      <c r="Q109" s="16">
        <f>'SC2'!O59</f>
        <v>0</v>
      </c>
      <c r="R109" s="16">
        <f t="shared" si="98"/>
        <v>0</v>
      </c>
      <c r="S109" s="16">
        <f t="shared" si="99"/>
        <v>0</v>
      </c>
      <c r="T109" s="45">
        <f>'SC2'!P59</f>
        <v>0</v>
      </c>
      <c r="U109" s="46">
        <f>'SC2'!Q59</f>
        <v>0</v>
      </c>
      <c r="V109" s="46">
        <f>'SC2'!R59</f>
        <v>0</v>
      </c>
      <c r="W109" s="46">
        <f t="shared" si="100"/>
        <v>0</v>
      </c>
      <c r="X109" s="47">
        <f t="shared" si="101"/>
        <v>0</v>
      </c>
      <c r="Y109" s="16">
        <f>'SC2'!S59</f>
        <v>0</v>
      </c>
      <c r="Z109" s="16">
        <f>'SC2'!T59</f>
        <v>0</v>
      </c>
      <c r="AA109" s="16">
        <f>'SC2'!U59</f>
        <v>0</v>
      </c>
      <c r="AB109" s="16">
        <f t="shared" si="102"/>
        <v>0</v>
      </c>
      <c r="AC109" s="16">
        <f t="shared" si="103"/>
        <v>0</v>
      </c>
      <c r="AD109" s="45">
        <f>'SC2'!V59</f>
        <v>0</v>
      </c>
      <c r="AE109" s="46">
        <f>'SC2'!W59</f>
        <v>0</v>
      </c>
      <c r="AF109" s="46">
        <f>'SC2'!X59</f>
        <v>0</v>
      </c>
      <c r="AG109" s="46">
        <f t="shared" si="104"/>
        <v>0</v>
      </c>
      <c r="AH109" s="47">
        <f t="shared" si="105"/>
        <v>0</v>
      </c>
      <c r="AI109" s="16">
        <f>'SC2'!Y59</f>
        <v>0</v>
      </c>
      <c r="AJ109" s="16">
        <f>'SC2'!Z59</f>
        <v>0</v>
      </c>
      <c r="AK109" s="16">
        <f>'SC2'!AA59</f>
        <v>0</v>
      </c>
      <c r="AL109" s="16">
        <f t="shared" si="106"/>
        <v>0</v>
      </c>
      <c r="AM109" s="16">
        <f t="shared" si="107"/>
        <v>0</v>
      </c>
      <c r="AN109" s="45">
        <f>'SC2'!AB59</f>
        <v>0</v>
      </c>
      <c r="AO109" s="46">
        <f>'SC2'!AC59</f>
        <v>0</v>
      </c>
      <c r="AP109" s="46">
        <f>'SC2'!AD59</f>
        <v>0</v>
      </c>
      <c r="AQ109" s="46">
        <f t="shared" si="108"/>
        <v>0</v>
      </c>
      <c r="AR109" s="47">
        <f t="shared" si="109"/>
        <v>0</v>
      </c>
      <c r="AS109" s="16">
        <f>'SC2'!AE59</f>
        <v>0</v>
      </c>
      <c r="AT109" s="16">
        <f>'SC2'!AF59</f>
        <v>0</v>
      </c>
      <c r="AU109" s="16">
        <f>'SC2'!AG59</f>
        <v>0</v>
      </c>
      <c r="AV109" s="16">
        <f t="shared" si="110"/>
        <v>0</v>
      </c>
      <c r="AW109" s="16">
        <f t="shared" si="111"/>
        <v>0</v>
      </c>
      <c r="AX109" s="45">
        <f>'SC2'!AH59</f>
        <v>0</v>
      </c>
      <c r="AY109" s="46">
        <f>'SC2'!AI59</f>
        <v>0</v>
      </c>
      <c r="AZ109" s="46">
        <f>'SC2'!AJ59</f>
        <v>0</v>
      </c>
      <c r="BA109" s="46">
        <f t="shared" si="112"/>
        <v>0</v>
      </c>
      <c r="BB109" s="47">
        <f t="shared" si="113"/>
        <v>0</v>
      </c>
      <c r="BC109" s="16">
        <f>'SC2'!AK59</f>
        <v>0</v>
      </c>
      <c r="BD109" s="16">
        <f>'SC2'!AL59</f>
        <v>0</v>
      </c>
      <c r="BE109" s="16">
        <f>'SC2'!AM59</f>
        <v>0</v>
      </c>
      <c r="BF109" s="16">
        <f t="shared" si="114"/>
        <v>0</v>
      </c>
      <c r="BG109" s="16">
        <f t="shared" si="115"/>
        <v>0</v>
      </c>
      <c r="BH109" s="45">
        <f>'SC2'!AN59</f>
        <v>0</v>
      </c>
      <c r="BI109" s="46">
        <f>'SC2'!AO59</f>
        <v>0</v>
      </c>
      <c r="BJ109" s="46">
        <f>'SC2'!AP59</f>
        <v>0</v>
      </c>
      <c r="BK109" s="46">
        <f t="shared" si="116"/>
        <v>0</v>
      </c>
      <c r="BL109" s="47">
        <f t="shared" si="117"/>
        <v>0</v>
      </c>
      <c r="BM109" s="16">
        <f>'SC2'!AQ59</f>
        <v>0</v>
      </c>
      <c r="BN109" s="16">
        <f>'SC2'!AR59</f>
        <v>0</v>
      </c>
      <c r="BO109" s="16">
        <f>'SC2'!AS59</f>
        <v>0</v>
      </c>
      <c r="BP109" s="16">
        <f t="shared" si="118"/>
        <v>0</v>
      </c>
      <c r="BQ109" s="16">
        <f t="shared" si="119"/>
        <v>0</v>
      </c>
      <c r="BR109" s="45">
        <f>'SC2'!AT59</f>
        <v>0</v>
      </c>
      <c r="BS109" s="46">
        <f>'SC2'!AU59</f>
        <v>0</v>
      </c>
      <c r="BT109" s="46">
        <f>'SC2'!AV59</f>
        <v>0</v>
      </c>
      <c r="BU109" s="46">
        <f t="shared" si="120"/>
        <v>0</v>
      </c>
      <c r="BV109" s="47">
        <f t="shared" si="121"/>
        <v>0</v>
      </c>
      <c r="BW109" s="16">
        <f>'SC2'!AW59</f>
        <v>0</v>
      </c>
      <c r="BX109" s="16">
        <f>'SC2'!AX59</f>
        <v>0</v>
      </c>
      <c r="BY109" s="16">
        <f>'SC2'!AY59</f>
        <v>0</v>
      </c>
      <c r="BZ109" s="16">
        <f t="shared" si="122"/>
        <v>0</v>
      </c>
      <c r="CA109" s="16">
        <f t="shared" si="123"/>
        <v>0</v>
      </c>
      <c r="CB109" s="45">
        <f>'SC2'!AZ59</f>
        <v>0</v>
      </c>
      <c r="CC109" s="46">
        <f>'SC2'!BA59</f>
        <v>0</v>
      </c>
      <c r="CD109" s="46">
        <f>'SC2'!BB59</f>
        <v>0</v>
      </c>
      <c r="CE109" s="46">
        <f t="shared" si="124"/>
        <v>0</v>
      </c>
      <c r="CF109" s="47">
        <f t="shared" si="125"/>
        <v>0</v>
      </c>
      <c r="CG109" s="16">
        <f>'SC2'!BC59</f>
        <v>0</v>
      </c>
      <c r="CH109" s="16">
        <f>'SC2'!BD59</f>
        <v>0</v>
      </c>
      <c r="CI109" s="16">
        <f>'SC2'!BE59</f>
        <v>0</v>
      </c>
      <c r="CJ109" s="16">
        <f t="shared" si="126"/>
        <v>0</v>
      </c>
      <c r="CK109" s="16">
        <f t="shared" si="127"/>
        <v>0</v>
      </c>
      <c r="CL109" s="45">
        <f>'SC2'!BF59</f>
        <v>0</v>
      </c>
      <c r="CM109" s="46">
        <f>'SC2'!BG59</f>
        <v>0</v>
      </c>
      <c r="CN109" s="46">
        <f>'SC2'!BH59</f>
        <v>0</v>
      </c>
      <c r="CO109" s="46">
        <f t="shared" si="128"/>
        <v>0</v>
      </c>
      <c r="CP109" s="47">
        <f t="shared" si="129"/>
        <v>0</v>
      </c>
      <c r="CQ109" s="16">
        <f>'SC2'!BI59</f>
        <v>0</v>
      </c>
      <c r="CR109" s="16">
        <f>'SC2'!BJ59</f>
        <v>0</v>
      </c>
      <c r="CS109" s="16">
        <f>'SC2'!BK59</f>
        <v>0</v>
      </c>
      <c r="CT109" s="16">
        <f t="shared" si="130"/>
        <v>0</v>
      </c>
      <c r="CU109" s="16">
        <f t="shared" si="131"/>
        <v>0</v>
      </c>
      <c r="CV109" s="45">
        <f>'SC2'!BL59</f>
        <v>0</v>
      </c>
      <c r="CW109" s="46">
        <f>'SC2'!BM59</f>
        <v>0</v>
      </c>
      <c r="CX109" s="46">
        <f>'SC2'!BN59</f>
        <v>0</v>
      </c>
      <c r="CY109" s="46">
        <f t="shared" si="132"/>
        <v>0</v>
      </c>
      <c r="CZ109" s="47">
        <f t="shared" si="133"/>
        <v>0</v>
      </c>
      <c r="DA109" s="16">
        <f>'SC2'!BO59</f>
        <v>0</v>
      </c>
      <c r="DB109" s="16">
        <f>'SC2'!BP59</f>
        <v>0</v>
      </c>
      <c r="DC109" s="16">
        <f>'SC2'!BQ59</f>
        <v>0</v>
      </c>
      <c r="DD109" s="16">
        <f t="shared" si="134"/>
        <v>0</v>
      </c>
      <c r="DE109" s="16">
        <f t="shared" si="135"/>
        <v>0</v>
      </c>
      <c r="DF109" s="45">
        <f>'SC2'!BR59</f>
        <v>0</v>
      </c>
      <c r="DG109" s="46">
        <f>'SC2'!BS59</f>
        <v>0</v>
      </c>
      <c r="DH109" s="46">
        <f>'SC2'!BT59</f>
        <v>0</v>
      </c>
      <c r="DI109" s="46">
        <f t="shared" si="136"/>
        <v>0</v>
      </c>
      <c r="DJ109" s="47">
        <f t="shared" si="137"/>
        <v>0</v>
      </c>
      <c r="DK109" s="16">
        <f>'SC2'!BU59</f>
        <v>0</v>
      </c>
      <c r="DL109" s="16">
        <f>'SC2'!BV59</f>
        <v>0</v>
      </c>
      <c r="DM109" s="16">
        <f>'SC2'!BW59</f>
        <v>0</v>
      </c>
      <c r="DN109" s="16">
        <f t="shared" si="138"/>
        <v>0</v>
      </c>
      <c r="DO109" s="16">
        <f t="shared" si="139"/>
        <v>0</v>
      </c>
      <c r="DP109" s="45">
        <f>'SC2'!BX59</f>
        <v>0</v>
      </c>
      <c r="DQ109" s="46">
        <f>'SC2'!BY59</f>
        <v>0</v>
      </c>
      <c r="DR109" s="46">
        <f>'SC2'!BZ59</f>
        <v>0</v>
      </c>
      <c r="DS109" s="46">
        <f t="shared" si="140"/>
        <v>0</v>
      </c>
      <c r="DT109" s="47">
        <f t="shared" si="141"/>
        <v>0</v>
      </c>
      <c r="DU109" s="16">
        <f>'SC2'!CA59</f>
        <v>0</v>
      </c>
      <c r="DV109" s="16">
        <f>'SC2'!CB59</f>
        <v>0</v>
      </c>
      <c r="DW109" s="16">
        <f>'SC2'!CC59</f>
        <v>0</v>
      </c>
      <c r="DX109" s="16">
        <f t="shared" si="142"/>
        <v>0</v>
      </c>
      <c r="DY109" s="16">
        <f t="shared" si="143"/>
        <v>0</v>
      </c>
      <c r="DZ109" s="45">
        <f>'SC2'!CD59</f>
        <v>0</v>
      </c>
      <c r="EA109" s="46">
        <f>'SC2'!CE59</f>
        <v>0</v>
      </c>
      <c r="EB109" s="46">
        <f>'SC2'!CF59</f>
        <v>0</v>
      </c>
      <c r="EC109" s="46">
        <f t="shared" si="144"/>
        <v>0</v>
      </c>
      <c r="ED109" s="47">
        <f t="shared" si="145"/>
        <v>0</v>
      </c>
      <c r="EE109" s="16">
        <f>'SC2'!CG59</f>
        <v>0</v>
      </c>
      <c r="EF109" s="16">
        <f>'SC2'!CH59</f>
        <v>0</v>
      </c>
      <c r="EG109" s="16">
        <f>'SC2'!CI59</f>
        <v>0</v>
      </c>
      <c r="EH109" s="16">
        <f t="shared" si="146"/>
        <v>0</v>
      </c>
      <c r="EI109" s="16">
        <f t="shared" si="147"/>
        <v>0</v>
      </c>
      <c r="EJ109" s="45">
        <f>'SC2'!CJ59</f>
        <v>0</v>
      </c>
      <c r="EK109" s="46">
        <f>'SC2'!CK59</f>
        <v>0</v>
      </c>
      <c r="EL109" s="46">
        <f>'SC2'!CL59</f>
        <v>0</v>
      </c>
      <c r="EM109" s="46">
        <f t="shared" si="148"/>
        <v>0</v>
      </c>
      <c r="EN109" s="47">
        <f t="shared" si="149"/>
        <v>0</v>
      </c>
      <c r="EO109" s="16">
        <f>'SC2'!CM59</f>
        <v>0</v>
      </c>
      <c r="EP109" s="16">
        <f>'SC2'!CN59</f>
        <v>0</v>
      </c>
      <c r="EQ109" s="16">
        <f>'SC2'!CO59</f>
        <v>0</v>
      </c>
      <c r="ER109" s="16">
        <f t="shared" si="150"/>
        <v>0</v>
      </c>
      <c r="ES109" s="16">
        <f t="shared" si="151"/>
        <v>0</v>
      </c>
      <c r="ET109" s="45">
        <f>'SC2'!CP59</f>
        <v>0</v>
      </c>
      <c r="EU109" s="46">
        <f>'SC2'!CQ59</f>
        <v>0</v>
      </c>
      <c r="EV109" s="46">
        <f>'SC2'!CR59</f>
        <v>0</v>
      </c>
      <c r="EW109" s="46">
        <f t="shared" si="152"/>
        <v>0</v>
      </c>
      <c r="EX109" s="47">
        <f t="shared" si="153"/>
        <v>0</v>
      </c>
      <c r="EY109" s="16">
        <f>'SC2'!CS59</f>
        <v>0</v>
      </c>
      <c r="EZ109" s="16">
        <f>'SC2'!CT59</f>
        <v>0</v>
      </c>
      <c r="FA109" s="16">
        <f>'SC2'!CU59</f>
        <v>0</v>
      </c>
      <c r="FB109" s="16">
        <f t="shared" si="154"/>
        <v>0</v>
      </c>
      <c r="FC109" s="16">
        <f t="shared" si="155"/>
        <v>0</v>
      </c>
      <c r="FD109" s="45">
        <f>'SC2'!CV59</f>
        <v>0</v>
      </c>
      <c r="FE109" s="46">
        <f>'SC2'!CW59</f>
        <v>0</v>
      </c>
      <c r="FF109" s="46">
        <f>'SC2'!CX59</f>
        <v>0</v>
      </c>
      <c r="FG109" s="46">
        <f t="shared" si="156"/>
        <v>0</v>
      </c>
      <c r="FH109" s="47">
        <f t="shared" si="157"/>
        <v>0</v>
      </c>
      <c r="FI109" s="16">
        <f>'SC2'!CY59</f>
        <v>0</v>
      </c>
      <c r="FJ109" s="16">
        <f>'SC2'!CZ59</f>
        <v>0</v>
      </c>
      <c r="FK109" s="16">
        <f>'SC2'!DA59</f>
        <v>0</v>
      </c>
      <c r="FL109" s="16">
        <f t="shared" si="158"/>
        <v>0</v>
      </c>
      <c r="FM109" s="16">
        <f t="shared" si="159"/>
        <v>0</v>
      </c>
      <c r="FN109" s="45">
        <f>'SC2'!DB59</f>
        <v>0</v>
      </c>
      <c r="FO109" s="46">
        <f>'SC2'!DC59</f>
        <v>0</v>
      </c>
      <c r="FP109" s="46">
        <f>'SC2'!DD59</f>
        <v>0</v>
      </c>
      <c r="FQ109" s="46">
        <f t="shared" si="160"/>
        <v>0</v>
      </c>
      <c r="FR109" s="47">
        <f t="shared" si="161"/>
        <v>0</v>
      </c>
      <c r="FS109" s="16">
        <f>'SC2'!DE59</f>
        <v>0</v>
      </c>
      <c r="FT109" s="16">
        <f>'SC2'!DF59</f>
        <v>0</v>
      </c>
      <c r="FU109" s="16">
        <f>'SC2'!DG59</f>
        <v>0</v>
      </c>
      <c r="FV109" s="16">
        <f t="shared" si="162"/>
        <v>0</v>
      </c>
      <c r="FW109" s="16">
        <f t="shared" si="163"/>
        <v>0</v>
      </c>
      <c r="FX109" s="45">
        <f>'SC2'!DH59</f>
        <v>0</v>
      </c>
      <c r="FY109" s="46">
        <f>'SC2'!DI59</f>
        <v>0</v>
      </c>
      <c r="FZ109" s="46">
        <f>'SC2'!DJ59</f>
        <v>0</v>
      </c>
      <c r="GA109" s="46">
        <f t="shared" si="164"/>
        <v>0</v>
      </c>
      <c r="GB109" s="47">
        <f t="shared" si="165"/>
        <v>0</v>
      </c>
      <c r="GC109" s="16">
        <f>'SC2'!DK59</f>
        <v>0</v>
      </c>
      <c r="GD109" s="16">
        <f>'SC2'!DL59</f>
        <v>0</v>
      </c>
      <c r="GE109" s="16">
        <f>'SC2'!DM59</f>
        <v>0</v>
      </c>
      <c r="GF109" s="16">
        <f t="shared" si="166"/>
        <v>0</v>
      </c>
      <c r="GG109" s="16">
        <f t="shared" si="167"/>
        <v>0</v>
      </c>
      <c r="GH109" s="45">
        <f>'SC2'!DN59</f>
        <v>0</v>
      </c>
      <c r="GI109" s="46">
        <f>'SC2'!DO59</f>
        <v>0</v>
      </c>
      <c r="GJ109" s="46">
        <f>'SC2'!DP59</f>
        <v>0</v>
      </c>
      <c r="GK109" s="46">
        <f t="shared" si="168"/>
        <v>0</v>
      </c>
      <c r="GL109" s="47">
        <f t="shared" si="169"/>
        <v>0</v>
      </c>
      <c r="GM109" s="16">
        <f>'SC2'!DQ59</f>
        <v>0</v>
      </c>
      <c r="GN109" s="16">
        <f>'SC2'!DR59</f>
        <v>0</v>
      </c>
      <c r="GO109" s="16">
        <f>'SC2'!DS59</f>
        <v>0</v>
      </c>
      <c r="GP109" s="16">
        <f t="shared" si="170"/>
        <v>0</v>
      </c>
      <c r="GQ109" s="16">
        <f t="shared" si="171"/>
        <v>0</v>
      </c>
      <c r="GR109" s="45">
        <f>'SC2'!DT59</f>
        <v>0</v>
      </c>
      <c r="GS109" s="46">
        <f>'SC2'!DU59</f>
        <v>0</v>
      </c>
      <c r="GT109" s="46">
        <f>'SC2'!DV59</f>
        <v>0</v>
      </c>
      <c r="GU109" s="46">
        <f t="shared" si="172"/>
        <v>0</v>
      </c>
      <c r="GV109" s="47">
        <f t="shared" si="173"/>
        <v>0</v>
      </c>
      <c r="GW109" s="16">
        <f>'SC2'!DW59</f>
        <v>0</v>
      </c>
      <c r="GX109" s="16">
        <f>'SC2'!DX59</f>
        <v>0</v>
      </c>
      <c r="GY109" s="16">
        <f>'SC2'!DY59</f>
        <v>0</v>
      </c>
      <c r="GZ109" s="16">
        <f t="shared" si="174"/>
        <v>0</v>
      </c>
      <c r="HA109" s="16">
        <f t="shared" si="175"/>
        <v>0</v>
      </c>
      <c r="HB109" s="45">
        <f>'SC2'!DZ59</f>
        <v>0</v>
      </c>
      <c r="HC109" s="46">
        <f>'SC2'!EA59</f>
        <v>0</v>
      </c>
      <c r="HD109" s="46">
        <f>'SC2'!EB59</f>
        <v>0</v>
      </c>
      <c r="HE109" s="46">
        <f t="shared" si="176"/>
        <v>0</v>
      </c>
      <c r="HF109" s="47">
        <f t="shared" si="177"/>
        <v>0</v>
      </c>
      <c r="HG109" s="16">
        <f>'SC2'!EC59</f>
        <v>0</v>
      </c>
      <c r="HH109" s="16">
        <f>'SC2'!ED59</f>
        <v>0</v>
      </c>
      <c r="HI109" s="16">
        <f>'SC2'!EE59</f>
        <v>0</v>
      </c>
      <c r="HJ109" s="16">
        <f t="shared" si="178"/>
        <v>0</v>
      </c>
      <c r="HK109" s="16">
        <f t="shared" si="179"/>
        <v>0</v>
      </c>
      <c r="HL109" s="45">
        <f>'SC2'!EF59</f>
        <v>0</v>
      </c>
      <c r="HM109" s="46">
        <f>'SC2'!EG59</f>
        <v>0</v>
      </c>
      <c r="HN109" s="46">
        <f>'SC2'!EH59</f>
        <v>0</v>
      </c>
      <c r="HO109" s="46">
        <f t="shared" si="180"/>
        <v>0</v>
      </c>
      <c r="HP109" s="47">
        <f t="shared" si="181"/>
        <v>0</v>
      </c>
      <c r="HQ109" s="16">
        <f>'SC2'!EI59</f>
        <v>0</v>
      </c>
      <c r="HR109" s="16">
        <f>'SC2'!EJ59</f>
        <v>0</v>
      </c>
      <c r="HS109" s="16">
        <f>'SC2'!EK59</f>
        <v>0</v>
      </c>
      <c r="HT109" s="16">
        <f t="shared" si="182"/>
        <v>0</v>
      </c>
      <c r="HU109" s="16">
        <f t="shared" si="183"/>
        <v>0</v>
      </c>
      <c r="HV109" s="45">
        <f>'SC2'!EL59</f>
        <v>0</v>
      </c>
      <c r="HW109" s="46">
        <f>'SC2'!EM59</f>
        <v>0</v>
      </c>
      <c r="HX109" s="46">
        <f>'SC2'!EN59</f>
        <v>0</v>
      </c>
      <c r="HY109" s="46">
        <f t="shared" si="184"/>
        <v>0</v>
      </c>
      <c r="HZ109" s="47">
        <f t="shared" si="185"/>
        <v>0</v>
      </c>
      <c r="IA109" s="45">
        <f>'SC2'!EO59</f>
        <v>0</v>
      </c>
      <c r="IB109" s="46">
        <f>'SC2'!EP59</f>
        <v>0</v>
      </c>
      <c r="IC109" s="46">
        <f>'SC2'!EQ59</f>
        <v>0</v>
      </c>
      <c r="ID109" s="46">
        <f t="shared" si="186"/>
        <v>0</v>
      </c>
      <c r="IE109" s="47">
        <f t="shared" si="187"/>
        <v>0</v>
      </c>
    </row>
    <row r="110" spans="1:239" s="16" customFormat="1" x14ac:dyDescent="0.25">
      <c r="A110" s="16">
        <f>'SC2'!A53</f>
        <v>0</v>
      </c>
      <c r="B110" s="16" t="e">
        <f>'SC2'!B53</f>
        <v>#N/A</v>
      </c>
      <c r="C110" s="16" t="e">
        <f>'SC2'!C53</f>
        <v>#N/A</v>
      </c>
      <c r="D110" s="16" t="e">
        <f>'SC2'!D53</f>
        <v>#N/A</v>
      </c>
      <c r="E110" s="16" t="e">
        <f>'SC2'!E53</f>
        <v>#N/A</v>
      </c>
      <c r="F110" s="16" t="e">
        <f>'SC2'!F53</f>
        <v>#N/A</v>
      </c>
      <c r="G110" s="16" t="e">
        <f>'SC2'!G53</f>
        <v>#N/A</v>
      </c>
      <c r="H110" s="16" t="e">
        <f>'SC2'!H53</f>
        <v>#N/A</v>
      </c>
      <c r="I110" s="16" t="e">
        <f>'SC2'!I53</f>
        <v>#N/A</v>
      </c>
      <c r="J110" s="45" t="e">
        <f>'SC2'!J53</f>
        <v>#N/A</v>
      </c>
      <c r="K110" s="46">
        <f>'SC2'!K53</f>
        <v>0</v>
      </c>
      <c r="L110" s="46">
        <f>'SC2'!L53</f>
        <v>0</v>
      </c>
      <c r="M110" s="46" t="e">
        <f t="shared" si="188"/>
        <v>#N/A</v>
      </c>
      <c r="N110" s="47" t="e">
        <f t="shared" si="193"/>
        <v>#N/A</v>
      </c>
      <c r="O110" s="16" t="e">
        <f>'SC2'!M53</f>
        <v>#N/A</v>
      </c>
      <c r="P110" s="16">
        <f>'SC2'!N53</f>
        <v>0</v>
      </c>
      <c r="Q110" s="16">
        <f>'SC2'!O53</f>
        <v>0</v>
      </c>
      <c r="R110" s="16" t="e">
        <f t="shared" si="98"/>
        <v>#N/A</v>
      </c>
      <c r="S110" s="16" t="e">
        <f t="shared" si="99"/>
        <v>#N/A</v>
      </c>
      <c r="T110" s="45" t="e">
        <f>'SC2'!P53</f>
        <v>#N/A</v>
      </c>
      <c r="U110" s="46">
        <f>'SC2'!Q53</f>
        <v>0</v>
      </c>
      <c r="V110" s="46">
        <f>'SC2'!R53</f>
        <v>0</v>
      </c>
      <c r="W110" s="46" t="e">
        <f t="shared" si="100"/>
        <v>#N/A</v>
      </c>
      <c r="X110" s="47" t="e">
        <f t="shared" si="101"/>
        <v>#N/A</v>
      </c>
      <c r="Y110" s="16" t="e">
        <f>'SC2'!S53</f>
        <v>#N/A</v>
      </c>
      <c r="Z110" s="16">
        <f>'SC2'!T53</f>
        <v>0</v>
      </c>
      <c r="AA110" s="16">
        <f>'SC2'!U53</f>
        <v>0</v>
      </c>
      <c r="AB110" s="16" t="e">
        <f t="shared" si="102"/>
        <v>#N/A</v>
      </c>
      <c r="AC110" s="16" t="e">
        <f t="shared" si="103"/>
        <v>#N/A</v>
      </c>
      <c r="AD110" s="45" t="e">
        <f>'SC2'!V53</f>
        <v>#N/A</v>
      </c>
      <c r="AE110" s="46">
        <f>'SC2'!W53</f>
        <v>0</v>
      </c>
      <c r="AF110" s="46">
        <f>'SC2'!X53</f>
        <v>0</v>
      </c>
      <c r="AG110" s="46" t="e">
        <f t="shared" si="104"/>
        <v>#N/A</v>
      </c>
      <c r="AH110" s="47" t="e">
        <f t="shared" si="105"/>
        <v>#N/A</v>
      </c>
      <c r="AI110" s="16" t="e">
        <f>'SC2'!Y53</f>
        <v>#N/A</v>
      </c>
      <c r="AJ110" s="16">
        <f>'SC2'!Z53</f>
        <v>0</v>
      </c>
      <c r="AK110" s="16">
        <f>'SC2'!AA53</f>
        <v>0</v>
      </c>
      <c r="AL110" s="16" t="e">
        <f t="shared" si="106"/>
        <v>#N/A</v>
      </c>
      <c r="AM110" s="16" t="e">
        <f t="shared" si="107"/>
        <v>#N/A</v>
      </c>
      <c r="AN110" s="45" t="e">
        <f>'SC2'!AB53</f>
        <v>#N/A</v>
      </c>
      <c r="AO110" s="46">
        <f>'SC2'!AC53</f>
        <v>0</v>
      </c>
      <c r="AP110" s="46">
        <f>'SC2'!AD53</f>
        <v>0</v>
      </c>
      <c r="AQ110" s="46" t="e">
        <f t="shared" si="108"/>
        <v>#N/A</v>
      </c>
      <c r="AR110" s="47" t="e">
        <f t="shared" si="109"/>
        <v>#N/A</v>
      </c>
      <c r="AS110" s="16" t="e">
        <f>'SC2'!AE53</f>
        <v>#N/A</v>
      </c>
      <c r="AT110" s="16">
        <f>'SC2'!AF53</f>
        <v>0</v>
      </c>
      <c r="AU110" s="16">
        <f>'SC2'!AG53</f>
        <v>0</v>
      </c>
      <c r="AV110" s="16" t="e">
        <f t="shared" si="110"/>
        <v>#N/A</v>
      </c>
      <c r="AW110" s="16" t="e">
        <f t="shared" si="111"/>
        <v>#N/A</v>
      </c>
      <c r="AX110" s="45" t="e">
        <f>'SC2'!AH53</f>
        <v>#N/A</v>
      </c>
      <c r="AY110" s="46">
        <f>'SC2'!AI53</f>
        <v>0</v>
      </c>
      <c r="AZ110" s="46">
        <f>'SC2'!AJ53</f>
        <v>0</v>
      </c>
      <c r="BA110" s="46" t="e">
        <f t="shared" si="112"/>
        <v>#N/A</v>
      </c>
      <c r="BB110" s="47" t="e">
        <f t="shared" si="113"/>
        <v>#N/A</v>
      </c>
      <c r="BC110" s="16" t="e">
        <f>'SC2'!AK53</f>
        <v>#N/A</v>
      </c>
      <c r="BD110" s="16">
        <f>'SC2'!AL53</f>
        <v>0</v>
      </c>
      <c r="BE110" s="16">
        <f>'SC2'!AM53</f>
        <v>0</v>
      </c>
      <c r="BF110" s="16" t="e">
        <f t="shared" si="114"/>
        <v>#N/A</v>
      </c>
      <c r="BG110" s="16" t="e">
        <f t="shared" si="115"/>
        <v>#N/A</v>
      </c>
      <c r="BH110" s="45" t="e">
        <f>'SC2'!AN53</f>
        <v>#N/A</v>
      </c>
      <c r="BI110" s="46">
        <f>'SC2'!AO53</f>
        <v>0</v>
      </c>
      <c r="BJ110" s="46">
        <f>'SC2'!AP53</f>
        <v>0</v>
      </c>
      <c r="BK110" s="46" t="e">
        <f t="shared" si="116"/>
        <v>#N/A</v>
      </c>
      <c r="BL110" s="47" t="e">
        <f t="shared" si="117"/>
        <v>#N/A</v>
      </c>
      <c r="BM110" s="16" t="e">
        <f>'SC2'!AQ53</f>
        <v>#N/A</v>
      </c>
      <c r="BN110" s="16">
        <f>'SC2'!AR53</f>
        <v>0</v>
      </c>
      <c r="BO110" s="16">
        <f>'SC2'!AS53</f>
        <v>0</v>
      </c>
      <c r="BP110" s="16" t="e">
        <f t="shared" si="118"/>
        <v>#N/A</v>
      </c>
      <c r="BQ110" s="16" t="e">
        <f t="shared" si="119"/>
        <v>#N/A</v>
      </c>
      <c r="BR110" s="45" t="e">
        <f>'SC2'!AT53</f>
        <v>#N/A</v>
      </c>
      <c r="BS110" s="46">
        <f>'SC2'!AU53</f>
        <v>0</v>
      </c>
      <c r="BT110" s="46">
        <f>'SC2'!AV53</f>
        <v>0</v>
      </c>
      <c r="BU110" s="46" t="e">
        <f t="shared" si="120"/>
        <v>#N/A</v>
      </c>
      <c r="BV110" s="47" t="e">
        <f t="shared" si="121"/>
        <v>#N/A</v>
      </c>
      <c r="BW110" s="16" t="e">
        <f>'SC2'!AW53</f>
        <v>#N/A</v>
      </c>
      <c r="BX110" s="16">
        <f>'SC2'!AX53</f>
        <v>0</v>
      </c>
      <c r="BY110" s="16">
        <f>'SC2'!AY53</f>
        <v>0</v>
      </c>
      <c r="BZ110" s="16" t="e">
        <f t="shared" si="122"/>
        <v>#N/A</v>
      </c>
      <c r="CA110" s="16" t="e">
        <f t="shared" si="123"/>
        <v>#N/A</v>
      </c>
      <c r="CB110" s="45" t="e">
        <f>'SC2'!AZ53</f>
        <v>#N/A</v>
      </c>
      <c r="CC110" s="46">
        <f>'SC2'!BA53</f>
        <v>0</v>
      </c>
      <c r="CD110" s="46">
        <f>'SC2'!BB53</f>
        <v>0</v>
      </c>
      <c r="CE110" s="46" t="e">
        <f t="shared" si="124"/>
        <v>#N/A</v>
      </c>
      <c r="CF110" s="47" t="e">
        <f t="shared" si="125"/>
        <v>#N/A</v>
      </c>
      <c r="CG110" s="16" t="e">
        <f>'SC2'!BC53</f>
        <v>#N/A</v>
      </c>
      <c r="CH110" s="16">
        <f>'SC2'!BD53</f>
        <v>0</v>
      </c>
      <c r="CI110" s="16">
        <f>'SC2'!BE53</f>
        <v>0</v>
      </c>
      <c r="CJ110" s="16" t="e">
        <f t="shared" si="126"/>
        <v>#N/A</v>
      </c>
      <c r="CK110" s="16" t="e">
        <f t="shared" si="127"/>
        <v>#N/A</v>
      </c>
      <c r="CL110" s="45" t="e">
        <f>'SC2'!BF53</f>
        <v>#N/A</v>
      </c>
      <c r="CM110" s="46">
        <f>'SC2'!BG53</f>
        <v>0</v>
      </c>
      <c r="CN110" s="46">
        <f>'SC2'!BH53</f>
        <v>0</v>
      </c>
      <c r="CO110" s="46" t="e">
        <f t="shared" si="128"/>
        <v>#N/A</v>
      </c>
      <c r="CP110" s="47" t="e">
        <f t="shared" si="129"/>
        <v>#N/A</v>
      </c>
      <c r="CQ110" s="16" t="e">
        <f>'SC2'!BI53</f>
        <v>#N/A</v>
      </c>
      <c r="CR110" s="16">
        <f>'SC2'!BJ53</f>
        <v>0</v>
      </c>
      <c r="CS110" s="16">
        <f>'SC2'!BK53</f>
        <v>0</v>
      </c>
      <c r="CT110" s="16" t="e">
        <f t="shared" si="130"/>
        <v>#N/A</v>
      </c>
      <c r="CU110" s="16" t="e">
        <f t="shared" si="131"/>
        <v>#N/A</v>
      </c>
      <c r="CV110" s="45" t="e">
        <f>'SC2'!BL53</f>
        <v>#N/A</v>
      </c>
      <c r="CW110" s="46">
        <f>'SC2'!BM53</f>
        <v>0</v>
      </c>
      <c r="CX110" s="46">
        <f>'SC2'!BN53</f>
        <v>0</v>
      </c>
      <c r="CY110" s="46" t="e">
        <f t="shared" si="132"/>
        <v>#N/A</v>
      </c>
      <c r="CZ110" s="47" t="e">
        <f t="shared" si="133"/>
        <v>#N/A</v>
      </c>
      <c r="DA110" s="16" t="e">
        <f>'SC2'!BO53</f>
        <v>#N/A</v>
      </c>
      <c r="DB110" s="16">
        <f>'SC2'!BP53</f>
        <v>0</v>
      </c>
      <c r="DC110" s="16">
        <f>'SC2'!BQ53</f>
        <v>0</v>
      </c>
      <c r="DD110" s="16" t="e">
        <f t="shared" si="134"/>
        <v>#N/A</v>
      </c>
      <c r="DE110" s="16" t="e">
        <f t="shared" si="135"/>
        <v>#N/A</v>
      </c>
      <c r="DF110" s="45" t="e">
        <f>'SC2'!BR53</f>
        <v>#N/A</v>
      </c>
      <c r="DG110" s="46">
        <f>'SC2'!BS53</f>
        <v>0</v>
      </c>
      <c r="DH110" s="46">
        <f>'SC2'!BT53</f>
        <v>0</v>
      </c>
      <c r="DI110" s="46" t="e">
        <f t="shared" si="136"/>
        <v>#N/A</v>
      </c>
      <c r="DJ110" s="47" t="e">
        <f t="shared" si="137"/>
        <v>#N/A</v>
      </c>
      <c r="DK110" s="16" t="e">
        <f>'SC2'!BU53</f>
        <v>#N/A</v>
      </c>
      <c r="DL110" s="16">
        <f>'SC2'!BV53</f>
        <v>0</v>
      </c>
      <c r="DM110" s="16">
        <f>'SC2'!BW53</f>
        <v>0</v>
      </c>
      <c r="DN110" s="16" t="e">
        <f t="shared" si="138"/>
        <v>#N/A</v>
      </c>
      <c r="DO110" s="16" t="e">
        <f t="shared" si="139"/>
        <v>#N/A</v>
      </c>
      <c r="DP110" s="45" t="e">
        <f>'SC2'!BX53</f>
        <v>#N/A</v>
      </c>
      <c r="DQ110" s="46">
        <f>'SC2'!BY53</f>
        <v>0</v>
      </c>
      <c r="DR110" s="46">
        <f>'SC2'!BZ53</f>
        <v>0</v>
      </c>
      <c r="DS110" s="46" t="e">
        <f t="shared" si="140"/>
        <v>#N/A</v>
      </c>
      <c r="DT110" s="47" t="e">
        <f t="shared" si="141"/>
        <v>#N/A</v>
      </c>
      <c r="DU110" s="16" t="e">
        <f>'SC2'!CA53</f>
        <v>#N/A</v>
      </c>
      <c r="DV110" s="16">
        <f>'SC2'!CB53</f>
        <v>0</v>
      </c>
      <c r="DW110" s="16">
        <f>'SC2'!CC53</f>
        <v>0</v>
      </c>
      <c r="DX110" s="16" t="e">
        <f t="shared" si="142"/>
        <v>#N/A</v>
      </c>
      <c r="DY110" s="16" t="e">
        <f t="shared" si="143"/>
        <v>#N/A</v>
      </c>
      <c r="DZ110" s="45" t="e">
        <f>'SC2'!CD53</f>
        <v>#N/A</v>
      </c>
      <c r="EA110" s="46">
        <f>'SC2'!CE53</f>
        <v>0</v>
      </c>
      <c r="EB110" s="46">
        <f>'SC2'!CF53</f>
        <v>0</v>
      </c>
      <c r="EC110" s="46" t="e">
        <f t="shared" si="144"/>
        <v>#N/A</v>
      </c>
      <c r="ED110" s="47" t="e">
        <f t="shared" si="145"/>
        <v>#N/A</v>
      </c>
      <c r="EE110" s="16" t="e">
        <f>'SC2'!CG53</f>
        <v>#N/A</v>
      </c>
      <c r="EF110" s="16">
        <f>'SC2'!CH53</f>
        <v>0</v>
      </c>
      <c r="EG110" s="16">
        <f>'SC2'!CI53</f>
        <v>0</v>
      </c>
      <c r="EH110" s="16" t="e">
        <f t="shared" si="146"/>
        <v>#N/A</v>
      </c>
      <c r="EI110" s="16" t="e">
        <f t="shared" si="147"/>
        <v>#N/A</v>
      </c>
      <c r="EJ110" s="45" t="e">
        <f>'SC2'!CJ53</f>
        <v>#N/A</v>
      </c>
      <c r="EK110" s="46">
        <f>'SC2'!CK53</f>
        <v>0</v>
      </c>
      <c r="EL110" s="46">
        <f>'SC2'!CL53</f>
        <v>0</v>
      </c>
      <c r="EM110" s="46" t="e">
        <f t="shared" si="148"/>
        <v>#N/A</v>
      </c>
      <c r="EN110" s="47" t="e">
        <f t="shared" si="149"/>
        <v>#N/A</v>
      </c>
      <c r="EO110" s="16" t="e">
        <f>'SC2'!CM53</f>
        <v>#N/A</v>
      </c>
      <c r="EP110" s="16">
        <f>'SC2'!CN53</f>
        <v>0</v>
      </c>
      <c r="EQ110" s="16">
        <f>'SC2'!CO53</f>
        <v>0</v>
      </c>
      <c r="ER110" s="16" t="e">
        <f t="shared" si="150"/>
        <v>#N/A</v>
      </c>
      <c r="ES110" s="16" t="e">
        <f t="shared" si="151"/>
        <v>#N/A</v>
      </c>
      <c r="ET110" s="45" t="e">
        <f>'SC2'!CP53</f>
        <v>#N/A</v>
      </c>
      <c r="EU110" s="46">
        <f>'SC2'!CQ53</f>
        <v>0</v>
      </c>
      <c r="EV110" s="46">
        <f>'SC2'!CR53</f>
        <v>0</v>
      </c>
      <c r="EW110" s="46" t="e">
        <f t="shared" si="152"/>
        <v>#N/A</v>
      </c>
      <c r="EX110" s="47" t="e">
        <f t="shared" si="153"/>
        <v>#N/A</v>
      </c>
      <c r="EY110" s="16" t="e">
        <f>'SC2'!CS53</f>
        <v>#N/A</v>
      </c>
      <c r="EZ110" s="16">
        <f>'SC2'!CT53</f>
        <v>0</v>
      </c>
      <c r="FA110" s="16">
        <f>'SC2'!CU53</f>
        <v>0</v>
      </c>
      <c r="FB110" s="16" t="e">
        <f t="shared" si="154"/>
        <v>#N/A</v>
      </c>
      <c r="FC110" s="16" t="e">
        <f t="shared" si="155"/>
        <v>#N/A</v>
      </c>
      <c r="FD110" s="45" t="e">
        <f>'SC2'!CV53</f>
        <v>#N/A</v>
      </c>
      <c r="FE110" s="46">
        <f>'SC2'!CW53</f>
        <v>0</v>
      </c>
      <c r="FF110" s="46">
        <f>'SC2'!CX53</f>
        <v>0</v>
      </c>
      <c r="FG110" s="46" t="e">
        <f t="shared" si="156"/>
        <v>#N/A</v>
      </c>
      <c r="FH110" s="47" t="e">
        <f t="shared" si="157"/>
        <v>#N/A</v>
      </c>
      <c r="FI110" s="16" t="e">
        <f>'SC2'!CY53</f>
        <v>#N/A</v>
      </c>
      <c r="FJ110" s="16">
        <f>'SC2'!CZ53</f>
        <v>0</v>
      </c>
      <c r="FK110" s="16">
        <f>'SC2'!DA53</f>
        <v>0</v>
      </c>
      <c r="FL110" s="16" t="e">
        <f t="shared" si="158"/>
        <v>#N/A</v>
      </c>
      <c r="FM110" s="16" t="e">
        <f t="shared" si="159"/>
        <v>#N/A</v>
      </c>
      <c r="FN110" s="45" t="e">
        <f>'SC2'!DB53</f>
        <v>#N/A</v>
      </c>
      <c r="FO110" s="46">
        <f>'SC2'!DC53</f>
        <v>0</v>
      </c>
      <c r="FP110" s="46">
        <f>'SC2'!DD53</f>
        <v>0</v>
      </c>
      <c r="FQ110" s="46" t="e">
        <f t="shared" si="160"/>
        <v>#N/A</v>
      </c>
      <c r="FR110" s="47" t="e">
        <f t="shared" si="161"/>
        <v>#N/A</v>
      </c>
      <c r="FS110" s="16" t="e">
        <f>'SC2'!DE53</f>
        <v>#N/A</v>
      </c>
      <c r="FT110" s="16">
        <f>'SC2'!DF53</f>
        <v>0</v>
      </c>
      <c r="FU110" s="16">
        <f>'SC2'!DG53</f>
        <v>0</v>
      </c>
      <c r="FV110" s="16" t="e">
        <f t="shared" si="162"/>
        <v>#N/A</v>
      </c>
      <c r="FW110" s="16" t="e">
        <f t="shared" si="163"/>
        <v>#N/A</v>
      </c>
      <c r="FX110" s="45" t="e">
        <f>'SC2'!DH53</f>
        <v>#N/A</v>
      </c>
      <c r="FY110" s="46">
        <f>'SC2'!DI53</f>
        <v>0</v>
      </c>
      <c r="FZ110" s="46">
        <f>'SC2'!DJ53</f>
        <v>0</v>
      </c>
      <c r="GA110" s="46" t="e">
        <f t="shared" si="164"/>
        <v>#N/A</v>
      </c>
      <c r="GB110" s="47" t="e">
        <f t="shared" si="165"/>
        <v>#N/A</v>
      </c>
      <c r="GC110" s="16" t="e">
        <f>'SC2'!DK53</f>
        <v>#N/A</v>
      </c>
      <c r="GD110" s="16">
        <f>'SC2'!DL53</f>
        <v>0</v>
      </c>
      <c r="GE110" s="16">
        <f>'SC2'!DM53</f>
        <v>0</v>
      </c>
      <c r="GF110" s="16" t="e">
        <f t="shared" si="166"/>
        <v>#N/A</v>
      </c>
      <c r="GG110" s="16" t="e">
        <f t="shared" si="167"/>
        <v>#N/A</v>
      </c>
      <c r="GH110" s="45" t="e">
        <f>'SC2'!DN53</f>
        <v>#N/A</v>
      </c>
      <c r="GI110" s="46">
        <f>'SC2'!DO53</f>
        <v>0</v>
      </c>
      <c r="GJ110" s="46">
        <f>'SC2'!DP53</f>
        <v>0</v>
      </c>
      <c r="GK110" s="46" t="e">
        <f t="shared" si="168"/>
        <v>#N/A</v>
      </c>
      <c r="GL110" s="47" t="e">
        <f t="shared" si="169"/>
        <v>#N/A</v>
      </c>
      <c r="GM110" s="16" t="e">
        <f>'SC2'!DQ53</f>
        <v>#N/A</v>
      </c>
      <c r="GN110" s="16">
        <f>'SC2'!DR53</f>
        <v>0</v>
      </c>
      <c r="GO110" s="16">
        <f>'SC2'!DS53</f>
        <v>0</v>
      </c>
      <c r="GP110" s="16" t="e">
        <f t="shared" si="170"/>
        <v>#N/A</v>
      </c>
      <c r="GQ110" s="16" t="e">
        <f t="shared" si="171"/>
        <v>#N/A</v>
      </c>
      <c r="GR110" s="45" t="e">
        <f>'SC2'!DT53</f>
        <v>#N/A</v>
      </c>
      <c r="GS110" s="46">
        <f>'SC2'!DU53</f>
        <v>0</v>
      </c>
      <c r="GT110" s="46">
        <f>'SC2'!DV53</f>
        <v>0</v>
      </c>
      <c r="GU110" s="46" t="e">
        <f t="shared" si="172"/>
        <v>#N/A</v>
      </c>
      <c r="GV110" s="47" t="e">
        <f t="shared" si="173"/>
        <v>#N/A</v>
      </c>
      <c r="GW110" s="16" t="e">
        <f>'SC2'!DW53</f>
        <v>#N/A</v>
      </c>
      <c r="GX110" s="16">
        <f>'SC2'!DX53</f>
        <v>0</v>
      </c>
      <c r="GY110" s="16">
        <f>'SC2'!DY53</f>
        <v>0</v>
      </c>
      <c r="GZ110" s="16" t="e">
        <f t="shared" si="174"/>
        <v>#N/A</v>
      </c>
      <c r="HA110" s="16" t="e">
        <f t="shared" si="175"/>
        <v>#N/A</v>
      </c>
      <c r="HB110" s="45" t="e">
        <f>'SC2'!DZ53</f>
        <v>#N/A</v>
      </c>
      <c r="HC110" s="46">
        <f>'SC2'!EA53</f>
        <v>0</v>
      </c>
      <c r="HD110" s="46">
        <f>'SC2'!EB53</f>
        <v>0</v>
      </c>
      <c r="HE110" s="46" t="e">
        <f t="shared" si="176"/>
        <v>#N/A</v>
      </c>
      <c r="HF110" s="47" t="e">
        <f t="shared" si="177"/>
        <v>#N/A</v>
      </c>
      <c r="HG110" s="16" t="e">
        <f>'SC2'!EC53</f>
        <v>#N/A</v>
      </c>
      <c r="HH110" s="16">
        <f>'SC2'!ED53</f>
        <v>0</v>
      </c>
      <c r="HI110" s="16">
        <f>'SC2'!EE53</f>
        <v>0</v>
      </c>
      <c r="HJ110" s="16" t="e">
        <f t="shared" si="178"/>
        <v>#N/A</v>
      </c>
      <c r="HK110" s="16" t="e">
        <f t="shared" si="179"/>
        <v>#N/A</v>
      </c>
      <c r="HL110" s="45" t="e">
        <f>'SC2'!EF53</f>
        <v>#N/A</v>
      </c>
      <c r="HM110" s="46">
        <f>'SC2'!EG53</f>
        <v>0</v>
      </c>
      <c r="HN110" s="46">
        <f>'SC2'!EH53</f>
        <v>0</v>
      </c>
      <c r="HO110" s="46" t="e">
        <f t="shared" si="180"/>
        <v>#N/A</v>
      </c>
      <c r="HP110" s="47" t="e">
        <f t="shared" si="181"/>
        <v>#N/A</v>
      </c>
      <c r="HQ110" s="16" t="e">
        <f>'SC2'!EI53</f>
        <v>#N/A</v>
      </c>
      <c r="HR110" s="16">
        <f>'SC2'!EJ53</f>
        <v>0</v>
      </c>
      <c r="HS110" s="16">
        <f>'SC2'!EK53</f>
        <v>0</v>
      </c>
      <c r="HT110" s="16" t="e">
        <f t="shared" si="182"/>
        <v>#N/A</v>
      </c>
      <c r="HU110" s="16" t="e">
        <f t="shared" si="183"/>
        <v>#N/A</v>
      </c>
      <c r="HV110" s="45" t="e">
        <f>'SC2'!EL53</f>
        <v>#N/A</v>
      </c>
      <c r="HW110" s="46">
        <f>'SC2'!EM53</f>
        <v>0</v>
      </c>
      <c r="HX110" s="46">
        <f>'SC2'!EN53</f>
        <v>0</v>
      </c>
      <c r="HY110" s="46" t="e">
        <f t="shared" si="184"/>
        <v>#N/A</v>
      </c>
      <c r="HZ110" s="47" t="e">
        <f t="shared" si="185"/>
        <v>#N/A</v>
      </c>
      <c r="IA110" s="45" t="e">
        <f>'SC2'!EO53</f>
        <v>#N/A</v>
      </c>
      <c r="IB110" s="46">
        <f>'SC2'!EP53</f>
        <v>0</v>
      </c>
      <c r="IC110" s="46">
        <f>'SC2'!EQ53</f>
        <v>0</v>
      </c>
      <c r="ID110" s="46" t="e">
        <f t="shared" si="186"/>
        <v>#N/A</v>
      </c>
      <c r="IE110" s="47" t="e">
        <f t="shared" si="187"/>
        <v>#N/A</v>
      </c>
    </row>
    <row r="111" spans="1:239" s="16" customFormat="1" x14ac:dyDescent="0.25">
      <c r="A111" s="16">
        <f>'SC2'!A54</f>
        <v>0</v>
      </c>
      <c r="B111" s="16" t="e">
        <f>'SC2'!B54</f>
        <v>#N/A</v>
      </c>
      <c r="C111" s="16" t="e">
        <f>'SC2'!C54</f>
        <v>#N/A</v>
      </c>
      <c r="D111" s="16" t="e">
        <f>'SC2'!D54</f>
        <v>#N/A</v>
      </c>
      <c r="E111" s="16" t="e">
        <f>'SC2'!E54</f>
        <v>#N/A</v>
      </c>
      <c r="F111" s="16" t="e">
        <f>'SC2'!F54</f>
        <v>#N/A</v>
      </c>
      <c r="G111" s="16" t="e">
        <f>'SC2'!G54</f>
        <v>#N/A</v>
      </c>
      <c r="H111" s="16" t="e">
        <f>'SC2'!H54</f>
        <v>#N/A</v>
      </c>
      <c r="I111" s="16" t="e">
        <f>'SC2'!I54</f>
        <v>#N/A</v>
      </c>
      <c r="J111" s="45" t="e">
        <f>'SC2'!J54</f>
        <v>#N/A</v>
      </c>
      <c r="K111" s="46">
        <f>'SC2'!K54</f>
        <v>0</v>
      </c>
      <c r="L111" s="46">
        <f>'SC2'!L54</f>
        <v>0</v>
      </c>
      <c r="M111" s="46" t="e">
        <f t="shared" si="188"/>
        <v>#N/A</v>
      </c>
      <c r="N111" s="47" t="e">
        <f t="shared" si="193"/>
        <v>#N/A</v>
      </c>
      <c r="O111" s="16" t="e">
        <f>'SC2'!M54</f>
        <v>#N/A</v>
      </c>
      <c r="P111" s="16">
        <f>'SC2'!N54</f>
        <v>0</v>
      </c>
      <c r="Q111" s="16">
        <f>'SC2'!O54</f>
        <v>0</v>
      </c>
      <c r="R111" s="16" t="e">
        <f t="shared" si="98"/>
        <v>#N/A</v>
      </c>
      <c r="S111" s="16" t="e">
        <f t="shared" si="99"/>
        <v>#N/A</v>
      </c>
      <c r="T111" s="45" t="e">
        <f>'SC2'!P54</f>
        <v>#N/A</v>
      </c>
      <c r="U111" s="46">
        <f>'SC2'!Q54</f>
        <v>0</v>
      </c>
      <c r="V111" s="46">
        <f>'SC2'!R54</f>
        <v>0</v>
      </c>
      <c r="W111" s="46" t="e">
        <f t="shared" si="100"/>
        <v>#N/A</v>
      </c>
      <c r="X111" s="47" t="e">
        <f t="shared" si="101"/>
        <v>#N/A</v>
      </c>
      <c r="Y111" s="16" t="e">
        <f>'SC2'!S54</f>
        <v>#N/A</v>
      </c>
      <c r="Z111" s="16">
        <f>'SC2'!T54</f>
        <v>0</v>
      </c>
      <c r="AA111" s="16">
        <f>'SC2'!U54</f>
        <v>0</v>
      </c>
      <c r="AB111" s="16" t="e">
        <f t="shared" si="102"/>
        <v>#N/A</v>
      </c>
      <c r="AC111" s="16" t="e">
        <f t="shared" si="103"/>
        <v>#N/A</v>
      </c>
      <c r="AD111" s="45" t="e">
        <f>'SC2'!V54</f>
        <v>#N/A</v>
      </c>
      <c r="AE111" s="46">
        <f>'SC2'!W54</f>
        <v>0</v>
      </c>
      <c r="AF111" s="46">
        <f>'SC2'!X54</f>
        <v>0</v>
      </c>
      <c r="AG111" s="46" t="e">
        <f t="shared" si="104"/>
        <v>#N/A</v>
      </c>
      <c r="AH111" s="47" t="e">
        <f t="shared" si="105"/>
        <v>#N/A</v>
      </c>
      <c r="AI111" s="16" t="e">
        <f>'SC2'!Y54</f>
        <v>#N/A</v>
      </c>
      <c r="AJ111" s="16">
        <f>'SC2'!Z54</f>
        <v>0</v>
      </c>
      <c r="AK111" s="16">
        <f>'SC2'!AA54</f>
        <v>0</v>
      </c>
      <c r="AL111" s="16" t="e">
        <f t="shared" si="106"/>
        <v>#N/A</v>
      </c>
      <c r="AM111" s="16" t="e">
        <f t="shared" si="107"/>
        <v>#N/A</v>
      </c>
      <c r="AN111" s="45" t="e">
        <f>'SC2'!AB54</f>
        <v>#N/A</v>
      </c>
      <c r="AO111" s="46">
        <f>'SC2'!AC54</f>
        <v>0</v>
      </c>
      <c r="AP111" s="46">
        <f>'SC2'!AD54</f>
        <v>0</v>
      </c>
      <c r="AQ111" s="46" t="e">
        <f t="shared" si="108"/>
        <v>#N/A</v>
      </c>
      <c r="AR111" s="47" t="e">
        <f t="shared" si="109"/>
        <v>#N/A</v>
      </c>
      <c r="AS111" s="16" t="e">
        <f>'SC2'!AE54</f>
        <v>#N/A</v>
      </c>
      <c r="AT111" s="16">
        <f>'SC2'!AF54</f>
        <v>0</v>
      </c>
      <c r="AU111" s="16">
        <f>'SC2'!AG54</f>
        <v>0</v>
      </c>
      <c r="AV111" s="16" t="e">
        <f t="shared" si="110"/>
        <v>#N/A</v>
      </c>
      <c r="AW111" s="16" t="e">
        <f t="shared" si="111"/>
        <v>#N/A</v>
      </c>
      <c r="AX111" s="45" t="e">
        <f>'SC2'!AH54</f>
        <v>#N/A</v>
      </c>
      <c r="AY111" s="46">
        <f>'SC2'!AI54</f>
        <v>0</v>
      </c>
      <c r="AZ111" s="46">
        <f>'SC2'!AJ54</f>
        <v>0</v>
      </c>
      <c r="BA111" s="46" t="e">
        <f t="shared" si="112"/>
        <v>#N/A</v>
      </c>
      <c r="BB111" s="47" t="e">
        <f t="shared" si="113"/>
        <v>#N/A</v>
      </c>
      <c r="BC111" s="16" t="e">
        <f>'SC2'!AK54</f>
        <v>#N/A</v>
      </c>
      <c r="BD111" s="16">
        <f>'SC2'!AL54</f>
        <v>0</v>
      </c>
      <c r="BE111" s="16">
        <f>'SC2'!AM54</f>
        <v>0</v>
      </c>
      <c r="BF111" s="16" t="e">
        <f t="shared" si="114"/>
        <v>#N/A</v>
      </c>
      <c r="BG111" s="16" t="e">
        <f t="shared" si="115"/>
        <v>#N/A</v>
      </c>
      <c r="BH111" s="45" t="e">
        <f>'SC2'!AN54</f>
        <v>#N/A</v>
      </c>
      <c r="BI111" s="46">
        <f>'SC2'!AO54</f>
        <v>0</v>
      </c>
      <c r="BJ111" s="46">
        <f>'SC2'!AP54</f>
        <v>0</v>
      </c>
      <c r="BK111" s="46" t="e">
        <f t="shared" si="116"/>
        <v>#N/A</v>
      </c>
      <c r="BL111" s="47" t="e">
        <f t="shared" si="117"/>
        <v>#N/A</v>
      </c>
      <c r="BM111" s="16" t="e">
        <f>'SC2'!AQ54</f>
        <v>#N/A</v>
      </c>
      <c r="BN111" s="16">
        <f>'SC2'!AR54</f>
        <v>0</v>
      </c>
      <c r="BO111" s="16">
        <f>'SC2'!AS54</f>
        <v>0</v>
      </c>
      <c r="BP111" s="16" t="e">
        <f t="shared" si="118"/>
        <v>#N/A</v>
      </c>
      <c r="BQ111" s="16" t="e">
        <f t="shared" si="119"/>
        <v>#N/A</v>
      </c>
      <c r="BR111" s="45" t="e">
        <f>'SC2'!AT54</f>
        <v>#N/A</v>
      </c>
      <c r="BS111" s="46">
        <f>'SC2'!AU54</f>
        <v>0</v>
      </c>
      <c r="BT111" s="46">
        <f>'SC2'!AV54</f>
        <v>0</v>
      </c>
      <c r="BU111" s="46" t="e">
        <f t="shared" si="120"/>
        <v>#N/A</v>
      </c>
      <c r="BV111" s="47" t="e">
        <f t="shared" si="121"/>
        <v>#N/A</v>
      </c>
      <c r="BW111" s="16" t="e">
        <f>'SC2'!AW54</f>
        <v>#N/A</v>
      </c>
      <c r="BX111" s="16">
        <f>'SC2'!AX54</f>
        <v>0</v>
      </c>
      <c r="BY111" s="16">
        <f>'SC2'!AY54</f>
        <v>0</v>
      </c>
      <c r="BZ111" s="16" t="e">
        <f t="shared" si="122"/>
        <v>#N/A</v>
      </c>
      <c r="CA111" s="16" t="e">
        <f t="shared" si="123"/>
        <v>#N/A</v>
      </c>
      <c r="CB111" s="45" t="e">
        <f>'SC2'!AZ54</f>
        <v>#N/A</v>
      </c>
      <c r="CC111" s="46">
        <f>'SC2'!BA54</f>
        <v>0</v>
      </c>
      <c r="CD111" s="46">
        <f>'SC2'!BB54</f>
        <v>0</v>
      </c>
      <c r="CE111" s="46" t="e">
        <f t="shared" si="124"/>
        <v>#N/A</v>
      </c>
      <c r="CF111" s="47" t="e">
        <f t="shared" si="125"/>
        <v>#N/A</v>
      </c>
      <c r="CG111" s="16" t="e">
        <f>'SC2'!BC54</f>
        <v>#N/A</v>
      </c>
      <c r="CH111" s="16">
        <f>'SC2'!BD54</f>
        <v>0</v>
      </c>
      <c r="CI111" s="16">
        <f>'SC2'!BE54</f>
        <v>0</v>
      </c>
      <c r="CJ111" s="16" t="e">
        <f t="shared" si="126"/>
        <v>#N/A</v>
      </c>
      <c r="CK111" s="16" t="e">
        <f t="shared" si="127"/>
        <v>#N/A</v>
      </c>
      <c r="CL111" s="45" t="e">
        <f>'SC2'!BF54</f>
        <v>#N/A</v>
      </c>
      <c r="CM111" s="46">
        <f>'SC2'!BG54</f>
        <v>0</v>
      </c>
      <c r="CN111" s="46">
        <f>'SC2'!BH54</f>
        <v>0</v>
      </c>
      <c r="CO111" s="46" t="e">
        <f t="shared" si="128"/>
        <v>#N/A</v>
      </c>
      <c r="CP111" s="47" t="e">
        <f t="shared" si="129"/>
        <v>#N/A</v>
      </c>
      <c r="CQ111" s="16" t="e">
        <f>'SC2'!BI54</f>
        <v>#N/A</v>
      </c>
      <c r="CR111" s="16">
        <f>'SC2'!BJ54</f>
        <v>0</v>
      </c>
      <c r="CS111" s="16">
        <f>'SC2'!BK54</f>
        <v>0</v>
      </c>
      <c r="CT111" s="16" t="e">
        <f t="shared" si="130"/>
        <v>#N/A</v>
      </c>
      <c r="CU111" s="16" t="e">
        <f t="shared" si="131"/>
        <v>#N/A</v>
      </c>
      <c r="CV111" s="45" t="e">
        <f>'SC2'!BL54</f>
        <v>#N/A</v>
      </c>
      <c r="CW111" s="46">
        <f>'SC2'!BM54</f>
        <v>0</v>
      </c>
      <c r="CX111" s="46">
        <f>'SC2'!BN54</f>
        <v>0</v>
      </c>
      <c r="CY111" s="46" t="e">
        <f t="shared" si="132"/>
        <v>#N/A</v>
      </c>
      <c r="CZ111" s="47" t="e">
        <f t="shared" si="133"/>
        <v>#N/A</v>
      </c>
      <c r="DA111" s="16" t="e">
        <f>'SC2'!BO54</f>
        <v>#N/A</v>
      </c>
      <c r="DB111" s="16">
        <f>'SC2'!BP54</f>
        <v>0</v>
      </c>
      <c r="DC111" s="16">
        <f>'SC2'!BQ54</f>
        <v>0</v>
      </c>
      <c r="DD111" s="16" t="e">
        <f t="shared" si="134"/>
        <v>#N/A</v>
      </c>
      <c r="DE111" s="16" t="e">
        <f t="shared" si="135"/>
        <v>#N/A</v>
      </c>
      <c r="DF111" s="45" t="e">
        <f>'SC2'!BR54</f>
        <v>#N/A</v>
      </c>
      <c r="DG111" s="46">
        <f>'SC2'!BS54</f>
        <v>0</v>
      </c>
      <c r="DH111" s="46">
        <f>'SC2'!BT54</f>
        <v>0</v>
      </c>
      <c r="DI111" s="46" t="e">
        <f t="shared" si="136"/>
        <v>#N/A</v>
      </c>
      <c r="DJ111" s="47" t="e">
        <f t="shared" si="137"/>
        <v>#N/A</v>
      </c>
      <c r="DK111" s="16" t="e">
        <f>'SC2'!BU54</f>
        <v>#N/A</v>
      </c>
      <c r="DL111" s="16">
        <f>'SC2'!BV54</f>
        <v>0</v>
      </c>
      <c r="DM111" s="16">
        <f>'SC2'!BW54</f>
        <v>0</v>
      </c>
      <c r="DN111" s="16" t="e">
        <f t="shared" si="138"/>
        <v>#N/A</v>
      </c>
      <c r="DO111" s="16" t="e">
        <f t="shared" si="139"/>
        <v>#N/A</v>
      </c>
      <c r="DP111" s="45" t="e">
        <f>'SC2'!BX54</f>
        <v>#N/A</v>
      </c>
      <c r="DQ111" s="46">
        <f>'SC2'!BY54</f>
        <v>0</v>
      </c>
      <c r="DR111" s="46">
        <f>'SC2'!BZ54</f>
        <v>0</v>
      </c>
      <c r="DS111" s="46" t="e">
        <f t="shared" si="140"/>
        <v>#N/A</v>
      </c>
      <c r="DT111" s="47" t="e">
        <f t="shared" si="141"/>
        <v>#N/A</v>
      </c>
      <c r="DU111" s="16" t="e">
        <f>'SC2'!CA54</f>
        <v>#N/A</v>
      </c>
      <c r="DV111" s="16">
        <f>'SC2'!CB54</f>
        <v>0</v>
      </c>
      <c r="DW111" s="16">
        <f>'SC2'!CC54</f>
        <v>0</v>
      </c>
      <c r="DX111" s="16" t="e">
        <f t="shared" si="142"/>
        <v>#N/A</v>
      </c>
      <c r="DY111" s="16" t="e">
        <f t="shared" si="143"/>
        <v>#N/A</v>
      </c>
      <c r="DZ111" s="45" t="e">
        <f>'SC2'!CD54</f>
        <v>#N/A</v>
      </c>
      <c r="EA111" s="46">
        <f>'SC2'!CE54</f>
        <v>0</v>
      </c>
      <c r="EB111" s="46">
        <f>'SC2'!CF54</f>
        <v>0</v>
      </c>
      <c r="EC111" s="46" t="e">
        <f t="shared" si="144"/>
        <v>#N/A</v>
      </c>
      <c r="ED111" s="47" t="e">
        <f t="shared" si="145"/>
        <v>#N/A</v>
      </c>
      <c r="EE111" s="16" t="e">
        <f>'SC2'!CG54</f>
        <v>#N/A</v>
      </c>
      <c r="EF111" s="16">
        <f>'SC2'!CH54</f>
        <v>0</v>
      </c>
      <c r="EG111" s="16">
        <f>'SC2'!CI54</f>
        <v>0</v>
      </c>
      <c r="EH111" s="16" t="e">
        <f t="shared" si="146"/>
        <v>#N/A</v>
      </c>
      <c r="EI111" s="16" t="e">
        <f t="shared" si="147"/>
        <v>#N/A</v>
      </c>
      <c r="EJ111" s="45" t="e">
        <f>'SC2'!CJ54</f>
        <v>#N/A</v>
      </c>
      <c r="EK111" s="46">
        <f>'SC2'!CK54</f>
        <v>0</v>
      </c>
      <c r="EL111" s="46">
        <f>'SC2'!CL54</f>
        <v>0</v>
      </c>
      <c r="EM111" s="46" t="e">
        <f t="shared" si="148"/>
        <v>#N/A</v>
      </c>
      <c r="EN111" s="47" t="e">
        <f t="shared" si="149"/>
        <v>#N/A</v>
      </c>
      <c r="EO111" s="16" t="e">
        <f>'SC2'!CM54</f>
        <v>#N/A</v>
      </c>
      <c r="EP111" s="16">
        <f>'SC2'!CN54</f>
        <v>0</v>
      </c>
      <c r="EQ111" s="16">
        <f>'SC2'!CO54</f>
        <v>0</v>
      </c>
      <c r="ER111" s="16" t="e">
        <f t="shared" si="150"/>
        <v>#N/A</v>
      </c>
      <c r="ES111" s="16" t="e">
        <f t="shared" si="151"/>
        <v>#N/A</v>
      </c>
      <c r="ET111" s="45" t="e">
        <f>'SC2'!CP54</f>
        <v>#N/A</v>
      </c>
      <c r="EU111" s="46">
        <f>'SC2'!CQ54</f>
        <v>0</v>
      </c>
      <c r="EV111" s="46">
        <f>'SC2'!CR54</f>
        <v>0</v>
      </c>
      <c r="EW111" s="46" t="e">
        <f t="shared" si="152"/>
        <v>#N/A</v>
      </c>
      <c r="EX111" s="47" t="e">
        <f t="shared" si="153"/>
        <v>#N/A</v>
      </c>
      <c r="EY111" s="16" t="e">
        <f>'SC2'!CS54</f>
        <v>#N/A</v>
      </c>
      <c r="EZ111" s="16">
        <f>'SC2'!CT54</f>
        <v>0</v>
      </c>
      <c r="FA111" s="16">
        <f>'SC2'!CU54</f>
        <v>0</v>
      </c>
      <c r="FB111" s="16" t="e">
        <f t="shared" si="154"/>
        <v>#N/A</v>
      </c>
      <c r="FC111" s="16" t="e">
        <f t="shared" si="155"/>
        <v>#N/A</v>
      </c>
      <c r="FD111" s="45" t="e">
        <f>'SC2'!CV54</f>
        <v>#N/A</v>
      </c>
      <c r="FE111" s="46">
        <f>'SC2'!CW54</f>
        <v>0</v>
      </c>
      <c r="FF111" s="46">
        <f>'SC2'!CX54</f>
        <v>0</v>
      </c>
      <c r="FG111" s="46" t="e">
        <f t="shared" si="156"/>
        <v>#N/A</v>
      </c>
      <c r="FH111" s="47" t="e">
        <f t="shared" si="157"/>
        <v>#N/A</v>
      </c>
      <c r="FI111" s="16" t="e">
        <f>'SC2'!CY54</f>
        <v>#N/A</v>
      </c>
      <c r="FJ111" s="16">
        <f>'SC2'!CZ54</f>
        <v>0</v>
      </c>
      <c r="FK111" s="16">
        <f>'SC2'!DA54</f>
        <v>0</v>
      </c>
      <c r="FL111" s="16" t="e">
        <f t="shared" si="158"/>
        <v>#N/A</v>
      </c>
      <c r="FM111" s="16" t="e">
        <f t="shared" si="159"/>
        <v>#N/A</v>
      </c>
      <c r="FN111" s="45" t="e">
        <f>'SC2'!DB54</f>
        <v>#N/A</v>
      </c>
      <c r="FO111" s="46">
        <f>'SC2'!DC54</f>
        <v>0</v>
      </c>
      <c r="FP111" s="46">
        <f>'SC2'!DD54</f>
        <v>0</v>
      </c>
      <c r="FQ111" s="46" t="e">
        <f t="shared" si="160"/>
        <v>#N/A</v>
      </c>
      <c r="FR111" s="47" t="e">
        <f t="shared" si="161"/>
        <v>#N/A</v>
      </c>
      <c r="FS111" s="16" t="e">
        <f>'SC2'!DE54</f>
        <v>#N/A</v>
      </c>
      <c r="FT111" s="16">
        <f>'SC2'!DF54</f>
        <v>0</v>
      </c>
      <c r="FU111" s="16">
        <f>'SC2'!DG54</f>
        <v>0</v>
      </c>
      <c r="FV111" s="16" t="e">
        <f t="shared" si="162"/>
        <v>#N/A</v>
      </c>
      <c r="FW111" s="16" t="e">
        <f t="shared" si="163"/>
        <v>#N/A</v>
      </c>
      <c r="FX111" s="45" t="e">
        <f>'SC2'!DH54</f>
        <v>#N/A</v>
      </c>
      <c r="FY111" s="46">
        <f>'SC2'!DI54</f>
        <v>0</v>
      </c>
      <c r="FZ111" s="46">
        <f>'SC2'!DJ54</f>
        <v>0</v>
      </c>
      <c r="GA111" s="46" t="e">
        <f t="shared" si="164"/>
        <v>#N/A</v>
      </c>
      <c r="GB111" s="47" t="e">
        <f t="shared" si="165"/>
        <v>#N/A</v>
      </c>
      <c r="GC111" s="16" t="e">
        <f>'SC2'!DK54</f>
        <v>#N/A</v>
      </c>
      <c r="GD111" s="16">
        <f>'SC2'!DL54</f>
        <v>0</v>
      </c>
      <c r="GE111" s="16">
        <f>'SC2'!DM54</f>
        <v>0</v>
      </c>
      <c r="GF111" s="16" t="e">
        <f t="shared" si="166"/>
        <v>#N/A</v>
      </c>
      <c r="GG111" s="16" t="e">
        <f t="shared" si="167"/>
        <v>#N/A</v>
      </c>
      <c r="GH111" s="45" t="e">
        <f>'SC2'!DN54</f>
        <v>#N/A</v>
      </c>
      <c r="GI111" s="46">
        <f>'SC2'!DO54</f>
        <v>0</v>
      </c>
      <c r="GJ111" s="46">
        <f>'SC2'!DP54</f>
        <v>0</v>
      </c>
      <c r="GK111" s="46" t="e">
        <f t="shared" si="168"/>
        <v>#N/A</v>
      </c>
      <c r="GL111" s="47" t="e">
        <f t="shared" si="169"/>
        <v>#N/A</v>
      </c>
      <c r="GM111" s="16" t="e">
        <f>'SC2'!DQ54</f>
        <v>#N/A</v>
      </c>
      <c r="GN111" s="16">
        <f>'SC2'!DR54</f>
        <v>0</v>
      </c>
      <c r="GO111" s="16">
        <f>'SC2'!DS54</f>
        <v>0</v>
      </c>
      <c r="GP111" s="16" t="e">
        <f t="shared" si="170"/>
        <v>#N/A</v>
      </c>
      <c r="GQ111" s="16" t="e">
        <f t="shared" si="171"/>
        <v>#N/A</v>
      </c>
      <c r="GR111" s="45" t="e">
        <f>'SC2'!DT54</f>
        <v>#N/A</v>
      </c>
      <c r="GS111" s="46">
        <f>'SC2'!DU54</f>
        <v>0</v>
      </c>
      <c r="GT111" s="46">
        <f>'SC2'!DV54</f>
        <v>0</v>
      </c>
      <c r="GU111" s="46" t="e">
        <f t="shared" si="172"/>
        <v>#N/A</v>
      </c>
      <c r="GV111" s="47" t="e">
        <f t="shared" si="173"/>
        <v>#N/A</v>
      </c>
      <c r="GW111" s="16" t="e">
        <f>'SC2'!DW54</f>
        <v>#N/A</v>
      </c>
      <c r="GX111" s="16">
        <f>'SC2'!DX54</f>
        <v>0</v>
      </c>
      <c r="GY111" s="16">
        <f>'SC2'!DY54</f>
        <v>0</v>
      </c>
      <c r="GZ111" s="16" t="e">
        <f t="shared" si="174"/>
        <v>#N/A</v>
      </c>
      <c r="HA111" s="16" t="e">
        <f t="shared" si="175"/>
        <v>#N/A</v>
      </c>
      <c r="HB111" s="45" t="e">
        <f>'SC2'!DZ54</f>
        <v>#N/A</v>
      </c>
      <c r="HC111" s="46">
        <f>'SC2'!EA54</f>
        <v>0</v>
      </c>
      <c r="HD111" s="46">
        <f>'SC2'!EB54</f>
        <v>0</v>
      </c>
      <c r="HE111" s="46" t="e">
        <f t="shared" si="176"/>
        <v>#N/A</v>
      </c>
      <c r="HF111" s="47" t="e">
        <f t="shared" si="177"/>
        <v>#N/A</v>
      </c>
      <c r="HG111" s="16" t="e">
        <f>'SC2'!EC54</f>
        <v>#N/A</v>
      </c>
      <c r="HH111" s="16">
        <f>'SC2'!ED54</f>
        <v>0</v>
      </c>
      <c r="HI111" s="16">
        <f>'SC2'!EE54</f>
        <v>0</v>
      </c>
      <c r="HJ111" s="16" t="e">
        <f t="shared" si="178"/>
        <v>#N/A</v>
      </c>
      <c r="HK111" s="16" t="e">
        <f t="shared" si="179"/>
        <v>#N/A</v>
      </c>
      <c r="HL111" s="45" t="e">
        <f>'SC2'!EF54</f>
        <v>#N/A</v>
      </c>
      <c r="HM111" s="46">
        <f>'SC2'!EG54</f>
        <v>0</v>
      </c>
      <c r="HN111" s="46">
        <f>'SC2'!EH54</f>
        <v>0</v>
      </c>
      <c r="HO111" s="46" t="e">
        <f t="shared" si="180"/>
        <v>#N/A</v>
      </c>
      <c r="HP111" s="47" t="e">
        <f t="shared" si="181"/>
        <v>#N/A</v>
      </c>
      <c r="HQ111" s="16" t="e">
        <f>'SC2'!EI54</f>
        <v>#N/A</v>
      </c>
      <c r="HR111" s="16">
        <f>'SC2'!EJ54</f>
        <v>0</v>
      </c>
      <c r="HS111" s="16">
        <f>'SC2'!EK54</f>
        <v>0</v>
      </c>
      <c r="HT111" s="16" t="e">
        <f t="shared" si="182"/>
        <v>#N/A</v>
      </c>
      <c r="HU111" s="16" t="e">
        <f t="shared" si="183"/>
        <v>#N/A</v>
      </c>
      <c r="HV111" s="45" t="e">
        <f>'SC2'!EL54</f>
        <v>#N/A</v>
      </c>
      <c r="HW111" s="46">
        <f>'SC2'!EM54</f>
        <v>0</v>
      </c>
      <c r="HX111" s="46">
        <f>'SC2'!EN54</f>
        <v>0</v>
      </c>
      <c r="HY111" s="46" t="e">
        <f t="shared" si="184"/>
        <v>#N/A</v>
      </c>
      <c r="HZ111" s="47" t="e">
        <f t="shared" si="185"/>
        <v>#N/A</v>
      </c>
      <c r="IA111" s="45" t="e">
        <f>'SC2'!EO54</f>
        <v>#N/A</v>
      </c>
      <c r="IB111" s="46">
        <f>'SC2'!EP54</f>
        <v>0</v>
      </c>
      <c r="IC111" s="46">
        <f>'SC2'!EQ54</f>
        <v>0</v>
      </c>
      <c r="ID111" s="46" t="e">
        <f t="shared" si="186"/>
        <v>#N/A</v>
      </c>
      <c r="IE111" s="47" t="e">
        <f t="shared" si="187"/>
        <v>#N/A</v>
      </c>
    </row>
    <row r="112" spans="1:239" s="16" customFormat="1" x14ac:dyDescent="0.25">
      <c r="A112" s="16">
        <f>'SC2'!A55</f>
        <v>0</v>
      </c>
      <c r="B112" s="16" t="e">
        <f>'SC2'!B55</f>
        <v>#N/A</v>
      </c>
      <c r="C112" s="16" t="e">
        <f>'SC2'!C55</f>
        <v>#N/A</v>
      </c>
      <c r="D112" s="16" t="e">
        <f>'SC2'!D55</f>
        <v>#N/A</v>
      </c>
      <c r="E112" s="16" t="e">
        <f>'SC2'!E55</f>
        <v>#N/A</v>
      </c>
      <c r="F112" s="16" t="e">
        <f>'SC2'!F55</f>
        <v>#N/A</v>
      </c>
      <c r="G112" s="16" t="e">
        <f>'SC2'!G55</f>
        <v>#N/A</v>
      </c>
      <c r="H112" s="16" t="e">
        <f>'SC2'!H55</f>
        <v>#N/A</v>
      </c>
      <c r="I112" s="16" t="e">
        <f>'SC2'!I55</f>
        <v>#N/A</v>
      </c>
      <c r="J112" s="45" t="e">
        <f>'SC2'!J55</f>
        <v>#N/A</v>
      </c>
      <c r="K112" s="46">
        <f>'SC2'!K55</f>
        <v>0</v>
      </c>
      <c r="L112" s="46">
        <f>'SC2'!L55</f>
        <v>0</v>
      </c>
      <c r="M112" s="46" t="e">
        <f t="shared" si="188"/>
        <v>#N/A</v>
      </c>
      <c r="N112" s="47" t="e">
        <f t="shared" si="193"/>
        <v>#N/A</v>
      </c>
      <c r="O112" s="16" t="e">
        <f>'SC2'!M55</f>
        <v>#N/A</v>
      </c>
      <c r="P112" s="16">
        <f>'SC2'!N55</f>
        <v>0</v>
      </c>
      <c r="Q112" s="16">
        <f>'SC2'!O55</f>
        <v>0</v>
      </c>
      <c r="R112" s="16" t="e">
        <f t="shared" si="98"/>
        <v>#N/A</v>
      </c>
      <c r="S112" s="16" t="e">
        <f t="shared" si="99"/>
        <v>#N/A</v>
      </c>
      <c r="T112" s="45" t="e">
        <f>'SC2'!P55</f>
        <v>#N/A</v>
      </c>
      <c r="U112" s="46">
        <f>'SC2'!Q55</f>
        <v>0</v>
      </c>
      <c r="V112" s="46">
        <f>'SC2'!R55</f>
        <v>0</v>
      </c>
      <c r="W112" s="46" t="e">
        <f t="shared" si="100"/>
        <v>#N/A</v>
      </c>
      <c r="X112" s="47" t="e">
        <f t="shared" si="101"/>
        <v>#N/A</v>
      </c>
      <c r="Y112" s="16" t="e">
        <f>'SC2'!S55</f>
        <v>#N/A</v>
      </c>
      <c r="Z112" s="16">
        <f>'SC2'!T55</f>
        <v>0</v>
      </c>
      <c r="AA112" s="16">
        <f>'SC2'!U55</f>
        <v>0</v>
      </c>
      <c r="AB112" s="16" t="e">
        <f t="shared" si="102"/>
        <v>#N/A</v>
      </c>
      <c r="AC112" s="16" t="e">
        <f t="shared" si="103"/>
        <v>#N/A</v>
      </c>
      <c r="AD112" s="45" t="e">
        <f>'SC2'!V55</f>
        <v>#N/A</v>
      </c>
      <c r="AE112" s="46">
        <f>'SC2'!W55</f>
        <v>0</v>
      </c>
      <c r="AF112" s="46">
        <f>'SC2'!X55</f>
        <v>0</v>
      </c>
      <c r="AG112" s="46" t="e">
        <f t="shared" si="104"/>
        <v>#N/A</v>
      </c>
      <c r="AH112" s="47" t="e">
        <f t="shared" si="105"/>
        <v>#N/A</v>
      </c>
      <c r="AI112" s="16" t="e">
        <f>'SC2'!Y55</f>
        <v>#N/A</v>
      </c>
      <c r="AJ112" s="16">
        <f>'SC2'!Z55</f>
        <v>0</v>
      </c>
      <c r="AK112" s="16">
        <f>'SC2'!AA55</f>
        <v>0</v>
      </c>
      <c r="AL112" s="16" t="e">
        <f t="shared" si="106"/>
        <v>#N/A</v>
      </c>
      <c r="AM112" s="16" t="e">
        <f t="shared" si="107"/>
        <v>#N/A</v>
      </c>
      <c r="AN112" s="45" t="e">
        <f>'SC2'!AB55</f>
        <v>#N/A</v>
      </c>
      <c r="AO112" s="46">
        <f>'SC2'!AC55</f>
        <v>0</v>
      </c>
      <c r="AP112" s="46">
        <f>'SC2'!AD55</f>
        <v>0</v>
      </c>
      <c r="AQ112" s="46" t="e">
        <f t="shared" si="108"/>
        <v>#N/A</v>
      </c>
      <c r="AR112" s="47" t="e">
        <f t="shared" si="109"/>
        <v>#N/A</v>
      </c>
      <c r="AS112" s="16" t="e">
        <f>'SC2'!AE55</f>
        <v>#N/A</v>
      </c>
      <c r="AT112" s="16">
        <f>'SC2'!AF55</f>
        <v>0</v>
      </c>
      <c r="AU112" s="16">
        <f>'SC2'!AG55</f>
        <v>0</v>
      </c>
      <c r="AV112" s="16" t="e">
        <f t="shared" si="110"/>
        <v>#N/A</v>
      </c>
      <c r="AW112" s="16" t="e">
        <f t="shared" si="111"/>
        <v>#N/A</v>
      </c>
      <c r="AX112" s="45" t="e">
        <f>'SC2'!AH55</f>
        <v>#N/A</v>
      </c>
      <c r="AY112" s="46">
        <f>'SC2'!AI55</f>
        <v>0</v>
      </c>
      <c r="AZ112" s="46">
        <f>'SC2'!AJ55</f>
        <v>0</v>
      </c>
      <c r="BA112" s="46" t="e">
        <f t="shared" si="112"/>
        <v>#N/A</v>
      </c>
      <c r="BB112" s="47" t="e">
        <f t="shared" si="113"/>
        <v>#N/A</v>
      </c>
      <c r="BC112" s="16" t="e">
        <f>'SC2'!AK55</f>
        <v>#N/A</v>
      </c>
      <c r="BD112" s="16">
        <f>'SC2'!AL55</f>
        <v>0</v>
      </c>
      <c r="BE112" s="16">
        <f>'SC2'!AM55</f>
        <v>0</v>
      </c>
      <c r="BF112" s="16" t="e">
        <f t="shared" si="114"/>
        <v>#N/A</v>
      </c>
      <c r="BG112" s="16" t="e">
        <f t="shared" si="115"/>
        <v>#N/A</v>
      </c>
      <c r="BH112" s="45" t="e">
        <f>'SC2'!AN55</f>
        <v>#N/A</v>
      </c>
      <c r="BI112" s="46">
        <f>'SC2'!AO55</f>
        <v>0</v>
      </c>
      <c r="BJ112" s="46">
        <f>'SC2'!AP55</f>
        <v>0</v>
      </c>
      <c r="BK112" s="46" t="e">
        <f t="shared" si="116"/>
        <v>#N/A</v>
      </c>
      <c r="BL112" s="47" t="e">
        <f t="shared" si="117"/>
        <v>#N/A</v>
      </c>
      <c r="BM112" s="16" t="e">
        <f>'SC2'!AQ55</f>
        <v>#N/A</v>
      </c>
      <c r="BN112" s="16">
        <f>'SC2'!AR55</f>
        <v>0</v>
      </c>
      <c r="BO112" s="16">
        <f>'SC2'!AS55</f>
        <v>0</v>
      </c>
      <c r="BP112" s="16" t="e">
        <f t="shared" si="118"/>
        <v>#N/A</v>
      </c>
      <c r="BQ112" s="16" t="e">
        <f t="shared" si="119"/>
        <v>#N/A</v>
      </c>
      <c r="BR112" s="45" t="e">
        <f>'SC2'!AT55</f>
        <v>#N/A</v>
      </c>
      <c r="BS112" s="46">
        <f>'SC2'!AU55</f>
        <v>0</v>
      </c>
      <c r="BT112" s="46">
        <f>'SC2'!AV55</f>
        <v>0</v>
      </c>
      <c r="BU112" s="46" t="e">
        <f t="shared" si="120"/>
        <v>#N/A</v>
      </c>
      <c r="BV112" s="47" t="e">
        <f t="shared" si="121"/>
        <v>#N/A</v>
      </c>
      <c r="BW112" s="16" t="e">
        <f>'SC2'!AW55</f>
        <v>#N/A</v>
      </c>
      <c r="BX112" s="16">
        <f>'SC2'!AX55</f>
        <v>0</v>
      </c>
      <c r="BY112" s="16">
        <f>'SC2'!AY55</f>
        <v>0</v>
      </c>
      <c r="BZ112" s="16" t="e">
        <f t="shared" si="122"/>
        <v>#N/A</v>
      </c>
      <c r="CA112" s="16" t="e">
        <f t="shared" si="123"/>
        <v>#N/A</v>
      </c>
      <c r="CB112" s="45" t="e">
        <f>'SC2'!AZ55</f>
        <v>#N/A</v>
      </c>
      <c r="CC112" s="46">
        <f>'SC2'!BA55</f>
        <v>0</v>
      </c>
      <c r="CD112" s="46">
        <f>'SC2'!BB55</f>
        <v>0</v>
      </c>
      <c r="CE112" s="46" t="e">
        <f t="shared" si="124"/>
        <v>#N/A</v>
      </c>
      <c r="CF112" s="47" t="e">
        <f t="shared" si="125"/>
        <v>#N/A</v>
      </c>
      <c r="CG112" s="16" t="e">
        <f>'SC2'!BC55</f>
        <v>#N/A</v>
      </c>
      <c r="CH112" s="16">
        <f>'SC2'!BD55</f>
        <v>0</v>
      </c>
      <c r="CI112" s="16">
        <f>'SC2'!BE55</f>
        <v>0</v>
      </c>
      <c r="CJ112" s="16" t="e">
        <f t="shared" si="126"/>
        <v>#N/A</v>
      </c>
      <c r="CK112" s="16" t="e">
        <f t="shared" si="127"/>
        <v>#N/A</v>
      </c>
      <c r="CL112" s="45" t="e">
        <f>'SC2'!BF55</f>
        <v>#N/A</v>
      </c>
      <c r="CM112" s="46">
        <f>'SC2'!BG55</f>
        <v>0</v>
      </c>
      <c r="CN112" s="46">
        <f>'SC2'!BH55</f>
        <v>0</v>
      </c>
      <c r="CO112" s="46" t="e">
        <f t="shared" si="128"/>
        <v>#N/A</v>
      </c>
      <c r="CP112" s="47" t="e">
        <f t="shared" si="129"/>
        <v>#N/A</v>
      </c>
      <c r="CQ112" s="16" t="e">
        <f>'SC2'!BI55</f>
        <v>#N/A</v>
      </c>
      <c r="CR112" s="16">
        <f>'SC2'!BJ55</f>
        <v>0</v>
      </c>
      <c r="CS112" s="16">
        <f>'SC2'!BK55</f>
        <v>0</v>
      </c>
      <c r="CT112" s="16" t="e">
        <f t="shared" si="130"/>
        <v>#N/A</v>
      </c>
      <c r="CU112" s="16" t="e">
        <f t="shared" si="131"/>
        <v>#N/A</v>
      </c>
      <c r="CV112" s="45" t="e">
        <f>'SC2'!BL55</f>
        <v>#N/A</v>
      </c>
      <c r="CW112" s="46">
        <f>'SC2'!BM55</f>
        <v>0</v>
      </c>
      <c r="CX112" s="46">
        <f>'SC2'!BN55</f>
        <v>0</v>
      </c>
      <c r="CY112" s="46" t="e">
        <f t="shared" si="132"/>
        <v>#N/A</v>
      </c>
      <c r="CZ112" s="47" t="e">
        <f t="shared" si="133"/>
        <v>#N/A</v>
      </c>
      <c r="DA112" s="16" t="e">
        <f>'SC2'!BO55</f>
        <v>#N/A</v>
      </c>
      <c r="DB112" s="16">
        <f>'SC2'!BP55</f>
        <v>0</v>
      </c>
      <c r="DC112" s="16">
        <f>'SC2'!BQ55</f>
        <v>0</v>
      </c>
      <c r="DD112" s="16" t="e">
        <f t="shared" si="134"/>
        <v>#N/A</v>
      </c>
      <c r="DE112" s="16" t="e">
        <f t="shared" si="135"/>
        <v>#N/A</v>
      </c>
      <c r="DF112" s="45" t="e">
        <f>'SC2'!BR55</f>
        <v>#N/A</v>
      </c>
      <c r="DG112" s="46">
        <f>'SC2'!BS55</f>
        <v>0</v>
      </c>
      <c r="DH112" s="46">
        <f>'SC2'!BT55</f>
        <v>0</v>
      </c>
      <c r="DI112" s="46" t="e">
        <f t="shared" si="136"/>
        <v>#N/A</v>
      </c>
      <c r="DJ112" s="47" t="e">
        <f t="shared" si="137"/>
        <v>#N/A</v>
      </c>
      <c r="DK112" s="16" t="e">
        <f>'SC2'!BU55</f>
        <v>#N/A</v>
      </c>
      <c r="DL112" s="16">
        <f>'SC2'!BV55</f>
        <v>0</v>
      </c>
      <c r="DM112" s="16">
        <f>'SC2'!BW55</f>
        <v>0</v>
      </c>
      <c r="DN112" s="16" t="e">
        <f t="shared" si="138"/>
        <v>#N/A</v>
      </c>
      <c r="DO112" s="16" t="e">
        <f t="shared" si="139"/>
        <v>#N/A</v>
      </c>
      <c r="DP112" s="45" t="e">
        <f>'SC2'!BX55</f>
        <v>#N/A</v>
      </c>
      <c r="DQ112" s="46">
        <f>'SC2'!BY55</f>
        <v>0</v>
      </c>
      <c r="DR112" s="46">
        <f>'SC2'!BZ55</f>
        <v>0</v>
      </c>
      <c r="DS112" s="46" t="e">
        <f t="shared" si="140"/>
        <v>#N/A</v>
      </c>
      <c r="DT112" s="47" t="e">
        <f t="shared" si="141"/>
        <v>#N/A</v>
      </c>
      <c r="DU112" s="16" t="e">
        <f>'SC2'!CA55</f>
        <v>#N/A</v>
      </c>
      <c r="DV112" s="16">
        <f>'SC2'!CB55</f>
        <v>0</v>
      </c>
      <c r="DW112" s="16">
        <f>'SC2'!CC55</f>
        <v>0</v>
      </c>
      <c r="DX112" s="16" t="e">
        <f t="shared" si="142"/>
        <v>#N/A</v>
      </c>
      <c r="DY112" s="16" t="e">
        <f t="shared" si="143"/>
        <v>#N/A</v>
      </c>
      <c r="DZ112" s="45" t="e">
        <f>'SC2'!CD55</f>
        <v>#N/A</v>
      </c>
      <c r="EA112" s="46">
        <f>'SC2'!CE55</f>
        <v>0</v>
      </c>
      <c r="EB112" s="46">
        <f>'SC2'!CF55</f>
        <v>0</v>
      </c>
      <c r="EC112" s="46" t="e">
        <f t="shared" si="144"/>
        <v>#N/A</v>
      </c>
      <c r="ED112" s="47" t="e">
        <f t="shared" si="145"/>
        <v>#N/A</v>
      </c>
      <c r="EE112" s="16" t="e">
        <f>'SC2'!CG55</f>
        <v>#N/A</v>
      </c>
      <c r="EF112" s="16">
        <f>'SC2'!CH55</f>
        <v>0</v>
      </c>
      <c r="EG112" s="16">
        <f>'SC2'!CI55</f>
        <v>0</v>
      </c>
      <c r="EH112" s="16" t="e">
        <f t="shared" si="146"/>
        <v>#N/A</v>
      </c>
      <c r="EI112" s="16" t="e">
        <f t="shared" si="147"/>
        <v>#N/A</v>
      </c>
      <c r="EJ112" s="45" t="e">
        <f>'SC2'!CJ55</f>
        <v>#N/A</v>
      </c>
      <c r="EK112" s="46">
        <f>'SC2'!CK55</f>
        <v>0</v>
      </c>
      <c r="EL112" s="46">
        <f>'SC2'!CL55</f>
        <v>0</v>
      </c>
      <c r="EM112" s="46" t="e">
        <f t="shared" si="148"/>
        <v>#N/A</v>
      </c>
      <c r="EN112" s="47" t="e">
        <f t="shared" si="149"/>
        <v>#N/A</v>
      </c>
      <c r="EO112" s="16" t="e">
        <f>'SC2'!CM55</f>
        <v>#N/A</v>
      </c>
      <c r="EP112" s="16">
        <f>'SC2'!CN55</f>
        <v>0</v>
      </c>
      <c r="EQ112" s="16">
        <f>'SC2'!CO55</f>
        <v>0</v>
      </c>
      <c r="ER112" s="16" t="e">
        <f t="shared" si="150"/>
        <v>#N/A</v>
      </c>
      <c r="ES112" s="16" t="e">
        <f t="shared" si="151"/>
        <v>#N/A</v>
      </c>
      <c r="ET112" s="45" t="e">
        <f>'SC2'!CP55</f>
        <v>#N/A</v>
      </c>
      <c r="EU112" s="46">
        <f>'SC2'!CQ55</f>
        <v>0</v>
      </c>
      <c r="EV112" s="46">
        <f>'SC2'!CR55</f>
        <v>0</v>
      </c>
      <c r="EW112" s="46" t="e">
        <f t="shared" si="152"/>
        <v>#N/A</v>
      </c>
      <c r="EX112" s="47" t="e">
        <f t="shared" si="153"/>
        <v>#N/A</v>
      </c>
      <c r="EY112" s="16" t="e">
        <f>'SC2'!CS55</f>
        <v>#N/A</v>
      </c>
      <c r="EZ112" s="16">
        <f>'SC2'!CT55</f>
        <v>0</v>
      </c>
      <c r="FA112" s="16">
        <f>'SC2'!CU55</f>
        <v>0</v>
      </c>
      <c r="FB112" s="16" t="e">
        <f t="shared" si="154"/>
        <v>#N/A</v>
      </c>
      <c r="FC112" s="16" t="e">
        <f t="shared" si="155"/>
        <v>#N/A</v>
      </c>
      <c r="FD112" s="45" t="e">
        <f>'SC2'!CV55</f>
        <v>#N/A</v>
      </c>
      <c r="FE112" s="46">
        <f>'SC2'!CW55</f>
        <v>0</v>
      </c>
      <c r="FF112" s="46">
        <f>'SC2'!CX55</f>
        <v>0</v>
      </c>
      <c r="FG112" s="46" t="e">
        <f t="shared" si="156"/>
        <v>#N/A</v>
      </c>
      <c r="FH112" s="47" t="e">
        <f t="shared" si="157"/>
        <v>#N/A</v>
      </c>
      <c r="FI112" s="16" t="e">
        <f>'SC2'!CY55</f>
        <v>#N/A</v>
      </c>
      <c r="FJ112" s="16">
        <f>'SC2'!CZ55</f>
        <v>0</v>
      </c>
      <c r="FK112" s="16">
        <f>'SC2'!DA55</f>
        <v>0</v>
      </c>
      <c r="FL112" s="16" t="e">
        <f t="shared" si="158"/>
        <v>#N/A</v>
      </c>
      <c r="FM112" s="16" t="e">
        <f t="shared" si="159"/>
        <v>#N/A</v>
      </c>
      <c r="FN112" s="45" t="e">
        <f>'SC2'!DB55</f>
        <v>#N/A</v>
      </c>
      <c r="FO112" s="46">
        <f>'SC2'!DC55</f>
        <v>0</v>
      </c>
      <c r="FP112" s="46">
        <f>'SC2'!DD55</f>
        <v>0</v>
      </c>
      <c r="FQ112" s="46" t="e">
        <f t="shared" si="160"/>
        <v>#N/A</v>
      </c>
      <c r="FR112" s="47" t="e">
        <f t="shared" si="161"/>
        <v>#N/A</v>
      </c>
      <c r="FS112" s="16" t="e">
        <f>'SC2'!DE55</f>
        <v>#N/A</v>
      </c>
      <c r="FT112" s="16">
        <f>'SC2'!DF55</f>
        <v>0</v>
      </c>
      <c r="FU112" s="16">
        <f>'SC2'!DG55</f>
        <v>0</v>
      </c>
      <c r="FV112" s="16" t="e">
        <f t="shared" si="162"/>
        <v>#N/A</v>
      </c>
      <c r="FW112" s="16" t="e">
        <f t="shared" si="163"/>
        <v>#N/A</v>
      </c>
      <c r="FX112" s="45" t="e">
        <f>'SC2'!DH55</f>
        <v>#N/A</v>
      </c>
      <c r="FY112" s="46">
        <f>'SC2'!DI55</f>
        <v>0</v>
      </c>
      <c r="FZ112" s="46">
        <f>'SC2'!DJ55</f>
        <v>0</v>
      </c>
      <c r="GA112" s="46" t="e">
        <f t="shared" si="164"/>
        <v>#N/A</v>
      </c>
      <c r="GB112" s="47" t="e">
        <f t="shared" si="165"/>
        <v>#N/A</v>
      </c>
      <c r="GC112" s="16" t="e">
        <f>'SC2'!DK55</f>
        <v>#N/A</v>
      </c>
      <c r="GD112" s="16">
        <f>'SC2'!DL55</f>
        <v>0</v>
      </c>
      <c r="GE112" s="16">
        <f>'SC2'!DM55</f>
        <v>0</v>
      </c>
      <c r="GF112" s="16" t="e">
        <f t="shared" si="166"/>
        <v>#N/A</v>
      </c>
      <c r="GG112" s="16" t="e">
        <f t="shared" si="167"/>
        <v>#N/A</v>
      </c>
      <c r="GH112" s="45" t="e">
        <f>'SC2'!DN55</f>
        <v>#N/A</v>
      </c>
      <c r="GI112" s="46">
        <f>'SC2'!DO55</f>
        <v>0</v>
      </c>
      <c r="GJ112" s="46">
        <f>'SC2'!DP55</f>
        <v>0</v>
      </c>
      <c r="GK112" s="46" t="e">
        <f t="shared" si="168"/>
        <v>#N/A</v>
      </c>
      <c r="GL112" s="47" t="e">
        <f t="shared" si="169"/>
        <v>#N/A</v>
      </c>
      <c r="GM112" s="16" t="e">
        <f>'SC2'!DQ55</f>
        <v>#N/A</v>
      </c>
      <c r="GN112" s="16">
        <f>'SC2'!DR55</f>
        <v>0</v>
      </c>
      <c r="GO112" s="16">
        <f>'SC2'!DS55</f>
        <v>0</v>
      </c>
      <c r="GP112" s="16" t="e">
        <f t="shared" si="170"/>
        <v>#N/A</v>
      </c>
      <c r="GQ112" s="16" t="e">
        <f t="shared" si="171"/>
        <v>#N/A</v>
      </c>
      <c r="GR112" s="45" t="e">
        <f>'SC2'!DT55</f>
        <v>#N/A</v>
      </c>
      <c r="GS112" s="46">
        <f>'SC2'!DU55</f>
        <v>0</v>
      </c>
      <c r="GT112" s="46">
        <f>'SC2'!DV55</f>
        <v>0</v>
      </c>
      <c r="GU112" s="46" t="e">
        <f t="shared" si="172"/>
        <v>#N/A</v>
      </c>
      <c r="GV112" s="47" t="e">
        <f t="shared" si="173"/>
        <v>#N/A</v>
      </c>
      <c r="GW112" s="16" t="e">
        <f>'SC2'!DW55</f>
        <v>#N/A</v>
      </c>
      <c r="GX112" s="16">
        <f>'SC2'!DX55</f>
        <v>0</v>
      </c>
      <c r="GY112" s="16">
        <f>'SC2'!DY55</f>
        <v>0</v>
      </c>
      <c r="GZ112" s="16" t="e">
        <f t="shared" si="174"/>
        <v>#N/A</v>
      </c>
      <c r="HA112" s="16" t="e">
        <f t="shared" si="175"/>
        <v>#N/A</v>
      </c>
      <c r="HB112" s="45" t="e">
        <f>'SC2'!DZ55</f>
        <v>#N/A</v>
      </c>
      <c r="HC112" s="46">
        <f>'SC2'!EA55</f>
        <v>0</v>
      </c>
      <c r="HD112" s="46">
        <f>'SC2'!EB55</f>
        <v>0</v>
      </c>
      <c r="HE112" s="46" t="e">
        <f t="shared" si="176"/>
        <v>#N/A</v>
      </c>
      <c r="HF112" s="47" t="e">
        <f t="shared" si="177"/>
        <v>#N/A</v>
      </c>
      <c r="HG112" s="16" t="e">
        <f>'SC2'!EC55</f>
        <v>#N/A</v>
      </c>
      <c r="HH112" s="16">
        <f>'SC2'!ED55</f>
        <v>0</v>
      </c>
      <c r="HI112" s="16">
        <f>'SC2'!EE55</f>
        <v>0</v>
      </c>
      <c r="HJ112" s="16" t="e">
        <f t="shared" si="178"/>
        <v>#N/A</v>
      </c>
      <c r="HK112" s="16" t="e">
        <f t="shared" si="179"/>
        <v>#N/A</v>
      </c>
      <c r="HL112" s="45" t="e">
        <f>'SC2'!EF55</f>
        <v>#N/A</v>
      </c>
      <c r="HM112" s="46">
        <f>'SC2'!EG55</f>
        <v>0</v>
      </c>
      <c r="HN112" s="46">
        <f>'SC2'!EH55</f>
        <v>0</v>
      </c>
      <c r="HO112" s="46" t="e">
        <f t="shared" si="180"/>
        <v>#N/A</v>
      </c>
      <c r="HP112" s="47" t="e">
        <f t="shared" si="181"/>
        <v>#N/A</v>
      </c>
      <c r="HQ112" s="16" t="e">
        <f>'SC2'!EI55</f>
        <v>#N/A</v>
      </c>
      <c r="HR112" s="16">
        <f>'SC2'!EJ55</f>
        <v>0</v>
      </c>
      <c r="HS112" s="16">
        <f>'SC2'!EK55</f>
        <v>0</v>
      </c>
      <c r="HT112" s="16" t="e">
        <f t="shared" si="182"/>
        <v>#N/A</v>
      </c>
      <c r="HU112" s="16" t="e">
        <f t="shared" si="183"/>
        <v>#N/A</v>
      </c>
      <c r="HV112" s="45" t="e">
        <f>'SC2'!EL55</f>
        <v>#N/A</v>
      </c>
      <c r="HW112" s="46">
        <f>'SC2'!EM55</f>
        <v>0</v>
      </c>
      <c r="HX112" s="46">
        <f>'SC2'!EN55</f>
        <v>0</v>
      </c>
      <c r="HY112" s="46" t="e">
        <f t="shared" si="184"/>
        <v>#N/A</v>
      </c>
      <c r="HZ112" s="47" t="e">
        <f t="shared" si="185"/>
        <v>#N/A</v>
      </c>
      <c r="IA112" s="45" t="e">
        <f>'SC2'!EO55</f>
        <v>#N/A</v>
      </c>
      <c r="IB112" s="46">
        <f>'SC2'!EP55</f>
        <v>0</v>
      </c>
      <c r="IC112" s="46">
        <f>'SC2'!EQ55</f>
        <v>0</v>
      </c>
      <c r="ID112" s="46" t="e">
        <f t="shared" si="186"/>
        <v>#N/A</v>
      </c>
      <c r="IE112" s="47" t="e">
        <f t="shared" si="187"/>
        <v>#N/A</v>
      </c>
    </row>
    <row r="113" spans="1:239" s="16" customFormat="1" x14ac:dyDescent="0.25">
      <c r="A113" s="16">
        <f>'SC2'!A56</f>
        <v>0</v>
      </c>
      <c r="B113" s="16" t="e">
        <f>'SC2'!B56</f>
        <v>#N/A</v>
      </c>
      <c r="C113" s="16" t="e">
        <f>'SC2'!C56</f>
        <v>#N/A</v>
      </c>
      <c r="D113" s="16" t="e">
        <f>'SC2'!D56</f>
        <v>#N/A</v>
      </c>
      <c r="E113" s="16" t="e">
        <f>'SC2'!E56</f>
        <v>#N/A</v>
      </c>
      <c r="F113" s="16" t="e">
        <f>'SC2'!F56</f>
        <v>#N/A</v>
      </c>
      <c r="G113" s="16" t="e">
        <f>'SC2'!G56</f>
        <v>#N/A</v>
      </c>
      <c r="H113" s="16" t="e">
        <f>'SC2'!H56</f>
        <v>#N/A</v>
      </c>
      <c r="I113" s="16" t="e">
        <f>'SC2'!I56</f>
        <v>#N/A</v>
      </c>
      <c r="J113" s="45" t="e">
        <f>'SC2'!J56</f>
        <v>#N/A</v>
      </c>
      <c r="K113" s="46">
        <f>'SC2'!K56</f>
        <v>0</v>
      </c>
      <c r="L113" s="46">
        <f>'SC2'!L56</f>
        <v>0</v>
      </c>
      <c r="M113" s="46" t="e">
        <f t="shared" si="188"/>
        <v>#N/A</v>
      </c>
      <c r="N113" s="47" t="e">
        <f t="shared" si="193"/>
        <v>#N/A</v>
      </c>
      <c r="O113" s="16" t="e">
        <f>'SC2'!M56</f>
        <v>#N/A</v>
      </c>
      <c r="P113" s="16">
        <f>'SC2'!N56</f>
        <v>0</v>
      </c>
      <c r="Q113" s="16">
        <f>'SC2'!O56</f>
        <v>0</v>
      </c>
      <c r="R113" s="16" t="e">
        <f t="shared" si="98"/>
        <v>#N/A</v>
      </c>
      <c r="S113" s="16" t="e">
        <f t="shared" si="99"/>
        <v>#N/A</v>
      </c>
      <c r="T113" s="45" t="e">
        <f>'SC2'!P56</f>
        <v>#N/A</v>
      </c>
      <c r="U113" s="46">
        <f>'SC2'!Q56</f>
        <v>0</v>
      </c>
      <c r="V113" s="46">
        <f>'SC2'!R56</f>
        <v>0</v>
      </c>
      <c r="W113" s="46" t="e">
        <f t="shared" si="100"/>
        <v>#N/A</v>
      </c>
      <c r="X113" s="47" t="e">
        <f t="shared" si="101"/>
        <v>#N/A</v>
      </c>
      <c r="Y113" s="16" t="e">
        <f>'SC2'!S56</f>
        <v>#N/A</v>
      </c>
      <c r="Z113" s="16">
        <f>'SC2'!T56</f>
        <v>0</v>
      </c>
      <c r="AA113" s="16">
        <f>'SC2'!U56</f>
        <v>0</v>
      </c>
      <c r="AB113" s="16" t="e">
        <f t="shared" si="102"/>
        <v>#N/A</v>
      </c>
      <c r="AC113" s="16" t="e">
        <f t="shared" si="103"/>
        <v>#N/A</v>
      </c>
      <c r="AD113" s="45" t="e">
        <f>'SC2'!V56</f>
        <v>#N/A</v>
      </c>
      <c r="AE113" s="46">
        <f>'SC2'!W56</f>
        <v>0</v>
      </c>
      <c r="AF113" s="46">
        <f>'SC2'!X56</f>
        <v>0</v>
      </c>
      <c r="AG113" s="46" t="e">
        <f t="shared" si="104"/>
        <v>#N/A</v>
      </c>
      <c r="AH113" s="47" t="e">
        <f t="shared" si="105"/>
        <v>#N/A</v>
      </c>
      <c r="AI113" s="16" t="e">
        <f>'SC2'!Y56</f>
        <v>#N/A</v>
      </c>
      <c r="AJ113" s="16">
        <f>'SC2'!Z56</f>
        <v>0</v>
      </c>
      <c r="AK113" s="16">
        <f>'SC2'!AA56</f>
        <v>0</v>
      </c>
      <c r="AL113" s="16" t="e">
        <f t="shared" si="106"/>
        <v>#N/A</v>
      </c>
      <c r="AM113" s="16" t="e">
        <f t="shared" si="107"/>
        <v>#N/A</v>
      </c>
      <c r="AN113" s="45" t="e">
        <f>'SC2'!AB56</f>
        <v>#N/A</v>
      </c>
      <c r="AO113" s="46">
        <f>'SC2'!AC56</f>
        <v>0</v>
      </c>
      <c r="AP113" s="46">
        <f>'SC2'!AD56</f>
        <v>0</v>
      </c>
      <c r="AQ113" s="46" t="e">
        <f t="shared" si="108"/>
        <v>#N/A</v>
      </c>
      <c r="AR113" s="47" t="e">
        <f t="shared" si="109"/>
        <v>#N/A</v>
      </c>
      <c r="AS113" s="16" t="e">
        <f>'SC2'!AE56</f>
        <v>#N/A</v>
      </c>
      <c r="AT113" s="16">
        <f>'SC2'!AF56</f>
        <v>0</v>
      </c>
      <c r="AU113" s="16">
        <f>'SC2'!AG56</f>
        <v>0</v>
      </c>
      <c r="AV113" s="16" t="e">
        <f t="shared" si="110"/>
        <v>#N/A</v>
      </c>
      <c r="AW113" s="16" t="e">
        <f t="shared" si="111"/>
        <v>#N/A</v>
      </c>
      <c r="AX113" s="45" t="e">
        <f>'SC2'!AH56</f>
        <v>#N/A</v>
      </c>
      <c r="AY113" s="46">
        <f>'SC2'!AI56</f>
        <v>0</v>
      </c>
      <c r="AZ113" s="46">
        <f>'SC2'!AJ56</f>
        <v>0</v>
      </c>
      <c r="BA113" s="46" t="e">
        <f t="shared" si="112"/>
        <v>#N/A</v>
      </c>
      <c r="BB113" s="47" t="e">
        <f t="shared" si="113"/>
        <v>#N/A</v>
      </c>
      <c r="BC113" s="16" t="e">
        <f>'SC2'!AK56</f>
        <v>#N/A</v>
      </c>
      <c r="BD113" s="16">
        <f>'SC2'!AL56</f>
        <v>0</v>
      </c>
      <c r="BE113" s="16">
        <f>'SC2'!AM56</f>
        <v>0</v>
      </c>
      <c r="BF113" s="16" t="e">
        <f t="shared" si="114"/>
        <v>#N/A</v>
      </c>
      <c r="BG113" s="16" t="e">
        <f t="shared" si="115"/>
        <v>#N/A</v>
      </c>
      <c r="BH113" s="45" t="e">
        <f>'SC2'!AN56</f>
        <v>#N/A</v>
      </c>
      <c r="BI113" s="46">
        <f>'SC2'!AO56</f>
        <v>0</v>
      </c>
      <c r="BJ113" s="46">
        <f>'SC2'!AP56</f>
        <v>0</v>
      </c>
      <c r="BK113" s="46" t="e">
        <f t="shared" si="116"/>
        <v>#N/A</v>
      </c>
      <c r="BL113" s="47" t="e">
        <f t="shared" si="117"/>
        <v>#N/A</v>
      </c>
      <c r="BM113" s="16" t="e">
        <f>'SC2'!AQ56</f>
        <v>#N/A</v>
      </c>
      <c r="BN113" s="16">
        <f>'SC2'!AR56</f>
        <v>0</v>
      </c>
      <c r="BO113" s="16">
        <f>'SC2'!AS56</f>
        <v>0</v>
      </c>
      <c r="BP113" s="16" t="e">
        <f t="shared" si="118"/>
        <v>#N/A</v>
      </c>
      <c r="BQ113" s="16" t="e">
        <f t="shared" si="119"/>
        <v>#N/A</v>
      </c>
      <c r="BR113" s="45" t="e">
        <f>'SC2'!AT56</f>
        <v>#N/A</v>
      </c>
      <c r="BS113" s="46">
        <f>'SC2'!AU56</f>
        <v>0</v>
      </c>
      <c r="BT113" s="46">
        <f>'SC2'!AV56</f>
        <v>0</v>
      </c>
      <c r="BU113" s="46" t="e">
        <f t="shared" si="120"/>
        <v>#N/A</v>
      </c>
      <c r="BV113" s="47" t="e">
        <f t="shared" si="121"/>
        <v>#N/A</v>
      </c>
      <c r="BW113" s="16" t="e">
        <f>'SC2'!AW56</f>
        <v>#N/A</v>
      </c>
      <c r="BX113" s="16">
        <f>'SC2'!AX56</f>
        <v>0</v>
      </c>
      <c r="BY113" s="16">
        <f>'SC2'!AY56</f>
        <v>0</v>
      </c>
      <c r="BZ113" s="16" t="e">
        <f t="shared" si="122"/>
        <v>#N/A</v>
      </c>
      <c r="CA113" s="16" t="e">
        <f t="shared" si="123"/>
        <v>#N/A</v>
      </c>
      <c r="CB113" s="45" t="e">
        <f>'SC2'!AZ56</f>
        <v>#N/A</v>
      </c>
      <c r="CC113" s="46">
        <f>'SC2'!BA56</f>
        <v>0</v>
      </c>
      <c r="CD113" s="46">
        <f>'SC2'!BB56</f>
        <v>0</v>
      </c>
      <c r="CE113" s="46" t="e">
        <f t="shared" si="124"/>
        <v>#N/A</v>
      </c>
      <c r="CF113" s="47" t="e">
        <f t="shared" si="125"/>
        <v>#N/A</v>
      </c>
      <c r="CG113" s="16" t="e">
        <f>'SC2'!BC56</f>
        <v>#N/A</v>
      </c>
      <c r="CH113" s="16">
        <f>'SC2'!BD56</f>
        <v>0</v>
      </c>
      <c r="CI113" s="16">
        <f>'SC2'!BE56</f>
        <v>0</v>
      </c>
      <c r="CJ113" s="16" t="e">
        <f t="shared" si="126"/>
        <v>#N/A</v>
      </c>
      <c r="CK113" s="16" t="e">
        <f t="shared" si="127"/>
        <v>#N/A</v>
      </c>
      <c r="CL113" s="45" t="e">
        <f>'SC2'!BF56</f>
        <v>#N/A</v>
      </c>
      <c r="CM113" s="46">
        <f>'SC2'!BG56</f>
        <v>0</v>
      </c>
      <c r="CN113" s="46">
        <f>'SC2'!BH56</f>
        <v>0</v>
      </c>
      <c r="CO113" s="46" t="e">
        <f t="shared" si="128"/>
        <v>#N/A</v>
      </c>
      <c r="CP113" s="47" t="e">
        <f t="shared" si="129"/>
        <v>#N/A</v>
      </c>
      <c r="CQ113" s="16" t="e">
        <f>'SC2'!BI56</f>
        <v>#N/A</v>
      </c>
      <c r="CR113" s="16">
        <f>'SC2'!BJ56</f>
        <v>0</v>
      </c>
      <c r="CS113" s="16">
        <f>'SC2'!BK56</f>
        <v>0</v>
      </c>
      <c r="CT113" s="16" t="e">
        <f t="shared" si="130"/>
        <v>#N/A</v>
      </c>
      <c r="CU113" s="16" t="e">
        <f t="shared" si="131"/>
        <v>#N/A</v>
      </c>
      <c r="CV113" s="45" t="e">
        <f>'SC2'!BL56</f>
        <v>#N/A</v>
      </c>
      <c r="CW113" s="46">
        <f>'SC2'!BM56</f>
        <v>0</v>
      </c>
      <c r="CX113" s="46">
        <f>'SC2'!BN56</f>
        <v>0</v>
      </c>
      <c r="CY113" s="46" t="e">
        <f t="shared" si="132"/>
        <v>#N/A</v>
      </c>
      <c r="CZ113" s="47" t="e">
        <f t="shared" si="133"/>
        <v>#N/A</v>
      </c>
      <c r="DA113" s="16" t="e">
        <f>'SC2'!BO56</f>
        <v>#N/A</v>
      </c>
      <c r="DB113" s="16">
        <f>'SC2'!BP56</f>
        <v>0</v>
      </c>
      <c r="DC113" s="16">
        <f>'SC2'!BQ56</f>
        <v>0</v>
      </c>
      <c r="DD113" s="16" t="e">
        <f t="shared" si="134"/>
        <v>#N/A</v>
      </c>
      <c r="DE113" s="16" t="e">
        <f t="shared" si="135"/>
        <v>#N/A</v>
      </c>
      <c r="DF113" s="45" t="e">
        <f>'SC2'!BR56</f>
        <v>#N/A</v>
      </c>
      <c r="DG113" s="46">
        <f>'SC2'!BS56</f>
        <v>0</v>
      </c>
      <c r="DH113" s="46">
        <f>'SC2'!BT56</f>
        <v>0</v>
      </c>
      <c r="DI113" s="46" t="e">
        <f t="shared" si="136"/>
        <v>#N/A</v>
      </c>
      <c r="DJ113" s="47" t="e">
        <f t="shared" si="137"/>
        <v>#N/A</v>
      </c>
      <c r="DK113" s="16" t="e">
        <f>'SC2'!BU56</f>
        <v>#N/A</v>
      </c>
      <c r="DL113" s="16">
        <f>'SC2'!BV56</f>
        <v>0</v>
      </c>
      <c r="DM113" s="16">
        <f>'SC2'!BW56</f>
        <v>0</v>
      </c>
      <c r="DN113" s="16" t="e">
        <f t="shared" si="138"/>
        <v>#N/A</v>
      </c>
      <c r="DO113" s="16" t="e">
        <f t="shared" si="139"/>
        <v>#N/A</v>
      </c>
      <c r="DP113" s="45" t="e">
        <f>'SC2'!BX56</f>
        <v>#N/A</v>
      </c>
      <c r="DQ113" s="46">
        <f>'SC2'!BY56</f>
        <v>0</v>
      </c>
      <c r="DR113" s="46">
        <f>'SC2'!BZ56</f>
        <v>0</v>
      </c>
      <c r="DS113" s="46" t="e">
        <f t="shared" si="140"/>
        <v>#N/A</v>
      </c>
      <c r="DT113" s="47" t="e">
        <f t="shared" si="141"/>
        <v>#N/A</v>
      </c>
      <c r="DU113" s="16" t="e">
        <f>'SC2'!CA56</f>
        <v>#N/A</v>
      </c>
      <c r="DV113" s="16">
        <f>'SC2'!CB56</f>
        <v>0</v>
      </c>
      <c r="DW113" s="16">
        <f>'SC2'!CC56</f>
        <v>0</v>
      </c>
      <c r="DX113" s="16" t="e">
        <f t="shared" si="142"/>
        <v>#N/A</v>
      </c>
      <c r="DY113" s="16" t="e">
        <f t="shared" si="143"/>
        <v>#N/A</v>
      </c>
      <c r="DZ113" s="45" t="e">
        <f>'SC2'!CD56</f>
        <v>#N/A</v>
      </c>
      <c r="EA113" s="46">
        <f>'SC2'!CE56</f>
        <v>0</v>
      </c>
      <c r="EB113" s="46">
        <f>'SC2'!CF56</f>
        <v>0</v>
      </c>
      <c r="EC113" s="46" t="e">
        <f t="shared" si="144"/>
        <v>#N/A</v>
      </c>
      <c r="ED113" s="47" t="e">
        <f t="shared" si="145"/>
        <v>#N/A</v>
      </c>
      <c r="EE113" s="16" t="e">
        <f>'SC2'!CG56</f>
        <v>#N/A</v>
      </c>
      <c r="EF113" s="16">
        <f>'SC2'!CH56</f>
        <v>0</v>
      </c>
      <c r="EG113" s="16">
        <f>'SC2'!CI56</f>
        <v>0</v>
      </c>
      <c r="EH113" s="16" t="e">
        <f t="shared" si="146"/>
        <v>#N/A</v>
      </c>
      <c r="EI113" s="16" t="e">
        <f t="shared" si="147"/>
        <v>#N/A</v>
      </c>
      <c r="EJ113" s="45" t="e">
        <f>'SC2'!CJ56</f>
        <v>#N/A</v>
      </c>
      <c r="EK113" s="46">
        <f>'SC2'!CK56</f>
        <v>0</v>
      </c>
      <c r="EL113" s="46">
        <f>'SC2'!CL56</f>
        <v>0</v>
      </c>
      <c r="EM113" s="46" t="e">
        <f t="shared" si="148"/>
        <v>#N/A</v>
      </c>
      <c r="EN113" s="47" t="e">
        <f t="shared" si="149"/>
        <v>#N/A</v>
      </c>
      <c r="EO113" s="16" t="e">
        <f>'SC2'!CM56</f>
        <v>#N/A</v>
      </c>
      <c r="EP113" s="16">
        <f>'SC2'!CN56</f>
        <v>0</v>
      </c>
      <c r="EQ113" s="16">
        <f>'SC2'!CO56</f>
        <v>0</v>
      </c>
      <c r="ER113" s="16" t="e">
        <f t="shared" si="150"/>
        <v>#N/A</v>
      </c>
      <c r="ES113" s="16" t="e">
        <f t="shared" si="151"/>
        <v>#N/A</v>
      </c>
      <c r="ET113" s="45" t="e">
        <f>'SC2'!CP56</f>
        <v>#N/A</v>
      </c>
      <c r="EU113" s="46">
        <f>'SC2'!CQ56</f>
        <v>0</v>
      </c>
      <c r="EV113" s="46">
        <f>'SC2'!CR56</f>
        <v>0</v>
      </c>
      <c r="EW113" s="46" t="e">
        <f t="shared" si="152"/>
        <v>#N/A</v>
      </c>
      <c r="EX113" s="47" t="e">
        <f t="shared" si="153"/>
        <v>#N/A</v>
      </c>
      <c r="EY113" s="16" t="e">
        <f>'SC2'!CS56</f>
        <v>#N/A</v>
      </c>
      <c r="EZ113" s="16">
        <f>'SC2'!CT56</f>
        <v>0</v>
      </c>
      <c r="FA113" s="16">
        <f>'SC2'!CU56</f>
        <v>0</v>
      </c>
      <c r="FB113" s="16" t="e">
        <f t="shared" si="154"/>
        <v>#N/A</v>
      </c>
      <c r="FC113" s="16" t="e">
        <f t="shared" si="155"/>
        <v>#N/A</v>
      </c>
      <c r="FD113" s="45" t="e">
        <f>'SC2'!CV56</f>
        <v>#N/A</v>
      </c>
      <c r="FE113" s="46">
        <f>'SC2'!CW56</f>
        <v>0</v>
      </c>
      <c r="FF113" s="46">
        <f>'SC2'!CX56</f>
        <v>0</v>
      </c>
      <c r="FG113" s="46" t="e">
        <f t="shared" si="156"/>
        <v>#N/A</v>
      </c>
      <c r="FH113" s="47" t="e">
        <f t="shared" si="157"/>
        <v>#N/A</v>
      </c>
      <c r="FI113" s="16" t="e">
        <f>'SC2'!CY56</f>
        <v>#N/A</v>
      </c>
      <c r="FJ113" s="16">
        <f>'SC2'!CZ56</f>
        <v>0</v>
      </c>
      <c r="FK113" s="16">
        <f>'SC2'!DA56</f>
        <v>0</v>
      </c>
      <c r="FL113" s="16" t="e">
        <f t="shared" si="158"/>
        <v>#N/A</v>
      </c>
      <c r="FM113" s="16" t="e">
        <f t="shared" si="159"/>
        <v>#N/A</v>
      </c>
      <c r="FN113" s="45" t="e">
        <f>'SC2'!DB56</f>
        <v>#N/A</v>
      </c>
      <c r="FO113" s="46">
        <f>'SC2'!DC56</f>
        <v>0</v>
      </c>
      <c r="FP113" s="46">
        <f>'SC2'!DD56</f>
        <v>0</v>
      </c>
      <c r="FQ113" s="46" t="e">
        <f t="shared" si="160"/>
        <v>#N/A</v>
      </c>
      <c r="FR113" s="47" t="e">
        <f t="shared" si="161"/>
        <v>#N/A</v>
      </c>
      <c r="FS113" s="16" t="e">
        <f>'SC2'!DE56</f>
        <v>#N/A</v>
      </c>
      <c r="FT113" s="16">
        <f>'SC2'!DF56</f>
        <v>0</v>
      </c>
      <c r="FU113" s="16">
        <f>'SC2'!DG56</f>
        <v>0</v>
      </c>
      <c r="FV113" s="16" t="e">
        <f t="shared" si="162"/>
        <v>#N/A</v>
      </c>
      <c r="FW113" s="16" t="e">
        <f t="shared" si="163"/>
        <v>#N/A</v>
      </c>
      <c r="FX113" s="45" t="e">
        <f>'SC2'!DH56</f>
        <v>#N/A</v>
      </c>
      <c r="FY113" s="46">
        <f>'SC2'!DI56</f>
        <v>0</v>
      </c>
      <c r="FZ113" s="46">
        <f>'SC2'!DJ56</f>
        <v>0</v>
      </c>
      <c r="GA113" s="46" t="e">
        <f t="shared" si="164"/>
        <v>#N/A</v>
      </c>
      <c r="GB113" s="47" t="e">
        <f t="shared" si="165"/>
        <v>#N/A</v>
      </c>
      <c r="GC113" s="16" t="e">
        <f>'SC2'!DK56</f>
        <v>#N/A</v>
      </c>
      <c r="GD113" s="16">
        <f>'SC2'!DL56</f>
        <v>0</v>
      </c>
      <c r="GE113" s="16">
        <f>'SC2'!DM56</f>
        <v>0</v>
      </c>
      <c r="GF113" s="16" t="e">
        <f t="shared" si="166"/>
        <v>#N/A</v>
      </c>
      <c r="GG113" s="16" t="e">
        <f t="shared" si="167"/>
        <v>#N/A</v>
      </c>
      <c r="GH113" s="45" t="e">
        <f>'SC2'!DN56</f>
        <v>#N/A</v>
      </c>
      <c r="GI113" s="46">
        <f>'SC2'!DO56</f>
        <v>0</v>
      </c>
      <c r="GJ113" s="46">
        <f>'SC2'!DP56</f>
        <v>0</v>
      </c>
      <c r="GK113" s="46" t="e">
        <f t="shared" si="168"/>
        <v>#N/A</v>
      </c>
      <c r="GL113" s="47" t="e">
        <f t="shared" si="169"/>
        <v>#N/A</v>
      </c>
      <c r="GM113" s="16" t="e">
        <f>'SC2'!DQ56</f>
        <v>#N/A</v>
      </c>
      <c r="GN113" s="16">
        <f>'SC2'!DR56</f>
        <v>0</v>
      </c>
      <c r="GO113" s="16">
        <f>'SC2'!DS56</f>
        <v>0</v>
      </c>
      <c r="GP113" s="16" t="e">
        <f t="shared" si="170"/>
        <v>#N/A</v>
      </c>
      <c r="GQ113" s="16" t="e">
        <f t="shared" si="171"/>
        <v>#N/A</v>
      </c>
      <c r="GR113" s="45" t="e">
        <f>'SC2'!DT56</f>
        <v>#N/A</v>
      </c>
      <c r="GS113" s="46">
        <f>'SC2'!DU56</f>
        <v>0</v>
      </c>
      <c r="GT113" s="46">
        <f>'SC2'!DV56</f>
        <v>0</v>
      </c>
      <c r="GU113" s="46" t="e">
        <f t="shared" si="172"/>
        <v>#N/A</v>
      </c>
      <c r="GV113" s="47" t="e">
        <f t="shared" si="173"/>
        <v>#N/A</v>
      </c>
      <c r="GW113" s="16" t="e">
        <f>'SC2'!DW56</f>
        <v>#N/A</v>
      </c>
      <c r="GX113" s="16">
        <f>'SC2'!DX56</f>
        <v>0</v>
      </c>
      <c r="GY113" s="16">
        <f>'SC2'!DY56</f>
        <v>0</v>
      </c>
      <c r="GZ113" s="16" t="e">
        <f t="shared" si="174"/>
        <v>#N/A</v>
      </c>
      <c r="HA113" s="16" t="e">
        <f t="shared" si="175"/>
        <v>#N/A</v>
      </c>
      <c r="HB113" s="45" t="e">
        <f>'SC2'!DZ56</f>
        <v>#N/A</v>
      </c>
      <c r="HC113" s="46">
        <f>'SC2'!EA56</f>
        <v>0</v>
      </c>
      <c r="HD113" s="46">
        <f>'SC2'!EB56</f>
        <v>0</v>
      </c>
      <c r="HE113" s="46" t="e">
        <f t="shared" si="176"/>
        <v>#N/A</v>
      </c>
      <c r="HF113" s="47" t="e">
        <f t="shared" si="177"/>
        <v>#N/A</v>
      </c>
      <c r="HG113" s="16" t="e">
        <f>'SC2'!EC56</f>
        <v>#N/A</v>
      </c>
      <c r="HH113" s="16">
        <f>'SC2'!ED56</f>
        <v>0</v>
      </c>
      <c r="HI113" s="16">
        <f>'SC2'!EE56</f>
        <v>0</v>
      </c>
      <c r="HJ113" s="16" t="e">
        <f t="shared" si="178"/>
        <v>#N/A</v>
      </c>
      <c r="HK113" s="16" t="e">
        <f t="shared" si="179"/>
        <v>#N/A</v>
      </c>
      <c r="HL113" s="45" t="e">
        <f>'SC2'!EF56</f>
        <v>#N/A</v>
      </c>
      <c r="HM113" s="46">
        <f>'SC2'!EG56</f>
        <v>0</v>
      </c>
      <c r="HN113" s="46">
        <f>'SC2'!EH56</f>
        <v>0</v>
      </c>
      <c r="HO113" s="46" t="e">
        <f t="shared" si="180"/>
        <v>#N/A</v>
      </c>
      <c r="HP113" s="47" t="e">
        <f t="shared" si="181"/>
        <v>#N/A</v>
      </c>
      <c r="HQ113" s="16" t="e">
        <f>'SC2'!EI56</f>
        <v>#N/A</v>
      </c>
      <c r="HR113" s="16">
        <f>'SC2'!EJ56</f>
        <v>0</v>
      </c>
      <c r="HS113" s="16">
        <f>'SC2'!EK56</f>
        <v>0</v>
      </c>
      <c r="HT113" s="16" t="e">
        <f t="shared" si="182"/>
        <v>#N/A</v>
      </c>
      <c r="HU113" s="16" t="e">
        <f t="shared" si="183"/>
        <v>#N/A</v>
      </c>
      <c r="HV113" s="45" t="e">
        <f>'SC2'!EL56</f>
        <v>#N/A</v>
      </c>
      <c r="HW113" s="46">
        <f>'SC2'!EM56</f>
        <v>0</v>
      </c>
      <c r="HX113" s="46">
        <f>'SC2'!EN56</f>
        <v>0</v>
      </c>
      <c r="HY113" s="46" t="e">
        <f t="shared" si="184"/>
        <v>#N/A</v>
      </c>
      <c r="HZ113" s="47" t="e">
        <f t="shared" si="185"/>
        <v>#N/A</v>
      </c>
      <c r="IA113" s="45" t="e">
        <f>'SC2'!EO56</f>
        <v>#N/A</v>
      </c>
      <c r="IB113" s="46">
        <f>'SC2'!EP56</f>
        <v>0</v>
      </c>
      <c r="IC113" s="46">
        <f>'SC2'!EQ56</f>
        <v>0</v>
      </c>
      <c r="ID113" s="46" t="e">
        <f t="shared" si="186"/>
        <v>#N/A</v>
      </c>
      <c r="IE113" s="47" t="e">
        <f t="shared" si="187"/>
        <v>#N/A</v>
      </c>
    </row>
    <row r="114" spans="1:239" s="16" customFormat="1" x14ac:dyDescent="0.25">
      <c r="A114" s="16">
        <f>'SC2'!A57</f>
        <v>0</v>
      </c>
      <c r="B114" s="16" t="e">
        <f>'SC2'!B57</f>
        <v>#N/A</v>
      </c>
      <c r="C114" s="16" t="e">
        <f>'SC2'!C57</f>
        <v>#N/A</v>
      </c>
      <c r="D114" s="16" t="e">
        <f>'SC2'!D57</f>
        <v>#N/A</v>
      </c>
      <c r="E114" s="16" t="e">
        <f>'SC2'!E57</f>
        <v>#N/A</v>
      </c>
      <c r="F114" s="16" t="e">
        <f>'SC2'!F57</f>
        <v>#N/A</v>
      </c>
      <c r="G114" s="16" t="e">
        <f>'SC2'!G57</f>
        <v>#N/A</v>
      </c>
      <c r="H114" s="16" t="e">
        <f>'SC2'!H57</f>
        <v>#N/A</v>
      </c>
      <c r="I114" s="16" t="e">
        <f>'SC2'!I57</f>
        <v>#N/A</v>
      </c>
      <c r="J114" s="45" t="e">
        <f>'SC2'!J57</f>
        <v>#N/A</v>
      </c>
      <c r="K114" s="46">
        <f>'SC2'!K57</f>
        <v>0</v>
      </c>
      <c r="L114" s="46">
        <f>'SC2'!L57</f>
        <v>0</v>
      </c>
      <c r="M114" s="46" t="e">
        <f t="shared" si="188"/>
        <v>#N/A</v>
      </c>
      <c r="N114" s="47" t="e">
        <f t="shared" si="193"/>
        <v>#N/A</v>
      </c>
      <c r="O114" s="16" t="e">
        <f>'SC2'!M57</f>
        <v>#N/A</v>
      </c>
      <c r="P114" s="16">
        <f>'SC2'!N57</f>
        <v>0</v>
      </c>
      <c r="Q114" s="16">
        <f>'SC2'!O57</f>
        <v>0</v>
      </c>
      <c r="R114" s="16" t="e">
        <f t="shared" si="98"/>
        <v>#N/A</v>
      </c>
      <c r="S114" s="16" t="e">
        <f t="shared" si="99"/>
        <v>#N/A</v>
      </c>
      <c r="T114" s="45" t="e">
        <f>'SC2'!P57</f>
        <v>#N/A</v>
      </c>
      <c r="U114" s="46">
        <f>'SC2'!Q57</f>
        <v>0</v>
      </c>
      <c r="V114" s="46">
        <f>'SC2'!R57</f>
        <v>0</v>
      </c>
      <c r="W114" s="46" t="e">
        <f t="shared" si="100"/>
        <v>#N/A</v>
      </c>
      <c r="X114" s="47" t="e">
        <f t="shared" si="101"/>
        <v>#N/A</v>
      </c>
      <c r="Y114" s="16" t="e">
        <f>'SC2'!S57</f>
        <v>#N/A</v>
      </c>
      <c r="Z114" s="16">
        <f>'SC2'!T57</f>
        <v>0</v>
      </c>
      <c r="AA114" s="16">
        <f>'SC2'!U57</f>
        <v>0</v>
      </c>
      <c r="AB114" s="16" t="e">
        <f t="shared" si="102"/>
        <v>#N/A</v>
      </c>
      <c r="AC114" s="16" t="e">
        <f t="shared" si="103"/>
        <v>#N/A</v>
      </c>
      <c r="AD114" s="45" t="e">
        <f>'SC2'!V57</f>
        <v>#N/A</v>
      </c>
      <c r="AE114" s="46">
        <f>'SC2'!W57</f>
        <v>0</v>
      </c>
      <c r="AF114" s="46">
        <f>'SC2'!X57</f>
        <v>0</v>
      </c>
      <c r="AG114" s="46" t="e">
        <f t="shared" si="104"/>
        <v>#N/A</v>
      </c>
      <c r="AH114" s="47" t="e">
        <f t="shared" si="105"/>
        <v>#N/A</v>
      </c>
      <c r="AI114" s="16" t="e">
        <f>'SC2'!Y57</f>
        <v>#N/A</v>
      </c>
      <c r="AJ114" s="16">
        <f>'SC2'!Z57</f>
        <v>0</v>
      </c>
      <c r="AK114" s="16">
        <f>'SC2'!AA57</f>
        <v>0</v>
      </c>
      <c r="AL114" s="16" t="e">
        <f t="shared" si="106"/>
        <v>#N/A</v>
      </c>
      <c r="AM114" s="16" t="e">
        <f t="shared" si="107"/>
        <v>#N/A</v>
      </c>
      <c r="AN114" s="45" t="e">
        <f>'SC2'!AB57</f>
        <v>#N/A</v>
      </c>
      <c r="AO114" s="46">
        <f>'SC2'!AC57</f>
        <v>0</v>
      </c>
      <c r="AP114" s="46">
        <f>'SC2'!AD57</f>
        <v>0</v>
      </c>
      <c r="AQ114" s="46" t="e">
        <f t="shared" si="108"/>
        <v>#N/A</v>
      </c>
      <c r="AR114" s="47" t="e">
        <f t="shared" si="109"/>
        <v>#N/A</v>
      </c>
      <c r="AS114" s="16" t="e">
        <f>'SC2'!AE57</f>
        <v>#N/A</v>
      </c>
      <c r="AT114" s="16">
        <f>'SC2'!AF57</f>
        <v>0</v>
      </c>
      <c r="AU114" s="16">
        <f>'SC2'!AG57</f>
        <v>0</v>
      </c>
      <c r="AV114" s="16" t="e">
        <f t="shared" si="110"/>
        <v>#N/A</v>
      </c>
      <c r="AW114" s="16" t="e">
        <f t="shared" si="111"/>
        <v>#N/A</v>
      </c>
      <c r="AX114" s="45" t="e">
        <f>'SC2'!AH57</f>
        <v>#N/A</v>
      </c>
      <c r="AY114" s="46">
        <f>'SC2'!AI57</f>
        <v>0</v>
      </c>
      <c r="AZ114" s="46">
        <f>'SC2'!AJ57</f>
        <v>0</v>
      </c>
      <c r="BA114" s="46" t="e">
        <f t="shared" si="112"/>
        <v>#N/A</v>
      </c>
      <c r="BB114" s="47" t="e">
        <f t="shared" si="113"/>
        <v>#N/A</v>
      </c>
      <c r="BC114" s="16" t="e">
        <f>'SC2'!AK57</f>
        <v>#N/A</v>
      </c>
      <c r="BD114" s="16">
        <f>'SC2'!AL57</f>
        <v>0</v>
      </c>
      <c r="BE114" s="16">
        <f>'SC2'!AM57</f>
        <v>0</v>
      </c>
      <c r="BF114" s="16" t="e">
        <f t="shared" si="114"/>
        <v>#N/A</v>
      </c>
      <c r="BG114" s="16" t="e">
        <f t="shared" si="115"/>
        <v>#N/A</v>
      </c>
      <c r="BH114" s="45" t="e">
        <f>'SC2'!AN57</f>
        <v>#N/A</v>
      </c>
      <c r="BI114" s="46">
        <f>'SC2'!AO57</f>
        <v>0</v>
      </c>
      <c r="BJ114" s="46">
        <f>'SC2'!AP57</f>
        <v>0</v>
      </c>
      <c r="BK114" s="46" t="e">
        <f t="shared" si="116"/>
        <v>#N/A</v>
      </c>
      <c r="BL114" s="47" t="e">
        <f t="shared" si="117"/>
        <v>#N/A</v>
      </c>
      <c r="BM114" s="16" t="e">
        <f>'SC2'!AQ57</f>
        <v>#N/A</v>
      </c>
      <c r="BN114" s="16">
        <f>'SC2'!AR57</f>
        <v>0</v>
      </c>
      <c r="BO114" s="16">
        <f>'SC2'!AS57</f>
        <v>0</v>
      </c>
      <c r="BP114" s="16" t="e">
        <f t="shared" si="118"/>
        <v>#N/A</v>
      </c>
      <c r="BQ114" s="16" t="e">
        <f t="shared" si="119"/>
        <v>#N/A</v>
      </c>
      <c r="BR114" s="45" t="e">
        <f>'SC2'!AT57</f>
        <v>#N/A</v>
      </c>
      <c r="BS114" s="46">
        <f>'SC2'!AU57</f>
        <v>0</v>
      </c>
      <c r="BT114" s="46">
        <f>'SC2'!AV57</f>
        <v>0</v>
      </c>
      <c r="BU114" s="46" t="e">
        <f t="shared" si="120"/>
        <v>#N/A</v>
      </c>
      <c r="BV114" s="47" t="e">
        <f t="shared" si="121"/>
        <v>#N/A</v>
      </c>
      <c r="BW114" s="16" t="e">
        <f>'SC2'!AW57</f>
        <v>#N/A</v>
      </c>
      <c r="BX114" s="16">
        <f>'SC2'!AX57</f>
        <v>0</v>
      </c>
      <c r="BY114" s="16">
        <f>'SC2'!AY57</f>
        <v>0</v>
      </c>
      <c r="BZ114" s="16" t="e">
        <f t="shared" si="122"/>
        <v>#N/A</v>
      </c>
      <c r="CA114" s="16" t="e">
        <f t="shared" si="123"/>
        <v>#N/A</v>
      </c>
      <c r="CB114" s="45" t="e">
        <f>'SC2'!AZ57</f>
        <v>#N/A</v>
      </c>
      <c r="CC114" s="46">
        <f>'SC2'!BA57</f>
        <v>0</v>
      </c>
      <c r="CD114" s="46">
        <f>'SC2'!BB57</f>
        <v>0</v>
      </c>
      <c r="CE114" s="46" t="e">
        <f t="shared" si="124"/>
        <v>#N/A</v>
      </c>
      <c r="CF114" s="47" t="e">
        <f t="shared" si="125"/>
        <v>#N/A</v>
      </c>
      <c r="CG114" s="16" t="e">
        <f>'SC2'!BC57</f>
        <v>#N/A</v>
      </c>
      <c r="CH114" s="16">
        <f>'SC2'!BD57</f>
        <v>0</v>
      </c>
      <c r="CI114" s="16">
        <f>'SC2'!BE57</f>
        <v>0</v>
      </c>
      <c r="CJ114" s="16" t="e">
        <f t="shared" si="126"/>
        <v>#N/A</v>
      </c>
      <c r="CK114" s="16" t="e">
        <f t="shared" si="127"/>
        <v>#N/A</v>
      </c>
      <c r="CL114" s="45" t="e">
        <f>'SC2'!BF57</f>
        <v>#N/A</v>
      </c>
      <c r="CM114" s="46">
        <f>'SC2'!BG57</f>
        <v>0</v>
      </c>
      <c r="CN114" s="46">
        <f>'SC2'!BH57</f>
        <v>0</v>
      </c>
      <c r="CO114" s="46" t="e">
        <f t="shared" si="128"/>
        <v>#N/A</v>
      </c>
      <c r="CP114" s="47" t="e">
        <f t="shared" si="129"/>
        <v>#N/A</v>
      </c>
      <c r="CQ114" s="16" t="e">
        <f>'SC2'!BI57</f>
        <v>#N/A</v>
      </c>
      <c r="CR114" s="16">
        <f>'SC2'!BJ57</f>
        <v>0</v>
      </c>
      <c r="CS114" s="16">
        <f>'SC2'!BK57</f>
        <v>0</v>
      </c>
      <c r="CT114" s="16" t="e">
        <f t="shared" si="130"/>
        <v>#N/A</v>
      </c>
      <c r="CU114" s="16" t="e">
        <f t="shared" si="131"/>
        <v>#N/A</v>
      </c>
      <c r="CV114" s="45" t="e">
        <f>'SC2'!BL57</f>
        <v>#N/A</v>
      </c>
      <c r="CW114" s="46">
        <f>'SC2'!BM57</f>
        <v>0</v>
      </c>
      <c r="CX114" s="46">
        <f>'SC2'!BN57</f>
        <v>0</v>
      </c>
      <c r="CY114" s="46" t="e">
        <f t="shared" si="132"/>
        <v>#N/A</v>
      </c>
      <c r="CZ114" s="47" t="e">
        <f t="shared" si="133"/>
        <v>#N/A</v>
      </c>
      <c r="DA114" s="16" t="e">
        <f>'SC2'!BO57</f>
        <v>#N/A</v>
      </c>
      <c r="DB114" s="16">
        <f>'SC2'!BP57</f>
        <v>0</v>
      </c>
      <c r="DC114" s="16">
        <f>'SC2'!BQ57</f>
        <v>0</v>
      </c>
      <c r="DD114" s="16" t="e">
        <f t="shared" si="134"/>
        <v>#N/A</v>
      </c>
      <c r="DE114" s="16" t="e">
        <f t="shared" si="135"/>
        <v>#N/A</v>
      </c>
      <c r="DF114" s="45" t="e">
        <f>'SC2'!BR57</f>
        <v>#N/A</v>
      </c>
      <c r="DG114" s="46">
        <f>'SC2'!BS57</f>
        <v>0</v>
      </c>
      <c r="DH114" s="46">
        <f>'SC2'!BT57</f>
        <v>0</v>
      </c>
      <c r="DI114" s="46" t="e">
        <f t="shared" si="136"/>
        <v>#N/A</v>
      </c>
      <c r="DJ114" s="47" t="e">
        <f t="shared" si="137"/>
        <v>#N/A</v>
      </c>
      <c r="DK114" s="16" t="e">
        <f>'SC2'!BU57</f>
        <v>#N/A</v>
      </c>
      <c r="DL114" s="16">
        <f>'SC2'!BV57</f>
        <v>0</v>
      </c>
      <c r="DM114" s="16">
        <f>'SC2'!BW57</f>
        <v>0</v>
      </c>
      <c r="DN114" s="16" t="e">
        <f t="shared" si="138"/>
        <v>#N/A</v>
      </c>
      <c r="DO114" s="16" t="e">
        <f t="shared" si="139"/>
        <v>#N/A</v>
      </c>
      <c r="DP114" s="45" t="e">
        <f>'SC2'!BX57</f>
        <v>#N/A</v>
      </c>
      <c r="DQ114" s="46">
        <f>'SC2'!BY57</f>
        <v>0</v>
      </c>
      <c r="DR114" s="46">
        <f>'SC2'!BZ57</f>
        <v>0</v>
      </c>
      <c r="DS114" s="46" t="e">
        <f t="shared" si="140"/>
        <v>#N/A</v>
      </c>
      <c r="DT114" s="47" t="e">
        <f t="shared" si="141"/>
        <v>#N/A</v>
      </c>
      <c r="DU114" s="16" t="e">
        <f>'SC2'!CA57</f>
        <v>#N/A</v>
      </c>
      <c r="DV114" s="16">
        <f>'SC2'!CB57</f>
        <v>0</v>
      </c>
      <c r="DW114" s="16">
        <f>'SC2'!CC57</f>
        <v>0</v>
      </c>
      <c r="DX114" s="16" t="e">
        <f t="shared" si="142"/>
        <v>#N/A</v>
      </c>
      <c r="DY114" s="16" t="e">
        <f t="shared" si="143"/>
        <v>#N/A</v>
      </c>
      <c r="DZ114" s="45" t="e">
        <f>'SC2'!CD57</f>
        <v>#N/A</v>
      </c>
      <c r="EA114" s="46">
        <f>'SC2'!CE57</f>
        <v>0</v>
      </c>
      <c r="EB114" s="46">
        <f>'SC2'!CF57</f>
        <v>0</v>
      </c>
      <c r="EC114" s="46" t="e">
        <f t="shared" si="144"/>
        <v>#N/A</v>
      </c>
      <c r="ED114" s="47" t="e">
        <f t="shared" si="145"/>
        <v>#N/A</v>
      </c>
      <c r="EE114" s="16" t="e">
        <f>'SC2'!CG57</f>
        <v>#N/A</v>
      </c>
      <c r="EF114" s="16">
        <f>'SC2'!CH57</f>
        <v>0</v>
      </c>
      <c r="EG114" s="16">
        <f>'SC2'!CI57</f>
        <v>0</v>
      </c>
      <c r="EH114" s="16" t="e">
        <f t="shared" si="146"/>
        <v>#N/A</v>
      </c>
      <c r="EI114" s="16" t="e">
        <f t="shared" si="147"/>
        <v>#N/A</v>
      </c>
      <c r="EJ114" s="45" t="e">
        <f>'SC2'!CJ57</f>
        <v>#N/A</v>
      </c>
      <c r="EK114" s="46">
        <f>'SC2'!CK57</f>
        <v>0</v>
      </c>
      <c r="EL114" s="46">
        <f>'SC2'!CL57</f>
        <v>0</v>
      </c>
      <c r="EM114" s="46" t="e">
        <f t="shared" si="148"/>
        <v>#N/A</v>
      </c>
      <c r="EN114" s="47" t="e">
        <f t="shared" si="149"/>
        <v>#N/A</v>
      </c>
      <c r="EO114" s="16" t="e">
        <f>'SC2'!CM57</f>
        <v>#N/A</v>
      </c>
      <c r="EP114" s="16">
        <f>'SC2'!CN57</f>
        <v>0</v>
      </c>
      <c r="EQ114" s="16">
        <f>'SC2'!CO57</f>
        <v>0</v>
      </c>
      <c r="ER114" s="16" t="e">
        <f t="shared" si="150"/>
        <v>#N/A</v>
      </c>
      <c r="ES114" s="16" t="e">
        <f t="shared" si="151"/>
        <v>#N/A</v>
      </c>
      <c r="ET114" s="45" t="e">
        <f>'SC2'!CP57</f>
        <v>#N/A</v>
      </c>
      <c r="EU114" s="46">
        <f>'SC2'!CQ57</f>
        <v>0</v>
      </c>
      <c r="EV114" s="46">
        <f>'SC2'!CR57</f>
        <v>0</v>
      </c>
      <c r="EW114" s="46" t="e">
        <f t="shared" si="152"/>
        <v>#N/A</v>
      </c>
      <c r="EX114" s="47" t="e">
        <f t="shared" si="153"/>
        <v>#N/A</v>
      </c>
      <c r="EY114" s="16" t="e">
        <f>'SC2'!CS57</f>
        <v>#N/A</v>
      </c>
      <c r="EZ114" s="16">
        <f>'SC2'!CT57</f>
        <v>0</v>
      </c>
      <c r="FA114" s="16">
        <f>'SC2'!CU57</f>
        <v>0</v>
      </c>
      <c r="FB114" s="16" t="e">
        <f t="shared" si="154"/>
        <v>#N/A</v>
      </c>
      <c r="FC114" s="16" t="e">
        <f t="shared" si="155"/>
        <v>#N/A</v>
      </c>
      <c r="FD114" s="45" t="e">
        <f>'SC2'!CV57</f>
        <v>#N/A</v>
      </c>
      <c r="FE114" s="46">
        <f>'SC2'!CW57</f>
        <v>0</v>
      </c>
      <c r="FF114" s="46">
        <f>'SC2'!CX57</f>
        <v>0</v>
      </c>
      <c r="FG114" s="46" t="e">
        <f t="shared" si="156"/>
        <v>#N/A</v>
      </c>
      <c r="FH114" s="47" t="e">
        <f t="shared" si="157"/>
        <v>#N/A</v>
      </c>
      <c r="FI114" s="16" t="e">
        <f>'SC2'!CY57</f>
        <v>#N/A</v>
      </c>
      <c r="FJ114" s="16">
        <f>'SC2'!CZ57</f>
        <v>0</v>
      </c>
      <c r="FK114" s="16">
        <f>'SC2'!DA57</f>
        <v>0</v>
      </c>
      <c r="FL114" s="16" t="e">
        <f t="shared" si="158"/>
        <v>#N/A</v>
      </c>
      <c r="FM114" s="16" t="e">
        <f t="shared" si="159"/>
        <v>#N/A</v>
      </c>
      <c r="FN114" s="45" t="e">
        <f>'SC2'!DB57</f>
        <v>#N/A</v>
      </c>
      <c r="FO114" s="46">
        <f>'SC2'!DC57</f>
        <v>0</v>
      </c>
      <c r="FP114" s="46">
        <f>'SC2'!DD57</f>
        <v>0</v>
      </c>
      <c r="FQ114" s="46" t="e">
        <f t="shared" si="160"/>
        <v>#N/A</v>
      </c>
      <c r="FR114" s="47" t="e">
        <f t="shared" si="161"/>
        <v>#N/A</v>
      </c>
      <c r="FS114" s="16" t="e">
        <f>'SC2'!DE57</f>
        <v>#N/A</v>
      </c>
      <c r="FT114" s="16">
        <f>'SC2'!DF57</f>
        <v>0</v>
      </c>
      <c r="FU114" s="16">
        <f>'SC2'!DG57</f>
        <v>0</v>
      </c>
      <c r="FV114" s="16" t="e">
        <f t="shared" si="162"/>
        <v>#N/A</v>
      </c>
      <c r="FW114" s="16" t="e">
        <f t="shared" si="163"/>
        <v>#N/A</v>
      </c>
      <c r="FX114" s="45" t="e">
        <f>'SC2'!DH57</f>
        <v>#N/A</v>
      </c>
      <c r="FY114" s="46">
        <f>'SC2'!DI57</f>
        <v>0</v>
      </c>
      <c r="FZ114" s="46">
        <f>'SC2'!DJ57</f>
        <v>0</v>
      </c>
      <c r="GA114" s="46" t="e">
        <f t="shared" si="164"/>
        <v>#N/A</v>
      </c>
      <c r="GB114" s="47" t="e">
        <f t="shared" si="165"/>
        <v>#N/A</v>
      </c>
      <c r="GC114" s="16" t="e">
        <f>'SC2'!DK57</f>
        <v>#N/A</v>
      </c>
      <c r="GD114" s="16">
        <f>'SC2'!DL57</f>
        <v>0</v>
      </c>
      <c r="GE114" s="16">
        <f>'SC2'!DM57</f>
        <v>0</v>
      </c>
      <c r="GF114" s="16" t="e">
        <f t="shared" si="166"/>
        <v>#N/A</v>
      </c>
      <c r="GG114" s="16" t="e">
        <f t="shared" si="167"/>
        <v>#N/A</v>
      </c>
      <c r="GH114" s="45" t="e">
        <f>'SC2'!DN57</f>
        <v>#N/A</v>
      </c>
      <c r="GI114" s="46">
        <f>'SC2'!DO57</f>
        <v>0</v>
      </c>
      <c r="GJ114" s="46">
        <f>'SC2'!DP57</f>
        <v>0</v>
      </c>
      <c r="GK114" s="46" t="e">
        <f t="shared" si="168"/>
        <v>#N/A</v>
      </c>
      <c r="GL114" s="47" t="e">
        <f t="shared" si="169"/>
        <v>#N/A</v>
      </c>
      <c r="GM114" s="16" t="e">
        <f>'SC2'!DQ57</f>
        <v>#N/A</v>
      </c>
      <c r="GN114" s="16">
        <f>'SC2'!DR57</f>
        <v>0</v>
      </c>
      <c r="GO114" s="16">
        <f>'SC2'!DS57</f>
        <v>0</v>
      </c>
      <c r="GP114" s="16" t="e">
        <f t="shared" si="170"/>
        <v>#N/A</v>
      </c>
      <c r="GQ114" s="16" t="e">
        <f t="shared" si="171"/>
        <v>#N/A</v>
      </c>
      <c r="GR114" s="45" t="e">
        <f>'SC2'!DT57</f>
        <v>#N/A</v>
      </c>
      <c r="GS114" s="46">
        <f>'SC2'!DU57</f>
        <v>0</v>
      </c>
      <c r="GT114" s="46">
        <f>'SC2'!DV57</f>
        <v>0</v>
      </c>
      <c r="GU114" s="46" t="e">
        <f t="shared" si="172"/>
        <v>#N/A</v>
      </c>
      <c r="GV114" s="47" t="e">
        <f t="shared" si="173"/>
        <v>#N/A</v>
      </c>
      <c r="GW114" s="16" t="e">
        <f>'SC2'!DW57</f>
        <v>#N/A</v>
      </c>
      <c r="GX114" s="16">
        <f>'SC2'!DX57</f>
        <v>0</v>
      </c>
      <c r="GY114" s="16">
        <f>'SC2'!DY57</f>
        <v>0</v>
      </c>
      <c r="GZ114" s="16" t="e">
        <f t="shared" si="174"/>
        <v>#N/A</v>
      </c>
      <c r="HA114" s="16" t="e">
        <f t="shared" si="175"/>
        <v>#N/A</v>
      </c>
      <c r="HB114" s="45" t="e">
        <f>'SC2'!DZ57</f>
        <v>#N/A</v>
      </c>
      <c r="HC114" s="46">
        <f>'SC2'!EA57</f>
        <v>0</v>
      </c>
      <c r="HD114" s="46">
        <f>'SC2'!EB57</f>
        <v>0</v>
      </c>
      <c r="HE114" s="46" t="e">
        <f t="shared" si="176"/>
        <v>#N/A</v>
      </c>
      <c r="HF114" s="47" t="e">
        <f t="shared" si="177"/>
        <v>#N/A</v>
      </c>
      <c r="HG114" s="16" t="e">
        <f>'SC2'!EC57</f>
        <v>#N/A</v>
      </c>
      <c r="HH114" s="16">
        <f>'SC2'!ED57</f>
        <v>0</v>
      </c>
      <c r="HI114" s="16">
        <f>'SC2'!EE57</f>
        <v>0</v>
      </c>
      <c r="HJ114" s="16" t="e">
        <f t="shared" si="178"/>
        <v>#N/A</v>
      </c>
      <c r="HK114" s="16" t="e">
        <f t="shared" si="179"/>
        <v>#N/A</v>
      </c>
      <c r="HL114" s="45" t="e">
        <f>'SC2'!EF57</f>
        <v>#N/A</v>
      </c>
      <c r="HM114" s="46">
        <f>'SC2'!EG57</f>
        <v>0</v>
      </c>
      <c r="HN114" s="46">
        <f>'SC2'!EH57</f>
        <v>0</v>
      </c>
      <c r="HO114" s="46" t="e">
        <f t="shared" si="180"/>
        <v>#N/A</v>
      </c>
      <c r="HP114" s="47" t="e">
        <f t="shared" si="181"/>
        <v>#N/A</v>
      </c>
      <c r="HQ114" s="16" t="e">
        <f>'SC2'!EI57</f>
        <v>#N/A</v>
      </c>
      <c r="HR114" s="16">
        <f>'SC2'!EJ57</f>
        <v>0</v>
      </c>
      <c r="HS114" s="16">
        <f>'SC2'!EK57</f>
        <v>0</v>
      </c>
      <c r="HT114" s="16" t="e">
        <f t="shared" si="182"/>
        <v>#N/A</v>
      </c>
      <c r="HU114" s="16" t="e">
        <f t="shared" si="183"/>
        <v>#N/A</v>
      </c>
      <c r="HV114" s="45" t="e">
        <f>'SC2'!EL57</f>
        <v>#N/A</v>
      </c>
      <c r="HW114" s="46">
        <f>'SC2'!EM57</f>
        <v>0</v>
      </c>
      <c r="HX114" s="46">
        <f>'SC2'!EN57</f>
        <v>0</v>
      </c>
      <c r="HY114" s="46" t="e">
        <f t="shared" si="184"/>
        <v>#N/A</v>
      </c>
      <c r="HZ114" s="47" t="e">
        <f t="shared" si="185"/>
        <v>#N/A</v>
      </c>
      <c r="IA114" s="45" t="e">
        <f>'SC2'!EO57</f>
        <v>#N/A</v>
      </c>
      <c r="IB114" s="46">
        <f>'SC2'!EP57</f>
        <v>0</v>
      </c>
      <c r="IC114" s="46">
        <f>'SC2'!EQ57</f>
        <v>0</v>
      </c>
      <c r="ID114" s="46" t="e">
        <f t="shared" si="186"/>
        <v>#N/A</v>
      </c>
      <c r="IE114" s="47" t="e">
        <f t="shared" si="187"/>
        <v>#N/A</v>
      </c>
    </row>
    <row r="115" spans="1:239" s="16" customFormat="1" x14ac:dyDescent="0.25">
      <c r="A115" s="16">
        <f>'SC2'!A58</f>
        <v>0</v>
      </c>
      <c r="B115" s="16" t="e">
        <f>'SC2'!B58</f>
        <v>#N/A</v>
      </c>
      <c r="C115" s="16" t="e">
        <f>'SC2'!C58</f>
        <v>#N/A</v>
      </c>
      <c r="D115" s="16" t="e">
        <f>'SC2'!D58</f>
        <v>#N/A</v>
      </c>
      <c r="E115" s="16" t="e">
        <f>'SC2'!E58</f>
        <v>#N/A</v>
      </c>
      <c r="F115" s="16" t="e">
        <f>'SC2'!F58</f>
        <v>#N/A</v>
      </c>
      <c r="G115" s="16" t="e">
        <f>'SC2'!G58</f>
        <v>#N/A</v>
      </c>
      <c r="H115" s="16" t="e">
        <f>'SC2'!H58</f>
        <v>#N/A</v>
      </c>
      <c r="I115" s="16" t="e">
        <f>'SC2'!I58</f>
        <v>#N/A</v>
      </c>
      <c r="J115" s="45" t="e">
        <f>'SC2'!J58</f>
        <v>#N/A</v>
      </c>
      <c r="K115" s="46">
        <f>'SC2'!K58</f>
        <v>0</v>
      </c>
      <c r="L115" s="46">
        <f>'SC2'!L58</f>
        <v>0</v>
      </c>
      <c r="M115" s="46" t="e">
        <f t="shared" si="188"/>
        <v>#N/A</v>
      </c>
      <c r="N115" s="47" t="e">
        <f t="shared" si="193"/>
        <v>#N/A</v>
      </c>
      <c r="O115" s="16" t="e">
        <f>'SC2'!M58</f>
        <v>#N/A</v>
      </c>
      <c r="P115" s="16">
        <f>'SC2'!N58</f>
        <v>0</v>
      </c>
      <c r="Q115" s="16">
        <f>'SC2'!O58</f>
        <v>0</v>
      </c>
      <c r="R115" s="16" t="e">
        <f t="shared" si="98"/>
        <v>#N/A</v>
      </c>
      <c r="S115" s="16" t="e">
        <f t="shared" si="99"/>
        <v>#N/A</v>
      </c>
      <c r="T115" s="45" t="e">
        <f>'SC2'!P58</f>
        <v>#N/A</v>
      </c>
      <c r="U115" s="46">
        <f>'SC2'!Q58</f>
        <v>0</v>
      </c>
      <c r="V115" s="46">
        <f>'SC2'!R58</f>
        <v>0</v>
      </c>
      <c r="W115" s="46" t="e">
        <f t="shared" si="100"/>
        <v>#N/A</v>
      </c>
      <c r="X115" s="47" t="e">
        <f t="shared" si="101"/>
        <v>#N/A</v>
      </c>
      <c r="Y115" s="16" t="e">
        <f>'SC2'!S58</f>
        <v>#N/A</v>
      </c>
      <c r="Z115" s="16">
        <f>'SC2'!T58</f>
        <v>0</v>
      </c>
      <c r="AA115" s="16">
        <f>'SC2'!U58</f>
        <v>0</v>
      </c>
      <c r="AB115" s="16" t="e">
        <f t="shared" si="102"/>
        <v>#N/A</v>
      </c>
      <c r="AC115" s="16" t="e">
        <f t="shared" si="103"/>
        <v>#N/A</v>
      </c>
      <c r="AD115" s="45" t="e">
        <f>'SC2'!V58</f>
        <v>#N/A</v>
      </c>
      <c r="AE115" s="46">
        <f>'SC2'!W58</f>
        <v>0</v>
      </c>
      <c r="AF115" s="46">
        <f>'SC2'!X58</f>
        <v>0</v>
      </c>
      <c r="AG115" s="46" t="e">
        <f t="shared" si="104"/>
        <v>#N/A</v>
      </c>
      <c r="AH115" s="47" t="e">
        <f t="shared" si="105"/>
        <v>#N/A</v>
      </c>
      <c r="AI115" s="16" t="e">
        <f>'SC2'!Y58</f>
        <v>#N/A</v>
      </c>
      <c r="AJ115" s="16">
        <f>'SC2'!Z58</f>
        <v>0</v>
      </c>
      <c r="AK115" s="16">
        <f>'SC2'!AA58</f>
        <v>0</v>
      </c>
      <c r="AL115" s="16" t="e">
        <f t="shared" si="106"/>
        <v>#N/A</v>
      </c>
      <c r="AM115" s="16" t="e">
        <f t="shared" si="107"/>
        <v>#N/A</v>
      </c>
      <c r="AN115" s="45" t="e">
        <f>'SC2'!AB58</f>
        <v>#N/A</v>
      </c>
      <c r="AO115" s="46">
        <f>'SC2'!AC58</f>
        <v>0</v>
      </c>
      <c r="AP115" s="46">
        <f>'SC2'!AD58</f>
        <v>0</v>
      </c>
      <c r="AQ115" s="46" t="e">
        <f t="shared" si="108"/>
        <v>#N/A</v>
      </c>
      <c r="AR115" s="47" t="e">
        <f t="shared" si="109"/>
        <v>#N/A</v>
      </c>
      <c r="AS115" s="16" t="e">
        <f>'SC2'!AE58</f>
        <v>#N/A</v>
      </c>
      <c r="AT115" s="16">
        <f>'SC2'!AF58</f>
        <v>0</v>
      </c>
      <c r="AU115" s="16">
        <f>'SC2'!AG58</f>
        <v>0</v>
      </c>
      <c r="AV115" s="16" t="e">
        <f t="shared" si="110"/>
        <v>#N/A</v>
      </c>
      <c r="AW115" s="16" t="e">
        <f t="shared" si="111"/>
        <v>#N/A</v>
      </c>
      <c r="AX115" s="45" t="e">
        <f>'SC2'!AH58</f>
        <v>#N/A</v>
      </c>
      <c r="AY115" s="46">
        <f>'SC2'!AI58</f>
        <v>0</v>
      </c>
      <c r="AZ115" s="46">
        <f>'SC2'!AJ58</f>
        <v>0</v>
      </c>
      <c r="BA115" s="46" t="e">
        <f t="shared" si="112"/>
        <v>#N/A</v>
      </c>
      <c r="BB115" s="47" t="e">
        <f t="shared" si="113"/>
        <v>#N/A</v>
      </c>
      <c r="BC115" s="16" t="e">
        <f>'SC2'!AK58</f>
        <v>#N/A</v>
      </c>
      <c r="BD115" s="16">
        <f>'SC2'!AL58</f>
        <v>0</v>
      </c>
      <c r="BE115" s="16">
        <f>'SC2'!AM58</f>
        <v>0</v>
      </c>
      <c r="BF115" s="16" t="e">
        <f t="shared" si="114"/>
        <v>#N/A</v>
      </c>
      <c r="BG115" s="16" t="e">
        <f t="shared" si="115"/>
        <v>#N/A</v>
      </c>
      <c r="BH115" s="45" t="e">
        <f>'SC2'!AN58</f>
        <v>#N/A</v>
      </c>
      <c r="BI115" s="46">
        <f>'SC2'!AO58</f>
        <v>0</v>
      </c>
      <c r="BJ115" s="46">
        <f>'SC2'!AP58</f>
        <v>0</v>
      </c>
      <c r="BK115" s="46" t="e">
        <f t="shared" si="116"/>
        <v>#N/A</v>
      </c>
      <c r="BL115" s="47" t="e">
        <f t="shared" si="117"/>
        <v>#N/A</v>
      </c>
      <c r="BM115" s="16" t="e">
        <f>'SC2'!AQ58</f>
        <v>#N/A</v>
      </c>
      <c r="BN115" s="16">
        <f>'SC2'!AR58</f>
        <v>0</v>
      </c>
      <c r="BO115" s="16">
        <f>'SC2'!AS58</f>
        <v>0</v>
      </c>
      <c r="BP115" s="16" t="e">
        <f t="shared" si="118"/>
        <v>#N/A</v>
      </c>
      <c r="BQ115" s="16" t="e">
        <f t="shared" si="119"/>
        <v>#N/A</v>
      </c>
      <c r="BR115" s="45" t="e">
        <f>'SC2'!AT58</f>
        <v>#N/A</v>
      </c>
      <c r="BS115" s="46">
        <f>'SC2'!AU58</f>
        <v>0</v>
      </c>
      <c r="BT115" s="46">
        <f>'SC2'!AV58</f>
        <v>0</v>
      </c>
      <c r="BU115" s="46" t="e">
        <f t="shared" si="120"/>
        <v>#N/A</v>
      </c>
      <c r="BV115" s="47" t="e">
        <f t="shared" si="121"/>
        <v>#N/A</v>
      </c>
      <c r="BW115" s="16" t="e">
        <f>'SC2'!AW58</f>
        <v>#N/A</v>
      </c>
      <c r="BX115" s="16">
        <f>'SC2'!AX58</f>
        <v>0</v>
      </c>
      <c r="BY115" s="16">
        <f>'SC2'!AY58</f>
        <v>0</v>
      </c>
      <c r="BZ115" s="16" t="e">
        <f t="shared" si="122"/>
        <v>#N/A</v>
      </c>
      <c r="CA115" s="16" t="e">
        <f t="shared" si="123"/>
        <v>#N/A</v>
      </c>
      <c r="CB115" s="45" t="e">
        <f>'SC2'!AZ58</f>
        <v>#N/A</v>
      </c>
      <c r="CC115" s="46">
        <f>'SC2'!BA58</f>
        <v>0</v>
      </c>
      <c r="CD115" s="46">
        <f>'SC2'!BB58</f>
        <v>0</v>
      </c>
      <c r="CE115" s="46" t="e">
        <f t="shared" si="124"/>
        <v>#N/A</v>
      </c>
      <c r="CF115" s="47" t="e">
        <f t="shared" si="125"/>
        <v>#N/A</v>
      </c>
      <c r="CG115" s="16" t="e">
        <f>'SC2'!BC58</f>
        <v>#N/A</v>
      </c>
      <c r="CH115" s="16">
        <f>'SC2'!BD58</f>
        <v>0</v>
      </c>
      <c r="CI115" s="16">
        <f>'SC2'!BE58</f>
        <v>0</v>
      </c>
      <c r="CJ115" s="16" t="e">
        <f t="shared" si="126"/>
        <v>#N/A</v>
      </c>
      <c r="CK115" s="16" t="e">
        <f t="shared" si="127"/>
        <v>#N/A</v>
      </c>
      <c r="CL115" s="45" t="e">
        <f>'SC2'!BF58</f>
        <v>#N/A</v>
      </c>
      <c r="CM115" s="46">
        <f>'SC2'!BG58</f>
        <v>0</v>
      </c>
      <c r="CN115" s="46">
        <f>'SC2'!BH58</f>
        <v>0</v>
      </c>
      <c r="CO115" s="46" t="e">
        <f t="shared" si="128"/>
        <v>#N/A</v>
      </c>
      <c r="CP115" s="47" t="e">
        <f t="shared" si="129"/>
        <v>#N/A</v>
      </c>
      <c r="CQ115" s="16" t="e">
        <f>'SC2'!BI58</f>
        <v>#N/A</v>
      </c>
      <c r="CR115" s="16">
        <f>'SC2'!BJ58</f>
        <v>0</v>
      </c>
      <c r="CS115" s="16">
        <f>'SC2'!BK58</f>
        <v>0</v>
      </c>
      <c r="CT115" s="16" t="e">
        <f t="shared" si="130"/>
        <v>#N/A</v>
      </c>
      <c r="CU115" s="16" t="e">
        <f t="shared" si="131"/>
        <v>#N/A</v>
      </c>
      <c r="CV115" s="45" t="e">
        <f>'SC2'!BL58</f>
        <v>#N/A</v>
      </c>
      <c r="CW115" s="46">
        <f>'SC2'!BM58</f>
        <v>0</v>
      </c>
      <c r="CX115" s="46">
        <f>'SC2'!BN58</f>
        <v>0</v>
      </c>
      <c r="CY115" s="46" t="e">
        <f t="shared" si="132"/>
        <v>#N/A</v>
      </c>
      <c r="CZ115" s="47" t="e">
        <f t="shared" si="133"/>
        <v>#N/A</v>
      </c>
      <c r="DA115" s="16" t="e">
        <f>'SC2'!BO58</f>
        <v>#N/A</v>
      </c>
      <c r="DB115" s="16">
        <f>'SC2'!BP58</f>
        <v>0</v>
      </c>
      <c r="DC115" s="16">
        <f>'SC2'!BQ58</f>
        <v>0</v>
      </c>
      <c r="DD115" s="16" t="e">
        <f t="shared" si="134"/>
        <v>#N/A</v>
      </c>
      <c r="DE115" s="16" t="e">
        <f t="shared" si="135"/>
        <v>#N/A</v>
      </c>
      <c r="DF115" s="45" t="e">
        <f>'SC2'!BR58</f>
        <v>#N/A</v>
      </c>
      <c r="DG115" s="46">
        <f>'SC2'!BS58</f>
        <v>0</v>
      </c>
      <c r="DH115" s="46">
        <f>'SC2'!BT58</f>
        <v>0</v>
      </c>
      <c r="DI115" s="46" t="e">
        <f t="shared" si="136"/>
        <v>#N/A</v>
      </c>
      <c r="DJ115" s="47" t="e">
        <f t="shared" si="137"/>
        <v>#N/A</v>
      </c>
      <c r="DK115" s="16" t="e">
        <f>'SC2'!BU58</f>
        <v>#N/A</v>
      </c>
      <c r="DL115" s="16">
        <f>'SC2'!BV58</f>
        <v>0</v>
      </c>
      <c r="DM115" s="16">
        <f>'SC2'!BW58</f>
        <v>0</v>
      </c>
      <c r="DN115" s="16" t="e">
        <f t="shared" si="138"/>
        <v>#N/A</v>
      </c>
      <c r="DO115" s="16" t="e">
        <f t="shared" si="139"/>
        <v>#N/A</v>
      </c>
      <c r="DP115" s="45" t="e">
        <f>'SC2'!BX58</f>
        <v>#N/A</v>
      </c>
      <c r="DQ115" s="46">
        <f>'SC2'!BY58</f>
        <v>0</v>
      </c>
      <c r="DR115" s="46">
        <f>'SC2'!BZ58</f>
        <v>0</v>
      </c>
      <c r="DS115" s="46" t="e">
        <f t="shared" si="140"/>
        <v>#N/A</v>
      </c>
      <c r="DT115" s="47" t="e">
        <f t="shared" si="141"/>
        <v>#N/A</v>
      </c>
      <c r="DU115" s="16" t="e">
        <f>'SC2'!CA58</f>
        <v>#N/A</v>
      </c>
      <c r="DV115" s="16">
        <f>'SC2'!CB58</f>
        <v>0</v>
      </c>
      <c r="DW115" s="16">
        <f>'SC2'!CC58</f>
        <v>0</v>
      </c>
      <c r="DX115" s="16" t="e">
        <f t="shared" si="142"/>
        <v>#N/A</v>
      </c>
      <c r="DY115" s="16" t="e">
        <f t="shared" si="143"/>
        <v>#N/A</v>
      </c>
      <c r="DZ115" s="45" t="e">
        <f>'SC2'!CD58</f>
        <v>#N/A</v>
      </c>
      <c r="EA115" s="46">
        <f>'SC2'!CE58</f>
        <v>0</v>
      </c>
      <c r="EB115" s="46">
        <f>'SC2'!CF58</f>
        <v>0</v>
      </c>
      <c r="EC115" s="46" t="e">
        <f t="shared" si="144"/>
        <v>#N/A</v>
      </c>
      <c r="ED115" s="47" t="e">
        <f t="shared" si="145"/>
        <v>#N/A</v>
      </c>
      <c r="EE115" s="16" t="e">
        <f>'SC2'!CG58</f>
        <v>#N/A</v>
      </c>
      <c r="EF115" s="16">
        <f>'SC2'!CH58</f>
        <v>0</v>
      </c>
      <c r="EG115" s="16">
        <f>'SC2'!CI58</f>
        <v>0</v>
      </c>
      <c r="EH115" s="16" t="e">
        <f t="shared" si="146"/>
        <v>#N/A</v>
      </c>
      <c r="EI115" s="16" t="e">
        <f t="shared" si="147"/>
        <v>#N/A</v>
      </c>
      <c r="EJ115" s="45" t="e">
        <f>'SC2'!CJ58</f>
        <v>#N/A</v>
      </c>
      <c r="EK115" s="46">
        <f>'SC2'!CK58</f>
        <v>0</v>
      </c>
      <c r="EL115" s="46">
        <f>'SC2'!CL58</f>
        <v>0</v>
      </c>
      <c r="EM115" s="46" t="e">
        <f t="shared" si="148"/>
        <v>#N/A</v>
      </c>
      <c r="EN115" s="47" t="e">
        <f t="shared" si="149"/>
        <v>#N/A</v>
      </c>
      <c r="EO115" s="16" t="e">
        <f>'SC2'!CM58</f>
        <v>#N/A</v>
      </c>
      <c r="EP115" s="16">
        <f>'SC2'!CN58</f>
        <v>0</v>
      </c>
      <c r="EQ115" s="16">
        <f>'SC2'!CO58</f>
        <v>0</v>
      </c>
      <c r="ER115" s="16" t="e">
        <f t="shared" si="150"/>
        <v>#N/A</v>
      </c>
      <c r="ES115" s="16" t="e">
        <f t="shared" si="151"/>
        <v>#N/A</v>
      </c>
      <c r="ET115" s="45" t="e">
        <f>'SC2'!CP58</f>
        <v>#N/A</v>
      </c>
      <c r="EU115" s="46">
        <f>'SC2'!CQ58</f>
        <v>0</v>
      </c>
      <c r="EV115" s="46">
        <f>'SC2'!CR58</f>
        <v>0</v>
      </c>
      <c r="EW115" s="46" t="e">
        <f t="shared" si="152"/>
        <v>#N/A</v>
      </c>
      <c r="EX115" s="47" t="e">
        <f t="shared" si="153"/>
        <v>#N/A</v>
      </c>
      <c r="EY115" s="16" t="e">
        <f>'SC2'!CS58</f>
        <v>#N/A</v>
      </c>
      <c r="EZ115" s="16">
        <f>'SC2'!CT58</f>
        <v>0</v>
      </c>
      <c r="FA115" s="16">
        <f>'SC2'!CU58</f>
        <v>0</v>
      </c>
      <c r="FB115" s="16" t="e">
        <f t="shared" si="154"/>
        <v>#N/A</v>
      </c>
      <c r="FC115" s="16" t="e">
        <f t="shared" si="155"/>
        <v>#N/A</v>
      </c>
      <c r="FD115" s="45" t="e">
        <f>'SC2'!CV58</f>
        <v>#N/A</v>
      </c>
      <c r="FE115" s="46">
        <f>'SC2'!CW58</f>
        <v>0</v>
      </c>
      <c r="FF115" s="46">
        <f>'SC2'!CX58</f>
        <v>0</v>
      </c>
      <c r="FG115" s="46" t="e">
        <f t="shared" si="156"/>
        <v>#N/A</v>
      </c>
      <c r="FH115" s="47" t="e">
        <f t="shared" si="157"/>
        <v>#N/A</v>
      </c>
      <c r="FI115" s="16" t="e">
        <f>'SC2'!CY58</f>
        <v>#N/A</v>
      </c>
      <c r="FJ115" s="16">
        <f>'SC2'!CZ58</f>
        <v>0</v>
      </c>
      <c r="FK115" s="16">
        <f>'SC2'!DA58</f>
        <v>0</v>
      </c>
      <c r="FL115" s="16" t="e">
        <f t="shared" si="158"/>
        <v>#N/A</v>
      </c>
      <c r="FM115" s="16" t="e">
        <f t="shared" si="159"/>
        <v>#N/A</v>
      </c>
      <c r="FN115" s="45" t="e">
        <f>'SC2'!DB58</f>
        <v>#N/A</v>
      </c>
      <c r="FO115" s="46">
        <f>'SC2'!DC58</f>
        <v>0</v>
      </c>
      <c r="FP115" s="46">
        <f>'SC2'!DD58</f>
        <v>0</v>
      </c>
      <c r="FQ115" s="46" t="e">
        <f t="shared" si="160"/>
        <v>#N/A</v>
      </c>
      <c r="FR115" s="47" t="e">
        <f t="shared" si="161"/>
        <v>#N/A</v>
      </c>
      <c r="FS115" s="16" t="e">
        <f>'SC2'!DE58</f>
        <v>#N/A</v>
      </c>
      <c r="FT115" s="16">
        <f>'SC2'!DF58</f>
        <v>0</v>
      </c>
      <c r="FU115" s="16">
        <f>'SC2'!DG58</f>
        <v>0</v>
      </c>
      <c r="FV115" s="16" t="e">
        <f t="shared" si="162"/>
        <v>#N/A</v>
      </c>
      <c r="FW115" s="16" t="e">
        <f t="shared" si="163"/>
        <v>#N/A</v>
      </c>
      <c r="FX115" s="45" t="e">
        <f>'SC2'!DH58</f>
        <v>#N/A</v>
      </c>
      <c r="FY115" s="46">
        <f>'SC2'!DI58</f>
        <v>0</v>
      </c>
      <c r="FZ115" s="46">
        <f>'SC2'!DJ58</f>
        <v>0</v>
      </c>
      <c r="GA115" s="46" t="e">
        <f t="shared" si="164"/>
        <v>#N/A</v>
      </c>
      <c r="GB115" s="47" t="e">
        <f t="shared" si="165"/>
        <v>#N/A</v>
      </c>
      <c r="GC115" s="16" t="e">
        <f>'SC2'!DK58</f>
        <v>#N/A</v>
      </c>
      <c r="GD115" s="16">
        <f>'SC2'!DL58</f>
        <v>0</v>
      </c>
      <c r="GE115" s="16">
        <f>'SC2'!DM58</f>
        <v>0</v>
      </c>
      <c r="GF115" s="16" t="e">
        <f t="shared" si="166"/>
        <v>#N/A</v>
      </c>
      <c r="GG115" s="16" t="e">
        <f t="shared" si="167"/>
        <v>#N/A</v>
      </c>
      <c r="GH115" s="45" t="e">
        <f>'SC2'!DN58</f>
        <v>#N/A</v>
      </c>
      <c r="GI115" s="46">
        <f>'SC2'!DO58</f>
        <v>0</v>
      </c>
      <c r="GJ115" s="46">
        <f>'SC2'!DP58</f>
        <v>0</v>
      </c>
      <c r="GK115" s="46" t="e">
        <f t="shared" si="168"/>
        <v>#N/A</v>
      </c>
      <c r="GL115" s="47" t="e">
        <f t="shared" si="169"/>
        <v>#N/A</v>
      </c>
      <c r="GM115" s="16" t="e">
        <f>'SC2'!DQ58</f>
        <v>#N/A</v>
      </c>
      <c r="GN115" s="16">
        <f>'SC2'!DR58</f>
        <v>0</v>
      </c>
      <c r="GO115" s="16">
        <f>'SC2'!DS58</f>
        <v>0</v>
      </c>
      <c r="GP115" s="16" t="e">
        <f t="shared" si="170"/>
        <v>#N/A</v>
      </c>
      <c r="GQ115" s="16" t="e">
        <f t="shared" si="171"/>
        <v>#N/A</v>
      </c>
      <c r="GR115" s="45" t="e">
        <f>'SC2'!DT58</f>
        <v>#N/A</v>
      </c>
      <c r="GS115" s="46">
        <f>'SC2'!DU58</f>
        <v>0</v>
      </c>
      <c r="GT115" s="46">
        <f>'SC2'!DV58</f>
        <v>0</v>
      </c>
      <c r="GU115" s="46" t="e">
        <f t="shared" si="172"/>
        <v>#N/A</v>
      </c>
      <c r="GV115" s="47" t="e">
        <f t="shared" si="173"/>
        <v>#N/A</v>
      </c>
      <c r="GW115" s="16" t="e">
        <f>'SC2'!DW58</f>
        <v>#N/A</v>
      </c>
      <c r="GX115" s="16">
        <f>'SC2'!DX58</f>
        <v>0</v>
      </c>
      <c r="GY115" s="16">
        <f>'SC2'!DY58</f>
        <v>0</v>
      </c>
      <c r="GZ115" s="16" t="e">
        <f t="shared" si="174"/>
        <v>#N/A</v>
      </c>
      <c r="HA115" s="16" t="e">
        <f t="shared" si="175"/>
        <v>#N/A</v>
      </c>
      <c r="HB115" s="45" t="e">
        <f>'SC2'!DZ58</f>
        <v>#N/A</v>
      </c>
      <c r="HC115" s="46">
        <f>'SC2'!EA58</f>
        <v>0</v>
      </c>
      <c r="HD115" s="46">
        <f>'SC2'!EB58</f>
        <v>0</v>
      </c>
      <c r="HE115" s="46" t="e">
        <f t="shared" si="176"/>
        <v>#N/A</v>
      </c>
      <c r="HF115" s="47" t="e">
        <f t="shared" si="177"/>
        <v>#N/A</v>
      </c>
      <c r="HG115" s="16" t="e">
        <f>'SC2'!EC58</f>
        <v>#N/A</v>
      </c>
      <c r="HH115" s="16">
        <f>'SC2'!ED58</f>
        <v>0</v>
      </c>
      <c r="HI115" s="16">
        <f>'SC2'!EE58</f>
        <v>0</v>
      </c>
      <c r="HJ115" s="16" t="e">
        <f t="shared" si="178"/>
        <v>#N/A</v>
      </c>
      <c r="HK115" s="16" t="e">
        <f t="shared" si="179"/>
        <v>#N/A</v>
      </c>
      <c r="HL115" s="45" t="e">
        <f>'SC2'!EF58</f>
        <v>#N/A</v>
      </c>
      <c r="HM115" s="46">
        <f>'SC2'!EG58</f>
        <v>0</v>
      </c>
      <c r="HN115" s="46">
        <f>'SC2'!EH58</f>
        <v>0</v>
      </c>
      <c r="HO115" s="46" t="e">
        <f t="shared" si="180"/>
        <v>#N/A</v>
      </c>
      <c r="HP115" s="47" t="e">
        <f t="shared" si="181"/>
        <v>#N/A</v>
      </c>
      <c r="HQ115" s="16" t="e">
        <f>'SC2'!EI58</f>
        <v>#N/A</v>
      </c>
      <c r="HR115" s="16">
        <f>'SC2'!EJ58</f>
        <v>0</v>
      </c>
      <c r="HS115" s="16">
        <f>'SC2'!EK58</f>
        <v>0</v>
      </c>
      <c r="HT115" s="16" t="e">
        <f t="shared" si="182"/>
        <v>#N/A</v>
      </c>
      <c r="HU115" s="16" t="e">
        <f t="shared" si="183"/>
        <v>#N/A</v>
      </c>
      <c r="HV115" s="45" t="e">
        <f>'SC2'!EL58</f>
        <v>#N/A</v>
      </c>
      <c r="HW115" s="46">
        <f>'SC2'!EM58</f>
        <v>0</v>
      </c>
      <c r="HX115" s="46">
        <f>'SC2'!EN58</f>
        <v>0</v>
      </c>
      <c r="HY115" s="46" t="e">
        <f t="shared" si="184"/>
        <v>#N/A</v>
      </c>
      <c r="HZ115" s="47" t="e">
        <f t="shared" si="185"/>
        <v>#N/A</v>
      </c>
      <c r="IA115" s="45" t="e">
        <f>'SC2'!EO58</f>
        <v>#N/A</v>
      </c>
      <c r="IB115" s="46">
        <f>'SC2'!EP58</f>
        <v>0</v>
      </c>
      <c r="IC115" s="46">
        <f>'SC2'!EQ58</f>
        <v>0</v>
      </c>
      <c r="ID115" s="46" t="e">
        <f t="shared" si="186"/>
        <v>#N/A</v>
      </c>
      <c r="IE115" s="47" t="e">
        <f t="shared" si="187"/>
        <v>#N/A</v>
      </c>
    </row>
    <row r="116" spans="1:239" s="16" customFormat="1" x14ac:dyDescent="0.25">
      <c r="J116" s="45"/>
      <c r="K116" s="46"/>
      <c r="L116" s="46"/>
      <c r="M116" s="46"/>
      <c r="N116" s="47"/>
      <c r="T116" s="45"/>
      <c r="U116" s="46"/>
      <c r="V116" s="46"/>
      <c r="W116" s="46"/>
      <c r="X116" s="47"/>
      <c r="AD116" s="45"/>
      <c r="AE116" s="46"/>
      <c r="AF116" s="46"/>
      <c r="AG116" s="46"/>
      <c r="AH116" s="47"/>
      <c r="AN116" s="45"/>
      <c r="AO116" s="46"/>
      <c r="AP116" s="46"/>
      <c r="AQ116" s="46"/>
      <c r="AR116" s="47"/>
      <c r="AX116" s="45"/>
      <c r="AY116" s="46"/>
      <c r="AZ116" s="46"/>
      <c r="BA116" s="46"/>
      <c r="BB116" s="47"/>
      <c r="BH116" s="45"/>
      <c r="BI116" s="46"/>
      <c r="BJ116" s="46"/>
      <c r="BK116" s="46"/>
      <c r="BL116" s="47"/>
      <c r="BR116" s="45"/>
      <c r="BS116" s="46"/>
      <c r="BT116" s="46"/>
      <c r="BU116" s="46"/>
      <c r="BV116" s="47"/>
      <c r="CB116" s="45"/>
      <c r="CC116" s="46"/>
      <c r="CD116" s="46"/>
      <c r="CE116" s="46"/>
      <c r="CF116" s="47"/>
      <c r="CL116" s="45"/>
      <c r="CM116" s="46"/>
      <c r="CN116" s="46"/>
      <c r="CO116" s="46"/>
      <c r="CP116" s="47"/>
      <c r="CV116" s="45"/>
      <c r="CW116" s="46"/>
      <c r="CX116" s="46"/>
      <c r="CY116" s="46"/>
      <c r="CZ116" s="47"/>
      <c r="DF116" s="45"/>
      <c r="DG116" s="46"/>
      <c r="DH116" s="46"/>
      <c r="DI116" s="46"/>
      <c r="DJ116" s="47"/>
      <c r="DP116" s="45"/>
      <c r="DQ116" s="46"/>
      <c r="DR116" s="46"/>
      <c r="DS116" s="46"/>
      <c r="DT116" s="47"/>
      <c r="DZ116" s="45"/>
      <c r="EA116" s="46"/>
      <c r="EB116" s="46"/>
      <c r="EC116" s="46"/>
      <c r="ED116" s="47"/>
      <c r="EJ116" s="45"/>
      <c r="EK116" s="46"/>
      <c r="EL116" s="46"/>
      <c r="EM116" s="46"/>
      <c r="EN116" s="47"/>
      <c r="ET116" s="45"/>
      <c r="EU116" s="46"/>
      <c r="EV116" s="46"/>
      <c r="EW116" s="46"/>
      <c r="EX116" s="47"/>
      <c r="FD116" s="45"/>
      <c r="FE116" s="46"/>
      <c r="FF116" s="46"/>
      <c r="FG116" s="46"/>
      <c r="FH116" s="47"/>
      <c r="FN116" s="45"/>
      <c r="FO116" s="46"/>
      <c r="FP116" s="46"/>
      <c r="FQ116" s="46"/>
      <c r="FR116" s="47"/>
      <c r="FX116" s="45"/>
      <c r="FY116" s="46"/>
      <c r="FZ116" s="46"/>
      <c r="GA116" s="46"/>
      <c r="GB116" s="47"/>
      <c r="GH116" s="45"/>
      <c r="GI116" s="46"/>
      <c r="GJ116" s="46"/>
      <c r="GK116" s="46"/>
      <c r="GL116" s="47"/>
      <c r="GR116" s="45"/>
      <c r="GS116" s="46"/>
      <c r="GT116" s="46"/>
      <c r="GU116" s="46"/>
      <c r="GV116" s="47"/>
      <c r="HB116" s="45"/>
      <c r="HC116" s="46"/>
      <c r="HD116" s="46"/>
      <c r="HE116" s="46"/>
      <c r="HF116" s="47"/>
      <c r="HL116" s="45"/>
      <c r="HM116" s="46"/>
      <c r="HN116" s="46"/>
      <c r="HO116" s="46"/>
      <c r="HP116" s="47"/>
      <c r="HV116" s="45"/>
      <c r="HW116" s="46"/>
      <c r="HX116" s="46"/>
      <c r="HY116" s="46"/>
      <c r="HZ116" s="47"/>
      <c r="IA116" s="45"/>
      <c r="IB116" s="46"/>
      <c r="IC116" s="46"/>
      <c r="ID116" s="46"/>
      <c r="IE116" s="47"/>
    </row>
    <row r="117" spans="1:239" s="16" customFormat="1" x14ac:dyDescent="0.25">
      <c r="J117" s="45"/>
      <c r="K117" s="46"/>
      <c r="L117" s="46"/>
      <c r="M117" s="46"/>
      <c r="N117" s="47"/>
      <c r="T117" s="45"/>
      <c r="U117" s="46"/>
      <c r="V117" s="46"/>
      <c r="W117" s="46"/>
      <c r="X117" s="47"/>
      <c r="AD117" s="45"/>
      <c r="AE117" s="46"/>
      <c r="AF117" s="46"/>
      <c r="AG117" s="46"/>
      <c r="AH117" s="47"/>
      <c r="AN117" s="45"/>
      <c r="AO117" s="46"/>
      <c r="AP117" s="46"/>
      <c r="AQ117" s="46"/>
      <c r="AR117" s="47"/>
      <c r="AX117" s="45"/>
      <c r="AY117" s="46"/>
      <c r="AZ117" s="46"/>
      <c r="BA117" s="46"/>
      <c r="BB117" s="47"/>
      <c r="BH117" s="45"/>
      <c r="BI117" s="46"/>
      <c r="BJ117" s="46"/>
      <c r="BK117" s="46"/>
      <c r="BL117" s="47"/>
      <c r="BR117" s="45"/>
      <c r="BS117" s="46"/>
      <c r="BT117" s="46"/>
      <c r="BU117" s="46"/>
      <c r="BV117" s="47"/>
      <c r="CB117" s="45"/>
      <c r="CC117" s="46"/>
      <c r="CD117" s="46"/>
      <c r="CE117" s="46"/>
      <c r="CF117" s="47"/>
      <c r="CL117" s="45"/>
      <c r="CM117" s="46"/>
      <c r="CN117" s="46"/>
      <c r="CO117" s="46"/>
      <c r="CP117" s="47"/>
      <c r="CV117" s="45"/>
      <c r="CW117" s="46"/>
      <c r="CX117" s="46"/>
      <c r="CY117" s="46"/>
      <c r="CZ117" s="47"/>
      <c r="DF117" s="45"/>
      <c r="DG117" s="46"/>
      <c r="DH117" s="46"/>
      <c r="DI117" s="46"/>
      <c r="DJ117" s="47"/>
      <c r="DP117" s="45"/>
      <c r="DQ117" s="46"/>
      <c r="DR117" s="46"/>
      <c r="DS117" s="46"/>
      <c r="DT117" s="47"/>
      <c r="DZ117" s="45"/>
      <c r="EA117" s="46"/>
      <c r="EB117" s="46"/>
      <c r="EC117" s="46"/>
      <c r="ED117" s="47"/>
      <c r="EJ117" s="45"/>
      <c r="EK117" s="46"/>
      <c r="EL117" s="46"/>
      <c r="EM117" s="46"/>
      <c r="EN117" s="47"/>
      <c r="ET117" s="45"/>
      <c r="EU117" s="46"/>
      <c r="EV117" s="46"/>
      <c r="EW117" s="46"/>
      <c r="EX117" s="47"/>
      <c r="FD117" s="45"/>
      <c r="FE117" s="46"/>
      <c r="FF117" s="46"/>
      <c r="FG117" s="46"/>
      <c r="FH117" s="47"/>
      <c r="FN117" s="45"/>
      <c r="FO117" s="46"/>
      <c r="FP117" s="46"/>
      <c r="FQ117" s="46"/>
      <c r="FR117" s="47"/>
      <c r="FX117" s="45"/>
      <c r="FY117" s="46"/>
      <c r="FZ117" s="46"/>
      <c r="GA117" s="46"/>
      <c r="GB117" s="47"/>
      <c r="GH117" s="45"/>
      <c r="GI117" s="46"/>
      <c r="GJ117" s="46"/>
      <c r="GK117" s="46"/>
      <c r="GL117" s="47"/>
      <c r="GR117" s="45"/>
      <c r="GS117" s="46"/>
      <c r="GT117" s="46"/>
      <c r="GU117" s="46"/>
      <c r="GV117" s="47"/>
      <c r="HB117" s="45"/>
      <c r="HC117" s="46"/>
      <c r="HD117" s="46"/>
      <c r="HE117" s="46"/>
      <c r="HF117" s="47"/>
      <c r="HL117" s="45"/>
      <c r="HM117" s="46"/>
      <c r="HN117" s="46"/>
      <c r="HO117" s="46"/>
      <c r="HP117" s="47"/>
      <c r="HV117" s="45"/>
      <c r="HW117" s="46"/>
      <c r="HX117" s="46"/>
      <c r="HY117" s="46"/>
      <c r="HZ117" s="47"/>
      <c r="IA117" s="45"/>
      <c r="IB117" s="46"/>
      <c r="IC117" s="46"/>
      <c r="ID117" s="46"/>
      <c r="IE117" s="47"/>
    </row>
    <row r="118" spans="1:239" s="16" customFormat="1" x14ac:dyDescent="0.25">
      <c r="A118" s="16">
        <f>'SC3'!A59</f>
        <v>0</v>
      </c>
      <c r="B118" s="16" t="str">
        <f>'SC3'!B59</f>
        <v>nominal</v>
      </c>
      <c r="C118" s="16">
        <f>'SC3'!C59</f>
        <v>0</v>
      </c>
      <c r="D118" s="16">
        <f>'SC3'!D59</f>
        <v>0</v>
      </c>
      <c r="E118" s="16">
        <f>'SC3'!E59</f>
        <v>0</v>
      </c>
      <c r="F118" s="16">
        <f>'SC3'!F59</f>
        <v>0</v>
      </c>
      <c r="G118" s="16">
        <f>'SC3'!G59</f>
        <v>0</v>
      </c>
      <c r="H118" s="16">
        <f>'SC3'!H59</f>
        <v>0</v>
      </c>
      <c r="I118" s="16">
        <f>'SC3'!I59</f>
        <v>0</v>
      </c>
      <c r="J118" s="45">
        <f>'SC3'!J59</f>
        <v>0</v>
      </c>
      <c r="K118" s="46">
        <f>'SC3'!K59</f>
        <v>0</v>
      </c>
      <c r="L118" s="46">
        <f>'SC3'!L59</f>
        <v>0</v>
      </c>
      <c r="M118" s="46">
        <f t="shared" si="188"/>
        <v>0</v>
      </c>
      <c r="N118" s="47">
        <f t="shared" ref="N118:N124" si="194">L118-J118</f>
        <v>0</v>
      </c>
      <c r="O118" s="16">
        <f>'SC3'!M59</f>
        <v>0</v>
      </c>
      <c r="P118" s="16">
        <f>'SC3'!N59</f>
        <v>0</v>
      </c>
      <c r="Q118" s="16">
        <f>'SC3'!O59</f>
        <v>0</v>
      </c>
      <c r="R118" s="16">
        <f t="shared" si="98"/>
        <v>0</v>
      </c>
      <c r="S118" s="16">
        <f t="shared" si="99"/>
        <v>0</v>
      </c>
      <c r="T118" s="45">
        <f>'SC3'!P59</f>
        <v>0</v>
      </c>
      <c r="U118" s="46">
        <f>'SC3'!Q59</f>
        <v>0</v>
      </c>
      <c r="V118" s="46">
        <f>'SC3'!R59</f>
        <v>0</v>
      </c>
      <c r="W118" s="46">
        <f t="shared" si="100"/>
        <v>0</v>
      </c>
      <c r="X118" s="47">
        <f t="shared" si="101"/>
        <v>0</v>
      </c>
      <c r="Y118" s="16">
        <f>'SC3'!S59</f>
        <v>0</v>
      </c>
      <c r="Z118" s="16">
        <f>'SC3'!T59</f>
        <v>0</v>
      </c>
      <c r="AA118" s="16">
        <f>'SC3'!U59</f>
        <v>0</v>
      </c>
      <c r="AB118" s="16">
        <f t="shared" si="102"/>
        <v>0</v>
      </c>
      <c r="AC118" s="16">
        <f t="shared" si="103"/>
        <v>0</v>
      </c>
      <c r="AD118" s="45">
        <f>'SC3'!V59</f>
        <v>0</v>
      </c>
      <c r="AE118" s="46">
        <f>'SC3'!W59</f>
        <v>0</v>
      </c>
      <c r="AF118" s="46">
        <f>'SC3'!X59</f>
        <v>0</v>
      </c>
      <c r="AG118" s="46">
        <f t="shared" si="104"/>
        <v>0</v>
      </c>
      <c r="AH118" s="47">
        <f t="shared" si="105"/>
        <v>0</v>
      </c>
      <c r="AI118" s="16">
        <f>'SC3'!Y59</f>
        <v>0</v>
      </c>
      <c r="AJ118" s="16">
        <f>'SC3'!Z59</f>
        <v>0</v>
      </c>
      <c r="AK118" s="16">
        <f>'SC3'!AA59</f>
        <v>0</v>
      </c>
      <c r="AL118" s="16">
        <f t="shared" si="106"/>
        <v>0</v>
      </c>
      <c r="AM118" s="16">
        <f t="shared" si="107"/>
        <v>0</v>
      </c>
      <c r="AN118" s="45">
        <f>'SC3'!AB59</f>
        <v>0</v>
      </c>
      <c r="AO118" s="46">
        <f>'SC3'!AC59</f>
        <v>0</v>
      </c>
      <c r="AP118" s="46">
        <f>'SC3'!AD59</f>
        <v>0</v>
      </c>
      <c r="AQ118" s="46">
        <f t="shared" si="108"/>
        <v>0</v>
      </c>
      <c r="AR118" s="47">
        <f t="shared" si="109"/>
        <v>0</v>
      </c>
      <c r="AS118" s="16">
        <f>'SC3'!AE59</f>
        <v>0</v>
      </c>
      <c r="AT118" s="16">
        <f>'SC3'!AF59</f>
        <v>0</v>
      </c>
      <c r="AU118" s="16">
        <f>'SC3'!AG59</f>
        <v>0</v>
      </c>
      <c r="AV118" s="16">
        <f t="shared" si="110"/>
        <v>0</v>
      </c>
      <c r="AW118" s="16">
        <f t="shared" si="111"/>
        <v>0</v>
      </c>
      <c r="AX118" s="45">
        <f>'SC3'!AH59</f>
        <v>0</v>
      </c>
      <c r="AY118" s="46">
        <f>'SC3'!AI59</f>
        <v>0</v>
      </c>
      <c r="AZ118" s="46">
        <f>'SC3'!AJ59</f>
        <v>0</v>
      </c>
      <c r="BA118" s="46">
        <f t="shared" si="112"/>
        <v>0</v>
      </c>
      <c r="BB118" s="47">
        <f t="shared" si="113"/>
        <v>0</v>
      </c>
      <c r="BC118" s="16">
        <f>'SC3'!AK59</f>
        <v>0</v>
      </c>
      <c r="BD118" s="16">
        <f>'SC3'!AL59</f>
        <v>0</v>
      </c>
      <c r="BE118" s="16">
        <f>'SC3'!AM59</f>
        <v>0</v>
      </c>
      <c r="BF118" s="16">
        <f t="shared" si="114"/>
        <v>0</v>
      </c>
      <c r="BG118" s="16">
        <f t="shared" si="115"/>
        <v>0</v>
      </c>
      <c r="BH118" s="45">
        <f>'SC3'!AN59</f>
        <v>0</v>
      </c>
      <c r="BI118" s="46">
        <f>'SC3'!AO59</f>
        <v>0</v>
      </c>
      <c r="BJ118" s="46">
        <f>'SC3'!AP59</f>
        <v>0</v>
      </c>
      <c r="BK118" s="46">
        <f t="shared" si="116"/>
        <v>0</v>
      </c>
      <c r="BL118" s="47">
        <f t="shared" si="117"/>
        <v>0</v>
      </c>
      <c r="BM118" s="16">
        <f>'SC3'!AQ59</f>
        <v>0</v>
      </c>
      <c r="BN118" s="16">
        <f>'SC3'!AR59</f>
        <v>0</v>
      </c>
      <c r="BO118" s="16">
        <f>'SC3'!AS59</f>
        <v>0</v>
      </c>
      <c r="BP118" s="16">
        <f t="shared" si="118"/>
        <v>0</v>
      </c>
      <c r="BQ118" s="16">
        <f t="shared" si="119"/>
        <v>0</v>
      </c>
      <c r="BR118" s="45">
        <f>'SC3'!AT59</f>
        <v>0</v>
      </c>
      <c r="BS118" s="46">
        <f>'SC3'!AU59</f>
        <v>0</v>
      </c>
      <c r="BT118" s="46">
        <f>'SC3'!AV59</f>
        <v>0</v>
      </c>
      <c r="BU118" s="46">
        <f t="shared" si="120"/>
        <v>0</v>
      </c>
      <c r="BV118" s="47">
        <f t="shared" si="121"/>
        <v>0</v>
      </c>
      <c r="BW118" s="16">
        <f>'SC3'!AW59</f>
        <v>0</v>
      </c>
      <c r="BX118" s="16">
        <f>'SC3'!AX59</f>
        <v>0</v>
      </c>
      <c r="BY118" s="16">
        <f>'SC3'!AY59</f>
        <v>0</v>
      </c>
      <c r="BZ118" s="16">
        <f t="shared" si="122"/>
        <v>0</v>
      </c>
      <c r="CA118" s="16">
        <f t="shared" si="123"/>
        <v>0</v>
      </c>
      <c r="CB118" s="45">
        <f>'SC3'!AZ59</f>
        <v>0</v>
      </c>
      <c r="CC118" s="46">
        <f>'SC3'!BA59</f>
        <v>0</v>
      </c>
      <c r="CD118" s="46">
        <f>'SC3'!BB59</f>
        <v>0</v>
      </c>
      <c r="CE118" s="46">
        <f t="shared" si="124"/>
        <v>0</v>
      </c>
      <c r="CF118" s="47">
        <f t="shared" si="125"/>
        <v>0</v>
      </c>
      <c r="CG118" s="16">
        <f>'SC3'!BC59</f>
        <v>0</v>
      </c>
      <c r="CH118" s="16">
        <f>'SC3'!BD59</f>
        <v>0</v>
      </c>
      <c r="CI118" s="16">
        <f>'SC3'!BE59</f>
        <v>0</v>
      </c>
      <c r="CJ118" s="16">
        <f t="shared" si="126"/>
        <v>0</v>
      </c>
      <c r="CK118" s="16">
        <f t="shared" si="127"/>
        <v>0</v>
      </c>
      <c r="CL118" s="45">
        <f>'SC3'!BF59</f>
        <v>0</v>
      </c>
      <c r="CM118" s="46">
        <f>'SC3'!BG59</f>
        <v>0</v>
      </c>
      <c r="CN118" s="46">
        <f>'SC3'!BH59</f>
        <v>0</v>
      </c>
      <c r="CO118" s="46">
        <f t="shared" si="128"/>
        <v>0</v>
      </c>
      <c r="CP118" s="47">
        <f t="shared" si="129"/>
        <v>0</v>
      </c>
      <c r="CQ118" s="16">
        <f>'SC3'!BI59</f>
        <v>0</v>
      </c>
      <c r="CR118" s="16">
        <f>'SC3'!BJ59</f>
        <v>0</v>
      </c>
      <c r="CS118" s="16">
        <f>'SC3'!BK59</f>
        <v>0</v>
      </c>
      <c r="CT118" s="16">
        <f t="shared" si="130"/>
        <v>0</v>
      </c>
      <c r="CU118" s="16">
        <f t="shared" si="131"/>
        <v>0</v>
      </c>
      <c r="CV118" s="45">
        <f>'SC3'!BL59</f>
        <v>0</v>
      </c>
      <c r="CW118" s="46">
        <f>'SC3'!BM59</f>
        <v>0</v>
      </c>
      <c r="CX118" s="46">
        <f>'SC3'!BN59</f>
        <v>0</v>
      </c>
      <c r="CY118" s="46">
        <f t="shared" si="132"/>
        <v>0</v>
      </c>
      <c r="CZ118" s="47">
        <f t="shared" si="133"/>
        <v>0</v>
      </c>
      <c r="DA118" s="16">
        <f>'SC3'!BO59</f>
        <v>0</v>
      </c>
      <c r="DB118" s="16">
        <f>'SC3'!BP59</f>
        <v>0</v>
      </c>
      <c r="DC118" s="16">
        <f>'SC3'!BQ59</f>
        <v>0</v>
      </c>
      <c r="DD118" s="16">
        <f t="shared" si="134"/>
        <v>0</v>
      </c>
      <c r="DE118" s="16">
        <f t="shared" si="135"/>
        <v>0</v>
      </c>
      <c r="DF118" s="45">
        <f>'SC3'!BR59</f>
        <v>0</v>
      </c>
      <c r="DG118" s="46">
        <f>'SC3'!BS59</f>
        <v>0</v>
      </c>
      <c r="DH118" s="46">
        <f>'SC3'!BT59</f>
        <v>0</v>
      </c>
      <c r="DI118" s="46">
        <f t="shared" si="136"/>
        <v>0</v>
      </c>
      <c r="DJ118" s="47">
        <f t="shared" si="137"/>
        <v>0</v>
      </c>
      <c r="DK118" s="16">
        <f>'SC3'!BU59</f>
        <v>0</v>
      </c>
      <c r="DL118" s="16">
        <f>'SC3'!BV59</f>
        <v>0</v>
      </c>
      <c r="DM118" s="16">
        <f>'SC3'!BW59</f>
        <v>0</v>
      </c>
      <c r="DN118" s="16">
        <f t="shared" si="138"/>
        <v>0</v>
      </c>
      <c r="DO118" s="16">
        <f t="shared" si="139"/>
        <v>0</v>
      </c>
      <c r="DP118" s="45">
        <f>'SC3'!BX59</f>
        <v>0</v>
      </c>
      <c r="DQ118" s="46">
        <f>'SC3'!BY59</f>
        <v>0</v>
      </c>
      <c r="DR118" s="46">
        <f>'SC3'!BZ59</f>
        <v>0</v>
      </c>
      <c r="DS118" s="46">
        <f t="shared" si="140"/>
        <v>0</v>
      </c>
      <c r="DT118" s="47">
        <f t="shared" si="141"/>
        <v>0</v>
      </c>
      <c r="DU118" s="16">
        <f>'SC3'!CA59</f>
        <v>0</v>
      </c>
      <c r="DV118" s="16">
        <f>'SC3'!CB59</f>
        <v>0</v>
      </c>
      <c r="DW118" s="16">
        <f>'SC3'!CC59</f>
        <v>0</v>
      </c>
      <c r="DX118" s="16">
        <f t="shared" si="142"/>
        <v>0</v>
      </c>
      <c r="DY118" s="16">
        <f t="shared" si="143"/>
        <v>0</v>
      </c>
      <c r="DZ118" s="45">
        <f>'SC3'!CD59</f>
        <v>0</v>
      </c>
      <c r="EA118" s="46">
        <f>'SC3'!CE59</f>
        <v>0</v>
      </c>
      <c r="EB118" s="46">
        <f>'SC3'!CF59</f>
        <v>0</v>
      </c>
      <c r="EC118" s="46">
        <f t="shared" si="144"/>
        <v>0</v>
      </c>
      <c r="ED118" s="47">
        <f t="shared" si="145"/>
        <v>0</v>
      </c>
      <c r="EE118" s="16">
        <f>'SC3'!CG59</f>
        <v>0</v>
      </c>
      <c r="EF118" s="16">
        <f>'SC3'!CH59</f>
        <v>0</v>
      </c>
      <c r="EG118" s="16">
        <f>'SC3'!CI59</f>
        <v>0</v>
      </c>
      <c r="EH118" s="16">
        <f t="shared" si="146"/>
        <v>0</v>
      </c>
      <c r="EI118" s="16">
        <f t="shared" si="147"/>
        <v>0</v>
      </c>
      <c r="EJ118" s="45">
        <f>'SC3'!CJ59</f>
        <v>0</v>
      </c>
      <c r="EK118" s="46">
        <f>'SC3'!CK59</f>
        <v>0</v>
      </c>
      <c r="EL118" s="46">
        <f>'SC3'!CL59</f>
        <v>0</v>
      </c>
      <c r="EM118" s="46">
        <f t="shared" si="148"/>
        <v>0</v>
      </c>
      <c r="EN118" s="47">
        <f t="shared" si="149"/>
        <v>0</v>
      </c>
      <c r="EO118" s="16">
        <f>'SC3'!CM59</f>
        <v>0</v>
      </c>
      <c r="EP118" s="16">
        <f>'SC3'!CN59</f>
        <v>0</v>
      </c>
      <c r="EQ118" s="16">
        <f>'SC3'!CO59</f>
        <v>0</v>
      </c>
      <c r="ER118" s="16">
        <f t="shared" si="150"/>
        <v>0</v>
      </c>
      <c r="ES118" s="16">
        <f t="shared" si="151"/>
        <v>0</v>
      </c>
      <c r="ET118" s="45">
        <f>'SC3'!CP59</f>
        <v>0</v>
      </c>
      <c r="EU118" s="46">
        <f>'SC3'!CQ59</f>
        <v>0</v>
      </c>
      <c r="EV118" s="46">
        <f>'SC3'!CR59</f>
        <v>0</v>
      </c>
      <c r="EW118" s="46">
        <f t="shared" si="152"/>
        <v>0</v>
      </c>
      <c r="EX118" s="47">
        <f t="shared" si="153"/>
        <v>0</v>
      </c>
      <c r="EY118" s="16">
        <f>'SC3'!CS59</f>
        <v>0</v>
      </c>
      <c r="EZ118" s="16">
        <f>'SC3'!CT59</f>
        <v>0</v>
      </c>
      <c r="FA118" s="16">
        <f>'SC3'!CU59</f>
        <v>0</v>
      </c>
      <c r="FB118" s="16">
        <f t="shared" si="154"/>
        <v>0</v>
      </c>
      <c r="FC118" s="16">
        <f t="shared" si="155"/>
        <v>0</v>
      </c>
      <c r="FD118" s="45">
        <f>'SC3'!CV59</f>
        <v>0</v>
      </c>
      <c r="FE118" s="46">
        <f>'SC3'!CW59</f>
        <v>0</v>
      </c>
      <c r="FF118" s="46">
        <f>'SC3'!CX59</f>
        <v>0</v>
      </c>
      <c r="FG118" s="46">
        <f t="shared" si="156"/>
        <v>0</v>
      </c>
      <c r="FH118" s="47">
        <f t="shared" si="157"/>
        <v>0</v>
      </c>
      <c r="FI118" s="16">
        <f>'SC3'!CY59</f>
        <v>0</v>
      </c>
      <c r="FJ118" s="16">
        <f>'SC3'!CZ59</f>
        <v>0</v>
      </c>
      <c r="FK118" s="16">
        <f>'SC3'!DA59</f>
        <v>0</v>
      </c>
      <c r="FL118" s="16">
        <f t="shared" si="158"/>
        <v>0</v>
      </c>
      <c r="FM118" s="16">
        <f t="shared" si="159"/>
        <v>0</v>
      </c>
      <c r="FN118" s="45">
        <f>'SC3'!DB59</f>
        <v>0</v>
      </c>
      <c r="FO118" s="46">
        <f>'SC3'!DC59</f>
        <v>0</v>
      </c>
      <c r="FP118" s="46">
        <f>'SC3'!DD59</f>
        <v>0</v>
      </c>
      <c r="FQ118" s="46">
        <f t="shared" si="160"/>
        <v>0</v>
      </c>
      <c r="FR118" s="47">
        <f t="shared" si="161"/>
        <v>0</v>
      </c>
      <c r="FS118" s="16">
        <f>'SC3'!DE59</f>
        <v>0</v>
      </c>
      <c r="FT118" s="16">
        <f>'SC3'!DF59</f>
        <v>0</v>
      </c>
      <c r="FU118" s="16">
        <f>'SC3'!DG59</f>
        <v>0</v>
      </c>
      <c r="FV118" s="16">
        <f t="shared" si="162"/>
        <v>0</v>
      </c>
      <c r="FW118" s="16">
        <f t="shared" si="163"/>
        <v>0</v>
      </c>
      <c r="FX118" s="45">
        <f>'SC3'!DH59</f>
        <v>0</v>
      </c>
      <c r="FY118" s="46">
        <f>'SC3'!DI59</f>
        <v>0</v>
      </c>
      <c r="FZ118" s="46">
        <f>'SC3'!DJ59</f>
        <v>0</v>
      </c>
      <c r="GA118" s="46">
        <f t="shared" si="164"/>
        <v>0</v>
      </c>
      <c r="GB118" s="47">
        <f t="shared" si="165"/>
        <v>0</v>
      </c>
      <c r="GC118" s="16">
        <f>'SC3'!DK59</f>
        <v>0</v>
      </c>
      <c r="GD118" s="16">
        <f>'SC3'!DL59</f>
        <v>0</v>
      </c>
      <c r="GE118" s="16">
        <f>'SC3'!DM59</f>
        <v>0</v>
      </c>
      <c r="GF118" s="16">
        <f t="shared" si="166"/>
        <v>0</v>
      </c>
      <c r="GG118" s="16">
        <f t="shared" si="167"/>
        <v>0</v>
      </c>
      <c r="GH118" s="45">
        <f>'SC3'!DN59</f>
        <v>0</v>
      </c>
      <c r="GI118" s="46">
        <f>'SC3'!DO59</f>
        <v>0</v>
      </c>
      <c r="GJ118" s="46">
        <f>'SC3'!DP59</f>
        <v>0</v>
      </c>
      <c r="GK118" s="46">
        <f t="shared" si="168"/>
        <v>0</v>
      </c>
      <c r="GL118" s="47">
        <f t="shared" si="169"/>
        <v>0</v>
      </c>
      <c r="GM118" s="16">
        <f>'SC3'!DQ59</f>
        <v>0</v>
      </c>
      <c r="GN118" s="16">
        <f>'SC3'!DR59</f>
        <v>0</v>
      </c>
      <c r="GO118" s="16">
        <f>'SC3'!DS59</f>
        <v>0</v>
      </c>
      <c r="GP118" s="16">
        <f t="shared" si="170"/>
        <v>0</v>
      </c>
      <c r="GQ118" s="16">
        <f t="shared" si="171"/>
        <v>0</v>
      </c>
      <c r="GR118" s="45">
        <f>'SC3'!DT59</f>
        <v>0</v>
      </c>
      <c r="GS118" s="46">
        <f>'SC3'!DU59</f>
        <v>0</v>
      </c>
      <c r="GT118" s="46">
        <f>'SC3'!DV59</f>
        <v>0</v>
      </c>
      <c r="GU118" s="46">
        <f t="shared" si="172"/>
        <v>0</v>
      </c>
      <c r="GV118" s="47">
        <f t="shared" si="173"/>
        <v>0</v>
      </c>
      <c r="GW118" s="16">
        <f>'SC3'!DW59</f>
        <v>0</v>
      </c>
      <c r="GX118" s="16">
        <f>'SC3'!DX59</f>
        <v>0</v>
      </c>
      <c r="GY118" s="16">
        <f>'SC3'!DY59</f>
        <v>0</v>
      </c>
      <c r="GZ118" s="16">
        <f t="shared" si="174"/>
        <v>0</v>
      </c>
      <c r="HA118" s="16">
        <f t="shared" si="175"/>
        <v>0</v>
      </c>
      <c r="HB118" s="45">
        <f>'SC3'!DZ59</f>
        <v>0</v>
      </c>
      <c r="HC118" s="46">
        <f>'SC3'!EA59</f>
        <v>0</v>
      </c>
      <c r="HD118" s="46">
        <f>'SC3'!EB59</f>
        <v>0</v>
      </c>
      <c r="HE118" s="46">
        <f t="shared" si="176"/>
        <v>0</v>
      </c>
      <c r="HF118" s="47">
        <f t="shared" si="177"/>
        <v>0</v>
      </c>
      <c r="HG118" s="16">
        <f>'SC3'!EC59</f>
        <v>0</v>
      </c>
      <c r="HH118" s="16">
        <f>'SC3'!ED59</f>
        <v>0</v>
      </c>
      <c r="HI118" s="16">
        <f>'SC3'!EE59</f>
        <v>0</v>
      </c>
      <c r="HJ118" s="16">
        <f t="shared" si="178"/>
        <v>0</v>
      </c>
      <c r="HK118" s="16">
        <f t="shared" si="179"/>
        <v>0</v>
      </c>
      <c r="HL118" s="45">
        <f>'SC3'!EF59</f>
        <v>0</v>
      </c>
      <c r="HM118" s="46">
        <f>'SC3'!EG59</f>
        <v>0</v>
      </c>
      <c r="HN118" s="46">
        <f>'SC3'!EH59</f>
        <v>0</v>
      </c>
      <c r="HO118" s="46">
        <f t="shared" si="180"/>
        <v>0</v>
      </c>
      <c r="HP118" s="47">
        <f t="shared" si="181"/>
        <v>0</v>
      </c>
      <c r="HQ118" s="16">
        <f>'SC3'!EI59</f>
        <v>0</v>
      </c>
      <c r="HR118" s="16">
        <f>'SC3'!EJ59</f>
        <v>0</v>
      </c>
      <c r="HS118" s="16">
        <f>'SC3'!EK59</f>
        <v>0</v>
      </c>
      <c r="HT118" s="16">
        <f t="shared" si="182"/>
        <v>0</v>
      </c>
      <c r="HU118" s="16">
        <f t="shared" si="183"/>
        <v>0</v>
      </c>
      <c r="HV118" s="45">
        <f>'SC3'!EL59</f>
        <v>0</v>
      </c>
      <c r="HW118" s="46">
        <f>'SC3'!EM59</f>
        <v>0</v>
      </c>
      <c r="HX118" s="46">
        <f>'SC3'!EN59</f>
        <v>0</v>
      </c>
      <c r="HY118" s="46">
        <f t="shared" si="184"/>
        <v>0</v>
      </c>
      <c r="HZ118" s="47">
        <f t="shared" si="185"/>
        <v>0</v>
      </c>
      <c r="IA118" s="45">
        <f>'SC3'!EO59</f>
        <v>0</v>
      </c>
      <c r="IB118" s="46">
        <f>'SC3'!EP59</f>
        <v>0</v>
      </c>
      <c r="IC118" s="46">
        <f>'SC3'!EQ59</f>
        <v>0</v>
      </c>
      <c r="ID118" s="46">
        <f t="shared" si="186"/>
        <v>0</v>
      </c>
      <c r="IE118" s="47">
        <f t="shared" si="187"/>
        <v>0</v>
      </c>
    </row>
    <row r="119" spans="1:239" s="16" customFormat="1" x14ac:dyDescent="0.25">
      <c r="A119" s="16">
        <f>'SC3'!A53</f>
        <v>0</v>
      </c>
      <c r="B119" s="16" t="e">
        <f>'SC3'!B53</f>
        <v>#N/A</v>
      </c>
      <c r="C119" s="16" t="e">
        <f>'SC3'!C53</f>
        <v>#N/A</v>
      </c>
      <c r="D119" s="16" t="e">
        <f>'SC3'!D53</f>
        <v>#N/A</v>
      </c>
      <c r="E119" s="16" t="e">
        <f>'SC3'!E53</f>
        <v>#N/A</v>
      </c>
      <c r="F119" s="16" t="e">
        <f>'SC3'!F53</f>
        <v>#N/A</v>
      </c>
      <c r="G119" s="16" t="e">
        <f>'SC3'!G53</f>
        <v>#N/A</v>
      </c>
      <c r="H119" s="16" t="e">
        <f>'SC3'!H53</f>
        <v>#N/A</v>
      </c>
      <c r="I119" s="16" t="e">
        <f>'SC3'!I53</f>
        <v>#N/A</v>
      </c>
      <c r="J119" s="45" t="e">
        <f>'SC3'!J53</f>
        <v>#N/A</v>
      </c>
      <c r="K119" s="46">
        <f>'SC3'!K53</f>
        <v>0</v>
      </c>
      <c r="L119" s="46">
        <f>'SC3'!L53</f>
        <v>0</v>
      </c>
      <c r="M119" s="46" t="e">
        <f t="shared" si="188"/>
        <v>#N/A</v>
      </c>
      <c r="N119" s="47" t="e">
        <f t="shared" si="194"/>
        <v>#N/A</v>
      </c>
      <c r="O119" s="16" t="e">
        <f>'SC3'!M53</f>
        <v>#N/A</v>
      </c>
      <c r="P119" s="16">
        <f>'SC3'!N53</f>
        <v>0</v>
      </c>
      <c r="Q119" s="16">
        <f>'SC3'!O53</f>
        <v>0</v>
      </c>
      <c r="R119" s="16" t="e">
        <f t="shared" si="98"/>
        <v>#N/A</v>
      </c>
      <c r="S119" s="16" t="e">
        <f t="shared" si="99"/>
        <v>#N/A</v>
      </c>
      <c r="T119" s="45" t="e">
        <f>'SC3'!P53</f>
        <v>#N/A</v>
      </c>
      <c r="U119" s="46">
        <f>'SC3'!Q53</f>
        <v>0</v>
      </c>
      <c r="V119" s="46">
        <f>'SC3'!R53</f>
        <v>0</v>
      </c>
      <c r="W119" s="46" t="e">
        <f t="shared" si="100"/>
        <v>#N/A</v>
      </c>
      <c r="X119" s="47" t="e">
        <f t="shared" si="101"/>
        <v>#N/A</v>
      </c>
      <c r="Y119" s="16" t="e">
        <f>'SC3'!S53</f>
        <v>#N/A</v>
      </c>
      <c r="Z119" s="16">
        <f>'SC3'!T53</f>
        <v>0</v>
      </c>
      <c r="AA119" s="16">
        <f>'SC3'!U53</f>
        <v>0</v>
      </c>
      <c r="AB119" s="16" t="e">
        <f t="shared" si="102"/>
        <v>#N/A</v>
      </c>
      <c r="AC119" s="16" t="e">
        <f t="shared" si="103"/>
        <v>#N/A</v>
      </c>
      <c r="AD119" s="45" t="e">
        <f>'SC3'!V53</f>
        <v>#N/A</v>
      </c>
      <c r="AE119" s="46">
        <f>'SC3'!W53</f>
        <v>0</v>
      </c>
      <c r="AF119" s="46">
        <f>'SC3'!X53</f>
        <v>0</v>
      </c>
      <c r="AG119" s="46" t="e">
        <f t="shared" si="104"/>
        <v>#N/A</v>
      </c>
      <c r="AH119" s="47" t="e">
        <f t="shared" si="105"/>
        <v>#N/A</v>
      </c>
      <c r="AI119" s="16" t="e">
        <f>'SC3'!Y53</f>
        <v>#N/A</v>
      </c>
      <c r="AJ119" s="16">
        <f>'SC3'!Z53</f>
        <v>0</v>
      </c>
      <c r="AK119" s="16">
        <f>'SC3'!AA53</f>
        <v>0</v>
      </c>
      <c r="AL119" s="16" t="e">
        <f t="shared" si="106"/>
        <v>#N/A</v>
      </c>
      <c r="AM119" s="16" t="e">
        <f t="shared" si="107"/>
        <v>#N/A</v>
      </c>
      <c r="AN119" s="45" t="e">
        <f>'SC3'!AB53</f>
        <v>#N/A</v>
      </c>
      <c r="AO119" s="46">
        <f>'SC3'!AC53</f>
        <v>0</v>
      </c>
      <c r="AP119" s="46">
        <f>'SC3'!AD53</f>
        <v>0</v>
      </c>
      <c r="AQ119" s="46" t="e">
        <f t="shared" si="108"/>
        <v>#N/A</v>
      </c>
      <c r="AR119" s="47" t="e">
        <f t="shared" si="109"/>
        <v>#N/A</v>
      </c>
      <c r="AS119" s="16" t="e">
        <f>'SC3'!AE53</f>
        <v>#N/A</v>
      </c>
      <c r="AT119" s="16">
        <f>'SC3'!AF53</f>
        <v>0</v>
      </c>
      <c r="AU119" s="16">
        <f>'SC3'!AG53</f>
        <v>0</v>
      </c>
      <c r="AV119" s="16" t="e">
        <f t="shared" si="110"/>
        <v>#N/A</v>
      </c>
      <c r="AW119" s="16" t="e">
        <f t="shared" si="111"/>
        <v>#N/A</v>
      </c>
      <c r="AX119" s="45" t="e">
        <f>'SC3'!AH53</f>
        <v>#N/A</v>
      </c>
      <c r="AY119" s="46">
        <f>'SC3'!AI53</f>
        <v>0</v>
      </c>
      <c r="AZ119" s="46">
        <f>'SC3'!AJ53</f>
        <v>0</v>
      </c>
      <c r="BA119" s="46" t="e">
        <f t="shared" si="112"/>
        <v>#N/A</v>
      </c>
      <c r="BB119" s="47" t="e">
        <f t="shared" si="113"/>
        <v>#N/A</v>
      </c>
      <c r="BC119" s="16" t="e">
        <f>'SC3'!AK53</f>
        <v>#N/A</v>
      </c>
      <c r="BD119" s="16">
        <f>'SC3'!AL53</f>
        <v>0</v>
      </c>
      <c r="BE119" s="16">
        <f>'SC3'!AM53</f>
        <v>0</v>
      </c>
      <c r="BF119" s="16" t="e">
        <f t="shared" si="114"/>
        <v>#N/A</v>
      </c>
      <c r="BG119" s="16" t="e">
        <f t="shared" si="115"/>
        <v>#N/A</v>
      </c>
      <c r="BH119" s="45" t="e">
        <f>'SC3'!AN53</f>
        <v>#N/A</v>
      </c>
      <c r="BI119" s="46">
        <f>'SC3'!AO53</f>
        <v>0</v>
      </c>
      <c r="BJ119" s="46">
        <f>'SC3'!AP53</f>
        <v>0</v>
      </c>
      <c r="BK119" s="46" t="e">
        <f t="shared" si="116"/>
        <v>#N/A</v>
      </c>
      <c r="BL119" s="47" t="e">
        <f t="shared" si="117"/>
        <v>#N/A</v>
      </c>
      <c r="BM119" s="16" t="e">
        <f>'SC3'!AQ53</f>
        <v>#N/A</v>
      </c>
      <c r="BN119" s="16">
        <f>'SC3'!AR53</f>
        <v>0</v>
      </c>
      <c r="BO119" s="16">
        <f>'SC3'!AS53</f>
        <v>0</v>
      </c>
      <c r="BP119" s="16" t="e">
        <f t="shared" si="118"/>
        <v>#N/A</v>
      </c>
      <c r="BQ119" s="16" t="e">
        <f t="shared" si="119"/>
        <v>#N/A</v>
      </c>
      <c r="BR119" s="45" t="e">
        <f>'SC3'!AT53</f>
        <v>#N/A</v>
      </c>
      <c r="BS119" s="46">
        <f>'SC3'!AU53</f>
        <v>0</v>
      </c>
      <c r="BT119" s="46">
        <f>'SC3'!AV53</f>
        <v>0</v>
      </c>
      <c r="BU119" s="46" t="e">
        <f t="shared" si="120"/>
        <v>#N/A</v>
      </c>
      <c r="BV119" s="47" t="e">
        <f t="shared" si="121"/>
        <v>#N/A</v>
      </c>
      <c r="BW119" s="16" t="e">
        <f>'SC3'!AW53</f>
        <v>#N/A</v>
      </c>
      <c r="BX119" s="16">
        <f>'SC3'!AX53</f>
        <v>0</v>
      </c>
      <c r="BY119" s="16">
        <f>'SC3'!AY53</f>
        <v>0</v>
      </c>
      <c r="BZ119" s="16" t="e">
        <f t="shared" si="122"/>
        <v>#N/A</v>
      </c>
      <c r="CA119" s="16" t="e">
        <f t="shared" si="123"/>
        <v>#N/A</v>
      </c>
      <c r="CB119" s="45" t="e">
        <f>'SC3'!AZ53</f>
        <v>#N/A</v>
      </c>
      <c r="CC119" s="46">
        <f>'SC3'!BA53</f>
        <v>0</v>
      </c>
      <c r="CD119" s="46">
        <f>'SC3'!BB53</f>
        <v>0</v>
      </c>
      <c r="CE119" s="46" t="e">
        <f t="shared" si="124"/>
        <v>#N/A</v>
      </c>
      <c r="CF119" s="47" t="e">
        <f t="shared" si="125"/>
        <v>#N/A</v>
      </c>
      <c r="CG119" s="16" t="e">
        <f>'SC3'!BC53</f>
        <v>#N/A</v>
      </c>
      <c r="CH119" s="16">
        <f>'SC3'!BD53</f>
        <v>0</v>
      </c>
      <c r="CI119" s="16">
        <f>'SC3'!BE53</f>
        <v>0</v>
      </c>
      <c r="CJ119" s="16" t="e">
        <f t="shared" si="126"/>
        <v>#N/A</v>
      </c>
      <c r="CK119" s="16" t="e">
        <f t="shared" si="127"/>
        <v>#N/A</v>
      </c>
      <c r="CL119" s="45" t="e">
        <f>'SC3'!BF53</f>
        <v>#N/A</v>
      </c>
      <c r="CM119" s="46">
        <f>'SC3'!BG53</f>
        <v>0</v>
      </c>
      <c r="CN119" s="46">
        <f>'SC3'!BH53</f>
        <v>0</v>
      </c>
      <c r="CO119" s="46" t="e">
        <f t="shared" si="128"/>
        <v>#N/A</v>
      </c>
      <c r="CP119" s="47" t="e">
        <f t="shared" si="129"/>
        <v>#N/A</v>
      </c>
      <c r="CQ119" s="16" t="e">
        <f>'SC3'!BI53</f>
        <v>#N/A</v>
      </c>
      <c r="CR119" s="16">
        <f>'SC3'!BJ53</f>
        <v>0</v>
      </c>
      <c r="CS119" s="16">
        <f>'SC3'!BK53</f>
        <v>0</v>
      </c>
      <c r="CT119" s="16" t="e">
        <f t="shared" si="130"/>
        <v>#N/A</v>
      </c>
      <c r="CU119" s="16" t="e">
        <f t="shared" si="131"/>
        <v>#N/A</v>
      </c>
      <c r="CV119" s="45" t="e">
        <f>'SC3'!BL53</f>
        <v>#N/A</v>
      </c>
      <c r="CW119" s="46">
        <f>'SC3'!BM53</f>
        <v>0</v>
      </c>
      <c r="CX119" s="46">
        <f>'SC3'!BN53</f>
        <v>0</v>
      </c>
      <c r="CY119" s="46" t="e">
        <f t="shared" si="132"/>
        <v>#N/A</v>
      </c>
      <c r="CZ119" s="47" t="e">
        <f t="shared" si="133"/>
        <v>#N/A</v>
      </c>
      <c r="DA119" s="16" t="e">
        <f>'SC3'!BO53</f>
        <v>#N/A</v>
      </c>
      <c r="DB119" s="16">
        <f>'SC3'!BP53</f>
        <v>0</v>
      </c>
      <c r="DC119" s="16">
        <f>'SC3'!BQ53</f>
        <v>0</v>
      </c>
      <c r="DD119" s="16" t="e">
        <f t="shared" si="134"/>
        <v>#N/A</v>
      </c>
      <c r="DE119" s="16" t="e">
        <f t="shared" si="135"/>
        <v>#N/A</v>
      </c>
      <c r="DF119" s="45" t="e">
        <f>'SC3'!BR53</f>
        <v>#N/A</v>
      </c>
      <c r="DG119" s="46">
        <f>'SC3'!BS53</f>
        <v>0</v>
      </c>
      <c r="DH119" s="46">
        <f>'SC3'!BT53</f>
        <v>0</v>
      </c>
      <c r="DI119" s="46" t="e">
        <f t="shared" si="136"/>
        <v>#N/A</v>
      </c>
      <c r="DJ119" s="47" t="e">
        <f t="shared" si="137"/>
        <v>#N/A</v>
      </c>
      <c r="DK119" s="16" t="e">
        <f>'SC3'!BU53</f>
        <v>#N/A</v>
      </c>
      <c r="DL119" s="16">
        <f>'SC3'!BV53</f>
        <v>0</v>
      </c>
      <c r="DM119" s="16">
        <f>'SC3'!BW53</f>
        <v>0</v>
      </c>
      <c r="DN119" s="16" t="e">
        <f t="shared" si="138"/>
        <v>#N/A</v>
      </c>
      <c r="DO119" s="16" t="e">
        <f t="shared" si="139"/>
        <v>#N/A</v>
      </c>
      <c r="DP119" s="45" t="e">
        <f>'SC3'!BX53</f>
        <v>#N/A</v>
      </c>
      <c r="DQ119" s="46">
        <f>'SC3'!BY53</f>
        <v>0</v>
      </c>
      <c r="DR119" s="46">
        <f>'SC3'!BZ53</f>
        <v>0</v>
      </c>
      <c r="DS119" s="46" t="e">
        <f t="shared" si="140"/>
        <v>#N/A</v>
      </c>
      <c r="DT119" s="47" t="e">
        <f t="shared" si="141"/>
        <v>#N/A</v>
      </c>
      <c r="DU119" s="16" t="e">
        <f>'SC3'!CA53</f>
        <v>#N/A</v>
      </c>
      <c r="DV119" s="16">
        <f>'SC3'!CB53</f>
        <v>0</v>
      </c>
      <c r="DW119" s="16">
        <f>'SC3'!CC53</f>
        <v>0</v>
      </c>
      <c r="DX119" s="16" t="e">
        <f t="shared" si="142"/>
        <v>#N/A</v>
      </c>
      <c r="DY119" s="16" t="e">
        <f t="shared" si="143"/>
        <v>#N/A</v>
      </c>
      <c r="DZ119" s="45" t="e">
        <f>'SC3'!CD53</f>
        <v>#N/A</v>
      </c>
      <c r="EA119" s="46">
        <f>'SC3'!CE53</f>
        <v>0</v>
      </c>
      <c r="EB119" s="46">
        <f>'SC3'!CF53</f>
        <v>0</v>
      </c>
      <c r="EC119" s="46" t="e">
        <f t="shared" si="144"/>
        <v>#N/A</v>
      </c>
      <c r="ED119" s="47" t="e">
        <f t="shared" si="145"/>
        <v>#N/A</v>
      </c>
      <c r="EE119" s="16" t="e">
        <f>'SC3'!CG53</f>
        <v>#N/A</v>
      </c>
      <c r="EF119" s="16">
        <f>'SC3'!CH53</f>
        <v>0</v>
      </c>
      <c r="EG119" s="16">
        <f>'SC3'!CI53</f>
        <v>0</v>
      </c>
      <c r="EH119" s="16" t="e">
        <f t="shared" si="146"/>
        <v>#N/A</v>
      </c>
      <c r="EI119" s="16" t="e">
        <f t="shared" si="147"/>
        <v>#N/A</v>
      </c>
      <c r="EJ119" s="45" t="e">
        <f>'SC3'!CJ53</f>
        <v>#N/A</v>
      </c>
      <c r="EK119" s="46">
        <f>'SC3'!CK53</f>
        <v>0</v>
      </c>
      <c r="EL119" s="46">
        <f>'SC3'!CL53</f>
        <v>0</v>
      </c>
      <c r="EM119" s="46" t="e">
        <f t="shared" si="148"/>
        <v>#N/A</v>
      </c>
      <c r="EN119" s="47" t="e">
        <f t="shared" si="149"/>
        <v>#N/A</v>
      </c>
      <c r="EO119" s="16" t="e">
        <f>'SC3'!CM53</f>
        <v>#N/A</v>
      </c>
      <c r="EP119" s="16">
        <f>'SC3'!CN53</f>
        <v>0</v>
      </c>
      <c r="EQ119" s="16">
        <f>'SC3'!CO53</f>
        <v>0</v>
      </c>
      <c r="ER119" s="16" t="e">
        <f t="shared" si="150"/>
        <v>#N/A</v>
      </c>
      <c r="ES119" s="16" t="e">
        <f t="shared" si="151"/>
        <v>#N/A</v>
      </c>
      <c r="ET119" s="45" t="e">
        <f>'SC3'!CP53</f>
        <v>#N/A</v>
      </c>
      <c r="EU119" s="46">
        <f>'SC3'!CQ53</f>
        <v>0</v>
      </c>
      <c r="EV119" s="46">
        <f>'SC3'!CR53</f>
        <v>0</v>
      </c>
      <c r="EW119" s="46" t="e">
        <f t="shared" si="152"/>
        <v>#N/A</v>
      </c>
      <c r="EX119" s="47" t="e">
        <f t="shared" si="153"/>
        <v>#N/A</v>
      </c>
      <c r="EY119" s="16" t="e">
        <f>'SC3'!CS53</f>
        <v>#N/A</v>
      </c>
      <c r="EZ119" s="16">
        <f>'SC3'!CT53</f>
        <v>0</v>
      </c>
      <c r="FA119" s="16">
        <f>'SC3'!CU53</f>
        <v>0</v>
      </c>
      <c r="FB119" s="16" t="e">
        <f t="shared" si="154"/>
        <v>#N/A</v>
      </c>
      <c r="FC119" s="16" t="e">
        <f t="shared" si="155"/>
        <v>#N/A</v>
      </c>
      <c r="FD119" s="45" t="e">
        <f>'SC3'!CV53</f>
        <v>#N/A</v>
      </c>
      <c r="FE119" s="46">
        <f>'SC3'!CW53</f>
        <v>0</v>
      </c>
      <c r="FF119" s="46">
        <f>'SC3'!CX53</f>
        <v>0</v>
      </c>
      <c r="FG119" s="46" t="e">
        <f t="shared" si="156"/>
        <v>#N/A</v>
      </c>
      <c r="FH119" s="47" t="e">
        <f t="shared" si="157"/>
        <v>#N/A</v>
      </c>
      <c r="FI119" s="16" t="e">
        <f>'SC3'!CY53</f>
        <v>#N/A</v>
      </c>
      <c r="FJ119" s="16">
        <f>'SC3'!CZ53</f>
        <v>0</v>
      </c>
      <c r="FK119" s="16">
        <f>'SC3'!DA53</f>
        <v>0</v>
      </c>
      <c r="FL119" s="16" t="e">
        <f t="shared" si="158"/>
        <v>#N/A</v>
      </c>
      <c r="FM119" s="16" t="e">
        <f t="shared" si="159"/>
        <v>#N/A</v>
      </c>
      <c r="FN119" s="45" t="e">
        <f>'SC3'!DB53</f>
        <v>#N/A</v>
      </c>
      <c r="FO119" s="46">
        <f>'SC3'!DC53</f>
        <v>0</v>
      </c>
      <c r="FP119" s="46">
        <f>'SC3'!DD53</f>
        <v>0</v>
      </c>
      <c r="FQ119" s="46" t="e">
        <f t="shared" si="160"/>
        <v>#N/A</v>
      </c>
      <c r="FR119" s="47" t="e">
        <f t="shared" si="161"/>
        <v>#N/A</v>
      </c>
      <c r="FS119" s="16" t="e">
        <f>'SC3'!DE53</f>
        <v>#N/A</v>
      </c>
      <c r="FT119" s="16">
        <f>'SC3'!DF53</f>
        <v>0</v>
      </c>
      <c r="FU119" s="16">
        <f>'SC3'!DG53</f>
        <v>0</v>
      </c>
      <c r="FV119" s="16" t="e">
        <f t="shared" si="162"/>
        <v>#N/A</v>
      </c>
      <c r="FW119" s="16" t="e">
        <f t="shared" si="163"/>
        <v>#N/A</v>
      </c>
      <c r="FX119" s="45" t="e">
        <f>'SC3'!DH53</f>
        <v>#N/A</v>
      </c>
      <c r="FY119" s="46">
        <f>'SC3'!DI53</f>
        <v>0</v>
      </c>
      <c r="FZ119" s="46">
        <f>'SC3'!DJ53</f>
        <v>0</v>
      </c>
      <c r="GA119" s="46" t="e">
        <f t="shared" si="164"/>
        <v>#N/A</v>
      </c>
      <c r="GB119" s="47" t="e">
        <f t="shared" si="165"/>
        <v>#N/A</v>
      </c>
      <c r="GC119" s="16" t="e">
        <f>'SC3'!DK53</f>
        <v>#N/A</v>
      </c>
      <c r="GD119" s="16">
        <f>'SC3'!DL53</f>
        <v>0</v>
      </c>
      <c r="GE119" s="16">
        <f>'SC3'!DM53</f>
        <v>0</v>
      </c>
      <c r="GF119" s="16" t="e">
        <f t="shared" si="166"/>
        <v>#N/A</v>
      </c>
      <c r="GG119" s="16" t="e">
        <f t="shared" si="167"/>
        <v>#N/A</v>
      </c>
      <c r="GH119" s="45" t="e">
        <f>'SC3'!DN53</f>
        <v>#N/A</v>
      </c>
      <c r="GI119" s="46">
        <f>'SC3'!DO53</f>
        <v>0</v>
      </c>
      <c r="GJ119" s="46">
        <f>'SC3'!DP53</f>
        <v>0</v>
      </c>
      <c r="GK119" s="46" t="e">
        <f t="shared" si="168"/>
        <v>#N/A</v>
      </c>
      <c r="GL119" s="47" t="e">
        <f t="shared" si="169"/>
        <v>#N/A</v>
      </c>
      <c r="GM119" s="16" t="e">
        <f>'SC3'!DQ53</f>
        <v>#N/A</v>
      </c>
      <c r="GN119" s="16">
        <f>'SC3'!DR53</f>
        <v>0</v>
      </c>
      <c r="GO119" s="16">
        <f>'SC3'!DS53</f>
        <v>0</v>
      </c>
      <c r="GP119" s="16" t="e">
        <f t="shared" si="170"/>
        <v>#N/A</v>
      </c>
      <c r="GQ119" s="16" t="e">
        <f t="shared" si="171"/>
        <v>#N/A</v>
      </c>
      <c r="GR119" s="45" t="e">
        <f>'SC3'!DT53</f>
        <v>#N/A</v>
      </c>
      <c r="GS119" s="46">
        <f>'SC3'!DU53</f>
        <v>0</v>
      </c>
      <c r="GT119" s="46">
        <f>'SC3'!DV53</f>
        <v>0</v>
      </c>
      <c r="GU119" s="46" t="e">
        <f t="shared" si="172"/>
        <v>#N/A</v>
      </c>
      <c r="GV119" s="47" t="e">
        <f t="shared" si="173"/>
        <v>#N/A</v>
      </c>
      <c r="GW119" s="16" t="e">
        <f>'SC3'!DW53</f>
        <v>#N/A</v>
      </c>
      <c r="GX119" s="16">
        <f>'SC3'!DX53</f>
        <v>0</v>
      </c>
      <c r="GY119" s="16">
        <f>'SC3'!DY53</f>
        <v>0</v>
      </c>
      <c r="GZ119" s="16" t="e">
        <f t="shared" si="174"/>
        <v>#N/A</v>
      </c>
      <c r="HA119" s="16" t="e">
        <f t="shared" si="175"/>
        <v>#N/A</v>
      </c>
      <c r="HB119" s="45" t="e">
        <f>'SC3'!DZ53</f>
        <v>#N/A</v>
      </c>
      <c r="HC119" s="46">
        <f>'SC3'!EA53</f>
        <v>0</v>
      </c>
      <c r="HD119" s="46">
        <f>'SC3'!EB53</f>
        <v>0</v>
      </c>
      <c r="HE119" s="46" t="e">
        <f t="shared" si="176"/>
        <v>#N/A</v>
      </c>
      <c r="HF119" s="47" t="e">
        <f t="shared" si="177"/>
        <v>#N/A</v>
      </c>
      <c r="HG119" s="16" t="e">
        <f>'SC3'!EC53</f>
        <v>#N/A</v>
      </c>
      <c r="HH119" s="16">
        <f>'SC3'!ED53</f>
        <v>0</v>
      </c>
      <c r="HI119" s="16">
        <f>'SC3'!EE53</f>
        <v>0</v>
      </c>
      <c r="HJ119" s="16" t="e">
        <f t="shared" si="178"/>
        <v>#N/A</v>
      </c>
      <c r="HK119" s="16" t="e">
        <f t="shared" si="179"/>
        <v>#N/A</v>
      </c>
      <c r="HL119" s="45" t="e">
        <f>'SC3'!EF53</f>
        <v>#N/A</v>
      </c>
      <c r="HM119" s="46">
        <f>'SC3'!EG53</f>
        <v>0</v>
      </c>
      <c r="HN119" s="46">
        <f>'SC3'!EH53</f>
        <v>0</v>
      </c>
      <c r="HO119" s="46" t="e">
        <f t="shared" si="180"/>
        <v>#N/A</v>
      </c>
      <c r="HP119" s="47" t="e">
        <f t="shared" si="181"/>
        <v>#N/A</v>
      </c>
      <c r="HQ119" s="16" t="e">
        <f>'SC3'!EI53</f>
        <v>#N/A</v>
      </c>
      <c r="HR119" s="16">
        <f>'SC3'!EJ53</f>
        <v>0</v>
      </c>
      <c r="HS119" s="16">
        <f>'SC3'!EK53</f>
        <v>0</v>
      </c>
      <c r="HT119" s="16" t="e">
        <f t="shared" si="182"/>
        <v>#N/A</v>
      </c>
      <c r="HU119" s="16" t="e">
        <f t="shared" si="183"/>
        <v>#N/A</v>
      </c>
      <c r="HV119" s="45" t="e">
        <f>'SC3'!EL53</f>
        <v>#N/A</v>
      </c>
      <c r="HW119" s="46">
        <f>'SC3'!EM53</f>
        <v>0</v>
      </c>
      <c r="HX119" s="46">
        <f>'SC3'!EN53</f>
        <v>0</v>
      </c>
      <c r="HY119" s="46" t="e">
        <f t="shared" si="184"/>
        <v>#N/A</v>
      </c>
      <c r="HZ119" s="47" t="e">
        <f t="shared" si="185"/>
        <v>#N/A</v>
      </c>
      <c r="IA119" s="45" t="e">
        <f>'SC3'!EO53</f>
        <v>#N/A</v>
      </c>
      <c r="IB119" s="46">
        <f>'SC3'!EP53</f>
        <v>0</v>
      </c>
      <c r="IC119" s="46">
        <f>'SC3'!EQ53</f>
        <v>0</v>
      </c>
      <c r="ID119" s="46" t="e">
        <f t="shared" si="186"/>
        <v>#N/A</v>
      </c>
      <c r="IE119" s="47" t="e">
        <f t="shared" si="187"/>
        <v>#N/A</v>
      </c>
    </row>
    <row r="120" spans="1:239" s="16" customFormat="1" x14ac:dyDescent="0.25">
      <c r="A120" s="16">
        <f>'SC3'!A54</f>
        <v>0</v>
      </c>
      <c r="B120" s="16" t="e">
        <f>'SC3'!B54</f>
        <v>#N/A</v>
      </c>
      <c r="C120" s="16" t="e">
        <f>'SC3'!C54</f>
        <v>#N/A</v>
      </c>
      <c r="D120" s="16" t="e">
        <f>'SC3'!D54</f>
        <v>#N/A</v>
      </c>
      <c r="E120" s="16" t="e">
        <f>'SC3'!E54</f>
        <v>#N/A</v>
      </c>
      <c r="F120" s="16" t="e">
        <f>'SC3'!F54</f>
        <v>#N/A</v>
      </c>
      <c r="G120" s="16" t="e">
        <f>'SC3'!G54</f>
        <v>#N/A</v>
      </c>
      <c r="H120" s="16" t="e">
        <f>'SC3'!H54</f>
        <v>#N/A</v>
      </c>
      <c r="I120" s="16" t="e">
        <f>'SC3'!I54</f>
        <v>#N/A</v>
      </c>
      <c r="J120" s="45" t="e">
        <f>'SC3'!J54</f>
        <v>#N/A</v>
      </c>
      <c r="K120" s="46">
        <f>'SC3'!K54</f>
        <v>0</v>
      </c>
      <c r="L120" s="46">
        <f>'SC3'!L54</f>
        <v>0</v>
      </c>
      <c r="M120" s="46" t="e">
        <f t="shared" si="188"/>
        <v>#N/A</v>
      </c>
      <c r="N120" s="47" t="e">
        <f t="shared" si="194"/>
        <v>#N/A</v>
      </c>
      <c r="O120" s="16" t="e">
        <f>'SC3'!M54</f>
        <v>#N/A</v>
      </c>
      <c r="P120" s="16">
        <f>'SC3'!N54</f>
        <v>0</v>
      </c>
      <c r="Q120" s="16">
        <f>'SC3'!O54</f>
        <v>0</v>
      </c>
      <c r="R120" s="16" t="e">
        <f t="shared" si="98"/>
        <v>#N/A</v>
      </c>
      <c r="S120" s="16" t="e">
        <f t="shared" si="99"/>
        <v>#N/A</v>
      </c>
      <c r="T120" s="45" t="e">
        <f>'SC3'!P54</f>
        <v>#N/A</v>
      </c>
      <c r="U120" s="46">
        <f>'SC3'!Q54</f>
        <v>0</v>
      </c>
      <c r="V120" s="46">
        <f>'SC3'!R54</f>
        <v>0</v>
      </c>
      <c r="W120" s="46" t="e">
        <f t="shared" si="100"/>
        <v>#N/A</v>
      </c>
      <c r="X120" s="47" t="e">
        <f t="shared" si="101"/>
        <v>#N/A</v>
      </c>
      <c r="Y120" s="16" t="e">
        <f>'SC3'!S54</f>
        <v>#N/A</v>
      </c>
      <c r="Z120" s="16">
        <f>'SC3'!T54</f>
        <v>0</v>
      </c>
      <c r="AA120" s="16">
        <f>'SC3'!U54</f>
        <v>0</v>
      </c>
      <c r="AB120" s="16" t="e">
        <f t="shared" si="102"/>
        <v>#N/A</v>
      </c>
      <c r="AC120" s="16" t="e">
        <f t="shared" si="103"/>
        <v>#N/A</v>
      </c>
      <c r="AD120" s="45" t="e">
        <f>'SC3'!V54</f>
        <v>#N/A</v>
      </c>
      <c r="AE120" s="46">
        <f>'SC3'!W54</f>
        <v>0</v>
      </c>
      <c r="AF120" s="46">
        <f>'SC3'!X54</f>
        <v>0</v>
      </c>
      <c r="AG120" s="46" t="e">
        <f t="shared" si="104"/>
        <v>#N/A</v>
      </c>
      <c r="AH120" s="47" t="e">
        <f t="shared" si="105"/>
        <v>#N/A</v>
      </c>
      <c r="AI120" s="16" t="e">
        <f>'SC3'!Y54</f>
        <v>#N/A</v>
      </c>
      <c r="AJ120" s="16">
        <f>'SC3'!Z54</f>
        <v>0</v>
      </c>
      <c r="AK120" s="16">
        <f>'SC3'!AA54</f>
        <v>0</v>
      </c>
      <c r="AL120" s="16" t="e">
        <f t="shared" si="106"/>
        <v>#N/A</v>
      </c>
      <c r="AM120" s="16" t="e">
        <f t="shared" si="107"/>
        <v>#N/A</v>
      </c>
      <c r="AN120" s="45" t="e">
        <f>'SC3'!AB54</f>
        <v>#N/A</v>
      </c>
      <c r="AO120" s="46">
        <f>'SC3'!AC54</f>
        <v>0</v>
      </c>
      <c r="AP120" s="46">
        <f>'SC3'!AD54</f>
        <v>0</v>
      </c>
      <c r="AQ120" s="46" t="e">
        <f t="shared" si="108"/>
        <v>#N/A</v>
      </c>
      <c r="AR120" s="47" t="e">
        <f t="shared" si="109"/>
        <v>#N/A</v>
      </c>
      <c r="AS120" s="16" t="e">
        <f>'SC3'!AE54</f>
        <v>#N/A</v>
      </c>
      <c r="AT120" s="16">
        <f>'SC3'!AF54</f>
        <v>0</v>
      </c>
      <c r="AU120" s="16">
        <f>'SC3'!AG54</f>
        <v>0</v>
      </c>
      <c r="AV120" s="16" t="e">
        <f t="shared" si="110"/>
        <v>#N/A</v>
      </c>
      <c r="AW120" s="16" t="e">
        <f t="shared" si="111"/>
        <v>#N/A</v>
      </c>
      <c r="AX120" s="45" t="e">
        <f>'SC3'!AH54</f>
        <v>#N/A</v>
      </c>
      <c r="AY120" s="46">
        <f>'SC3'!AI54</f>
        <v>0</v>
      </c>
      <c r="AZ120" s="46">
        <f>'SC3'!AJ54</f>
        <v>0</v>
      </c>
      <c r="BA120" s="46" t="e">
        <f t="shared" si="112"/>
        <v>#N/A</v>
      </c>
      <c r="BB120" s="47" t="e">
        <f t="shared" si="113"/>
        <v>#N/A</v>
      </c>
      <c r="BC120" s="16" t="e">
        <f>'SC3'!AK54</f>
        <v>#N/A</v>
      </c>
      <c r="BD120" s="16">
        <f>'SC3'!AL54</f>
        <v>0</v>
      </c>
      <c r="BE120" s="16">
        <f>'SC3'!AM54</f>
        <v>0</v>
      </c>
      <c r="BF120" s="16" t="e">
        <f t="shared" si="114"/>
        <v>#N/A</v>
      </c>
      <c r="BG120" s="16" t="e">
        <f t="shared" si="115"/>
        <v>#N/A</v>
      </c>
      <c r="BH120" s="45" t="e">
        <f>'SC3'!AN54</f>
        <v>#N/A</v>
      </c>
      <c r="BI120" s="46">
        <f>'SC3'!AO54</f>
        <v>0</v>
      </c>
      <c r="BJ120" s="46">
        <f>'SC3'!AP54</f>
        <v>0</v>
      </c>
      <c r="BK120" s="46" t="e">
        <f t="shared" si="116"/>
        <v>#N/A</v>
      </c>
      <c r="BL120" s="47" t="e">
        <f t="shared" si="117"/>
        <v>#N/A</v>
      </c>
      <c r="BM120" s="16" t="e">
        <f>'SC3'!AQ54</f>
        <v>#N/A</v>
      </c>
      <c r="BN120" s="16">
        <f>'SC3'!AR54</f>
        <v>0</v>
      </c>
      <c r="BO120" s="16">
        <f>'SC3'!AS54</f>
        <v>0</v>
      </c>
      <c r="BP120" s="16" t="e">
        <f t="shared" si="118"/>
        <v>#N/A</v>
      </c>
      <c r="BQ120" s="16" t="e">
        <f t="shared" si="119"/>
        <v>#N/A</v>
      </c>
      <c r="BR120" s="45" t="e">
        <f>'SC3'!AT54</f>
        <v>#N/A</v>
      </c>
      <c r="BS120" s="46">
        <f>'SC3'!AU54</f>
        <v>0</v>
      </c>
      <c r="BT120" s="46">
        <f>'SC3'!AV54</f>
        <v>0</v>
      </c>
      <c r="BU120" s="46" t="e">
        <f t="shared" si="120"/>
        <v>#N/A</v>
      </c>
      <c r="BV120" s="47" t="e">
        <f t="shared" si="121"/>
        <v>#N/A</v>
      </c>
      <c r="BW120" s="16" t="e">
        <f>'SC3'!AW54</f>
        <v>#N/A</v>
      </c>
      <c r="BX120" s="16">
        <f>'SC3'!AX54</f>
        <v>0</v>
      </c>
      <c r="BY120" s="16">
        <f>'SC3'!AY54</f>
        <v>0</v>
      </c>
      <c r="BZ120" s="16" t="e">
        <f t="shared" si="122"/>
        <v>#N/A</v>
      </c>
      <c r="CA120" s="16" t="e">
        <f t="shared" si="123"/>
        <v>#N/A</v>
      </c>
      <c r="CB120" s="45" t="e">
        <f>'SC3'!AZ54</f>
        <v>#N/A</v>
      </c>
      <c r="CC120" s="46">
        <f>'SC3'!BA54</f>
        <v>0</v>
      </c>
      <c r="CD120" s="46">
        <f>'SC3'!BB54</f>
        <v>0</v>
      </c>
      <c r="CE120" s="46" t="e">
        <f t="shared" si="124"/>
        <v>#N/A</v>
      </c>
      <c r="CF120" s="47" t="e">
        <f t="shared" si="125"/>
        <v>#N/A</v>
      </c>
      <c r="CG120" s="16" t="e">
        <f>'SC3'!BC54</f>
        <v>#N/A</v>
      </c>
      <c r="CH120" s="16">
        <f>'SC3'!BD54</f>
        <v>0</v>
      </c>
      <c r="CI120" s="16">
        <f>'SC3'!BE54</f>
        <v>0</v>
      </c>
      <c r="CJ120" s="16" t="e">
        <f t="shared" si="126"/>
        <v>#N/A</v>
      </c>
      <c r="CK120" s="16" t="e">
        <f t="shared" si="127"/>
        <v>#N/A</v>
      </c>
      <c r="CL120" s="45" t="e">
        <f>'SC3'!BF54</f>
        <v>#N/A</v>
      </c>
      <c r="CM120" s="46">
        <f>'SC3'!BG54</f>
        <v>0</v>
      </c>
      <c r="CN120" s="46">
        <f>'SC3'!BH54</f>
        <v>0</v>
      </c>
      <c r="CO120" s="46" t="e">
        <f t="shared" si="128"/>
        <v>#N/A</v>
      </c>
      <c r="CP120" s="47" t="e">
        <f t="shared" si="129"/>
        <v>#N/A</v>
      </c>
      <c r="CQ120" s="16" t="e">
        <f>'SC3'!BI54</f>
        <v>#N/A</v>
      </c>
      <c r="CR120" s="16">
        <f>'SC3'!BJ54</f>
        <v>0</v>
      </c>
      <c r="CS120" s="16">
        <f>'SC3'!BK54</f>
        <v>0</v>
      </c>
      <c r="CT120" s="16" t="e">
        <f t="shared" si="130"/>
        <v>#N/A</v>
      </c>
      <c r="CU120" s="16" t="e">
        <f t="shared" si="131"/>
        <v>#N/A</v>
      </c>
      <c r="CV120" s="45" t="e">
        <f>'SC3'!BL54</f>
        <v>#N/A</v>
      </c>
      <c r="CW120" s="46">
        <f>'SC3'!BM54</f>
        <v>0</v>
      </c>
      <c r="CX120" s="46">
        <f>'SC3'!BN54</f>
        <v>0</v>
      </c>
      <c r="CY120" s="46" t="e">
        <f t="shared" si="132"/>
        <v>#N/A</v>
      </c>
      <c r="CZ120" s="47" t="e">
        <f t="shared" si="133"/>
        <v>#N/A</v>
      </c>
      <c r="DA120" s="16" t="e">
        <f>'SC3'!BO54</f>
        <v>#N/A</v>
      </c>
      <c r="DB120" s="16">
        <f>'SC3'!BP54</f>
        <v>0</v>
      </c>
      <c r="DC120" s="16">
        <f>'SC3'!BQ54</f>
        <v>0</v>
      </c>
      <c r="DD120" s="16" t="e">
        <f t="shared" si="134"/>
        <v>#N/A</v>
      </c>
      <c r="DE120" s="16" t="e">
        <f t="shared" si="135"/>
        <v>#N/A</v>
      </c>
      <c r="DF120" s="45" t="e">
        <f>'SC3'!BR54</f>
        <v>#N/A</v>
      </c>
      <c r="DG120" s="46">
        <f>'SC3'!BS54</f>
        <v>0</v>
      </c>
      <c r="DH120" s="46">
        <f>'SC3'!BT54</f>
        <v>0</v>
      </c>
      <c r="DI120" s="46" t="e">
        <f t="shared" si="136"/>
        <v>#N/A</v>
      </c>
      <c r="DJ120" s="47" t="e">
        <f t="shared" si="137"/>
        <v>#N/A</v>
      </c>
      <c r="DK120" s="16" t="e">
        <f>'SC3'!BU54</f>
        <v>#N/A</v>
      </c>
      <c r="DL120" s="16">
        <f>'SC3'!BV54</f>
        <v>0</v>
      </c>
      <c r="DM120" s="16">
        <f>'SC3'!BW54</f>
        <v>0</v>
      </c>
      <c r="DN120" s="16" t="e">
        <f t="shared" si="138"/>
        <v>#N/A</v>
      </c>
      <c r="DO120" s="16" t="e">
        <f t="shared" si="139"/>
        <v>#N/A</v>
      </c>
      <c r="DP120" s="45" t="e">
        <f>'SC3'!BX54</f>
        <v>#N/A</v>
      </c>
      <c r="DQ120" s="46">
        <f>'SC3'!BY54</f>
        <v>0</v>
      </c>
      <c r="DR120" s="46">
        <f>'SC3'!BZ54</f>
        <v>0</v>
      </c>
      <c r="DS120" s="46" t="e">
        <f t="shared" si="140"/>
        <v>#N/A</v>
      </c>
      <c r="DT120" s="47" t="e">
        <f t="shared" si="141"/>
        <v>#N/A</v>
      </c>
      <c r="DU120" s="16" t="e">
        <f>'SC3'!CA54</f>
        <v>#N/A</v>
      </c>
      <c r="DV120" s="16">
        <f>'SC3'!CB54</f>
        <v>0</v>
      </c>
      <c r="DW120" s="16">
        <f>'SC3'!CC54</f>
        <v>0</v>
      </c>
      <c r="DX120" s="16" t="e">
        <f t="shared" si="142"/>
        <v>#N/A</v>
      </c>
      <c r="DY120" s="16" t="e">
        <f t="shared" si="143"/>
        <v>#N/A</v>
      </c>
      <c r="DZ120" s="45" t="e">
        <f>'SC3'!CD54</f>
        <v>#N/A</v>
      </c>
      <c r="EA120" s="46">
        <f>'SC3'!CE54</f>
        <v>0</v>
      </c>
      <c r="EB120" s="46">
        <f>'SC3'!CF54</f>
        <v>0</v>
      </c>
      <c r="EC120" s="46" t="e">
        <f t="shared" si="144"/>
        <v>#N/A</v>
      </c>
      <c r="ED120" s="47" t="e">
        <f t="shared" si="145"/>
        <v>#N/A</v>
      </c>
      <c r="EE120" s="16" t="e">
        <f>'SC3'!CG54</f>
        <v>#N/A</v>
      </c>
      <c r="EF120" s="16">
        <f>'SC3'!CH54</f>
        <v>0</v>
      </c>
      <c r="EG120" s="16">
        <f>'SC3'!CI54</f>
        <v>0</v>
      </c>
      <c r="EH120" s="16" t="e">
        <f t="shared" si="146"/>
        <v>#N/A</v>
      </c>
      <c r="EI120" s="16" t="e">
        <f t="shared" si="147"/>
        <v>#N/A</v>
      </c>
      <c r="EJ120" s="45" t="e">
        <f>'SC3'!CJ54</f>
        <v>#N/A</v>
      </c>
      <c r="EK120" s="46">
        <f>'SC3'!CK54</f>
        <v>0</v>
      </c>
      <c r="EL120" s="46">
        <f>'SC3'!CL54</f>
        <v>0</v>
      </c>
      <c r="EM120" s="46" t="e">
        <f t="shared" si="148"/>
        <v>#N/A</v>
      </c>
      <c r="EN120" s="47" t="e">
        <f t="shared" si="149"/>
        <v>#N/A</v>
      </c>
      <c r="EO120" s="16" t="e">
        <f>'SC3'!CM54</f>
        <v>#N/A</v>
      </c>
      <c r="EP120" s="16">
        <f>'SC3'!CN54</f>
        <v>0</v>
      </c>
      <c r="EQ120" s="16">
        <f>'SC3'!CO54</f>
        <v>0</v>
      </c>
      <c r="ER120" s="16" t="e">
        <f t="shared" si="150"/>
        <v>#N/A</v>
      </c>
      <c r="ES120" s="16" t="e">
        <f t="shared" si="151"/>
        <v>#N/A</v>
      </c>
      <c r="ET120" s="45" t="e">
        <f>'SC3'!CP54</f>
        <v>#N/A</v>
      </c>
      <c r="EU120" s="46">
        <f>'SC3'!CQ54</f>
        <v>0</v>
      </c>
      <c r="EV120" s="46">
        <f>'SC3'!CR54</f>
        <v>0</v>
      </c>
      <c r="EW120" s="46" t="e">
        <f t="shared" si="152"/>
        <v>#N/A</v>
      </c>
      <c r="EX120" s="47" t="e">
        <f t="shared" si="153"/>
        <v>#N/A</v>
      </c>
      <c r="EY120" s="16" t="e">
        <f>'SC3'!CS54</f>
        <v>#N/A</v>
      </c>
      <c r="EZ120" s="16">
        <f>'SC3'!CT54</f>
        <v>0</v>
      </c>
      <c r="FA120" s="16">
        <f>'SC3'!CU54</f>
        <v>0</v>
      </c>
      <c r="FB120" s="16" t="e">
        <f t="shared" si="154"/>
        <v>#N/A</v>
      </c>
      <c r="FC120" s="16" t="e">
        <f t="shared" si="155"/>
        <v>#N/A</v>
      </c>
      <c r="FD120" s="45" t="e">
        <f>'SC3'!CV54</f>
        <v>#N/A</v>
      </c>
      <c r="FE120" s="46">
        <f>'SC3'!CW54</f>
        <v>0</v>
      </c>
      <c r="FF120" s="46">
        <f>'SC3'!CX54</f>
        <v>0</v>
      </c>
      <c r="FG120" s="46" t="e">
        <f t="shared" si="156"/>
        <v>#N/A</v>
      </c>
      <c r="FH120" s="47" t="e">
        <f t="shared" si="157"/>
        <v>#N/A</v>
      </c>
      <c r="FI120" s="16" t="e">
        <f>'SC3'!CY54</f>
        <v>#N/A</v>
      </c>
      <c r="FJ120" s="16">
        <f>'SC3'!CZ54</f>
        <v>0</v>
      </c>
      <c r="FK120" s="16">
        <f>'SC3'!DA54</f>
        <v>0</v>
      </c>
      <c r="FL120" s="16" t="e">
        <f t="shared" si="158"/>
        <v>#N/A</v>
      </c>
      <c r="FM120" s="16" t="e">
        <f t="shared" si="159"/>
        <v>#N/A</v>
      </c>
      <c r="FN120" s="45" t="e">
        <f>'SC3'!DB54</f>
        <v>#N/A</v>
      </c>
      <c r="FO120" s="46">
        <f>'SC3'!DC54</f>
        <v>0</v>
      </c>
      <c r="FP120" s="46">
        <f>'SC3'!DD54</f>
        <v>0</v>
      </c>
      <c r="FQ120" s="46" t="e">
        <f t="shared" si="160"/>
        <v>#N/A</v>
      </c>
      <c r="FR120" s="47" t="e">
        <f t="shared" si="161"/>
        <v>#N/A</v>
      </c>
      <c r="FS120" s="16" t="e">
        <f>'SC3'!DE54</f>
        <v>#N/A</v>
      </c>
      <c r="FT120" s="16">
        <f>'SC3'!DF54</f>
        <v>0</v>
      </c>
      <c r="FU120" s="16">
        <f>'SC3'!DG54</f>
        <v>0</v>
      </c>
      <c r="FV120" s="16" t="e">
        <f t="shared" si="162"/>
        <v>#N/A</v>
      </c>
      <c r="FW120" s="16" t="e">
        <f t="shared" si="163"/>
        <v>#N/A</v>
      </c>
      <c r="FX120" s="45" t="e">
        <f>'SC3'!DH54</f>
        <v>#N/A</v>
      </c>
      <c r="FY120" s="46">
        <f>'SC3'!DI54</f>
        <v>0</v>
      </c>
      <c r="FZ120" s="46">
        <f>'SC3'!DJ54</f>
        <v>0</v>
      </c>
      <c r="GA120" s="46" t="e">
        <f t="shared" si="164"/>
        <v>#N/A</v>
      </c>
      <c r="GB120" s="47" t="e">
        <f t="shared" si="165"/>
        <v>#N/A</v>
      </c>
      <c r="GC120" s="16" t="e">
        <f>'SC3'!DK54</f>
        <v>#N/A</v>
      </c>
      <c r="GD120" s="16">
        <f>'SC3'!DL54</f>
        <v>0</v>
      </c>
      <c r="GE120" s="16">
        <f>'SC3'!DM54</f>
        <v>0</v>
      </c>
      <c r="GF120" s="16" t="e">
        <f t="shared" si="166"/>
        <v>#N/A</v>
      </c>
      <c r="GG120" s="16" t="e">
        <f t="shared" si="167"/>
        <v>#N/A</v>
      </c>
      <c r="GH120" s="45" t="e">
        <f>'SC3'!DN54</f>
        <v>#N/A</v>
      </c>
      <c r="GI120" s="46">
        <f>'SC3'!DO54</f>
        <v>0</v>
      </c>
      <c r="GJ120" s="46">
        <f>'SC3'!DP54</f>
        <v>0</v>
      </c>
      <c r="GK120" s="46" t="e">
        <f t="shared" si="168"/>
        <v>#N/A</v>
      </c>
      <c r="GL120" s="47" t="e">
        <f t="shared" si="169"/>
        <v>#N/A</v>
      </c>
      <c r="GM120" s="16" t="e">
        <f>'SC3'!DQ54</f>
        <v>#N/A</v>
      </c>
      <c r="GN120" s="16">
        <f>'SC3'!DR54</f>
        <v>0</v>
      </c>
      <c r="GO120" s="16">
        <f>'SC3'!DS54</f>
        <v>0</v>
      </c>
      <c r="GP120" s="16" t="e">
        <f t="shared" si="170"/>
        <v>#N/A</v>
      </c>
      <c r="GQ120" s="16" t="e">
        <f t="shared" si="171"/>
        <v>#N/A</v>
      </c>
      <c r="GR120" s="45" t="e">
        <f>'SC3'!DT54</f>
        <v>#N/A</v>
      </c>
      <c r="GS120" s="46">
        <f>'SC3'!DU54</f>
        <v>0</v>
      </c>
      <c r="GT120" s="46">
        <f>'SC3'!DV54</f>
        <v>0</v>
      </c>
      <c r="GU120" s="46" t="e">
        <f t="shared" si="172"/>
        <v>#N/A</v>
      </c>
      <c r="GV120" s="47" t="e">
        <f t="shared" si="173"/>
        <v>#N/A</v>
      </c>
      <c r="GW120" s="16" t="e">
        <f>'SC3'!DW54</f>
        <v>#N/A</v>
      </c>
      <c r="GX120" s="16">
        <f>'SC3'!DX54</f>
        <v>0</v>
      </c>
      <c r="GY120" s="16">
        <f>'SC3'!DY54</f>
        <v>0</v>
      </c>
      <c r="GZ120" s="16" t="e">
        <f t="shared" si="174"/>
        <v>#N/A</v>
      </c>
      <c r="HA120" s="16" t="e">
        <f t="shared" si="175"/>
        <v>#N/A</v>
      </c>
      <c r="HB120" s="45" t="e">
        <f>'SC3'!DZ54</f>
        <v>#N/A</v>
      </c>
      <c r="HC120" s="46">
        <f>'SC3'!EA54</f>
        <v>0</v>
      </c>
      <c r="HD120" s="46">
        <f>'SC3'!EB54</f>
        <v>0</v>
      </c>
      <c r="HE120" s="46" t="e">
        <f t="shared" si="176"/>
        <v>#N/A</v>
      </c>
      <c r="HF120" s="47" t="e">
        <f t="shared" si="177"/>
        <v>#N/A</v>
      </c>
      <c r="HG120" s="16" t="e">
        <f>'SC3'!EC54</f>
        <v>#N/A</v>
      </c>
      <c r="HH120" s="16">
        <f>'SC3'!ED54</f>
        <v>0</v>
      </c>
      <c r="HI120" s="16">
        <f>'SC3'!EE54</f>
        <v>0</v>
      </c>
      <c r="HJ120" s="16" t="e">
        <f t="shared" si="178"/>
        <v>#N/A</v>
      </c>
      <c r="HK120" s="16" t="e">
        <f t="shared" si="179"/>
        <v>#N/A</v>
      </c>
      <c r="HL120" s="45" t="e">
        <f>'SC3'!EF54</f>
        <v>#N/A</v>
      </c>
      <c r="HM120" s="46">
        <f>'SC3'!EG54</f>
        <v>0</v>
      </c>
      <c r="HN120" s="46">
        <f>'SC3'!EH54</f>
        <v>0</v>
      </c>
      <c r="HO120" s="46" t="e">
        <f t="shared" si="180"/>
        <v>#N/A</v>
      </c>
      <c r="HP120" s="47" t="e">
        <f t="shared" si="181"/>
        <v>#N/A</v>
      </c>
      <c r="HQ120" s="16" t="e">
        <f>'SC3'!EI54</f>
        <v>#N/A</v>
      </c>
      <c r="HR120" s="16">
        <f>'SC3'!EJ54</f>
        <v>0</v>
      </c>
      <c r="HS120" s="16">
        <f>'SC3'!EK54</f>
        <v>0</v>
      </c>
      <c r="HT120" s="16" t="e">
        <f t="shared" si="182"/>
        <v>#N/A</v>
      </c>
      <c r="HU120" s="16" t="e">
        <f t="shared" si="183"/>
        <v>#N/A</v>
      </c>
      <c r="HV120" s="45" t="e">
        <f>'SC3'!EL54</f>
        <v>#N/A</v>
      </c>
      <c r="HW120" s="46">
        <f>'SC3'!EM54</f>
        <v>0</v>
      </c>
      <c r="HX120" s="46">
        <f>'SC3'!EN54</f>
        <v>0</v>
      </c>
      <c r="HY120" s="46" t="e">
        <f t="shared" si="184"/>
        <v>#N/A</v>
      </c>
      <c r="HZ120" s="47" t="e">
        <f t="shared" si="185"/>
        <v>#N/A</v>
      </c>
      <c r="IA120" s="45" t="e">
        <f>'SC3'!EO54</f>
        <v>#N/A</v>
      </c>
      <c r="IB120" s="46">
        <f>'SC3'!EP54</f>
        <v>0</v>
      </c>
      <c r="IC120" s="46">
        <f>'SC3'!EQ54</f>
        <v>0</v>
      </c>
      <c r="ID120" s="46" t="e">
        <f t="shared" si="186"/>
        <v>#N/A</v>
      </c>
      <c r="IE120" s="47" t="e">
        <f t="shared" si="187"/>
        <v>#N/A</v>
      </c>
    </row>
    <row r="121" spans="1:239" s="16" customFormat="1" x14ac:dyDescent="0.25">
      <c r="A121" s="16">
        <f>'SC3'!A55</f>
        <v>0</v>
      </c>
      <c r="B121" s="16" t="e">
        <f>'SC3'!B55</f>
        <v>#N/A</v>
      </c>
      <c r="C121" s="16" t="e">
        <f>'SC3'!C55</f>
        <v>#N/A</v>
      </c>
      <c r="D121" s="16" t="e">
        <f>'SC3'!D55</f>
        <v>#N/A</v>
      </c>
      <c r="E121" s="16" t="e">
        <f>'SC3'!E55</f>
        <v>#N/A</v>
      </c>
      <c r="F121" s="16" t="e">
        <f>'SC3'!F55</f>
        <v>#N/A</v>
      </c>
      <c r="G121" s="16" t="e">
        <f>'SC3'!G55</f>
        <v>#N/A</v>
      </c>
      <c r="H121" s="16" t="e">
        <f>'SC3'!H55</f>
        <v>#N/A</v>
      </c>
      <c r="I121" s="16" t="e">
        <f>'SC3'!I55</f>
        <v>#N/A</v>
      </c>
      <c r="J121" s="45" t="e">
        <f>'SC3'!J55</f>
        <v>#N/A</v>
      </c>
      <c r="K121" s="46">
        <f>'SC3'!K55</f>
        <v>0</v>
      </c>
      <c r="L121" s="46">
        <f>'SC3'!L55</f>
        <v>0</v>
      </c>
      <c r="M121" s="46" t="e">
        <f t="shared" si="188"/>
        <v>#N/A</v>
      </c>
      <c r="N121" s="47" t="e">
        <f t="shared" si="194"/>
        <v>#N/A</v>
      </c>
      <c r="O121" s="16" t="e">
        <f>'SC3'!M55</f>
        <v>#N/A</v>
      </c>
      <c r="P121" s="16">
        <f>'SC3'!N55</f>
        <v>0</v>
      </c>
      <c r="Q121" s="16">
        <f>'SC3'!O55</f>
        <v>0</v>
      </c>
      <c r="R121" s="16" t="e">
        <f t="shared" si="98"/>
        <v>#N/A</v>
      </c>
      <c r="S121" s="16" t="e">
        <f t="shared" si="99"/>
        <v>#N/A</v>
      </c>
      <c r="T121" s="45" t="e">
        <f>'SC3'!P55</f>
        <v>#N/A</v>
      </c>
      <c r="U121" s="46">
        <f>'SC3'!Q55</f>
        <v>0</v>
      </c>
      <c r="V121" s="46">
        <f>'SC3'!R55</f>
        <v>0</v>
      </c>
      <c r="W121" s="46" t="e">
        <f t="shared" si="100"/>
        <v>#N/A</v>
      </c>
      <c r="X121" s="47" t="e">
        <f t="shared" si="101"/>
        <v>#N/A</v>
      </c>
      <c r="Y121" s="16" t="e">
        <f>'SC3'!S55</f>
        <v>#N/A</v>
      </c>
      <c r="Z121" s="16">
        <f>'SC3'!T55</f>
        <v>0</v>
      </c>
      <c r="AA121" s="16">
        <f>'SC3'!U55</f>
        <v>0</v>
      </c>
      <c r="AB121" s="16" t="e">
        <f t="shared" si="102"/>
        <v>#N/A</v>
      </c>
      <c r="AC121" s="16" t="e">
        <f t="shared" si="103"/>
        <v>#N/A</v>
      </c>
      <c r="AD121" s="45" t="e">
        <f>'SC3'!V55</f>
        <v>#N/A</v>
      </c>
      <c r="AE121" s="46">
        <f>'SC3'!W55</f>
        <v>0</v>
      </c>
      <c r="AF121" s="46">
        <f>'SC3'!X55</f>
        <v>0</v>
      </c>
      <c r="AG121" s="46" t="e">
        <f t="shared" si="104"/>
        <v>#N/A</v>
      </c>
      <c r="AH121" s="47" t="e">
        <f t="shared" si="105"/>
        <v>#N/A</v>
      </c>
      <c r="AI121" s="16" t="e">
        <f>'SC3'!Y55</f>
        <v>#N/A</v>
      </c>
      <c r="AJ121" s="16">
        <f>'SC3'!Z55</f>
        <v>0</v>
      </c>
      <c r="AK121" s="16">
        <f>'SC3'!AA55</f>
        <v>0</v>
      </c>
      <c r="AL121" s="16" t="e">
        <f t="shared" si="106"/>
        <v>#N/A</v>
      </c>
      <c r="AM121" s="16" t="e">
        <f t="shared" si="107"/>
        <v>#N/A</v>
      </c>
      <c r="AN121" s="45" t="e">
        <f>'SC3'!AB55</f>
        <v>#N/A</v>
      </c>
      <c r="AO121" s="46">
        <f>'SC3'!AC55</f>
        <v>0</v>
      </c>
      <c r="AP121" s="46">
        <f>'SC3'!AD55</f>
        <v>0</v>
      </c>
      <c r="AQ121" s="46" t="e">
        <f t="shared" si="108"/>
        <v>#N/A</v>
      </c>
      <c r="AR121" s="47" t="e">
        <f t="shared" si="109"/>
        <v>#N/A</v>
      </c>
      <c r="AS121" s="16" t="e">
        <f>'SC3'!AE55</f>
        <v>#N/A</v>
      </c>
      <c r="AT121" s="16">
        <f>'SC3'!AF55</f>
        <v>0</v>
      </c>
      <c r="AU121" s="16">
        <f>'SC3'!AG55</f>
        <v>0</v>
      </c>
      <c r="AV121" s="16" t="e">
        <f t="shared" si="110"/>
        <v>#N/A</v>
      </c>
      <c r="AW121" s="16" t="e">
        <f t="shared" si="111"/>
        <v>#N/A</v>
      </c>
      <c r="AX121" s="45" t="e">
        <f>'SC3'!AH55</f>
        <v>#N/A</v>
      </c>
      <c r="AY121" s="46">
        <f>'SC3'!AI55</f>
        <v>0</v>
      </c>
      <c r="AZ121" s="46">
        <f>'SC3'!AJ55</f>
        <v>0</v>
      </c>
      <c r="BA121" s="46" t="e">
        <f t="shared" si="112"/>
        <v>#N/A</v>
      </c>
      <c r="BB121" s="47" t="e">
        <f t="shared" si="113"/>
        <v>#N/A</v>
      </c>
      <c r="BC121" s="16" t="e">
        <f>'SC3'!AK55</f>
        <v>#N/A</v>
      </c>
      <c r="BD121" s="16">
        <f>'SC3'!AL55</f>
        <v>0</v>
      </c>
      <c r="BE121" s="16">
        <f>'SC3'!AM55</f>
        <v>0</v>
      </c>
      <c r="BF121" s="16" t="e">
        <f t="shared" si="114"/>
        <v>#N/A</v>
      </c>
      <c r="BG121" s="16" t="e">
        <f t="shared" si="115"/>
        <v>#N/A</v>
      </c>
      <c r="BH121" s="45" t="e">
        <f>'SC3'!AN55</f>
        <v>#N/A</v>
      </c>
      <c r="BI121" s="46">
        <f>'SC3'!AO55</f>
        <v>0</v>
      </c>
      <c r="BJ121" s="46">
        <f>'SC3'!AP55</f>
        <v>0</v>
      </c>
      <c r="BK121" s="46" t="e">
        <f t="shared" si="116"/>
        <v>#N/A</v>
      </c>
      <c r="BL121" s="47" t="e">
        <f t="shared" si="117"/>
        <v>#N/A</v>
      </c>
      <c r="BM121" s="16" t="e">
        <f>'SC3'!AQ55</f>
        <v>#N/A</v>
      </c>
      <c r="BN121" s="16">
        <f>'SC3'!AR55</f>
        <v>0</v>
      </c>
      <c r="BO121" s="16">
        <f>'SC3'!AS55</f>
        <v>0</v>
      </c>
      <c r="BP121" s="16" t="e">
        <f t="shared" si="118"/>
        <v>#N/A</v>
      </c>
      <c r="BQ121" s="16" t="e">
        <f t="shared" si="119"/>
        <v>#N/A</v>
      </c>
      <c r="BR121" s="45" t="e">
        <f>'SC3'!AT55</f>
        <v>#N/A</v>
      </c>
      <c r="BS121" s="46">
        <f>'SC3'!AU55</f>
        <v>0</v>
      </c>
      <c r="BT121" s="46">
        <f>'SC3'!AV55</f>
        <v>0</v>
      </c>
      <c r="BU121" s="46" t="e">
        <f t="shared" si="120"/>
        <v>#N/A</v>
      </c>
      <c r="BV121" s="47" t="e">
        <f t="shared" si="121"/>
        <v>#N/A</v>
      </c>
      <c r="BW121" s="16" t="e">
        <f>'SC3'!AW55</f>
        <v>#N/A</v>
      </c>
      <c r="BX121" s="16">
        <f>'SC3'!AX55</f>
        <v>0</v>
      </c>
      <c r="BY121" s="16">
        <f>'SC3'!AY55</f>
        <v>0</v>
      </c>
      <c r="BZ121" s="16" t="e">
        <f t="shared" si="122"/>
        <v>#N/A</v>
      </c>
      <c r="CA121" s="16" t="e">
        <f t="shared" si="123"/>
        <v>#N/A</v>
      </c>
      <c r="CB121" s="45" t="e">
        <f>'SC3'!AZ55</f>
        <v>#N/A</v>
      </c>
      <c r="CC121" s="46">
        <f>'SC3'!BA55</f>
        <v>0</v>
      </c>
      <c r="CD121" s="46">
        <f>'SC3'!BB55</f>
        <v>0</v>
      </c>
      <c r="CE121" s="46" t="e">
        <f t="shared" si="124"/>
        <v>#N/A</v>
      </c>
      <c r="CF121" s="47" t="e">
        <f t="shared" si="125"/>
        <v>#N/A</v>
      </c>
      <c r="CG121" s="16" t="e">
        <f>'SC3'!BC55</f>
        <v>#N/A</v>
      </c>
      <c r="CH121" s="16">
        <f>'SC3'!BD55</f>
        <v>0</v>
      </c>
      <c r="CI121" s="16">
        <f>'SC3'!BE55</f>
        <v>0</v>
      </c>
      <c r="CJ121" s="16" t="e">
        <f t="shared" si="126"/>
        <v>#N/A</v>
      </c>
      <c r="CK121" s="16" t="e">
        <f t="shared" si="127"/>
        <v>#N/A</v>
      </c>
      <c r="CL121" s="45" t="e">
        <f>'SC3'!BF55</f>
        <v>#N/A</v>
      </c>
      <c r="CM121" s="46">
        <f>'SC3'!BG55</f>
        <v>0</v>
      </c>
      <c r="CN121" s="46">
        <f>'SC3'!BH55</f>
        <v>0</v>
      </c>
      <c r="CO121" s="46" t="e">
        <f t="shared" si="128"/>
        <v>#N/A</v>
      </c>
      <c r="CP121" s="47" t="e">
        <f t="shared" si="129"/>
        <v>#N/A</v>
      </c>
      <c r="CQ121" s="16" t="e">
        <f>'SC3'!BI55</f>
        <v>#N/A</v>
      </c>
      <c r="CR121" s="16">
        <f>'SC3'!BJ55</f>
        <v>0</v>
      </c>
      <c r="CS121" s="16">
        <f>'SC3'!BK55</f>
        <v>0</v>
      </c>
      <c r="CT121" s="16" t="e">
        <f t="shared" si="130"/>
        <v>#N/A</v>
      </c>
      <c r="CU121" s="16" t="e">
        <f t="shared" si="131"/>
        <v>#N/A</v>
      </c>
      <c r="CV121" s="45" t="e">
        <f>'SC3'!BL55</f>
        <v>#N/A</v>
      </c>
      <c r="CW121" s="46">
        <f>'SC3'!BM55</f>
        <v>0</v>
      </c>
      <c r="CX121" s="46">
        <f>'SC3'!BN55</f>
        <v>0</v>
      </c>
      <c r="CY121" s="46" t="e">
        <f t="shared" si="132"/>
        <v>#N/A</v>
      </c>
      <c r="CZ121" s="47" t="e">
        <f t="shared" si="133"/>
        <v>#N/A</v>
      </c>
      <c r="DA121" s="16" t="e">
        <f>'SC3'!BO55</f>
        <v>#N/A</v>
      </c>
      <c r="DB121" s="16">
        <f>'SC3'!BP55</f>
        <v>0</v>
      </c>
      <c r="DC121" s="16">
        <f>'SC3'!BQ55</f>
        <v>0</v>
      </c>
      <c r="DD121" s="16" t="e">
        <f t="shared" si="134"/>
        <v>#N/A</v>
      </c>
      <c r="DE121" s="16" t="e">
        <f t="shared" si="135"/>
        <v>#N/A</v>
      </c>
      <c r="DF121" s="45" t="e">
        <f>'SC3'!BR55</f>
        <v>#N/A</v>
      </c>
      <c r="DG121" s="46">
        <f>'SC3'!BS55</f>
        <v>0</v>
      </c>
      <c r="DH121" s="46">
        <f>'SC3'!BT55</f>
        <v>0</v>
      </c>
      <c r="DI121" s="46" t="e">
        <f t="shared" si="136"/>
        <v>#N/A</v>
      </c>
      <c r="DJ121" s="47" t="e">
        <f t="shared" si="137"/>
        <v>#N/A</v>
      </c>
      <c r="DK121" s="16" t="e">
        <f>'SC3'!BU55</f>
        <v>#N/A</v>
      </c>
      <c r="DL121" s="16">
        <f>'SC3'!BV55</f>
        <v>0</v>
      </c>
      <c r="DM121" s="16">
        <f>'SC3'!BW55</f>
        <v>0</v>
      </c>
      <c r="DN121" s="16" t="e">
        <f t="shared" si="138"/>
        <v>#N/A</v>
      </c>
      <c r="DO121" s="16" t="e">
        <f t="shared" si="139"/>
        <v>#N/A</v>
      </c>
      <c r="DP121" s="45" t="e">
        <f>'SC3'!BX55</f>
        <v>#N/A</v>
      </c>
      <c r="DQ121" s="46">
        <f>'SC3'!BY55</f>
        <v>0</v>
      </c>
      <c r="DR121" s="46">
        <f>'SC3'!BZ55</f>
        <v>0</v>
      </c>
      <c r="DS121" s="46" t="e">
        <f t="shared" si="140"/>
        <v>#N/A</v>
      </c>
      <c r="DT121" s="47" t="e">
        <f t="shared" si="141"/>
        <v>#N/A</v>
      </c>
      <c r="DU121" s="16" t="e">
        <f>'SC3'!CA55</f>
        <v>#N/A</v>
      </c>
      <c r="DV121" s="16">
        <f>'SC3'!CB55</f>
        <v>0</v>
      </c>
      <c r="DW121" s="16">
        <f>'SC3'!CC55</f>
        <v>0</v>
      </c>
      <c r="DX121" s="16" t="e">
        <f t="shared" si="142"/>
        <v>#N/A</v>
      </c>
      <c r="DY121" s="16" t="e">
        <f t="shared" si="143"/>
        <v>#N/A</v>
      </c>
      <c r="DZ121" s="45" t="e">
        <f>'SC3'!CD55</f>
        <v>#N/A</v>
      </c>
      <c r="EA121" s="46">
        <f>'SC3'!CE55</f>
        <v>0</v>
      </c>
      <c r="EB121" s="46">
        <f>'SC3'!CF55</f>
        <v>0</v>
      </c>
      <c r="EC121" s="46" t="e">
        <f t="shared" si="144"/>
        <v>#N/A</v>
      </c>
      <c r="ED121" s="47" t="e">
        <f t="shared" si="145"/>
        <v>#N/A</v>
      </c>
      <c r="EE121" s="16" t="e">
        <f>'SC3'!CG55</f>
        <v>#N/A</v>
      </c>
      <c r="EF121" s="16">
        <f>'SC3'!CH55</f>
        <v>0</v>
      </c>
      <c r="EG121" s="16">
        <f>'SC3'!CI55</f>
        <v>0</v>
      </c>
      <c r="EH121" s="16" t="e">
        <f t="shared" si="146"/>
        <v>#N/A</v>
      </c>
      <c r="EI121" s="16" t="e">
        <f t="shared" si="147"/>
        <v>#N/A</v>
      </c>
      <c r="EJ121" s="45" t="e">
        <f>'SC3'!CJ55</f>
        <v>#N/A</v>
      </c>
      <c r="EK121" s="46">
        <f>'SC3'!CK55</f>
        <v>0</v>
      </c>
      <c r="EL121" s="46">
        <f>'SC3'!CL55</f>
        <v>0</v>
      </c>
      <c r="EM121" s="46" t="e">
        <f t="shared" si="148"/>
        <v>#N/A</v>
      </c>
      <c r="EN121" s="47" t="e">
        <f t="shared" si="149"/>
        <v>#N/A</v>
      </c>
      <c r="EO121" s="16" t="e">
        <f>'SC3'!CM55</f>
        <v>#N/A</v>
      </c>
      <c r="EP121" s="16">
        <f>'SC3'!CN55</f>
        <v>0</v>
      </c>
      <c r="EQ121" s="16">
        <f>'SC3'!CO55</f>
        <v>0</v>
      </c>
      <c r="ER121" s="16" t="e">
        <f t="shared" si="150"/>
        <v>#N/A</v>
      </c>
      <c r="ES121" s="16" t="e">
        <f t="shared" si="151"/>
        <v>#N/A</v>
      </c>
      <c r="ET121" s="45" t="e">
        <f>'SC3'!CP55</f>
        <v>#N/A</v>
      </c>
      <c r="EU121" s="46">
        <f>'SC3'!CQ55</f>
        <v>0</v>
      </c>
      <c r="EV121" s="46">
        <f>'SC3'!CR55</f>
        <v>0</v>
      </c>
      <c r="EW121" s="46" t="e">
        <f t="shared" si="152"/>
        <v>#N/A</v>
      </c>
      <c r="EX121" s="47" t="e">
        <f t="shared" si="153"/>
        <v>#N/A</v>
      </c>
      <c r="EY121" s="16" t="e">
        <f>'SC3'!CS55</f>
        <v>#N/A</v>
      </c>
      <c r="EZ121" s="16">
        <f>'SC3'!CT55</f>
        <v>0</v>
      </c>
      <c r="FA121" s="16">
        <f>'SC3'!CU55</f>
        <v>0</v>
      </c>
      <c r="FB121" s="16" t="e">
        <f t="shared" si="154"/>
        <v>#N/A</v>
      </c>
      <c r="FC121" s="16" t="e">
        <f t="shared" si="155"/>
        <v>#N/A</v>
      </c>
      <c r="FD121" s="45" t="e">
        <f>'SC3'!CV55</f>
        <v>#N/A</v>
      </c>
      <c r="FE121" s="46">
        <f>'SC3'!CW55</f>
        <v>0</v>
      </c>
      <c r="FF121" s="46">
        <f>'SC3'!CX55</f>
        <v>0</v>
      </c>
      <c r="FG121" s="46" t="e">
        <f t="shared" si="156"/>
        <v>#N/A</v>
      </c>
      <c r="FH121" s="47" t="e">
        <f t="shared" si="157"/>
        <v>#N/A</v>
      </c>
      <c r="FI121" s="16" t="e">
        <f>'SC3'!CY55</f>
        <v>#N/A</v>
      </c>
      <c r="FJ121" s="16">
        <f>'SC3'!CZ55</f>
        <v>0</v>
      </c>
      <c r="FK121" s="16">
        <f>'SC3'!DA55</f>
        <v>0</v>
      </c>
      <c r="FL121" s="16" t="e">
        <f t="shared" si="158"/>
        <v>#N/A</v>
      </c>
      <c r="FM121" s="16" t="e">
        <f t="shared" si="159"/>
        <v>#N/A</v>
      </c>
      <c r="FN121" s="45" t="e">
        <f>'SC3'!DB55</f>
        <v>#N/A</v>
      </c>
      <c r="FO121" s="46">
        <f>'SC3'!DC55</f>
        <v>0</v>
      </c>
      <c r="FP121" s="46">
        <f>'SC3'!DD55</f>
        <v>0</v>
      </c>
      <c r="FQ121" s="46" t="e">
        <f t="shared" si="160"/>
        <v>#N/A</v>
      </c>
      <c r="FR121" s="47" t="e">
        <f t="shared" si="161"/>
        <v>#N/A</v>
      </c>
      <c r="FS121" s="16" t="e">
        <f>'SC3'!DE55</f>
        <v>#N/A</v>
      </c>
      <c r="FT121" s="16">
        <f>'SC3'!DF55</f>
        <v>0</v>
      </c>
      <c r="FU121" s="16">
        <f>'SC3'!DG55</f>
        <v>0</v>
      </c>
      <c r="FV121" s="16" t="e">
        <f t="shared" si="162"/>
        <v>#N/A</v>
      </c>
      <c r="FW121" s="16" t="e">
        <f t="shared" si="163"/>
        <v>#N/A</v>
      </c>
      <c r="FX121" s="45" t="e">
        <f>'SC3'!DH55</f>
        <v>#N/A</v>
      </c>
      <c r="FY121" s="46">
        <f>'SC3'!DI55</f>
        <v>0</v>
      </c>
      <c r="FZ121" s="46">
        <f>'SC3'!DJ55</f>
        <v>0</v>
      </c>
      <c r="GA121" s="46" t="e">
        <f t="shared" si="164"/>
        <v>#N/A</v>
      </c>
      <c r="GB121" s="47" t="e">
        <f t="shared" si="165"/>
        <v>#N/A</v>
      </c>
      <c r="GC121" s="16" t="e">
        <f>'SC3'!DK55</f>
        <v>#N/A</v>
      </c>
      <c r="GD121" s="16">
        <f>'SC3'!DL55</f>
        <v>0</v>
      </c>
      <c r="GE121" s="16">
        <f>'SC3'!DM55</f>
        <v>0</v>
      </c>
      <c r="GF121" s="16" t="e">
        <f t="shared" si="166"/>
        <v>#N/A</v>
      </c>
      <c r="GG121" s="16" t="e">
        <f t="shared" si="167"/>
        <v>#N/A</v>
      </c>
      <c r="GH121" s="45" t="e">
        <f>'SC3'!DN55</f>
        <v>#N/A</v>
      </c>
      <c r="GI121" s="46">
        <f>'SC3'!DO55</f>
        <v>0</v>
      </c>
      <c r="GJ121" s="46">
        <f>'SC3'!DP55</f>
        <v>0</v>
      </c>
      <c r="GK121" s="46" t="e">
        <f t="shared" si="168"/>
        <v>#N/A</v>
      </c>
      <c r="GL121" s="47" t="e">
        <f t="shared" si="169"/>
        <v>#N/A</v>
      </c>
      <c r="GM121" s="16" t="e">
        <f>'SC3'!DQ55</f>
        <v>#N/A</v>
      </c>
      <c r="GN121" s="16">
        <f>'SC3'!DR55</f>
        <v>0</v>
      </c>
      <c r="GO121" s="16">
        <f>'SC3'!DS55</f>
        <v>0</v>
      </c>
      <c r="GP121" s="16" t="e">
        <f t="shared" si="170"/>
        <v>#N/A</v>
      </c>
      <c r="GQ121" s="16" t="e">
        <f t="shared" si="171"/>
        <v>#N/A</v>
      </c>
      <c r="GR121" s="45" t="e">
        <f>'SC3'!DT55</f>
        <v>#N/A</v>
      </c>
      <c r="GS121" s="46">
        <f>'SC3'!DU55</f>
        <v>0</v>
      </c>
      <c r="GT121" s="46">
        <f>'SC3'!DV55</f>
        <v>0</v>
      </c>
      <c r="GU121" s="46" t="e">
        <f t="shared" si="172"/>
        <v>#N/A</v>
      </c>
      <c r="GV121" s="47" t="e">
        <f t="shared" si="173"/>
        <v>#N/A</v>
      </c>
      <c r="GW121" s="16" t="e">
        <f>'SC3'!DW55</f>
        <v>#N/A</v>
      </c>
      <c r="GX121" s="16">
        <f>'SC3'!DX55</f>
        <v>0</v>
      </c>
      <c r="GY121" s="16">
        <f>'SC3'!DY55</f>
        <v>0</v>
      </c>
      <c r="GZ121" s="16" t="e">
        <f t="shared" si="174"/>
        <v>#N/A</v>
      </c>
      <c r="HA121" s="16" t="e">
        <f t="shared" si="175"/>
        <v>#N/A</v>
      </c>
      <c r="HB121" s="45" t="e">
        <f>'SC3'!DZ55</f>
        <v>#N/A</v>
      </c>
      <c r="HC121" s="46">
        <f>'SC3'!EA55</f>
        <v>0</v>
      </c>
      <c r="HD121" s="46">
        <f>'SC3'!EB55</f>
        <v>0</v>
      </c>
      <c r="HE121" s="46" t="e">
        <f t="shared" si="176"/>
        <v>#N/A</v>
      </c>
      <c r="HF121" s="47" t="e">
        <f t="shared" si="177"/>
        <v>#N/A</v>
      </c>
      <c r="HG121" s="16" t="e">
        <f>'SC3'!EC55</f>
        <v>#N/A</v>
      </c>
      <c r="HH121" s="16">
        <f>'SC3'!ED55</f>
        <v>0</v>
      </c>
      <c r="HI121" s="16">
        <f>'SC3'!EE55</f>
        <v>0</v>
      </c>
      <c r="HJ121" s="16" t="e">
        <f t="shared" si="178"/>
        <v>#N/A</v>
      </c>
      <c r="HK121" s="16" t="e">
        <f t="shared" si="179"/>
        <v>#N/A</v>
      </c>
      <c r="HL121" s="45" t="e">
        <f>'SC3'!EF55</f>
        <v>#N/A</v>
      </c>
      <c r="HM121" s="46">
        <f>'SC3'!EG55</f>
        <v>0</v>
      </c>
      <c r="HN121" s="46">
        <f>'SC3'!EH55</f>
        <v>0</v>
      </c>
      <c r="HO121" s="46" t="e">
        <f t="shared" si="180"/>
        <v>#N/A</v>
      </c>
      <c r="HP121" s="47" t="e">
        <f t="shared" si="181"/>
        <v>#N/A</v>
      </c>
      <c r="HQ121" s="16" t="e">
        <f>'SC3'!EI55</f>
        <v>#N/A</v>
      </c>
      <c r="HR121" s="16">
        <f>'SC3'!EJ55</f>
        <v>0</v>
      </c>
      <c r="HS121" s="16">
        <f>'SC3'!EK55</f>
        <v>0</v>
      </c>
      <c r="HT121" s="16" t="e">
        <f t="shared" si="182"/>
        <v>#N/A</v>
      </c>
      <c r="HU121" s="16" t="e">
        <f t="shared" si="183"/>
        <v>#N/A</v>
      </c>
      <c r="HV121" s="45" t="e">
        <f>'SC3'!EL55</f>
        <v>#N/A</v>
      </c>
      <c r="HW121" s="46">
        <f>'SC3'!EM55</f>
        <v>0</v>
      </c>
      <c r="HX121" s="46">
        <f>'SC3'!EN55</f>
        <v>0</v>
      </c>
      <c r="HY121" s="46" t="e">
        <f t="shared" si="184"/>
        <v>#N/A</v>
      </c>
      <c r="HZ121" s="47" t="e">
        <f t="shared" si="185"/>
        <v>#N/A</v>
      </c>
      <c r="IA121" s="45" t="e">
        <f>'SC3'!EO55</f>
        <v>#N/A</v>
      </c>
      <c r="IB121" s="46">
        <f>'SC3'!EP55</f>
        <v>0</v>
      </c>
      <c r="IC121" s="46">
        <f>'SC3'!EQ55</f>
        <v>0</v>
      </c>
      <c r="ID121" s="46" t="e">
        <f t="shared" si="186"/>
        <v>#N/A</v>
      </c>
      <c r="IE121" s="47" t="e">
        <f t="shared" si="187"/>
        <v>#N/A</v>
      </c>
    </row>
    <row r="122" spans="1:239" s="16" customFormat="1" x14ac:dyDescent="0.25">
      <c r="A122" s="16">
        <f>'SC3'!A56</f>
        <v>0</v>
      </c>
      <c r="B122" s="16" t="e">
        <f>'SC3'!B56</f>
        <v>#N/A</v>
      </c>
      <c r="C122" s="16" t="e">
        <f>'SC3'!C56</f>
        <v>#N/A</v>
      </c>
      <c r="D122" s="16" t="e">
        <f>'SC3'!D56</f>
        <v>#N/A</v>
      </c>
      <c r="E122" s="16" t="e">
        <f>'SC3'!E56</f>
        <v>#N/A</v>
      </c>
      <c r="F122" s="16" t="e">
        <f>'SC3'!F56</f>
        <v>#N/A</v>
      </c>
      <c r="G122" s="16" t="e">
        <f>'SC3'!G56</f>
        <v>#N/A</v>
      </c>
      <c r="H122" s="16" t="e">
        <f>'SC3'!H56</f>
        <v>#N/A</v>
      </c>
      <c r="I122" s="16" t="e">
        <f>'SC3'!I56</f>
        <v>#N/A</v>
      </c>
      <c r="J122" s="45" t="e">
        <f>'SC3'!J56</f>
        <v>#N/A</v>
      </c>
      <c r="K122" s="46">
        <f>'SC3'!K56</f>
        <v>0</v>
      </c>
      <c r="L122" s="46">
        <f>'SC3'!L56</f>
        <v>0</v>
      </c>
      <c r="M122" s="46" t="e">
        <f t="shared" si="188"/>
        <v>#N/A</v>
      </c>
      <c r="N122" s="47" t="e">
        <f t="shared" si="194"/>
        <v>#N/A</v>
      </c>
      <c r="O122" s="16" t="e">
        <f>'SC3'!M56</f>
        <v>#N/A</v>
      </c>
      <c r="P122" s="16">
        <f>'SC3'!N56</f>
        <v>0</v>
      </c>
      <c r="Q122" s="16">
        <f>'SC3'!O56</f>
        <v>0</v>
      </c>
      <c r="R122" s="16" t="e">
        <f t="shared" si="98"/>
        <v>#N/A</v>
      </c>
      <c r="S122" s="16" t="e">
        <f t="shared" si="99"/>
        <v>#N/A</v>
      </c>
      <c r="T122" s="45" t="e">
        <f>'SC3'!P56</f>
        <v>#N/A</v>
      </c>
      <c r="U122" s="46">
        <f>'SC3'!Q56</f>
        <v>0</v>
      </c>
      <c r="V122" s="46">
        <f>'SC3'!R56</f>
        <v>0</v>
      </c>
      <c r="W122" s="46" t="e">
        <f t="shared" si="100"/>
        <v>#N/A</v>
      </c>
      <c r="X122" s="47" t="e">
        <f t="shared" si="101"/>
        <v>#N/A</v>
      </c>
      <c r="Y122" s="16" t="e">
        <f>'SC3'!S56</f>
        <v>#N/A</v>
      </c>
      <c r="Z122" s="16">
        <f>'SC3'!T56</f>
        <v>0</v>
      </c>
      <c r="AA122" s="16">
        <f>'SC3'!U56</f>
        <v>0</v>
      </c>
      <c r="AB122" s="16" t="e">
        <f t="shared" si="102"/>
        <v>#N/A</v>
      </c>
      <c r="AC122" s="16" t="e">
        <f t="shared" si="103"/>
        <v>#N/A</v>
      </c>
      <c r="AD122" s="45" t="e">
        <f>'SC3'!V56</f>
        <v>#N/A</v>
      </c>
      <c r="AE122" s="46">
        <f>'SC3'!W56</f>
        <v>0</v>
      </c>
      <c r="AF122" s="46">
        <f>'SC3'!X56</f>
        <v>0</v>
      </c>
      <c r="AG122" s="46" t="e">
        <f t="shared" si="104"/>
        <v>#N/A</v>
      </c>
      <c r="AH122" s="47" t="e">
        <f t="shared" si="105"/>
        <v>#N/A</v>
      </c>
      <c r="AI122" s="16" t="e">
        <f>'SC3'!Y56</f>
        <v>#N/A</v>
      </c>
      <c r="AJ122" s="16">
        <f>'SC3'!Z56</f>
        <v>0</v>
      </c>
      <c r="AK122" s="16">
        <f>'SC3'!AA56</f>
        <v>0</v>
      </c>
      <c r="AL122" s="16" t="e">
        <f t="shared" si="106"/>
        <v>#N/A</v>
      </c>
      <c r="AM122" s="16" t="e">
        <f t="shared" si="107"/>
        <v>#N/A</v>
      </c>
      <c r="AN122" s="45" t="e">
        <f>'SC3'!AB56</f>
        <v>#N/A</v>
      </c>
      <c r="AO122" s="46">
        <f>'SC3'!AC56</f>
        <v>0</v>
      </c>
      <c r="AP122" s="46">
        <f>'SC3'!AD56</f>
        <v>0</v>
      </c>
      <c r="AQ122" s="46" t="e">
        <f t="shared" si="108"/>
        <v>#N/A</v>
      </c>
      <c r="AR122" s="47" t="e">
        <f t="shared" si="109"/>
        <v>#N/A</v>
      </c>
      <c r="AS122" s="16" t="e">
        <f>'SC3'!AE56</f>
        <v>#N/A</v>
      </c>
      <c r="AT122" s="16">
        <f>'SC3'!AF56</f>
        <v>0</v>
      </c>
      <c r="AU122" s="16">
        <f>'SC3'!AG56</f>
        <v>0</v>
      </c>
      <c r="AV122" s="16" t="e">
        <f t="shared" si="110"/>
        <v>#N/A</v>
      </c>
      <c r="AW122" s="16" t="e">
        <f t="shared" si="111"/>
        <v>#N/A</v>
      </c>
      <c r="AX122" s="45" t="e">
        <f>'SC3'!AH56</f>
        <v>#N/A</v>
      </c>
      <c r="AY122" s="46">
        <f>'SC3'!AI56</f>
        <v>0</v>
      </c>
      <c r="AZ122" s="46">
        <f>'SC3'!AJ56</f>
        <v>0</v>
      </c>
      <c r="BA122" s="46" t="e">
        <f t="shared" si="112"/>
        <v>#N/A</v>
      </c>
      <c r="BB122" s="47" t="e">
        <f t="shared" si="113"/>
        <v>#N/A</v>
      </c>
      <c r="BC122" s="16" t="e">
        <f>'SC3'!AK56</f>
        <v>#N/A</v>
      </c>
      <c r="BD122" s="16">
        <f>'SC3'!AL56</f>
        <v>0</v>
      </c>
      <c r="BE122" s="16">
        <f>'SC3'!AM56</f>
        <v>0</v>
      </c>
      <c r="BF122" s="16" t="e">
        <f t="shared" si="114"/>
        <v>#N/A</v>
      </c>
      <c r="BG122" s="16" t="e">
        <f t="shared" si="115"/>
        <v>#N/A</v>
      </c>
      <c r="BH122" s="45" t="e">
        <f>'SC3'!AN56</f>
        <v>#N/A</v>
      </c>
      <c r="BI122" s="46">
        <f>'SC3'!AO56</f>
        <v>0</v>
      </c>
      <c r="BJ122" s="46">
        <f>'SC3'!AP56</f>
        <v>0</v>
      </c>
      <c r="BK122" s="46" t="e">
        <f t="shared" si="116"/>
        <v>#N/A</v>
      </c>
      <c r="BL122" s="47" t="e">
        <f t="shared" si="117"/>
        <v>#N/A</v>
      </c>
      <c r="BM122" s="16" t="e">
        <f>'SC3'!AQ56</f>
        <v>#N/A</v>
      </c>
      <c r="BN122" s="16">
        <f>'SC3'!AR56</f>
        <v>0</v>
      </c>
      <c r="BO122" s="16">
        <f>'SC3'!AS56</f>
        <v>0</v>
      </c>
      <c r="BP122" s="16" t="e">
        <f t="shared" si="118"/>
        <v>#N/A</v>
      </c>
      <c r="BQ122" s="16" t="e">
        <f t="shared" si="119"/>
        <v>#N/A</v>
      </c>
      <c r="BR122" s="45" t="e">
        <f>'SC3'!AT56</f>
        <v>#N/A</v>
      </c>
      <c r="BS122" s="46">
        <f>'SC3'!AU56</f>
        <v>0</v>
      </c>
      <c r="BT122" s="46">
        <f>'SC3'!AV56</f>
        <v>0</v>
      </c>
      <c r="BU122" s="46" t="e">
        <f t="shared" si="120"/>
        <v>#N/A</v>
      </c>
      <c r="BV122" s="47" t="e">
        <f t="shared" si="121"/>
        <v>#N/A</v>
      </c>
      <c r="BW122" s="16" t="e">
        <f>'SC3'!AW56</f>
        <v>#N/A</v>
      </c>
      <c r="BX122" s="16">
        <f>'SC3'!AX56</f>
        <v>0</v>
      </c>
      <c r="BY122" s="16">
        <f>'SC3'!AY56</f>
        <v>0</v>
      </c>
      <c r="BZ122" s="16" t="e">
        <f t="shared" si="122"/>
        <v>#N/A</v>
      </c>
      <c r="CA122" s="16" t="e">
        <f t="shared" si="123"/>
        <v>#N/A</v>
      </c>
      <c r="CB122" s="45" t="e">
        <f>'SC3'!AZ56</f>
        <v>#N/A</v>
      </c>
      <c r="CC122" s="46">
        <f>'SC3'!BA56</f>
        <v>0</v>
      </c>
      <c r="CD122" s="46">
        <f>'SC3'!BB56</f>
        <v>0</v>
      </c>
      <c r="CE122" s="46" t="e">
        <f t="shared" si="124"/>
        <v>#N/A</v>
      </c>
      <c r="CF122" s="47" t="e">
        <f t="shared" si="125"/>
        <v>#N/A</v>
      </c>
      <c r="CG122" s="16" t="e">
        <f>'SC3'!BC56</f>
        <v>#N/A</v>
      </c>
      <c r="CH122" s="16">
        <f>'SC3'!BD56</f>
        <v>0</v>
      </c>
      <c r="CI122" s="16">
        <f>'SC3'!BE56</f>
        <v>0</v>
      </c>
      <c r="CJ122" s="16" t="e">
        <f t="shared" si="126"/>
        <v>#N/A</v>
      </c>
      <c r="CK122" s="16" t="e">
        <f t="shared" si="127"/>
        <v>#N/A</v>
      </c>
      <c r="CL122" s="45" t="e">
        <f>'SC3'!BF56</f>
        <v>#N/A</v>
      </c>
      <c r="CM122" s="46">
        <f>'SC3'!BG56</f>
        <v>0</v>
      </c>
      <c r="CN122" s="46">
        <f>'SC3'!BH56</f>
        <v>0</v>
      </c>
      <c r="CO122" s="46" t="e">
        <f t="shared" si="128"/>
        <v>#N/A</v>
      </c>
      <c r="CP122" s="47" t="e">
        <f t="shared" si="129"/>
        <v>#N/A</v>
      </c>
      <c r="CQ122" s="16" t="e">
        <f>'SC3'!BI56</f>
        <v>#N/A</v>
      </c>
      <c r="CR122" s="16">
        <f>'SC3'!BJ56</f>
        <v>0</v>
      </c>
      <c r="CS122" s="16">
        <f>'SC3'!BK56</f>
        <v>0</v>
      </c>
      <c r="CT122" s="16" t="e">
        <f t="shared" si="130"/>
        <v>#N/A</v>
      </c>
      <c r="CU122" s="16" t="e">
        <f t="shared" si="131"/>
        <v>#N/A</v>
      </c>
      <c r="CV122" s="45" t="e">
        <f>'SC3'!BL56</f>
        <v>#N/A</v>
      </c>
      <c r="CW122" s="46">
        <f>'SC3'!BM56</f>
        <v>0</v>
      </c>
      <c r="CX122" s="46">
        <f>'SC3'!BN56</f>
        <v>0</v>
      </c>
      <c r="CY122" s="46" t="e">
        <f t="shared" si="132"/>
        <v>#N/A</v>
      </c>
      <c r="CZ122" s="47" t="e">
        <f t="shared" si="133"/>
        <v>#N/A</v>
      </c>
      <c r="DA122" s="16" t="e">
        <f>'SC3'!BO56</f>
        <v>#N/A</v>
      </c>
      <c r="DB122" s="16">
        <f>'SC3'!BP56</f>
        <v>0</v>
      </c>
      <c r="DC122" s="16">
        <f>'SC3'!BQ56</f>
        <v>0</v>
      </c>
      <c r="DD122" s="16" t="e">
        <f t="shared" si="134"/>
        <v>#N/A</v>
      </c>
      <c r="DE122" s="16" t="e">
        <f t="shared" si="135"/>
        <v>#N/A</v>
      </c>
      <c r="DF122" s="45" t="e">
        <f>'SC3'!BR56</f>
        <v>#N/A</v>
      </c>
      <c r="DG122" s="46">
        <f>'SC3'!BS56</f>
        <v>0</v>
      </c>
      <c r="DH122" s="46">
        <f>'SC3'!BT56</f>
        <v>0</v>
      </c>
      <c r="DI122" s="46" t="e">
        <f t="shared" si="136"/>
        <v>#N/A</v>
      </c>
      <c r="DJ122" s="47" t="e">
        <f t="shared" si="137"/>
        <v>#N/A</v>
      </c>
      <c r="DK122" s="16" t="e">
        <f>'SC3'!BU56</f>
        <v>#N/A</v>
      </c>
      <c r="DL122" s="16">
        <f>'SC3'!BV56</f>
        <v>0</v>
      </c>
      <c r="DM122" s="16">
        <f>'SC3'!BW56</f>
        <v>0</v>
      </c>
      <c r="DN122" s="16" t="e">
        <f t="shared" si="138"/>
        <v>#N/A</v>
      </c>
      <c r="DO122" s="16" t="e">
        <f t="shared" si="139"/>
        <v>#N/A</v>
      </c>
      <c r="DP122" s="45" t="e">
        <f>'SC3'!BX56</f>
        <v>#N/A</v>
      </c>
      <c r="DQ122" s="46">
        <f>'SC3'!BY56</f>
        <v>0</v>
      </c>
      <c r="DR122" s="46">
        <f>'SC3'!BZ56</f>
        <v>0</v>
      </c>
      <c r="DS122" s="46" t="e">
        <f t="shared" si="140"/>
        <v>#N/A</v>
      </c>
      <c r="DT122" s="47" t="e">
        <f t="shared" si="141"/>
        <v>#N/A</v>
      </c>
      <c r="DU122" s="16" t="e">
        <f>'SC3'!CA56</f>
        <v>#N/A</v>
      </c>
      <c r="DV122" s="16">
        <f>'SC3'!CB56</f>
        <v>0</v>
      </c>
      <c r="DW122" s="16">
        <f>'SC3'!CC56</f>
        <v>0</v>
      </c>
      <c r="DX122" s="16" t="e">
        <f t="shared" si="142"/>
        <v>#N/A</v>
      </c>
      <c r="DY122" s="16" t="e">
        <f t="shared" si="143"/>
        <v>#N/A</v>
      </c>
      <c r="DZ122" s="45" t="e">
        <f>'SC3'!CD56</f>
        <v>#N/A</v>
      </c>
      <c r="EA122" s="46">
        <f>'SC3'!CE56</f>
        <v>0</v>
      </c>
      <c r="EB122" s="46">
        <f>'SC3'!CF56</f>
        <v>0</v>
      </c>
      <c r="EC122" s="46" t="e">
        <f t="shared" si="144"/>
        <v>#N/A</v>
      </c>
      <c r="ED122" s="47" t="e">
        <f t="shared" si="145"/>
        <v>#N/A</v>
      </c>
      <c r="EE122" s="16" t="e">
        <f>'SC3'!CG56</f>
        <v>#N/A</v>
      </c>
      <c r="EF122" s="16">
        <f>'SC3'!CH56</f>
        <v>0</v>
      </c>
      <c r="EG122" s="16">
        <f>'SC3'!CI56</f>
        <v>0</v>
      </c>
      <c r="EH122" s="16" t="e">
        <f t="shared" si="146"/>
        <v>#N/A</v>
      </c>
      <c r="EI122" s="16" t="e">
        <f t="shared" si="147"/>
        <v>#N/A</v>
      </c>
      <c r="EJ122" s="45" t="e">
        <f>'SC3'!CJ56</f>
        <v>#N/A</v>
      </c>
      <c r="EK122" s="46">
        <f>'SC3'!CK56</f>
        <v>0</v>
      </c>
      <c r="EL122" s="46">
        <f>'SC3'!CL56</f>
        <v>0</v>
      </c>
      <c r="EM122" s="46" t="e">
        <f t="shared" si="148"/>
        <v>#N/A</v>
      </c>
      <c r="EN122" s="47" t="e">
        <f t="shared" si="149"/>
        <v>#N/A</v>
      </c>
      <c r="EO122" s="16" t="e">
        <f>'SC3'!CM56</f>
        <v>#N/A</v>
      </c>
      <c r="EP122" s="16">
        <f>'SC3'!CN56</f>
        <v>0</v>
      </c>
      <c r="EQ122" s="16">
        <f>'SC3'!CO56</f>
        <v>0</v>
      </c>
      <c r="ER122" s="16" t="e">
        <f t="shared" si="150"/>
        <v>#N/A</v>
      </c>
      <c r="ES122" s="16" t="e">
        <f t="shared" si="151"/>
        <v>#N/A</v>
      </c>
      <c r="ET122" s="45" t="e">
        <f>'SC3'!CP56</f>
        <v>#N/A</v>
      </c>
      <c r="EU122" s="46">
        <f>'SC3'!CQ56</f>
        <v>0</v>
      </c>
      <c r="EV122" s="46">
        <f>'SC3'!CR56</f>
        <v>0</v>
      </c>
      <c r="EW122" s="46" t="e">
        <f t="shared" si="152"/>
        <v>#N/A</v>
      </c>
      <c r="EX122" s="47" t="e">
        <f t="shared" si="153"/>
        <v>#N/A</v>
      </c>
      <c r="EY122" s="16" t="e">
        <f>'SC3'!CS56</f>
        <v>#N/A</v>
      </c>
      <c r="EZ122" s="16">
        <f>'SC3'!CT56</f>
        <v>0</v>
      </c>
      <c r="FA122" s="16">
        <f>'SC3'!CU56</f>
        <v>0</v>
      </c>
      <c r="FB122" s="16" t="e">
        <f t="shared" si="154"/>
        <v>#N/A</v>
      </c>
      <c r="FC122" s="16" t="e">
        <f t="shared" si="155"/>
        <v>#N/A</v>
      </c>
      <c r="FD122" s="45" t="e">
        <f>'SC3'!CV56</f>
        <v>#N/A</v>
      </c>
      <c r="FE122" s="46">
        <f>'SC3'!CW56</f>
        <v>0</v>
      </c>
      <c r="FF122" s="46">
        <f>'SC3'!CX56</f>
        <v>0</v>
      </c>
      <c r="FG122" s="46" t="e">
        <f t="shared" si="156"/>
        <v>#N/A</v>
      </c>
      <c r="FH122" s="47" t="e">
        <f t="shared" si="157"/>
        <v>#N/A</v>
      </c>
      <c r="FI122" s="16" t="e">
        <f>'SC3'!CY56</f>
        <v>#N/A</v>
      </c>
      <c r="FJ122" s="16">
        <f>'SC3'!CZ56</f>
        <v>0</v>
      </c>
      <c r="FK122" s="16">
        <f>'SC3'!DA56</f>
        <v>0</v>
      </c>
      <c r="FL122" s="16" t="e">
        <f t="shared" si="158"/>
        <v>#N/A</v>
      </c>
      <c r="FM122" s="16" t="e">
        <f t="shared" si="159"/>
        <v>#N/A</v>
      </c>
      <c r="FN122" s="45" t="e">
        <f>'SC3'!DB56</f>
        <v>#N/A</v>
      </c>
      <c r="FO122" s="46">
        <f>'SC3'!DC56</f>
        <v>0</v>
      </c>
      <c r="FP122" s="46">
        <f>'SC3'!DD56</f>
        <v>0</v>
      </c>
      <c r="FQ122" s="46" t="e">
        <f t="shared" si="160"/>
        <v>#N/A</v>
      </c>
      <c r="FR122" s="47" t="e">
        <f t="shared" si="161"/>
        <v>#N/A</v>
      </c>
      <c r="FS122" s="16" t="e">
        <f>'SC3'!DE56</f>
        <v>#N/A</v>
      </c>
      <c r="FT122" s="16">
        <f>'SC3'!DF56</f>
        <v>0</v>
      </c>
      <c r="FU122" s="16">
        <f>'SC3'!DG56</f>
        <v>0</v>
      </c>
      <c r="FV122" s="16" t="e">
        <f t="shared" si="162"/>
        <v>#N/A</v>
      </c>
      <c r="FW122" s="16" t="e">
        <f t="shared" si="163"/>
        <v>#N/A</v>
      </c>
      <c r="FX122" s="45" t="e">
        <f>'SC3'!DH56</f>
        <v>#N/A</v>
      </c>
      <c r="FY122" s="46">
        <f>'SC3'!DI56</f>
        <v>0</v>
      </c>
      <c r="FZ122" s="46">
        <f>'SC3'!DJ56</f>
        <v>0</v>
      </c>
      <c r="GA122" s="46" t="e">
        <f t="shared" si="164"/>
        <v>#N/A</v>
      </c>
      <c r="GB122" s="47" t="e">
        <f t="shared" si="165"/>
        <v>#N/A</v>
      </c>
      <c r="GC122" s="16" t="e">
        <f>'SC3'!DK56</f>
        <v>#N/A</v>
      </c>
      <c r="GD122" s="16">
        <f>'SC3'!DL56</f>
        <v>0</v>
      </c>
      <c r="GE122" s="16">
        <f>'SC3'!DM56</f>
        <v>0</v>
      </c>
      <c r="GF122" s="16" t="e">
        <f t="shared" si="166"/>
        <v>#N/A</v>
      </c>
      <c r="GG122" s="16" t="e">
        <f t="shared" si="167"/>
        <v>#N/A</v>
      </c>
      <c r="GH122" s="45" t="e">
        <f>'SC3'!DN56</f>
        <v>#N/A</v>
      </c>
      <c r="GI122" s="46">
        <f>'SC3'!DO56</f>
        <v>0</v>
      </c>
      <c r="GJ122" s="46">
        <f>'SC3'!DP56</f>
        <v>0</v>
      </c>
      <c r="GK122" s="46" t="e">
        <f t="shared" si="168"/>
        <v>#N/A</v>
      </c>
      <c r="GL122" s="47" t="e">
        <f t="shared" si="169"/>
        <v>#N/A</v>
      </c>
      <c r="GM122" s="16" t="e">
        <f>'SC3'!DQ56</f>
        <v>#N/A</v>
      </c>
      <c r="GN122" s="16">
        <f>'SC3'!DR56</f>
        <v>0</v>
      </c>
      <c r="GO122" s="16">
        <f>'SC3'!DS56</f>
        <v>0</v>
      </c>
      <c r="GP122" s="16" t="e">
        <f t="shared" si="170"/>
        <v>#N/A</v>
      </c>
      <c r="GQ122" s="16" t="e">
        <f t="shared" si="171"/>
        <v>#N/A</v>
      </c>
      <c r="GR122" s="45" t="e">
        <f>'SC3'!DT56</f>
        <v>#N/A</v>
      </c>
      <c r="GS122" s="46">
        <f>'SC3'!DU56</f>
        <v>0</v>
      </c>
      <c r="GT122" s="46">
        <f>'SC3'!DV56</f>
        <v>0</v>
      </c>
      <c r="GU122" s="46" t="e">
        <f t="shared" si="172"/>
        <v>#N/A</v>
      </c>
      <c r="GV122" s="47" t="e">
        <f t="shared" si="173"/>
        <v>#N/A</v>
      </c>
      <c r="GW122" s="16" t="e">
        <f>'SC3'!DW56</f>
        <v>#N/A</v>
      </c>
      <c r="GX122" s="16">
        <f>'SC3'!DX56</f>
        <v>0</v>
      </c>
      <c r="GY122" s="16">
        <f>'SC3'!DY56</f>
        <v>0</v>
      </c>
      <c r="GZ122" s="16" t="e">
        <f t="shared" si="174"/>
        <v>#N/A</v>
      </c>
      <c r="HA122" s="16" t="e">
        <f t="shared" si="175"/>
        <v>#N/A</v>
      </c>
      <c r="HB122" s="45" t="e">
        <f>'SC3'!DZ56</f>
        <v>#N/A</v>
      </c>
      <c r="HC122" s="46">
        <f>'SC3'!EA56</f>
        <v>0</v>
      </c>
      <c r="HD122" s="46">
        <f>'SC3'!EB56</f>
        <v>0</v>
      </c>
      <c r="HE122" s="46" t="e">
        <f t="shared" si="176"/>
        <v>#N/A</v>
      </c>
      <c r="HF122" s="47" t="e">
        <f t="shared" si="177"/>
        <v>#N/A</v>
      </c>
      <c r="HG122" s="16" t="e">
        <f>'SC3'!EC56</f>
        <v>#N/A</v>
      </c>
      <c r="HH122" s="16">
        <f>'SC3'!ED56</f>
        <v>0</v>
      </c>
      <c r="HI122" s="16">
        <f>'SC3'!EE56</f>
        <v>0</v>
      </c>
      <c r="HJ122" s="16" t="e">
        <f t="shared" si="178"/>
        <v>#N/A</v>
      </c>
      <c r="HK122" s="16" t="e">
        <f t="shared" si="179"/>
        <v>#N/A</v>
      </c>
      <c r="HL122" s="45" t="e">
        <f>'SC3'!EF56</f>
        <v>#N/A</v>
      </c>
      <c r="HM122" s="46">
        <f>'SC3'!EG56</f>
        <v>0</v>
      </c>
      <c r="HN122" s="46">
        <f>'SC3'!EH56</f>
        <v>0</v>
      </c>
      <c r="HO122" s="46" t="e">
        <f t="shared" si="180"/>
        <v>#N/A</v>
      </c>
      <c r="HP122" s="47" t="e">
        <f t="shared" si="181"/>
        <v>#N/A</v>
      </c>
      <c r="HQ122" s="16" t="e">
        <f>'SC3'!EI56</f>
        <v>#N/A</v>
      </c>
      <c r="HR122" s="16">
        <f>'SC3'!EJ56</f>
        <v>0</v>
      </c>
      <c r="HS122" s="16">
        <f>'SC3'!EK56</f>
        <v>0</v>
      </c>
      <c r="HT122" s="16" t="e">
        <f t="shared" si="182"/>
        <v>#N/A</v>
      </c>
      <c r="HU122" s="16" t="e">
        <f t="shared" si="183"/>
        <v>#N/A</v>
      </c>
      <c r="HV122" s="45" t="e">
        <f>'SC3'!EL56</f>
        <v>#N/A</v>
      </c>
      <c r="HW122" s="46">
        <f>'SC3'!EM56</f>
        <v>0</v>
      </c>
      <c r="HX122" s="46">
        <f>'SC3'!EN56</f>
        <v>0</v>
      </c>
      <c r="HY122" s="46" t="e">
        <f t="shared" si="184"/>
        <v>#N/A</v>
      </c>
      <c r="HZ122" s="47" t="e">
        <f t="shared" si="185"/>
        <v>#N/A</v>
      </c>
      <c r="IA122" s="45" t="e">
        <f>'SC3'!EO56</f>
        <v>#N/A</v>
      </c>
      <c r="IB122" s="46">
        <f>'SC3'!EP56</f>
        <v>0</v>
      </c>
      <c r="IC122" s="46">
        <f>'SC3'!EQ56</f>
        <v>0</v>
      </c>
      <c r="ID122" s="46" t="e">
        <f t="shared" si="186"/>
        <v>#N/A</v>
      </c>
      <c r="IE122" s="47" t="e">
        <f t="shared" si="187"/>
        <v>#N/A</v>
      </c>
    </row>
    <row r="123" spans="1:239" s="16" customFormat="1" x14ac:dyDescent="0.25">
      <c r="A123" s="16">
        <f>'SC3'!A57</f>
        <v>0</v>
      </c>
      <c r="B123" s="16" t="e">
        <f>'SC3'!B57</f>
        <v>#N/A</v>
      </c>
      <c r="C123" s="16" t="e">
        <f>'SC3'!C57</f>
        <v>#N/A</v>
      </c>
      <c r="D123" s="16" t="e">
        <f>'SC3'!D57</f>
        <v>#N/A</v>
      </c>
      <c r="E123" s="16" t="e">
        <f>'SC3'!E57</f>
        <v>#N/A</v>
      </c>
      <c r="F123" s="16" t="e">
        <f>'SC3'!F57</f>
        <v>#N/A</v>
      </c>
      <c r="G123" s="16" t="e">
        <f>'SC3'!G57</f>
        <v>#N/A</v>
      </c>
      <c r="H123" s="16" t="e">
        <f>'SC3'!H57</f>
        <v>#N/A</v>
      </c>
      <c r="I123" s="16" t="e">
        <f>'SC3'!I57</f>
        <v>#N/A</v>
      </c>
      <c r="J123" s="45" t="e">
        <f>'SC3'!J57</f>
        <v>#N/A</v>
      </c>
      <c r="K123" s="46">
        <f>'SC3'!K57</f>
        <v>0</v>
      </c>
      <c r="L123" s="46">
        <f>'SC3'!L57</f>
        <v>0</v>
      </c>
      <c r="M123" s="46" t="e">
        <f t="shared" si="188"/>
        <v>#N/A</v>
      </c>
      <c r="N123" s="47" t="e">
        <f t="shared" si="194"/>
        <v>#N/A</v>
      </c>
      <c r="O123" s="16" t="e">
        <f>'SC3'!M57</f>
        <v>#N/A</v>
      </c>
      <c r="P123" s="16">
        <f>'SC3'!N57</f>
        <v>0</v>
      </c>
      <c r="Q123" s="16">
        <f>'SC3'!O57</f>
        <v>0</v>
      </c>
      <c r="R123" s="16" t="e">
        <f t="shared" si="98"/>
        <v>#N/A</v>
      </c>
      <c r="S123" s="16" t="e">
        <f t="shared" si="99"/>
        <v>#N/A</v>
      </c>
      <c r="T123" s="45" t="e">
        <f>'SC3'!P57</f>
        <v>#N/A</v>
      </c>
      <c r="U123" s="46">
        <f>'SC3'!Q57</f>
        <v>0</v>
      </c>
      <c r="V123" s="46">
        <f>'SC3'!R57</f>
        <v>0</v>
      </c>
      <c r="W123" s="46" t="e">
        <f t="shared" si="100"/>
        <v>#N/A</v>
      </c>
      <c r="X123" s="47" t="e">
        <f t="shared" si="101"/>
        <v>#N/A</v>
      </c>
      <c r="Y123" s="16" t="e">
        <f>'SC3'!S57</f>
        <v>#N/A</v>
      </c>
      <c r="Z123" s="16">
        <f>'SC3'!T57</f>
        <v>0</v>
      </c>
      <c r="AA123" s="16">
        <f>'SC3'!U57</f>
        <v>0</v>
      </c>
      <c r="AB123" s="16" t="e">
        <f t="shared" si="102"/>
        <v>#N/A</v>
      </c>
      <c r="AC123" s="16" t="e">
        <f t="shared" si="103"/>
        <v>#N/A</v>
      </c>
      <c r="AD123" s="45" t="e">
        <f>'SC3'!V57</f>
        <v>#N/A</v>
      </c>
      <c r="AE123" s="46">
        <f>'SC3'!W57</f>
        <v>0</v>
      </c>
      <c r="AF123" s="46">
        <f>'SC3'!X57</f>
        <v>0</v>
      </c>
      <c r="AG123" s="46" t="e">
        <f t="shared" si="104"/>
        <v>#N/A</v>
      </c>
      <c r="AH123" s="47" t="e">
        <f t="shared" si="105"/>
        <v>#N/A</v>
      </c>
      <c r="AI123" s="16" t="e">
        <f>'SC3'!Y57</f>
        <v>#N/A</v>
      </c>
      <c r="AJ123" s="16">
        <f>'SC3'!Z57</f>
        <v>0</v>
      </c>
      <c r="AK123" s="16">
        <f>'SC3'!AA57</f>
        <v>0</v>
      </c>
      <c r="AL123" s="16" t="e">
        <f t="shared" si="106"/>
        <v>#N/A</v>
      </c>
      <c r="AM123" s="16" t="e">
        <f t="shared" si="107"/>
        <v>#N/A</v>
      </c>
      <c r="AN123" s="45" t="e">
        <f>'SC3'!AB57</f>
        <v>#N/A</v>
      </c>
      <c r="AO123" s="46">
        <f>'SC3'!AC57</f>
        <v>0</v>
      </c>
      <c r="AP123" s="46">
        <f>'SC3'!AD57</f>
        <v>0</v>
      </c>
      <c r="AQ123" s="46" t="e">
        <f t="shared" si="108"/>
        <v>#N/A</v>
      </c>
      <c r="AR123" s="47" t="e">
        <f t="shared" si="109"/>
        <v>#N/A</v>
      </c>
      <c r="AS123" s="16" t="e">
        <f>'SC3'!AE57</f>
        <v>#N/A</v>
      </c>
      <c r="AT123" s="16">
        <f>'SC3'!AF57</f>
        <v>0</v>
      </c>
      <c r="AU123" s="16">
        <f>'SC3'!AG57</f>
        <v>0</v>
      </c>
      <c r="AV123" s="16" t="e">
        <f t="shared" si="110"/>
        <v>#N/A</v>
      </c>
      <c r="AW123" s="16" t="e">
        <f t="shared" si="111"/>
        <v>#N/A</v>
      </c>
      <c r="AX123" s="45" t="e">
        <f>'SC3'!AH57</f>
        <v>#N/A</v>
      </c>
      <c r="AY123" s="46">
        <f>'SC3'!AI57</f>
        <v>0</v>
      </c>
      <c r="AZ123" s="46">
        <f>'SC3'!AJ57</f>
        <v>0</v>
      </c>
      <c r="BA123" s="46" t="e">
        <f t="shared" si="112"/>
        <v>#N/A</v>
      </c>
      <c r="BB123" s="47" t="e">
        <f t="shared" si="113"/>
        <v>#N/A</v>
      </c>
      <c r="BC123" s="16" t="e">
        <f>'SC3'!AK57</f>
        <v>#N/A</v>
      </c>
      <c r="BD123" s="16">
        <f>'SC3'!AL57</f>
        <v>0</v>
      </c>
      <c r="BE123" s="16">
        <f>'SC3'!AM57</f>
        <v>0</v>
      </c>
      <c r="BF123" s="16" t="e">
        <f t="shared" si="114"/>
        <v>#N/A</v>
      </c>
      <c r="BG123" s="16" t="e">
        <f t="shared" si="115"/>
        <v>#N/A</v>
      </c>
      <c r="BH123" s="45" t="e">
        <f>'SC3'!AN57</f>
        <v>#N/A</v>
      </c>
      <c r="BI123" s="46">
        <f>'SC3'!AO57</f>
        <v>0</v>
      </c>
      <c r="BJ123" s="46">
        <f>'SC3'!AP57</f>
        <v>0</v>
      </c>
      <c r="BK123" s="46" t="e">
        <f t="shared" si="116"/>
        <v>#N/A</v>
      </c>
      <c r="BL123" s="47" t="e">
        <f t="shared" si="117"/>
        <v>#N/A</v>
      </c>
      <c r="BM123" s="16" t="e">
        <f>'SC3'!AQ57</f>
        <v>#N/A</v>
      </c>
      <c r="BN123" s="16">
        <f>'SC3'!AR57</f>
        <v>0</v>
      </c>
      <c r="BO123" s="16">
        <f>'SC3'!AS57</f>
        <v>0</v>
      </c>
      <c r="BP123" s="16" t="e">
        <f t="shared" si="118"/>
        <v>#N/A</v>
      </c>
      <c r="BQ123" s="16" t="e">
        <f t="shared" si="119"/>
        <v>#N/A</v>
      </c>
      <c r="BR123" s="45" t="e">
        <f>'SC3'!AT57</f>
        <v>#N/A</v>
      </c>
      <c r="BS123" s="46">
        <f>'SC3'!AU57</f>
        <v>0</v>
      </c>
      <c r="BT123" s="46">
        <f>'SC3'!AV57</f>
        <v>0</v>
      </c>
      <c r="BU123" s="46" t="e">
        <f t="shared" si="120"/>
        <v>#N/A</v>
      </c>
      <c r="BV123" s="47" t="e">
        <f t="shared" si="121"/>
        <v>#N/A</v>
      </c>
      <c r="BW123" s="16" t="e">
        <f>'SC3'!AW57</f>
        <v>#N/A</v>
      </c>
      <c r="BX123" s="16">
        <f>'SC3'!AX57</f>
        <v>0</v>
      </c>
      <c r="BY123" s="16">
        <f>'SC3'!AY57</f>
        <v>0</v>
      </c>
      <c r="BZ123" s="16" t="e">
        <f t="shared" si="122"/>
        <v>#N/A</v>
      </c>
      <c r="CA123" s="16" t="e">
        <f t="shared" si="123"/>
        <v>#N/A</v>
      </c>
      <c r="CB123" s="45" t="e">
        <f>'SC3'!AZ57</f>
        <v>#N/A</v>
      </c>
      <c r="CC123" s="46">
        <f>'SC3'!BA57</f>
        <v>0</v>
      </c>
      <c r="CD123" s="46">
        <f>'SC3'!BB57</f>
        <v>0</v>
      </c>
      <c r="CE123" s="46" t="e">
        <f t="shared" si="124"/>
        <v>#N/A</v>
      </c>
      <c r="CF123" s="47" t="e">
        <f t="shared" si="125"/>
        <v>#N/A</v>
      </c>
      <c r="CG123" s="16" t="e">
        <f>'SC3'!BC57</f>
        <v>#N/A</v>
      </c>
      <c r="CH123" s="16">
        <f>'SC3'!BD57</f>
        <v>0</v>
      </c>
      <c r="CI123" s="16">
        <f>'SC3'!BE57</f>
        <v>0</v>
      </c>
      <c r="CJ123" s="16" t="e">
        <f t="shared" si="126"/>
        <v>#N/A</v>
      </c>
      <c r="CK123" s="16" t="e">
        <f t="shared" si="127"/>
        <v>#N/A</v>
      </c>
      <c r="CL123" s="45" t="e">
        <f>'SC3'!BF57</f>
        <v>#N/A</v>
      </c>
      <c r="CM123" s="46">
        <f>'SC3'!BG57</f>
        <v>0</v>
      </c>
      <c r="CN123" s="46">
        <f>'SC3'!BH57</f>
        <v>0</v>
      </c>
      <c r="CO123" s="46" t="e">
        <f t="shared" si="128"/>
        <v>#N/A</v>
      </c>
      <c r="CP123" s="47" t="e">
        <f t="shared" si="129"/>
        <v>#N/A</v>
      </c>
      <c r="CQ123" s="16" t="e">
        <f>'SC3'!BI57</f>
        <v>#N/A</v>
      </c>
      <c r="CR123" s="16">
        <f>'SC3'!BJ57</f>
        <v>0</v>
      </c>
      <c r="CS123" s="16">
        <f>'SC3'!BK57</f>
        <v>0</v>
      </c>
      <c r="CT123" s="16" t="e">
        <f t="shared" si="130"/>
        <v>#N/A</v>
      </c>
      <c r="CU123" s="16" t="e">
        <f t="shared" si="131"/>
        <v>#N/A</v>
      </c>
      <c r="CV123" s="45" t="e">
        <f>'SC3'!BL57</f>
        <v>#N/A</v>
      </c>
      <c r="CW123" s="46">
        <f>'SC3'!BM57</f>
        <v>0</v>
      </c>
      <c r="CX123" s="46">
        <f>'SC3'!BN57</f>
        <v>0</v>
      </c>
      <c r="CY123" s="46" t="e">
        <f t="shared" si="132"/>
        <v>#N/A</v>
      </c>
      <c r="CZ123" s="47" t="e">
        <f t="shared" si="133"/>
        <v>#N/A</v>
      </c>
      <c r="DA123" s="16" t="e">
        <f>'SC3'!BO57</f>
        <v>#N/A</v>
      </c>
      <c r="DB123" s="16">
        <f>'SC3'!BP57</f>
        <v>0</v>
      </c>
      <c r="DC123" s="16">
        <f>'SC3'!BQ57</f>
        <v>0</v>
      </c>
      <c r="DD123" s="16" t="e">
        <f t="shared" si="134"/>
        <v>#N/A</v>
      </c>
      <c r="DE123" s="16" t="e">
        <f t="shared" si="135"/>
        <v>#N/A</v>
      </c>
      <c r="DF123" s="45" t="e">
        <f>'SC3'!BR57</f>
        <v>#N/A</v>
      </c>
      <c r="DG123" s="46">
        <f>'SC3'!BS57</f>
        <v>0</v>
      </c>
      <c r="DH123" s="46">
        <f>'SC3'!BT57</f>
        <v>0</v>
      </c>
      <c r="DI123" s="46" t="e">
        <f t="shared" si="136"/>
        <v>#N/A</v>
      </c>
      <c r="DJ123" s="47" t="e">
        <f t="shared" si="137"/>
        <v>#N/A</v>
      </c>
      <c r="DK123" s="16" t="e">
        <f>'SC3'!BU57</f>
        <v>#N/A</v>
      </c>
      <c r="DL123" s="16">
        <f>'SC3'!BV57</f>
        <v>0</v>
      </c>
      <c r="DM123" s="16">
        <f>'SC3'!BW57</f>
        <v>0</v>
      </c>
      <c r="DN123" s="16" t="e">
        <f t="shared" si="138"/>
        <v>#N/A</v>
      </c>
      <c r="DO123" s="16" t="e">
        <f t="shared" si="139"/>
        <v>#N/A</v>
      </c>
      <c r="DP123" s="45" t="e">
        <f>'SC3'!BX57</f>
        <v>#N/A</v>
      </c>
      <c r="DQ123" s="46">
        <f>'SC3'!BY57</f>
        <v>0</v>
      </c>
      <c r="DR123" s="46">
        <f>'SC3'!BZ57</f>
        <v>0</v>
      </c>
      <c r="DS123" s="46" t="e">
        <f t="shared" si="140"/>
        <v>#N/A</v>
      </c>
      <c r="DT123" s="47" t="e">
        <f t="shared" si="141"/>
        <v>#N/A</v>
      </c>
      <c r="DU123" s="16" t="e">
        <f>'SC3'!CA57</f>
        <v>#N/A</v>
      </c>
      <c r="DV123" s="16">
        <f>'SC3'!CB57</f>
        <v>0</v>
      </c>
      <c r="DW123" s="16">
        <f>'SC3'!CC57</f>
        <v>0</v>
      </c>
      <c r="DX123" s="16" t="e">
        <f t="shared" si="142"/>
        <v>#N/A</v>
      </c>
      <c r="DY123" s="16" t="e">
        <f t="shared" si="143"/>
        <v>#N/A</v>
      </c>
      <c r="DZ123" s="45" t="e">
        <f>'SC3'!CD57</f>
        <v>#N/A</v>
      </c>
      <c r="EA123" s="46">
        <f>'SC3'!CE57</f>
        <v>0</v>
      </c>
      <c r="EB123" s="46">
        <f>'SC3'!CF57</f>
        <v>0</v>
      </c>
      <c r="EC123" s="46" t="e">
        <f t="shared" si="144"/>
        <v>#N/A</v>
      </c>
      <c r="ED123" s="47" t="e">
        <f t="shared" si="145"/>
        <v>#N/A</v>
      </c>
      <c r="EE123" s="16" t="e">
        <f>'SC3'!CG57</f>
        <v>#N/A</v>
      </c>
      <c r="EF123" s="16">
        <f>'SC3'!CH57</f>
        <v>0</v>
      </c>
      <c r="EG123" s="16">
        <f>'SC3'!CI57</f>
        <v>0</v>
      </c>
      <c r="EH123" s="16" t="e">
        <f t="shared" si="146"/>
        <v>#N/A</v>
      </c>
      <c r="EI123" s="16" t="e">
        <f t="shared" si="147"/>
        <v>#N/A</v>
      </c>
      <c r="EJ123" s="45" t="e">
        <f>'SC3'!CJ57</f>
        <v>#N/A</v>
      </c>
      <c r="EK123" s="46">
        <f>'SC3'!CK57</f>
        <v>0</v>
      </c>
      <c r="EL123" s="46">
        <f>'SC3'!CL57</f>
        <v>0</v>
      </c>
      <c r="EM123" s="46" t="e">
        <f t="shared" si="148"/>
        <v>#N/A</v>
      </c>
      <c r="EN123" s="47" t="e">
        <f t="shared" si="149"/>
        <v>#N/A</v>
      </c>
      <c r="EO123" s="16" t="e">
        <f>'SC3'!CM57</f>
        <v>#N/A</v>
      </c>
      <c r="EP123" s="16">
        <f>'SC3'!CN57</f>
        <v>0</v>
      </c>
      <c r="EQ123" s="16">
        <f>'SC3'!CO57</f>
        <v>0</v>
      </c>
      <c r="ER123" s="16" t="e">
        <f t="shared" si="150"/>
        <v>#N/A</v>
      </c>
      <c r="ES123" s="16" t="e">
        <f t="shared" si="151"/>
        <v>#N/A</v>
      </c>
      <c r="ET123" s="45" t="e">
        <f>'SC3'!CP57</f>
        <v>#N/A</v>
      </c>
      <c r="EU123" s="46">
        <f>'SC3'!CQ57</f>
        <v>0</v>
      </c>
      <c r="EV123" s="46">
        <f>'SC3'!CR57</f>
        <v>0</v>
      </c>
      <c r="EW123" s="46" t="e">
        <f t="shared" si="152"/>
        <v>#N/A</v>
      </c>
      <c r="EX123" s="47" t="e">
        <f t="shared" si="153"/>
        <v>#N/A</v>
      </c>
      <c r="EY123" s="16" t="e">
        <f>'SC3'!CS57</f>
        <v>#N/A</v>
      </c>
      <c r="EZ123" s="16">
        <f>'SC3'!CT57</f>
        <v>0</v>
      </c>
      <c r="FA123" s="16">
        <f>'SC3'!CU57</f>
        <v>0</v>
      </c>
      <c r="FB123" s="16" t="e">
        <f t="shared" si="154"/>
        <v>#N/A</v>
      </c>
      <c r="FC123" s="16" t="e">
        <f t="shared" si="155"/>
        <v>#N/A</v>
      </c>
      <c r="FD123" s="45" t="e">
        <f>'SC3'!CV57</f>
        <v>#N/A</v>
      </c>
      <c r="FE123" s="46">
        <f>'SC3'!CW57</f>
        <v>0</v>
      </c>
      <c r="FF123" s="46">
        <f>'SC3'!CX57</f>
        <v>0</v>
      </c>
      <c r="FG123" s="46" t="e">
        <f t="shared" si="156"/>
        <v>#N/A</v>
      </c>
      <c r="FH123" s="47" t="e">
        <f t="shared" si="157"/>
        <v>#N/A</v>
      </c>
      <c r="FI123" s="16" t="e">
        <f>'SC3'!CY57</f>
        <v>#N/A</v>
      </c>
      <c r="FJ123" s="16">
        <f>'SC3'!CZ57</f>
        <v>0</v>
      </c>
      <c r="FK123" s="16">
        <f>'SC3'!DA57</f>
        <v>0</v>
      </c>
      <c r="FL123" s="16" t="e">
        <f t="shared" si="158"/>
        <v>#N/A</v>
      </c>
      <c r="FM123" s="16" t="e">
        <f t="shared" si="159"/>
        <v>#N/A</v>
      </c>
      <c r="FN123" s="45" t="e">
        <f>'SC3'!DB57</f>
        <v>#N/A</v>
      </c>
      <c r="FO123" s="46">
        <f>'SC3'!DC57</f>
        <v>0</v>
      </c>
      <c r="FP123" s="46">
        <f>'SC3'!DD57</f>
        <v>0</v>
      </c>
      <c r="FQ123" s="46" t="e">
        <f t="shared" si="160"/>
        <v>#N/A</v>
      </c>
      <c r="FR123" s="47" t="e">
        <f t="shared" si="161"/>
        <v>#N/A</v>
      </c>
      <c r="FS123" s="16" t="e">
        <f>'SC3'!DE57</f>
        <v>#N/A</v>
      </c>
      <c r="FT123" s="16">
        <f>'SC3'!DF57</f>
        <v>0</v>
      </c>
      <c r="FU123" s="16">
        <f>'SC3'!DG57</f>
        <v>0</v>
      </c>
      <c r="FV123" s="16" t="e">
        <f t="shared" si="162"/>
        <v>#N/A</v>
      </c>
      <c r="FW123" s="16" t="e">
        <f t="shared" si="163"/>
        <v>#N/A</v>
      </c>
      <c r="FX123" s="45" t="e">
        <f>'SC3'!DH57</f>
        <v>#N/A</v>
      </c>
      <c r="FY123" s="46">
        <f>'SC3'!DI57</f>
        <v>0</v>
      </c>
      <c r="FZ123" s="46">
        <f>'SC3'!DJ57</f>
        <v>0</v>
      </c>
      <c r="GA123" s="46" t="e">
        <f t="shared" si="164"/>
        <v>#N/A</v>
      </c>
      <c r="GB123" s="47" t="e">
        <f t="shared" si="165"/>
        <v>#N/A</v>
      </c>
      <c r="GC123" s="16" t="e">
        <f>'SC3'!DK57</f>
        <v>#N/A</v>
      </c>
      <c r="GD123" s="16">
        <f>'SC3'!DL57</f>
        <v>0</v>
      </c>
      <c r="GE123" s="16">
        <f>'SC3'!DM57</f>
        <v>0</v>
      </c>
      <c r="GF123" s="16" t="e">
        <f t="shared" si="166"/>
        <v>#N/A</v>
      </c>
      <c r="GG123" s="16" t="e">
        <f t="shared" si="167"/>
        <v>#N/A</v>
      </c>
      <c r="GH123" s="45" t="e">
        <f>'SC3'!DN57</f>
        <v>#N/A</v>
      </c>
      <c r="GI123" s="46">
        <f>'SC3'!DO57</f>
        <v>0</v>
      </c>
      <c r="GJ123" s="46">
        <f>'SC3'!DP57</f>
        <v>0</v>
      </c>
      <c r="GK123" s="46" t="e">
        <f t="shared" si="168"/>
        <v>#N/A</v>
      </c>
      <c r="GL123" s="47" t="e">
        <f t="shared" si="169"/>
        <v>#N/A</v>
      </c>
      <c r="GM123" s="16" t="e">
        <f>'SC3'!DQ57</f>
        <v>#N/A</v>
      </c>
      <c r="GN123" s="16">
        <f>'SC3'!DR57</f>
        <v>0</v>
      </c>
      <c r="GO123" s="16">
        <f>'SC3'!DS57</f>
        <v>0</v>
      </c>
      <c r="GP123" s="16" t="e">
        <f t="shared" si="170"/>
        <v>#N/A</v>
      </c>
      <c r="GQ123" s="16" t="e">
        <f t="shared" si="171"/>
        <v>#N/A</v>
      </c>
      <c r="GR123" s="45" t="e">
        <f>'SC3'!DT57</f>
        <v>#N/A</v>
      </c>
      <c r="GS123" s="46">
        <f>'SC3'!DU57</f>
        <v>0</v>
      </c>
      <c r="GT123" s="46">
        <f>'SC3'!DV57</f>
        <v>0</v>
      </c>
      <c r="GU123" s="46" t="e">
        <f t="shared" si="172"/>
        <v>#N/A</v>
      </c>
      <c r="GV123" s="47" t="e">
        <f t="shared" si="173"/>
        <v>#N/A</v>
      </c>
      <c r="GW123" s="16" t="e">
        <f>'SC3'!DW57</f>
        <v>#N/A</v>
      </c>
      <c r="GX123" s="16">
        <f>'SC3'!DX57</f>
        <v>0</v>
      </c>
      <c r="GY123" s="16">
        <f>'SC3'!DY57</f>
        <v>0</v>
      </c>
      <c r="GZ123" s="16" t="e">
        <f t="shared" si="174"/>
        <v>#N/A</v>
      </c>
      <c r="HA123" s="16" t="e">
        <f t="shared" si="175"/>
        <v>#N/A</v>
      </c>
      <c r="HB123" s="45" t="e">
        <f>'SC3'!DZ57</f>
        <v>#N/A</v>
      </c>
      <c r="HC123" s="46">
        <f>'SC3'!EA57</f>
        <v>0</v>
      </c>
      <c r="HD123" s="46">
        <f>'SC3'!EB57</f>
        <v>0</v>
      </c>
      <c r="HE123" s="46" t="e">
        <f t="shared" si="176"/>
        <v>#N/A</v>
      </c>
      <c r="HF123" s="47" t="e">
        <f t="shared" si="177"/>
        <v>#N/A</v>
      </c>
      <c r="HG123" s="16" t="e">
        <f>'SC3'!EC57</f>
        <v>#N/A</v>
      </c>
      <c r="HH123" s="16">
        <f>'SC3'!ED57</f>
        <v>0</v>
      </c>
      <c r="HI123" s="16">
        <f>'SC3'!EE57</f>
        <v>0</v>
      </c>
      <c r="HJ123" s="16" t="e">
        <f t="shared" si="178"/>
        <v>#N/A</v>
      </c>
      <c r="HK123" s="16" t="e">
        <f t="shared" si="179"/>
        <v>#N/A</v>
      </c>
      <c r="HL123" s="45" t="e">
        <f>'SC3'!EF57</f>
        <v>#N/A</v>
      </c>
      <c r="HM123" s="46">
        <f>'SC3'!EG57</f>
        <v>0</v>
      </c>
      <c r="HN123" s="46">
        <f>'SC3'!EH57</f>
        <v>0</v>
      </c>
      <c r="HO123" s="46" t="e">
        <f t="shared" si="180"/>
        <v>#N/A</v>
      </c>
      <c r="HP123" s="47" t="e">
        <f t="shared" si="181"/>
        <v>#N/A</v>
      </c>
      <c r="HQ123" s="16" t="e">
        <f>'SC3'!EI57</f>
        <v>#N/A</v>
      </c>
      <c r="HR123" s="16">
        <f>'SC3'!EJ57</f>
        <v>0</v>
      </c>
      <c r="HS123" s="16">
        <f>'SC3'!EK57</f>
        <v>0</v>
      </c>
      <c r="HT123" s="16" t="e">
        <f t="shared" si="182"/>
        <v>#N/A</v>
      </c>
      <c r="HU123" s="16" t="e">
        <f t="shared" si="183"/>
        <v>#N/A</v>
      </c>
      <c r="HV123" s="45" t="e">
        <f>'SC3'!EL57</f>
        <v>#N/A</v>
      </c>
      <c r="HW123" s="46">
        <f>'SC3'!EM57</f>
        <v>0</v>
      </c>
      <c r="HX123" s="46">
        <f>'SC3'!EN57</f>
        <v>0</v>
      </c>
      <c r="HY123" s="46" t="e">
        <f t="shared" si="184"/>
        <v>#N/A</v>
      </c>
      <c r="HZ123" s="47" t="e">
        <f t="shared" si="185"/>
        <v>#N/A</v>
      </c>
      <c r="IA123" s="45" t="e">
        <f>'SC3'!EO57</f>
        <v>#N/A</v>
      </c>
      <c r="IB123" s="46">
        <f>'SC3'!EP57</f>
        <v>0</v>
      </c>
      <c r="IC123" s="46">
        <f>'SC3'!EQ57</f>
        <v>0</v>
      </c>
      <c r="ID123" s="46" t="e">
        <f t="shared" si="186"/>
        <v>#N/A</v>
      </c>
      <c r="IE123" s="47" t="e">
        <f t="shared" si="187"/>
        <v>#N/A</v>
      </c>
    </row>
    <row r="124" spans="1:239" s="16" customFormat="1" x14ac:dyDescent="0.25">
      <c r="A124" s="16">
        <f>'SC3'!A58</f>
        <v>0</v>
      </c>
      <c r="B124" s="16" t="e">
        <f>'SC3'!B58</f>
        <v>#N/A</v>
      </c>
      <c r="C124" s="16" t="e">
        <f>'SC3'!C58</f>
        <v>#N/A</v>
      </c>
      <c r="D124" s="16" t="e">
        <f>'SC3'!D58</f>
        <v>#N/A</v>
      </c>
      <c r="E124" s="16" t="e">
        <f>'SC3'!E58</f>
        <v>#N/A</v>
      </c>
      <c r="F124" s="16" t="e">
        <f>'SC3'!F58</f>
        <v>#N/A</v>
      </c>
      <c r="G124" s="16" t="e">
        <f>'SC3'!G58</f>
        <v>#N/A</v>
      </c>
      <c r="H124" s="16" t="e">
        <f>'SC3'!H58</f>
        <v>#N/A</v>
      </c>
      <c r="I124" s="16" t="e">
        <f>'SC3'!I58</f>
        <v>#N/A</v>
      </c>
      <c r="J124" s="45" t="e">
        <f>'SC3'!J58</f>
        <v>#N/A</v>
      </c>
      <c r="K124" s="46">
        <f>'SC3'!K58</f>
        <v>0</v>
      </c>
      <c r="L124" s="46">
        <f>'SC3'!L58</f>
        <v>0</v>
      </c>
      <c r="M124" s="46" t="e">
        <f t="shared" si="188"/>
        <v>#N/A</v>
      </c>
      <c r="N124" s="47" t="e">
        <f t="shared" si="194"/>
        <v>#N/A</v>
      </c>
      <c r="O124" s="16" t="e">
        <f>'SC3'!M58</f>
        <v>#N/A</v>
      </c>
      <c r="P124" s="16">
        <f>'SC3'!N58</f>
        <v>0</v>
      </c>
      <c r="Q124" s="16">
        <f>'SC3'!O58</f>
        <v>0</v>
      </c>
      <c r="R124" s="16" t="e">
        <f t="shared" si="98"/>
        <v>#N/A</v>
      </c>
      <c r="S124" s="16" t="e">
        <f t="shared" si="99"/>
        <v>#N/A</v>
      </c>
      <c r="T124" s="45" t="e">
        <f>'SC3'!P58</f>
        <v>#N/A</v>
      </c>
      <c r="U124" s="46">
        <f>'SC3'!Q58</f>
        <v>0</v>
      </c>
      <c r="V124" s="46">
        <f>'SC3'!R58</f>
        <v>0</v>
      </c>
      <c r="W124" s="46" t="e">
        <f t="shared" si="100"/>
        <v>#N/A</v>
      </c>
      <c r="X124" s="47" t="e">
        <f t="shared" si="101"/>
        <v>#N/A</v>
      </c>
      <c r="Y124" s="16" t="e">
        <f>'SC3'!S58</f>
        <v>#N/A</v>
      </c>
      <c r="Z124" s="16">
        <f>'SC3'!T58</f>
        <v>0</v>
      </c>
      <c r="AA124" s="16">
        <f>'SC3'!U58</f>
        <v>0</v>
      </c>
      <c r="AB124" s="16" t="e">
        <f t="shared" si="102"/>
        <v>#N/A</v>
      </c>
      <c r="AC124" s="16" t="e">
        <f t="shared" si="103"/>
        <v>#N/A</v>
      </c>
      <c r="AD124" s="45" t="e">
        <f>'SC3'!V58</f>
        <v>#N/A</v>
      </c>
      <c r="AE124" s="46">
        <f>'SC3'!W58</f>
        <v>0</v>
      </c>
      <c r="AF124" s="46">
        <f>'SC3'!X58</f>
        <v>0</v>
      </c>
      <c r="AG124" s="46" t="e">
        <f t="shared" si="104"/>
        <v>#N/A</v>
      </c>
      <c r="AH124" s="47" t="e">
        <f t="shared" si="105"/>
        <v>#N/A</v>
      </c>
      <c r="AI124" s="16" t="e">
        <f>'SC3'!Y58</f>
        <v>#N/A</v>
      </c>
      <c r="AJ124" s="16">
        <f>'SC3'!Z58</f>
        <v>0</v>
      </c>
      <c r="AK124" s="16">
        <f>'SC3'!AA58</f>
        <v>0</v>
      </c>
      <c r="AL124" s="16" t="e">
        <f t="shared" si="106"/>
        <v>#N/A</v>
      </c>
      <c r="AM124" s="16" t="e">
        <f t="shared" si="107"/>
        <v>#N/A</v>
      </c>
      <c r="AN124" s="45" t="e">
        <f>'SC3'!AB58</f>
        <v>#N/A</v>
      </c>
      <c r="AO124" s="46">
        <f>'SC3'!AC58</f>
        <v>0</v>
      </c>
      <c r="AP124" s="46">
        <f>'SC3'!AD58</f>
        <v>0</v>
      </c>
      <c r="AQ124" s="46" t="e">
        <f t="shared" si="108"/>
        <v>#N/A</v>
      </c>
      <c r="AR124" s="47" t="e">
        <f t="shared" si="109"/>
        <v>#N/A</v>
      </c>
      <c r="AS124" s="16" t="e">
        <f>'SC3'!AE58</f>
        <v>#N/A</v>
      </c>
      <c r="AT124" s="16">
        <f>'SC3'!AF58</f>
        <v>0</v>
      </c>
      <c r="AU124" s="16">
        <f>'SC3'!AG58</f>
        <v>0</v>
      </c>
      <c r="AV124" s="16" t="e">
        <f t="shared" si="110"/>
        <v>#N/A</v>
      </c>
      <c r="AW124" s="16" t="e">
        <f t="shared" si="111"/>
        <v>#N/A</v>
      </c>
      <c r="AX124" s="45" t="e">
        <f>'SC3'!AH58</f>
        <v>#N/A</v>
      </c>
      <c r="AY124" s="46">
        <f>'SC3'!AI58</f>
        <v>0</v>
      </c>
      <c r="AZ124" s="46">
        <f>'SC3'!AJ58</f>
        <v>0</v>
      </c>
      <c r="BA124" s="46" t="e">
        <f t="shared" si="112"/>
        <v>#N/A</v>
      </c>
      <c r="BB124" s="47" t="e">
        <f t="shared" si="113"/>
        <v>#N/A</v>
      </c>
      <c r="BC124" s="16" t="e">
        <f>'SC3'!AK58</f>
        <v>#N/A</v>
      </c>
      <c r="BD124" s="16">
        <f>'SC3'!AL58</f>
        <v>0</v>
      </c>
      <c r="BE124" s="16">
        <f>'SC3'!AM58</f>
        <v>0</v>
      </c>
      <c r="BF124" s="16" t="e">
        <f t="shared" si="114"/>
        <v>#N/A</v>
      </c>
      <c r="BG124" s="16" t="e">
        <f t="shared" si="115"/>
        <v>#N/A</v>
      </c>
      <c r="BH124" s="45" t="e">
        <f>'SC3'!AN58</f>
        <v>#N/A</v>
      </c>
      <c r="BI124" s="46">
        <f>'SC3'!AO58</f>
        <v>0</v>
      </c>
      <c r="BJ124" s="46">
        <f>'SC3'!AP58</f>
        <v>0</v>
      </c>
      <c r="BK124" s="46" t="e">
        <f t="shared" si="116"/>
        <v>#N/A</v>
      </c>
      <c r="BL124" s="47" t="e">
        <f t="shared" si="117"/>
        <v>#N/A</v>
      </c>
      <c r="BM124" s="16" t="e">
        <f>'SC3'!AQ58</f>
        <v>#N/A</v>
      </c>
      <c r="BN124" s="16">
        <f>'SC3'!AR58</f>
        <v>0</v>
      </c>
      <c r="BO124" s="16">
        <f>'SC3'!AS58</f>
        <v>0</v>
      </c>
      <c r="BP124" s="16" t="e">
        <f t="shared" si="118"/>
        <v>#N/A</v>
      </c>
      <c r="BQ124" s="16" t="e">
        <f t="shared" si="119"/>
        <v>#N/A</v>
      </c>
      <c r="BR124" s="45" t="e">
        <f>'SC3'!AT58</f>
        <v>#N/A</v>
      </c>
      <c r="BS124" s="46">
        <f>'SC3'!AU58</f>
        <v>0</v>
      </c>
      <c r="BT124" s="46">
        <f>'SC3'!AV58</f>
        <v>0</v>
      </c>
      <c r="BU124" s="46" t="e">
        <f t="shared" si="120"/>
        <v>#N/A</v>
      </c>
      <c r="BV124" s="47" t="e">
        <f t="shared" si="121"/>
        <v>#N/A</v>
      </c>
      <c r="BW124" s="16" t="e">
        <f>'SC3'!AW58</f>
        <v>#N/A</v>
      </c>
      <c r="BX124" s="16">
        <f>'SC3'!AX58</f>
        <v>0</v>
      </c>
      <c r="BY124" s="16">
        <f>'SC3'!AY58</f>
        <v>0</v>
      </c>
      <c r="BZ124" s="16" t="e">
        <f t="shared" si="122"/>
        <v>#N/A</v>
      </c>
      <c r="CA124" s="16" t="e">
        <f t="shared" si="123"/>
        <v>#N/A</v>
      </c>
      <c r="CB124" s="45" t="e">
        <f>'SC3'!AZ58</f>
        <v>#N/A</v>
      </c>
      <c r="CC124" s="46">
        <f>'SC3'!BA58</f>
        <v>0</v>
      </c>
      <c r="CD124" s="46">
        <f>'SC3'!BB58</f>
        <v>0</v>
      </c>
      <c r="CE124" s="46" t="e">
        <f t="shared" si="124"/>
        <v>#N/A</v>
      </c>
      <c r="CF124" s="47" t="e">
        <f t="shared" si="125"/>
        <v>#N/A</v>
      </c>
      <c r="CG124" s="16" t="e">
        <f>'SC3'!BC58</f>
        <v>#N/A</v>
      </c>
      <c r="CH124" s="16">
        <f>'SC3'!BD58</f>
        <v>0</v>
      </c>
      <c r="CI124" s="16">
        <f>'SC3'!BE58</f>
        <v>0</v>
      </c>
      <c r="CJ124" s="16" t="e">
        <f t="shared" si="126"/>
        <v>#N/A</v>
      </c>
      <c r="CK124" s="16" t="e">
        <f t="shared" si="127"/>
        <v>#N/A</v>
      </c>
      <c r="CL124" s="45" t="e">
        <f>'SC3'!BF58</f>
        <v>#N/A</v>
      </c>
      <c r="CM124" s="46">
        <f>'SC3'!BG58</f>
        <v>0</v>
      </c>
      <c r="CN124" s="46">
        <f>'SC3'!BH58</f>
        <v>0</v>
      </c>
      <c r="CO124" s="46" t="e">
        <f t="shared" si="128"/>
        <v>#N/A</v>
      </c>
      <c r="CP124" s="47" t="e">
        <f t="shared" si="129"/>
        <v>#N/A</v>
      </c>
      <c r="CQ124" s="16" t="e">
        <f>'SC3'!BI58</f>
        <v>#N/A</v>
      </c>
      <c r="CR124" s="16">
        <f>'SC3'!BJ58</f>
        <v>0</v>
      </c>
      <c r="CS124" s="16">
        <f>'SC3'!BK58</f>
        <v>0</v>
      </c>
      <c r="CT124" s="16" t="e">
        <f t="shared" si="130"/>
        <v>#N/A</v>
      </c>
      <c r="CU124" s="16" t="e">
        <f t="shared" si="131"/>
        <v>#N/A</v>
      </c>
      <c r="CV124" s="45" t="e">
        <f>'SC3'!BL58</f>
        <v>#N/A</v>
      </c>
      <c r="CW124" s="46">
        <f>'SC3'!BM58</f>
        <v>0</v>
      </c>
      <c r="CX124" s="46">
        <f>'SC3'!BN58</f>
        <v>0</v>
      </c>
      <c r="CY124" s="46" t="e">
        <f t="shared" si="132"/>
        <v>#N/A</v>
      </c>
      <c r="CZ124" s="47" t="e">
        <f t="shared" si="133"/>
        <v>#N/A</v>
      </c>
      <c r="DA124" s="16" t="e">
        <f>'SC3'!BO58</f>
        <v>#N/A</v>
      </c>
      <c r="DB124" s="16">
        <f>'SC3'!BP58</f>
        <v>0</v>
      </c>
      <c r="DC124" s="16">
        <f>'SC3'!BQ58</f>
        <v>0</v>
      </c>
      <c r="DD124" s="16" t="e">
        <f t="shared" si="134"/>
        <v>#N/A</v>
      </c>
      <c r="DE124" s="16" t="e">
        <f t="shared" si="135"/>
        <v>#N/A</v>
      </c>
      <c r="DF124" s="45" t="e">
        <f>'SC3'!BR58</f>
        <v>#N/A</v>
      </c>
      <c r="DG124" s="46">
        <f>'SC3'!BS58</f>
        <v>0</v>
      </c>
      <c r="DH124" s="46">
        <f>'SC3'!BT58</f>
        <v>0</v>
      </c>
      <c r="DI124" s="46" t="e">
        <f t="shared" si="136"/>
        <v>#N/A</v>
      </c>
      <c r="DJ124" s="47" t="e">
        <f t="shared" si="137"/>
        <v>#N/A</v>
      </c>
      <c r="DK124" s="16" t="e">
        <f>'SC3'!BU58</f>
        <v>#N/A</v>
      </c>
      <c r="DL124" s="16">
        <f>'SC3'!BV58</f>
        <v>0</v>
      </c>
      <c r="DM124" s="16">
        <f>'SC3'!BW58</f>
        <v>0</v>
      </c>
      <c r="DN124" s="16" t="e">
        <f t="shared" si="138"/>
        <v>#N/A</v>
      </c>
      <c r="DO124" s="16" t="e">
        <f t="shared" si="139"/>
        <v>#N/A</v>
      </c>
      <c r="DP124" s="45" t="e">
        <f>'SC3'!BX58</f>
        <v>#N/A</v>
      </c>
      <c r="DQ124" s="46">
        <f>'SC3'!BY58</f>
        <v>0</v>
      </c>
      <c r="DR124" s="46">
        <f>'SC3'!BZ58</f>
        <v>0</v>
      </c>
      <c r="DS124" s="46" t="e">
        <f t="shared" si="140"/>
        <v>#N/A</v>
      </c>
      <c r="DT124" s="47" t="e">
        <f t="shared" si="141"/>
        <v>#N/A</v>
      </c>
      <c r="DU124" s="16" t="e">
        <f>'SC3'!CA58</f>
        <v>#N/A</v>
      </c>
      <c r="DV124" s="16">
        <f>'SC3'!CB58</f>
        <v>0</v>
      </c>
      <c r="DW124" s="16">
        <f>'SC3'!CC58</f>
        <v>0</v>
      </c>
      <c r="DX124" s="16" t="e">
        <f t="shared" si="142"/>
        <v>#N/A</v>
      </c>
      <c r="DY124" s="16" t="e">
        <f t="shared" si="143"/>
        <v>#N/A</v>
      </c>
      <c r="DZ124" s="45" t="e">
        <f>'SC3'!CD58</f>
        <v>#N/A</v>
      </c>
      <c r="EA124" s="46">
        <f>'SC3'!CE58</f>
        <v>0</v>
      </c>
      <c r="EB124" s="46">
        <f>'SC3'!CF58</f>
        <v>0</v>
      </c>
      <c r="EC124" s="46" t="e">
        <f t="shared" si="144"/>
        <v>#N/A</v>
      </c>
      <c r="ED124" s="47" t="e">
        <f t="shared" si="145"/>
        <v>#N/A</v>
      </c>
      <c r="EE124" s="16" t="e">
        <f>'SC3'!CG58</f>
        <v>#N/A</v>
      </c>
      <c r="EF124" s="16">
        <f>'SC3'!CH58</f>
        <v>0</v>
      </c>
      <c r="EG124" s="16">
        <f>'SC3'!CI58</f>
        <v>0</v>
      </c>
      <c r="EH124" s="16" t="e">
        <f t="shared" si="146"/>
        <v>#N/A</v>
      </c>
      <c r="EI124" s="16" t="e">
        <f t="shared" si="147"/>
        <v>#N/A</v>
      </c>
      <c r="EJ124" s="45" t="e">
        <f>'SC3'!CJ58</f>
        <v>#N/A</v>
      </c>
      <c r="EK124" s="46">
        <f>'SC3'!CK58</f>
        <v>0</v>
      </c>
      <c r="EL124" s="46">
        <f>'SC3'!CL58</f>
        <v>0</v>
      </c>
      <c r="EM124" s="46" t="e">
        <f t="shared" si="148"/>
        <v>#N/A</v>
      </c>
      <c r="EN124" s="47" t="e">
        <f t="shared" si="149"/>
        <v>#N/A</v>
      </c>
      <c r="EO124" s="16" t="e">
        <f>'SC3'!CM58</f>
        <v>#N/A</v>
      </c>
      <c r="EP124" s="16">
        <f>'SC3'!CN58</f>
        <v>0</v>
      </c>
      <c r="EQ124" s="16">
        <f>'SC3'!CO58</f>
        <v>0</v>
      </c>
      <c r="ER124" s="16" t="e">
        <f t="shared" si="150"/>
        <v>#N/A</v>
      </c>
      <c r="ES124" s="16" t="e">
        <f t="shared" si="151"/>
        <v>#N/A</v>
      </c>
      <c r="ET124" s="45" t="e">
        <f>'SC3'!CP58</f>
        <v>#N/A</v>
      </c>
      <c r="EU124" s="46">
        <f>'SC3'!CQ58</f>
        <v>0</v>
      </c>
      <c r="EV124" s="46">
        <f>'SC3'!CR58</f>
        <v>0</v>
      </c>
      <c r="EW124" s="46" t="e">
        <f t="shared" si="152"/>
        <v>#N/A</v>
      </c>
      <c r="EX124" s="47" t="e">
        <f t="shared" si="153"/>
        <v>#N/A</v>
      </c>
      <c r="EY124" s="16" t="e">
        <f>'SC3'!CS58</f>
        <v>#N/A</v>
      </c>
      <c r="EZ124" s="16">
        <f>'SC3'!CT58</f>
        <v>0</v>
      </c>
      <c r="FA124" s="16">
        <f>'SC3'!CU58</f>
        <v>0</v>
      </c>
      <c r="FB124" s="16" t="e">
        <f t="shared" si="154"/>
        <v>#N/A</v>
      </c>
      <c r="FC124" s="16" t="e">
        <f t="shared" si="155"/>
        <v>#N/A</v>
      </c>
      <c r="FD124" s="45" t="e">
        <f>'SC3'!CV58</f>
        <v>#N/A</v>
      </c>
      <c r="FE124" s="46">
        <f>'SC3'!CW58</f>
        <v>0</v>
      </c>
      <c r="FF124" s="46">
        <f>'SC3'!CX58</f>
        <v>0</v>
      </c>
      <c r="FG124" s="46" t="e">
        <f t="shared" si="156"/>
        <v>#N/A</v>
      </c>
      <c r="FH124" s="47" t="e">
        <f t="shared" si="157"/>
        <v>#N/A</v>
      </c>
      <c r="FI124" s="16" t="e">
        <f>'SC3'!CY58</f>
        <v>#N/A</v>
      </c>
      <c r="FJ124" s="16">
        <f>'SC3'!CZ58</f>
        <v>0</v>
      </c>
      <c r="FK124" s="16">
        <f>'SC3'!DA58</f>
        <v>0</v>
      </c>
      <c r="FL124" s="16" t="e">
        <f t="shared" si="158"/>
        <v>#N/A</v>
      </c>
      <c r="FM124" s="16" t="e">
        <f t="shared" si="159"/>
        <v>#N/A</v>
      </c>
      <c r="FN124" s="45" t="e">
        <f>'SC3'!DB58</f>
        <v>#N/A</v>
      </c>
      <c r="FO124" s="46">
        <f>'SC3'!DC58</f>
        <v>0</v>
      </c>
      <c r="FP124" s="46">
        <f>'SC3'!DD58</f>
        <v>0</v>
      </c>
      <c r="FQ124" s="46" t="e">
        <f t="shared" si="160"/>
        <v>#N/A</v>
      </c>
      <c r="FR124" s="47" t="e">
        <f t="shared" si="161"/>
        <v>#N/A</v>
      </c>
      <c r="FS124" s="16" t="e">
        <f>'SC3'!DE58</f>
        <v>#N/A</v>
      </c>
      <c r="FT124" s="16">
        <f>'SC3'!DF58</f>
        <v>0</v>
      </c>
      <c r="FU124" s="16">
        <f>'SC3'!DG58</f>
        <v>0</v>
      </c>
      <c r="FV124" s="16" t="e">
        <f t="shared" si="162"/>
        <v>#N/A</v>
      </c>
      <c r="FW124" s="16" t="e">
        <f t="shared" si="163"/>
        <v>#N/A</v>
      </c>
      <c r="FX124" s="45" t="e">
        <f>'SC3'!DH58</f>
        <v>#N/A</v>
      </c>
      <c r="FY124" s="46">
        <f>'SC3'!DI58</f>
        <v>0</v>
      </c>
      <c r="FZ124" s="46">
        <f>'SC3'!DJ58</f>
        <v>0</v>
      </c>
      <c r="GA124" s="46" t="e">
        <f t="shared" si="164"/>
        <v>#N/A</v>
      </c>
      <c r="GB124" s="47" t="e">
        <f t="shared" si="165"/>
        <v>#N/A</v>
      </c>
      <c r="GC124" s="16" t="e">
        <f>'SC3'!DK58</f>
        <v>#N/A</v>
      </c>
      <c r="GD124" s="16">
        <f>'SC3'!DL58</f>
        <v>0</v>
      </c>
      <c r="GE124" s="16">
        <f>'SC3'!DM58</f>
        <v>0</v>
      </c>
      <c r="GF124" s="16" t="e">
        <f t="shared" si="166"/>
        <v>#N/A</v>
      </c>
      <c r="GG124" s="16" t="e">
        <f t="shared" si="167"/>
        <v>#N/A</v>
      </c>
      <c r="GH124" s="45" t="e">
        <f>'SC3'!DN58</f>
        <v>#N/A</v>
      </c>
      <c r="GI124" s="46">
        <f>'SC3'!DO58</f>
        <v>0</v>
      </c>
      <c r="GJ124" s="46">
        <f>'SC3'!DP58</f>
        <v>0</v>
      </c>
      <c r="GK124" s="46" t="e">
        <f t="shared" si="168"/>
        <v>#N/A</v>
      </c>
      <c r="GL124" s="47" t="e">
        <f t="shared" si="169"/>
        <v>#N/A</v>
      </c>
      <c r="GM124" s="16" t="e">
        <f>'SC3'!DQ58</f>
        <v>#N/A</v>
      </c>
      <c r="GN124" s="16">
        <f>'SC3'!DR58</f>
        <v>0</v>
      </c>
      <c r="GO124" s="16">
        <f>'SC3'!DS58</f>
        <v>0</v>
      </c>
      <c r="GP124" s="16" t="e">
        <f t="shared" si="170"/>
        <v>#N/A</v>
      </c>
      <c r="GQ124" s="16" t="e">
        <f t="shared" si="171"/>
        <v>#N/A</v>
      </c>
      <c r="GR124" s="45" t="e">
        <f>'SC3'!DT58</f>
        <v>#N/A</v>
      </c>
      <c r="GS124" s="46">
        <f>'SC3'!DU58</f>
        <v>0</v>
      </c>
      <c r="GT124" s="46">
        <f>'SC3'!DV58</f>
        <v>0</v>
      </c>
      <c r="GU124" s="46" t="e">
        <f t="shared" si="172"/>
        <v>#N/A</v>
      </c>
      <c r="GV124" s="47" t="e">
        <f t="shared" si="173"/>
        <v>#N/A</v>
      </c>
      <c r="GW124" s="16" t="e">
        <f>'SC3'!DW58</f>
        <v>#N/A</v>
      </c>
      <c r="GX124" s="16">
        <f>'SC3'!DX58</f>
        <v>0</v>
      </c>
      <c r="GY124" s="16">
        <f>'SC3'!DY58</f>
        <v>0</v>
      </c>
      <c r="GZ124" s="16" t="e">
        <f t="shared" si="174"/>
        <v>#N/A</v>
      </c>
      <c r="HA124" s="16" t="e">
        <f t="shared" si="175"/>
        <v>#N/A</v>
      </c>
      <c r="HB124" s="45" t="e">
        <f>'SC3'!DZ58</f>
        <v>#N/A</v>
      </c>
      <c r="HC124" s="46">
        <f>'SC3'!EA58</f>
        <v>0</v>
      </c>
      <c r="HD124" s="46">
        <f>'SC3'!EB58</f>
        <v>0</v>
      </c>
      <c r="HE124" s="46" t="e">
        <f t="shared" si="176"/>
        <v>#N/A</v>
      </c>
      <c r="HF124" s="47" t="e">
        <f t="shared" si="177"/>
        <v>#N/A</v>
      </c>
      <c r="HG124" s="16" t="e">
        <f>'SC3'!EC58</f>
        <v>#N/A</v>
      </c>
      <c r="HH124" s="16">
        <f>'SC3'!ED58</f>
        <v>0</v>
      </c>
      <c r="HI124" s="16">
        <f>'SC3'!EE58</f>
        <v>0</v>
      </c>
      <c r="HJ124" s="16" t="e">
        <f t="shared" si="178"/>
        <v>#N/A</v>
      </c>
      <c r="HK124" s="16" t="e">
        <f t="shared" si="179"/>
        <v>#N/A</v>
      </c>
      <c r="HL124" s="45" t="e">
        <f>'SC3'!EF58</f>
        <v>#N/A</v>
      </c>
      <c r="HM124" s="46">
        <f>'SC3'!EG58</f>
        <v>0</v>
      </c>
      <c r="HN124" s="46">
        <f>'SC3'!EH58</f>
        <v>0</v>
      </c>
      <c r="HO124" s="46" t="e">
        <f t="shared" si="180"/>
        <v>#N/A</v>
      </c>
      <c r="HP124" s="47" t="e">
        <f t="shared" si="181"/>
        <v>#N/A</v>
      </c>
      <c r="HQ124" s="16" t="e">
        <f>'SC3'!EI58</f>
        <v>#N/A</v>
      </c>
      <c r="HR124" s="16">
        <f>'SC3'!EJ58</f>
        <v>0</v>
      </c>
      <c r="HS124" s="16">
        <f>'SC3'!EK58</f>
        <v>0</v>
      </c>
      <c r="HT124" s="16" t="e">
        <f t="shared" si="182"/>
        <v>#N/A</v>
      </c>
      <c r="HU124" s="16" t="e">
        <f t="shared" si="183"/>
        <v>#N/A</v>
      </c>
      <c r="HV124" s="45" t="e">
        <f>'SC3'!EL58</f>
        <v>#N/A</v>
      </c>
      <c r="HW124" s="46">
        <f>'SC3'!EM58</f>
        <v>0</v>
      </c>
      <c r="HX124" s="46">
        <f>'SC3'!EN58</f>
        <v>0</v>
      </c>
      <c r="HY124" s="46" t="e">
        <f t="shared" si="184"/>
        <v>#N/A</v>
      </c>
      <c r="HZ124" s="47" t="e">
        <f t="shared" si="185"/>
        <v>#N/A</v>
      </c>
      <c r="IA124" s="45" t="e">
        <f>'SC3'!EO58</f>
        <v>#N/A</v>
      </c>
      <c r="IB124" s="46">
        <f>'SC3'!EP58</f>
        <v>0</v>
      </c>
      <c r="IC124" s="46">
        <f>'SC3'!EQ58</f>
        <v>0</v>
      </c>
      <c r="ID124" s="46" t="e">
        <f t="shared" si="186"/>
        <v>#N/A</v>
      </c>
      <c r="IE124" s="47" t="e">
        <f t="shared" si="187"/>
        <v>#N/A</v>
      </c>
    </row>
    <row r="125" spans="1:239" s="16" customFormat="1" x14ac:dyDescent="0.25">
      <c r="J125" s="45"/>
      <c r="K125" s="46"/>
      <c r="L125" s="46"/>
      <c r="M125" s="46"/>
      <c r="N125" s="47"/>
      <c r="T125" s="45"/>
      <c r="U125" s="46"/>
      <c r="V125" s="46"/>
      <c r="W125" s="46"/>
      <c r="X125" s="47"/>
      <c r="AD125" s="45"/>
      <c r="AE125" s="46"/>
      <c r="AF125" s="46"/>
      <c r="AG125" s="46"/>
      <c r="AH125" s="47"/>
      <c r="AN125" s="45"/>
      <c r="AO125" s="46"/>
      <c r="AP125" s="46"/>
      <c r="AQ125" s="46"/>
      <c r="AR125" s="47"/>
      <c r="AX125" s="45"/>
      <c r="AY125" s="46"/>
      <c r="AZ125" s="46"/>
      <c r="BA125" s="46"/>
      <c r="BB125" s="47"/>
      <c r="BH125" s="45"/>
      <c r="BI125" s="46"/>
      <c r="BJ125" s="46"/>
      <c r="BK125" s="46"/>
      <c r="BL125" s="47"/>
      <c r="BR125" s="45"/>
      <c r="BS125" s="46"/>
      <c r="BT125" s="46"/>
      <c r="BU125" s="46"/>
      <c r="BV125" s="47"/>
      <c r="CB125" s="45"/>
      <c r="CC125" s="46"/>
      <c r="CD125" s="46"/>
      <c r="CE125" s="46"/>
      <c r="CF125" s="47"/>
      <c r="CL125" s="45"/>
      <c r="CM125" s="46"/>
      <c r="CN125" s="46"/>
      <c r="CO125" s="46"/>
      <c r="CP125" s="47"/>
      <c r="CV125" s="45"/>
      <c r="CW125" s="46"/>
      <c r="CX125" s="46"/>
      <c r="CY125" s="46"/>
      <c r="CZ125" s="47"/>
      <c r="DF125" s="45"/>
      <c r="DG125" s="46"/>
      <c r="DH125" s="46"/>
      <c r="DI125" s="46"/>
      <c r="DJ125" s="47"/>
      <c r="DP125" s="45"/>
      <c r="DQ125" s="46"/>
      <c r="DR125" s="46"/>
      <c r="DS125" s="46"/>
      <c r="DT125" s="47"/>
      <c r="DZ125" s="45"/>
      <c r="EA125" s="46"/>
      <c r="EB125" s="46"/>
      <c r="EC125" s="46"/>
      <c r="ED125" s="47"/>
      <c r="EJ125" s="45"/>
      <c r="EK125" s="46"/>
      <c r="EL125" s="46"/>
      <c r="EM125" s="46"/>
      <c r="EN125" s="47"/>
      <c r="ET125" s="45"/>
      <c r="EU125" s="46"/>
      <c r="EV125" s="46"/>
      <c r="EW125" s="46"/>
      <c r="EX125" s="47"/>
      <c r="FD125" s="45"/>
      <c r="FE125" s="46"/>
      <c r="FF125" s="46"/>
      <c r="FG125" s="46"/>
      <c r="FH125" s="47"/>
      <c r="FN125" s="45"/>
      <c r="FO125" s="46"/>
      <c r="FP125" s="46"/>
      <c r="FQ125" s="46"/>
      <c r="FR125" s="47"/>
      <c r="FX125" s="45"/>
      <c r="FY125" s="46"/>
      <c r="FZ125" s="46"/>
      <c r="GA125" s="46"/>
      <c r="GB125" s="47"/>
      <c r="GH125" s="45"/>
      <c r="GI125" s="46"/>
      <c r="GJ125" s="46"/>
      <c r="GK125" s="46"/>
      <c r="GL125" s="47"/>
      <c r="GR125" s="45"/>
      <c r="GS125" s="46"/>
      <c r="GT125" s="46"/>
      <c r="GU125" s="46"/>
      <c r="GV125" s="47"/>
      <c r="HB125" s="45"/>
      <c r="HC125" s="46"/>
      <c r="HD125" s="46"/>
      <c r="HE125" s="46"/>
      <c r="HF125" s="47"/>
      <c r="HL125" s="45"/>
      <c r="HM125" s="46"/>
      <c r="HN125" s="46"/>
      <c r="HO125" s="46"/>
      <c r="HP125" s="47"/>
      <c r="HV125" s="45"/>
      <c r="HW125" s="46"/>
      <c r="HX125" s="46"/>
      <c r="HY125" s="46"/>
      <c r="HZ125" s="47"/>
      <c r="IA125" s="45"/>
      <c r="IB125" s="46"/>
      <c r="IC125" s="46"/>
      <c r="ID125" s="46"/>
      <c r="IE125" s="47"/>
    </row>
    <row r="126" spans="1:239" s="16" customFormat="1" x14ac:dyDescent="0.25">
      <c r="J126" s="45"/>
      <c r="K126" s="46"/>
      <c r="L126" s="46"/>
      <c r="M126" s="46"/>
      <c r="N126" s="47"/>
      <c r="T126" s="45"/>
      <c r="U126" s="46"/>
      <c r="V126" s="46"/>
      <c r="W126" s="46"/>
      <c r="X126" s="47"/>
      <c r="AD126" s="45"/>
      <c r="AE126" s="46"/>
      <c r="AF126" s="46"/>
      <c r="AG126" s="46"/>
      <c r="AH126" s="47"/>
      <c r="AN126" s="45"/>
      <c r="AO126" s="46"/>
      <c r="AP126" s="46"/>
      <c r="AQ126" s="46"/>
      <c r="AR126" s="47"/>
      <c r="AX126" s="45"/>
      <c r="AY126" s="46"/>
      <c r="AZ126" s="46"/>
      <c r="BA126" s="46"/>
      <c r="BB126" s="47"/>
      <c r="BH126" s="45"/>
      <c r="BI126" s="46"/>
      <c r="BJ126" s="46"/>
      <c r="BK126" s="46"/>
      <c r="BL126" s="47"/>
      <c r="BR126" s="45"/>
      <c r="BS126" s="46"/>
      <c r="BT126" s="46"/>
      <c r="BU126" s="46"/>
      <c r="BV126" s="47"/>
      <c r="CB126" s="45"/>
      <c r="CC126" s="46"/>
      <c r="CD126" s="46"/>
      <c r="CE126" s="46"/>
      <c r="CF126" s="47"/>
      <c r="CL126" s="45"/>
      <c r="CM126" s="46"/>
      <c r="CN126" s="46"/>
      <c r="CO126" s="46"/>
      <c r="CP126" s="47"/>
      <c r="CV126" s="45"/>
      <c r="CW126" s="46"/>
      <c r="CX126" s="46"/>
      <c r="CY126" s="46"/>
      <c r="CZ126" s="47"/>
      <c r="DF126" s="45"/>
      <c r="DG126" s="46"/>
      <c r="DH126" s="46"/>
      <c r="DI126" s="46"/>
      <c r="DJ126" s="47"/>
      <c r="DP126" s="45"/>
      <c r="DQ126" s="46"/>
      <c r="DR126" s="46"/>
      <c r="DS126" s="46"/>
      <c r="DT126" s="47"/>
      <c r="DZ126" s="45"/>
      <c r="EA126" s="46"/>
      <c r="EB126" s="46"/>
      <c r="EC126" s="46"/>
      <c r="ED126" s="47"/>
      <c r="EJ126" s="45"/>
      <c r="EK126" s="46"/>
      <c r="EL126" s="46"/>
      <c r="EM126" s="46"/>
      <c r="EN126" s="47"/>
      <c r="ET126" s="45"/>
      <c r="EU126" s="46"/>
      <c r="EV126" s="46"/>
      <c r="EW126" s="46"/>
      <c r="EX126" s="47"/>
      <c r="FD126" s="45"/>
      <c r="FE126" s="46"/>
      <c r="FF126" s="46"/>
      <c r="FG126" s="46"/>
      <c r="FH126" s="47"/>
      <c r="FN126" s="45"/>
      <c r="FO126" s="46"/>
      <c r="FP126" s="46"/>
      <c r="FQ126" s="46"/>
      <c r="FR126" s="47"/>
      <c r="FX126" s="45"/>
      <c r="FY126" s="46"/>
      <c r="FZ126" s="46"/>
      <c r="GA126" s="46"/>
      <c r="GB126" s="47"/>
      <c r="GH126" s="45"/>
      <c r="GI126" s="46"/>
      <c r="GJ126" s="46"/>
      <c r="GK126" s="46"/>
      <c r="GL126" s="47"/>
      <c r="GR126" s="45"/>
      <c r="GS126" s="46"/>
      <c r="GT126" s="46"/>
      <c r="GU126" s="46"/>
      <c r="GV126" s="47"/>
      <c r="HB126" s="45"/>
      <c r="HC126" s="46"/>
      <c r="HD126" s="46"/>
      <c r="HE126" s="46"/>
      <c r="HF126" s="47"/>
      <c r="HL126" s="45"/>
      <c r="HM126" s="46"/>
      <c r="HN126" s="46"/>
      <c r="HO126" s="46"/>
      <c r="HP126" s="47"/>
      <c r="HV126" s="45"/>
      <c r="HW126" s="46"/>
      <c r="HX126" s="46"/>
      <c r="HY126" s="46"/>
      <c r="HZ126" s="47"/>
      <c r="IA126" s="45"/>
      <c r="IB126" s="46"/>
      <c r="IC126" s="46"/>
      <c r="ID126" s="46"/>
      <c r="IE126" s="47"/>
    </row>
    <row r="127" spans="1:239" s="16" customFormat="1" x14ac:dyDescent="0.25">
      <c r="A127" s="16">
        <f>'SC4'!A59</f>
        <v>0</v>
      </c>
      <c r="B127" s="16" t="str">
        <f>'SC4'!B59</f>
        <v>nominal</v>
      </c>
      <c r="C127" s="16">
        <f>'SC4'!C59</f>
        <v>0</v>
      </c>
      <c r="D127" s="16">
        <f>'SC4'!D59</f>
        <v>0</v>
      </c>
      <c r="E127" s="16">
        <f>'SC4'!E59</f>
        <v>0</v>
      </c>
      <c r="F127" s="16">
        <f>'SC4'!F59</f>
        <v>0</v>
      </c>
      <c r="G127" s="16">
        <f>'SC4'!G59</f>
        <v>0</v>
      </c>
      <c r="H127" s="16">
        <f>'SC4'!H59</f>
        <v>0</v>
      </c>
      <c r="I127" s="16">
        <f>'SC4'!I59</f>
        <v>0</v>
      </c>
      <c r="J127" s="45">
        <f>'SC4'!J59</f>
        <v>0</v>
      </c>
      <c r="K127" s="46">
        <f>'SC4'!K59</f>
        <v>0</v>
      </c>
      <c r="L127" s="46">
        <f>'SC4'!L59</f>
        <v>0</v>
      </c>
      <c r="M127" s="46">
        <f t="shared" si="188"/>
        <v>0</v>
      </c>
      <c r="N127" s="47">
        <f t="shared" ref="N127:N133" si="195">L127-J127</f>
        <v>0</v>
      </c>
      <c r="O127" s="16">
        <f>'SC4'!M59</f>
        <v>0</v>
      </c>
      <c r="P127" s="16">
        <f>'SC4'!N59</f>
        <v>0</v>
      </c>
      <c r="Q127" s="16">
        <f>'SC4'!O59</f>
        <v>0</v>
      </c>
      <c r="R127" s="16">
        <f t="shared" si="98"/>
        <v>0</v>
      </c>
      <c r="S127" s="16">
        <f t="shared" si="99"/>
        <v>0</v>
      </c>
      <c r="T127" s="45">
        <f>'SC4'!P59</f>
        <v>0</v>
      </c>
      <c r="U127" s="46">
        <f>'SC4'!Q59</f>
        <v>0</v>
      </c>
      <c r="V127" s="46">
        <f>'SC4'!R59</f>
        <v>0</v>
      </c>
      <c r="W127" s="46">
        <f t="shared" si="100"/>
        <v>0</v>
      </c>
      <c r="X127" s="47">
        <f t="shared" si="101"/>
        <v>0</v>
      </c>
      <c r="Y127" s="16">
        <f>'SC4'!S59</f>
        <v>0</v>
      </c>
      <c r="Z127" s="16">
        <f>'SC4'!T59</f>
        <v>0</v>
      </c>
      <c r="AA127" s="16">
        <f>'SC4'!U59</f>
        <v>0</v>
      </c>
      <c r="AB127" s="16">
        <f t="shared" si="102"/>
        <v>0</v>
      </c>
      <c r="AC127" s="16">
        <f t="shared" si="103"/>
        <v>0</v>
      </c>
      <c r="AD127" s="45">
        <f>'SC4'!V59</f>
        <v>0</v>
      </c>
      <c r="AE127" s="46">
        <f>'SC4'!W59</f>
        <v>0</v>
      </c>
      <c r="AF127" s="46">
        <f>'SC4'!X59</f>
        <v>0</v>
      </c>
      <c r="AG127" s="46">
        <f t="shared" si="104"/>
        <v>0</v>
      </c>
      <c r="AH127" s="47">
        <f t="shared" si="105"/>
        <v>0</v>
      </c>
      <c r="AI127" s="16">
        <f>'SC4'!Y59</f>
        <v>0</v>
      </c>
      <c r="AJ127" s="16">
        <f>'SC4'!Z59</f>
        <v>0</v>
      </c>
      <c r="AK127" s="16">
        <f>'SC4'!AA59</f>
        <v>0</v>
      </c>
      <c r="AL127" s="16">
        <f t="shared" si="106"/>
        <v>0</v>
      </c>
      <c r="AM127" s="16">
        <f t="shared" si="107"/>
        <v>0</v>
      </c>
      <c r="AN127" s="45">
        <f>'SC4'!AB59</f>
        <v>0</v>
      </c>
      <c r="AO127" s="46">
        <f>'SC4'!AC59</f>
        <v>0</v>
      </c>
      <c r="AP127" s="46">
        <f>'SC4'!AD59</f>
        <v>0</v>
      </c>
      <c r="AQ127" s="46">
        <f t="shared" si="108"/>
        <v>0</v>
      </c>
      <c r="AR127" s="47">
        <f t="shared" si="109"/>
        <v>0</v>
      </c>
      <c r="AS127" s="16">
        <f>'SC4'!AE59</f>
        <v>0</v>
      </c>
      <c r="AT127" s="16">
        <f>'SC4'!AF59</f>
        <v>0</v>
      </c>
      <c r="AU127" s="16">
        <f>'SC4'!AG59</f>
        <v>0</v>
      </c>
      <c r="AV127" s="16">
        <f t="shared" si="110"/>
        <v>0</v>
      </c>
      <c r="AW127" s="16">
        <f t="shared" si="111"/>
        <v>0</v>
      </c>
      <c r="AX127" s="45">
        <f>'SC4'!AH59</f>
        <v>0</v>
      </c>
      <c r="AY127" s="46">
        <f>'SC4'!AI59</f>
        <v>0</v>
      </c>
      <c r="AZ127" s="46">
        <f>'SC4'!AJ59</f>
        <v>0</v>
      </c>
      <c r="BA127" s="46">
        <f t="shared" si="112"/>
        <v>0</v>
      </c>
      <c r="BB127" s="47">
        <f t="shared" si="113"/>
        <v>0</v>
      </c>
      <c r="BC127" s="16">
        <f>'SC4'!AK59</f>
        <v>0</v>
      </c>
      <c r="BD127" s="16">
        <f>'SC4'!AL59</f>
        <v>0</v>
      </c>
      <c r="BE127" s="16">
        <f>'SC4'!AM59</f>
        <v>0</v>
      </c>
      <c r="BF127" s="16">
        <f t="shared" si="114"/>
        <v>0</v>
      </c>
      <c r="BG127" s="16">
        <f t="shared" si="115"/>
        <v>0</v>
      </c>
      <c r="BH127" s="45">
        <f>'SC4'!AN59</f>
        <v>0</v>
      </c>
      <c r="BI127" s="46">
        <f>'SC4'!AO59</f>
        <v>0</v>
      </c>
      <c r="BJ127" s="46">
        <f>'SC4'!AP59</f>
        <v>0</v>
      </c>
      <c r="BK127" s="46">
        <f t="shared" si="116"/>
        <v>0</v>
      </c>
      <c r="BL127" s="47">
        <f t="shared" si="117"/>
        <v>0</v>
      </c>
      <c r="BM127" s="16">
        <f>'SC4'!AQ59</f>
        <v>0</v>
      </c>
      <c r="BN127" s="16">
        <f>'SC4'!AR59</f>
        <v>0</v>
      </c>
      <c r="BO127" s="16">
        <f>'SC4'!AS59</f>
        <v>0</v>
      </c>
      <c r="BP127" s="16">
        <f t="shared" si="118"/>
        <v>0</v>
      </c>
      <c r="BQ127" s="16">
        <f t="shared" si="119"/>
        <v>0</v>
      </c>
      <c r="BR127" s="45">
        <f>'SC4'!AT59</f>
        <v>0</v>
      </c>
      <c r="BS127" s="46">
        <f>'SC4'!AU59</f>
        <v>0</v>
      </c>
      <c r="BT127" s="46">
        <f>'SC4'!AV59</f>
        <v>0</v>
      </c>
      <c r="BU127" s="46">
        <f t="shared" si="120"/>
        <v>0</v>
      </c>
      <c r="BV127" s="47">
        <f t="shared" si="121"/>
        <v>0</v>
      </c>
      <c r="BW127" s="16">
        <f>'SC4'!AW59</f>
        <v>0</v>
      </c>
      <c r="BX127" s="16">
        <f>'SC4'!AX59</f>
        <v>0</v>
      </c>
      <c r="BY127" s="16">
        <f>'SC4'!AY59</f>
        <v>0</v>
      </c>
      <c r="BZ127" s="16">
        <f t="shared" si="122"/>
        <v>0</v>
      </c>
      <c r="CA127" s="16">
        <f t="shared" si="123"/>
        <v>0</v>
      </c>
      <c r="CB127" s="45">
        <f>'SC4'!AZ59</f>
        <v>0</v>
      </c>
      <c r="CC127" s="46">
        <f>'SC4'!BA59</f>
        <v>0</v>
      </c>
      <c r="CD127" s="46">
        <f>'SC4'!BB59</f>
        <v>0</v>
      </c>
      <c r="CE127" s="46">
        <f t="shared" si="124"/>
        <v>0</v>
      </c>
      <c r="CF127" s="47">
        <f t="shared" si="125"/>
        <v>0</v>
      </c>
      <c r="CG127" s="16">
        <f>'SC4'!BC59</f>
        <v>0</v>
      </c>
      <c r="CH127" s="16">
        <f>'SC4'!BD59</f>
        <v>0</v>
      </c>
      <c r="CI127" s="16">
        <f>'SC4'!BE59</f>
        <v>0</v>
      </c>
      <c r="CJ127" s="16">
        <f t="shared" si="126"/>
        <v>0</v>
      </c>
      <c r="CK127" s="16">
        <f t="shared" si="127"/>
        <v>0</v>
      </c>
      <c r="CL127" s="45">
        <f>'SC4'!BF59</f>
        <v>0</v>
      </c>
      <c r="CM127" s="46">
        <f>'SC4'!BG59</f>
        <v>0</v>
      </c>
      <c r="CN127" s="46">
        <f>'SC4'!BH59</f>
        <v>0</v>
      </c>
      <c r="CO127" s="46">
        <f t="shared" si="128"/>
        <v>0</v>
      </c>
      <c r="CP127" s="47">
        <f t="shared" si="129"/>
        <v>0</v>
      </c>
      <c r="CQ127" s="16">
        <f>'SC4'!BI59</f>
        <v>0</v>
      </c>
      <c r="CR127" s="16">
        <f>'SC4'!BJ59</f>
        <v>0</v>
      </c>
      <c r="CS127" s="16">
        <f>'SC4'!BK59</f>
        <v>0</v>
      </c>
      <c r="CT127" s="16">
        <f t="shared" si="130"/>
        <v>0</v>
      </c>
      <c r="CU127" s="16">
        <f t="shared" si="131"/>
        <v>0</v>
      </c>
      <c r="CV127" s="45">
        <f>'SC4'!BL59</f>
        <v>0</v>
      </c>
      <c r="CW127" s="46">
        <f>'SC4'!BM59</f>
        <v>0</v>
      </c>
      <c r="CX127" s="46">
        <f>'SC4'!BN59</f>
        <v>0</v>
      </c>
      <c r="CY127" s="46">
        <f t="shared" si="132"/>
        <v>0</v>
      </c>
      <c r="CZ127" s="47">
        <f t="shared" si="133"/>
        <v>0</v>
      </c>
      <c r="DA127" s="16">
        <f>'SC4'!BO59</f>
        <v>0</v>
      </c>
      <c r="DB127" s="16">
        <f>'SC4'!BP59</f>
        <v>0</v>
      </c>
      <c r="DC127" s="16">
        <f>'SC4'!BQ59</f>
        <v>0</v>
      </c>
      <c r="DD127" s="16">
        <f t="shared" si="134"/>
        <v>0</v>
      </c>
      <c r="DE127" s="16">
        <f t="shared" si="135"/>
        <v>0</v>
      </c>
      <c r="DF127" s="45">
        <f>'SC4'!BR59</f>
        <v>0</v>
      </c>
      <c r="DG127" s="46">
        <f>'SC4'!BS59</f>
        <v>0</v>
      </c>
      <c r="DH127" s="46">
        <f>'SC4'!BT59</f>
        <v>0</v>
      </c>
      <c r="DI127" s="46">
        <f t="shared" si="136"/>
        <v>0</v>
      </c>
      <c r="DJ127" s="47">
        <f t="shared" si="137"/>
        <v>0</v>
      </c>
      <c r="DK127" s="16">
        <f>'SC4'!BU59</f>
        <v>0</v>
      </c>
      <c r="DL127" s="16">
        <f>'SC4'!BV59</f>
        <v>0</v>
      </c>
      <c r="DM127" s="16">
        <f>'SC4'!BW59</f>
        <v>0</v>
      </c>
      <c r="DN127" s="16">
        <f t="shared" si="138"/>
        <v>0</v>
      </c>
      <c r="DO127" s="16">
        <f t="shared" si="139"/>
        <v>0</v>
      </c>
      <c r="DP127" s="45">
        <f>'SC4'!BX59</f>
        <v>0</v>
      </c>
      <c r="DQ127" s="46">
        <f>'SC4'!BY59</f>
        <v>0</v>
      </c>
      <c r="DR127" s="46">
        <f>'SC4'!BZ59</f>
        <v>0</v>
      </c>
      <c r="DS127" s="46">
        <f t="shared" si="140"/>
        <v>0</v>
      </c>
      <c r="DT127" s="47">
        <f t="shared" si="141"/>
        <v>0</v>
      </c>
      <c r="DU127" s="16">
        <f>'SC4'!CA59</f>
        <v>0</v>
      </c>
      <c r="DV127" s="16">
        <f>'SC4'!CB59</f>
        <v>0</v>
      </c>
      <c r="DW127" s="16">
        <f>'SC4'!CC59</f>
        <v>0</v>
      </c>
      <c r="DX127" s="16">
        <f t="shared" si="142"/>
        <v>0</v>
      </c>
      <c r="DY127" s="16">
        <f t="shared" si="143"/>
        <v>0</v>
      </c>
      <c r="DZ127" s="45">
        <f>'SC4'!CD59</f>
        <v>0</v>
      </c>
      <c r="EA127" s="46">
        <f>'SC4'!CE59</f>
        <v>0</v>
      </c>
      <c r="EB127" s="46">
        <f>'SC4'!CF59</f>
        <v>0</v>
      </c>
      <c r="EC127" s="46">
        <f t="shared" si="144"/>
        <v>0</v>
      </c>
      <c r="ED127" s="47">
        <f t="shared" si="145"/>
        <v>0</v>
      </c>
      <c r="EE127" s="16">
        <f>'SC4'!CG59</f>
        <v>0</v>
      </c>
      <c r="EF127" s="16">
        <f>'SC4'!CH59</f>
        <v>0</v>
      </c>
      <c r="EG127" s="16">
        <f>'SC4'!CI59</f>
        <v>0</v>
      </c>
      <c r="EH127" s="16">
        <f t="shared" si="146"/>
        <v>0</v>
      </c>
      <c r="EI127" s="16">
        <f t="shared" si="147"/>
        <v>0</v>
      </c>
      <c r="EJ127" s="45">
        <f>'SC4'!CJ59</f>
        <v>0</v>
      </c>
      <c r="EK127" s="46">
        <f>'SC4'!CK59</f>
        <v>0</v>
      </c>
      <c r="EL127" s="46">
        <f>'SC4'!CL59</f>
        <v>0</v>
      </c>
      <c r="EM127" s="46">
        <f t="shared" si="148"/>
        <v>0</v>
      </c>
      <c r="EN127" s="47">
        <f t="shared" si="149"/>
        <v>0</v>
      </c>
      <c r="EO127" s="16">
        <f>'SC4'!CM59</f>
        <v>0</v>
      </c>
      <c r="EP127" s="16">
        <f>'SC4'!CN59</f>
        <v>0</v>
      </c>
      <c r="EQ127" s="16">
        <f>'SC4'!CO59</f>
        <v>0</v>
      </c>
      <c r="ER127" s="16">
        <f t="shared" si="150"/>
        <v>0</v>
      </c>
      <c r="ES127" s="16">
        <f t="shared" si="151"/>
        <v>0</v>
      </c>
      <c r="ET127" s="45">
        <f>'SC4'!CP59</f>
        <v>0</v>
      </c>
      <c r="EU127" s="46">
        <f>'SC4'!CQ59</f>
        <v>0</v>
      </c>
      <c r="EV127" s="46">
        <f>'SC4'!CR59</f>
        <v>0</v>
      </c>
      <c r="EW127" s="46">
        <f t="shared" si="152"/>
        <v>0</v>
      </c>
      <c r="EX127" s="47">
        <f t="shared" si="153"/>
        <v>0</v>
      </c>
      <c r="EY127" s="16">
        <f>'SC4'!CS59</f>
        <v>0</v>
      </c>
      <c r="EZ127" s="16">
        <f>'SC4'!CT59</f>
        <v>0</v>
      </c>
      <c r="FA127" s="16">
        <f>'SC4'!CU59</f>
        <v>0</v>
      </c>
      <c r="FB127" s="16">
        <f t="shared" si="154"/>
        <v>0</v>
      </c>
      <c r="FC127" s="16">
        <f t="shared" si="155"/>
        <v>0</v>
      </c>
      <c r="FD127" s="45">
        <f>'SC4'!CV59</f>
        <v>0</v>
      </c>
      <c r="FE127" s="46">
        <f>'SC4'!CW59</f>
        <v>0</v>
      </c>
      <c r="FF127" s="46">
        <f>'SC4'!CX59</f>
        <v>0</v>
      </c>
      <c r="FG127" s="46">
        <f t="shared" si="156"/>
        <v>0</v>
      </c>
      <c r="FH127" s="47">
        <f t="shared" si="157"/>
        <v>0</v>
      </c>
      <c r="FI127" s="16">
        <f>'SC4'!CY59</f>
        <v>0</v>
      </c>
      <c r="FJ127" s="16">
        <f>'SC4'!CZ59</f>
        <v>0</v>
      </c>
      <c r="FK127" s="16">
        <f>'SC4'!DA59</f>
        <v>0</v>
      </c>
      <c r="FL127" s="16">
        <f t="shared" si="158"/>
        <v>0</v>
      </c>
      <c r="FM127" s="16">
        <f t="shared" si="159"/>
        <v>0</v>
      </c>
      <c r="FN127" s="45">
        <f>'SC4'!DB59</f>
        <v>0</v>
      </c>
      <c r="FO127" s="46">
        <f>'SC4'!DC59</f>
        <v>0</v>
      </c>
      <c r="FP127" s="46">
        <f>'SC4'!DD59</f>
        <v>0</v>
      </c>
      <c r="FQ127" s="46">
        <f t="shared" si="160"/>
        <v>0</v>
      </c>
      <c r="FR127" s="47">
        <f t="shared" si="161"/>
        <v>0</v>
      </c>
      <c r="FS127" s="16">
        <f>'SC4'!DE59</f>
        <v>0</v>
      </c>
      <c r="FT127" s="16">
        <f>'SC4'!DF59</f>
        <v>0</v>
      </c>
      <c r="FU127" s="16">
        <f>'SC4'!DG59</f>
        <v>0</v>
      </c>
      <c r="FV127" s="16">
        <f t="shared" si="162"/>
        <v>0</v>
      </c>
      <c r="FW127" s="16">
        <f t="shared" si="163"/>
        <v>0</v>
      </c>
      <c r="FX127" s="45">
        <f>'SC4'!DH59</f>
        <v>0</v>
      </c>
      <c r="FY127" s="46">
        <f>'SC4'!DI59</f>
        <v>0</v>
      </c>
      <c r="FZ127" s="46">
        <f>'SC4'!DJ59</f>
        <v>0</v>
      </c>
      <c r="GA127" s="46">
        <f t="shared" si="164"/>
        <v>0</v>
      </c>
      <c r="GB127" s="47">
        <f t="shared" si="165"/>
        <v>0</v>
      </c>
      <c r="GC127" s="16">
        <f>'SC4'!DK59</f>
        <v>0</v>
      </c>
      <c r="GD127" s="16">
        <f>'SC4'!DL59</f>
        <v>0</v>
      </c>
      <c r="GE127" s="16">
        <f>'SC4'!DM59</f>
        <v>0</v>
      </c>
      <c r="GF127" s="16">
        <f t="shared" si="166"/>
        <v>0</v>
      </c>
      <c r="GG127" s="16">
        <f t="shared" si="167"/>
        <v>0</v>
      </c>
      <c r="GH127" s="45">
        <f>'SC4'!DN59</f>
        <v>0</v>
      </c>
      <c r="GI127" s="46">
        <f>'SC4'!DO59</f>
        <v>0</v>
      </c>
      <c r="GJ127" s="46">
        <f>'SC4'!DP59</f>
        <v>0</v>
      </c>
      <c r="GK127" s="46">
        <f t="shared" si="168"/>
        <v>0</v>
      </c>
      <c r="GL127" s="47">
        <f t="shared" si="169"/>
        <v>0</v>
      </c>
      <c r="GM127" s="16">
        <f>'SC4'!DQ59</f>
        <v>0</v>
      </c>
      <c r="GN127" s="16">
        <f>'SC4'!DR59</f>
        <v>0</v>
      </c>
      <c r="GO127" s="16">
        <f>'SC4'!DS59</f>
        <v>0</v>
      </c>
      <c r="GP127" s="16">
        <f t="shared" si="170"/>
        <v>0</v>
      </c>
      <c r="GQ127" s="16">
        <f t="shared" si="171"/>
        <v>0</v>
      </c>
      <c r="GR127" s="45">
        <f>'SC4'!DT59</f>
        <v>0</v>
      </c>
      <c r="GS127" s="46">
        <f>'SC4'!DU59</f>
        <v>0</v>
      </c>
      <c r="GT127" s="46">
        <f>'SC4'!DV59</f>
        <v>0</v>
      </c>
      <c r="GU127" s="46">
        <f t="shared" si="172"/>
        <v>0</v>
      </c>
      <c r="GV127" s="47">
        <f t="shared" si="173"/>
        <v>0</v>
      </c>
      <c r="GW127" s="16">
        <f>'SC4'!DW59</f>
        <v>0</v>
      </c>
      <c r="GX127" s="16">
        <f>'SC4'!DX59</f>
        <v>0</v>
      </c>
      <c r="GY127" s="16">
        <f>'SC4'!DY59</f>
        <v>0</v>
      </c>
      <c r="GZ127" s="16">
        <f t="shared" si="174"/>
        <v>0</v>
      </c>
      <c r="HA127" s="16">
        <f t="shared" si="175"/>
        <v>0</v>
      </c>
      <c r="HB127" s="45">
        <f>'SC4'!DZ59</f>
        <v>0</v>
      </c>
      <c r="HC127" s="46">
        <f>'SC4'!EA59</f>
        <v>0</v>
      </c>
      <c r="HD127" s="46">
        <f>'SC4'!EB59</f>
        <v>0</v>
      </c>
      <c r="HE127" s="46">
        <f t="shared" si="176"/>
        <v>0</v>
      </c>
      <c r="HF127" s="47">
        <f t="shared" si="177"/>
        <v>0</v>
      </c>
      <c r="HG127" s="16">
        <f>'SC4'!EC59</f>
        <v>0</v>
      </c>
      <c r="HH127" s="16">
        <f>'SC4'!ED59</f>
        <v>0</v>
      </c>
      <c r="HI127" s="16">
        <f>'SC4'!EE59</f>
        <v>0</v>
      </c>
      <c r="HJ127" s="16">
        <f t="shared" si="178"/>
        <v>0</v>
      </c>
      <c r="HK127" s="16">
        <f t="shared" si="179"/>
        <v>0</v>
      </c>
      <c r="HL127" s="45">
        <f>'SC4'!EF59</f>
        <v>0</v>
      </c>
      <c r="HM127" s="46">
        <f>'SC4'!EG59</f>
        <v>0</v>
      </c>
      <c r="HN127" s="46">
        <f>'SC4'!EH59</f>
        <v>0</v>
      </c>
      <c r="HO127" s="46">
        <f t="shared" si="180"/>
        <v>0</v>
      </c>
      <c r="HP127" s="47">
        <f t="shared" si="181"/>
        <v>0</v>
      </c>
      <c r="HQ127" s="16">
        <f>'SC4'!EI59</f>
        <v>0</v>
      </c>
      <c r="HR127" s="16">
        <f>'SC4'!EJ59</f>
        <v>0</v>
      </c>
      <c r="HS127" s="16">
        <f>'SC4'!EK59</f>
        <v>0</v>
      </c>
      <c r="HT127" s="16">
        <f t="shared" si="182"/>
        <v>0</v>
      </c>
      <c r="HU127" s="16">
        <f t="shared" si="183"/>
        <v>0</v>
      </c>
      <c r="HV127" s="45">
        <f>'SC4'!EL59</f>
        <v>0</v>
      </c>
      <c r="HW127" s="46">
        <f>'SC4'!EM59</f>
        <v>0</v>
      </c>
      <c r="HX127" s="46">
        <f>'SC4'!EN59</f>
        <v>0</v>
      </c>
      <c r="HY127" s="46">
        <f t="shared" si="184"/>
        <v>0</v>
      </c>
      <c r="HZ127" s="47">
        <f t="shared" si="185"/>
        <v>0</v>
      </c>
      <c r="IA127" s="45">
        <f>'SC4'!EO59</f>
        <v>0</v>
      </c>
      <c r="IB127" s="46">
        <f>'SC4'!EP59</f>
        <v>0</v>
      </c>
      <c r="IC127" s="46">
        <f>'SC4'!EQ59</f>
        <v>0</v>
      </c>
      <c r="ID127" s="46">
        <f t="shared" si="186"/>
        <v>0</v>
      </c>
      <c r="IE127" s="47">
        <f t="shared" si="187"/>
        <v>0</v>
      </c>
    </row>
    <row r="128" spans="1:239" s="16" customFormat="1" x14ac:dyDescent="0.25">
      <c r="A128" s="16">
        <f>'SC4'!A53</f>
        <v>0</v>
      </c>
      <c r="B128" s="16" t="e">
        <f>'SC4'!B53</f>
        <v>#N/A</v>
      </c>
      <c r="C128" s="16" t="e">
        <f>'SC4'!C53</f>
        <v>#N/A</v>
      </c>
      <c r="D128" s="16" t="e">
        <f>'SC4'!D53</f>
        <v>#N/A</v>
      </c>
      <c r="E128" s="16" t="e">
        <f>'SC4'!E53</f>
        <v>#N/A</v>
      </c>
      <c r="F128" s="16" t="e">
        <f>'SC4'!F53</f>
        <v>#N/A</v>
      </c>
      <c r="G128" s="16" t="e">
        <f>'SC4'!G53</f>
        <v>#N/A</v>
      </c>
      <c r="H128" s="16" t="e">
        <f>'SC4'!H53</f>
        <v>#N/A</v>
      </c>
      <c r="I128" s="16" t="e">
        <f>'SC4'!I53</f>
        <v>#N/A</v>
      </c>
      <c r="J128" s="45" t="e">
        <f>'SC4'!J53</f>
        <v>#N/A</v>
      </c>
      <c r="K128" s="46">
        <f>'SC4'!K53</f>
        <v>0</v>
      </c>
      <c r="L128" s="46">
        <f>'SC4'!L53</f>
        <v>0</v>
      </c>
      <c r="M128" s="46" t="e">
        <f t="shared" si="188"/>
        <v>#N/A</v>
      </c>
      <c r="N128" s="47" t="e">
        <f t="shared" si="195"/>
        <v>#N/A</v>
      </c>
      <c r="O128" s="16" t="e">
        <f>'SC4'!M53</f>
        <v>#N/A</v>
      </c>
      <c r="P128" s="16">
        <f>'SC4'!N53</f>
        <v>0</v>
      </c>
      <c r="Q128" s="16">
        <f>'SC4'!O53</f>
        <v>0</v>
      </c>
      <c r="R128" s="16" t="e">
        <f t="shared" si="98"/>
        <v>#N/A</v>
      </c>
      <c r="S128" s="16" t="e">
        <f t="shared" si="99"/>
        <v>#N/A</v>
      </c>
      <c r="T128" s="45" t="e">
        <f>'SC4'!P53</f>
        <v>#N/A</v>
      </c>
      <c r="U128" s="46">
        <f>'SC4'!Q53</f>
        <v>0</v>
      </c>
      <c r="V128" s="46">
        <f>'SC4'!R53</f>
        <v>0</v>
      </c>
      <c r="W128" s="46" t="e">
        <f t="shared" si="100"/>
        <v>#N/A</v>
      </c>
      <c r="X128" s="47" t="e">
        <f t="shared" si="101"/>
        <v>#N/A</v>
      </c>
      <c r="Y128" s="16" t="e">
        <f>'SC4'!S53</f>
        <v>#N/A</v>
      </c>
      <c r="Z128" s="16">
        <f>'SC4'!T53</f>
        <v>0</v>
      </c>
      <c r="AA128" s="16">
        <f>'SC4'!U53</f>
        <v>0</v>
      </c>
      <c r="AB128" s="16" t="e">
        <f t="shared" si="102"/>
        <v>#N/A</v>
      </c>
      <c r="AC128" s="16" t="e">
        <f t="shared" si="103"/>
        <v>#N/A</v>
      </c>
      <c r="AD128" s="45" t="e">
        <f>'SC4'!V53</f>
        <v>#N/A</v>
      </c>
      <c r="AE128" s="46">
        <f>'SC4'!W53</f>
        <v>0</v>
      </c>
      <c r="AF128" s="46">
        <f>'SC4'!X53</f>
        <v>0</v>
      </c>
      <c r="AG128" s="46" t="e">
        <f t="shared" si="104"/>
        <v>#N/A</v>
      </c>
      <c r="AH128" s="47" t="e">
        <f t="shared" si="105"/>
        <v>#N/A</v>
      </c>
      <c r="AI128" s="16" t="e">
        <f>'SC4'!Y53</f>
        <v>#N/A</v>
      </c>
      <c r="AJ128" s="16">
        <f>'SC4'!Z53</f>
        <v>0</v>
      </c>
      <c r="AK128" s="16">
        <f>'SC4'!AA53</f>
        <v>0</v>
      </c>
      <c r="AL128" s="16" t="e">
        <f t="shared" si="106"/>
        <v>#N/A</v>
      </c>
      <c r="AM128" s="16" t="e">
        <f t="shared" si="107"/>
        <v>#N/A</v>
      </c>
      <c r="AN128" s="45" t="e">
        <f>'SC4'!AB53</f>
        <v>#N/A</v>
      </c>
      <c r="AO128" s="46">
        <f>'SC4'!AC53</f>
        <v>0</v>
      </c>
      <c r="AP128" s="46">
        <f>'SC4'!AD53</f>
        <v>0</v>
      </c>
      <c r="AQ128" s="46" t="e">
        <f t="shared" si="108"/>
        <v>#N/A</v>
      </c>
      <c r="AR128" s="47" t="e">
        <f t="shared" si="109"/>
        <v>#N/A</v>
      </c>
      <c r="AS128" s="16" t="e">
        <f>'SC4'!AE53</f>
        <v>#N/A</v>
      </c>
      <c r="AT128" s="16">
        <f>'SC4'!AF53</f>
        <v>0</v>
      </c>
      <c r="AU128" s="16">
        <f>'SC4'!AG53</f>
        <v>0</v>
      </c>
      <c r="AV128" s="16" t="e">
        <f t="shared" si="110"/>
        <v>#N/A</v>
      </c>
      <c r="AW128" s="16" t="e">
        <f t="shared" si="111"/>
        <v>#N/A</v>
      </c>
      <c r="AX128" s="45" t="e">
        <f>'SC4'!AH53</f>
        <v>#N/A</v>
      </c>
      <c r="AY128" s="46">
        <f>'SC4'!AI53</f>
        <v>0</v>
      </c>
      <c r="AZ128" s="46">
        <f>'SC4'!AJ53</f>
        <v>0</v>
      </c>
      <c r="BA128" s="46" t="e">
        <f t="shared" si="112"/>
        <v>#N/A</v>
      </c>
      <c r="BB128" s="47" t="e">
        <f t="shared" si="113"/>
        <v>#N/A</v>
      </c>
      <c r="BC128" s="16" t="e">
        <f>'SC4'!AK53</f>
        <v>#N/A</v>
      </c>
      <c r="BD128" s="16">
        <f>'SC4'!AL53</f>
        <v>0</v>
      </c>
      <c r="BE128" s="16">
        <f>'SC4'!AM53</f>
        <v>0</v>
      </c>
      <c r="BF128" s="16" t="e">
        <f t="shared" si="114"/>
        <v>#N/A</v>
      </c>
      <c r="BG128" s="16" t="e">
        <f t="shared" si="115"/>
        <v>#N/A</v>
      </c>
      <c r="BH128" s="45" t="e">
        <f>'SC4'!AN53</f>
        <v>#N/A</v>
      </c>
      <c r="BI128" s="46">
        <f>'SC4'!AO53</f>
        <v>0</v>
      </c>
      <c r="BJ128" s="46">
        <f>'SC4'!AP53</f>
        <v>0</v>
      </c>
      <c r="BK128" s="46" t="e">
        <f t="shared" si="116"/>
        <v>#N/A</v>
      </c>
      <c r="BL128" s="47" t="e">
        <f t="shared" si="117"/>
        <v>#N/A</v>
      </c>
      <c r="BM128" s="16" t="e">
        <f>'SC4'!AQ53</f>
        <v>#N/A</v>
      </c>
      <c r="BN128" s="16">
        <f>'SC4'!AR53</f>
        <v>0</v>
      </c>
      <c r="BO128" s="16">
        <f>'SC4'!AS53</f>
        <v>0</v>
      </c>
      <c r="BP128" s="16" t="e">
        <f t="shared" si="118"/>
        <v>#N/A</v>
      </c>
      <c r="BQ128" s="16" t="e">
        <f t="shared" si="119"/>
        <v>#N/A</v>
      </c>
      <c r="BR128" s="45" t="e">
        <f>'SC4'!AT53</f>
        <v>#N/A</v>
      </c>
      <c r="BS128" s="46">
        <f>'SC4'!AU53</f>
        <v>0</v>
      </c>
      <c r="BT128" s="46">
        <f>'SC4'!AV53</f>
        <v>0</v>
      </c>
      <c r="BU128" s="46" t="e">
        <f t="shared" si="120"/>
        <v>#N/A</v>
      </c>
      <c r="BV128" s="47" t="e">
        <f t="shared" si="121"/>
        <v>#N/A</v>
      </c>
      <c r="BW128" s="16" t="e">
        <f>'SC4'!AW53</f>
        <v>#N/A</v>
      </c>
      <c r="BX128" s="16">
        <f>'SC4'!AX53</f>
        <v>0</v>
      </c>
      <c r="BY128" s="16">
        <f>'SC4'!AY53</f>
        <v>0</v>
      </c>
      <c r="BZ128" s="16" t="e">
        <f t="shared" si="122"/>
        <v>#N/A</v>
      </c>
      <c r="CA128" s="16" t="e">
        <f t="shared" si="123"/>
        <v>#N/A</v>
      </c>
      <c r="CB128" s="45" t="e">
        <f>'SC4'!AZ53</f>
        <v>#N/A</v>
      </c>
      <c r="CC128" s="46">
        <f>'SC4'!BA53</f>
        <v>0</v>
      </c>
      <c r="CD128" s="46">
        <f>'SC4'!BB53</f>
        <v>0</v>
      </c>
      <c r="CE128" s="46" t="e">
        <f t="shared" si="124"/>
        <v>#N/A</v>
      </c>
      <c r="CF128" s="47" t="e">
        <f t="shared" si="125"/>
        <v>#N/A</v>
      </c>
      <c r="CG128" s="16" t="e">
        <f>'SC4'!BC53</f>
        <v>#N/A</v>
      </c>
      <c r="CH128" s="16">
        <f>'SC4'!BD53</f>
        <v>0</v>
      </c>
      <c r="CI128" s="16">
        <f>'SC4'!BE53</f>
        <v>0</v>
      </c>
      <c r="CJ128" s="16" t="e">
        <f t="shared" si="126"/>
        <v>#N/A</v>
      </c>
      <c r="CK128" s="16" t="e">
        <f t="shared" si="127"/>
        <v>#N/A</v>
      </c>
      <c r="CL128" s="45" t="e">
        <f>'SC4'!BF53</f>
        <v>#N/A</v>
      </c>
      <c r="CM128" s="46">
        <f>'SC4'!BG53</f>
        <v>0</v>
      </c>
      <c r="CN128" s="46">
        <f>'SC4'!BH53</f>
        <v>0</v>
      </c>
      <c r="CO128" s="46" t="e">
        <f t="shared" si="128"/>
        <v>#N/A</v>
      </c>
      <c r="CP128" s="47" t="e">
        <f t="shared" si="129"/>
        <v>#N/A</v>
      </c>
      <c r="CQ128" s="16" t="e">
        <f>'SC4'!BI53</f>
        <v>#N/A</v>
      </c>
      <c r="CR128" s="16">
        <f>'SC4'!BJ53</f>
        <v>0</v>
      </c>
      <c r="CS128" s="16">
        <f>'SC4'!BK53</f>
        <v>0</v>
      </c>
      <c r="CT128" s="16" t="e">
        <f t="shared" si="130"/>
        <v>#N/A</v>
      </c>
      <c r="CU128" s="16" t="e">
        <f t="shared" si="131"/>
        <v>#N/A</v>
      </c>
      <c r="CV128" s="45" t="e">
        <f>'SC4'!BL53</f>
        <v>#N/A</v>
      </c>
      <c r="CW128" s="46">
        <f>'SC4'!BM53</f>
        <v>0</v>
      </c>
      <c r="CX128" s="46">
        <f>'SC4'!BN53</f>
        <v>0</v>
      </c>
      <c r="CY128" s="46" t="e">
        <f t="shared" si="132"/>
        <v>#N/A</v>
      </c>
      <c r="CZ128" s="47" t="e">
        <f t="shared" si="133"/>
        <v>#N/A</v>
      </c>
      <c r="DA128" s="16" t="e">
        <f>'SC4'!BO53</f>
        <v>#N/A</v>
      </c>
      <c r="DB128" s="16">
        <f>'SC4'!BP53</f>
        <v>0</v>
      </c>
      <c r="DC128" s="16">
        <f>'SC4'!BQ53</f>
        <v>0</v>
      </c>
      <c r="DD128" s="16" t="e">
        <f t="shared" si="134"/>
        <v>#N/A</v>
      </c>
      <c r="DE128" s="16" t="e">
        <f t="shared" si="135"/>
        <v>#N/A</v>
      </c>
      <c r="DF128" s="45" t="e">
        <f>'SC4'!BR53</f>
        <v>#N/A</v>
      </c>
      <c r="DG128" s="46">
        <f>'SC4'!BS53</f>
        <v>0</v>
      </c>
      <c r="DH128" s="46">
        <f>'SC4'!BT53</f>
        <v>0</v>
      </c>
      <c r="DI128" s="46" t="e">
        <f t="shared" si="136"/>
        <v>#N/A</v>
      </c>
      <c r="DJ128" s="47" t="e">
        <f t="shared" si="137"/>
        <v>#N/A</v>
      </c>
      <c r="DK128" s="16" t="e">
        <f>'SC4'!BU53</f>
        <v>#N/A</v>
      </c>
      <c r="DL128" s="16">
        <f>'SC4'!BV53</f>
        <v>0</v>
      </c>
      <c r="DM128" s="16">
        <f>'SC4'!BW53</f>
        <v>0</v>
      </c>
      <c r="DN128" s="16" t="e">
        <f t="shared" si="138"/>
        <v>#N/A</v>
      </c>
      <c r="DO128" s="16" t="e">
        <f t="shared" si="139"/>
        <v>#N/A</v>
      </c>
      <c r="DP128" s="45" t="e">
        <f>'SC4'!BX53</f>
        <v>#N/A</v>
      </c>
      <c r="DQ128" s="46">
        <f>'SC4'!BY53</f>
        <v>0</v>
      </c>
      <c r="DR128" s="46">
        <f>'SC4'!BZ53</f>
        <v>0</v>
      </c>
      <c r="DS128" s="46" t="e">
        <f t="shared" si="140"/>
        <v>#N/A</v>
      </c>
      <c r="DT128" s="47" t="e">
        <f t="shared" si="141"/>
        <v>#N/A</v>
      </c>
      <c r="DU128" s="16" t="e">
        <f>'SC4'!CA53</f>
        <v>#N/A</v>
      </c>
      <c r="DV128" s="16">
        <f>'SC4'!CB53</f>
        <v>0</v>
      </c>
      <c r="DW128" s="16">
        <f>'SC4'!CC53</f>
        <v>0</v>
      </c>
      <c r="DX128" s="16" t="e">
        <f t="shared" si="142"/>
        <v>#N/A</v>
      </c>
      <c r="DY128" s="16" t="e">
        <f t="shared" si="143"/>
        <v>#N/A</v>
      </c>
      <c r="DZ128" s="45" t="e">
        <f>'SC4'!CD53</f>
        <v>#N/A</v>
      </c>
      <c r="EA128" s="46">
        <f>'SC4'!CE53</f>
        <v>0</v>
      </c>
      <c r="EB128" s="46">
        <f>'SC4'!CF53</f>
        <v>0</v>
      </c>
      <c r="EC128" s="46" t="e">
        <f t="shared" si="144"/>
        <v>#N/A</v>
      </c>
      <c r="ED128" s="47" t="e">
        <f t="shared" si="145"/>
        <v>#N/A</v>
      </c>
      <c r="EE128" s="16" t="e">
        <f>'SC4'!CG53</f>
        <v>#N/A</v>
      </c>
      <c r="EF128" s="16">
        <f>'SC4'!CH53</f>
        <v>0</v>
      </c>
      <c r="EG128" s="16">
        <f>'SC4'!CI53</f>
        <v>0</v>
      </c>
      <c r="EH128" s="16" t="e">
        <f t="shared" si="146"/>
        <v>#N/A</v>
      </c>
      <c r="EI128" s="16" t="e">
        <f t="shared" si="147"/>
        <v>#N/A</v>
      </c>
      <c r="EJ128" s="45" t="e">
        <f>'SC4'!CJ53</f>
        <v>#N/A</v>
      </c>
      <c r="EK128" s="46">
        <f>'SC4'!CK53</f>
        <v>0</v>
      </c>
      <c r="EL128" s="46">
        <f>'SC4'!CL53</f>
        <v>0</v>
      </c>
      <c r="EM128" s="46" t="e">
        <f t="shared" si="148"/>
        <v>#N/A</v>
      </c>
      <c r="EN128" s="47" t="e">
        <f t="shared" si="149"/>
        <v>#N/A</v>
      </c>
      <c r="EO128" s="16" t="e">
        <f>'SC4'!CM53</f>
        <v>#N/A</v>
      </c>
      <c r="EP128" s="16">
        <f>'SC4'!CN53</f>
        <v>0</v>
      </c>
      <c r="EQ128" s="16">
        <f>'SC4'!CO53</f>
        <v>0</v>
      </c>
      <c r="ER128" s="16" t="e">
        <f t="shared" si="150"/>
        <v>#N/A</v>
      </c>
      <c r="ES128" s="16" t="e">
        <f t="shared" si="151"/>
        <v>#N/A</v>
      </c>
      <c r="ET128" s="45" t="e">
        <f>'SC4'!CP53</f>
        <v>#N/A</v>
      </c>
      <c r="EU128" s="46">
        <f>'SC4'!CQ53</f>
        <v>0</v>
      </c>
      <c r="EV128" s="46">
        <f>'SC4'!CR53</f>
        <v>0</v>
      </c>
      <c r="EW128" s="46" t="e">
        <f t="shared" si="152"/>
        <v>#N/A</v>
      </c>
      <c r="EX128" s="47" t="e">
        <f t="shared" si="153"/>
        <v>#N/A</v>
      </c>
      <c r="EY128" s="16" t="e">
        <f>'SC4'!CS53</f>
        <v>#N/A</v>
      </c>
      <c r="EZ128" s="16">
        <f>'SC4'!CT53</f>
        <v>0</v>
      </c>
      <c r="FA128" s="16">
        <f>'SC4'!CU53</f>
        <v>0</v>
      </c>
      <c r="FB128" s="16" t="e">
        <f t="shared" si="154"/>
        <v>#N/A</v>
      </c>
      <c r="FC128" s="16" t="e">
        <f t="shared" si="155"/>
        <v>#N/A</v>
      </c>
      <c r="FD128" s="45" t="e">
        <f>'SC4'!CV53</f>
        <v>#N/A</v>
      </c>
      <c r="FE128" s="46">
        <f>'SC4'!CW53</f>
        <v>0</v>
      </c>
      <c r="FF128" s="46">
        <f>'SC4'!CX53</f>
        <v>0</v>
      </c>
      <c r="FG128" s="46" t="e">
        <f t="shared" si="156"/>
        <v>#N/A</v>
      </c>
      <c r="FH128" s="47" t="e">
        <f t="shared" si="157"/>
        <v>#N/A</v>
      </c>
      <c r="FI128" s="16" t="e">
        <f>'SC4'!CY53</f>
        <v>#N/A</v>
      </c>
      <c r="FJ128" s="16">
        <f>'SC4'!CZ53</f>
        <v>0</v>
      </c>
      <c r="FK128" s="16">
        <f>'SC4'!DA53</f>
        <v>0</v>
      </c>
      <c r="FL128" s="16" t="e">
        <f t="shared" si="158"/>
        <v>#N/A</v>
      </c>
      <c r="FM128" s="16" t="e">
        <f t="shared" si="159"/>
        <v>#N/A</v>
      </c>
      <c r="FN128" s="45" t="e">
        <f>'SC4'!DB53</f>
        <v>#N/A</v>
      </c>
      <c r="FO128" s="46">
        <f>'SC4'!DC53</f>
        <v>0</v>
      </c>
      <c r="FP128" s="46">
        <f>'SC4'!DD53</f>
        <v>0</v>
      </c>
      <c r="FQ128" s="46" t="e">
        <f t="shared" si="160"/>
        <v>#N/A</v>
      </c>
      <c r="FR128" s="47" t="e">
        <f t="shared" si="161"/>
        <v>#N/A</v>
      </c>
      <c r="FS128" s="16" t="e">
        <f>'SC4'!DE53</f>
        <v>#N/A</v>
      </c>
      <c r="FT128" s="16">
        <f>'SC4'!DF53</f>
        <v>0</v>
      </c>
      <c r="FU128" s="16">
        <f>'SC4'!DG53</f>
        <v>0</v>
      </c>
      <c r="FV128" s="16" t="e">
        <f t="shared" si="162"/>
        <v>#N/A</v>
      </c>
      <c r="FW128" s="16" t="e">
        <f t="shared" si="163"/>
        <v>#N/A</v>
      </c>
      <c r="FX128" s="45" t="e">
        <f>'SC4'!DH53</f>
        <v>#N/A</v>
      </c>
      <c r="FY128" s="46">
        <f>'SC4'!DI53</f>
        <v>0</v>
      </c>
      <c r="FZ128" s="46">
        <f>'SC4'!DJ53</f>
        <v>0</v>
      </c>
      <c r="GA128" s="46" t="e">
        <f t="shared" si="164"/>
        <v>#N/A</v>
      </c>
      <c r="GB128" s="47" t="e">
        <f t="shared" si="165"/>
        <v>#N/A</v>
      </c>
      <c r="GC128" s="16" t="e">
        <f>'SC4'!DK53</f>
        <v>#N/A</v>
      </c>
      <c r="GD128" s="16">
        <f>'SC4'!DL53</f>
        <v>0</v>
      </c>
      <c r="GE128" s="16">
        <f>'SC4'!DM53</f>
        <v>0</v>
      </c>
      <c r="GF128" s="16" t="e">
        <f t="shared" si="166"/>
        <v>#N/A</v>
      </c>
      <c r="GG128" s="16" t="e">
        <f t="shared" si="167"/>
        <v>#N/A</v>
      </c>
      <c r="GH128" s="45" t="e">
        <f>'SC4'!DN53</f>
        <v>#N/A</v>
      </c>
      <c r="GI128" s="46">
        <f>'SC4'!DO53</f>
        <v>0</v>
      </c>
      <c r="GJ128" s="46">
        <f>'SC4'!DP53</f>
        <v>0</v>
      </c>
      <c r="GK128" s="46" t="e">
        <f t="shared" si="168"/>
        <v>#N/A</v>
      </c>
      <c r="GL128" s="47" t="e">
        <f t="shared" si="169"/>
        <v>#N/A</v>
      </c>
      <c r="GM128" s="16" t="e">
        <f>'SC4'!DQ53</f>
        <v>#N/A</v>
      </c>
      <c r="GN128" s="16">
        <f>'SC4'!DR53</f>
        <v>0</v>
      </c>
      <c r="GO128" s="16">
        <f>'SC4'!DS53</f>
        <v>0</v>
      </c>
      <c r="GP128" s="16" t="e">
        <f t="shared" si="170"/>
        <v>#N/A</v>
      </c>
      <c r="GQ128" s="16" t="e">
        <f t="shared" si="171"/>
        <v>#N/A</v>
      </c>
      <c r="GR128" s="45" t="e">
        <f>'SC4'!DT53</f>
        <v>#N/A</v>
      </c>
      <c r="GS128" s="46">
        <f>'SC4'!DU53</f>
        <v>0</v>
      </c>
      <c r="GT128" s="46">
        <f>'SC4'!DV53</f>
        <v>0</v>
      </c>
      <c r="GU128" s="46" t="e">
        <f t="shared" si="172"/>
        <v>#N/A</v>
      </c>
      <c r="GV128" s="47" t="e">
        <f t="shared" si="173"/>
        <v>#N/A</v>
      </c>
      <c r="GW128" s="16" t="e">
        <f>'SC4'!DW53</f>
        <v>#N/A</v>
      </c>
      <c r="GX128" s="16">
        <f>'SC4'!DX53</f>
        <v>0</v>
      </c>
      <c r="GY128" s="16">
        <f>'SC4'!DY53</f>
        <v>0</v>
      </c>
      <c r="GZ128" s="16" t="e">
        <f t="shared" si="174"/>
        <v>#N/A</v>
      </c>
      <c r="HA128" s="16" t="e">
        <f t="shared" si="175"/>
        <v>#N/A</v>
      </c>
      <c r="HB128" s="45" t="e">
        <f>'SC4'!DZ53</f>
        <v>#N/A</v>
      </c>
      <c r="HC128" s="46">
        <f>'SC4'!EA53</f>
        <v>0</v>
      </c>
      <c r="HD128" s="46">
        <f>'SC4'!EB53</f>
        <v>0</v>
      </c>
      <c r="HE128" s="46" t="e">
        <f t="shared" si="176"/>
        <v>#N/A</v>
      </c>
      <c r="HF128" s="47" t="e">
        <f t="shared" si="177"/>
        <v>#N/A</v>
      </c>
      <c r="HG128" s="16" t="e">
        <f>'SC4'!EC53</f>
        <v>#N/A</v>
      </c>
      <c r="HH128" s="16">
        <f>'SC4'!ED53</f>
        <v>0</v>
      </c>
      <c r="HI128" s="16">
        <f>'SC4'!EE53</f>
        <v>0</v>
      </c>
      <c r="HJ128" s="16" t="e">
        <f t="shared" si="178"/>
        <v>#N/A</v>
      </c>
      <c r="HK128" s="16" t="e">
        <f t="shared" si="179"/>
        <v>#N/A</v>
      </c>
      <c r="HL128" s="45" t="e">
        <f>'SC4'!EF53</f>
        <v>#N/A</v>
      </c>
      <c r="HM128" s="46">
        <f>'SC4'!EG53</f>
        <v>0</v>
      </c>
      <c r="HN128" s="46">
        <f>'SC4'!EH53</f>
        <v>0</v>
      </c>
      <c r="HO128" s="46" t="e">
        <f t="shared" si="180"/>
        <v>#N/A</v>
      </c>
      <c r="HP128" s="47" t="e">
        <f t="shared" si="181"/>
        <v>#N/A</v>
      </c>
      <c r="HQ128" s="16" t="e">
        <f>'SC4'!EI53</f>
        <v>#N/A</v>
      </c>
      <c r="HR128" s="16">
        <f>'SC4'!EJ53</f>
        <v>0</v>
      </c>
      <c r="HS128" s="16">
        <f>'SC4'!EK53</f>
        <v>0</v>
      </c>
      <c r="HT128" s="16" t="e">
        <f t="shared" si="182"/>
        <v>#N/A</v>
      </c>
      <c r="HU128" s="16" t="e">
        <f t="shared" si="183"/>
        <v>#N/A</v>
      </c>
      <c r="HV128" s="45" t="e">
        <f>'SC4'!EL53</f>
        <v>#N/A</v>
      </c>
      <c r="HW128" s="46">
        <f>'SC4'!EM53</f>
        <v>0</v>
      </c>
      <c r="HX128" s="46">
        <f>'SC4'!EN53</f>
        <v>0</v>
      </c>
      <c r="HY128" s="46" t="e">
        <f t="shared" si="184"/>
        <v>#N/A</v>
      </c>
      <c r="HZ128" s="47" t="e">
        <f t="shared" si="185"/>
        <v>#N/A</v>
      </c>
      <c r="IA128" s="45" t="e">
        <f>'SC4'!EO53</f>
        <v>#N/A</v>
      </c>
      <c r="IB128" s="46">
        <f>'SC4'!EP53</f>
        <v>0</v>
      </c>
      <c r="IC128" s="46">
        <f>'SC4'!EQ53</f>
        <v>0</v>
      </c>
      <c r="ID128" s="46" t="e">
        <f t="shared" si="186"/>
        <v>#N/A</v>
      </c>
      <c r="IE128" s="47" t="e">
        <f t="shared" si="187"/>
        <v>#N/A</v>
      </c>
    </row>
    <row r="129" spans="1:239" s="16" customFormat="1" x14ac:dyDescent="0.25">
      <c r="A129" s="16">
        <f>'SC4'!A54</f>
        <v>0</v>
      </c>
      <c r="B129" s="16" t="e">
        <f>'SC4'!B54</f>
        <v>#N/A</v>
      </c>
      <c r="C129" s="16" t="e">
        <f>'SC4'!C54</f>
        <v>#N/A</v>
      </c>
      <c r="D129" s="16" t="e">
        <f>'SC4'!D54</f>
        <v>#N/A</v>
      </c>
      <c r="E129" s="16" t="e">
        <f>'SC4'!E54</f>
        <v>#N/A</v>
      </c>
      <c r="F129" s="16" t="e">
        <f>'SC4'!F54</f>
        <v>#N/A</v>
      </c>
      <c r="G129" s="16" t="e">
        <f>'SC4'!G54</f>
        <v>#N/A</v>
      </c>
      <c r="H129" s="16" t="e">
        <f>'SC4'!H54</f>
        <v>#N/A</v>
      </c>
      <c r="I129" s="16" t="e">
        <f>'SC4'!I54</f>
        <v>#N/A</v>
      </c>
      <c r="J129" s="45" t="e">
        <f>'SC4'!J54</f>
        <v>#N/A</v>
      </c>
      <c r="K129" s="46">
        <f>'SC4'!K54</f>
        <v>0</v>
      </c>
      <c r="L129" s="46">
        <f>'SC4'!L54</f>
        <v>0</v>
      </c>
      <c r="M129" s="46" t="e">
        <f t="shared" si="188"/>
        <v>#N/A</v>
      </c>
      <c r="N129" s="47" t="e">
        <f t="shared" si="195"/>
        <v>#N/A</v>
      </c>
      <c r="O129" s="16" t="e">
        <f>'SC4'!M54</f>
        <v>#N/A</v>
      </c>
      <c r="P129" s="16">
        <f>'SC4'!N54</f>
        <v>0</v>
      </c>
      <c r="Q129" s="16">
        <f>'SC4'!O54</f>
        <v>0</v>
      </c>
      <c r="R129" s="16" t="e">
        <f t="shared" si="98"/>
        <v>#N/A</v>
      </c>
      <c r="S129" s="16" t="e">
        <f t="shared" si="99"/>
        <v>#N/A</v>
      </c>
      <c r="T129" s="45" t="e">
        <f>'SC4'!P54</f>
        <v>#N/A</v>
      </c>
      <c r="U129" s="46">
        <f>'SC4'!Q54</f>
        <v>0</v>
      </c>
      <c r="V129" s="46">
        <f>'SC4'!R54</f>
        <v>0</v>
      </c>
      <c r="W129" s="46" t="e">
        <f t="shared" si="100"/>
        <v>#N/A</v>
      </c>
      <c r="X129" s="47" t="e">
        <f t="shared" si="101"/>
        <v>#N/A</v>
      </c>
      <c r="Y129" s="16" t="e">
        <f>'SC4'!S54</f>
        <v>#N/A</v>
      </c>
      <c r="Z129" s="16">
        <f>'SC4'!T54</f>
        <v>0</v>
      </c>
      <c r="AA129" s="16">
        <f>'SC4'!U54</f>
        <v>0</v>
      </c>
      <c r="AB129" s="16" t="e">
        <f t="shared" si="102"/>
        <v>#N/A</v>
      </c>
      <c r="AC129" s="16" t="e">
        <f t="shared" si="103"/>
        <v>#N/A</v>
      </c>
      <c r="AD129" s="45" t="e">
        <f>'SC4'!V54</f>
        <v>#N/A</v>
      </c>
      <c r="AE129" s="46">
        <f>'SC4'!W54</f>
        <v>0</v>
      </c>
      <c r="AF129" s="46">
        <f>'SC4'!X54</f>
        <v>0</v>
      </c>
      <c r="AG129" s="46" t="e">
        <f t="shared" si="104"/>
        <v>#N/A</v>
      </c>
      <c r="AH129" s="47" t="e">
        <f t="shared" si="105"/>
        <v>#N/A</v>
      </c>
      <c r="AI129" s="16" t="e">
        <f>'SC4'!Y54</f>
        <v>#N/A</v>
      </c>
      <c r="AJ129" s="16">
        <f>'SC4'!Z54</f>
        <v>0</v>
      </c>
      <c r="AK129" s="16">
        <f>'SC4'!AA54</f>
        <v>0</v>
      </c>
      <c r="AL129" s="16" t="e">
        <f t="shared" si="106"/>
        <v>#N/A</v>
      </c>
      <c r="AM129" s="16" t="e">
        <f t="shared" si="107"/>
        <v>#N/A</v>
      </c>
      <c r="AN129" s="45" t="e">
        <f>'SC4'!AB54</f>
        <v>#N/A</v>
      </c>
      <c r="AO129" s="46">
        <f>'SC4'!AC54</f>
        <v>0</v>
      </c>
      <c r="AP129" s="46">
        <f>'SC4'!AD54</f>
        <v>0</v>
      </c>
      <c r="AQ129" s="46" t="e">
        <f t="shared" si="108"/>
        <v>#N/A</v>
      </c>
      <c r="AR129" s="47" t="e">
        <f t="shared" si="109"/>
        <v>#N/A</v>
      </c>
      <c r="AS129" s="16" t="e">
        <f>'SC4'!AE54</f>
        <v>#N/A</v>
      </c>
      <c r="AT129" s="16">
        <f>'SC4'!AF54</f>
        <v>0</v>
      </c>
      <c r="AU129" s="16">
        <f>'SC4'!AG54</f>
        <v>0</v>
      </c>
      <c r="AV129" s="16" t="e">
        <f t="shared" si="110"/>
        <v>#N/A</v>
      </c>
      <c r="AW129" s="16" t="e">
        <f t="shared" si="111"/>
        <v>#N/A</v>
      </c>
      <c r="AX129" s="45" t="e">
        <f>'SC4'!AH54</f>
        <v>#N/A</v>
      </c>
      <c r="AY129" s="46">
        <f>'SC4'!AI54</f>
        <v>0</v>
      </c>
      <c r="AZ129" s="46">
        <f>'SC4'!AJ54</f>
        <v>0</v>
      </c>
      <c r="BA129" s="46" t="e">
        <f t="shared" si="112"/>
        <v>#N/A</v>
      </c>
      <c r="BB129" s="47" t="e">
        <f t="shared" si="113"/>
        <v>#N/A</v>
      </c>
      <c r="BC129" s="16" t="e">
        <f>'SC4'!AK54</f>
        <v>#N/A</v>
      </c>
      <c r="BD129" s="16">
        <f>'SC4'!AL54</f>
        <v>0</v>
      </c>
      <c r="BE129" s="16">
        <f>'SC4'!AM54</f>
        <v>0</v>
      </c>
      <c r="BF129" s="16" t="e">
        <f t="shared" si="114"/>
        <v>#N/A</v>
      </c>
      <c r="BG129" s="16" t="e">
        <f t="shared" si="115"/>
        <v>#N/A</v>
      </c>
      <c r="BH129" s="45" t="e">
        <f>'SC4'!AN54</f>
        <v>#N/A</v>
      </c>
      <c r="BI129" s="46">
        <f>'SC4'!AO54</f>
        <v>0</v>
      </c>
      <c r="BJ129" s="46">
        <f>'SC4'!AP54</f>
        <v>0</v>
      </c>
      <c r="BK129" s="46" t="e">
        <f t="shared" si="116"/>
        <v>#N/A</v>
      </c>
      <c r="BL129" s="47" t="e">
        <f t="shared" si="117"/>
        <v>#N/A</v>
      </c>
      <c r="BM129" s="16" t="e">
        <f>'SC4'!AQ54</f>
        <v>#N/A</v>
      </c>
      <c r="BN129" s="16">
        <f>'SC4'!AR54</f>
        <v>0</v>
      </c>
      <c r="BO129" s="16">
        <f>'SC4'!AS54</f>
        <v>0</v>
      </c>
      <c r="BP129" s="16" t="e">
        <f t="shared" si="118"/>
        <v>#N/A</v>
      </c>
      <c r="BQ129" s="16" t="e">
        <f t="shared" si="119"/>
        <v>#N/A</v>
      </c>
      <c r="BR129" s="45" t="e">
        <f>'SC4'!AT54</f>
        <v>#N/A</v>
      </c>
      <c r="BS129" s="46">
        <f>'SC4'!AU54</f>
        <v>0</v>
      </c>
      <c r="BT129" s="46">
        <f>'SC4'!AV54</f>
        <v>0</v>
      </c>
      <c r="BU129" s="46" t="e">
        <f t="shared" si="120"/>
        <v>#N/A</v>
      </c>
      <c r="BV129" s="47" t="e">
        <f t="shared" si="121"/>
        <v>#N/A</v>
      </c>
      <c r="BW129" s="16" t="e">
        <f>'SC4'!AW54</f>
        <v>#N/A</v>
      </c>
      <c r="BX129" s="16">
        <f>'SC4'!AX54</f>
        <v>0</v>
      </c>
      <c r="BY129" s="16">
        <f>'SC4'!AY54</f>
        <v>0</v>
      </c>
      <c r="BZ129" s="16" t="e">
        <f t="shared" si="122"/>
        <v>#N/A</v>
      </c>
      <c r="CA129" s="16" t="e">
        <f t="shared" si="123"/>
        <v>#N/A</v>
      </c>
      <c r="CB129" s="45" t="e">
        <f>'SC4'!AZ54</f>
        <v>#N/A</v>
      </c>
      <c r="CC129" s="46">
        <f>'SC4'!BA54</f>
        <v>0</v>
      </c>
      <c r="CD129" s="46">
        <f>'SC4'!BB54</f>
        <v>0</v>
      </c>
      <c r="CE129" s="46" t="e">
        <f t="shared" si="124"/>
        <v>#N/A</v>
      </c>
      <c r="CF129" s="47" t="e">
        <f t="shared" si="125"/>
        <v>#N/A</v>
      </c>
      <c r="CG129" s="16" t="e">
        <f>'SC4'!BC54</f>
        <v>#N/A</v>
      </c>
      <c r="CH129" s="16">
        <f>'SC4'!BD54</f>
        <v>0</v>
      </c>
      <c r="CI129" s="16">
        <f>'SC4'!BE54</f>
        <v>0</v>
      </c>
      <c r="CJ129" s="16" t="e">
        <f t="shared" si="126"/>
        <v>#N/A</v>
      </c>
      <c r="CK129" s="16" t="e">
        <f t="shared" si="127"/>
        <v>#N/A</v>
      </c>
      <c r="CL129" s="45" t="e">
        <f>'SC4'!BF54</f>
        <v>#N/A</v>
      </c>
      <c r="CM129" s="46">
        <f>'SC4'!BG54</f>
        <v>0</v>
      </c>
      <c r="CN129" s="46">
        <f>'SC4'!BH54</f>
        <v>0</v>
      </c>
      <c r="CO129" s="46" t="e">
        <f t="shared" si="128"/>
        <v>#N/A</v>
      </c>
      <c r="CP129" s="47" t="e">
        <f t="shared" si="129"/>
        <v>#N/A</v>
      </c>
      <c r="CQ129" s="16" t="e">
        <f>'SC4'!BI54</f>
        <v>#N/A</v>
      </c>
      <c r="CR129" s="16">
        <f>'SC4'!BJ54</f>
        <v>0</v>
      </c>
      <c r="CS129" s="16">
        <f>'SC4'!BK54</f>
        <v>0</v>
      </c>
      <c r="CT129" s="16" t="e">
        <f t="shared" si="130"/>
        <v>#N/A</v>
      </c>
      <c r="CU129" s="16" t="e">
        <f t="shared" si="131"/>
        <v>#N/A</v>
      </c>
      <c r="CV129" s="45" t="e">
        <f>'SC4'!BL54</f>
        <v>#N/A</v>
      </c>
      <c r="CW129" s="46">
        <f>'SC4'!BM54</f>
        <v>0</v>
      </c>
      <c r="CX129" s="46">
        <f>'SC4'!BN54</f>
        <v>0</v>
      </c>
      <c r="CY129" s="46" t="e">
        <f t="shared" si="132"/>
        <v>#N/A</v>
      </c>
      <c r="CZ129" s="47" t="e">
        <f t="shared" si="133"/>
        <v>#N/A</v>
      </c>
      <c r="DA129" s="16" t="e">
        <f>'SC4'!BO54</f>
        <v>#N/A</v>
      </c>
      <c r="DB129" s="16">
        <f>'SC4'!BP54</f>
        <v>0</v>
      </c>
      <c r="DC129" s="16">
        <f>'SC4'!BQ54</f>
        <v>0</v>
      </c>
      <c r="DD129" s="16" t="e">
        <f t="shared" si="134"/>
        <v>#N/A</v>
      </c>
      <c r="DE129" s="16" t="e">
        <f t="shared" si="135"/>
        <v>#N/A</v>
      </c>
      <c r="DF129" s="45" t="e">
        <f>'SC4'!BR54</f>
        <v>#N/A</v>
      </c>
      <c r="DG129" s="46">
        <f>'SC4'!BS54</f>
        <v>0</v>
      </c>
      <c r="DH129" s="46">
        <f>'SC4'!BT54</f>
        <v>0</v>
      </c>
      <c r="DI129" s="46" t="e">
        <f t="shared" si="136"/>
        <v>#N/A</v>
      </c>
      <c r="DJ129" s="47" t="e">
        <f t="shared" si="137"/>
        <v>#N/A</v>
      </c>
      <c r="DK129" s="16" t="e">
        <f>'SC4'!BU54</f>
        <v>#N/A</v>
      </c>
      <c r="DL129" s="16">
        <f>'SC4'!BV54</f>
        <v>0</v>
      </c>
      <c r="DM129" s="16">
        <f>'SC4'!BW54</f>
        <v>0</v>
      </c>
      <c r="DN129" s="16" t="e">
        <f t="shared" si="138"/>
        <v>#N/A</v>
      </c>
      <c r="DO129" s="16" t="e">
        <f t="shared" si="139"/>
        <v>#N/A</v>
      </c>
      <c r="DP129" s="45" t="e">
        <f>'SC4'!BX54</f>
        <v>#N/A</v>
      </c>
      <c r="DQ129" s="46">
        <f>'SC4'!BY54</f>
        <v>0</v>
      </c>
      <c r="DR129" s="46">
        <f>'SC4'!BZ54</f>
        <v>0</v>
      </c>
      <c r="DS129" s="46" t="e">
        <f t="shared" si="140"/>
        <v>#N/A</v>
      </c>
      <c r="DT129" s="47" t="e">
        <f t="shared" si="141"/>
        <v>#N/A</v>
      </c>
      <c r="DU129" s="16" t="e">
        <f>'SC4'!CA54</f>
        <v>#N/A</v>
      </c>
      <c r="DV129" s="16">
        <f>'SC4'!CB54</f>
        <v>0</v>
      </c>
      <c r="DW129" s="16">
        <f>'SC4'!CC54</f>
        <v>0</v>
      </c>
      <c r="DX129" s="16" t="e">
        <f t="shared" si="142"/>
        <v>#N/A</v>
      </c>
      <c r="DY129" s="16" t="e">
        <f t="shared" si="143"/>
        <v>#N/A</v>
      </c>
      <c r="DZ129" s="45" t="e">
        <f>'SC4'!CD54</f>
        <v>#N/A</v>
      </c>
      <c r="EA129" s="46">
        <f>'SC4'!CE54</f>
        <v>0</v>
      </c>
      <c r="EB129" s="46">
        <f>'SC4'!CF54</f>
        <v>0</v>
      </c>
      <c r="EC129" s="46" t="e">
        <f t="shared" si="144"/>
        <v>#N/A</v>
      </c>
      <c r="ED129" s="47" t="e">
        <f t="shared" si="145"/>
        <v>#N/A</v>
      </c>
      <c r="EE129" s="16" t="e">
        <f>'SC4'!CG54</f>
        <v>#N/A</v>
      </c>
      <c r="EF129" s="16">
        <f>'SC4'!CH54</f>
        <v>0</v>
      </c>
      <c r="EG129" s="16">
        <f>'SC4'!CI54</f>
        <v>0</v>
      </c>
      <c r="EH129" s="16" t="e">
        <f t="shared" si="146"/>
        <v>#N/A</v>
      </c>
      <c r="EI129" s="16" t="e">
        <f t="shared" si="147"/>
        <v>#N/A</v>
      </c>
      <c r="EJ129" s="45" t="e">
        <f>'SC4'!CJ54</f>
        <v>#N/A</v>
      </c>
      <c r="EK129" s="46">
        <f>'SC4'!CK54</f>
        <v>0</v>
      </c>
      <c r="EL129" s="46">
        <f>'SC4'!CL54</f>
        <v>0</v>
      </c>
      <c r="EM129" s="46" t="e">
        <f t="shared" si="148"/>
        <v>#N/A</v>
      </c>
      <c r="EN129" s="47" t="e">
        <f t="shared" si="149"/>
        <v>#N/A</v>
      </c>
      <c r="EO129" s="16" t="e">
        <f>'SC4'!CM54</f>
        <v>#N/A</v>
      </c>
      <c r="EP129" s="16">
        <f>'SC4'!CN54</f>
        <v>0</v>
      </c>
      <c r="EQ129" s="16">
        <f>'SC4'!CO54</f>
        <v>0</v>
      </c>
      <c r="ER129" s="16" t="e">
        <f t="shared" si="150"/>
        <v>#N/A</v>
      </c>
      <c r="ES129" s="16" t="e">
        <f t="shared" si="151"/>
        <v>#N/A</v>
      </c>
      <c r="ET129" s="45" t="e">
        <f>'SC4'!CP54</f>
        <v>#N/A</v>
      </c>
      <c r="EU129" s="46">
        <f>'SC4'!CQ54</f>
        <v>0</v>
      </c>
      <c r="EV129" s="46">
        <f>'SC4'!CR54</f>
        <v>0</v>
      </c>
      <c r="EW129" s="46" t="e">
        <f t="shared" si="152"/>
        <v>#N/A</v>
      </c>
      <c r="EX129" s="47" t="e">
        <f t="shared" si="153"/>
        <v>#N/A</v>
      </c>
      <c r="EY129" s="16" t="e">
        <f>'SC4'!CS54</f>
        <v>#N/A</v>
      </c>
      <c r="EZ129" s="16">
        <f>'SC4'!CT54</f>
        <v>0</v>
      </c>
      <c r="FA129" s="16">
        <f>'SC4'!CU54</f>
        <v>0</v>
      </c>
      <c r="FB129" s="16" t="e">
        <f t="shared" si="154"/>
        <v>#N/A</v>
      </c>
      <c r="FC129" s="16" t="e">
        <f t="shared" si="155"/>
        <v>#N/A</v>
      </c>
      <c r="FD129" s="45" t="e">
        <f>'SC4'!CV54</f>
        <v>#N/A</v>
      </c>
      <c r="FE129" s="46">
        <f>'SC4'!CW54</f>
        <v>0</v>
      </c>
      <c r="FF129" s="46">
        <f>'SC4'!CX54</f>
        <v>0</v>
      </c>
      <c r="FG129" s="46" t="e">
        <f t="shared" si="156"/>
        <v>#N/A</v>
      </c>
      <c r="FH129" s="47" t="e">
        <f t="shared" si="157"/>
        <v>#N/A</v>
      </c>
      <c r="FI129" s="16" t="e">
        <f>'SC4'!CY54</f>
        <v>#N/A</v>
      </c>
      <c r="FJ129" s="16">
        <f>'SC4'!CZ54</f>
        <v>0</v>
      </c>
      <c r="FK129" s="16">
        <f>'SC4'!DA54</f>
        <v>0</v>
      </c>
      <c r="FL129" s="16" t="e">
        <f t="shared" si="158"/>
        <v>#N/A</v>
      </c>
      <c r="FM129" s="16" t="e">
        <f t="shared" si="159"/>
        <v>#N/A</v>
      </c>
      <c r="FN129" s="45" t="e">
        <f>'SC4'!DB54</f>
        <v>#N/A</v>
      </c>
      <c r="FO129" s="46">
        <f>'SC4'!DC54</f>
        <v>0</v>
      </c>
      <c r="FP129" s="46">
        <f>'SC4'!DD54</f>
        <v>0</v>
      </c>
      <c r="FQ129" s="46" t="e">
        <f t="shared" si="160"/>
        <v>#N/A</v>
      </c>
      <c r="FR129" s="47" t="e">
        <f t="shared" si="161"/>
        <v>#N/A</v>
      </c>
      <c r="FS129" s="16" t="e">
        <f>'SC4'!DE54</f>
        <v>#N/A</v>
      </c>
      <c r="FT129" s="16">
        <f>'SC4'!DF54</f>
        <v>0</v>
      </c>
      <c r="FU129" s="16">
        <f>'SC4'!DG54</f>
        <v>0</v>
      </c>
      <c r="FV129" s="16" t="e">
        <f t="shared" si="162"/>
        <v>#N/A</v>
      </c>
      <c r="FW129" s="16" t="e">
        <f t="shared" si="163"/>
        <v>#N/A</v>
      </c>
      <c r="FX129" s="45" t="e">
        <f>'SC4'!DH54</f>
        <v>#N/A</v>
      </c>
      <c r="FY129" s="46">
        <f>'SC4'!DI54</f>
        <v>0</v>
      </c>
      <c r="FZ129" s="46">
        <f>'SC4'!DJ54</f>
        <v>0</v>
      </c>
      <c r="GA129" s="46" t="e">
        <f t="shared" si="164"/>
        <v>#N/A</v>
      </c>
      <c r="GB129" s="47" t="e">
        <f t="shared" si="165"/>
        <v>#N/A</v>
      </c>
      <c r="GC129" s="16" t="e">
        <f>'SC4'!DK54</f>
        <v>#N/A</v>
      </c>
      <c r="GD129" s="16">
        <f>'SC4'!DL54</f>
        <v>0</v>
      </c>
      <c r="GE129" s="16">
        <f>'SC4'!DM54</f>
        <v>0</v>
      </c>
      <c r="GF129" s="16" t="e">
        <f t="shared" si="166"/>
        <v>#N/A</v>
      </c>
      <c r="GG129" s="16" t="e">
        <f t="shared" si="167"/>
        <v>#N/A</v>
      </c>
      <c r="GH129" s="45" t="e">
        <f>'SC4'!DN54</f>
        <v>#N/A</v>
      </c>
      <c r="GI129" s="46">
        <f>'SC4'!DO54</f>
        <v>0</v>
      </c>
      <c r="GJ129" s="46">
        <f>'SC4'!DP54</f>
        <v>0</v>
      </c>
      <c r="GK129" s="46" t="e">
        <f t="shared" si="168"/>
        <v>#N/A</v>
      </c>
      <c r="GL129" s="47" t="e">
        <f t="shared" si="169"/>
        <v>#N/A</v>
      </c>
      <c r="GM129" s="16" t="e">
        <f>'SC4'!DQ54</f>
        <v>#N/A</v>
      </c>
      <c r="GN129" s="16">
        <f>'SC4'!DR54</f>
        <v>0</v>
      </c>
      <c r="GO129" s="16">
        <f>'SC4'!DS54</f>
        <v>0</v>
      </c>
      <c r="GP129" s="16" t="e">
        <f t="shared" si="170"/>
        <v>#N/A</v>
      </c>
      <c r="GQ129" s="16" t="e">
        <f t="shared" si="171"/>
        <v>#N/A</v>
      </c>
      <c r="GR129" s="45" t="e">
        <f>'SC4'!DT54</f>
        <v>#N/A</v>
      </c>
      <c r="GS129" s="46">
        <f>'SC4'!DU54</f>
        <v>0</v>
      </c>
      <c r="GT129" s="46">
        <f>'SC4'!DV54</f>
        <v>0</v>
      </c>
      <c r="GU129" s="46" t="e">
        <f t="shared" si="172"/>
        <v>#N/A</v>
      </c>
      <c r="GV129" s="47" t="e">
        <f t="shared" si="173"/>
        <v>#N/A</v>
      </c>
      <c r="GW129" s="16" t="e">
        <f>'SC4'!DW54</f>
        <v>#N/A</v>
      </c>
      <c r="GX129" s="16">
        <f>'SC4'!DX54</f>
        <v>0</v>
      </c>
      <c r="GY129" s="16">
        <f>'SC4'!DY54</f>
        <v>0</v>
      </c>
      <c r="GZ129" s="16" t="e">
        <f t="shared" si="174"/>
        <v>#N/A</v>
      </c>
      <c r="HA129" s="16" t="e">
        <f t="shared" si="175"/>
        <v>#N/A</v>
      </c>
      <c r="HB129" s="45" t="e">
        <f>'SC4'!DZ54</f>
        <v>#N/A</v>
      </c>
      <c r="HC129" s="46">
        <f>'SC4'!EA54</f>
        <v>0</v>
      </c>
      <c r="HD129" s="46">
        <f>'SC4'!EB54</f>
        <v>0</v>
      </c>
      <c r="HE129" s="46" t="e">
        <f t="shared" si="176"/>
        <v>#N/A</v>
      </c>
      <c r="HF129" s="47" t="e">
        <f t="shared" si="177"/>
        <v>#N/A</v>
      </c>
      <c r="HG129" s="16" t="e">
        <f>'SC4'!EC54</f>
        <v>#N/A</v>
      </c>
      <c r="HH129" s="16">
        <f>'SC4'!ED54</f>
        <v>0</v>
      </c>
      <c r="HI129" s="16">
        <f>'SC4'!EE54</f>
        <v>0</v>
      </c>
      <c r="HJ129" s="16" t="e">
        <f t="shared" si="178"/>
        <v>#N/A</v>
      </c>
      <c r="HK129" s="16" t="e">
        <f t="shared" si="179"/>
        <v>#N/A</v>
      </c>
      <c r="HL129" s="45" t="e">
        <f>'SC4'!EF54</f>
        <v>#N/A</v>
      </c>
      <c r="HM129" s="46">
        <f>'SC4'!EG54</f>
        <v>0</v>
      </c>
      <c r="HN129" s="46">
        <f>'SC4'!EH54</f>
        <v>0</v>
      </c>
      <c r="HO129" s="46" t="e">
        <f t="shared" si="180"/>
        <v>#N/A</v>
      </c>
      <c r="HP129" s="47" t="e">
        <f t="shared" si="181"/>
        <v>#N/A</v>
      </c>
      <c r="HQ129" s="16" t="e">
        <f>'SC4'!EI54</f>
        <v>#N/A</v>
      </c>
      <c r="HR129" s="16">
        <f>'SC4'!EJ54</f>
        <v>0</v>
      </c>
      <c r="HS129" s="16">
        <f>'SC4'!EK54</f>
        <v>0</v>
      </c>
      <c r="HT129" s="16" t="e">
        <f t="shared" si="182"/>
        <v>#N/A</v>
      </c>
      <c r="HU129" s="16" t="e">
        <f t="shared" si="183"/>
        <v>#N/A</v>
      </c>
      <c r="HV129" s="45" t="e">
        <f>'SC4'!EL54</f>
        <v>#N/A</v>
      </c>
      <c r="HW129" s="46">
        <f>'SC4'!EM54</f>
        <v>0</v>
      </c>
      <c r="HX129" s="46">
        <f>'SC4'!EN54</f>
        <v>0</v>
      </c>
      <c r="HY129" s="46" t="e">
        <f t="shared" si="184"/>
        <v>#N/A</v>
      </c>
      <c r="HZ129" s="47" t="e">
        <f t="shared" si="185"/>
        <v>#N/A</v>
      </c>
      <c r="IA129" s="45" t="e">
        <f>'SC4'!EO54</f>
        <v>#N/A</v>
      </c>
      <c r="IB129" s="46">
        <f>'SC4'!EP54</f>
        <v>0</v>
      </c>
      <c r="IC129" s="46">
        <f>'SC4'!EQ54</f>
        <v>0</v>
      </c>
      <c r="ID129" s="46" t="e">
        <f t="shared" si="186"/>
        <v>#N/A</v>
      </c>
      <c r="IE129" s="47" t="e">
        <f t="shared" si="187"/>
        <v>#N/A</v>
      </c>
    </row>
    <row r="130" spans="1:239" s="16" customFormat="1" x14ac:dyDescent="0.25">
      <c r="A130" s="16">
        <f>'SC4'!A55</f>
        <v>0</v>
      </c>
      <c r="B130" s="16" t="e">
        <f>'SC4'!B55</f>
        <v>#N/A</v>
      </c>
      <c r="C130" s="16" t="e">
        <f>'SC4'!C55</f>
        <v>#N/A</v>
      </c>
      <c r="D130" s="16" t="e">
        <f>'SC4'!D55</f>
        <v>#N/A</v>
      </c>
      <c r="E130" s="16" t="e">
        <f>'SC4'!E55</f>
        <v>#N/A</v>
      </c>
      <c r="F130" s="16" t="e">
        <f>'SC4'!F55</f>
        <v>#N/A</v>
      </c>
      <c r="G130" s="16" t="e">
        <f>'SC4'!G55</f>
        <v>#N/A</v>
      </c>
      <c r="H130" s="16" t="e">
        <f>'SC4'!H55</f>
        <v>#N/A</v>
      </c>
      <c r="I130" s="16" t="e">
        <f>'SC4'!I55</f>
        <v>#N/A</v>
      </c>
      <c r="J130" s="45" t="e">
        <f>'SC4'!J55</f>
        <v>#N/A</v>
      </c>
      <c r="K130" s="46">
        <f>'SC4'!K55</f>
        <v>0</v>
      </c>
      <c r="L130" s="46">
        <f>'SC4'!L55</f>
        <v>0</v>
      </c>
      <c r="M130" s="46" t="e">
        <f t="shared" si="188"/>
        <v>#N/A</v>
      </c>
      <c r="N130" s="47" t="e">
        <f t="shared" si="195"/>
        <v>#N/A</v>
      </c>
      <c r="O130" s="16" t="e">
        <f>'SC4'!M55</f>
        <v>#N/A</v>
      </c>
      <c r="P130" s="16">
        <f>'SC4'!N55</f>
        <v>0</v>
      </c>
      <c r="Q130" s="16">
        <f>'SC4'!O55</f>
        <v>0</v>
      </c>
      <c r="R130" s="16" t="e">
        <f t="shared" si="98"/>
        <v>#N/A</v>
      </c>
      <c r="S130" s="16" t="e">
        <f t="shared" si="99"/>
        <v>#N/A</v>
      </c>
      <c r="T130" s="45" t="e">
        <f>'SC4'!P55</f>
        <v>#N/A</v>
      </c>
      <c r="U130" s="46">
        <f>'SC4'!Q55</f>
        <v>0</v>
      </c>
      <c r="V130" s="46">
        <f>'SC4'!R55</f>
        <v>0</v>
      </c>
      <c r="W130" s="46" t="e">
        <f t="shared" si="100"/>
        <v>#N/A</v>
      </c>
      <c r="X130" s="47" t="e">
        <f t="shared" si="101"/>
        <v>#N/A</v>
      </c>
      <c r="Y130" s="16" t="e">
        <f>'SC4'!S55</f>
        <v>#N/A</v>
      </c>
      <c r="Z130" s="16">
        <f>'SC4'!T55</f>
        <v>0</v>
      </c>
      <c r="AA130" s="16">
        <f>'SC4'!U55</f>
        <v>0</v>
      </c>
      <c r="AB130" s="16" t="e">
        <f t="shared" si="102"/>
        <v>#N/A</v>
      </c>
      <c r="AC130" s="16" t="e">
        <f t="shared" si="103"/>
        <v>#N/A</v>
      </c>
      <c r="AD130" s="45" t="e">
        <f>'SC4'!V55</f>
        <v>#N/A</v>
      </c>
      <c r="AE130" s="46">
        <f>'SC4'!W55</f>
        <v>0</v>
      </c>
      <c r="AF130" s="46">
        <f>'SC4'!X55</f>
        <v>0</v>
      </c>
      <c r="AG130" s="46" t="e">
        <f t="shared" si="104"/>
        <v>#N/A</v>
      </c>
      <c r="AH130" s="47" t="e">
        <f t="shared" si="105"/>
        <v>#N/A</v>
      </c>
      <c r="AI130" s="16" t="e">
        <f>'SC4'!Y55</f>
        <v>#N/A</v>
      </c>
      <c r="AJ130" s="16">
        <f>'SC4'!Z55</f>
        <v>0</v>
      </c>
      <c r="AK130" s="16">
        <f>'SC4'!AA55</f>
        <v>0</v>
      </c>
      <c r="AL130" s="16" t="e">
        <f t="shared" si="106"/>
        <v>#N/A</v>
      </c>
      <c r="AM130" s="16" t="e">
        <f t="shared" si="107"/>
        <v>#N/A</v>
      </c>
      <c r="AN130" s="45" t="e">
        <f>'SC4'!AB55</f>
        <v>#N/A</v>
      </c>
      <c r="AO130" s="46">
        <f>'SC4'!AC55</f>
        <v>0</v>
      </c>
      <c r="AP130" s="46">
        <f>'SC4'!AD55</f>
        <v>0</v>
      </c>
      <c r="AQ130" s="46" t="e">
        <f t="shared" si="108"/>
        <v>#N/A</v>
      </c>
      <c r="AR130" s="47" t="e">
        <f t="shared" si="109"/>
        <v>#N/A</v>
      </c>
      <c r="AS130" s="16" t="e">
        <f>'SC4'!AE55</f>
        <v>#N/A</v>
      </c>
      <c r="AT130" s="16">
        <f>'SC4'!AF55</f>
        <v>0</v>
      </c>
      <c r="AU130" s="16">
        <f>'SC4'!AG55</f>
        <v>0</v>
      </c>
      <c r="AV130" s="16" t="e">
        <f t="shared" si="110"/>
        <v>#N/A</v>
      </c>
      <c r="AW130" s="16" t="e">
        <f t="shared" si="111"/>
        <v>#N/A</v>
      </c>
      <c r="AX130" s="45" t="e">
        <f>'SC4'!AH55</f>
        <v>#N/A</v>
      </c>
      <c r="AY130" s="46">
        <f>'SC4'!AI55</f>
        <v>0</v>
      </c>
      <c r="AZ130" s="46">
        <f>'SC4'!AJ55</f>
        <v>0</v>
      </c>
      <c r="BA130" s="46" t="e">
        <f t="shared" si="112"/>
        <v>#N/A</v>
      </c>
      <c r="BB130" s="47" t="e">
        <f t="shared" si="113"/>
        <v>#N/A</v>
      </c>
      <c r="BC130" s="16" t="e">
        <f>'SC4'!AK55</f>
        <v>#N/A</v>
      </c>
      <c r="BD130" s="16">
        <f>'SC4'!AL55</f>
        <v>0</v>
      </c>
      <c r="BE130" s="16">
        <f>'SC4'!AM55</f>
        <v>0</v>
      </c>
      <c r="BF130" s="16" t="e">
        <f t="shared" si="114"/>
        <v>#N/A</v>
      </c>
      <c r="BG130" s="16" t="e">
        <f t="shared" si="115"/>
        <v>#N/A</v>
      </c>
      <c r="BH130" s="45" t="e">
        <f>'SC4'!AN55</f>
        <v>#N/A</v>
      </c>
      <c r="BI130" s="46">
        <f>'SC4'!AO55</f>
        <v>0</v>
      </c>
      <c r="BJ130" s="46">
        <f>'SC4'!AP55</f>
        <v>0</v>
      </c>
      <c r="BK130" s="46" t="e">
        <f t="shared" si="116"/>
        <v>#N/A</v>
      </c>
      <c r="BL130" s="47" t="e">
        <f t="shared" si="117"/>
        <v>#N/A</v>
      </c>
      <c r="BM130" s="16" t="e">
        <f>'SC4'!AQ55</f>
        <v>#N/A</v>
      </c>
      <c r="BN130" s="16">
        <f>'SC4'!AR55</f>
        <v>0</v>
      </c>
      <c r="BO130" s="16">
        <f>'SC4'!AS55</f>
        <v>0</v>
      </c>
      <c r="BP130" s="16" t="e">
        <f t="shared" si="118"/>
        <v>#N/A</v>
      </c>
      <c r="BQ130" s="16" t="e">
        <f t="shared" si="119"/>
        <v>#N/A</v>
      </c>
      <c r="BR130" s="45" t="e">
        <f>'SC4'!AT55</f>
        <v>#N/A</v>
      </c>
      <c r="BS130" s="46">
        <f>'SC4'!AU55</f>
        <v>0</v>
      </c>
      <c r="BT130" s="46">
        <f>'SC4'!AV55</f>
        <v>0</v>
      </c>
      <c r="BU130" s="46" t="e">
        <f t="shared" si="120"/>
        <v>#N/A</v>
      </c>
      <c r="BV130" s="47" t="e">
        <f t="shared" si="121"/>
        <v>#N/A</v>
      </c>
      <c r="BW130" s="16" t="e">
        <f>'SC4'!AW55</f>
        <v>#N/A</v>
      </c>
      <c r="BX130" s="16">
        <f>'SC4'!AX55</f>
        <v>0</v>
      </c>
      <c r="BY130" s="16">
        <f>'SC4'!AY55</f>
        <v>0</v>
      </c>
      <c r="BZ130" s="16" t="e">
        <f t="shared" si="122"/>
        <v>#N/A</v>
      </c>
      <c r="CA130" s="16" t="e">
        <f t="shared" si="123"/>
        <v>#N/A</v>
      </c>
      <c r="CB130" s="45" t="e">
        <f>'SC4'!AZ55</f>
        <v>#N/A</v>
      </c>
      <c r="CC130" s="46">
        <f>'SC4'!BA55</f>
        <v>0</v>
      </c>
      <c r="CD130" s="46">
        <f>'SC4'!BB55</f>
        <v>0</v>
      </c>
      <c r="CE130" s="46" t="e">
        <f t="shared" si="124"/>
        <v>#N/A</v>
      </c>
      <c r="CF130" s="47" t="e">
        <f t="shared" si="125"/>
        <v>#N/A</v>
      </c>
      <c r="CG130" s="16" t="e">
        <f>'SC4'!BC55</f>
        <v>#N/A</v>
      </c>
      <c r="CH130" s="16">
        <f>'SC4'!BD55</f>
        <v>0</v>
      </c>
      <c r="CI130" s="16">
        <f>'SC4'!BE55</f>
        <v>0</v>
      </c>
      <c r="CJ130" s="16" t="e">
        <f t="shared" si="126"/>
        <v>#N/A</v>
      </c>
      <c r="CK130" s="16" t="e">
        <f t="shared" si="127"/>
        <v>#N/A</v>
      </c>
      <c r="CL130" s="45" t="e">
        <f>'SC4'!BF55</f>
        <v>#N/A</v>
      </c>
      <c r="CM130" s="46">
        <f>'SC4'!BG55</f>
        <v>0</v>
      </c>
      <c r="CN130" s="46">
        <f>'SC4'!BH55</f>
        <v>0</v>
      </c>
      <c r="CO130" s="46" t="e">
        <f t="shared" si="128"/>
        <v>#N/A</v>
      </c>
      <c r="CP130" s="47" t="e">
        <f t="shared" si="129"/>
        <v>#N/A</v>
      </c>
      <c r="CQ130" s="16" t="e">
        <f>'SC4'!BI55</f>
        <v>#N/A</v>
      </c>
      <c r="CR130" s="16">
        <f>'SC4'!BJ55</f>
        <v>0</v>
      </c>
      <c r="CS130" s="16">
        <f>'SC4'!BK55</f>
        <v>0</v>
      </c>
      <c r="CT130" s="16" t="e">
        <f t="shared" si="130"/>
        <v>#N/A</v>
      </c>
      <c r="CU130" s="16" t="e">
        <f t="shared" si="131"/>
        <v>#N/A</v>
      </c>
      <c r="CV130" s="45" t="e">
        <f>'SC4'!BL55</f>
        <v>#N/A</v>
      </c>
      <c r="CW130" s="46">
        <f>'SC4'!BM55</f>
        <v>0</v>
      </c>
      <c r="CX130" s="46">
        <f>'SC4'!BN55</f>
        <v>0</v>
      </c>
      <c r="CY130" s="46" t="e">
        <f t="shared" si="132"/>
        <v>#N/A</v>
      </c>
      <c r="CZ130" s="47" t="e">
        <f t="shared" si="133"/>
        <v>#N/A</v>
      </c>
      <c r="DA130" s="16" t="e">
        <f>'SC4'!BO55</f>
        <v>#N/A</v>
      </c>
      <c r="DB130" s="16">
        <f>'SC4'!BP55</f>
        <v>0</v>
      </c>
      <c r="DC130" s="16">
        <f>'SC4'!BQ55</f>
        <v>0</v>
      </c>
      <c r="DD130" s="16" t="e">
        <f t="shared" si="134"/>
        <v>#N/A</v>
      </c>
      <c r="DE130" s="16" t="e">
        <f t="shared" si="135"/>
        <v>#N/A</v>
      </c>
      <c r="DF130" s="45" t="e">
        <f>'SC4'!BR55</f>
        <v>#N/A</v>
      </c>
      <c r="DG130" s="46">
        <f>'SC4'!BS55</f>
        <v>0</v>
      </c>
      <c r="DH130" s="46">
        <f>'SC4'!BT55</f>
        <v>0</v>
      </c>
      <c r="DI130" s="46" t="e">
        <f t="shared" si="136"/>
        <v>#N/A</v>
      </c>
      <c r="DJ130" s="47" t="e">
        <f t="shared" si="137"/>
        <v>#N/A</v>
      </c>
      <c r="DK130" s="16" t="e">
        <f>'SC4'!BU55</f>
        <v>#N/A</v>
      </c>
      <c r="DL130" s="16">
        <f>'SC4'!BV55</f>
        <v>0</v>
      </c>
      <c r="DM130" s="16">
        <f>'SC4'!BW55</f>
        <v>0</v>
      </c>
      <c r="DN130" s="16" t="e">
        <f t="shared" si="138"/>
        <v>#N/A</v>
      </c>
      <c r="DO130" s="16" t="e">
        <f t="shared" si="139"/>
        <v>#N/A</v>
      </c>
      <c r="DP130" s="45" t="e">
        <f>'SC4'!BX55</f>
        <v>#N/A</v>
      </c>
      <c r="DQ130" s="46">
        <f>'SC4'!BY55</f>
        <v>0</v>
      </c>
      <c r="DR130" s="46">
        <f>'SC4'!BZ55</f>
        <v>0</v>
      </c>
      <c r="DS130" s="46" t="e">
        <f t="shared" si="140"/>
        <v>#N/A</v>
      </c>
      <c r="DT130" s="47" t="e">
        <f t="shared" si="141"/>
        <v>#N/A</v>
      </c>
      <c r="DU130" s="16" t="e">
        <f>'SC4'!CA55</f>
        <v>#N/A</v>
      </c>
      <c r="DV130" s="16">
        <f>'SC4'!CB55</f>
        <v>0</v>
      </c>
      <c r="DW130" s="16">
        <f>'SC4'!CC55</f>
        <v>0</v>
      </c>
      <c r="DX130" s="16" t="e">
        <f t="shared" si="142"/>
        <v>#N/A</v>
      </c>
      <c r="DY130" s="16" t="e">
        <f t="shared" si="143"/>
        <v>#N/A</v>
      </c>
      <c r="DZ130" s="45" t="e">
        <f>'SC4'!CD55</f>
        <v>#N/A</v>
      </c>
      <c r="EA130" s="46">
        <f>'SC4'!CE55</f>
        <v>0</v>
      </c>
      <c r="EB130" s="46">
        <f>'SC4'!CF55</f>
        <v>0</v>
      </c>
      <c r="EC130" s="46" t="e">
        <f t="shared" si="144"/>
        <v>#N/A</v>
      </c>
      <c r="ED130" s="47" t="e">
        <f t="shared" si="145"/>
        <v>#N/A</v>
      </c>
      <c r="EE130" s="16" t="e">
        <f>'SC4'!CG55</f>
        <v>#N/A</v>
      </c>
      <c r="EF130" s="16">
        <f>'SC4'!CH55</f>
        <v>0</v>
      </c>
      <c r="EG130" s="16">
        <f>'SC4'!CI55</f>
        <v>0</v>
      </c>
      <c r="EH130" s="16" t="e">
        <f t="shared" si="146"/>
        <v>#N/A</v>
      </c>
      <c r="EI130" s="16" t="e">
        <f t="shared" si="147"/>
        <v>#N/A</v>
      </c>
      <c r="EJ130" s="45" t="e">
        <f>'SC4'!CJ55</f>
        <v>#N/A</v>
      </c>
      <c r="EK130" s="46">
        <f>'SC4'!CK55</f>
        <v>0</v>
      </c>
      <c r="EL130" s="46">
        <f>'SC4'!CL55</f>
        <v>0</v>
      </c>
      <c r="EM130" s="46" t="e">
        <f t="shared" si="148"/>
        <v>#N/A</v>
      </c>
      <c r="EN130" s="47" t="e">
        <f t="shared" si="149"/>
        <v>#N/A</v>
      </c>
      <c r="EO130" s="16" t="e">
        <f>'SC4'!CM55</f>
        <v>#N/A</v>
      </c>
      <c r="EP130" s="16">
        <f>'SC4'!CN55</f>
        <v>0</v>
      </c>
      <c r="EQ130" s="16">
        <f>'SC4'!CO55</f>
        <v>0</v>
      </c>
      <c r="ER130" s="16" t="e">
        <f t="shared" si="150"/>
        <v>#N/A</v>
      </c>
      <c r="ES130" s="16" t="e">
        <f t="shared" si="151"/>
        <v>#N/A</v>
      </c>
      <c r="ET130" s="45" t="e">
        <f>'SC4'!CP55</f>
        <v>#N/A</v>
      </c>
      <c r="EU130" s="46">
        <f>'SC4'!CQ55</f>
        <v>0</v>
      </c>
      <c r="EV130" s="46">
        <f>'SC4'!CR55</f>
        <v>0</v>
      </c>
      <c r="EW130" s="46" t="e">
        <f t="shared" si="152"/>
        <v>#N/A</v>
      </c>
      <c r="EX130" s="47" t="e">
        <f t="shared" si="153"/>
        <v>#N/A</v>
      </c>
      <c r="EY130" s="16" t="e">
        <f>'SC4'!CS55</f>
        <v>#N/A</v>
      </c>
      <c r="EZ130" s="16">
        <f>'SC4'!CT55</f>
        <v>0</v>
      </c>
      <c r="FA130" s="16">
        <f>'SC4'!CU55</f>
        <v>0</v>
      </c>
      <c r="FB130" s="16" t="e">
        <f t="shared" si="154"/>
        <v>#N/A</v>
      </c>
      <c r="FC130" s="16" t="e">
        <f t="shared" si="155"/>
        <v>#N/A</v>
      </c>
      <c r="FD130" s="45" t="e">
        <f>'SC4'!CV55</f>
        <v>#N/A</v>
      </c>
      <c r="FE130" s="46">
        <f>'SC4'!CW55</f>
        <v>0</v>
      </c>
      <c r="FF130" s="46">
        <f>'SC4'!CX55</f>
        <v>0</v>
      </c>
      <c r="FG130" s="46" t="e">
        <f t="shared" si="156"/>
        <v>#N/A</v>
      </c>
      <c r="FH130" s="47" t="e">
        <f t="shared" si="157"/>
        <v>#N/A</v>
      </c>
      <c r="FI130" s="16" t="e">
        <f>'SC4'!CY55</f>
        <v>#N/A</v>
      </c>
      <c r="FJ130" s="16">
        <f>'SC4'!CZ55</f>
        <v>0</v>
      </c>
      <c r="FK130" s="16">
        <f>'SC4'!DA55</f>
        <v>0</v>
      </c>
      <c r="FL130" s="16" t="e">
        <f t="shared" si="158"/>
        <v>#N/A</v>
      </c>
      <c r="FM130" s="16" t="e">
        <f t="shared" si="159"/>
        <v>#N/A</v>
      </c>
      <c r="FN130" s="45" t="e">
        <f>'SC4'!DB55</f>
        <v>#N/A</v>
      </c>
      <c r="FO130" s="46">
        <f>'SC4'!DC55</f>
        <v>0</v>
      </c>
      <c r="FP130" s="46">
        <f>'SC4'!DD55</f>
        <v>0</v>
      </c>
      <c r="FQ130" s="46" t="e">
        <f t="shared" si="160"/>
        <v>#N/A</v>
      </c>
      <c r="FR130" s="47" t="e">
        <f t="shared" si="161"/>
        <v>#N/A</v>
      </c>
      <c r="FS130" s="16" t="e">
        <f>'SC4'!DE55</f>
        <v>#N/A</v>
      </c>
      <c r="FT130" s="16">
        <f>'SC4'!DF55</f>
        <v>0</v>
      </c>
      <c r="FU130" s="16">
        <f>'SC4'!DG55</f>
        <v>0</v>
      </c>
      <c r="FV130" s="16" t="e">
        <f t="shared" si="162"/>
        <v>#N/A</v>
      </c>
      <c r="FW130" s="16" t="e">
        <f t="shared" si="163"/>
        <v>#N/A</v>
      </c>
      <c r="FX130" s="45" t="e">
        <f>'SC4'!DH55</f>
        <v>#N/A</v>
      </c>
      <c r="FY130" s="46">
        <f>'SC4'!DI55</f>
        <v>0</v>
      </c>
      <c r="FZ130" s="46">
        <f>'SC4'!DJ55</f>
        <v>0</v>
      </c>
      <c r="GA130" s="46" t="e">
        <f t="shared" si="164"/>
        <v>#N/A</v>
      </c>
      <c r="GB130" s="47" t="e">
        <f t="shared" si="165"/>
        <v>#N/A</v>
      </c>
      <c r="GC130" s="16" t="e">
        <f>'SC4'!DK55</f>
        <v>#N/A</v>
      </c>
      <c r="GD130" s="16">
        <f>'SC4'!DL55</f>
        <v>0</v>
      </c>
      <c r="GE130" s="16">
        <f>'SC4'!DM55</f>
        <v>0</v>
      </c>
      <c r="GF130" s="16" t="e">
        <f t="shared" si="166"/>
        <v>#N/A</v>
      </c>
      <c r="GG130" s="16" t="e">
        <f t="shared" si="167"/>
        <v>#N/A</v>
      </c>
      <c r="GH130" s="45" t="e">
        <f>'SC4'!DN55</f>
        <v>#N/A</v>
      </c>
      <c r="GI130" s="46">
        <f>'SC4'!DO55</f>
        <v>0</v>
      </c>
      <c r="GJ130" s="46">
        <f>'SC4'!DP55</f>
        <v>0</v>
      </c>
      <c r="GK130" s="46" t="e">
        <f t="shared" si="168"/>
        <v>#N/A</v>
      </c>
      <c r="GL130" s="47" t="e">
        <f t="shared" si="169"/>
        <v>#N/A</v>
      </c>
      <c r="GM130" s="16" t="e">
        <f>'SC4'!DQ55</f>
        <v>#N/A</v>
      </c>
      <c r="GN130" s="16">
        <f>'SC4'!DR55</f>
        <v>0</v>
      </c>
      <c r="GO130" s="16">
        <f>'SC4'!DS55</f>
        <v>0</v>
      </c>
      <c r="GP130" s="16" t="e">
        <f t="shared" si="170"/>
        <v>#N/A</v>
      </c>
      <c r="GQ130" s="16" t="e">
        <f t="shared" si="171"/>
        <v>#N/A</v>
      </c>
      <c r="GR130" s="45" t="e">
        <f>'SC4'!DT55</f>
        <v>#N/A</v>
      </c>
      <c r="GS130" s="46">
        <f>'SC4'!DU55</f>
        <v>0</v>
      </c>
      <c r="GT130" s="46">
        <f>'SC4'!DV55</f>
        <v>0</v>
      </c>
      <c r="GU130" s="46" t="e">
        <f t="shared" si="172"/>
        <v>#N/A</v>
      </c>
      <c r="GV130" s="47" t="e">
        <f t="shared" si="173"/>
        <v>#N/A</v>
      </c>
      <c r="GW130" s="16" t="e">
        <f>'SC4'!DW55</f>
        <v>#N/A</v>
      </c>
      <c r="GX130" s="16">
        <f>'SC4'!DX55</f>
        <v>0</v>
      </c>
      <c r="GY130" s="16">
        <f>'SC4'!DY55</f>
        <v>0</v>
      </c>
      <c r="GZ130" s="16" t="e">
        <f t="shared" si="174"/>
        <v>#N/A</v>
      </c>
      <c r="HA130" s="16" t="e">
        <f t="shared" si="175"/>
        <v>#N/A</v>
      </c>
      <c r="HB130" s="45" t="e">
        <f>'SC4'!DZ55</f>
        <v>#N/A</v>
      </c>
      <c r="HC130" s="46">
        <f>'SC4'!EA55</f>
        <v>0</v>
      </c>
      <c r="HD130" s="46">
        <f>'SC4'!EB55</f>
        <v>0</v>
      </c>
      <c r="HE130" s="46" t="e">
        <f t="shared" si="176"/>
        <v>#N/A</v>
      </c>
      <c r="HF130" s="47" t="e">
        <f t="shared" si="177"/>
        <v>#N/A</v>
      </c>
      <c r="HG130" s="16" t="e">
        <f>'SC4'!EC55</f>
        <v>#N/A</v>
      </c>
      <c r="HH130" s="16">
        <f>'SC4'!ED55</f>
        <v>0</v>
      </c>
      <c r="HI130" s="16">
        <f>'SC4'!EE55</f>
        <v>0</v>
      </c>
      <c r="HJ130" s="16" t="e">
        <f t="shared" si="178"/>
        <v>#N/A</v>
      </c>
      <c r="HK130" s="16" t="e">
        <f t="shared" si="179"/>
        <v>#N/A</v>
      </c>
      <c r="HL130" s="45" t="e">
        <f>'SC4'!EF55</f>
        <v>#N/A</v>
      </c>
      <c r="HM130" s="46">
        <f>'SC4'!EG55</f>
        <v>0</v>
      </c>
      <c r="HN130" s="46">
        <f>'SC4'!EH55</f>
        <v>0</v>
      </c>
      <c r="HO130" s="46" t="e">
        <f t="shared" si="180"/>
        <v>#N/A</v>
      </c>
      <c r="HP130" s="47" t="e">
        <f t="shared" si="181"/>
        <v>#N/A</v>
      </c>
      <c r="HQ130" s="16" t="e">
        <f>'SC4'!EI55</f>
        <v>#N/A</v>
      </c>
      <c r="HR130" s="16">
        <f>'SC4'!EJ55</f>
        <v>0</v>
      </c>
      <c r="HS130" s="16">
        <f>'SC4'!EK55</f>
        <v>0</v>
      </c>
      <c r="HT130" s="16" t="e">
        <f t="shared" si="182"/>
        <v>#N/A</v>
      </c>
      <c r="HU130" s="16" t="e">
        <f t="shared" si="183"/>
        <v>#N/A</v>
      </c>
      <c r="HV130" s="45" t="e">
        <f>'SC4'!EL55</f>
        <v>#N/A</v>
      </c>
      <c r="HW130" s="46">
        <f>'SC4'!EM55</f>
        <v>0</v>
      </c>
      <c r="HX130" s="46">
        <f>'SC4'!EN55</f>
        <v>0</v>
      </c>
      <c r="HY130" s="46" t="e">
        <f t="shared" si="184"/>
        <v>#N/A</v>
      </c>
      <c r="HZ130" s="47" t="e">
        <f t="shared" si="185"/>
        <v>#N/A</v>
      </c>
      <c r="IA130" s="45" t="e">
        <f>'SC4'!EO55</f>
        <v>#N/A</v>
      </c>
      <c r="IB130" s="46">
        <f>'SC4'!EP55</f>
        <v>0</v>
      </c>
      <c r="IC130" s="46">
        <f>'SC4'!EQ55</f>
        <v>0</v>
      </c>
      <c r="ID130" s="46" t="e">
        <f t="shared" si="186"/>
        <v>#N/A</v>
      </c>
      <c r="IE130" s="47" t="e">
        <f t="shared" si="187"/>
        <v>#N/A</v>
      </c>
    </row>
    <row r="131" spans="1:239" s="16" customFormat="1" x14ac:dyDescent="0.25">
      <c r="A131" s="16">
        <f>'SC4'!A56</f>
        <v>0</v>
      </c>
      <c r="B131" s="16" t="e">
        <f>'SC4'!B56</f>
        <v>#N/A</v>
      </c>
      <c r="C131" s="16" t="e">
        <f>'SC4'!C56</f>
        <v>#N/A</v>
      </c>
      <c r="D131" s="16" t="e">
        <f>'SC4'!D56</f>
        <v>#N/A</v>
      </c>
      <c r="E131" s="16" t="e">
        <f>'SC4'!E56</f>
        <v>#N/A</v>
      </c>
      <c r="F131" s="16" t="e">
        <f>'SC4'!F56</f>
        <v>#N/A</v>
      </c>
      <c r="G131" s="16" t="e">
        <f>'SC4'!G56</f>
        <v>#N/A</v>
      </c>
      <c r="H131" s="16" t="e">
        <f>'SC4'!H56</f>
        <v>#N/A</v>
      </c>
      <c r="I131" s="16" t="e">
        <f>'SC4'!I56</f>
        <v>#N/A</v>
      </c>
      <c r="J131" s="45" t="e">
        <f>'SC4'!J56</f>
        <v>#N/A</v>
      </c>
      <c r="K131" s="46">
        <f>'SC4'!K56</f>
        <v>0</v>
      </c>
      <c r="L131" s="46">
        <f>'SC4'!L56</f>
        <v>0</v>
      </c>
      <c r="M131" s="46" t="e">
        <f t="shared" si="188"/>
        <v>#N/A</v>
      </c>
      <c r="N131" s="47" t="e">
        <f t="shared" si="195"/>
        <v>#N/A</v>
      </c>
      <c r="O131" s="16" t="e">
        <f>'SC4'!M56</f>
        <v>#N/A</v>
      </c>
      <c r="P131" s="16">
        <f>'SC4'!N56</f>
        <v>0</v>
      </c>
      <c r="Q131" s="16">
        <f>'SC4'!O56</f>
        <v>0</v>
      </c>
      <c r="R131" s="16" t="e">
        <f t="shared" si="98"/>
        <v>#N/A</v>
      </c>
      <c r="S131" s="16" t="e">
        <f t="shared" si="99"/>
        <v>#N/A</v>
      </c>
      <c r="T131" s="45" t="e">
        <f>'SC4'!P56</f>
        <v>#N/A</v>
      </c>
      <c r="U131" s="46">
        <f>'SC4'!Q56</f>
        <v>0</v>
      </c>
      <c r="V131" s="46">
        <f>'SC4'!R56</f>
        <v>0</v>
      </c>
      <c r="W131" s="46" t="e">
        <f t="shared" si="100"/>
        <v>#N/A</v>
      </c>
      <c r="X131" s="47" t="e">
        <f t="shared" si="101"/>
        <v>#N/A</v>
      </c>
      <c r="Y131" s="16" t="e">
        <f>'SC4'!S56</f>
        <v>#N/A</v>
      </c>
      <c r="Z131" s="16">
        <f>'SC4'!T56</f>
        <v>0</v>
      </c>
      <c r="AA131" s="16">
        <f>'SC4'!U56</f>
        <v>0</v>
      </c>
      <c r="AB131" s="16" t="e">
        <f t="shared" si="102"/>
        <v>#N/A</v>
      </c>
      <c r="AC131" s="16" t="e">
        <f t="shared" si="103"/>
        <v>#N/A</v>
      </c>
      <c r="AD131" s="45" t="e">
        <f>'SC4'!V56</f>
        <v>#N/A</v>
      </c>
      <c r="AE131" s="46">
        <f>'SC4'!W56</f>
        <v>0</v>
      </c>
      <c r="AF131" s="46">
        <f>'SC4'!X56</f>
        <v>0</v>
      </c>
      <c r="AG131" s="46" t="e">
        <f t="shared" si="104"/>
        <v>#N/A</v>
      </c>
      <c r="AH131" s="47" t="e">
        <f t="shared" si="105"/>
        <v>#N/A</v>
      </c>
      <c r="AI131" s="16" t="e">
        <f>'SC4'!Y56</f>
        <v>#N/A</v>
      </c>
      <c r="AJ131" s="16">
        <f>'SC4'!Z56</f>
        <v>0</v>
      </c>
      <c r="AK131" s="16">
        <f>'SC4'!AA56</f>
        <v>0</v>
      </c>
      <c r="AL131" s="16" t="e">
        <f t="shared" si="106"/>
        <v>#N/A</v>
      </c>
      <c r="AM131" s="16" t="e">
        <f t="shared" si="107"/>
        <v>#N/A</v>
      </c>
      <c r="AN131" s="45" t="e">
        <f>'SC4'!AB56</f>
        <v>#N/A</v>
      </c>
      <c r="AO131" s="46">
        <f>'SC4'!AC56</f>
        <v>0</v>
      </c>
      <c r="AP131" s="46">
        <f>'SC4'!AD56</f>
        <v>0</v>
      </c>
      <c r="AQ131" s="46" t="e">
        <f t="shared" si="108"/>
        <v>#N/A</v>
      </c>
      <c r="AR131" s="47" t="e">
        <f t="shared" si="109"/>
        <v>#N/A</v>
      </c>
      <c r="AS131" s="16" t="e">
        <f>'SC4'!AE56</f>
        <v>#N/A</v>
      </c>
      <c r="AT131" s="16">
        <f>'SC4'!AF56</f>
        <v>0</v>
      </c>
      <c r="AU131" s="16">
        <f>'SC4'!AG56</f>
        <v>0</v>
      </c>
      <c r="AV131" s="16" t="e">
        <f t="shared" si="110"/>
        <v>#N/A</v>
      </c>
      <c r="AW131" s="16" t="e">
        <f t="shared" si="111"/>
        <v>#N/A</v>
      </c>
      <c r="AX131" s="45" t="e">
        <f>'SC4'!AH56</f>
        <v>#N/A</v>
      </c>
      <c r="AY131" s="46">
        <f>'SC4'!AI56</f>
        <v>0</v>
      </c>
      <c r="AZ131" s="46">
        <f>'SC4'!AJ56</f>
        <v>0</v>
      </c>
      <c r="BA131" s="46" t="e">
        <f t="shared" si="112"/>
        <v>#N/A</v>
      </c>
      <c r="BB131" s="47" t="e">
        <f t="shared" si="113"/>
        <v>#N/A</v>
      </c>
      <c r="BC131" s="16" t="e">
        <f>'SC4'!AK56</f>
        <v>#N/A</v>
      </c>
      <c r="BD131" s="16">
        <f>'SC4'!AL56</f>
        <v>0</v>
      </c>
      <c r="BE131" s="16">
        <f>'SC4'!AM56</f>
        <v>0</v>
      </c>
      <c r="BF131" s="16" t="e">
        <f t="shared" si="114"/>
        <v>#N/A</v>
      </c>
      <c r="BG131" s="16" t="e">
        <f t="shared" si="115"/>
        <v>#N/A</v>
      </c>
      <c r="BH131" s="45" t="e">
        <f>'SC4'!AN56</f>
        <v>#N/A</v>
      </c>
      <c r="BI131" s="46">
        <f>'SC4'!AO56</f>
        <v>0</v>
      </c>
      <c r="BJ131" s="46">
        <f>'SC4'!AP56</f>
        <v>0</v>
      </c>
      <c r="BK131" s="46" t="e">
        <f t="shared" si="116"/>
        <v>#N/A</v>
      </c>
      <c r="BL131" s="47" t="e">
        <f t="shared" si="117"/>
        <v>#N/A</v>
      </c>
      <c r="BM131" s="16" t="e">
        <f>'SC4'!AQ56</f>
        <v>#N/A</v>
      </c>
      <c r="BN131" s="16">
        <f>'SC4'!AR56</f>
        <v>0</v>
      </c>
      <c r="BO131" s="16">
        <f>'SC4'!AS56</f>
        <v>0</v>
      </c>
      <c r="BP131" s="16" t="e">
        <f t="shared" si="118"/>
        <v>#N/A</v>
      </c>
      <c r="BQ131" s="16" t="e">
        <f t="shared" si="119"/>
        <v>#N/A</v>
      </c>
      <c r="BR131" s="45" t="e">
        <f>'SC4'!AT56</f>
        <v>#N/A</v>
      </c>
      <c r="BS131" s="46">
        <f>'SC4'!AU56</f>
        <v>0</v>
      </c>
      <c r="BT131" s="46">
        <f>'SC4'!AV56</f>
        <v>0</v>
      </c>
      <c r="BU131" s="46" t="e">
        <f t="shared" si="120"/>
        <v>#N/A</v>
      </c>
      <c r="BV131" s="47" t="e">
        <f t="shared" si="121"/>
        <v>#N/A</v>
      </c>
      <c r="BW131" s="16" t="e">
        <f>'SC4'!AW56</f>
        <v>#N/A</v>
      </c>
      <c r="BX131" s="16">
        <f>'SC4'!AX56</f>
        <v>0</v>
      </c>
      <c r="BY131" s="16">
        <f>'SC4'!AY56</f>
        <v>0</v>
      </c>
      <c r="BZ131" s="16" t="e">
        <f t="shared" si="122"/>
        <v>#N/A</v>
      </c>
      <c r="CA131" s="16" t="e">
        <f t="shared" si="123"/>
        <v>#N/A</v>
      </c>
      <c r="CB131" s="45" t="e">
        <f>'SC4'!AZ56</f>
        <v>#N/A</v>
      </c>
      <c r="CC131" s="46">
        <f>'SC4'!BA56</f>
        <v>0</v>
      </c>
      <c r="CD131" s="46">
        <f>'SC4'!BB56</f>
        <v>0</v>
      </c>
      <c r="CE131" s="46" t="e">
        <f t="shared" si="124"/>
        <v>#N/A</v>
      </c>
      <c r="CF131" s="47" t="e">
        <f t="shared" si="125"/>
        <v>#N/A</v>
      </c>
      <c r="CG131" s="16" t="e">
        <f>'SC4'!BC56</f>
        <v>#N/A</v>
      </c>
      <c r="CH131" s="16">
        <f>'SC4'!BD56</f>
        <v>0</v>
      </c>
      <c r="CI131" s="16">
        <f>'SC4'!BE56</f>
        <v>0</v>
      </c>
      <c r="CJ131" s="16" t="e">
        <f t="shared" si="126"/>
        <v>#N/A</v>
      </c>
      <c r="CK131" s="16" t="e">
        <f t="shared" si="127"/>
        <v>#N/A</v>
      </c>
      <c r="CL131" s="45" t="e">
        <f>'SC4'!BF56</f>
        <v>#N/A</v>
      </c>
      <c r="CM131" s="46">
        <f>'SC4'!BG56</f>
        <v>0</v>
      </c>
      <c r="CN131" s="46">
        <f>'SC4'!BH56</f>
        <v>0</v>
      </c>
      <c r="CO131" s="46" t="e">
        <f t="shared" si="128"/>
        <v>#N/A</v>
      </c>
      <c r="CP131" s="47" t="e">
        <f t="shared" si="129"/>
        <v>#N/A</v>
      </c>
      <c r="CQ131" s="16" t="e">
        <f>'SC4'!BI56</f>
        <v>#N/A</v>
      </c>
      <c r="CR131" s="16">
        <f>'SC4'!BJ56</f>
        <v>0</v>
      </c>
      <c r="CS131" s="16">
        <f>'SC4'!BK56</f>
        <v>0</v>
      </c>
      <c r="CT131" s="16" t="e">
        <f t="shared" si="130"/>
        <v>#N/A</v>
      </c>
      <c r="CU131" s="16" t="e">
        <f t="shared" si="131"/>
        <v>#N/A</v>
      </c>
      <c r="CV131" s="45" t="e">
        <f>'SC4'!BL56</f>
        <v>#N/A</v>
      </c>
      <c r="CW131" s="46">
        <f>'SC4'!BM56</f>
        <v>0</v>
      </c>
      <c r="CX131" s="46">
        <f>'SC4'!BN56</f>
        <v>0</v>
      </c>
      <c r="CY131" s="46" t="e">
        <f t="shared" si="132"/>
        <v>#N/A</v>
      </c>
      <c r="CZ131" s="47" t="e">
        <f t="shared" si="133"/>
        <v>#N/A</v>
      </c>
      <c r="DA131" s="16" t="e">
        <f>'SC4'!BO56</f>
        <v>#N/A</v>
      </c>
      <c r="DB131" s="16">
        <f>'SC4'!BP56</f>
        <v>0</v>
      </c>
      <c r="DC131" s="16">
        <f>'SC4'!BQ56</f>
        <v>0</v>
      </c>
      <c r="DD131" s="16" t="e">
        <f t="shared" si="134"/>
        <v>#N/A</v>
      </c>
      <c r="DE131" s="16" t="e">
        <f t="shared" si="135"/>
        <v>#N/A</v>
      </c>
      <c r="DF131" s="45" t="e">
        <f>'SC4'!BR56</f>
        <v>#N/A</v>
      </c>
      <c r="DG131" s="46">
        <f>'SC4'!BS56</f>
        <v>0</v>
      </c>
      <c r="DH131" s="46">
        <f>'SC4'!BT56</f>
        <v>0</v>
      </c>
      <c r="DI131" s="46" t="e">
        <f t="shared" si="136"/>
        <v>#N/A</v>
      </c>
      <c r="DJ131" s="47" t="e">
        <f t="shared" si="137"/>
        <v>#N/A</v>
      </c>
      <c r="DK131" s="16" t="e">
        <f>'SC4'!BU56</f>
        <v>#N/A</v>
      </c>
      <c r="DL131" s="16">
        <f>'SC4'!BV56</f>
        <v>0</v>
      </c>
      <c r="DM131" s="16">
        <f>'SC4'!BW56</f>
        <v>0</v>
      </c>
      <c r="DN131" s="16" t="e">
        <f t="shared" si="138"/>
        <v>#N/A</v>
      </c>
      <c r="DO131" s="16" t="e">
        <f t="shared" si="139"/>
        <v>#N/A</v>
      </c>
      <c r="DP131" s="45" t="e">
        <f>'SC4'!BX56</f>
        <v>#N/A</v>
      </c>
      <c r="DQ131" s="46">
        <f>'SC4'!BY56</f>
        <v>0</v>
      </c>
      <c r="DR131" s="46">
        <f>'SC4'!BZ56</f>
        <v>0</v>
      </c>
      <c r="DS131" s="46" t="e">
        <f t="shared" si="140"/>
        <v>#N/A</v>
      </c>
      <c r="DT131" s="47" t="e">
        <f t="shared" si="141"/>
        <v>#N/A</v>
      </c>
      <c r="DU131" s="16" t="e">
        <f>'SC4'!CA56</f>
        <v>#N/A</v>
      </c>
      <c r="DV131" s="16">
        <f>'SC4'!CB56</f>
        <v>0</v>
      </c>
      <c r="DW131" s="16">
        <f>'SC4'!CC56</f>
        <v>0</v>
      </c>
      <c r="DX131" s="16" t="e">
        <f t="shared" si="142"/>
        <v>#N/A</v>
      </c>
      <c r="DY131" s="16" t="e">
        <f t="shared" si="143"/>
        <v>#N/A</v>
      </c>
      <c r="DZ131" s="45" t="e">
        <f>'SC4'!CD56</f>
        <v>#N/A</v>
      </c>
      <c r="EA131" s="46">
        <f>'SC4'!CE56</f>
        <v>0</v>
      </c>
      <c r="EB131" s="46">
        <f>'SC4'!CF56</f>
        <v>0</v>
      </c>
      <c r="EC131" s="46" t="e">
        <f t="shared" si="144"/>
        <v>#N/A</v>
      </c>
      <c r="ED131" s="47" t="e">
        <f t="shared" si="145"/>
        <v>#N/A</v>
      </c>
      <c r="EE131" s="16" t="e">
        <f>'SC4'!CG56</f>
        <v>#N/A</v>
      </c>
      <c r="EF131" s="16">
        <f>'SC4'!CH56</f>
        <v>0</v>
      </c>
      <c r="EG131" s="16">
        <f>'SC4'!CI56</f>
        <v>0</v>
      </c>
      <c r="EH131" s="16" t="e">
        <f t="shared" si="146"/>
        <v>#N/A</v>
      </c>
      <c r="EI131" s="16" t="e">
        <f t="shared" si="147"/>
        <v>#N/A</v>
      </c>
      <c r="EJ131" s="45" t="e">
        <f>'SC4'!CJ56</f>
        <v>#N/A</v>
      </c>
      <c r="EK131" s="46">
        <f>'SC4'!CK56</f>
        <v>0</v>
      </c>
      <c r="EL131" s="46">
        <f>'SC4'!CL56</f>
        <v>0</v>
      </c>
      <c r="EM131" s="46" t="e">
        <f t="shared" si="148"/>
        <v>#N/A</v>
      </c>
      <c r="EN131" s="47" t="e">
        <f t="shared" si="149"/>
        <v>#N/A</v>
      </c>
      <c r="EO131" s="16" t="e">
        <f>'SC4'!CM56</f>
        <v>#N/A</v>
      </c>
      <c r="EP131" s="16">
        <f>'SC4'!CN56</f>
        <v>0</v>
      </c>
      <c r="EQ131" s="16">
        <f>'SC4'!CO56</f>
        <v>0</v>
      </c>
      <c r="ER131" s="16" t="e">
        <f t="shared" si="150"/>
        <v>#N/A</v>
      </c>
      <c r="ES131" s="16" t="e">
        <f t="shared" si="151"/>
        <v>#N/A</v>
      </c>
      <c r="ET131" s="45" t="e">
        <f>'SC4'!CP56</f>
        <v>#N/A</v>
      </c>
      <c r="EU131" s="46">
        <f>'SC4'!CQ56</f>
        <v>0</v>
      </c>
      <c r="EV131" s="46">
        <f>'SC4'!CR56</f>
        <v>0</v>
      </c>
      <c r="EW131" s="46" t="e">
        <f t="shared" si="152"/>
        <v>#N/A</v>
      </c>
      <c r="EX131" s="47" t="e">
        <f t="shared" si="153"/>
        <v>#N/A</v>
      </c>
      <c r="EY131" s="16" t="e">
        <f>'SC4'!CS56</f>
        <v>#N/A</v>
      </c>
      <c r="EZ131" s="16">
        <f>'SC4'!CT56</f>
        <v>0</v>
      </c>
      <c r="FA131" s="16">
        <f>'SC4'!CU56</f>
        <v>0</v>
      </c>
      <c r="FB131" s="16" t="e">
        <f t="shared" si="154"/>
        <v>#N/A</v>
      </c>
      <c r="FC131" s="16" t="e">
        <f t="shared" si="155"/>
        <v>#N/A</v>
      </c>
      <c r="FD131" s="45" t="e">
        <f>'SC4'!CV56</f>
        <v>#N/A</v>
      </c>
      <c r="FE131" s="46">
        <f>'SC4'!CW56</f>
        <v>0</v>
      </c>
      <c r="FF131" s="46">
        <f>'SC4'!CX56</f>
        <v>0</v>
      </c>
      <c r="FG131" s="46" t="e">
        <f t="shared" si="156"/>
        <v>#N/A</v>
      </c>
      <c r="FH131" s="47" t="e">
        <f t="shared" si="157"/>
        <v>#N/A</v>
      </c>
      <c r="FI131" s="16" t="e">
        <f>'SC4'!CY56</f>
        <v>#N/A</v>
      </c>
      <c r="FJ131" s="16">
        <f>'SC4'!CZ56</f>
        <v>0</v>
      </c>
      <c r="FK131" s="16">
        <f>'SC4'!DA56</f>
        <v>0</v>
      </c>
      <c r="FL131" s="16" t="e">
        <f t="shared" si="158"/>
        <v>#N/A</v>
      </c>
      <c r="FM131" s="16" t="e">
        <f t="shared" si="159"/>
        <v>#N/A</v>
      </c>
      <c r="FN131" s="45" t="e">
        <f>'SC4'!DB56</f>
        <v>#N/A</v>
      </c>
      <c r="FO131" s="46">
        <f>'SC4'!DC56</f>
        <v>0</v>
      </c>
      <c r="FP131" s="46">
        <f>'SC4'!DD56</f>
        <v>0</v>
      </c>
      <c r="FQ131" s="46" t="e">
        <f t="shared" si="160"/>
        <v>#N/A</v>
      </c>
      <c r="FR131" s="47" t="e">
        <f t="shared" si="161"/>
        <v>#N/A</v>
      </c>
      <c r="FS131" s="16" t="e">
        <f>'SC4'!DE56</f>
        <v>#N/A</v>
      </c>
      <c r="FT131" s="16">
        <f>'SC4'!DF56</f>
        <v>0</v>
      </c>
      <c r="FU131" s="16">
        <f>'SC4'!DG56</f>
        <v>0</v>
      </c>
      <c r="FV131" s="16" t="e">
        <f t="shared" si="162"/>
        <v>#N/A</v>
      </c>
      <c r="FW131" s="16" t="e">
        <f t="shared" si="163"/>
        <v>#N/A</v>
      </c>
      <c r="FX131" s="45" t="e">
        <f>'SC4'!DH56</f>
        <v>#N/A</v>
      </c>
      <c r="FY131" s="46">
        <f>'SC4'!DI56</f>
        <v>0</v>
      </c>
      <c r="FZ131" s="46">
        <f>'SC4'!DJ56</f>
        <v>0</v>
      </c>
      <c r="GA131" s="46" t="e">
        <f t="shared" si="164"/>
        <v>#N/A</v>
      </c>
      <c r="GB131" s="47" t="e">
        <f t="shared" si="165"/>
        <v>#N/A</v>
      </c>
      <c r="GC131" s="16" t="e">
        <f>'SC4'!DK56</f>
        <v>#N/A</v>
      </c>
      <c r="GD131" s="16">
        <f>'SC4'!DL56</f>
        <v>0</v>
      </c>
      <c r="GE131" s="16">
        <f>'SC4'!DM56</f>
        <v>0</v>
      </c>
      <c r="GF131" s="16" t="e">
        <f t="shared" si="166"/>
        <v>#N/A</v>
      </c>
      <c r="GG131" s="16" t="e">
        <f t="shared" si="167"/>
        <v>#N/A</v>
      </c>
      <c r="GH131" s="45" t="e">
        <f>'SC4'!DN56</f>
        <v>#N/A</v>
      </c>
      <c r="GI131" s="46">
        <f>'SC4'!DO56</f>
        <v>0</v>
      </c>
      <c r="GJ131" s="46">
        <f>'SC4'!DP56</f>
        <v>0</v>
      </c>
      <c r="GK131" s="46" t="e">
        <f t="shared" si="168"/>
        <v>#N/A</v>
      </c>
      <c r="GL131" s="47" t="e">
        <f t="shared" si="169"/>
        <v>#N/A</v>
      </c>
      <c r="GM131" s="16" t="e">
        <f>'SC4'!DQ56</f>
        <v>#N/A</v>
      </c>
      <c r="GN131" s="16">
        <f>'SC4'!DR56</f>
        <v>0</v>
      </c>
      <c r="GO131" s="16">
        <f>'SC4'!DS56</f>
        <v>0</v>
      </c>
      <c r="GP131" s="16" t="e">
        <f t="shared" si="170"/>
        <v>#N/A</v>
      </c>
      <c r="GQ131" s="16" t="e">
        <f t="shared" si="171"/>
        <v>#N/A</v>
      </c>
      <c r="GR131" s="45" t="e">
        <f>'SC4'!DT56</f>
        <v>#N/A</v>
      </c>
      <c r="GS131" s="46">
        <f>'SC4'!DU56</f>
        <v>0</v>
      </c>
      <c r="GT131" s="46">
        <f>'SC4'!DV56</f>
        <v>0</v>
      </c>
      <c r="GU131" s="46" t="e">
        <f t="shared" si="172"/>
        <v>#N/A</v>
      </c>
      <c r="GV131" s="47" t="e">
        <f t="shared" si="173"/>
        <v>#N/A</v>
      </c>
      <c r="GW131" s="16" t="e">
        <f>'SC4'!DW56</f>
        <v>#N/A</v>
      </c>
      <c r="GX131" s="16">
        <f>'SC4'!DX56</f>
        <v>0</v>
      </c>
      <c r="GY131" s="16">
        <f>'SC4'!DY56</f>
        <v>0</v>
      </c>
      <c r="GZ131" s="16" t="e">
        <f t="shared" si="174"/>
        <v>#N/A</v>
      </c>
      <c r="HA131" s="16" t="e">
        <f t="shared" si="175"/>
        <v>#N/A</v>
      </c>
      <c r="HB131" s="45" t="e">
        <f>'SC4'!DZ56</f>
        <v>#N/A</v>
      </c>
      <c r="HC131" s="46">
        <f>'SC4'!EA56</f>
        <v>0</v>
      </c>
      <c r="HD131" s="46">
        <f>'SC4'!EB56</f>
        <v>0</v>
      </c>
      <c r="HE131" s="46" t="e">
        <f t="shared" si="176"/>
        <v>#N/A</v>
      </c>
      <c r="HF131" s="47" t="e">
        <f t="shared" si="177"/>
        <v>#N/A</v>
      </c>
      <c r="HG131" s="16" t="e">
        <f>'SC4'!EC56</f>
        <v>#N/A</v>
      </c>
      <c r="HH131" s="16">
        <f>'SC4'!ED56</f>
        <v>0</v>
      </c>
      <c r="HI131" s="16">
        <f>'SC4'!EE56</f>
        <v>0</v>
      </c>
      <c r="HJ131" s="16" t="e">
        <f t="shared" si="178"/>
        <v>#N/A</v>
      </c>
      <c r="HK131" s="16" t="e">
        <f t="shared" si="179"/>
        <v>#N/A</v>
      </c>
      <c r="HL131" s="45" t="e">
        <f>'SC4'!EF56</f>
        <v>#N/A</v>
      </c>
      <c r="HM131" s="46">
        <f>'SC4'!EG56</f>
        <v>0</v>
      </c>
      <c r="HN131" s="46">
        <f>'SC4'!EH56</f>
        <v>0</v>
      </c>
      <c r="HO131" s="46" t="e">
        <f t="shared" si="180"/>
        <v>#N/A</v>
      </c>
      <c r="HP131" s="47" t="e">
        <f t="shared" si="181"/>
        <v>#N/A</v>
      </c>
      <c r="HQ131" s="16" t="e">
        <f>'SC4'!EI56</f>
        <v>#N/A</v>
      </c>
      <c r="HR131" s="16">
        <f>'SC4'!EJ56</f>
        <v>0</v>
      </c>
      <c r="HS131" s="16">
        <f>'SC4'!EK56</f>
        <v>0</v>
      </c>
      <c r="HT131" s="16" t="e">
        <f t="shared" si="182"/>
        <v>#N/A</v>
      </c>
      <c r="HU131" s="16" t="e">
        <f t="shared" si="183"/>
        <v>#N/A</v>
      </c>
      <c r="HV131" s="45" t="e">
        <f>'SC4'!EL56</f>
        <v>#N/A</v>
      </c>
      <c r="HW131" s="46">
        <f>'SC4'!EM56</f>
        <v>0</v>
      </c>
      <c r="HX131" s="46">
        <f>'SC4'!EN56</f>
        <v>0</v>
      </c>
      <c r="HY131" s="46" t="e">
        <f t="shared" si="184"/>
        <v>#N/A</v>
      </c>
      <c r="HZ131" s="47" t="e">
        <f t="shared" si="185"/>
        <v>#N/A</v>
      </c>
      <c r="IA131" s="45" t="e">
        <f>'SC4'!EO56</f>
        <v>#N/A</v>
      </c>
      <c r="IB131" s="46">
        <f>'SC4'!EP56</f>
        <v>0</v>
      </c>
      <c r="IC131" s="46">
        <f>'SC4'!EQ56</f>
        <v>0</v>
      </c>
      <c r="ID131" s="46" t="e">
        <f t="shared" si="186"/>
        <v>#N/A</v>
      </c>
      <c r="IE131" s="47" t="e">
        <f t="shared" si="187"/>
        <v>#N/A</v>
      </c>
    </row>
    <row r="132" spans="1:239" s="16" customFormat="1" x14ac:dyDescent="0.25">
      <c r="A132" s="16">
        <f>'SC4'!A57</f>
        <v>0</v>
      </c>
      <c r="B132" s="16" t="e">
        <f>'SC4'!B57</f>
        <v>#N/A</v>
      </c>
      <c r="C132" s="16" t="e">
        <f>'SC4'!C57</f>
        <v>#N/A</v>
      </c>
      <c r="D132" s="16" t="e">
        <f>'SC4'!D57</f>
        <v>#N/A</v>
      </c>
      <c r="E132" s="16" t="e">
        <f>'SC4'!E57</f>
        <v>#N/A</v>
      </c>
      <c r="F132" s="16" t="e">
        <f>'SC4'!F57</f>
        <v>#N/A</v>
      </c>
      <c r="G132" s="16" t="e">
        <f>'SC4'!G57</f>
        <v>#N/A</v>
      </c>
      <c r="H132" s="16" t="e">
        <f>'SC4'!H57</f>
        <v>#N/A</v>
      </c>
      <c r="I132" s="16" t="e">
        <f>'SC4'!I57</f>
        <v>#N/A</v>
      </c>
      <c r="J132" s="45" t="e">
        <f>'SC4'!J57</f>
        <v>#N/A</v>
      </c>
      <c r="K132" s="46">
        <f>'SC4'!K57</f>
        <v>0</v>
      </c>
      <c r="L132" s="46">
        <f>'SC4'!L57</f>
        <v>0</v>
      </c>
      <c r="M132" s="46" t="e">
        <f t="shared" si="188"/>
        <v>#N/A</v>
      </c>
      <c r="N132" s="47" t="e">
        <f t="shared" si="195"/>
        <v>#N/A</v>
      </c>
      <c r="O132" s="16" t="e">
        <f>'SC4'!M57</f>
        <v>#N/A</v>
      </c>
      <c r="P132" s="16">
        <f>'SC4'!N57</f>
        <v>0</v>
      </c>
      <c r="Q132" s="16">
        <f>'SC4'!O57</f>
        <v>0</v>
      </c>
      <c r="R132" s="16" t="e">
        <f t="shared" si="98"/>
        <v>#N/A</v>
      </c>
      <c r="S132" s="16" t="e">
        <f t="shared" si="99"/>
        <v>#N/A</v>
      </c>
      <c r="T132" s="45" t="e">
        <f>'SC4'!P57</f>
        <v>#N/A</v>
      </c>
      <c r="U132" s="46">
        <f>'SC4'!Q57</f>
        <v>0</v>
      </c>
      <c r="V132" s="46">
        <f>'SC4'!R57</f>
        <v>0</v>
      </c>
      <c r="W132" s="46" t="e">
        <f t="shared" si="100"/>
        <v>#N/A</v>
      </c>
      <c r="X132" s="47" t="e">
        <f t="shared" si="101"/>
        <v>#N/A</v>
      </c>
      <c r="Y132" s="16" t="e">
        <f>'SC4'!S57</f>
        <v>#N/A</v>
      </c>
      <c r="Z132" s="16">
        <f>'SC4'!T57</f>
        <v>0</v>
      </c>
      <c r="AA132" s="16">
        <f>'SC4'!U57</f>
        <v>0</v>
      </c>
      <c r="AB132" s="16" t="e">
        <f t="shared" si="102"/>
        <v>#N/A</v>
      </c>
      <c r="AC132" s="16" t="e">
        <f t="shared" si="103"/>
        <v>#N/A</v>
      </c>
      <c r="AD132" s="45" t="e">
        <f>'SC4'!V57</f>
        <v>#N/A</v>
      </c>
      <c r="AE132" s="46">
        <f>'SC4'!W57</f>
        <v>0</v>
      </c>
      <c r="AF132" s="46">
        <f>'SC4'!X57</f>
        <v>0</v>
      </c>
      <c r="AG132" s="46" t="e">
        <f t="shared" si="104"/>
        <v>#N/A</v>
      </c>
      <c r="AH132" s="47" t="e">
        <f t="shared" si="105"/>
        <v>#N/A</v>
      </c>
      <c r="AI132" s="16" t="e">
        <f>'SC4'!Y57</f>
        <v>#N/A</v>
      </c>
      <c r="AJ132" s="16">
        <f>'SC4'!Z57</f>
        <v>0</v>
      </c>
      <c r="AK132" s="16">
        <f>'SC4'!AA57</f>
        <v>0</v>
      </c>
      <c r="AL132" s="16" t="e">
        <f t="shared" si="106"/>
        <v>#N/A</v>
      </c>
      <c r="AM132" s="16" t="e">
        <f t="shared" si="107"/>
        <v>#N/A</v>
      </c>
      <c r="AN132" s="45" t="e">
        <f>'SC4'!AB57</f>
        <v>#N/A</v>
      </c>
      <c r="AO132" s="46">
        <f>'SC4'!AC57</f>
        <v>0</v>
      </c>
      <c r="AP132" s="46">
        <f>'SC4'!AD57</f>
        <v>0</v>
      </c>
      <c r="AQ132" s="46" t="e">
        <f t="shared" si="108"/>
        <v>#N/A</v>
      </c>
      <c r="AR132" s="47" t="e">
        <f t="shared" si="109"/>
        <v>#N/A</v>
      </c>
      <c r="AS132" s="16" t="e">
        <f>'SC4'!AE57</f>
        <v>#N/A</v>
      </c>
      <c r="AT132" s="16">
        <f>'SC4'!AF57</f>
        <v>0</v>
      </c>
      <c r="AU132" s="16">
        <f>'SC4'!AG57</f>
        <v>0</v>
      </c>
      <c r="AV132" s="16" t="e">
        <f t="shared" si="110"/>
        <v>#N/A</v>
      </c>
      <c r="AW132" s="16" t="e">
        <f t="shared" si="111"/>
        <v>#N/A</v>
      </c>
      <c r="AX132" s="45" t="e">
        <f>'SC4'!AH57</f>
        <v>#N/A</v>
      </c>
      <c r="AY132" s="46">
        <f>'SC4'!AI57</f>
        <v>0</v>
      </c>
      <c r="AZ132" s="46">
        <f>'SC4'!AJ57</f>
        <v>0</v>
      </c>
      <c r="BA132" s="46" t="e">
        <f t="shared" si="112"/>
        <v>#N/A</v>
      </c>
      <c r="BB132" s="47" t="e">
        <f t="shared" si="113"/>
        <v>#N/A</v>
      </c>
      <c r="BC132" s="16" t="e">
        <f>'SC4'!AK57</f>
        <v>#N/A</v>
      </c>
      <c r="BD132" s="16">
        <f>'SC4'!AL57</f>
        <v>0</v>
      </c>
      <c r="BE132" s="16">
        <f>'SC4'!AM57</f>
        <v>0</v>
      </c>
      <c r="BF132" s="16" t="e">
        <f t="shared" si="114"/>
        <v>#N/A</v>
      </c>
      <c r="BG132" s="16" t="e">
        <f t="shared" si="115"/>
        <v>#N/A</v>
      </c>
      <c r="BH132" s="45" t="e">
        <f>'SC4'!AN57</f>
        <v>#N/A</v>
      </c>
      <c r="BI132" s="46">
        <f>'SC4'!AO57</f>
        <v>0</v>
      </c>
      <c r="BJ132" s="46">
        <f>'SC4'!AP57</f>
        <v>0</v>
      </c>
      <c r="BK132" s="46" t="e">
        <f t="shared" si="116"/>
        <v>#N/A</v>
      </c>
      <c r="BL132" s="47" t="e">
        <f t="shared" si="117"/>
        <v>#N/A</v>
      </c>
      <c r="BM132" s="16" t="e">
        <f>'SC4'!AQ57</f>
        <v>#N/A</v>
      </c>
      <c r="BN132" s="16">
        <f>'SC4'!AR57</f>
        <v>0</v>
      </c>
      <c r="BO132" s="16">
        <f>'SC4'!AS57</f>
        <v>0</v>
      </c>
      <c r="BP132" s="16" t="e">
        <f t="shared" si="118"/>
        <v>#N/A</v>
      </c>
      <c r="BQ132" s="16" t="e">
        <f t="shared" si="119"/>
        <v>#N/A</v>
      </c>
      <c r="BR132" s="45" t="e">
        <f>'SC4'!AT57</f>
        <v>#N/A</v>
      </c>
      <c r="BS132" s="46">
        <f>'SC4'!AU57</f>
        <v>0</v>
      </c>
      <c r="BT132" s="46">
        <f>'SC4'!AV57</f>
        <v>0</v>
      </c>
      <c r="BU132" s="46" t="e">
        <f t="shared" si="120"/>
        <v>#N/A</v>
      </c>
      <c r="BV132" s="47" t="e">
        <f t="shared" si="121"/>
        <v>#N/A</v>
      </c>
      <c r="BW132" s="16" t="e">
        <f>'SC4'!AW57</f>
        <v>#N/A</v>
      </c>
      <c r="BX132" s="16">
        <f>'SC4'!AX57</f>
        <v>0</v>
      </c>
      <c r="BY132" s="16">
        <f>'SC4'!AY57</f>
        <v>0</v>
      </c>
      <c r="BZ132" s="16" t="e">
        <f t="shared" si="122"/>
        <v>#N/A</v>
      </c>
      <c r="CA132" s="16" t="e">
        <f t="shared" si="123"/>
        <v>#N/A</v>
      </c>
      <c r="CB132" s="45" t="e">
        <f>'SC4'!AZ57</f>
        <v>#N/A</v>
      </c>
      <c r="CC132" s="46">
        <f>'SC4'!BA57</f>
        <v>0</v>
      </c>
      <c r="CD132" s="46">
        <f>'SC4'!BB57</f>
        <v>0</v>
      </c>
      <c r="CE132" s="46" t="e">
        <f t="shared" si="124"/>
        <v>#N/A</v>
      </c>
      <c r="CF132" s="47" t="e">
        <f t="shared" si="125"/>
        <v>#N/A</v>
      </c>
      <c r="CG132" s="16" t="e">
        <f>'SC4'!BC57</f>
        <v>#N/A</v>
      </c>
      <c r="CH132" s="16">
        <f>'SC4'!BD57</f>
        <v>0</v>
      </c>
      <c r="CI132" s="16">
        <f>'SC4'!BE57</f>
        <v>0</v>
      </c>
      <c r="CJ132" s="16" t="e">
        <f t="shared" si="126"/>
        <v>#N/A</v>
      </c>
      <c r="CK132" s="16" t="e">
        <f t="shared" si="127"/>
        <v>#N/A</v>
      </c>
      <c r="CL132" s="45" t="e">
        <f>'SC4'!BF57</f>
        <v>#N/A</v>
      </c>
      <c r="CM132" s="46">
        <f>'SC4'!BG57</f>
        <v>0</v>
      </c>
      <c r="CN132" s="46">
        <f>'SC4'!BH57</f>
        <v>0</v>
      </c>
      <c r="CO132" s="46" t="e">
        <f t="shared" si="128"/>
        <v>#N/A</v>
      </c>
      <c r="CP132" s="47" t="e">
        <f t="shared" si="129"/>
        <v>#N/A</v>
      </c>
      <c r="CQ132" s="16" t="e">
        <f>'SC4'!BI57</f>
        <v>#N/A</v>
      </c>
      <c r="CR132" s="16">
        <f>'SC4'!BJ57</f>
        <v>0</v>
      </c>
      <c r="CS132" s="16">
        <f>'SC4'!BK57</f>
        <v>0</v>
      </c>
      <c r="CT132" s="16" t="e">
        <f t="shared" si="130"/>
        <v>#N/A</v>
      </c>
      <c r="CU132" s="16" t="e">
        <f t="shared" si="131"/>
        <v>#N/A</v>
      </c>
      <c r="CV132" s="45" t="e">
        <f>'SC4'!BL57</f>
        <v>#N/A</v>
      </c>
      <c r="CW132" s="46">
        <f>'SC4'!BM57</f>
        <v>0</v>
      </c>
      <c r="CX132" s="46">
        <f>'SC4'!BN57</f>
        <v>0</v>
      </c>
      <c r="CY132" s="46" t="e">
        <f t="shared" si="132"/>
        <v>#N/A</v>
      </c>
      <c r="CZ132" s="47" t="e">
        <f t="shared" si="133"/>
        <v>#N/A</v>
      </c>
      <c r="DA132" s="16" t="e">
        <f>'SC4'!BO57</f>
        <v>#N/A</v>
      </c>
      <c r="DB132" s="16">
        <f>'SC4'!BP57</f>
        <v>0</v>
      </c>
      <c r="DC132" s="16">
        <f>'SC4'!BQ57</f>
        <v>0</v>
      </c>
      <c r="DD132" s="16" t="e">
        <f t="shared" si="134"/>
        <v>#N/A</v>
      </c>
      <c r="DE132" s="16" t="e">
        <f t="shared" si="135"/>
        <v>#N/A</v>
      </c>
      <c r="DF132" s="45" t="e">
        <f>'SC4'!BR57</f>
        <v>#N/A</v>
      </c>
      <c r="DG132" s="46">
        <f>'SC4'!BS57</f>
        <v>0</v>
      </c>
      <c r="DH132" s="46">
        <f>'SC4'!BT57</f>
        <v>0</v>
      </c>
      <c r="DI132" s="46" t="e">
        <f t="shared" si="136"/>
        <v>#N/A</v>
      </c>
      <c r="DJ132" s="47" t="e">
        <f t="shared" si="137"/>
        <v>#N/A</v>
      </c>
      <c r="DK132" s="16" t="e">
        <f>'SC4'!BU57</f>
        <v>#N/A</v>
      </c>
      <c r="DL132" s="16">
        <f>'SC4'!BV57</f>
        <v>0</v>
      </c>
      <c r="DM132" s="16">
        <f>'SC4'!BW57</f>
        <v>0</v>
      </c>
      <c r="DN132" s="16" t="e">
        <f t="shared" si="138"/>
        <v>#N/A</v>
      </c>
      <c r="DO132" s="16" t="e">
        <f t="shared" si="139"/>
        <v>#N/A</v>
      </c>
      <c r="DP132" s="45" t="e">
        <f>'SC4'!BX57</f>
        <v>#N/A</v>
      </c>
      <c r="DQ132" s="46">
        <f>'SC4'!BY57</f>
        <v>0</v>
      </c>
      <c r="DR132" s="46">
        <f>'SC4'!BZ57</f>
        <v>0</v>
      </c>
      <c r="DS132" s="46" t="e">
        <f t="shared" si="140"/>
        <v>#N/A</v>
      </c>
      <c r="DT132" s="47" t="e">
        <f t="shared" si="141"/>
        <v>#N/A</v>
      </c>
      <c r="DU132" s="16" t="e">
        <f>'SC4'!CA57</f>
        <v>#N/A</v>
      </c>
      <c r="DV132" s="16">
        <f>'SC4'!CB57</f>
        <v>0</v>
      </c>
      <c r="DW132" s="16">
        <f>'SC4'!CC57</f>
        <v>0</v>
      </c>
      <c r="DX132" s="16" t="e">
        <f t="shared" si="142"/>
        <v>#N/A</v>
      </c>
      <c r="DY132" s="16" t="e">
        <f t="shared" si="143"/>
        <v>#N/A</v>
      </c>
      <c r="DZ132" s="45" t="e">
        <f>'SC4'!CD57</f>
        <v>#N/A</v>
      </c>
      <c r="EA132" s="46">
        <f>'SC4'!CE57</f>
        <v>0</v>
      </c>
      <c r="EB132" s="46">
        <f>'SC4'!CF57</f>
        <v>0</v>
      </c>
      <c r="EC132" s="46" t="e">
        <f t="shared" si="144"/>
        <v>#N/A</v>
      </c>
      <c r="ED132" s="47" t="e">
        <f t="shared" si="145"/>
        <v>#N/A</v>
      </c>
      <c r="EE132" s="16" t="e">
        <f>'SC4'!CG57</f>
        <v>#N/A</v>
      </c>
      <c r="EF132" s="16">
        <f>'SC4'!CH57</f>
        <v>0</v>
      </c>
      <c r="EG132" s="16">
        <f>'SC4'!CI57</f>
        <v>0</v>
      </c>
      <c r="EH132" s="16" t="e">
        <f t="shared" si="146"/>
        <v>#N/A</v>
      </c>
      <c r="EI132" s="16" t="e">
        <f t="shared" si="147"/>
        <v>#N/A</v>
      </c>
      <c r="EJ132" s="45" t="e">
        <f>'SC4'!CJ57</f>
        <v>#N/A</v>
      </c>
      <c r="EK132" s="46">
        <f>'SC4'!CK57</f>
        <v>0</v>
      </c>
      <c r="EL132" s="46">
        <f>'SC4'!CL57</f>
        <v>0</v>
      </c>
      <c r="EM132" s="46" t="e">
        <f t="shared" si="148"/>
        <v>#N/A</v>
      </c>
      <c r="EN132" s="47" t="e">
        <f t="shared" si="149"/>
        <v>#N/A</v>
      </c>
      <c r="EO132" s="16" t="e">
        <f>'SC4'!CM57</f>
        <v>#N/A</v>
      </c>
      <c r="EP132" s="16">
        <f>'SC4'!CN57</f>
        <v>0</v>
      </c>
      <c r="EQ132" s="16">
        <f>'SC4'!CO57</f>
        <v>0</v>
      </c>
      <c r="ER132" s="16" t="e">
        <f t="shared" si="150"/>
        <v>#N/A</v>
      </c>
      <c r="ES132" s="16" t="e">
        <f t="shared" si="151"/>
        <v>#N/A</v>
      </c>
      <c r="ET132" s="45" t="e">
        <f>'SC4'!CP57</f>
        <v>#N/A</v>
      </c>
      <c r="EU132" s="46">
        <f>'SC4'!CQ57</f>
        <v>0</v>
      </c>
      <c r="EV132" s="46">
        <f>'SC4'!CR57</f>
        <v>0</v>
      </c>
      <c r="EW132" s="46" t="e">
        <f t="shared" si="152"/>
        <v>#N/A</v>
      </c>
      <c r="EX132" s="47" t="e">
        <f t="shared" si="153"/>
        <v>#N/A</v>
      </c>
      <c r="EY132" s="16" t="e">
        <f>'SC4'!CS57</f>
        <v>#N/A</v>
      </c>
      <c r="EZ132" s="16">
        <f>'SC4'!CT57</f>
        <v>0</v>
      </c>
      <c r="FA132" s="16">
        <f>'SC4'!CU57</f>
        <v>0</v>
      </c>
      <c r="FB132" s="16" t="e">
        <f t="shared" si="154"/>
        <v>#N/A</v>
      </c>
      <c r="FC132" s="16" t="e">
        <f t="shared" si="155"/>
        <v>#N/A</v>
      </c>
      <c r="FD132" s="45" t="e">
        <f>'SC4'!CV57</f>
        <v>#N/A</v>
      </c>
      <c r="FE132" s="46">
        <f>'SC4'!CW57</f>
        <v>0</v>
      </c>
      <c r="FF132" s="46">
        <f>'SC4'!CX57</f>
        <v>0</v>
      </c>
      <c r="FG132" s="46" t="e">
        <f t="shared" si="156"/>
        <v>#N/A</v>
      </c>
      <c r="FH132" s="47" t="e">
        <f t="shared" si="157"/>
        <v>#N/A</v>
      </c>
      <c r="FI132" s="16" t="e">
        <f>'SC4'!CY57</f>
        <v>#N/A</v>
      </c>
      <c r="FJ132" s="16">
        <f>'SC4'!CZ57</f>
        <v>0</v>
      </c>
      <c r="FK132" s="16">
        <f>'SC4'!DA57</f>
        <v>0</v>
      </c>
      <c r="FL132" s="16" t="e">
        <f t="shared" si="158"/>
        <v>#N/A</v>
      </c>
      <c r="FM132" s="16" t="e">
        <f t="shared" si="159"/>
        <v>#N/A</v>
      </c>
      <c r="FN132" s="45" t="e">
        <f>'SC4'!DB57</f>
        <v>#N/A</v>
      </c>
      <c r="FO132" s="46">
        <f>'SC4'!DC57</f>
        <v>0</v>
      </c>
      <c r="FP132" s="46">
        <f>'SC4'!DD57</f>
        <v>0</v>
      </c>
      <c r="FQ132" s="46" t="e">
        <f t="shared" si="160"/>
        <v>#N/A</v>
      </c>
      <c r="FR132" s="47" t="e">
        <f t="shared" si="161"/>
        <v>#N/A</v>
      </c>
      <c r="FS132" s="16" t="e">
        <f>'SC4'!DE57</f>
        <v>#N/A</v>
      </c>
      <c r="FT132" s="16">
        <f>'SC4'!DF57</f>
        <v>0</v>
      </c>
      <c r="FU132" s="16">
        <f>'SC4'!DG57</f>
        <v>0</v>
      </c>
      <c r="FV132" s="16" t="e">
        <f t="shared" si="162"/>
        <v>#N/A</v>
      </c>
      <c r="FW132" s="16" t="e">
        <f t="shared" si="163"/>
        <v>#N/A</v>
      </c>
      <c r="FX132" s="45" t="e">
        <f>'SC4'!DH57</f>
        <v>#N/A</v>
      </c>
      <c r="FY132" s="46">
        <f>'SC4'!DI57</f>
        <v>0</v>
      </c>
      <c r="FZ132" s="46">
        <f>'SC4'!DJ57</f>
        <v>0</v>
      </c>
      <c r="GA132" s="46" t="e">
        <f t="shared" si="164"/>
        <v>#N/A</v>
      </c>
      <c r="GB132" s="47" t="e">
        <f t="shared" si="165"/>
        <v>#N/A</v>
      </c>
      <c r="GC132" s="16" t="e">
        <f>'SC4'!DK57</f>
        <v>#N/A</v>
      </c>
      <c r="GD132" s="16">
        <f>'SC4'!DL57</f>
        <v>0</v>
      </c>
      <c r="GE132" s="16">
        <f>'SC4'!DM57</f>
        <v>0</v>
      </c>
      <c r="GF132" s="16" t="e">
        <f t="shared" si="166"/>
        <v>#N/A</v>
      </c>
      <c r="GG132" s="16" t="e">
        <f t="shared" si="167"/>
        <v>#N/A</v>
      </c>
      <c r="GH132" s="45" t="e">
        <f>'SC4'!DN57</f>
        <v>#N/A</v>
      </c>
      <c r="GI132" s="46">
        <f>'SC4'!DO57</f>
        <v>0</v>
      </c>
      <c r="GJ132" s="46">
        <f>'SC4'!DP57</f>
        <v>0</v>
      </c>
      <c r="GK132" s="46" t="e">
        <f t="shared" si="168"/>
        <v>#N/A</v>
      </c>
      <c r="GL132" s="47" t="e">
        <f t="shared" si="169"/>
        <v>#N/A</v>
      </c>
      <c r="GM132" s="16" t="e">
        <f>'SC4'!DQ57</f>
        <v>#N/A</v>
      </c>
      <c r="GN132" s="16">
        <f>'SC4'!DR57</f>
        <v>0</v>
      </c>
      <c r="GO132" s="16">
        <f>'SC4'!DS57</f>
        <v>0</v>
      </c>
      <c r="GP132" s="16" t="e">
        <f t="shared" si="170"/>
        <v>#N/A</v>
      </c>
      <c r="GQ132" s="16" t="e">
        <f t="shared" si="171"/>
        <v>#N/A</v>
      </c>
      <c r="GR132" s="45" t="e">
        <f>'SC4'!DT57</f>
        <v>#N/A</v>
      </c>
      <c r="GS132" s="46">
        <f>'SC4'!DU57</f>
        <v>0</v>
      </c>
      <c r="GT132" s="46">
        <f>'SC4'!DV57</f>
        <v>0</v>
      </c>
      <c r="GU132" s="46" t="e">
        <f t="shared" si="172"/>
        <v>#N/A</v>
      </c>
      <c r="GV132" s="47" t="e">
        <f t="shared" si="173"/>
        <v>#N/A</v>
      </c>
      <c r="GW132" s="16" t="e">
        <f>'SC4'!DW57</f>
        <v>#N/A</v>
      </c>
      <c r="GX132" s="16">
        <f>'SC4'!DX57</f>
        <v>0</v>
      </c>
      <c r="GY132" s="16">
        <f>'SC4'!DY57</f>
        <v>0</v>
      </c>
      <c r="GZ132" s="16" t="e">
        <f t="shared" si="174"/>
        <v>#N/A</v>
      </c>
      <c r="HA132" s="16" t="e">
        <f t="shared" si="175"/>
        <v>#N/A</v>
      </c>
      <c r="HB132" s="45" t="e">
        <f>'SC4'!DZ57</f>
        <v>#N/A</v>
      </c>
      <c r="HC132" s="46">
        <f>'SC4'!EA57</f>
        <v>0</v>
      </c>
      <c r="HD132" s="46">
        <f>'SC4'!EB57</f>
        <v>0</v>
      </c>
      <c r="HE132" s="46" t="e">
        <f t="shared" si="176"/>
        <v>#N/A</v>
      </c>
      <c r="HF132" s="47" t="e">
        <f t="shared" si="177"/>
        <v>#N/A</v>
      </c>
      <c r="HG132" s="16" t="e">
        <f>'SC4'!EC57</f>
        <v>#N/A</v>
      </c>
      <c r="HH132" s="16">
        <f>'SC4'!ED57</f>
        <v>0</v>
      </c>
      <c r="HI132" s="16">
        <f>'SC4'!EE57</f>
        <v>0</v>
      </c>
      <c r="HJ132" s="16" t="e">
        <f t="shared" si="178"/>
        <v>#N/A</v>
      </c>
      <c r="HK132" s="16" t="e">
        <f t="shared" si="179"/>
        <v>#N/A</v>
      </c>
      <c r="HL132" s="45" t="e">
        <f>'SC4'!EF57</f>
        <v>#N/A</v>
      </c>
      <c r="HM132" s="46">
        <f>'SC4'!EG57</f>
        <v>0</v>
      </c>
      <c r="HN132" s="46">
        <f>'SC4'!EH57</f>
        <v>0</v>
      </c>
      <c r="HO132" s="46" t="e">
        <f t="shared" si="180"/>
        <v>#N/A</v>
      </c>
      <c r="HP132" s="47" t="e">
        <f t="shared" si="181"/>
        <v>#N/A</v>
      </c>
      <c r="HQ132" s="16" t="e">
        <f>'SC4'!EI57</f>
        <v>#N/A</v>
      </c>
      <c r="HR132" s="16">
        <f>'SC4'!EJ57</f>
        <v>0</v>
      </c>
      <c r="HS132" s="16">
        <f>'SC4'!EK57</f>
        <v>0</v>
      </c>
      <c r="HT132" s="16" t="e">
        <f t="shared" si="182"/>
        <v>#N/A</v>
      </c>
      <c r="HU132" s="16" t="e">
        <f t="shared" si="183"/>
        <v>#N/A</v>
      </c>
      <c r="HV132" s="45" t="e">
        <f>'SC4'!EL57</f>
        <v>#N/A</v>
      </c>
      <c r="HW132" s="46">
        <f>'SC4'!EM57</f>
        <v>0</v>
      </c>
      <c r="HX132" s="46">
        <f>'SC4'!EN57</f>
        <v>0</v>
      </c>
      <c r="HY132" s="46" t="e">
        <f t="shared" si="184"/>
        <v>#N/A</v>
      </c>
      <c r="HZ132" s="47" t="e">
        <f t="shared" si="185"/>
        <v>#N/A</v>
      </c>
      <c r="IA132" s="45" t="e">
        <f>'SC4'!EO57</f>
        <v>#N/A</v>
      </c>
      <c r="IB132" s="46">
        <f>'SC4'!EP57</f>
        <v>0</v>
      </c>
      <c r="IC132" s="46">
        <f>'SC4'!EQ57</f>
        <v>0</v>
      </c>
      <c r="ID132" s="46" t="e">
        <f t="shared" si="186"/>
        <v>#N/A</v>
      </c>
      <c r="IE132" s="47" t="e">
        <f t="shared" si="187"/>
        <v>#N/A</v>
      </c>
    </row>
    <row r="133" spans="1:239" s="16" customFormat="1" x14ac:dyDescent="0.25">
      <c r="A133" s="16">
        <f>'SC4'!A58</f>
        <v>0</v>
      </c>
      <c r="B133" s="16" t="e">
        <f>'SC4'!B58</f>
        <v>#N/A</v>
      </c>
      <c r="C133" s="16" t="e">
        <f>'SC4'!C58</f>
        <v>#N/A</v>
      </c>
      <c r="D133" s="16" t="e">
        <f>'SC4'!D58</f>
        <v>#N/A</v>
      </c>
      <c r="E133" s="16" t="e">
        <f>'SC4'!E58</f>
        <v>#N/A</v>
      </c>
      <c r="F133" s="16" t="e">
        <f>'SC4'!F58</f>
        <v>#N/A</v>
      </c>
      <c r="G133" s="16" t="e">
        <f>'SC4'!G58</f>
        <v>#N/A</v>
      </c>
      <c r="H133" s="16" t="e">
        <f>'SC4'!H58</f>
        <v>#N/A</v>
      </c>
      <c r="I133" s="16" t="e">
        <f>'SC4'!I58</f>
        <v>#N/A</v>
      </c>
      <c r="J133" s="45" t="e">
        <f>'SC4'!J58</f>
        <v>#N/A</v>
      </c>
      <c r="K133" s="46">
        <f>'SC4'!K58</f>
        <v>0</v>
      </c>
      <c r="L133" s="46">
        <f>'SC4'!L58</f>
        <v>0</v>
      </c>
      <c r="M133" s="46" t="e">
        <f t="shared" si="188"/>
        <v>#N/A</v>
      </c>
      <c r="N133" s="47" t="e">
        <f t="shared" si="195"/>
        <v>#N/A</v>
      </c>
      <c r="O133" s="16" t="e">
        <f>'SC4'!M58</f>
        <v>#N/A</v>
      </c>
      <c r="P133" s="16">
        <f>'SC4'!N58</f>
        <v>0</v>
      </c>
      <c r="Q133" s="16">
        <f>'SC4'!O58</f>
        <v>0</v>
      </c>
      <c r="R133" s="16" t="e">
        <f t="shared" si="98"/>
        <v>#N/A</v>
      </c>
      <c r="S133" s="16" t="e">
        <f t="shared" si="99"/>
        <v>#N/A</v>
      </c>
      <c r="T133" s="45" t="e">
        <f>'SC4'!P58</f>
        <v>#N/A</v>
      </c>
      <c r="U133" s="46">
        <f>'SC4'!Q58</f>
        <v>0</v>
      </c>
      <c r="V133" s="46">
        <f>'SC4'!R58</f>
        <v>0</v>
      </c>
      <c r="W133" s="46" t="e">
        <f t="shared" si="100"/>
        <v>#N/A</v>
      </c>
      <c r="X133" s="47" t="e">
        <f t="shared" si="101"/>
        <v>#N/A</v>
      </c>
      <c r="Y133" s="16" t="e">
        <f>'SC4'!S58</f>
        <v>#N/A</v>
      </c>
      <c r="Z133" s="16">
        <f>'SC4'!T58</f>
        <v>0</v>
      </c>
      <c r="AA133" s="16">
        <f>'SC4'!U58</f>
        <v>0</v>
      </c>
      <c r="AB133" s="16" t="e">
        <f t="shared" si="102"/>
        <v>#N/A</v>
      </c>
      <c r="AC133" s="16" t="e">
        <f t="shared" si="103"/>
        <v>#N/A</v>
      </c>
      <c r="AD133" s="45" t="e">
        <f>'SC4'!V58</f>
        <v>#N/A</v>
      </c>
      <c r="AE133" s="46">
        <f>'SC4'!W58</f>
        <v>0</v>
      </c>
      <c r="AF133" s="46">
        <f>'SC4'!X58</f>
        <v>0</v>
      </c>
      <c r="AG133" s="46" t="e">
        <f t="shared" si="104"/>
        <v>#N/A</v>
      </c>
      <c r="AH133" s="47" t="e">
        <f t="shared" si="105"/>
        <v>#N/A</v>
      </c>
      <c r="AI133" s="16" t="e">
        <f>'SC4'!Y58</f>
        <v>#N/A</v>
      </c>
      <c r="AJ133" s="16">
        <f>'SC4'!Z58</f>
        <v>0</v>
      </c>
      <c r="AK133" s="16">
        <f>'SC4'!AA58</f>
        <v>0</v>
      </c>
      <c r="AL133" s="16" t="e">
        <f t="shared" si="106"/>
        <v>#N/A</v>
      </c>
      <c r="AM133" s="16" t="e">
        <f t="shared" si="107"/>
        <v>#N/A</v>
      </c>
      <c r="AN133" s="45" t="e">
        <f>'SC4'!AB58</f>
        <v>#N/A</v>
      </c>
      <c r="AO133" s="46">
        <f>'SC4'!AC58</f>
        <v>0</v>
      </c>
      <c r="AP133" s="46">
        <f>'SC4'!AD58</f>
        <v>0</v>
      </c>
      <c r="AQ133" s="46" t="e">
        <f t="shared" si="108"/>
        <v>#N/A</v>
      </c>
      <c r="AR133" s="47" t="e">
        <f t="shared" si="109"/>
        <v>#N/A</v>
      </c>
      <c r="AS133" s="16" t="e">
        <f>'SC4'!AE58</f>
        <v>#N/A</v>
      </c>
      <c r="AT133" s="16">
        <f>'SC4'!AF58</f>
        <v>0</v>
      </c>
      <c r="AU133" s="16">
        <f>'SC4'!AG58</f>
        <v>0</v>
      </c>
      <c r="AV133" s="16" t="e">
        <f t="shared" si="110"/>
        <v>#N/A</v>
      </c>
      <c r="AW133" s="16" t="e">
        <f t="shared" si="111"/>
        <v>#N/A</v>
      </c>
      <c r="AX133" s="45" t="e">
        <f>'SC4'!AH58</f>
        <v>#N/A</v>
      </c>
      <c r="AY133" s="46">
        <f>'SC4'!AI58</f>
        <v>0</v>
      </c>
      <c r="AZ133" s="46">
        <f>'SC4'!AJ58</f>
        <v>0</v>
      </c>
      <c r="BA133" s="46" t="e">
        <f t="shared" si="112"/>
        <v>#N/A</v>
      </c>
      <c r="BB133" s="47" t="e">
        <f t="shared" si="113"/>
        <v>#N/A</v>
      </c>
      <c r="BC133" s="16" t="e">
        <f>'SC4'!AK58</f>
        <v>#N/A</v>
      </c>
      <c r="BD133" s="16">
        <f>'SC4'!AL58</f>
        <v>0</v>
      </c>
      <c r="BE133" s="16">
        <f>'SC4'!AM58</f>
        <v>0</v>
      </c>
      <c r="BF133" s="16" t="e">
        <f t="shared" si="114"/>
        <v>#N/A</v>
      </c>
      <c r="BG133" s="16" t="e">
        <f t="shared" si="115"/>
        <v>#N/A</v>
      </c>
      <c r="BH133" s="45" t="e">
        <f>'SC4'!AN58</f>
        <v>#N/A</v>
      </c>
      <c r="BI133" s="46">
        <f>'SC4'!AO58</f>
        <v>0</v>
      </c>
      <c r="BJ133" s="46">
        <f>'SC4'!AP58</f>
        <v>0</v>
      </c>
      <c r="BK133" s="46" t="e">
        <f t="shared" si="116"/>
        <v>#N/A</v>
      </c>
      <c r="BL133" s="47" t="e">
        <f t="shared" si="117"/>
        <v>#N/A</v>
      </c>
      <c r="BM133" s="16" t="e">
        <f>'SC4'!AQ58</f>
        <v>#N/A</v>
      </c>
      <c r="BN133" s="16">
        <f>'SC4'!AR58</f>
        <v>0</v>
      </c>
      <c r="BO133" s="16">
        <f>'SC4'!AS58</f>
        <v>0</v>
      </c>
      <c r="BP133" s="16" t="e">
        <f t="shared" si="118"/>
        <v>#N/A</v>
      </c>
      <c r="BQ133" s="16" t="e">
        <f t="shared" si="119"/>
        <v>#N/A</v>
      </c>
      <c r="BR133" s="45" t="e">
        <f>'SC4'!AT58</f>
        <v>#N/A</v>
      </c>
      <c r="BS133" s="46">
        <f>'SC4'!AU58</f>
        <v>0</v>
      </c>
      <c r="BT133" s="46">
        <f>'SC4'!AV58</f>
        <v>0</v>
      </c>
      <c r="BU133" s="46" t="e">
        <f t="shared" si="120"/>
        <v>#N/A</v>
      </c>
      <c r="BV133" s="47" t="e">
        <f t="shared" si="121"/>
        <v>#N/A</v>
      </c>
      <c r="BW133" s="16" t="e">
        <f>'SC4'!AW58</f>
        <v>#N/A</v>
      </c>
      <c r="BX133" s="16">
        <f>'SC4'!AX58</f>
        <v>0</v>
      </c>
      <c r="BY133" s="16">
        <f>'SC4'!AY58</f>
        <v>0</v>
      </c>
      <c r="BZ133" s="16" t="e">
        <f t="shared" si="122"/>
        <v>#N/A</v>
      </c>
      <c r="CA133" s="16" t="e">
        <f t="shared" si="123"/>
        <v>#N/A</v>
      </c>
      <c r="CB133" s="45" t="e">
        <f>'SC4'!AZ58</f>
        <v>#N/A</v>
      </c>
      <c r="CC133" s="46">
        <f>'SC4'!BA58</f>
        <v>0</v>
      </c>
      <c r="CD133" s="46">
        <f>'SC4'!BB58</f>
        <v>0</v>
      </c>
      <c r="CE133" s="46" t="e">
        <f t="shared" si="124"/>
        <v>#N/A</v>
      </c>
      <c r="CF133" s="47" t="e">
        <f t="shared" si="125"/>
        <v>#N/A</v>
      </c>
      <c r="CG133" s="16" t="e">
        <f>'SC4'!BC58</f>
        <v>#N/A</v>
      </c>
      <c r="CH133" s="16">
        <f>'SC4'!BD58</f>
        <v>0</v>
      </c>
      <c r="CI133" s="16">
        <f>'SC4'!BE58</f>
        <v>0</v>
      </c>
      <c r="CJ133" s="16" t="e">
        <f t="shared" si="126"/>
        <v>#N/A</v>
      </c>
      <c r="CK133" s="16" t="e">
        <f t="shared" si="127"/>
        <v>#N/A</v>
      </c>
      <c r="CL133" s="45" t="e">
        <f>'SC4'!BF58</f>
        <v>#N/A</v>
      </c>
      <c r="CM133" s="46">
        <f>'SC4'!BG58</f>
        <v>0</v>
      </c>
      <c r="CN133" s="46">
        <f>'SC4'!BH58</f>
        <v>0</v>
      </c>
      <c r="CO133" s="46" t="e">
        <f t="shared" si="128"/>
        <v>#N/A</v>
      </c>
      <c r="CP133" s="47" t="e">
        <f t="shared" si="129"/>
        <v>#N/A</v>
      </c>
      <c r="CQ133" s="16" t="e">
        <f>'SC4'!BI58</f>
        <v>#N/A</v>
      </c>
      <c r="CR133" s="16">
        <f>'SC4'!BJ58</f>
        <v>0</v>
      </c>
      <c r="CS133" s="16">
        <f>'SC4'!BK58</f>
        <v>0</v>
      </c>
      <c r="CT133" s="16" t="e">
        <f t="shared" si="130"/>
        <v>#N/A</v>
      </c>
      <c r="CU133" s="16" t="e">
        <f t="shared" si="131"/>
        <v>#N/A</v>
      </c>
      <c r="CV133" s="45" t="e">
        <f>'SC4'!BL58</f>
        <v>#N/A</v>
      </c>
      <c r="CW133" s="46">
        <f>'SC4'!BM58</f>
        <v>0</v>
      </c>
      <c r="CX133" s="46">
        <f>'SC4'!BN58</f>
        <v>0</v>
      </c>
      <c r="CY133" s="46" t="e">
        <f t="shared" si="132"/>
        <v>#N/A</v>
      </c>
      <c r="CZ133" s="47" t="e">
        <f t="shared" si="133"/>
        <v>#N/A</v>
      </c>
      <c r="DA133" s="16" t="e">
        <f>'SC4'!BO58</f>
        <v>#N/A</v>
      </c>
      <c r="DB133" s="16">
        <f>'SC4'!BP58</f>
        <v>0</v>
      </c>
      <c r="DC133" s="16">
        <f>'SC4'!BQ58</f>
        <v>0</v>
      </c>
      <c r="DD133" s="16" t="e">
        <f t="shared" si="134"/>
        <v>#N/A</v>
      </c>
      <c r="DE133" s="16" t="e">
        <f t="shared" si="135"/>
        <v>#N/A</v>
      </c>
      <c r="DF133" s="45" t="e">
        <f>'SC4'!BR58</f>
        <v>#N/A</v>
      </c>
      <c r="DG133" s="46">
        <f>'SC4'!BS58</f>
        <v>0</v>
      </c>
      <c r="DH133" s="46">
        <f>'SC4'!BT58</f>
        <v>0</v>
      </c>
      <c r="DI133" s="46" t="e">
        <f t="shared" si="136"/>
        <v>#N/A</v>
      </c>
      <c r="DJ133" s="47" t="e">
        <f t="shared" si="137"/>
        <v>#N/A</v>
      </c>
      <c r="DK133" s="16" t="e">
        <f>'SC4'!BU58</f>
        <v>#N/A</v>
      </c>
      <c r="DL133" s="16">
        <f>'SC4'!BV58</f>
        <v>0</v>
      </c>
      <c r="DM133" s="16">
        <f>'SC4'!BW58</f>
        <v>0</v>
      </c>
      <c r="DN133" s="16" t="e">
        <f t="shared" si="138"/>
        <v>#N/A</v>
      </c>
      <c r="DO133" s="16" t="e">
        <f t="shared" si="139"/>
        <v>#N/A</v>
      </c>
      <c r="DP133" s="45" t="e">
        <f>'SC4'!BX58</f>
        <v>#N/A</v>
      </c>
      <c r="DQ133" s="46">
        <f>'SC4'!BY58</f>
        <v>0</v>
      </c>
      <c r="DR133" s="46">
        <f>'SC4'!BZ58</f>
        <v>0</v>
      </c>
      <c r="DS133" s="46" t="e">
        <f t="shared" si="140"/>
        <v>#N/A</v>
      </c>
      <c r="DT133" s="47" t="e">
        <f t="shared" si="141"/>
        <v>#N/A</v>
      </c>
      <c r="DU133" s="16" t="e">
        <f>'SC4'!CA58</f>
        <v>#N/A</v>
      </c>
      <c r="DV133" s="16">
        <f>'SC4'!CB58</f>
        <v>0</v>
      </c>
      <c r="DW133" s="16">
        <f>'SC4'!CC58</f>
        <v>0</v>
      </c>
      <c r="DX133" s="16" t="e">
        <f t="shared" si="142"/>
        <v>#N/A</v>
      </c>
      <c r="DY133" s="16" t="e">
        <f t="shared" si="143"/>
        <v>#N/A</v>
      </c>
      <c r="DZ133" s="45" t="e">
        <f>'SC4'!CD58</f>
        <v>#N/A</v>
      </c>
      <c r="EA133" s="46">
        <f>'SC4'!CE58</f>
        <v>0</v>
      </c>
      <c r="EB133" s="46">
        <f>'SC4'!CF58</f>
        <v>0</v>
      </c>
      <c r="EC133" s="46" t="e">
        <f t="shared" si="144"/>
        <v>#N/A</v>
      </c>
      <c r="ED133" s="47" t="e">
        <f t="shared" si="145"/>
        <v>#N/A</v>
      </c>
      <c r="EE133" s="16" t="e">
        <f>'SC4'!CG58</f>
        <v>#N/A</v>
      </c>
      <c r="EF133" s="16">
        <f>'SC4'!CH58</f>
        <v>0</v>
      </c>
      <c r="EG133" s="16">
        <f>'SC4'!CI58</f>
        <v>0</v>
      </c>
      <c r="EH133" s="16" t="e">
        <f t="shared" si="146"/>
        <v>#N/A</v>
      </c>
      <c r="EI133" s="16" t="e">
        <f t="shared" si="147"/>
        <v>#N/A</v>
      </c>
      <c r="EJ133" s="45" t="e">
        <f>'SC4'!CJ58</f>
        <v>#N/A</v>
      </c>
      <c r="EK133" s="46">
        <f>'SC4'!CK58</f>
        <v>0</v>
      </c>
      <c r="EL133" s="46">
        <f>'SC4'!CL58</f>
        <v>0</v>
      </c>
      <c r="EM133" s="46" t="e">
        <f t="shared" si="148"/>
        <v>#N/A</v>
      </c>
      <c r="EN133" s="47" t="e">
        <f t="shared" si="149"/>
        <v>#N/A</v>
      </c>
      <c r="EO133" s="16" t="e">
        <f>'SC4'!CM58</f>
        <v>#N/A</v>
      </c>
      <c r="EP133" s="16">
        <f>'SC4'!CN58</f>
        <v>0</v>
      </c>
      <c r="EQ133" s="16">
        <f>'SC4'!CO58</f>
        <v>0</v>
      </c>
      <c r="ER133" s="16" t="e">
        <f t="shared" si="150"/>
        <v>#N/A</v>
      </c>
      <c r="ES133" s="16" t="e">
        <f t="shared" si="151"/>
        <v>#N/A</v>
      </c>
      <c r="ET133" s="45" t="e">
        <f>'SC4'!CP58</f>
        <v>#N/A</v>
      </c>
      <c r="EU133" s="46">
        <f>'SC4'!CQ58</f>
        <v>0</v>
      </c>
      <c r="EV133" s="46">
        <f>'SC4'!CR58</f>
        <v>0</v>
      </c>
      <c r="EW133" s="46" t="e">
        <f t="shared" si="152"/>
        <v>#N/A</v>
      </c>
      <c r="EX133" s="47" t="e">
        <f t="shared" si="153"/>
        <v>#N/A</v>
      </c>
      <c r="EY133" s="16" t="e">
        <f>'SC4'!CS58</f>
        <v>#N/A</v>
      </c>
      <c r="EZ133" s="16">
        <f>'SC4'!CT58</f>
        <v>0</v>
      </c>
      <c r="FA133" s="16">
        <f>'SC4'!CU58</f>
        <v>0</v>
      </c>
      <c r="FB133" s="16" t="e">
        <f t="shared" si="154"/>
        <v>#N/A</v>
      </c>
      <c r="FC133" s="16" t="e">
        <f t="shared" si="155"/>
        <v>#N/A</v>
      </c>
      <c r="FD133" s="45" t="e">
        <f>'SC4'!CV58</f>
        <v>#N/A</v>
      </c>
      <c r="FE133" s="46">
        <f>'SC4'!CW58</f>
        <v>0</v>
      </c>
      <c r="FF133" s="46">
        <f>'SC4'!CX58</f>
        <v>0</v>
      </c>
      <c r="FG133" s="46" t="e">
        <f t="shared" si="156"/>
        <v>#N/A</v>
      </c>
      <c r="FH133" s="47" t="e">
        <f t="shared" si="157"/>
        <v>#N/A</v>
      </c>
      <c r="FI133" s="16" t="e">
        <f>'SC4'!CY58</f>
        <v>#N/A</v>
      </c>
      <c r="FJ133" s="16">
        <f>'SC4'!CZ58</f>
        <v>0</v>
      </c>
      <c r="FK133" s="16">
        <f>'SC4'!DA58</f>
        <v>0</v>
      </c>
      <c r="FL133" s="16" t="e">
        <f t="shared" si="158"/>
        <v>#N/A</v>
      </c>
      <c r="FM133" s="16" t="e">
        <f t="shared" si="159"/>
        <v>#N/A</v>
      </c>
      <c r="FN133" s="45" t="e">
        <f>'SC4'!DB58</f>
        <v>#N/A</v>
      </c>
      <c r="FO133" s="46">
        <f>'SC4'!DC58</f>
        <v>0</v>
      </c>
      <c r="FP133" s="46">
        <f>'SC4'!DD58</f>
        <v>0</v>
      </c>
      <c r="FQ133" s="46" t="e">
        <f t="shared" si="160"/>
        <v>#N/A</v>
      </c>
      <c r="FR133" s="47" t="e">
        <f t="shared" si="161"/>
        <v>#N/A</v>
      </c>
      <c r="FS133" s="16" t="e">
        <f>'SC4'!DE58</f>
        <v>#N/A</v>
      </c>
      <c r="FT133" s="16">
        <f>'SC4'!DF58</f>
        <v>0</v>
      </c>
      <c r="FU133" s="16">
        <f>'SC4'!DG58</f>
        <v>0</v>
      </c>
      <c r="FV133" s="16" t="e">
        <f t="shared" si="162"/>
        <v>#N/A</v>
      </c>
      <c r="FW133" s="16" t="e">
        <f t="shared" si="163"/>
        <v>#N/A</v>
      </c>
      <c r="FX133" s="45" t="e">
        <f>'SC4'!DH58</f>
        <v>#N/A</v>
      </c>
      <c r="FY133" s="46">
        <f>'SC4'!DI58</f>
        <v>0</v>
      </c>
      <c r="FZ133" s="46">
        <f>'SC4'!DJ58</f>
        <v>0</v>
      </c>
      <c r="GA133" s="46" t="e">
        <f t="shared" si="164"/>
        <v>#N/A</v>
      </c>
      <c r="GB133" s="47" t="e">
        <f t="shared" si="165"/>
        <v>#N/A</v>
      </c>
      <c r="GC133" s="16" t="e">
        <f>'SC4'!DK58</f>
        <v>#N/A</v>
      </c>
      <c r="GD133" s="16">
        <f>'SC4'!DL58</f>
        <v>0</v>
      </c>
      <c r="GE133" s="16">
        <f>'SC4'!DM58</f>
        <v>0</v>
      </c>
      <c r="GF133" s="16" t="e">
        <f t="shared" si="166"/>
        <v>#N/A</v>
      </c>
      <c r="GG133" s="16" t="e">
        <f t="shared" si="167"/>
        <v>#N/A</v>
      </c>
      <c r="GH133" s="45" t="e">
        <f>'SC4'!DN58</f>
        <v>#N/A</v>
      </c>
      <c r="GI133" s="46">
        <f>'SC4'!DO58</f>
        <v>0</v>
      </c>
      <c r="GJ133" s="46">
        <f>'SC4'!DP58</f>
        <v>0</v>
      </c>
      <c r="GK133" s="46" t="e">
        <f t="shared" si="168"/>
        <v>#N/A</v>
      </c>
      <c r="GL133" s="47" t="e">
        <f t="shared" si="169"/>
        <v>#N/A</v>
      </c>
      <c r="GM133" s="16" t="e">
        <f>'SC4'!DQ58</f>
        <v>#N/A</v>
      </c>
      <c r="GN133" s="16">
        <f>'SC4'!DR58</f>
        <v>0</v>
      </c>
      <c r="GO133" s="16">
        <f>'SC4'!DS58</f>
        <v>0</v>
      </c>
      <c r="GP133" s="16" t="e">
        <f t="shared" si="170"/>
        <v>#N/A</v>
      </c>
      <c r="GQ133" s="16" t="e">
        <f t="shared" si="171"/>
        <v>#N/A</v>
      </c>
      <c r="GR133" s="45" t="e">
        <f>'SC4'!DT58</f>
        <v>#N/A</v>
      </c>
      <c r="GS133" s="46">
        <f>'SC4'!DU58</f>
        <v>0</v>
      </c>
      <c r="GT133" s="46">
        <f>'SC4'!DV58</f>
        <v>0</v>
      </c>
      <c r="GU133" s="46" t="e">
        <f t="shared" si="172"/>
        <v>#N/A</v>
      </c>
      <c r="GV133" s="47" t="e">
        <f t="shared" si="173"/>
        <v>#N/A</v>
      </c>
      <c r="GW133" s="16" t="e">
        <f>'SC4'!DW58</f>
        <v>#N/A</v>
      </c>
      <c r="GX133" s="16">
        <f>'SC4'!DX58</f>
        <v>0</v>
      </c>
      <c r="GY133" s="16">
        <f>'SC4'!DY58</f>
        <v>0</v>
      </c>
      <c r="GZ133" s="16" t="e">
        <f t="shared" si="174"/>
        <v>#N/A</v>
      </c>
      <c r="HA133" s="16" t="e">
        <f t="shared" si="175"/>
        <v>#N/A</v>
      </c>
      <c r="HB133" s="45" t="e">
        <f>'SC4'!DZ58</f>
        <v>#N/A</v>
      </c>
      <c r="HC133" s="46">
        <f>'SC4'!EA58</f>
        <v>0</v>
      </c>
      <c r="HD133" s="46">
        <f>'SC4'!EB58</f>
        <v>0</v>
      </c>
      <c r="HE133" s="46" t="e">
        <f t="shared" si="176"/>
        <v>#N/A</v>
      </c>
      <c r="HF133" s="47" t="e">
        <f t="shared" si="177"/>
        <v>#N/A</v>
      </c>
      <c r="HG133" s="16" t="e">
        <f>'SC4'!EC58</f>
        <v>#N/A</v>
      </c>
      <c r="HH133" s="16">
        <f>'SC4'!ED58</f>
        <v>0</v>
      </c>
      <c r="HI133" s="16">
        <f>'SC4'!EE58</f>
        <v>0</v>
      </c>
      <c r="HJ133" s="16" t="e">
        <f t="shared" si="178"/>
        <v>#N/A</v>
      </c>
      <c r="HK133" s="16" t="e">
        <f t="shared" si="179"/>
        <v>#N/A</v>
      </c>
      <c r="HL133" s="45" t="e">
        <f>'SC4'!EF58</f>
        <v>#N/A</v>
      </c>
      <c r="HM133" s="46">
        <f>'SC4'!EG58</f>
        <v>0</v>
      </c>
      <c r="HN133" s="46">
        <f>'SC4'!EH58</f>
        <v>0</v>
      </c>
      <c r="HO133" s="46" t="e">
        <f t="shared" si="180"/>
        <v>#N/A</v>
      </c>
      <c r="HP133" s="47" t="e">
        <f t="shared" si="181"/>
        <v>#N/A</v>
      </c>
      <c r="HQ133" s="16" t="e">
        <f>'SC4'!EI58</f>
        <v>#N/A</v>
      </c>
      <c r="HR133" s="16">
        <f>'SC4'!EJ58</f>
        <v>0</v>
      </c>
      <c r="HS133" s="16">
        <f>'SC4'!EK58</f>
        <v>0</v>
      </c>
      <c r="HT133" s="16" t="e">
        <f t="shared" si="182"/>
        <v>#N/A</v>
      </c>
      <c r="HU133" s="16" t="e">
        <f t="shared" si="183"/>
        <v>#N/A</v>
      </c>
      <c r="HV133" s="45" t="e">
        <f>'SC4'!EL58</f>
        <v>#N/A</v>
      </c>
      <c r="HW133" s="46">
        <f>'SC4'!EM58</f>
        <v>0</v>
      </c>
      <c r="HX133" s="46">
        <f>'SC4'!EN58</f>
        <v>0</v>
      </c>
      <c r="HY133" s="46" t="e">
        <f t="shared" si="184"/>
        <v>#N/A</v>
      </c>
      <c r="HZ133" s="47" t="e">
        <f t="shared" si="185"/>
        <v>#N/A</v>
      </c>
      <c r="IA133" s="45" t="e">
        <f>'SC4'!EO58</f>
        <v>#N/A</v>
      </c>
      <c r="IB133" s="46">
        <f>'SC4'!EP58</f>
        <v>0</v>
      </c>
      <c r="IC133" s="46">
        <f>'SC4'!EQ58</f>
        <v>0</v>
      </c>
      <c r="ID133" s="46" t="e">
        <f t="shared" si="186"/>
        <v>#N/A</v>
      </c>
      <c r="IE133" s="47" t="e">
        <f t="shared" si="187"/>
        <v>#N/A</v>
      </c>
    </row>
    <row r="134" spans="1:239" s="16" customFormat="1" x14ac:dyDescent="0.25">
      <c r="J134" s="45"/>
      <c r="K134" s="46"/>
      <c r="L134" s="46"/>
      <c r="M134" s="46"/>
      <c r="N134" s="47"/>
      <c r="T134" s="45"/>
      <c r="U134" s="46"/>
      <c r="V134" s="46"/>
      <c r="W134" s="46"/>
      <c r="X134" s="47"/>
      <c r="AD134" s="45"/>
      <c r="AE134" s="46"/>
      <c r="AF134" s="46"/>
      <c r="AG134" s="46"/>
      <c r="AH134" s="47"/>
      <c r="AN134" s="45"/>
      <c r="AO134" s="46"/>
      <c r="AP134" s="46"/>
      <c r="AQ134" s="46"/>
      <c r="AR134" s="47"/>
      <c r="AX134" s="45"/>
      <c r="AY134" s="46"/>
      <c r="AZ134" s="46"/>
      <c r="BA134" s="46"/>
      <c r="BB134" s="47"/>
      <c r="BH134" s="45"/>
      <c r="BI134" s="46"/>
      <c r="BJ134" s="46"/>
      <c r="BK134" s="46"/>
      <c r="BL134" s="47"/>
      <c r="BR134" s="45"/>
      <c r="BS134" s="46"/>
      <c r="BT134" s="46"/>
      <c r="BU134" s="46"/>
      <c r="BV134" s="47"/>
      <c r="CB134" s="45"/>
      <c r="CC134" s="46"/>
      <c r="CD134" s="46"/>
      <c r="CE134" s="46"/>
      <c r="CF134" s="47"/>
      <c r="CL134" s="45"/>
      <c r="CM134" s="46"/>
      <c r="CN134" s="46"/>
      <c r="CO134" s="46"/>
      <c r="CP134" s="47"/>
      <c r="CV134" s="45"/>
      <c r="CW134" s="46"/>
      <c r="CX134" s="46"/>
      <c r="CY134" s="46"/>
      <c r="CZ134" s="47"/>
      <c r="DF134" s="45"/>
      <c r="DG134" s="46"/>
      <c r="DH134" s="46"/>
      <c r="DI134" s="46"/>
      <c r="DJ134" s="47"/>
      <c r="DP134" s="45"/>
      <c r="DQ134" s="46"/>
      <c r="DR134" s="46"/>
      <c r="DS134" s="46"/>
      <c r="DT134" s="47"/>
      <c r="DZ134" s="45"/>
      <c r="EA134" s="46"/>
      <c r="EB134" s="46"/>
      <c r="EC134" s="46"/>
      <c r="ED134" s="47"/>
      <c r="EJ134" s="45"/>
      <c r="EK134" s="46"/>
      <c r="EL134" s="46"/>
      <c r="EM134" s="46"/>
      <c r="EN134" s="47"/>
      <c r="ET134" s="45"/>
      <c r="EU134" s="46"/>
      <c r="EV134" s="46"/>
      <c r="EW134" s="46"/>
      <c r="EX134" s="47"/>
      <c r="FD134" s="45"/>
      <c r="FE134" s="46"/>
      <c r="FF134" s="46"/>
      <c r="FG134" s="46"/>
      <c r="FH134" s="47"/>
      <c r="FN134" s="45"/>
      <c r="FO134" s="46"/>
      <c r="FP134" s="46"/>
      <c r="FQ134" s="46"/>
      <c r="FR134" s="47"/>
      <c r="FX134" s="45"/>
      <c r="FY134" s="46"/>
      <c r="FZ134" s="46"/>
      <c r="GA134" s="46"/>
      <c r="GB134" s="47"/>
      <c r="GH134" s="45"/>
      <c r="GI134" s="46"/>
      <c r="GJ134" s="46"/>
      <c r="GK134" s="46"/>
      <c r="GL134" s="47"/>
      <c r="GR134" s="45"/>
      <c r="GS134" s="46"/>
      <c r="GT134" s="46"/>
      <c r="GU134" s="46"/>
      <c r="GV134" s="47"/>
      <c r="HB134" s="45"/>
      <c r="HC134" s="46"/>
      <c r="HD134" s="46"/>
      <c r="HE134" s="46"/>
      <c r="HF134" s="47"/>
      <c r="HL134" s="45"/>
      <c r="HM134" s="46"/>
      <c r="HN134" s="46"/>
      <c r="HO134" s="46"/>
      <c r="HP134" s="47"/>
      <c r="HV134" s="45"/>
      <c r="HW134" s="46"/>
      <c r="HX134" s="46"/>
      <c r="HY134" s="46"/>
      <c r="HZ134" s="47"/>
      <c r="IA134" s="45"/>
      <c r="IB134" s="46"/>
      <c r="IC134" s="46"/>
      <c r="ID134" s="46"/>
      <c r="IE134" s="47"/>
    </row>
    <row r="135" spans="1:239" s="16" customFormat="1" x14ac:dyDescent="0.25">
      <c r="J135" s="45"/>
      <c r="K135" s="46"/>
      <c r="L135" s="46"/>
      <c r="M135" s="46"/>
      <c r="N135" s="47"/>
      <c r="T135" s="45"/>
      <c r="U135" s="46"/>
      <c r="V135" s="46"/>
      <c r="W135" s="46"/>
      <c r="X135" s="47"/>
      <c r="AD135" s="45"/>
      <c r="AE135" s="46"/>
      <c r="AF135" s="46"/>
      <c r="AG135" s="46"/>
      <c r="AH135" s="47"/>
      <c r="AN135" s="45"/>
      <c r="AO135" s="46"/>
      <c r="AP135" s="46"/>
      <c r="AQ135" s="46"/>
      <c r="AR135" s="47"/>
      <c r="AX135" s="45"/>
      <c r="AY135" s="46"/>
      <c r="AZ135" s="46"/>
      <c r="BA135" s="46"/>
      <c r="BB135" s="47"/>
      <c r="BH135" s="45"/>
      <c r="BI135" s="46"/>
      <c r="BJ135" s="46"/>
      <c r="BK135" s="46"/>
      <c r="BL135" s="47"/>
      <c r="BR135" s="45"/>
      <c r="BS135" s="46"/>
      <c r="BT135" s="46"/>
      <c r="BU135" s="46"/>
      <c r="BV135" s="47"/>
      <c r="CB135" s="45"/>
      <c r="CC135" s="46"/>
      <c r="CD135" s="46"/>
      <c r="CE135" s="46"/>
      <c r="CF135" s="47"/>
      <c r="CL135" s="45"/>
      <c r="CM135" s="46"/>
      <c r="CN135" s="46"/>
      <c r="CO135" s="46"/>
      <c r="CP135" s="47"/>
      <c r="CV135" s="45"/>
      <c r="CW135" s="46"/>
      <c r="CX135" s="46"/>
      <c r="CY135" s="46"/>
      <c r="CZ135" s="47"/>
      <c r="DF135" s="45"/>
      <c r="DG135" s="46"/>
      <c r="DH135" s="46"/>
      <c r="DI135" s="46"/>
      <c r="DJ135" s="47"/>
      <c r="DP135" s="45"/>
      <c r="DQ135" s="46"/>
      <c r="DR135" s="46"/>
      <c r="DS135" s="46"/>
      <c r="DT135" s="47"/>
      <c r="DZ135" s="45"/>
      <c r="EA135" s="46"/>
      <c r="EB135" s="46"/>
      <c r="EC135" s="46"/>
      <c r="ED135" s="47"/>
      <c r="EJ135" s="45"/>
      <c r="EK135" s="46"/>
      <c r="EL135" s="46"/>
      <c r="EM135" s="46"/>
      <c r="EN135" s="47"/>
      <c r="ET135" s="45"/>
      <c r="EU135" s="46"/>
      <c r="EV135" s="46"/>
      <c r="EW135" s="46"/>
      <c r="EX135" s="47"/>
      <c r="FD135" s="45"/>
      <c r="FE135" s="46"/>
      <c r="FF135" s="46"/>
      <c r="FG135" s="46"/>
      <c r="FH135" s="47"/>
      <c r="FN135" s="45"/>
      <c r="FO135" s="46"/>
      <c r="FP135" s="46"/>
      <c r="FQ135" s="46"/>
      <c r="FR135" s="47"/>
      <c r="FX135" s="45"/>
      <c r="FY135" s="46"/>
      <c r="FZ135" s="46"/>
      <c r="GA135" s="46"/>
      <c r="GB135" s="47"/>
      <c r="GH135" s="45"/>
      <c r="GI135" s="46"/>
      <c r="GJ135" s="46"/>
      <c r="GK135" s="46"/>
      <c r="GL135" s="47"/>
      <c r="GR135" s="45"/>
      <c r="GS135" s="46"/>
      <c r="GT135" s="46"/>
      <c r="GU135" s="46"/>
      <c r="GV135" s="47"/>
      <c r="HB135" s="45"/>
      <c r="HC135" s="46"/>
      <c r="HD135" s="46"/>
      <c r="HE135" s="46"/>
      <c r="HF135" s="47"/>
      <c r="HL135" s="45"/>
      <c r="HM135" s="46"/>
      <c r="HN135" s="46"/>
      <c r="HO135" s="46"/>
      <c r="HP135" s="47"/>
      <c r="HV135" s="45"/>
      <c r="HW135" s="46"/>
      <c r="HX135" s="46"/>
      <c r="HY135" s="46"/>
      <c r="HZ135" s="47"/>
      <c r="IA135" s="45"/>
      <c r="IB135" s="46"/>
      <c r="IC135" s="46"/>
      <c r="ID135" s="46"/>
      <c r="IE135" s="47"/>
    </row>
    <row r="136" spans="1:239" s="16" customFormat="1" x14ac:dyDescent="0.25">
      <c r="A136" s="16">
        <f>'SC5'!A59</f>
        <v>0</v>
      </c>
      <c r="B136" s="16" t="str">
        <f>'SC5'!B59</f>
        <v>nominal</v>
      </c>
      <c r="C136" s="16">
        <f>'SC5'!C59</f>
        <v>0</v>
      </c>
      <c r="D136" s="16">
        <f>'SC5'!D59</f>
        <v>0</v>
      </c>
      <c r="E136" s="16">
        <f>'SC5'!E59</f>
        <v>0</v>
      </c>
      <c r="F136" s="16">
        <f>'SC5'!F59</f>
        <v>0</v>
      </c>
      <c r="G136" s="16">
        <f>'SC5'!G59</f>
        <v>0</v>
      </c>
      <c r="H136" s="16">
        <f>'SC5'!H59</f>
        <v>0</v>
      </c>
      <c r="I136" s="16">
        <f>'SC5'!I59</f>
        <v>0</v>
      </c>
      <c r="J136" s="45">
        <f>'SC5'!J59</f>
        <v>0</v>
      </c>
      <c r="K136" s="46">
        <f>'SC5'!K59</f>
        <v>0</v>
      </c>
      <c r="L136" s="46">
        <f>'SC5'!L59</f>
        <v>0</v>
      </c>
      <c r="M136" s="46">
        <f t="shared" ref="M136:M142" si="196">J136-K136</f>
        <v>0</v>
      </c>
      <c r="N136" s="47">
        <f t="shared" ref="N136:N142" si="197">L136-J136</f>
        <v>0</v>
      </c>
      <c r="O136" s="16">
        <f>'SC5'!M59</f>
        <v>0</v>
      </c>
      <c r="P136" s="16">
        <f>'SC5'!N59</f>
        <v>0</v>
      </c>
      <c r="Q136" s="16">
        <f>'SC5'!O59</f>
        <v>0</v>
      </c>
      <c r="R136" s="16">
        <f t="shared" ref="R136:R142" si="198">O136-P136</f>
        <v>0</v>
      </c>
      <c r="S136" s="16">
        <f t="shared" ref="S136:S142" si="199">Q136-O136</f>
        <v>0</v>
      </c>
      <c r="T136" s="45">
        <f>'SC5'!P59</f>
        <v>0</v>
      </c>
      <c r="U136" s="46">
        <f>'SC5'!Q59</f>
        <v>0</v>
      </c>
      <c r="V136" s="46">
        <f>'SC5'!R59</f>
        <v>0</v>
      </c>
      <c r="W136" s="46">
        <f t="shared" ref="W136:W142" si="200">T136-U136</f>
        <v>0</v>
      </c>
      <c r="X136" s="47">
        <f t="shared" ref="X136:X142" si="201">V136-T136</f>
        <v>0</v>
      </c>
      <c r="Y136" s="16">
        <f>'SC5'!S59</f>
        <v>0</v>
      </c>
      <c r="Z136" s="16">
        <f>'SC5'!T59</f>
        <v>0</v>
      </c>
      <c r="AA136" s="16">
        <f>'SC5'!U59</f>
        <v>0</v>
      </c>
      <c r="AB136" s="16">
        <f t="shared" ref="AB136:AB142" si="202">Y136-Z136</f>
        <v>0</v>
      </c>
      <c r="AC136" s="16">
        <f t="shared" ref="AC136:AC142" si="203">AA136-Y136</f>
        <v>0</v>
      </c>
      <c r="AD136" s="45">
        <f>'SC5'!V59</f>
        <v>0</v>
      </c>
      <c r="AE136" s="46">
        <f>'SC5'!W59</f>
        <v>0</v>
      </c>
      <c r="AF136" s="46">
        <f>'SC5'!X59</f>
        <v>0</v>
      </c>
      <c r="AG136" s="46">
        <f t="shared" ref="AG136:AG142" si="204">AD136-AE136</f>
        <v>0</v>
      </c>
      <c r="AH136" s="47">
        <f t="shared" ref="AH136:AH142" si="205">AF136-AD136</f>
        <v>0</v>
      </c>
      <c r="AI136" s="16">
        <f>'SC5'!Y59</f>
        <v>0</v>
      </c>
      <c r="AJ136" s="16">
        <f>'SC5'!Z59</f>
        <v>0</v>
      </c>
      <c r="AK136" s="16">
        <f>'SC5'!AA59</f>
        <v>0</v>
      </c>
      <c r="AL136" s="16">
        <f t="shared" ref="AL136:AL142" si="206">AI136-AJ136</f>
        <v>0</v>
      </c>
      <c r="AM136" s="16">
        <f t="shared" ref="AM136:AM142" si="207">AK136-AI136</f>
        <v>0</v>
      </c>
      <c r="AN136" s="45">
        <f>'SC5'!AB59</f>
        <v>0</v>
      </c>
      <c r="AO136" s="46">
        <f>'SC5'!AC59</f>
        <v>0</v>
      </c>
      <c r="AP136" s="46">
        <f>'SC5'!AD59</f>
        <v>0</v>
      </c>
      <c r="AQ136" s="46">
        <f t="shared" ref="AQ136:AQ142" si="208">AN136-AO136</f>
        <v>0</v>
      </c>
      <c r="AR136" s="47">
        <f t="shared" ref="AR136:AR142" si="209">AP136-AN136</f>
        <v>0</v>
      </c>
      <c r="AS136" s="16">
        <f>'SC5'!AE59</f>
        <v>0</v>
      </c>
      <c r="AT136" s="16">
        <f>'SC5'!AF59</f>
        <v>0</v>
      </c>
      <c r="AU136" s="16">
        <f>'SC5'!AG59</f>
        <v>0</v>
      </c>
      <c r="AV136" s="16">
        <f t="shared" ref="AV136:AV142" si="210">AS136-AT136</f>
        <v>0</v>
      </c>
      <c r="AW136" s="16">
        <f t="shared" ref="AW136:AW142" si="211">AU136-AS136</f>
        <v>0</v>
      </c>
      <c r="AX136" s="45">
        <f>'SC5'!AH59</f>
        <v>0</v>
      </c>
      <c r="AY136" s="46">
        <f>'SC5'!AI59</f>
        <v>0</v>
      </c>
      <c r="AZ136" s="46">
        <f>'SC5'!AJ59</f>
        <v>0</v>
      </c>
      <c r="BA136" s="46">
        <f t="shared" ref="BA136:BA142" si="212">AX136-AY136</f>
        <v>0</v>
      </c>
      <c r="BB136" s="47">
        <f t="shared" ref="BB136:BB142" si="213">AZ136-AX136</f>
        <v>0</v>
      </c>
      <c r="BC136" s="16">
        <f>'SC5'!AK59</f>
        <v>0</v>
      </c>
      <c r="BD136" s="16">
        <f>'SC5'!AL59</f>
        <v>0</v>
      </c>
      <c r="BE136" s="16">
        <f>'SC5'!AM59</f>
        <v>0</v>
      </c>
      <c r="BF136" s="16">
        <f t="shared" ref="BF136:BF142" si="214">BC136-BD136</f>
        <v>0</v>
      </c>
      <c r="BG136" s="16">
        <f t="shared" ref="BG136:BG142" si="215">BE136-BC136</f>
        <v>0</v>
      </c>
      <c r="BH136" s="45">
        <f>'SC5'!AN59</f>
        <v>0</v>
      </c>
      <c r="BI136" s="46">
        <f>'SC5'!AO59</f>
        <v>0</v>
      </c>
      <c r="BJ136" s="46">
        <f>'SC5'!AP59</f>
        <v>0</v>
      </c>
      <c r="BK136" s="46">
        <f t="shared" ref="BK136:BK142" si="216">BH136-BI136</f>
        <v>0</v>
      </c>
      <c r="BL136" s="47">
        <f t="shared" ref="BL136:BL142" si="217">BJ136-BH136</f>
        <v>0</v>
      </c>
      <c r="BM136" s="16">
        <f>'SC5'!AQ59</f>
        <v>0</v>
      </c>
      <c r="BN136" s="16">
        <f>'SC5'!AR59</f>
        <v>0</v>
      </c>
      <c r="BO136" s="16">
        <f>'SC5'!AS59</f>
        <v>0</v>
      </c>
      <c r="BP136" s="16">
        <f t="shared" ref="BP136:BP142" si="218">BM136-BN136</f>
        <v>0</v>
      </c>
      <c r="BQ136" s="16">
        <f t="shared" ref="BQ136:BQ142" si="219">BO136-BM136</f>
        <v>0</v>
      </c>
      <c r="BR136" s="45">
        <f>'SC5'!AT59</f>
        <v>0</v>
      </c>
      <c r="BS136" s="46">
        <f>'SC5'!AU59</f>
        <v>0</v>
      </c>
      <c r="BT136" s="46">
        <f>'SC5'!AV59</f>
        <v>0</v>
      </c>
      <c r="BU136" s="46">
        <f t="shared" ref="BU136:BU142" si="220">BR136-BS136</f>
        <v>0</v>
      </c>
      <c r="BV136" s="47">
        <f t="shared" ref="BV136:BV142" si="221">BT136-BR136</f>
        <v>0</v>
      </c>
      <c r="BW136" s="16">
        <f>'SC5'!AW59</f>
        <v>0</v>
      </c>
      <c r="BX136" s="16">
        <f>'SC5'!AX59</f>
        <v>0</v>
      </c>
      <c r="BY136" s="16">
        <f>'SC5'!AY59</f>
        <v>0</v>
      </c>
      <c r="BZ136" s="16">
        <f t="shared" ref="BZ136:BZ142" si="222">BW136-BX136</f>
        <v>0</v>
      </c>
      <c r="CA136" s="16">
        <f t="shared" ref="CA136:CA142" si="223">BY136-BW136</f>
        <v>0</v>
      </c>
      <c r="CB136" s="45">
        <f>'SC5'!AZ59</f>
        <v>0</v>
      </c>
      <c r="CC136" s="46">
        <f>'SC5'!BA59</f>
        <v>0</v>
      </c>
      <c r="CD136" s="46">
        <f>'SC5'!BB59</f>
        <v>0</v>
      </c>
      <c r="CE136" s="46">
        <f t="shared" ref="CE136:CE142" si="224">CB136-CC136</f>
        <v>0</v>
      </c>
      <c r="CF136" s="47">
        <f t="shared" ref="CF136:CF142" si="225">CD136-CB136</f>
        <v>0</v>
      </c>
      <c r="CG136" s="16">
        <f>'SC5'!BC59</f>
        <v>0</v>
      </c>
      <c r="CH136" s="16">
        <f>'SC5'!BD59</f>
        <v>0</v>
      </c>
      <c r="CI136" s="16">
        <f>'SC5'!BE59</f>
        <v>0</v>
      </c>
      <c r="CJ136" s="16">
        <f t="shared" ref="CJ136:CJ142" si="226">CG136-CH136</f>
        <v>0</v>
      </c>
      <c r="CK136" s="16">
        <f t="shared" ref="CK136:CK142" si="227">CI136-CG136</f>
        <v>0</v>
      </c>
      <c r="CL136" s="45">
        <f>'SC5'!BF59</f>
        <v>0</v>
      </c>
      <c r="CM136" s="46">
        <f>'SC5'!BG59</f>
        <v>0</v>
      </c>
      <c r="CN136" s="46">
        <f>'SC5'!BH59</f>
        <v>0</v>
      </c>
      <c r="CO136" s="46">
        <f t="shared" ref="CO136:CO142" si="228">CL136-CM136</f>
        <v>0</v>
      </c>
      <c r="CP136" s="47">
        <f t="shared" ref="CP136:CP142" si="229">CN136-CL136</f>
        <v>0</v>
      </c>
      <c r="CQ136" s="16">
        <f>'SC5'!BI59</f>
        <v>0</v>
      </c>
      <c r="CR136" s="16">
        <f>'SC5'!BJ59</f>
        <v>0</v>
      </c>
      <c r="CS136" s="16">
        <f>'SC5'!BK59</f>
        <v>0</v>
      </c>
      <c r="CT136" s="16">
        <f t="shared" ref="CT136:CT142" si="230">CQ136-CR136</f>
        <v>0</v>
      </c>
      <c r="CU136" s="16">
        <f t="shared" ref="CU136:CU142" si="231">CS136-CQ136</f>
        <v>0</v>
      </c>
      <c r="CV136" s="45">
        <f>'SC5'!BL59</f>
        <v>0</v>
      </c>
      <c r="CW136" s="46">
        <f>'SC5'!BM59</f>
        <v>0</v>
      </c>
      <c r="CX136" s="46">
        <f>'SC5'!BN59</f>
        <v>0</v>
      </c>
      <c r="CY136" s="46">
        <f t="shared" ref="CY136:CY142" si="232">CV136-CW136</f>
        <v>0</v>
      </c>
      <c r="CZ136" s="47">
        <f t="shared" ref="CZ136:CZ142" si="233">CX136-CV136</f>
        <v>0</v>
      </c>
      <c r="DA136" s="16">
        <f>'SC5'!BO59</f>
        <v>0</v>
      </c>
      <c r="DB136" s="16">
        <f>'SC5'!BP59</f>
        <v>0</v>
      </c>
      <c r="DC136" s="16">
        <f>'SC5'!BQ59</f>
        <v>0</v>
      </c>
      <c r="DD136" s="16">
        <f t="shared" ref="DD136:DD142" si="234">DA136-DB136</f>
        <v>0</v>
      </c>
      <c r="DE136" s="16">
        <f t="shared" ref="DE136:DE142" si="235">DC136-DA136</f>
        <v>0</v>
      </c>
      <c r="DF136" s="45">
        <f>'SC5'!BR59</f>
        <v>0</v>
      </c>
      <c r="DG136" s="46">
        <f>'SC5'!BS59</f>
        <v>0</v>
      </c>
      <c r="DH136" s="46">
        <f>'SC5'!BT59</f>
        <v>0</v>
      </c>
      <c r="DI136" s="46">
        <f t="shared" ref="DI136:DI142" si="236">DF136-DG136</f>
        <v>0</v>
      </c>
      <c r="DJ136" s="47">
        <f t="shared" ref="DJ136:DJ142" si="237">DH136-DF136</f>
        <v>0</v>
      </c>
      <c r="DK136" s="16">
        <f>'SC5'!BU59</f>
        <v>0</v>
      </c>
      <c r="DL136" s="16">
        <f>'SC5'!BV59</f>
        <v>0</v>
      </c>
      <c r="DM136" s="16">
        <f>'SC5'!BW59</f>
        <v>0</v>
      </c>
      <c r="DN136" s="16">
        <f t="shared" ref="DN136:DN142" si="238">DK136-DL136</f>
        <v>0</v>
      </c>
      <c r="DO136" s="16">
        <f t="shared" ref="DO136:DO142" si="239">DM136-DK136</f>
        <v>0</v>
      </c>
      <c r="DP136" s="45">
        <f>'SC5'!BX59</f>
        <v>0</v>
      </c>
      <c r="DQ136" s="46">
        <f>'SC5'!BY59</f>
        <v>0</v>
      </c>
      <c r="DR136" s="46">
        <f>'SC5'!BZ59</f>
        <v>0</v>
      </c>
      <c r="DS136" s="46">
        <f t="shared" ref="DS136:DS142" si="240">DP136-DQ136</f>
        <v>0</v>
      </c>
      <c r="DT136" s="47">
        <f t="shared" ref="DT136:DT142" si="241">DR136-DP136</f>
        <v>0</v>
      </c>
      <c r="DU136" s="16">
        <f>'SC5'!CA59</f>
        <v>0</v>
      </c>
      <c r="DV136" s="16">
        <f>'SC5'!CB59</f>
        <v>0</v>
      </c>
      <c r="DW136" s="16">
        <f>'SC5'!CC59</f>
        <v>0</v>
      </c>
      <c r="DX136" s="16">
        <f t="shared" ref="DX136:DX142" si="242">DU136-DV136</f>
        <v>0</v>
      </c>
      <c r="DY136" s="16">
        <f t="shared" ref="DY136:DY142" si="243">DW136-DU136</f>
        <v>0</v>
      </c>
      <c r="DZ136" s="45">
        <f>'SC5'!CD59</f>
        <v>0</v>
      </c>
      <c r="EA136" s="46">
        <f>'SC5'!CE59</f>
        <v>0</v>
      </c>
      <c r="EB136" s="46">
        <f>'SC5'!CF59</f>
        <v>0</v>
      </c>
      <c r="EC136" s="46">
        <f t="shared" ref="EC136:EC142" si="244">DZ136-EA136</f>
        <v>0</v>
      </c>
      <c r="ED136" s="47">
        <f t="shared" ref="ED136:ED142" si="245">EB136-DZ136</f>
        <v>0</v>
      </c>
      <c r="EE136" s="16">
        <f>'SC5'!CG59</f>
        <v>0</v>
      </c>
      <c r="EF136" s="16">
        <f>'SC5'!CH59</f>
        <v>0</v>
      </c>
      <c r="EG136" s="16">
        <f>'SC5'!CI59</f>
        <v>0</v>
      </c>
      <c r="EH136" s="16">
        <f t="shared" ref="EH136:EH142" si="246">EE136-EF136</f>
        <v>0</v>
      </c>
      <c r="EI136" s="16">
        <f t="shared" ref="EI136:EI142" si="247">EG136-EE136</f>
        <v>0</v>
      </c>
      <c r="EJ136" s="45">
        <f>'SC5'!CJ59</f>
        <v>0</v>
      </c>
      <c r="EK136" s="46">
        <f>'SC5'!CK59</f>
        <v>0</v>
      </c>
      <c r="EL136" s="46">
        <f>'SC5'!CL59</f>
        <v>0</v>
      </c>
      <c r="EM136" s="46">
        <f t="shared" ref="EM136:EM142" si="248">EJ136-EK136</f>
        <v>0</v>
      </c>
      <c r="EN136" s="47">
        <f t="shared" ref="EN136:EN142" si="249">EL136-EJ136</f>
        <v>0</v>
      </c>
      <c r="EO136" s="16">
        <f>'SC5'!CM59</f>
        <v>0</v>
      </c>
      <c r="EP136" s="16">
        <f>'SC5'!CN59</f>
        <v>0</v>
      </c>
      <c r="EQ136" s="16">
        <f>'SC5'!CO59</f>
        <v>0</v>
      </c>
      <c r="ER136" s="16">
        <f t="shared" ref="ER136:ER142" si="250">EO136-EP136</f>
        <v>0</v>
      </c>
      <c r="ES136" s="16">
        <f t="shared" ref="ES136:ES142" si="251">EQ136-EO136</f>
        <v>0</v>
      </c>
      <c r="ET136" s="45">
        <f>'SC5'!CP59</f>
        <v>0</v>
      </c>
      <c r="EU136" s="46">
        <f>'SC5'!CQ59</f>
        <v>0</v>
      </c>
      <c r="EV136" s="46">
        <f>'SC5'!CR59</f>
        <v>0</v>
      </c>
      <c r="EW136" s="46">
        <f t="shared" ref="EW136:EW142" si="252">ET136-EU136</f>
        <v>0</v>
      </c>
      <c r="EX136" s="47">
        <f t="shared" ref="EX136:EX142" si="253">EV136-ET136</f>
        <v>0</v>
      </c>
      <c r="EY136" s="16">
        <f>'SC5'!CS59</f>
        <v>0</v>
      </c>
      <c r="EZ136" s="16">
        <f>'SC5'!CT59</f>
        <v>0</v>
      </c>
      <c r="FA136" s="16">
        <f>'SC5'!CU59</f>
        <v>0</v>
      </c>
      <c r="FB136" s="16">
        <f t="shared" ref="FB136:FB142" si="254">EY136-EZ136</f>
        <v>0</v>
      </c>
      <c r="FC136" s="16">
        <f t="shared" ref="FC136:FC142" si="255">FA136-EY136</f>
        <v>0</v>
      </c>
      <c r="FD136" s="45">
        <f>'SC5'!CV59</f>
        <v>0</v>
      </c>
      <c r="FE136" s="46">
        <f>'SC5'!CW59</f>
        <v>0</v>
      </c>
      <c r="FF136" s="46">
        <f>'SC5'!CX59</f>
        <v>0</v>
      </c>
      <c r="FG136" s="46">
        <f t="shared" ref="FG136:FG142" si="256">FD136-FE136</f>
        <v>0</v>
      </c>
      <c r="FH136" s="47">
        <f t="shared" ref="FH136:FH142" si="257">FF136-FD136</f>
        <v>0</v>
      </c>
      <c r="FI136" s="16">
        <f>'SC5'!CY59</f>
        <v>0</v>
      </c>
      <c r="FJ136" s="16">
        <f>'SC5'!CZ59</f>
        <v>0</v>
      </c>
      <c r="FK136" s="16">
        <f>'SC5'!DA59</f>
        <v>0</v>
      </c>
      <c r="FL136" s="16">
        <f t="shared" ref="FL136:FL142" si="258">FI136-FJ136</f>
        <v>0</v>
      </c>
      <c r="FM136" s="16">
        <f t="shared" ref="FM136:FM142" si="259">FK136-FI136</f>
        <v>0</v>
      </c>
      <c r="FN136" s="45">
        <f>'SC5'!DB59</f>
        <v>0</v>
      </c>
      <c r="FO136" s="46">
        <f>'SC5'!DC59</f>
        <v>0</v>
      </c>
      <c r="FP136" s="46">
        <f>'SC5'!DD59</f>
        <v>0</v>
      </c>
      <c r="FQ136" s="46">
        <f t="shared" ref="FQ136:FQ142" si="260">FN136-FO136</f>
        <v>0</v>
      </c>
      <c r="FR136" s="47">
        <f t="shared" ref="FR136:FR142" si="261">FP136-FN136</f>
        <v>0</v>
      </c>
      <c r="FS136" s="16">
        <f>'SC5'!DE59</f>
        <v>0</v>
      </c>
      <c r="FT136" s="16">
        <f>'SC5'!DF59</f>
        <v>0</v>
      </c>
      <c r="FU136" s="16">
        <f>'SC5'!DG59</f>
        <v>0</v>
      </c>
      <c r="FV136" s="16">
        <f t="shared" ref="FV136:FV142" si="262">FS136-FT136</f>
        <v>0</v>
      </c>
      <c r="FW136" s="16">
        <f t="shared" ref="FW136:FW142" si="263">FU136-FS136</f>
        <v>0</v>
      </c>
      <c r="FX136" s="45">
        <f>'SC5'!DH59</f>
        <v>0</v>
      </c>
      <c r="FY136" s="46">
        <f>'SC5'!DI59</f>
        <v>0</v>
      </c>
      <c r="FZ136" s="46">
        <f>'SC5'!DJ59</f>
        <v>0</v>
      </c>
      <c r="GA136" s="46">
        <f t="shared" ref="GA136:GA142" si="264">FX136-FY136</f>
        <v>0</v>
      </c>
      <c r="GB136" s="47">
        <f t="shared" ref="GB136:GB142" si="265">FZ136-FX136</f>
        <v>0</v>
      </c>
      <c r="GC136" s="16">
        <f>'SC5'!DK59</f>
        <v>0</v>
      </c>
      <c r="GD136" s="16">
        <f>'SC5'!DL59</f>
        <v>0</v>
      </c>
      <c r="GE136" s="16">
        <f>'SC5'!DM59</f>
        <v>0</v>
      </c>
      <c r="GF136" s="16">
        <f t="shared" ref="GF136:GF142" si="266">GC136-GD136</f>
        <v>0</v>
      </c>
      <c r="GG136" s="16">
        <f t="shared" ref="GG136:GG142" si="267">GE136-GC136</f>
        <v>0</v>
      </c>
      <c r="GH136" s="45">
        <f>'SC5'!DN59</f>
        <v>0</v>
      </c>
      <c r="GI136" s="46">
        <f>'SC5'!DO59</f>
        <v>0</v>
      </c>
      <c r="GJ136" s="46">
        <f>'SC5'!DP59</f>
        <v>0</v>
      </c>
      <c r="GK136" s="46">
        <f t="shared" ref="GK136:GK142" si="268">GH136-GI136</f>
        <v>0</v>
      </c>
      <c r="GL136" s="47">
        <f t="shared" ref="GL136:GL142" si="269">GJ136-GH136</f>
        <v>0</v>
      </c>
      <c r="GM136" s="16">
        <f>'SC5'!DQ59</f>
        <v>0</v>
      </c>
      <c r="GN136" s="16">
        <f>'SC5'!DR59</f>
        <v>0</v>
      </c>
      <c r="GO136" s="16">
        <f>'SC5'!DS59</f>
        <v>0</v>
      </c>
      <c r="GP136" s="16">
        <f t="shared" ref="GP136:GP142" si="270">GM136-GN136</f>
        <v>0</v>
      </c>
      <c r="GQ136" s="16">
        <f t="shared" ref="GQ136:GQ142" si="271">GO136-GM136</f>
        <v>0</v>
      </c>
      <c r="GR136" s="45">
        <f>'SC5'!DT59</f>
        <v>0</v>
      </c>
      <c r="GS136" s="46">
        <f>'SC5'!DU59</f>
        <v>0</v>
      </c>
      <c r="GT136" s="46">
        <f>'SC5'!DV59</f>
        <v>0</v>
      </c>
      <c r="GU136" s="46">
        <f t="shared" ref="GU136:GU142" si="272">GR136-GS136</f>
        <v>0</v>
      </c>
      <c r="GV136" s="47">
        <f t="shared" ref="GV136:GV142" si="273">GT136-GR136</f>
        <v>0</v>
      </c>
      <c r="GW136" s="16">
        <f>'SC5'!DW59</f>
        <v>0</v>
      </c>
      <c r="GX136" s="16">
        <f>'SC5'!DX59</f>
        <v>0</v>
      </c>
      <c r="GY136" s="16">
        <f>'SC5'!DY59</f>
        <v>0</v>
      </c>
      <c r="GZ136" s="16">
        <f t="shared" ref="GZ136:GZ142" si="274">GW136-GX136</f>
        <v>0</v>
      </c>
      <c r="HA136" s="16">
        <f t="shared" ref="HA136:HA142" si="275">GY136-GW136</f>
        <v>0</v>
      </c>
      <c r="HB136" s="45">
        <f>'SC5'!DZ59</f>
        <v>0</v>
      </c>
      <c r="HC136" s="46">
        <f>'SC5'!EA59</f>
        <v>0</v>
      </c>
      <c r="HD136" s="46">
        <f>'SC5'!EB59</f>
        <v>0</v>
      </c>
      <c r="HE136" s="46">
        <f t="shared" ref="HE136:HE142" si="276">HB136-HC136</f>
        <v>0</v>
      </c>
      <c r="HF136" s="47">
        <f t="shared" ref="HF136:HF142" si="277">HD136-HB136</f>
        <v>0</v>
      </c>
      <c r="HG136" s="16">
        <f>'SC5'!EC59</f>
        <v>0</v>
      </c>
      <c r="HH136" s="16">
        <f>'SC5'!ED59</f>
        <v>0</v>
      </c>
      <c r="HI136" s="16">
        <f>'SC5'!EE59</f>
        <v>0</v>
      </c>
      <c r="HJ136" s="16">
        <f t="shared" ref="HJ136:HJ142" si="278">HG136-HH136</f>
        <v>0</v>
      </c>
      <c r="HK136" s="16">
        <f t="shared" ref="HK136:HK142" si="279">HI136-HG136</f>
        <v>0</v>
      </c>
      <c r="HL136" s="45">
        <f>'SC5'!EF59</f>
        <v>0</v>
      </c>
      <c r="HM136" s="46">
        <f>'SC5'!EG59</f>
        <v>0</v>
      </c>
      <c r="HN136" s="46">
        <f>'SC5'!EH59</f>
        <v>0</v>
      </c>
      <c r="HO136" s="46">
        <f t="shared" ref="HO136:HO142" si="280">HL136-HM136</f>
        <v>0</v>
      </c>
      <c r="HP136" s="47">
        <f t="shared" ref="HP136:HP142" si="281">HN136-HL136</f>
        <v>0</v>
      </c>
      <c r="HQ136" s="16">
        <f>'SC5'!EI59</f>
        <v>0</v>
      </c>
      <c r="HR136" s="16">
        <f>'SC5'!EJ59</f>
        <v>0</v>
      </c>
      <c r="HS136" s="16">
        <f>'SC5'!EK59</f>
        <v>0</v>
      </c>
      <c r="HT136" s="16">
        <f t="shared" ref="HT136:HT142" si="282">HQ136-HR136</f>
        <v>0</v>
      </c>
      <c r="HU136" s="16">
        <f t="shared" ref="HU136:HU142" si="283">HS136-HQ136</f>
        <v>0</v>
      </c>
      <c r="HV136" s="45">
        <f>'SC5'!EL59</f>
        <v>0</v>
      </c>
      <c r="HW136" s="46">
        <f>'SC5'!EM59</f>
        <v>0</v>
      </c>
      <c r="HX136" s="46">
        <f>'SC5'!EN59</f>
        <v>0</v>
      </c>
      <c r="HY136" s="46">
        <f t="shared" ref="HY136:HY142" si="284">HV136-HW136</f>
        <v>0</v>
      </c>
      <c r="HZ136" s="47">
        <f t="shared" ref="HZ136:HZ142" si="285">HX136-HV136</f>
        <v>0</v>
      </c>
      <c r="IA136" s="45">
        <f>'SC5'!EO59</f>
        <v>0</v>
      </c>
      <c r="IB136" s="46">
        <f>'SC5'!EP59</f>
        <v>0</v>
      </c>
      <c r="IC136" s="46">
        <f>'SC5'!EQ59</f>
        <v>0</v>
      </c>
      <c r="ID136" s="46">
        <f t="shared" ref="ID136:ID142" si="286">IA136-IB136</f>
        <v>0</v>
      </c>
      <c r="IE136" s="47">
        <f t="shared" ref="IE136:IE142" si="287">IC136-IA136</f>
        <v>0</v>
      </c>
    </row>
    <row r="137" spans="1:239" s="16" customFormat="1" x14ac:dyDescent="0.25">
      <c r="A137" s="16">
        <f>'SC5'!A53</f>
        <v>0</v>
      </c>
      <c r="B137" s="16" t="e">
        <f>'SC5'!B53</f>
        <v>#N/A</v>
      </c>
      <c r="C137" s="16" t="e">
        <f>'SC5'!C53</f>
        <v>#N/A</v>
      </c>
      <c r="D137" s="16" t="e">
        <f>'SC5'!D53</f>
        <v>#N/A</v>
      </c>
      <c r="E137" s="16" t="e">
        <f>'SC5'!E53</f>
        <v>#N/A</v>
      </c>
      <c r="F137" s="16" t="e">
        <f>'SC5'!F53</f>
        <v>#N/A</v>
      </c>
      <c r="G137" s="16" t="e">
        <f>'SC5'!G53</f>
        <v>#N/A</v>
      </c>
      <c r="H137" s="16" t="e">
        <f>'SC5'!H53</f>
        <v>#N/A</v>
      </c>
      <c r="I137" s="16" t="e">
        <f>'SC5'!I53</f>
        <v>#N/A</v>
      </c>
      <c r="J137" s="45" t="e">
        <f>'SC5'!J53</f>
        <v>#N/A</v>
      </c>
      <c r="K137" s="46">
        <f>'SC5'!K53</f>
        <v>0</v>
      </c>
      <c r="L137" s="46">
        <f>'SC5'!L53</f>
        <v>0</v>
      </c>
      <c r="M137" s="46" t="e">
        <f t="shared" si="196"/>
        <v>#N/A</v>
      </c>
      <c r="N137" s="47" t="e">
        <f t="shared" si="197"/>
        <v>#N/A</v>
      </c>
      <c r="O137" s="16" t="e">
        <f>'SC5'!M53</f>
        <v>#N/A</v>
      </c>
      <c r="P137" s="16">
        <f>'SC5'!N53</f>
        <v>0</v>
      </c>
      <c r="Q137" s="16">
        <f>'SC5'!O53</f>
        <v>0</v>
      </c>
      <c r="R137" s="16" t="e">
        <f t="shared" si="198"/>
        <v>#N/A</v>
      </c>
      <c r="S137" s="16" t="e">
        <f t="shared" si="199"/>
        <v>#N/A</v>
      </c>
      <c r="T137" s="45" t="e">
        <f>'SC5'!P53</f>
        <v>#N/A</v>
      </c>
      <c r="U137" s="46">
        <f>'SC5'!Q53</f>
        <v>0</v>
      </c>
      <c r="V137" s="46">
        <f>'SC5'!R53</f>
        <v>0</v>
      </c>
      <c r="W137" s="46" t="e">
        <f t="shared" si="200"/>
        <v>#N/A</v>
      </c>
      <c r="X137" s="47" t="e">
        <f t="shared" si="201"/>
        <v>#N/A</v>
      </c>
      <c r="Y137" s="16" t="e">
        <f>'SC5'!S53</f>
        <v>#N/A</v>
      </c>
      <c r="Z137" s="16">
        <f>'SC5'!T53</f>
        <v>0</v>
      </c>
      <c r="AA137" s="16">
        <f>'SC5'!U53</f>
        <v>0</v>
      </c>
      <c r="AB137" s="16" t="e">
        <f t="shared" si="202"/>
        <v>#N/A</v>
      </c>
      <c r="AC137" s="16" t="e">
        <f t="shared" si="203"/>
        <v>#N/A</v>
      </c>
      <c r="AD137" s="45" t="e">
        <f>'SC5'!V53</f>
        <v>#N/A</v>
      </c>
      <c r="AE137" s="46">
        <f>'SC5'!W53</f>
        <v>0</v>
      </c>
      <c r="AF137" s="46">
        <f>'SC5'!X53</f>
        <v>0</v>
      </c>
      <c r="AG137" s="46" t="e">
        <f t="shared" si="204"/>
        <v>#N/A</v>
      </c>
      <c r="AH137" s="47" t="e">
        <f t="shared" si="205"/>
        <v>#N/A</v>
      </c>
      <c r="AI137" s="16" t="e">
        <f>'SC5'!Y53</f>
        <v>#N/A</v>
      </c>
      <c r="AJ137" s="16">
        <f>'SC5'!Z53</f>
        <v>0</v>
      </c>
      <c r="AK137" s="16">
        <f>'SC5'!AA53</f>
        <v>0</v>
      </c>
      <c r="AL137" s="16" t="e">
        <f t="shared" si="206"/>
        <v>#N/A</v>
      </c>
      <c r="AM137" s="16" t="e">
        <f t="shared" si="207"/>
        <v>#N/A</v>
      </c>
      <c r="AN137" s="45" t="e">
        <f>'SC5'!AB53</f>
        <v>#N/A</v>
      </c>
      <c r="AO137" s="46">
        <f>'SC5'!AC53</f>
        <v>0</v>
      </c>
      <c r="AP137" s="46">
        <f>'SC5'!AD53</f>
        <v>0</v>
      </c>
      <c r="AQ137" s="46" t="e">
        <f t="shared" si="208"/>
        <v>#N/A</v>
      </c>
      <c r="AR137" s="47" t="e">
        <f t="shared" si="209"/>
        <v>#N/A</v>
      </c>
      <c r="AS137" s="16" t="e">
        <f>'SC5'!AE53</f>
        <v>#N/A</v>
      </c>
      <c r="AT137" s="16">
        <f>'SC5'!AF53</f>
        <v>0</v>
      </c>
      <c r="AU137" s="16">
        <f>'SC5'!AG53</f>
        <v>0</v>
      </c>
      <c r="AV137" s="16" t="e">
        <f t="shared" si="210"/>
        <v>#N/A</v>
      </c>
      <c r="AW137" s="16" t="e">
        <f t="shared" si="211"/>
        <v>#N/A</v>
      </c>
      <c r="AX137" s="45" t="e">
        <f>'SC5'!AH53</f>
        <v>#N/A</v>
      </c>
      <c r="AY137" s="46">
        <f>'SC5'!AI53</f>
        <v>0</v>
      </c>
      <c r="AZ137" s="46">
        <f>'SC5'!AJ53</f>
        <v>0</v>
      </c>
      <c r="BA137" s="46" t="e">
        <f t="shared" si="212"/>
        <v>#N/A</v>
      </c>
      <c r="BB137" s="47" t="e">
        <f t="shared" si="213"/>
        <v>#N/A</v>
      </c>
      <c r="BC137" s="16" t="e">
        <f>'SC5'!AK53</f>
        <v>#N/A</v>
      </c>
      <c r="BD137" s="16">
        <f>'SC5'!AL53</f>
        <v>0</v>
      </c>
      <c r="BE137" s="16">
        <f>'SC5'!AM53</f>
        <v>0</v>
      </c>
      <c r="BF137" s="16" t="e">
        <f t="shared" si="214"/>
        <v>#N/A</v>
      </c>
      <c r="BG137" s="16" t="e">
        <f t="shared" si="215"/>
        <v>#N/A</v>
      </c>
      <c r="BH137" s="45" t="e">
        <f>'SC5'!AN53</f>
        <v>#N/A</v>
      </c>
      <c r="BI137" s="46">
        <f>'SC5'!AO53</f>
        <v>0</v>
      </c>
      <c r="BJ137" s="46">
        <f>'SC5'!AP53</f>
        <v>0</v>
      </c>
      <c r="BK137" s="46" t="e">
        <f t="shared" si="216"/>
        <v>#N/A</v>
      </c>
      <c r="BL137" s="47" t="e">
        <f t="shared" si="217"/>
        <v>#N/A</v>
      </c>
      <c r="BM137" s="16" t="e">
        <f>'SC5'!AQ53</f>
        <v>#N/A</v>
      </c>
      <c r="BN137" s="16">
        <f>'SC5'!AR53</f>
        <v>0</v>
      </c>
      <c r="BO137" s="16">
        <f>'SC5'!AS53</f>
        <v>0</v>
      </c>
      <c r="BP137" s="16" t="e">
        <f t="shared" si="218"/>
        <v>#N/A</v>
      </c>
      <c r="BQ137" s="16" t="e">
        <f t="shared" si="219"/>
        <v>#N/A</v>
      </c>
      <c r="BR137" s="45" t="e">
        <f>'SC5'!AT53</f>
        <v>#N/A</v>
      </c>
      <c r="BS137" s="46">
        <f>'SC5'!AU53</f>
        <v>0</v>
      </c>
      <c r="BT137" s="46">
        <f>'SC5'!AV53</f>
        <v>0</v>
      </c>
      <c r="BU137" s="46" t="e">
        <f t="shared" si="220"/>
        <v>#N/A</v>
      </c>
      <c r="BV137" s="47" t="e">
        <f t="shared" si="221"/>
        <v>#N/A</v>
      </c>
      <c r="BW137" s="16" t="e">
        <f>'SC5'!AW53</f>
        <v>#N/A</v>
      </c>
      <c r="BX137" s="16">
        <f>'SC5'!AX53</f>
        <v>0</v>
      </c>
      <c r="BY137" s="16">
        <f>'SC5'!AY53</f>
        <v>0</v>
      </c>
      <c r="BZ137" s="16" t="e">
        <f t="shared" si="222"/>
        <v>#N/A</v>
      </c>
      <c r="CA137" s="16" t="e">
        <f t="shared" si="223"/>
        <v>#N/A</v>
      </c>
      <c r="CB137" s="45" t="e">
        <f>'SC5'!AZ53</f>
        <v>#N/A</v>
      </c>
      <c r="CC137" s="46">
        <f>'SC5'!BA53</f>
        <v>0</v>
      </c>
      <c r="CD137" s="46">
        <f>'SC5'!BB53</f>
        <v>0</v>
      </c>
      <c r="CE137" s="46" t="e">
        <f t="shared" si="224"/>
        <v>#N/A</v>
      </c>
      <c r="CF137" s="47" t="e">
        <f t="shared" si="225"/>
        <v>#N/A</v>
      </c>
      <c r="CG137" s="16" t="e">
        <f>'SC5'!BC53</f>
        <v>#N/A</v>
      </c>
      <c r="CH137" s="16">
        <f>'SC5'!BD53</f>
        <v>0</v>
      </c>
      <c r="CI137" s="16">
        <f>'SC5'!BE53</f>
        <v>0</v>
      </c>
      <c r="CJ137" s="16" t="e">
        <f t="shared" si="226"/>
        <v>#N/A</v>
      </c>
      <c r="CK137" s="16" t="e">
        <f t="shared" si="227"/>
        <v>#N/A</v>
      </c>
      <c r="CL137" s="45" t="e">
        <f>'SC5'!BF53</f>
        <v>#N/A</v>
      </c>
      <c r="CM137" s="46">
        <f>'SC5'!BG53</f>
        <v>0</v>
      </c>
      <c r="CN137" s="46">
        <f>'SC5'!BH53</f>
        <v>0</v>
      </c>
      <c r="CO137" s="46" t="e">
        <f t="shared" si="228"/>
        <v>#N/A</v>
      </c>
      <c r="CP137" s="47" t="e">
        <f t="shared" si="229"/>
        <v>#N/A</v>
      </c>
      <c r="CQ137" s="16" t="e">
        <f>'SC5'!BI53</f>
        <v>#N/A</v>
      </c>
      <c r="CR137" s="16">
        <f>'SC5'!BJ53</f>
        <v>0</v>
      </c>
      <c r="CS137" s="16">
        <f>'SC5'!BK53</f>
        <v>0</v>
      </c>
      <c r="CT137" s="16" t="e">
        <f t="shared" si="230"/>
        <v>#N/A</v>
      </c>
      <c r="CU137" s="16" t="e">
        <f t="shared" si="231"/>
        <v>#N/A</v>
      </c>
      <c r="CV137" s="45" t="e">
        <f>'SC5'!BL53</f>
        <v>#N/A</v>
      </c>
      <c r="CW137" s="46">
        <f>'SC5'!BM53</f>
        <v>0</v>
      </c>
      <c r="CX137" s="46">
        <f>'SC5'!BN53</f>
        <v>0</v>
      </c>
      <c r="CY137" s="46" t="e">
        <f t="shared" si="232"/>
        <v>#N/A</v>
      </c>
      <c r="CZ137" s="47" t="e">
        <f t="shared" si="233"/>
        <v>#N/A</v>
      </c>
      <c r="DA137" s="16" t="e">
        <f>'SC5'!BO53</f>
        <v>#N/A</v>
      </c>
      <c r="DB137" s="16">
        <f>'SC5'!BP53</f>
        <v>0</v>
      </c>
      <c r="DC137" s="16">
        <f>'SC5'!BQ53</f>
        <v>0</v>
      </c>
      <c r="DD137" s="16" t="e">
        <f t="shared" si="234"/>
        <v>#N/A</v>
      </c>
      <c r="DE137" s="16" t="e">
        <f t="shared" si="235"/>
        <v>#N/A</v>
      </c>
      <c r="DF137" s="45" t="e">
        <f>'SC5'!BR53</f>
        <v>#N/A</v>
      </c>
      <c r="DG137" s="46">
        <f>'SC5'!BS53</f>
        <v>0</v>
      </c>
      <c r="DH137" s="46">
        <f>'SC5'!BT53</f>
        <v>0</v>
      </c>
      <c r="DI137" s="46" t="e">
        <f t="shared" si="236"/>
        <v>#N/A</v>
      </c>
      <c r="DJ137" s="47" t="e">
        <f t="shared" si="237"/>
        <v>#N/A</v>
      </c>
      <c r="DK137" s="16" t="e">
        <f>'SC5'!BU53</f>
        <v>#N/A</v>
      </c>
      <c r="DL137" s="16">
        <f>'SC5'!BV53</f>
        <v>0</v>
      </c>
      <c r="DM137" s="16">
        <f>'SC5'!BW53</f>
        <v>0</v>
      </c>
      <c r="DN137" s="16" t="e">
        <f t="shared" si="238"/>
        <v>#N/A</v>
      </c>
      <c r="DO137" s="16" t="e">
        <f t="shared" si="239"/>
        <v>#N/A</v>
      </c>
      <c r="DP137" s="45" t="e">
        <f>'SC5'!BX53</f>
        <v>#N/A</v>
      </c>
      <c r="DQ137" s="46">
        <f>'SC5'!BY53</f>
        <v>0</v>
      </c>
      <c r="DR137" s="46">
        <f>'SC5'!BZ53</f>
        <v>0</v>
      </c>
      <c r="DS137" s="46" t="e">
        <f t="shared" si="240"/>
        <v>#N/A</v>
      </c>
      <c r="DT137" s="47" t="e">
        <f t="shared" si="241"/>
        <v>#N/A</v>
      </c>
      <c r="DU137" s="16" t="e">
        <f>'SC5'!CA53</f>
        <v>#N/A</v>
      </c>
      <c r="DV137" s="16">
        <f>'SC5'!CB53</f>
        <v>0</v>
      </c>
      <c r="DW137" s="16">
        <f>'SC5'!CC53</f>
        <v>0</v>
      </c>
      <c r="DX137" s="16" t="e">
        <f t="shared" si="242"/>
        <v>#N/A</v>
      </c>
      <c r="DY137" s="16" t="e">
        <f t="shared" si="243"/>
        <v>#N/A</v>
      </c>
      <c r="DZ137" s="45" t="e">
        <f>'SC5'!CD53</f>
        <v>#N/A</v>
      </c>
      <c r="EA137" s="46">
        <f>'SC5'!CE53</f>
        <v>0</v>
      </c>
      <c r="EB137" s="46">
        <f>'SC5'!CF53</f>
        <v>0</v>
      </c>
      <c r="EC137" s="46" t="e">
        <f t="shared" si="244"/>
        <v>#N/A</v>
      </c>
      <c r="ED137" s="47" t="e">
        <f t="shared" si="245"/>
        <v>#N/A</v>
      </c>
      <c r="EE137" s="16" t="e">
        <f>'SC5'!CG53</f>
        <v>#N/A</v>
      </c>
      <c r="EF137" s="16">
        <f>'SC5'!CH53</f>
        <v>0</v>
      </c>
      <c r="EG137" s="16">
        <f>'SC5'!CI53</f>
        <v>0</v>
      </c>
      <c r="EH137" s="16" t="e">
        <f t="shared" si="246"/>
        <v>#N/A</v>
      </c>
      <c r="EI137" s="16" t="e">
        <f t="shared" si="247"/>
        <v>#N/A</v>
      </c>
      <c r="EJ137" s="45" t="e">
        <f>'SC5'!CJ53</f>
        <v>#N/A</v>
      </c>
      <c r="EK137" s="46">
        <f>'SC5'!CK53</f>
        <v>0</v>
      </c>
      <c r="EL137" s="46">
        <f>'SC5'!CL53</f>
        <v>0</v>
      </c>
      <c r="EM137" s="46" t="e">
        <f t="shared" si="248"/>
        <v>#N/A</v>
      </c>
      <c r="EN137" s="47" t="e">
        <f t="shared" si="249"/>
        <v>#N/A</v>
      </c>
      <c r="EO137" s="16" t="e">
        <f>'SC5'!CM53</f>
        <v>#N/A</v>
      </c>
      <c r="EP137" s="16">
        <f>'SC5'!CN53</f>
        <v>0</v>
      </c>
      <c r="EQ137" s="16">
        <f>'SC5'!CO53</f>
        <v>0</v>
      </c>
      <c r="ER137" s="16" t="e">
        <f t="shared" si="250"/>
        <v>#N/A</v>
      </c>
      <c r="ES137" s="16" t="e">
        <f t="shared" si="251"/>
        <v>#N/A</v>
      </c>
      <c r="ET137" s="45" t="e">
        <f>'SC5'!CP53</f>
        <v>#N/A</v>
      </c>
      <c r="EU137" s="46">
        <f>'SC5'!CQ53</f>
        <v>0</v>
      </c>
      <c r="EV137" s="46">
        <f>'SC5'!CR53</f>
        <v>0</v>
      </c>
      <c r="EW137" s="46" t="e">
        <f t="shared" si="252"/>
        <v>#N/A</v>
      </c>
      <c r="EX137" s="47" t="e">
        <f t="shared" si="253"/>
        <v>#N/A</v>
      </c>
      <c r="EY137" s="16" t="e">
        <f>'SC5'!CS53</f>
        <v>#N/A</v>
      </c>
      <c r="EZ137" s="16">
        <f>'SC5'!CT53</f>
        <v>0</v>
      </c>
      <c r="FA137" s="16">
        <f>'SC5'!CU53</f>
        <v>0</v>
      </c>
      <c r="FB137" s="16" t="e">
        <f t="shared" si="254"/>
        <v>#N/A</v>
      </c>
      <c r="FC137" s="16" t="e">
        <f t="shared" si="255"/>
        <v>#N/A</v>
      </c>
      <c r="FD137" s="45" t="e">
        <f>'SC5'!CV53</f>
        <v>#N/A</v>
      </c>
      <c r="FE137" s="46">
        <f>'SC5'!CW53</f>
        <v>0</v>
      </c>
      <c r="FF137" s="46">
        <f>'SC5'!CX53</f>
        <v>0</v>
      </c>
      <c r="FG137" s="46" t="e">
        <f t="shared" si="256"/>
        <v>#N/A</v>
      </c>
      <c r="FH137" s="47" t="e">
        <f t="shared" si="257"/>
        <v>#N/A</v>
      </c>
      <c r="FI137" s="16" t="e">
        <f>'SC5'!CY53</f>
        <v>#N/A</v>
      </c>
      <c r="FJ137" s="16">
        <f>'SC5'!CZ53</f>
        <v>0</v>
      </c>
      <c r="FK137" s="16">
        <f>'SC5'!DA53</f>
        <v>0</v>
      </c>
      <c r="FL137" s="16" t="e">
        <f t="shared" si="258"/>
        <v>#N/A</v>
      </c>
      <c r="FM137" s="16" t="e">
        <f t="shared" si="259"/>
        <v>#N/A</v>
      </c>
      <c r="FN137" s="45" t="e">
        <f>'SC5'!DB53</f>
        <v>#N/A</v>
      </c>
      <c r="FO137" s="46">
        <f>'SC5'!DC53</f>
        <v>0</v>
      </c>
      <c r="FP137" s="46">
        <f>'SC5'!DD53</f>
        <v>0</v>
      </c>
      <c r="FQ137" s="46" t="e">
        <f t="shared" si="260"/>
        <v>#N/A</v>
      </c>
      <c r="FR137" s="47" t="e">
        <f t="shared" si="261"/>
        <v>#N/A</v>
      </c>
      <c r="FS137" s="16" t="e">
        <f>'SC5'!DE53</f>
        <v>#N/A</v>
      </c>
      <c r="FT137" s="16">
        <f>'SC5'!DF53</f>
        <v>0</v>
      </c>
      <c r="FU137" s="16">
        <f>'SC5'!DG53</f>
        <v>0</v>
      </c>
      <c r="FV137" s="16" t="e">
        <f t="shared" si="262"/>
        <v>#N/A</v>
      </c>
      <c r="FW137" s="16" t="e">
        <f t="shared" si="263"/>
        <v>#N/A</v>
      </c>
      <c r="FX137" s="45" t="e">
        <f>'SC5'!DH53</f>
        <v>#N/A</v>
      </c>
      <c r="FY137" s="46">
        <f>'SC5'!DI53</f>
        <v>0</v>
      </c>
      <c r="FZ137" s="46">
        <f>'SC5'!DJ53</f>
        <v>0</v>
      </c>
      <c r="GA137" s="46" t="e">
        <f t="shared" si="264"/>
        <v>#N/A</v>
      </c>
      <c r="GB137" s="47" t="e">
        <f t="shared" si="265"/>
        <v>#N/A</v>
      </c>
      <c r="GC137" s="16" t="e">
        <f>'SC5'!DK53</f>
        <v>#N/A</v>
      </c>
      <c r="GD137" s="16">
        <f>'SC5'!DL53</f>
        <v>0</v>
      </c>
      <c r="GE137" s="16">
        <f>'SC5'!DM53</f>
        <v>0</v>
      </c>
      <c r="GF137" s="16" t="e">
        <f t="shared" si="266"/>
        <v>#N/A</v>
      </c>
      <c r="GG137" s="16" t="e">
        <f t="shared" si="267"/>
        <v>#N/A</v>
      </c>
      <c r="GH137" s="45" t="e">
        <f>'SC5'!DN53</f>
        <v>#N/A</v>
      </c>
      <c r="GI137" s="46">
        <f>'SC5'!DO53</f>
        <v>0</v>
      </c>
      <c r="GJ137" s="46">
        <f>'SC5'!DP53</f>
        <v>0</v>
      </c>
      <c r="GK137" s="46" t="e">
        <f t="shared" si="268"/>
        <v>#N/A</v>
      </c>
      <c r="GL137" s="47" t="e">
        <f t="shared" si="269"/>
        <v>#N/A</v>
      </c>
      <c r="GM137" s="16" t="e">
        <f>'SC5'!DQ53</f>
        <v>#N/A</v>
      </c>
      <c r="GN137" s="16">
        <f>'SC5'!DR53</f>
        <v>0</v>
      </c>
      <c r="GO137" s="16">
        <f>'SC5'!DS53</f>
        <v>0</v>
      </c>
      <c r="GP137" s="16" t="e">
        <f t="shared" si="270"/>
        <v>#N/A</v>
      </c>
      <c r="GQ137" s="16" t="e">
        <f t="shared" si="271"/>
        <v>#N/A</v>
      </c>
      <c r="GR137" s="45" t="e">
        <f>'SC5'!DT53</f>
        <v>#N/A</v>
      </c>
      <c r="GS137" s="46">
        <f>'SC5'!DU53</f>
        <v>0</v>
      </c>
      <c r="GT137" s="46">
        <f>'SC5'!DV53</f>
        <v>0</v>
      </c>
      <c r="GU137" s="46" t="e">
        <f t="shared" si="272"/>
        <v>#N/A</v>
      </c>
      <c r="GV137" s="47" t="e">
        <f t="shared" si="273"/>
        <v>#N/A</v>
      </c>
      <c r="GW137" s="16" t="e">
        <f>'SC5'!DW53</f>
        <v>#N/A</v>
      </c>
      <c r="GX137" s="16">
        <f>'SC5'!DX53</f>
        <v>0</v>
      </c>
      <c r="GY137" s="16">
        <f>'SC5'!DY53</f>
        <v>0</v>
      </c>
      <c r="GZ137" s="16" t="e">
        <f t="shared" si="274"/>
        <v>#N/A</v>
      </c>
      <c r="HA137" s="16" t="e">
        <f t="shared" si="275"/>
        <v>#N/A</v>
      </c>
      <c r="HB137" s="45" t="e">
        <f>'SC5'!DZ53</f>
        <v>#N/A</v>
      </c>
      <c r="HC137" s="46">
        <f>'SC5'!EA53</f>
        <v>0</v>
      </c>
      <c r="HD137" s="46">
        <f>'SC5'!EB53</f>
        <v>0</v>
      </c>
      <c r="HE137" s="46" t="e">
        <f t="shared" si="276"/>
        <v>#N/A</v>
      </c>
      <c r="HF137" s="47" t="e">
        <f t="shared" si="277"/>
        <v>#N/A</v>
      </c>
      <c r="HG137" s="16" t="e">
        <f>'SC5'!EC53</f>
        <v>#N/A</v>
      </c>
      <c r="HH137" s="16">
        <f>'SC5'!ED53</f>
        <v>0</v>
      </c>
      <c r="HI137" s="16">
        <f>'SC5'!EE53</f>
        <v>0</v>
      </c>
      <c r="HJ137" s="16" t="e">
        <f t="shared" si="278"/>
        <v>#N/A</v>
      </c>
      <c r="HK137" s="16" t="e">
        <f t="shared" si="279"/>
        <v>#N/A</v>
      </c>
      <c r="HL137" s="45" t="e">
        <f>'SC5'!EF53</f>
        <v>#N/A</v>
      </c>
      <c r="HM137" s="46">
        <f>'SC5'!EG53</f>
        <v>0</v>
      </c>
      <c r="HN137" s="46">
        <f>'SC5'!EH53</f>
        <v>0</v>
      </c>
      <c r="HO137" s="46" t="e">
        <f t="shared" si="280"/>
        <v>#N/A</v>
      </c>
      <c r="HP137" s="47" t="e">
        <f t="shared" si="281"/>
        <v>#N/A</v>
      </c>
      <c r="HQ137" s="16" t="e">
        <f>'SC5'!EI53</f>
        <v>#N/A</v>
      </c>
      <c r="HR137" s="16">
        <f>'SC5'!EJ53</f>
        <v>0</v>
      </c>
      <c r="HS137" s="16">
        <f>'SC5'!EK53</f>
        <v>0</v>
      </c>
      <c r="HT137" s="16" t="e">
        <f t="shared" si="282"/>
        <v>#N/A</v>
      </c>
      <c r="HU137" s="16" t="e">
        <f t="shared" si="283"/>
        <v>#N/A</v>
      </c>
      <c r="HV137" s="45" t="e">
        <f>'SC5'!EL53</f>
        <v>#N/A</v>
      </c>
      <c r="HW137" s="46">
        <f>'SC5'!EM53</f>
        <v>0</v>
      </c>
      <c r="HX137" s="46">
        <f>'SC5'!EN53</f>
        <v>0</v>
      </c>
      <c r="HY137" s="46" t="e">
        <f t="shared" si="284"/>
        <v>#N/A</v>
      </c>
      <c r="HZ137" s="47" t="e">
        <f t="shared" si="285"/>
        <v>#N/A</v>
      </c>
      <c r="IA137" s="45" t="e">
        <f>'SC5'!EO53</f>
        <v>#N/A</v>
      </c>
      <c r="IB137" s="46">
        <f>'SC5'!EP53</f>
        <v>0</v>
      </c>
      <c r="IC137" s="46">
        <f>'SC5'!EQ53</f>
        <v>0</v>
      </c>
      <c r="ID137" s="46" t="e">
        <f t="shared" si="286"/>
        <v>#N/A</v>
      </c>
      <c r="IE137" s="47" t="e">
        <f t="shared" si="287"/>
        <v>#N/A</v>
      </c>
    </row>
    <row r="138" spans="1:239" s="16" customFormat="1" x14ac:dyDescent="0.25">
      <c r="A138" s="16">
        <f>'SC5'!A54</f>
        <v>0</v>
      </c>
      <c r="B138" s="16" t="e">
        <f>'SC5'!B54</f>
        <v>#N/A</v>
      </c>
      <c r="C138" s="16" t="e">
        <f>'SC5'!C54</f>
        <v>#N/A</v>
      </c>
      <c r="D138" s="16" t="e">
        <f>'SC5'!D54</f>
        <v>#N/A</v>
      </c>
      <c r="E138" s="16" t="e">
        <f>'SC5'!E54</f>
        <v>#N/A</v>
      </c>
      <c r="F138" s="16" t="e">
        <f>'SC5'!F54</f>
        <v>#N/A</v>
      </c>
      <c r="G138" s="16" t="e">
        <f>'SC5'!G54</f>
        <v>#N/A</v>
      </c>
      <c r="H138" s="16" t="e">
        <f>'SC5'!H54</f>
        <v>#N/A</v>
      </c>
      <c r="I138" s="16" t="e">
        <f>'SC5'!I54</f>
        <v>#N/A</v>
      </c>
      <c r="J138" s="45" t="e">
        <f>'SC5'!J54</f>
        <v>#N/A</v>
      </c>
      <c r="K138" s="46">
        <f>'SC5'!K54</f>
        <v>0</v>
      </c>
      <c r="L138" s="46">
        <f>'SC5'!L54</f>
        <v>0</v>
      </c>
      <c r="M138" s="46" t="e">
        <f t="shared" si="196"/>
        <v>#N/A</v>
      </c>
      <c r="N138" s="47" t="e">
        <f t="shared" si="197"/>
        <v>#N/A</v>
      </c>
      <c r="O138" s="16" t="e">
        <f>'SC5'!M54</f>
        <v>#N/A</v>
      </c>
      <c r="P138" s="16">
        <f>'SC5'!N54</f>
        <v>0</v>
      </c>
      <c r="Q138" s="16">
        <f>'SC5'!O54</f>
        <v>0</v>
      </c>
      <c r="R138" s="16" t="e">
        <f t="shared" si="198"/>
        <v>#N/A</v>
      </c>
      <c r="S138" s="16" t="e">
        <f t="shared" si="199"/>
        <v>#N/A</v>
      </c>
      <c r="T138" s="45" t="e">
        <f>'SC5'!P54</f>
        <v>#N/A</v>
      </c>
      <c r="U138" s="46">
        <f>'SC5'!Q54</f>
        <v>0</v>
      </c>
      <c r="V138" s="46">
        <f>'SC5'!R54</f>
        <v>0</v>
      </c>
      <c r="W138" s="46" t="e">
        <f t="shared" si="200"/>
        <v>#N/A</v>
      </c>
      <c r="X138" s="47" t="e">
        <f t="shared" si="201"/>
        <v>#N/A</v>
      </c>
      <c r="Y138" s="16" t="e">
        <f>'SC5'!S54</f>
        <v>#N/A</v>
      </c>
      <c r="Z138" s="16">
        <f>'SC5'!T54</f>
        <v>0</v>
      </c>
      <c r="AA138" s="16">
        <f>'SC5'!U54</f>
        <v>0</v>
      </c>
      <c r="AB138" s="16" t="e">
        <f t="shared" si="202"/>
        <v>#N/A</v>
      </c>
      <c r="AC138" s="16" t="e">
        <f t="shared" si="203"/>
        <v>#N/A</v>
      </c>
      <c r="AD138" s="45" t="e">
        <f>'SC5'!V54</f>
        <v>#N/A</v>
      </c>
      <c r="AE138" s="46">
        <f>'SC5'!W54</f>
        <v>0</v>
      </c>
      <c r="AF138" s="46">
        <f>'SC5'!X54</f>
        <v>0</v>
      </c>
      <c r="AG138" s="46" t="e">
        <f t="shared" si="204"/>
        <v>#N/A</v>
      </c>
      <c r="AH138" s="47" t="e">
        <f t="shared" si="205"/>
        <v>#N/A</v>
      </c>
      <c r="AI138" s="16" t="e">
        <f>'SC5'!Y54</f>
        <v>#N/A</v>
      </c>
      <c r="AJ138" s="16">
        <f>'SC5'!Z54</f>
        <v>0</v>
      </c>
      <c r="AK138" s="16">
        <f>'SC5'!AA54</f>
        <v>0</v>
      </c>
      <c r="AL138" s="16" t="e">
        <f t="shared" si="206"/>
        <v>#N/A</v>
      </c>
      <c r="AM138" s="16" t="e">
        <f t="shared" si="207"/>
        <v>#N/A</v>
      </c>
      <c r="AN138" s="45" t="e">
        <f>'SC5'!AB54</f>
        <v>#N/A</v>
      </c>
      <c r="AO138" s="46">
        <f>'SC5'!AC54</f>
        <v>0</v>
      </c>
      <c r="AP138" s="46">
        <f>'SC5'!AD54</f>
        <v>0</v>
      </c>
      <c r="AQ138" s="46" t="e">
        <f t="shared" si="208"/>
        <v>#N/A</v>
      </c>
      <c r="AR138" s="47" t="e">
        <f t="shared" si="209"/>
        <v>#N/A</v>
      </c>
      <c r="AS138" s="16" t="e">
        <f>'SC5'!AE54</f>
        <v>#N/A</v>
      </c>
      <c r="AT138" s="16">
        <f>'SC5'!AF54</f>
        <v>0</v>
      </c>
      <c r="AU138" s="16">
        <f>'SC5'!AG54</f>
        <v>0</v>
      </c>
      <c r="AV138" s="16" t="e">
        <f t="shared" si="210"/>
        <v>#N/A</v>
      </c>
      <c r="AW138" s="16" t="e">
        <f t="shared" si="211"/>
        <v>#N/A</v>
      </c>
      <c r="AX138" s="45" t="e">
        <f>'SC5'!AH54</f>
        <v>#N/A</v>
      </c>
      <c r="AY138" s="46">
        <f>'SC5'!AI54</f>
        <v>0</v>
      </c>
      <c r="AZ138" s="46">
        <f>'SC5'!AJ54</f>
        <v>0</v>
      </c>
      <c r="BA138" s="46" t="e">
        <f t="shared" si="212"/>
        <v>#N/A</v>
      </c>
      <c r="BB138" s="47" t="e">
        <f t="shared" si="213"/>
        <v>#N/A</v>
      </c>
      <c r="BC138" s="16" t="e">
        <f>'SC5'!AK54</f>
        <v>#N/A</v>
      </c>
      <c r="BD138" s="16">
        <f>'SC5'!AL54</f>
        <v>0</v>
      </c>
      <c r="BE138" s="16">
        <f>'SC5'!AM54</f>
        <v>0</v>
      </c>
      <c r="BF138" s="16" t="e">
        <f t="shared" si="214"/>
        <v>#N/A</v>
      </c>
      <c r="BG138" s="16" t="e">
        <f t="shared" si="215"/>
        <v>#N/A</v>
      </c>
      <c r="BH138" s="45" t="e">
        <f>'SC5'!AN54</f>
        <v>#N/A</v>
      </c>
      <c r="BI138" s="46">
        <f>'SC5'!AO54</f>
        <v>0</v>
      </c>
      <c r="BJ138" s="46">
        <f>'SC5'!AP54</f>
        <v>0</v>
      </c>
      <c r="BK138" s="46" t="e">
        <f t="shared" si="216"/>
        <v>#N/A</v>
      </c>
      <c r="BL138" s="47" t="e">
        <f t="shared" si="217"/>
        <v>#N/A</v>
      </c>
      <c r="BM138" s="16" t="e">
        <f>'SC5'!AQ54</f>
        <v>#N/A</v>
      </c>
      <c r="BN138" s="16">
        <f>'SC5'!AR54</f>
        <v>0</v>
      </c>
      <c r="BO138" s="16">
        <f>'SC5'!AS54</f>
        <v>0</v>
      </c>
      <c r="BP138" s="16" t="e">
        <f t="shared" si="218"/>
        <v>#N/A</v>
      </c>
      <c r="BQ138" s="16" t="e">
        <f t="shared" si="219"/>
        <v>#N/A</v>
      </c>
      <c r="BR138" s="45" t="e">
        <f>'SC5'!AT54</f>
        <v>#N/A</v>
      </c>
      <c r="BS138" s="46">
        <f>'SC5'!AU54</f>
        <v>0</v>
      </c>
      <c r="BT138" s="46">
        <f>'SC5'!AV54</f>
        <v>0</v>
      </c>
      <c r="BU138" s="46" t="e">
        <f t="shared" si="220"/>
        <v>#N/A</v>
      </c>
      <c r="BV138" s="47" t="e">
        <f t="shared" si="221"/>
        <v>#N/A</v>
      </c>
      <c r="BW138" s="16" t="e">
        <f>'SC5'!AW54</f>
        <v>#N/A</v>
      </c>
      <c r="BX138" s="16">
        <f>'SC5'!AX54</f>
        <v>0</v>
      </c>
      <c r="BY138" s="16">
        <f>'SC5'!AY54</f>
        <v>0</v>
      </c>
      <c r="BZ138" s="16" t="e">
        <f t="shared" si="222"/>
        <v>#N/A</v>
      </c>
      <c r="CA138" s="16" t="e">
        <f t="shared" si="223"/>
        <v>#N/A</v>
      </c>
      <c r="CB138" s="45" t="e">
        <f>'SC5'!AZ54</f>
        <v>#N/A</v>
      </c>
      <c r="CC138" s="46">
        <f>'SC5'!BA54</f>
        <v>0</v>
      </c>
      <c r="CD138" s="46">
        <f>'SC5'!BB54</f>
        <v>0</v>
      </c>
      <c r="CE138" s="46" t="e">
        <f t="shared" si="224"/>
        <v>#N/A</v>
      </c>
      <c r="CF138" s="47" t="e">
        <f t="shared" si="225"/>
        <v>#N/A</v>
      </c>
      <c r="CG138" s="16" t="e">
        <f>'SC5'!BC54</f>
        <v>#N/A</v>
      </c>
      <c r="CH138" s="16">
        <f>'SC5'!BD54</f>
        <v>0</v>
      </c>
      <c r="CI138" s="16">
        <f>'SC5'!BE54</f>
        <v>0</v>
      </c>
      <c r="CJ138" s="16" t="e">
        <f t="shared" si="226"/>
        <v>#N/A</v>
      </c>
      <c r="CK138" s="16" t="e">
        <f t="shared" si="227"/>
        <v>#N/A</v>
      </c>
      <c r="CL138" s="45" t="e">
        <f>'SC5'!BF54</f>
        <v>#N/A</v>
      </c>
      <c r="CM138" s="46">
        <f>'SC5'!BG54</f>
        <v>0</v>
      </c>
      <c r="CN138" s="46">
        <f>'SC5'!BH54</f>
        <v>0</v>
      </c>
      <c r="CO138" s="46" t="e">
        <f t="shared" si="228"/>
        <v>#N/A</v>
      </c>
      <c r="CP138" s="47" t="e">
        <f t="shared" si="229"/>
        <v>#N/A</v>
      </c>
      <c r="CQ138" s="16" t="e">
        <f>'SC5'!BI54</f>
        <v>#N/A</v>
      </c>
      <c r="CR138" s="16">
        <f>'SC5'!BJ54</f>
        <v>0</v>
      </c>
      <c r="CS138" s="16">
        <f>'SC5'!BK54</f>
        <v>0</v>
      </c>
      <c r="CT138" s="16" t="e">
        <f t="shared" si="230"/>
        <v>#N/A</v>
      </c>
      <c r="CU138" s="16" t="e">
        <f t="shared" si="231"/>
        <v>#N/A</v>
      </c>
      <c r="CV138" s="45" t="e">
        <f>'SC5'!BL54</f>
        <v>#N/A</v>
      </c>
      <c r="CW138" s="46">
        <f>'SC5'!BM54</f>
        <v>0</v>
      </c>
      <c r="CX138" s="46">
        <f>'SC5'!BN54</f>
        <v>0</v>
      </c>
      <c r="CY138" s="46" t="e">
        <f t="shared" si="232"/>
        <v>#N/A</v>
      </c>
      <c r="CZ138" s="47" t="e">
        <f t="shared" si="233"/>
        <v>#N/A</v>
      </c>
      <c r="DA138" s="16" t="e">
        <f>'SC5'!BO54</f>
        <v>#N/A</v>
      </c>
      <c r="DB138" s="16">
        <f>'SC5'!BP54</f>
        <v>0</v>
      </c>
      <c r="DC138" s="16">
        <f>'SC5'!BQ54</f>
        <v>0</v>
      </c>
      <c r="DD138" s="16" t="e">
        <f t="shared" si="234"/>
        <v>#N/A</v>
      </c>
      <c r="DE138" s="16" t="e">
        <f t="shared" si="235"/>
        <v>#N/A</v>
      </c>
      <c r="DF138" s="45" t="e">
        <f>'SC5'!BR54</f>
        <v>#N/A</v>
      </c>
      <c r="DG138" s="46">
        <f>'SC5'!BS54</f>
        <v>0</v>
      </c>
      <c r="DH138" s="46">
        <f>'SC5'!BT54</f>
        <v>0</v>
      </c>
      <c r="DI138" s="46" t="e">
        <f t="shared" si="236"/>
        <v>#N/A</v>
      </c>
      <c r="DJ138" s="47" t="e">
        <f t="shared" si="237"/>
        <v>#N/A</v>
      </c>
      <c r="DK138" s="16" t="e">
        <f>'SC5'!BU54</f>
        <v>#N/A</v>
      </c>
      <c r="DL138" s="16">
        <f>'SC5'!BV54</f>
        <v>0</v>
      </c>
      <c r="DM138" s="16">
        <f>'SC5'!BW54</f>
        <v>0</v>
      </c>
      <c r="DN138" s="16" t="e">
        <f t="shared" si="238"/>
        <v>#N/A</v>
      </c>
      <c r="DO138" s="16" t="e">
        <f t="shared" si="239"/>
        <v>#N/A</v>
      </c>
      <c r="DP138" s="45" t="e">
        <f>'SC5'!BX54</f>
        <v>#N/A</v>
      </c>
      <c r="DQ138" s="46">
        <f>'SC5'!BY54</f>
        <v>0</v>
      </c>
      <c r="DR138" s="46">
        <f>'SC5'!BZ54</f>
        <v>0</v>
      </c>
      <c r="DS138" s="46" t="e">
        <f t="shared" si="240"/>
        <v>#N/A</v>
      </c>
      <c r="DT138" s="47" t="e">
        <f t="shared" si="241"/>
        <v>#N/A</v>
      </c>
      <c r="DU138" s="16" t="e">
        <f>'SC5'!CA54</f>
        <v>#N/A</v>
      </c>
      <c r="DV138" s="16">
        <f>'SC5'!CB54</f>
        <v>0</v>
      </c>
      <c r="DW138" s="16">
        <f>'SC5'!CC54</f>
        <v>0</v>
      </c>
      <c r="DX138" s="16" t="e">
        <f t="shared" si="242"/>
        <v>#N/A</v>
      </c>
      <c r="DY138" s="16" t="e">
        <f t="shared" si="243"/>
        <v>#N/A</v>
      </c>
      <c r="DZ138" s="45" t="e">
        <f>'SC5'!CD54</f>
        <v>#N/A</v>
      </c>
      <c r="EA138" s="46">
        <f>'SC5'!CE54</f>
        <v>0</v>
      </c>
      <c r="EB138" s="46">
        <f>'SC5'!CF54</f>
        <v>0</v>
      </c>
      <c r="EC138" s="46" t="e">
        <f t="shared" si="244"/>
        <v>#N/A</v>
      </c>
      <c r="ED138" s="47" t="e">
        <f t="shared" si="245"/>
        <v>#N/A</v>
      </c>
      <c r="EE138" s="16" t="e">
        <f>'SC5'!CG54</f>
        <v>#N/A</v>
      </c>
      <c r="EF138" s="16">
        <f>'SC5'!CH54</f>
        <v>0</v>
      </c>
      <c r="EG138" s="16">
        <f>'SC5'!CI54</f>
        <v>0</v>
      </c>
      <c r="EH138" s="16" t="e">
        <f t="shared" si="246"/>
        <v>#N/A</v>
      </c>
      <c r="EI138" s="16" t="e">
        <f t="shared" si="247"/>
        <v>#N/A</v>
      </c>
      <c r="EJ138" s="45" t="e">
        <f>'SC5'!CJ54</f>
        <v>#N/A</v>
      </c>
      <c r="EK138" s="46">
        <f>'SC5'!CK54</f>
        <v>0</v>
      </c>
      <c r="EL138" s="46">
        <f>'SC5'!CL54</f>
        <v>0</v>
      </c>
      <c r="EM138" s="46" t="e">
        <f t="shared" si="248"/>
        <v>#N/A</v>
      </c>
      <c r="EN138" s="47" t="e">
        <f t="shared" si="249"/>
        <v>#N/A</v>
      </c>
      <c r="EO138" s="16" t="e">
        <f>'SC5'!CM54</f>
        <v>#N/A</v>
      </c>
      <c r="EP138" s="16">
        <f>'SC5'!CN54</f>
        <v>0</v>
      </c>
      <c r="EQ138" s="16">
        <f>'SC5'!CO54</f>
        <v>0</v>
      </c>
      <c r="ER138" s="16" t="e">
        <f t="shared" si="250"/>
        <v>#N/A</v>
      </c>
      <c r="ES138" s="16" t="e">
        <f t="shared" si="251"/>
        <v>#N/A</v>
      </c>
      <c r="ET138" s="45" t="e">
        <f>'SC5'!CP54</f>
        <v>#N/A</v>
      </c>
      <c r="EU138" s="46">
        <f>'SC5'!CQ54</f>
        <v>0</v>
      </c>
      <c r="EV138" s="46">
        <f>'SC5'!CR54</f>
        <v>0</v>
      </c>
      <c r="EW138" s="46" t="e">
        <f t="shared" si="252"/>
        <v>#N/A</v>
      </c>
      <c r="EX138" s="47" t="e">
        <f t="shared" si="253"/>
        <v>#N/A</v>
      </c>
      <c r="EY138" s="16" t="e">
        <f>'SC5'!CS54</f>
        <v>#N/A</v>
      </c>
      <c r="EZ138" s="16">
        <f>'SC5'!CT54</f>
        <v>0</v>
      </c>
      <c r="FA138" s="16">
        <f>'SC5'!CU54</f>
        <v>0</v>
      </c>
      <c r="FB138" s="16" t="e">
        <f t="shared" si="254"/>
        <v>#N/A</v>
      </c>
      <c r="FC138" s="16" t="e">
        <f t="shared" si="255"/>
        <v>#N/A</v>
      </c>
      <c r="FD138" s="45" t="e">
        <f>'SC5'!CV54</f>
        <v>#N/A</v>
      </c>
      <c r="FE138" s="46">
        <f>'SC5'!CW54</f>
        <v>0</v>
      </c>
      <c r="FF138" s="46">
        <f>'SC5'!CX54</f>
        <v>0</v>
      </c>
      <c r="FG138" s="46" t="e">
        <f t="shared" si="256"/>
        <v>#N/A</v>
      </c>
      <c r="FH138" s="47" t="e">
        <f t="shared" si="257"/>
        <v>#N/A</v>
      </c>
      <c r="FI138" s="16" t="e">
        <f>'SC5'!CY54</f>
        <v>#N/A</v>
      </c>
      <c r="FJ138" s="16">
        <f>'SC5'!CZ54</f>
        <v>0</v>
      </c>
      <c r="FK138" s="16">
        <f>'SC5'!DA54</f>
        <v>0</v>
      </c>
      <c r="FL138" s="16" t="e">
        <f t="shared" si="258"/>
        <v>#N/A</v>
      </c>
      <c r="FM138" s="16" t="e">
        <f t="shared" si="259"/>
        <v>#N/A</v>
      </c>
      <c r="FN138" s="45" t="e">
        <f>'SC5'!DB54</f>
        <v>#N/A</v>
      </c>
      <c r="FO138" s="46">
        <f>'SC5'!DC54</f>
        <v>0</v>
      </c>
      <c r="FP138" s="46">
        <f>'SC5'!DD54</f>
        <v>0</v>
      </c>
      <c r="FQ138" s="46" t="e">
        <f t="shared" si="260"/>
        <v>#N/A</v>
      </c>
      <c r="FR138" s="47" t="e">
        <f t="shared" si="261"/>
        <v>#N/A</v>
      </c>
      <c r="FS138" s="16" t="e">
        <f>'SC5'!DE54</f>
        <v>#N/A</v>
      </c>
      <c r="FT138" s="16">
        <f>'SC5'!DF54</f>
        <v>0</v>
      </c>
      <c r="FU138" s="16">
        <f>'SC5'!DG54</f>
        <v>0</v>
      </c>
      <c r="FV138" s="16" t="e">
        <f t="shared" si="262"/>
        <v>#N/A</v>
      </c>
      <c r="FW138" s="16" t="e">
        <f t="shared" si="263"/>
        <v>#N/A</v>
      </c>
      <c r="FX138" s="45" t="e">
        <f>'SC5'!DH54</f>
        <v>#N/A</v>
      </c>
      <c r="FY138" s="46">
        <f>'SC5'!DI54</f>
        <v>0</v>
      </c>
      <c r="FZ138" s="46">
        <f>'SC5'!DJ54</f>
        <v>0</v>
      </c>
      <c r="GA138" s="46" t="e">
        <f t="shared" si="264"/>
        <v>#N/A</v>
      </c>
      <c r="GB138" s="47" t="e">
        <f t="shared" si="265"/>
        <v>#N/A</v>
      </c>
      <c r="GC138" s="16" t="e">
        <f>'SC5'!DK54</f>
        <v>#N/A</v>
      </c>
      <c r="GD138" s="16">
        <f>'SC5'!DL54</f>
        <v>0</v>
      </c>
      <c r="GE138" s="16">
        <f>'SC5'!DM54</f>
        <v>0</v>
      </c>
      <c r="GF138" s="16" t="e">
        <f t="shared" si="266"/>
        <v>#N/A</v>
      </c>
      <c r="GG138" s="16" t="e">
        <f t="shared" si="267"/>
        <v>#N/A</v>
      </c>
      <c r="GH138" s="45" t="e">
        <f>'SC5'!DN54</f>
        <v>#N/A</v>
      </c>
      <c r="GI138" s="46">
        <f>'SC5'!DO54</f>
        <v>0</v>
      </c>
      <c r="GJ138" s="46">
        <f>'SC5'!DP54</f>
        <v>0</v>
      </c>
      <c r="GK138" s="46" t="e">
        <f t="shared" si="268"/>
        <v>#N/A</v>
      </c>
      <c r="GL138" s="47" t="e">
        <f t="shared" si="269"/>
        <v>#N/A</v>
      </c>
      <c r="GM138" s="16" t="e">
        <f>'SC5'!DQ54</f>
        <v>#N/A</v>
      </c>
      <c r="GN138" s="16">
        <f>'SC5'!DR54</f>
        <v>0</v>
      </c>
      <c r="GO138" s="16">
        <f>'SC5'!DS54</f>
        <v>0</v>
      </c>
      <c r="GP138" s="16" t="e">
        <f t="shared" si="270"/>
        <v>#N/A</v>
      </c>
      <c r="GQ138" s="16" t="e">
        <f t="shared" si="271"/>
        <v>#N/A</v>
      </c>
      <c r="GR138" s="45" t="e">
        <f>'SC5'!DT54</f>
        <v>#N/A</v>
      </c>
      <c r="GS138" s="46">
        <f>'SC5'!DU54</f>
        <v>0</v>
      </c>
      <c r="GT138" s="46">
        <f>'SC5'!DV54</f>
        <v>0</v>
      </c>
      <c r="GU138" s="46" t="e">
        <f t="shared" si="272"/>
        <v>#N/A</v>
      </c>
      <c r="GV138" s="47" t="e">
        <f t="shared" si="273"/>
        <v>#N/A</v>
      </c>
      <c r="GW138" s="16" t="e">
        <f>'SC5'!DW54</f>
        <v>#N/A</v>
      </c>
      <c r="GX138" s="16">
        <f>'SC5'!DX54</f>
        <v>0</v>
      </c>
      <c r="GY138" s="16">
        <f>'SC5'!DY54</f>
        <v>0</v>
      </c>
      <c r="GZ138" s="16" t="e">
        <f t="shared" si="274"/>
        <v>#N/A</v>
      </c>
      <c r="HA138" s="16" t="e">
        <f t="shared" si="275"/>
        <v>#N/A</v>
      </c>
      <c r="HB138" s="45" t="e">
        <f>'SC5'!DZ54</f>
        <v>#N/A</v>
      </c>
      <c r="HC138" s="46">
        <f>'SC5'!EA54</f>
        <v>0</v>
      </c>
      <c r="HD138" s="46">
        <f>'SC5'!EB54</f>
        <v>0</v>
      </c>
      <c r="HE138" s="46" t="e">
        <f t="shared" si="276"/>
        <v>#N/A</v>
      </c>
      <c r="HF138" s="47" t="e">
        <f t="shared" si="277"/>
        <v>#N/A</v>
      </c>
      <c r="HG138" s="16" t="e">
        <f>'SC5'!EC54</f>
        <v>#N/A</v>
      </c>
      <c r="HH138" s="16">
        <f>'SC5'!ED54</f>
        <v>0</v>
      </c>
      <c r="HI138" s="16">
        <f>'SC5'!EE54</f>
        <v>0</v>
      </c>
      <c r="HJ138" s="16" t="e">
        <f t="shared" si="278"/>
        <v>#N/A</v>
      </c>
      <c r="HK138" s="16" t="e">
        <f t="shared" si="279"/>
        <v>#N/A</v>
      </c>
      <c r="HL138" s="45" t="e">
        <f>'SC5'!EF54</f>
        <v>#N/A</v>
      </c>
      <c r="HM138" s="46">
        <f>'SC5'!EG54</f>
        <v>0</v>
      </c>
      <c r="HN138" s="46">
        <f>'SC5'!EH54</f>
        <v>0</v>
      </c>
      <c r="HO138" s="46" t="e">
        <f t="shared" si="280"/>
        <v>#N/A</v>
      </c>
      <c r="HP138" s="47" t="e">
        <f t="shared" si="281"/>
        <v>#N/A</v>
      </c>
      <c r="HQ138" s="16" t="e">
        <f>'SC5'!EI54</f>
        <v>#N/A</v>
      </c>
      <c r="HR138" s="16">
        <f>'SC5'!EJ54</f>
        <v>0</v>
      </c>
      <c r="HS138" s="16">
        <f>'SC5'!EK54</f>
        <v>0</v>
      </c>
      <c r="HT138" s="16" t="e">
        <f t="shared" si="282"/>
        <v>#N/A</v>
      </c>
      <c r="HU138" s="16" t="e">
        <f t="shared" si="283"/>
        <v>#N/A</v>
      </c>
      <c r="HV138" s="45" t="e">
        <f>'SC5'!EL54</f>
        <v>#N/A</v>
      </c>
      <c r="HW138" s="46">
        <f>'SC5'!EM54</f>
        <v>0</v>
      </c>
      <c r="HX138" s="46">
        <f>'SC5'!EN54</f>
        <v>0</v>
      </c>
      <c r="HY138" s="46" t="e">
        <f t="shared" si="284"/>
        <v>#N/A</v>
      </c>
      <c r="HZ138" s="47" t="e">
        <f t="shared" si="285"/>
        <v>#N/A</v>
      </c>
      <c r="IA138" s="45" t="e">
        <f>'SC5'!EO54</f>
        <v>#N/A</v>
      </c>
      <c r="IB138" s="46">
        <f>'SC5'!EP54</f>
        <v>0</v>
      </c>
      <c r="IC138" s="46">
        <f>'SC5'!EQ54</f>
        <v>0</v>
      </c>
      <c r="ID138" s="46" t="e">
        <f t="shared" si="286"/>
        <v>#N/A</v>
      </c>
      <c r="IE138" s="47" t="e">
        <f t="shared" si="287"/>
        <v>#N/A</v>
      </c>
    </row>
    <row r="139" spans="1:239" s="16" customFormat="1" x14ac:dyDescent="0.25">
      <c r="A139" s="16">
        <f>'SC5'!A55</f>
        <v>0</v>
      </c>
      <c r="B139" s="16" t="e">
        <f>'SC5'!B55</f>
        <v>#N/A</v>
      </c>
      <c r="C139" s="16" t="e">
        <f>'SC5'!C55</f>
        <v>#N/A</v>
      </c>
      <c r="D139" s="16" t="e">
        <f>'SC5'!D55</f>
        <v>#N/A</v>
      </c>
      <c r="E139" s="16" t="e">
        <f>'SC5'!E55</f>
        <v>#N/A</v>
      </c>
      <c r="F139" s="16" t="e">
        <f>'SC5'!F55</f>
        <v>#N/A</v>
      </c>
      <c r="G139" s="16" t="e">
        <f>'SC5'!G55</f>
        <v>#N/A</v>
      </c>
      <c r="H139" s="16" t="e">
        <f>'SC5'!H55</f>
        <v>#N/A</v>
      </c>
      <c r="I139" s="16" t="e">
        <f>'SC5'!I55</f>
        <v>#N/A</v>
      </c>
      <c r="J139" s="45" t="e">
        <f>'SC5'!J55</f>
        <v>#N/A</v>
      </c>
      <c r="K139" s="46">
        <f>'SC5'!K55</f>
        <v>0</v>
      </c>
      <c r="L139" s="46">
        <f>'SC5'!L55</f>
        <v>0</v>
      </c>
      <c r="M139" s="46" t="e">
        <f t="shared" si="196"/>
        <v>#N/A</v>
      </c>
      <c r="N139" s="47" t="e">
        <f t="shared" si="197"/>
        <v>#N/A</v>
      </c>
      <c r="O139" s="16" t="e">
        <f>'SC5'!M55</f>
        <v>#N/A</v>
      </c>
      <c r="P139" s="16">
        <f>'SC5'!N55</f>
        <v>0</v>
      </c>
      <c r="Q139" s="16">
        <f>'SC5'!O55</f>
        <v>0</v>
      </c>
      <c r="R139" s="16" t="e">
        <f t="shared" si="198"/>
        <v>#N/A</v>
      </c>
      <c r="S139" s="16" t="e">
        <f t="shared" si="199"/>
        <v>#N/A</v>
      </c>
      <c r="T139" s="45" t="e">
        <f>'SC5'!P55</f>
        <v>#N/A</v>
      </c>
      <c r="U139" s="46">
        <f>'SC5'!Q55</f>
        <v>0</v>
      </c>
      <c r="V139" s="46">
        <f>'SC5'!R55</f>
        <v>0</v>
      </c>
      <c r="W139" s="46" t="e">
        <f t="shared" si="200"/>
        <v>#N/A</v>
      </c>
      <c r="X139" s="47" t="e">
        <f t="shared" si="201"/>
        <v>#N/A</v>
      </c>
      <c r="Y139" s="16" t="e">
        <f>'SC5'!S55</f>
        <v>#N/A</v>
      </c>
      <c r="Z139" s="16">
        <f>'SC5'!T55</f>
        <v>0</v>
      </c>
      <c r="AA139" s="16">
        <f>'SC5'!U55</f>
        <v>0</v>
      </c>
      <c r="AB139" s="16" t="e">
        <f t="shared" si="202"/>
        <v>#N/A</v>
      </c>
      <c r="AC139" s="16" t="e">
        <f t="shared" si="203"/>
        <v>#N/A</v>
      </c>
      <c r="AD139" s="45" t="e">
        <f>'SC5'!V55</f>
        <v>#N/A</v>
      </c>
      <c r="AE139" s="46">
        <f>'SC5'!W55</f>
        <v>0</v>
      </c>
      <c r="AF139" s="46">
        <f>'SC5'!X55</f>
        <v>0</v>
      </c>
      <c r="AG139" s="46" t="e">
        <f t="shared" si="204"/>
        <v>#N/A</v>
      </c>
      <c r="AH139" s="47" t="e">
        <f t="shared" si="205"/>
        <v>#N/A</v>
      </c>
      <c r="AI139" s="16" t="e">
        <f>'SC5'!Y55</f>
        <v>#N/A</v>
      </c>
      <c r="AJ139" s="16">
        <f>'SC5'!Z55</f>
        <v>0</v>
      </c>
      <c r="AK139" s="16">
        <f>'SC5'!AA55</f>
        <v>0</v>
      </c>
      <c r="AL139" s="16" t="e">
        <f t="shared" si="206"/>
        <v>#N/A</v>
      </c>
      <c r="AM139" s="16" t="e">
        <f t="shared" si="207"/>
        <v>#N/A</v>
      </c>
      <c r="AN139" s="45" t="e">
        <f>'SC5'!AB55</f>
        <v>#N/A</v>
      </c>
      <c r="AO139" s="46">
        <f>'SC5'!AC55</f>
        <v>0</v>
      </c>
      <c r="AP139" s="46">
        <f>'SC5'!AD55</f>
        <v>0</v>
      </c>
      <c r="AQ139" s="46" t="e">
        <f t="shared" si="208"/>
        <v>#N/A</v>
      </c>
      <c r="AR139" s="47" t="e">
        <f t="shared" si="209"/>
        <v>#N/A</v>
      </c>
      <c r="AS139" s="16" t="e">
        <f>'SC5'!AE55</f>
        <v>#N/A</v>
      </c>
      <c r="AT139" s="16">
        <f>'SC5'!AF55</f>
        <v>0</v>
      </c>
      <c r="AU139" s="16">
        <f>'SC5'!AG55</f>
        <v>0</v>
      </c>
      <c r="AV139" s="16" t="e">
        <f t="shared" si="210"/>
        <v>#N/A</v>
      </c>
      <c r="AW139" s="16" t="e">
        <f t="shared" si="211"/>
        <v>#N/A</v>
      </c>
      <c r="AX139" s="45" t="e">
        <f>'SC5'!AH55</f>
        <v>#N/A</v>
      </c>
      <c r="AY139" s="46">
        <f>'SC5'!AI55</f>
        <v>0</v>
      </c>
      <c r="AZ139" s="46">
        <f>'SC5'!AJ55</f>
        <v>0</v>
      </c>
      <c r="BA139" s="46" t="e">
        <f t="shared" si="212"/>
        <v>#N/A</v>
      </c>
      <c r="BB139" s="47" t="e">
        <f t="shared" si="213"/>
        <v>#N/A</v>
      </c>
      <c r="BC139" s="16" t="e">
        <f>'SC5'!AK55</f>
        <v>#N/A</v>
      </c>
      <c r="BD139" s="16">
        <f>'SC5'!AL55</f>
        <v>0</v>
      </c>
      <c r="BE139" s="16">
        <f>'SC5'!AM55</f>
        <v>0</v>
      </c>
      <c r="BF139" s="16" t="e">
        <f t="shared" si="214"/>
        <v>#N/A</v>
      </c>
      <c r="BG139" s="16" t="e">
        <f t="shared" si="215"/>
        <v>#N/A</v>
      </c>
      <c r="BH139" s="45" t="e">
        <f>'SC5'!AN55</f>
        <v>#N/A</v>
      </c>
      <c r="BI139" s="46">
        <f>'SC5'!AO55</f>
        <v>0</v>
      </c>
      <c r="BJ139" s="46">
        <f>'SC5'!AP55</f>
        <v>0</v>
      </c>
      <c r="BK139" s="46" t="e">
        <f t="shared" si="216"/>
        <v>#N/A</v>
      </c>
      <c r="BL139" s="47" t="e">
        <f t="shared" si="217"/>
        <v>#N/A</v>
      </c>
      <c r="BM139" s="16" t="e">
        <f>'SC5'!AQ55</f>
        <v>#N/A</v>
      </c>
      <c r="BN139" s="16">
        <f>'SC5'!AR55</f>
        <v>0</v>
      </c>
      <c r="BO139" s="16">
        <f>'SC5'!AS55</f>
        <v>0</v>
      </c>
      <c r="BP139" s="16" t="e">
        <f t="shared" si="218"/>
        <v>#N/A</v>
      </c>
      <c r="BQ139" s="16" t="e">
        <f t="shared" si="219"/>
        <v>#N/A</v>
      </c>
      <c r="BR139" s="45" t="e">
        <f>'SC5'!AT55</f>
        <v>#N/A</v>
      </c>
      <c r="BS139" s="46">
        <f>'SC5'!AU55</f>
        <v>0</v>
      </c>
      <c r="BT139" s="46">
        <f>'SC5'!AV55</f>
        <v>0</v>
      </c>
      <c r="BU139" s="46" t="e">
        <f t="shared" si="220"/>
        <v>#N/A</v>
      </c>
      <c r="BV139" s="47" t="e">
        <f t="shared" si="221"/>
        <v>#N/A</v>
      </c>
      <c r="BW139" s="16" t="e">
        <f>'SC5'!AW55</f>
        <v>#N/A</v>
      </c>
      <c r="BX139" s="16">
        <f>'SC5'!AX55</f>
        <v>0</v>
      </c>
      <c r="BY139" s="16">
        <f>'SC5'!AY55</f>
        <v>0</v>
      </c>
      <c r="BZ139" s="16" t="e">
        <f t="shared" si="222"/>
        <v>#N/A</v>
      </c>
      <c r="CA139" s="16" t="e">
        <f t="shared" si="223"/>
        <v>#N/A</v>
      </c>
      <c r="CB139" s="45" t="e">
        <f>'SC5'!AZ55</f>
        <v>#N/A</v>
      </c>
      <c r="CC139" s="46">
        <f>'SC5'!BA55</f>
        <v>0</v>
      </c>
      <c r="CD139" s="46">
        <f>'SC5'!BB55</f>
        <v>0</v>
      </c>
      <c r="CE139" s="46" t="e">
        <f t="shared" si="224"/>
        <v>#N/A</v>
      </c>
      <c r="CF139" s="47" t="e">
        <f t="shared" si="225"/>
        <v>#N/A</v>
      </c>
      <c r="CG139" s="16" t="e">
        <f>'SC5'!BC55</f>
        <v>#N/A</v>
      </c>
      <c r="CH139" s="16">
        <f>'SC5'!BD55</f>
        <v>0</v>
      </c>
      <c r="CI139" s="16">
        <f>'SC5'!BE55</f>
        <v>0</v>
      </c>
      <c r="CJ139" s="16" t="e">
        <f t="shared" si="226"/>
        <v>#N/A</v>
      </c>
      <c r="CK139" s="16" t="e">
        <f t="shared" si="227"/>
        <v>#N/A</v>
      </c>
      <c r="CL139" s="45" t="e">
        <f>'SC5'!BF55</f>
        <v>#N/A</v>
      </c>
      <c r="CM139" s="46">
        <f>'SC5'!BG55</f>
        <v>0</v>
      </c>
      <c r="CN139" s="46">
        <f>'SC5'!BH55</f>
        <v>0</v>
      </c>
      <c r="CO139" s="46" t="e">
        <f t="shared" si="228"/>
        <v>#N/A</v>
      </c>
      <c r="CP139" s="47" t="e">
        <f t="shared" si="229"/>
        <v>#N/A</v>
      </c>
      <c r="CQ139" s="16" t="e">
        <f>'SC5'!BI55</f>
        <v>#N/A</v>
      </c>
      <c r="CR139" s="16">
        <f>'SC5'!BJ55</f>
        <v>0</v>
      </c>
      <c r="CS139" s="16">
        <f>'SC5'!BK55</f>
        <v>0</v>
      </c>
      <c r="CT139" s="16" t="e">
        <f t="shared" si="230"/>
        <v>#N/A</v>
      </c>
      <c r="CU139" s="16" t="e">
        <f t="shared" si="231"/>
        <v>#N/A</v>
      </c>
      <c r="CV139" s="45" t="e">
        <f>'SC5'!BL55</f>
        <v>#N/A</v>
      </c>
      <c r="CW139" s="46">
        <f>'SC5'!BM55</f>
        <v>0</v>
      </c>
      <c r="CX139" s="46">
        <f>'SC5'!BN55</f>
        <v>0</v>
      </c>
      <c r="CY139" s="46" t="e">
        <f t="shared" si="232"/>
        <v>#N/A</v>
      </c>
      <c r="CZ139" s="47" t="e">
        <f t="shared" si="233"/>
        <v>#N/A</v>
      </c>
      <c r="DA139" s="16" t="e">
        <f>'SC5'!BO55</f>
        <v>#N/A</v>
      </c>
      <c r="DB139" s="16">
        <f>'SC5'!BP55</f>
        <v>0</v>
      </c>
      <c r="DC139" s="16">
        <f>'SC5'!BQ55</f>
        <v>0</v>
      </c>
      <c r="DD139" s="16" t="e">
        <f t="shared" si="234"/>
        <v>#N/A</v>
      </c>
      <c r="DE139" s="16" t="e">
        <f t="shared" si="235"/>
        <v>#N/A</v>
      </c>
      <c r="DF139" s="45" t="e">
        <f>'SC5'!BR55</f>
        <v>#N/A</v>
      </c>
      <c r="DG139" s="46">
        <f>'SC5'!BS55</f>
        <v>0</v>
      </c>
      <c r="DH139" s="46">
        <f>'SC5'!BT55</f>
        <v>0</v>
      </c>
      <c r="DI139" s="46" t="e">
        <f t="shared" si="236"/>
        <v>#N/A</v>
      </c>
      <c r="DJ139" s="47" t="e">
        <f t="shared" si="237"/>
        <v>#N/A</v>
      </c>
      <c r="DK139" s="16" t="e">
        <f>'SC5'!BU55</f>
        <v>#N/A</v>
      </c>
      <c r="DL139" s="16">
        <f>'SC5'!BV55</f>
        <v>0</v>
      </c>
      <c r="DM139" s="16">
        <f>'SC5'!BW55</f>
        <v>0</v>
      </c>
      <c r="DN139" s="16" t="e">
        <f t="shared" si="238"/>
        <v>#N/A</v>
      </c>
      <c r="DO139" s="16" t="e">
        <f t="shared" si="239"/>
        <v>#N/A</v>
      </c>
      <c r="DP139" s="45" t="e">
        <f>'SC5'!BX55</f>
        <v>#N/A</v>
      </c>
      <c r="DQ139" s="46">
        <f>'SC5'!BY55</f>
        <v>0</v>
      </c>
      <c r="DR139" s="46">
        <f>'SC5'!BZ55</f>
        <v>0</v>
      </c>
      <c r="DS139" s="46" t="e">
        <f t="shared" si="240"/>
        <v>#N/A</v>
      </c>
      <c r="DT139" s="47" t="e">
        <f t="shared" si="241"/>
        <v>#N/A</v>
      </c>
      <c r="DU139" s="16" t="e">
        <f>'SC5'!CA55</f>
        <v>#N/A</v>
      </c>
      <c r="DV139" s="16">
        <f>'SC5'!CB55</f>
        <v>0</v>
      </c>
      <c r="DW139" s="16">
        <f>'SC5'!CC55</f>
        <v>0</v>
      </c>
      <c r="DX139" s="16" t="e">
        <f t="shared" si="242"/>
        <v>#N/A</v>
      </c>
      <c r="DY139" s="16" t="e">
        <f t="shared" si="243"/>
        <v>#N/A</v>
      </c>
      <c r="DZ139" s="45" t="e">
        <f>'SC5'!CD55</f>
        <v>#N/A</v>
      </c>
      <c r="EA139" s="46">
        <f>'SC5'!CE55</f>
        <v>0</v>
      </c>
      <c r="EB139" s="46">
        <f>'SC5'!CF55</f>
        <v>0</v>
      </c>
      <c r="EC139" s="46" t="e">
        <f t="shared" si="244"/>
        <v>#N/A</v>
      </c>
      <c r="ED139" s="47" t="e">
        <f t="shared" si="245"/>
        <v>#N/A</v>
      </c>
      <c r="EE139" s="16" t="e">
        <f>'SC5'!CG55</f>
        <v>#N/A</v>
      </c>
      <c r="EF139" s="16">
        <f>'SC5'!CH55</f>
        <v>0</v>
      </c>
      <c r="EG139" s="16">
        <f>'SC5'!CI55</f>
        <v>0</v>
      </c>
      <c r="EH139" s="16" t="e">
        <f t="shared" si="246"/>
        <v>#N/A</v>
      </c>
      <c r="EI139" s="16" t="e">
        <f t="shared" si="247"/>
        <v>#N/A</v>
      </c>
      <c r="EJ139" s="45" t="e">
        <f>'SC5'!CJ55</f>
        <v>#N/A</v>
      </c>
      <c r="EK139" s="46">
        <f>'SC5'!CK55</f>
        <v>0</v>
      </c>
      <c r="EL139" s="46">
        <f>'SC5'!CL55</f>
        <v>0</v>
      </c>
      <c r="EM139" s="46" t="e">
        <f t="shared" si="248"/>
        <v>#N/A</v>
      </c>
      <c r="EN139" s="47" t="e">
        <f t="shared" si="249"/>
        <v>#N/A</v>
      </c>
      <c r="EO139" s="16" t="e">
        <f>'SC5'!CM55</f>
        <v>#N/A</v>
      </c>
      <c r="EP139" s="16">
        <f>'SC5'!CN55</f>
        <v>0</v>
      </c>
      <c r="EQ139" s="16">
        <f>'SC5'!CO55</f>
        <v>0</v>
      </c>
      <c r="ER139" s="16" t="e">
        <f t="shared" si="250"/>
        <v>#N/A</v>
      </c>
      <c r="ES139" s="16" t="e">
        <f t="shared" si="251"/>
        <v>#N/A</v>
      </c>
      <c r="ET139" s="45" t="e">
        <f>'SC5'!CP55</f>
        <v>#N/A</v>
      </c>
      <c r="EU139" s="46">
        <f>'SC5'!CQ55</f>
        <v>0</v>
      </c>
      <c r="EV139" s="46">
        <f>'SC5'!CR55</f>
        <v>0</v>
      </c>
      <c r="EW139" s="46" t="e">
        <f t="shared" si="252"/>
        <v>#N/A</v>
      </c>
      <c r="EX139" s="47" t="e">
        <f t="shared" si="253"/>
        <v>#N/A</v>
      </c>
      <c r="EY139" s="16" t="e">
        <f>'SC5'!CS55</f>
        <v>#N/A</v>
      </c>
      <c r="EZ139" s="16">
        <f>'SC5'!CT55</f>
        <v>0</v>
      </c>
      <c r="FA139" s="16">
        <f>'SC5'!CU55</f>
        <v>0</v>
      </c>
      <c r="FB139" s="16" t="e">
        <f t="shared" si="254"/>
        <v>#N/A</v>
      </c>
      <c r="FC139" s="16" t="e">
        <f t="shared" si="255"/>
        <v>#N/A</v>
      </c>
      <c r="FD139" s="45" t="e">
        <f>'SC5'!CV55</f>
        <v>#N/A</v>
      </c>
      <c r="FE139" s="46">
        <f>'SC5'!CW55</f>
        <v>0</v>
      </c>
      <c r="FF139" s="46">
        <f>'SC5'!CX55</f>
        <v>0</v>
      </c>
      <c r="FG139" s="46" t="e">
        <f t="shared" si="256"/>
        <v>#N/A</v>
      </c>
      <c r="FH139" s="47" t="e">
        <f t="shared" si="257"/>
        <v>#N/A</v>
      </c>
      <c r="FI139" s="16" t="e">
        <f>'SC5'!CY55</f>
        <v>#N/A</v>
      </c>
      <c r="FJ139" s="16">
        <f>'SC5'!CZ55</f>
        <v>0</v>
      </c>
      <c r="FK139" s="16">
        <f>'SC5'!DA55</f>
        <v>0</v>
      </c>
      <c r="FL139" s="16" t="e">
        <f t="shared" si="258"/>
        <v>#N/A</v>
      </c>
      <c r="FM139" s="16" t="e">
        <f t="shared" si="259"/>
        <v>#N/A</v>
      </c>
      <c r="FN139" s="45" t="e">
        <f>'SC5'!DB55</f>
        <v>#N/A</v>
      </c>
      <c r="FO139" s="46">
        <f>'SC5'!DC55</f>
        <v>0</v>
      </c>
      <c r="FP139" s="46">
        <f>'SC5'!DD55</f>
        <v>0</v>
      </c>
      <c r="FQ139" s="46" t="e">
        <f t="shared" si="260"/>
        <v>#N/A</v>
      </c>
      <c r="FR139" s="47" t="e">
        <f t="shared" si="261"/>
        <v>#N/A</v>
      </c>
      <c r="FS139" s="16" t="e">
        <f>'SC5'!DE55</f>
        <v>#N/A</v>
      </c>
      <c r="FT139" s="16">
        <f>'SC5'!DF55</f>
        <v>0</v>
      </c>
      <c r="FU139" s="16">
        <f>'SC5'!DG55</f>
        <v>0</v>
      </c>
      <c r="FV139" s="16" t="e">
        <f t="shared" si="262"/>
        <v>#N/A</v>
      </c>
      <c r="FW139" s="16" t="e">
        <f t="shared" si="263"/>
        <v>#N/A</v>
      </c>
      <c r="FX139" s="45" t="e">
        <f>'SC5'!DH55</f>
        <v>#N/A</v>
      </c>
      <c r="FY139" s="46">
        <f>'SC5'!DI55</f>
        <v>0</v>
      </c>
      <c r="FZ139" s="46">
        <f>'SC5'!DJ55</f>
        <v>0</v>
      </c>
      <c r="GA139" s="46" t="e">
        <f t="shared" si="264"/>
        <v>#N/A</v>
      </c>
      <c r="GB139" s="47" t="e">
        <f t="shared" si="265"/>
        <v>#N/A</v>
      </c>
      <c r="GC139" s="16" t="e">
        <f>'SC5'!DK55</f>
        <v>#N/A</v>
      </c>
      <c r="GD139" s="16">
        <f>'SC5'!DL55</f>
        <v>0</v>
      </c>
      <c r="GE139" s="16">
        <f>'SC5'!DM55</f>
        <v>0</v>
      </c>
      <c r="GF139" s="16" t="e">
        <f t="shared" si="266"/>
        <v>#N/A</v>
      </c>
      <c r="GG139" s="16" t="e">
        <f t="shared" si="267"/>
        <v>#N/A</v>
      </c>
      <c r="GH139" s="45" t="e">
        <f>'SC5'!DN55</f>
        <v>#N/A</v>
      </c>
      <c r="GI139" s="46">
        <f>'SC5'!DO55</f>
        <v>0</v>
      </c>
      <c r="GJ139" s="46">
        <f>'SC5'!DP55</f>
        <v>0</v>
      </c>
      <c r="GK139" s="46" t="e">
        <f t="shared" si="268"/>
        <v>#N/A</v>
      </c>
      <c r="GL139" s="47" t="e">
        <f t="shared" si="269"/>
        <v>#N/A</v>
      </c>
      <c r="GM139" s="16" t="e">
        <f>'SC5'!DQ55</f>
        <v>#N/A</v>
      </c>
      <c r="GN139" s="16">
        <f>'SC5'!DR55</f>
        <v>0</v>
      </c>
      <c r="GO139" s="16">
        <f>'SC5'!DS55</f>
        <v>0</v>
      </c>
      <c r="GP139" s="16" t="e">
        <f t="shared" si="270"/>
        <v>#N/A</v>
      </c>
      <c r="GQ139" s="16" t="e">
        <f t="shared" si="271"/>
        <v>#N/A</v>
      </c>
      <c r="GR139" s="45" t="e">
        <f>'SC5'!DT55</f>
        <v>#N/A</v>
      </c>
      <c r="GS139" s="46">
        <f>'SC5'!DU55</f>
        <v>0</v>
      </c>
      <c r="GT139" s="46">
        <f>'SC5'!DV55</f>
        <v>0</v>
      </c>
      <c r="GU139" s="46" t="e">
        <f t="shared" si="272"/>
        <v>#N/A</v>
      </c>
      <c r="GV139" s="47" t="e">
        <f t="shared" si="273"/>
        <v>#N/A</v>
      </c>
      <c r="GW139" s="16" t="e">
        <f>'SC5'!DW55</f>
        <v>#N/A</v>
      </c>
      <c r="GX139" s="16">
        <f>'SC5'!DX55</f>
        <v>0</v>
      </c>
      <c r="GY139" s="16">
        <f>'SC5'!DY55</f>
        <v>0</v>
      </c>
      <c r="GZ139" s="16" t="e">
        <f t="shared" si="274"/>
        <v>#N/A</v>
      </c>
      <c r="HA139" s="16" t="e">
        <f t="shared" si="275"/>
        <v>#N/A</v>
      </c>
      <c r="HB139" s="45" t="e">
        <f>'SC5'!DZ55</f>
        <v>#N/A</v>
      </c>
      <c r="HC139" s="46">
        <f>'SC5'!EA55</f>
        <v>0</v>
      </c>
      <c r="HD139" s="46">
        <f>'SC5'!EB55</f>
        <v>0</v>
      </c>
      <c r="HE139" s="46" t="e">
        <f t="shared" si="276"/>
        <v>#N/A</v>
      </c>
      <c r="HF139" s="47" t="e">
        <f t="shared" si="277"/>
        <v>#N/A</v>
      </c>
      <c r="HG139" s="16" t="e">
        <f>'SC5'!EC55</f>
        <v>#N/A</v>
      </c>
      <c r="HH139" s="16">
        <f>'SC5'!ED55</f>
        <v>0</v>
      </c>
      <c r="HI139" s="16">
        <f>'SC5'!EE55</f>
        <v>0</v>
      </c>
      <c r="HJ139" s="16" t="e">
        <f t="shared" si="278"/>
        <v>#N/A</v>
      </c>
      <c r="HK139" s="16" t="e">
        <f t="shared" si="279"/>
        <v>#N/A</v>
      </c>
      <c r="HL139" s="45" t="e">
        <f>'SC5'!EF55</f>
        <v>#N/A</v>
      </c>
      <c r="HM139" s="46">
        <f>'SC5'!EG55</f>
        <v>0</v>
      </c>
      <c r="HN139" s="46">
        <f>'SC5'!EH55</f>
        <v>0</v>
      </c>
      <c r="HO139" s="46" t="e">
        <f t="shared" si="280"/>
        <v>#N/A</v>
      </c>
      <c r="HP139" s="47" t="e">
        <f t="shared" si="281"/>
        <v>#N/A</v>
      </c>
      <c r="HQ139" s="16" t="e">
        <f>'SC5'!EI55</f>
        <v>#N/A</v>
      </c>
      <c r="HR139" s="16">
        <f>'SC5'!EJ55</f>
        <v>0</v>
      </c>
      <c r="HS139" s="16">
        <f>'SC5'!EK55</f>
        <v>0</v>
      </c>
      <c r="HT139" s="16" t="e">
        <f t="shared" si="282"/>
        <v>#N/A</v>
      </c>
      <c r="HU139" s="16" t="e">
        <f t="shared" si="283"/>
        <v>#N/A</v>
      </c>
      <c r="HV139" s="45" t="e">
        <f>'SC5'!EL55</f>
        <v>#N/A</v>
      </c>
      <c r="HW139" s="46">
        <f>'SC5'!EM55</f>
        <v>0</v>
      </c>
      <c r="HX139" s="46">
        <f>'SC5'!EN55</f>
        <v>0</v>
      </c>
      <c r="HY139" s="46" t="e">
        <f t="shared" si="284"/>
        <v>#N/A</v>
      </c>
      <c r="HZ139" s="47" t="e">
        <f t="shared" si="285"/>
        <v>#N/A</v>
      </c>
      <c r="IA139" s="45" t="e">
        <f>'SC5'!EO55</f>
        <v>#N/A</v>
      </c>
      <c r="IB139" s="46">
        <f>'SC5'!EP55</f>
        <v>0</v>
      </c>
      <c r="IC139" s="46">
        <f>'SC5'!EQ55</f>
        <v>0</v>
      </c>
      <c r="ID139" s="46" t="e">
        <f t="shared" si="286"/>
        <v>#N/A</v>
      </c>
      <c r="IE139" s="47" t="e">
        <f t="shared" si="287"/>
        <v>#N/A</v>
      </c>
    </row>
    <row r="140" spans="1:239" s="16" customFormat="1" x14ac:dyDescent="0.25">
      <c r="A140" s="16">
        <f>'SC5'!A56</f>
        <v>0</v>
      </c>
      <c r="B140" s="16" t="e">
        <f>'SC5'!B56</f>
        <v>#N/A</v>
      </c>
      <c r="C140" s="16" t="e">
        <f>'SC5'!C56</f>
        <v>#N/A</v>
      </c>
      <c r="D140" s="16" t="e">
        <f>'SC5'!D56</f>
        <v>#N/A</v>
      </c>
      <c r="E140" s="16" t="e">
        <f>'SC5'!E56</f>
        <v>#N/A</v>
      </c>
      <c r="F140" s="16" t="e">
        <f>'SC5'!F56</f>
        <v>#N/A</v>
      </c>
      <c r="G140" s="16" t="e">
        <f>'SC5'!G56</f>
        <v>#N/A</v>
      </c>
      <c r="H140" s="16" t="e">
        <f>'SC5'!H56</f>
        <v>#N/A</v>
      </c>
      <c r="I140" s="16" t="e">
        <f>'SC5'!I56</f>
        <v>#N/A</v>
      </c>
      <c r="J140" s="45" t="e">
        <f>'SC5'!J56</f>
        <v>#N/A</v>
      </c>
      <c r="K140" s="46">
        <f>'SC5'!K56</f>
        <v>0</v>
      </c>
      <c r="L140" s="46">
        <f>'SC5'!L56</f>
        <v>0</v>
      </c>
      <c r="M140" s="46" t="e">
        <f t="shared" si="196"/>
        <v>#N/A</v>
      </c>
      <c r="N140" s="47" t="e">
        <f t="shared" si="197"/>
        <v>#N/A</v>
      </c>
      <c r="O140" s="16" t="e">
        <f>'SC5'!M56</f>
        <v>#N/A</v>
      </c>
      <c r="P140" s="16">
        <f>'SC5'!N56</f>
        <v>0</v>
      </c>
      <c r="Q140" s="16">
        <f>'SC5'!O56</f>
        <v>0</v>
      </c>
      <c r="R140" s="16" t="e">
        <f t="shared" si="198"/>
        <v>#N/A</v>
      </c>
      <c r="S140" s="16" t="e">
        <f t="shared" si="199"/>
        <v>#N/A</v>
      </c>
      <c r="T140" s="45" t="e">
        <f>'SC5'!P56</f>
        <v>#N/A</v>
      </c>
      <c r="U140" s="46">
        <f>'SC5'!Q56</f>
        <v>0</v>
      </c>
      <c r="V140" s="46">
        <f>'SC5'!R56</f>
        <v>0</v>
      </c>
      <c r="W140" s="46" t="e">
        <f t="shared" si="200"/>
        <v>#N/A</v>
      </c>
      <c r="X140" s="47" t="e">
        <f t="shared" si="201"/>
        <v>#N/A</v>
      </c>
      <c r="Y140" s="16" t="e">
        <f>'SC5'!S56</f>
        <v>#N/A</v>
      </c>
      <c r="Z140" s="16">
        <f>'SC5'!T56</f>
        <v>0</v>
      </c>
      <c r="AA140" s="16">
        <f>'SC5'!U56</f>
        <v>0</v>
      </c>
      <c r="AB140" s="16" t="e">
        <f t="shared" si="202"/>
        <v>#N/A</v>
      </c>
      <c r="AC140" s="16" t="e">
        <f t="shared" si="203"/>
        <v>#N/A</v>
      </c>
      <c r="AD140" s="45" t="e">
        <f>'SC5'!V56</f>
        <v>#N/A</v>
      </c>
      <c r="AE140" s="46">
        <f>'SC5'!W56</f>
        <v>0</v>
      </c>
      <c r="AF140" s="46">
        <f>'SC5'!X56</f>
        <v>0</v>
      </c>
      <c r="AG140" s="46" t="e">
        <f t="shared" si="204"/>
        <v>#N/A</v>
      </c>
      <c r="AH140" s="47" t="e">
        <f t="shared" si="205"/>
        <v>#N/A</v>
      </c>
      <c r="AI140" s="16" t="e">
        <f>'SC5'!Y56</f>
        <v>#N/A</v>
      </c>
      <c r="AJ140" s="16">
        <f>'SC5'!Z56</f>
        <v>0</v>
      </c>
      <c r="AK140" s="16">
        <f>'SC5'!AA56</f>
        <v>0</v>
      </c>
      <c r="AL140" s="16" t="e">
        <f t="shared" si="206"/>
        <v>#N/A</v>
      </c>
      <c r="AM140" s="16" t="e">
        <f t="shared" si="207"/>
        <v>#N/A</v>
      </c>
      <c r="AN140" s="45" t="e">
        <f>'SC5'!AB56</f>
        <v>#N/A</v>
      </c>
      <c r="AO140" s="46">
        <f>'SC5'!AC56</f>
        <v>0</v>
      </c>
      <c r="AP140" s="46">
        <f>'SC5'!AD56</f>
        <v>0</v>
      </c>
      <c r="AQ140" s="46" t="e">
        <f t="shared" si="208"/>
        <v>#N/A</v>
      </c>
      <c r="AR140" s="47" t="e">
        <f t="shared" si="209"/>
        <v>#N/A</v>
      </c>
      <c r="AS140" s="16" t="e">
        <f>'SC5'!AE56</f>
        <v>#N/A</v>
      </c>
      <c r="AT140" s="16">
        <f>'SC5'!AF56</f>
        <v>0</v>
      </c>
      <c r="AU140" s="16">
        <f>'SC5'!AG56</f>
        <v>0</v>
      </c>
      <c r="AV140" s="16" t="e">
        <f t="shared" si="210"/>
        <v>#N/A</v>
      </c>
      <c r="AW140" s="16" t="e">
        <f t="shared" si="211"/>
        <v>#N/A</v>
      </c>
      <c r="AX140" s="45" t="e">
        <f>'SC5'!AH56</f>
        <v>#N/A</v>
      </c>
      <c r="AY140" s="46">
        <f>'SC5'!AI56</f>
        <v>0</v>
      </c>
      <c r="AZ140" s="46">
        <f>'SC5'!AJ56</f>
        <v>0</v>
      </c>
      <c r="BA140" s="46" t="e">
        <f t="shared" si="212"/>
        <v>#N/A</v>
      </c>
      <c r="BB140" s="47" t="e">
        <f t="shared" si="213"/>
        <v>#N/A</v>
      </c>
      <c r="BC140" s="16" t="e">
        <f>'SC5'!AK56</f>
        <v>#N/A</v>
      </c>
      <c r="BD140" s="16">
        <f>'SC5'!AL56</f>
        <v>0</v>
      </c>
      <c r="BE140" s="16">
        <f>'SC5'!AM56</f>
        <v>0</v>
      </c>
      <c r="BF140" s="16" t="e">
        <f t="shared" si="214"/>
        <v>#N/A</v>
      </c>
      <c r="BG140" s="16" t="e">
        <f t="shared" si="215"/>
        <v>#N/A</v>
      </c>
      <c r="BH140" s="45" t="e">
        <f>'SC5'!AN56</f>
        <v>#N/A</v>
      </c>
      <c r="BI140" s="46">
        <f>'SC5'!AO56</f>
        <v>0</v>
      </c>
      <c r="BJ140" s="46">
        <f>'SC5'!AP56</f>
        <v>0</v>
      </c>
      <c r="BK140" s="46" t="e">
        <f t="shared" si="216"/>
        <v>#N/A</v>
      </c>
      <c r="BL140" s="47" t="e">
        <f t="shared" si="217"/>
        <v>#N/A</v>
      </c>
      <c r="BM140" s="16" t="e">
        <f>'SC5'!AQ56</f>
        <v>#N/A</v>
      </c>
      <c r="BN140" s="16">
        <f>'SC5'!AR56</f>
        <v>0</v>
      </c>
      <c r="BO140" s="16">
        <f>'SC5'!AS56</f>
        <v>0</v>
      </c>
      <c r="BP140" s="16" t="e">
        <f t="shared" si="218"/>
        <v>#N/A</v>
      </c>
      <c r="BQ140" s="16" t="e">
        <f t="shared" si="219"/>
        <v>#N/A</v>
      </c>
      <c r="BR140" s="45" t="e">
        <f>'SC5'!AT56</f>
        <v>#N/A</v>
      </c>
      <c r="BS140" s="46">
        <f>'SC5'!AU56</f>
        <v>0</v>
      </c>
      <c r="BT140" s="46">
        <f>'SC5'!AV56</f>
        <v>0</v>
      </c>
      <c r="BU140" s="46" t="e">
        <f t="shared" si="220"/>
        <v>#N/A</v>
      </c>
      <c r="BV140" s="47" t="e">
        <f t="shared" si="221"/>
        <v>#N/A</v>
      </c>
      <c r="BW140" s="16" t="e">
        <f>'SC5'!AW56</f>
        <v>#N/A</v>
      </c>
      <c r="BX140" s="16">
        <f>'SC5'!AX56</f>
        <v>0</v>
      </c>
      <c r="BY140" s="16">
        <f>'SC5'!AY56</f>
        <v>0</v>
      </c>
      <c r="BZ140" s="16" t="e">
        <f t="shared" si="222"/>
        <v>#N/A</v>
      </c>
      <c r="CA140" s="16" t="e">
        <f t="shared" si="223"/>
        <v>#N/A</v>
      </c>
      <c r="CB140" s="45" t="e">
        <f>'SC5'!AZ56</f>
        <v>#N/A</v>
      </c>
      <c r="CC140" s="46">
        <f>'SC5'!BA56</f>
        <v>0</v>
      </c>
      <c r="CD140" s="46">
        <f>'SC5'!BB56</f>
        <v>0</v>
      </c>
      <c r="CE140" s="46" t="e">
        <f t="shared" si="224"/>
        <v>#N/A</v>
      </c>
      <c r="CF140" s="47" t="e">
        <f t="shared" si="225"/>
        <v>#N/A</v>
      </c>
      <c r="CG140" s="16" t="e">
        <f>'SC5'!BC56</f>
        <v>#N/A</v>
      </c>
      <c r="CH140" s="16">
        <f>'SC5'!BD56</f>
        <v>0</v>
      </c>
      <c r="CI140" s="16">
        <f>'SC5'!BE56</f>
        <v>0</v>
      </c>
      <c r="CJ140" s="16" t="e">
        <f t="shared" si="226"/>
        <v>#N/A</v>
      </c>
      <c r="CK140" s="16" t="e">
        <f t="shared" si="227"/>
        <v>#N/A</v>
      </c>
      <c r="CL140" s="45" t="e">
        <f>'SC5'!BF56</f>
        <v>#N/A</v>
      </c>
      <c r="CM140" s="46">
        <f>'SC5'!BG56</f>
        <v>0</v>
      </c>
      <c r="CN140" s="46">
        <f>'SC5'!BH56</f>
        <v>0</v>
      </c>
      <c r="CO140" s="46" t="e">
        <f t="shared" si="228"/>
        <v>#N/A</v>
      </c>
      <c r="CP140" s="47" t="e">
        <f t="shared" si="229"/>
        <v>#N/A</v>
      </c>
      <c r="CQ140" s="16" t="e">
        <f>'SC5'!BI56</f>
        <v>#N/A</v>
      </c>
      <c r="CR140" s="16">
        <f>'SC5'!BJ56</f>
        <v>0</v>
      </c>
      <c r="CS140" s="16">
        <f>'SC5'!BK56</f>
        <v>0</v>
      </c>
      <c r="CT140" s="16" t="e">
        <f t="shared" si="230"/>
        <v>#N/A</v>
      </c>
      <c r="CU140" s="16" t="e">
        <f t="shared" si="231"/>
        <v>#N/A</v>
      </c>
      <c r="CV140" s="45" t="e">
        <f>'SC5'!BL56</f>
        <v>#N/A</v>
      </c>
      <c r="CW140" s="46">
        <f>'SC5'!BM56</f>
        <v>0</v>
      </c>
      <c r="CX140" s="46">
        <f>'SC5'!BN56</f>
        <v>0</v>
      </c>
      <c r="CY140" s="46" t="e">
        <f t="shared" si="232"/>
        <v>#N/A</v>
      </c>
      <c r="CZ140" s="47" t="e">
        <f t="shared" si="233"/>
        <v>#N/A</v>
      </c>
      <c r="DA140" s="16" t="e">
        <f>'SC5'!BO56</f>
        <v>#N/A</v>
      </c>
      <c r="DB140" s="16">
        <f>'SC5'!BP56</f>
        <v>0</v>
      </c>
      <c r="DC140" s="16">
        <f>'SC5'!BQ56</f>
        <v>0</v>
      </c>
      <c r="DD140" s="16" t="e">
        <f t="shared" si="234"/>
        <v>#N/A</v>
      </c>
      <c r="DE140" s="16" t="e">
        <f t="shared" si="235"/>
        <v>#N/A</v>
      </c>
      <c r="DF140" s="45" t="e">
        <f>'SC5'!BR56</f>
        <v>#N/A</v>
      </c>
      <c r="DG140" s="46">
        <f>'SC5'!BS56</f>
        <v>0</v>
      </c>
      <c r="DH140" s="46">
        <f>'SC5'!BT56</f>
        <v>0</v>
      </c>
      <c r="DI140" s="46" t="e">
        <f t="shared" si="236"/>
        <v>#N/A</v>
      </c>
      <c r="DJ140" s="47" t="e">
        <f t="shared" si="237"/>
        <v>#N/A</v>
      </c>
      <c r="DK140" s="16" t="e">
        <f>'SC5'!BU56</f>
        <v>#N/A</v>
      </c>
      <c r="DL140" s="16">
        <f>'SC5'!BV56</f>
        <v>0</v>
      </c>
      <c r="DM140" s="16">
        <f>'SC5'!BW56</f>
        <v>0</v>
      </c>
      <c r="DN140" s="16" t="e">
        <f t="shared" si="238"/>
        <v>#N/A</v>
      </c>
      <c r="DO140" s="16" t="e">
        <f t="shared" si="239"/>
        <v>#N/A</v>
      </c>
      <c r="DP140" s="45" t="e">
        <f>'SC5'!BX56</f>
        <v>#N/A</v>
      </c>
      <c r="DQ140" s="46">
        <f>'SC5'!BY56</f>
        <v>0</v>
      </c>
      <c r="DR140" s="46">
        <f>'SC5'!BZ56</f>
        <v>0</v>
      </c>
      <c r="DS140" s="46" t="e">
        <f t="shared" si="240"/>
        <v>#N/A</v>
      </c>
      <c r="DT140" s="47" t="e">
        <f t="shared" si="241"/>
        <v>#N/A</v>
      </c>
      <c r="DU140" s="16" t="e">
        <f>'SC5'!CA56</f>
        <v>#N/A</v>
      </c>
      <c r="DV140" s="16">
        <f>'SC5'!CB56</f>
        <v>0</v>
      </c>
      <c r="DW140" s="16">
        <f>'SC5'!CC56</f>
        <v>0</v>
      </c>
      <c r="DX140" s="16" t="e">
        <f t="shared" si="242"/>
        <v>#N/A</v>
      </c>
      <c r="DY140" s="16" t="e">
        <f t="shared" si="243"/>
        <v>#N/A</v>
      </c>
      <c r="DZ140" s="45" t="e">
        <f>'SC5'!CD56</f>
        <v>#N/A</v>
      </c>
      <c r="EA140" s="46">
        <f>'SC5'!CE56</f>
        <v>0</v>
      </c>
      <c r="EB140" s="46">
        <f>'SC5'!CF56</f>
        <v>0</v>
      </c>
      <c r="EC140" s="46" t="e">
        <f t="shared" si="244"/>
        <v>#N/A</v>
      </c>
      <c r="ED140" s="47" t="e">
        <f t="shared" si="245"/>
        <v>#N/A</v>
      </c>
      <c r="EE140" s="16" t="e">
        <f>'SC5'!CG56</f>
        <v>#N/A</v>
      </c>
      <c r="EF140" s="16">
        <f>'SC5'!CH56</f>
        <v>0</v>
      </c>
      <c r="EG140" s="16">
        <f>'SC5'!CI56</f>
        <v>0</v>
      </c>
      <c r="EH140" s="16" t="e">
        <f t="shared" si="246"/>
        <v>#N/A</v>
      </c>
      <c r="EI140" s="16" t="e">
        <f t="shared" si="247"/>
        <v>#N/A</v>
      </c>
      <c r="EJ140" s="45" t="e">
        <f>'SC5'!CJ56</f>
        <v>#N/A</v>
      </c>
      <c r="EK140" s="46">
        <f>'SC5'!CK56</f>
        <v>0</v>
      </c>
      <c r="EL140" s="46">
        <f>'SC5'!CL56</f>
        <v>0</v>
      </c>
      <c r="EM140" s="46" t="e">
        <f t="shared" si="248"/>
        <v>#N/A</v>
      </c>
      <c r="EN140" s="47" t="e">
        <f t="shared" si="249"/>
        <v>#N/A</v>
      </c>
      <c r="EO140" s="16" t="e">
        <f>'SC5'!CM56</f>
        <v>#N/A</v>
      </c>
      <c r="EP140" s="16">
        <f>'SC5'!CN56</f>
        <v>0</v>
      </c>
      <c r="EQ140" s="16">
        <f>'SC5'!CO56</f>
        <v>0</v>
      </c>
      <c r="ER140" s="16" t="e">
        <f t="shared" si="250"/>
        <v>#N/A</v>
      </c>
      <c r="ES140" s="16" t="e">
        <f t="shared" si="251"/>
        <v>#N/A</v>
      </c>
      <c r="ET140" s="45" t="e">
        <f>'SC5'!CP56</f>
        <v>#N/A</v>
      </c>
      <c r="EU140" s="46">
        <f>'SC5'!CQ56</f>
        <v>0</v>
      </c>
      <c r="EV140" s="46">
        <f>'SC5'!CR56</f>
        <v>0</v>
      </c>
      <c r="EW140" s="46" t="e">
        <f t="shared" si="252"/>
        <v>#N/A</v>
      </c>
      <c r="EX140" s="47" t="e">
        <f t="shared" si="253"/>
        <v>#N/A</v>
      </c>
      <c r="EY140" s="16" t="e">
        <f>'SC5'!CS56</f>
        <v>#N/A</v>
      </c>
      <c r="EZ140" s="16">
        <f>'SC5'!CT56</f>
        <v>0</v>
      </c>
      <c r="FA140" s="16">
        <f>'SC5'!CU56</f>
        <v>0</v>
      </c>
      <c r="FB140" s="16" t="e">
        <f t="shared" si="254"/>
        <v>#N/A</v>
      </c>
      <c r="FC140" s="16" t="e">
        <f t="shared" si="255"/>
        <v>#N/A</v>
      </c>
      <c r="FD140" s="45" t="e">
        <f>'SC5'!CV56</f>
        <v>#N/A</v>
      </c>
      <c r="FE140" s="46">
        <f>'SC5'!CW56</f>
        <v>0</v>
      </c>
      <c r="FF140" s="46">
        <f>'SC5'!CX56</f>
        <v>0</v>
      </c>
      <c r="FG140" s="46" t="e">
        <f t="shared" si="256"/>
        <v>#N/A</v>
      </c>
      <c r="FH140" s="47" t="e">
        <f t="shared" si="257"/>
        <v>#N/A</v>
      </c>
      <c r="FI140" s="16" t="e">
        <f>'SC5'!CY56</f>
        <v>#N/A</v>
      </c>
      <c r="FJ140" s="16">
        <f>'SC5'!CZ56</f>
        <v>0</v>
      </c>
      <c r="FK140" s="16">
        <f>'SC5'!DA56</f>
        <v>0</v>
      </c>
      <c r="FL140" s="16" t="e">
        <f t="shared" si="258"/>
        <v>#N/A</v>
      </c>
      <c r="FM140" s="16" t="e">
        <f t="shared" si="259"/>
        <v>#N/A</v>
      </c>
      <c r="FN140" s="45" t="e">
        <f>'SC5'!DB56</f>
        <v>#N/A</v>
      </c>
      <c r="FO140" s="46">
        <f>'SC5'!DC56</f>
        <v>0</v>
      </c>
      <c r="FP140" s="46">
        <f>'SC5'!DD56</f>
        <v>0</v>
      </c>
      <c r="FQ140" s="46" t="e">
        <f t="shared" si="260"/>
        <v>#N/A</v>
      </c>
      <c r="FR140" s="47" t="e">
        <f t="shared" si="261"/>
        <v>#N/A</v>
      </c>
      <c r="FS140" s="16" t="e">
        <f>'SC5'!DE56</f>
        <v>#N/A</v>
      </c>
      <c r="FT140" s="16">
        <f>'SC5'!DF56</f>
        <v>0</v>
      </c>
      <c r="FU140" s="16">
        <f>'SC5'!DG56</f>
        <v>0</v>
      </c>
      <c r="FV140" s="16" t="e">
        <f t="shared" si="262"/>
        <v>#N/A</v>
      </c>
      <c r="FW140" s="16" t="e">
        <f t="shared" si="263"/>
        <v>#N/A</v>
      </c>
      <c r="FX140" s="45" t="e">
        <f>'SC5'!DH56</f>
        <v>#N/A</v>
      </c>
      <c r="FY140" s="46">
        <f>'SC5'!DI56</f>
        <v>0</v>
      </c>
      <c r="FZ140" s="46">
        <f>'SC5'!DJ56</f>
        <v>0</v>
      </c>
      <c r="GA140" s="46" t="e">
        <f t="shared" si="264"/>
        <v>#N/A</v>
      </c>
      <c r="GB140" s="47" t="e">
        <f t="shared" si="265"/>
        <v>#N/A</v>
      </c>
      <c r="GC140" s="16" t="e">
        <f>'SC5'!DK56</f>
        <v>#N/A</v>
      </c>
      <c r="GD140" s="16">
        <f>'SC5'!DL56</f>
        <v>0</v>
      </c>
      <c r="GE140" s="16">
        <f>'SC5'!DM56</f>
        <v>0</v>
      </c>
      <c r="GF140" s="16" t="e">
        <f t="shared" si="266"/>
        <v>#N/A</v>
      </c>
      <c r="GG140" s="16" t="e">
        <f t="shared" si="267"/>
        <v>#N/A</v>
      </c>
      <c r="GH140" s="45" t="e">
        <f>'SC5'!DN56</f>
        <v>#N/A</v>
      </c>
      <c r="GI140" s="46">
        <f>'SC5'!DO56</f>
        <v>0</v>
      </c>
      <c r="GJ140" s="46">
        <f>'SC5'!DP56</f>
        <v>0</v>
      </c>
      <c r="GK140" s="46" t="e">
        <f t="shared" si="268"/>
        <v>#N/A</v>
      </c>
      <c r="GL140" s="47" t="e">
        <f t="shared" si="269"/>
        <v>#N/A</v>
      </c>
      <c r="GM140" s="16" t="e">
        <f>'SC5'!DQ56</f>
        <v>#N/A</v>
      </c>
      <c r="GN140" s="16">
        <f>'SC5'!DR56</f>
        <v>0</v>
      </c>
      <c r="GO140" s="16">
        <f>'SC5'!DS56</f>
        <v>0</v>
      </c>
      <c r="GP140" s="16" t="e">
        <f t="shared" si="270"/>
        <v>#N/A</v>
      </c>
      <c r="GQ140" s="16" t="e">
        <f t="shared" si="271"/>
        <v>#N/A</v>
      </c>
      <c r="GR140" s="45" t="e">
        <f>'SC5'!DT56</f>
        <v>#N/A</v>
      </c>
      <c r="GS140" s="46">
        <f>'SC5'!DU56</f>
        <v>0</v>
      </c>
      <c r="GT140" s="46">
        <f>'SC5'!DV56</f>
        <v>0</v>
      </c>
      <c r="GU140" s="46" t="e">
        <f t="shared" si="272"/>
        <v>#N/A</v>
      </c>
      <c r="GV140" s="47" t="e">
        <f t="shared" si="273"/>
        <v>#N/A</v>
      </c>
      <c r="GW140" s="16" t="e">
        <f>'SC5'!DW56</f>
        <v>#N/A</v>
      </c>
      <c r="GX140" s="16">
        <f>'SC5'!DX56</f>
        <v>0</v>
      </c>
      <c r="GY140" s="16">
        <f>'SC5'!DY56</f>
        <v>0</v>
      </c>
      <c r="GZ140" s="16" t="e">
        <f t="shared" si="274"/>
        <v>#N/A</v>
      </c>
      <c r="HA140" s="16" t="e">
        <f t="shared" si="275"/>
        <v>#N/A</v>
      </c>
      <c r="HB140" s="45" t="e">
        <f>'SC5'!DZ56</f>
        <v>#N/A</v>
      </c>
      <c r="HC140" s="46">
        <f>'SC5'!EA56</f>
        <v>0</v>
      </c>
      <c r="HD140" s="46">
        <f>'SC5'!EB56</f>
        <v>0</v>
      </c>
      <c r="HE140" s="46" t="e">
        <f t="shared" si="276"/>
        <v>#N/A</v>
      </c>
      <c r="HF140" s="47" t="e">
        <f t="shared" si="277"/>
        <v>#N/A</v>
      </c>
      <c r="HG140" s="16" t="e">
        <f>'SC5'!EC56</f>
        <v>#N/A</v>
      </c>
      <c r="HH140" s="16">
        <f>'SC5'!ED56</f>
        <v>0</v>
      </c>
      <c r="HI140" s="16">
        <f>'SC5'!EE56</f>
        <v>0</v>
      </c>
      <c r="HJ140" s="16" t="e">
        <f t="shared" si="278"/>
        <v>#N/A</v>
      </c>
      <c r="HK140" s="16" t="e">
        <f t="shared" si="279"/>
        <v>#N/A</v>
      </c>
      <c r="HL140" s="45" t="e">
        <f>'SC5'!EF56</f>
        <v>#N/A</v>
      </c>
      <c r="HM140" s="46">
        <f>'SC5'!EG56</f>
        <v>0</v>
      </c>
      <c r="HN140" s="46">
        <f>'SC5'!EH56</f>
        <v>0</v>
      </c>
      <c r="HO140" s="46" t="e">
        <f t="shared" si="280"/>
        <v>#N/A</v>
      </c>
      <c r="HP140" s="47" t="e">
        <f t="shared" si="281"/>
        <v>#N/A</v>
      </c>
      <c r="HQ140" s="16" t="e">
        <f>'SC5'!EI56</f>
        <v>#N/A</v>
      </c>
      <c r="HR140" s="16">
        <f>'SC5'!EJ56</f>
        <v>0</v>
      </c>
      <c r="HS140" s="16">
        <f>'SC5'!EK56</f>
        <v>0</v>
      </c>
      <c r="HT140" s="16" t="e">
        <f t="shared" si="282"/>
        <v>#N/A</v>
      </c>
      <c r="HU140" s="16" t="e">
        <f t="shared" si="283"/>
        <v>#N/A</v>
      </c>
      <c r="HV140" s="45" t="e">
        <f>'SC5'!EL56</f>
        <v>#N/A</v>
      </c>
      <c r="HW140" s="46">
        <f>'SC5'!EM56</f>
        <v>0</v>
      </c>
      <c r="HX140" s="46">
        <f>'SC5'!EN56</f>
        <v>0</v>
      </c>
      <c r="HY140" s="46" t="e">
        <f t="shared" si="284"/>
        <v>#N/A</v>
      </c>
      <c r="HZ140" s="47" t="e">
        <f t="shared" si="285"/>
        <v>#N/A</v>
      </c>
      <c r="IA140" s="45" t="e">
        <f>'SC5'!EO56</f>
        <v>#N/A</v>
      </c>
      <c r="IB140" s="46">
        <f>'SC5'!EP56</f>
        <v>0</v>
      </c>
      <c r="IC140" s="46">
        <f>'SC5'!EQ56</f>
        <v>0</v>
      </c>
      <c r="ID140" s="46" t="e">
        <f t="shared" si="286"/>
        <v>#N/A</v>
      </c>
      <c r="IE140" s="47" t="e">
        <f t="shared" si="287"/>
        <v>#N/A</v>
      </c>
    </row>
    <row r="141" spans="1:239" s="16" customFormat="1" x14ac:dyDescent="0.25">
      <c r="A141" s="16">
        <f>'SC5'!A57</f>
        <v>0</v>
      </c>
      <c r="B141" s="16" t="e">
        <f>'SC5'!B57</f>
        <v>#N/A</v>
      </c>
      <c r="C141" s="16" t="e">
        <f>'SC5'!C57</f>
        <v>#N/A</v>
      </c>
      <c r="D141" s="16" t="e">
        <f>'SC5'!D57</f>
        <v>#N/A</v>
      </c>
      <c r="E141" s="16" t="e">
        <f>'SC5'!E57</f>
        <v>#N/A</v>
      </c>
      <c r="F141" s="16" t="e">
        <f>'SC5'!F57</f>
        <v>#N/A</v>
      </c>
      <c r="G141" s="16" t="e">
        <f>'SC5'!G57</f>
        <v>#N/A</v>
      </c>
      <c r="H141" s="16" t="e">
        <f>'SC5'!H57</f>
        <v>#N/A</v>
      </c>
      <c r="I141" s="16" t="e">
        <f>'SC5'!I57</f>
        <v>#N/A</v>
      </c>
      <c r="J141" s="45" t="e">
        <f>'SC5'!J57</f>
        <v>#N/A</v>
      </c>
      <c r="K141" s="46">
        <f>'SC5'!K57</f>
        <v>0</v>
      </c>
      <c r="L141" s="46">
        <f>'SC5'!L57</f>
        <v>0</v>
      </c>
      <c r="M141" s="46" t="e">
        <f t="shared" si="196"/>
        <v>#N/A</v>
      </c>
      <c r="N141" s="47" t="e">
        <f t="shared" si="197"/>
        <v>#N/A</v>
      </c>
      <c r="O141" s="16" t="e">
        <f>'SC5'!M57</f>
        <v>#N/A</v>
      </c>
      <c r="P141" s="16">
        <f>'SC5'!N57</f>
        <v>0</v>
      </c>
      <c r="Q141" s="16">
        <f>'SC5'!O57</f>
        <v>0</v>
      </c>
      <c r="R141" s="16" t="e">
        <f t="shared" si="198"/>
        <v>#N/A</v>
      </c>
      <c r="S141" s="16" t="e">
        <f t="shared" si="199"/>
        <v>#N/A</v>
      </c>
      <c r="T141" s="45" t="e">
        <f>'SC5'!P57</f>
        <v>#N/A</v>
      </c>
      <c r="U141" s="46">
        <f>'SC5'!Q57</f>
        <v>0</v>
      </c>
      <c r="V141" s="46">
        <f>'SC5'!R57</f>
        <v>0</v>
      </c>
      <c r="W141" s="46" t="e">
        <f t="shared" si="200"/>
        <v>#N/A</v>
      </c>
      <c r="X141" s="47" t="e">
        <f t="shared" si="201"/>
        <v>#N/A</v>
      </c>
      <c r="Y141" s="16" t="e">
        <f>'SC5'!S57</f>
        <v>#N/A</v>
      </c>
      <c r="Z141" s="16">
        <f>'SC5'!T57</f>
        <v>0</v>
      </c>
      <c r="AA141" s="16">
        <f>'SC5'!U57</f>
        <v>0</v>
      </c>
      <c r="AB141" s="16" t="e">
        <f t="shared" si="202"/>
        <v>#N/A</v>
      </c>
      <c r="AC141" s="16" t="e">
        <f t="shared" si="203"/>
        <v>#N/A</v>
      </c>
      <c r="AD141" s="45" t="e">
        <f>'SC5'!V57</f>
        <v>#N/A</v>
      </c>
      <c r="AE141" s="46">
        <f>'SC5'!W57</f>
        <v>0</v>
      </c>
      <c r="AF141" s="46">
        <f>'SC5'!X57</f>
        <v>0</v>
      </c>
      <c r="AG141" s="46" t="e">
        <f t="shared" si="204"/>
        <v>#N/A</v>
      </c>
      <c r="AH141" s="47" t="e">
        <f t="shared" si="205"/>
        <v>#N/A</v>
      </c>
      <c r="AI141" s="16" t="e">
        <f>'SC5'!Y57</f>
        <v>#N/A</v>
      </c>
      <c r="AJ141" s="16">
        <f>'SC5'!Z57</f>
        <v>0</v>
      </c>
      <c r="AK141" s="16">
        <f>'SC5'!AA57</f>
        <v>0</v>
      </c>
      <c r="AL141" s="16" t="e">
        <f t="shared" si="206"/>
        <v>#N/A</v>
      </c>
      <c r="AM141" s="16" t="e">
        <f t="shared" si="207"/>
        <v>#N/A</v>
      </c>
      <c r="AN141" s="45" t="e">
        <f>'SC5'!AB57</f>
        <v>#N/A</v>
      </c>
      <c r="AO141" s="46">
        <f>'SC5'!AC57</f>
        <v>0</v>
      </c>
      <c r="AP141" s="46">
        <f>'SC5'!AD57</f>
        <v>0</v>
      </c>
      <c r="AQ141" s="46" t="e">
        <f t="shared" si="208"/>
        <v>#N/A</v>
      </c>
      <c r="AR141" s="47" t="e">
        <f t="shared" si="209"/>
        <v>#N/A</v>
      </c>
      <c r="AS141" s="16" t="e">
        <f>'SC5'!AE57</f>
        <v>#N/A</v>
      </c>
      <c r="AT141" s="16">
        <f>'SC5'!AF57</f>
        <v>0</v>
      </c>
      <c r="AU141" s="16">
        <f>'SC5'!AG57</f>
        <v>0</v>
      </c>
      <c r="AV141" s="16" t="e">
        <f t="shared" si="210"/>
        <v>#N/A</v>
      </c>
      <c r="AW141" s="16" t="e">
        <f t="shared" si="211"/>
        <v>#N/A</v>
      </c>
      <c r="AX141" s="45" t="e">
        <f>'SC5'!AH57</f>
        <v>#N/A</v>
      </c>
      <c r="AY141" s="46">
        <f>'SC5'!AI57</f>
        <v>0</v>
      </c>
      <c r="AZ141" s="46">
        <f>'SC5'!AJ57</f>
        <v>0</v>
      </c>
      <c r="BA141" s="46" t="e">
        <f t="shared" si="212"/>
        <v>#N/A</v>
      </c>
      <c r="BB141" s="47" t="e">
        <f t="shared" si="213"/>
        <v>#N/A</v>
      </c>
      <c r="BC141" s="16" t="e">
        <f>'SC5'!AK57</f>
        <v>#N/A</v>
      </c>
      <c r="BD141" s="16">
        <f>'SC5'!AL57</f>
        <v>0</v>
      </c>
      <c r="BE141" s="16">
        <f>'SC5'!AM57</f>
        <v>0</v>
      </c>
      <c r="BF141" s="16" t="e">
        <f t="shared" si="214"/>
        <v>#N/A</v>
      </c>
      <c r="BG141" s="16" t="e">
        <f t="shared" si="215"/>
        <v>#N/A</v>
      </c>
      <c r="BH141" s="45" t="e">
        <f>'SC5'!AN57</f>
        <v>#N/A</v>
      </c>
      <c r="BI141" s="46">
        <f>'SC5'!AO57</f>
        <v>0</v>
      </c>
      <c r="BJ141" s="46">
        <f>'SC5'!AP57</f>
        <v>0</v>
      </c>
      <c r="BK141" s="46" t="e">
        <f t="shared" si="216"/>
        <v>#N/A</v>
      </c>
      <c r="BL141" s="47" t="e">
        <f t="shared" si="217"/>
        <v>#N/A</v>
      </c>
      <c r="BM141" s="16" t="e">
        <f>'SC5'!AQ57</f>
        <v>#N/A</v>
      </c>
      <c r="BN141" s="16">
        <f>'SC5'!AR57</f>
        <v>0</v>
      </c>
      <c r="BO141" s="16">
        <f>'SC5'!AS57</f>
        <v>0</v>
      </c>
      <c r="BP141" s="16" t="e">
        <f t="shared" si="218"/>
        <v>#N/A</v>
      </c>
      <c r="BQ141" s="16" t="e">
        <f t="shared" si="219"/>
        <v>#N/A</v>
      </c>
      <c r="BR141" s="45" t="e">
        <f>'SC5'!AT57</f>
        <v>#N/A</v>
      </c>
      <c r="BS141" s="46">
        <f>'SC5'!AU57</f>
        <v>0</v>
      </c>
      <c r="BT141" s="46">
        <f>'SC5'!AV57</f>
        <v>0</v>
      </c>
      <c r="BU141" s="46" t="e">
        <f t="shared" si="220"/>
        <v>#N/A</v>
      </c>
      <c r="BV141" s="47" t="e">
        <f t="shared" si="221"/>
        <v>#N/A</v>
      </c>
      <c r="BW141" s="16" t="e">
        <f>'SC5'!AW57</f>
        <v>#N/A</v>
      </c>
      <c r="BX141" s="16">
        <f>'SC5'!AX57</f>
        <v>0</v>
      </c>
      <c r="BY141" s="16">
        <f>'SC5'!AY57</f>
        <v>0</v>
      </c>
      <c r="BZ141" s="16" t="e">
        <f t="shared" si="222"/>
        <v>#N/A</v>
      </c>
      <c r="CA141" s="16" t="e">
        <f t="shared" si="223"/>
        <v>#N/A</v>
      </c>
      <c r="CB141" s="45" t="e">
        <f>'SC5'!AZ57</f>
        <v>#N/A</v>
      </c>
      <c r="CC141" s="46">
        <f>'SC5'!BA57</f>
        <v>0</v>
      </c>
      <c r="CD141" s="46">
        <f>'SC5'!BB57</f>
        <v>0</v>
      </c>
      <c r="CE141" s="46" t="e">
        <f t="shared" si="224"/>
        <v>#N/A</v>
      </c>
      <c r="CF141" s="47" t="e">
        <f t="shared" si="225"/>
        <v>#N/A</v>
      </c>
      <c r="CG141" s="16" t="e">
        <f>'SC5'!BC57</f>
        <v>#N/A</v>
      </c>
      <c r="CH141" s="16">
        <f>'SC5'!BD57</f>
        <v>0</v>
      </c>
      <c r="CI141" s="16">
        <f>'SC5'!BE57</f>
        <v>0</v>
      </c>
      <c r="CJ141" s="16" t="e">
        <f t="shared" si="226"/>
        <v>#N/A</v>
      </c>
      <c r="CK141" s="16" t="e">
        <f t="shared" si="227"/>
        <v>#N/A</v>
      </c>
      <c r="CL141" s="45" t="e">
        <f>'SC5'!BF57</f>
        <v>#N/A</v>
      </c>
      <c r="CM141" s="46">
        <f>'SC5'!BG57</f>
        <v>0</v>
      </c>
      <c r="CN141" s="46">
        <f>'SC5'!BH57</f>
        <v>0</v>
      </c>
      <c r="CO141" s="46" t="e">
        <f t="shared" si="228"/>
        <v>#N/A</v>
      </c>
      <c r="CP141" s="47" t="e">
        <f t="shared" si="229"/>
        <v>#N/A</v>
      </c>
      <c r="CQ141" s="16" t="e">
        <f>'SC5'!BI57</f>
        <v>#N/A</v>
      </c>
      <c r="CR141" s="16">
        <f>'SC5'!BJ57</f>
        <v>0</v>
      </c>
      <c r="CS141" s="16">
        <f>'SC5'!BK57</f>
        <v>0</v>
      </c>
      <c r="CT141" s="16" t="e">
        <f t="shared" si="230"/>
        <v>#N/A</v>
      </c>
      <c r="CU141" s="16" t="e">
        <f t="shared" si="231"/>
        <v>#N/A</v>
      </c>
      <c r="CV141" s="45" t="e">
        <f>'SC5'!BL57</f>
        <v>#N/A</v>
      </c>
      <c r="CW141" s="46">
        <f>'SC5'!BM57</f>
        <v>0</v>
      </c>
      <c r="CX141" s="46">
        <f>'SC5'!BN57</f>
        <v>0</v>
      </c>
      <c r="CY141" s="46" t="e">
        <f t="shared" si="232"/>
        <v>#N/A</v>
      </c>
      <c r="CZ141" s="47" t="e">
        <f t="shared" si="233"/>
        <v>#N/A</v>
      </c>
      <c r="DA141" s="16" t="e">
        <f>'SC5'!BO57</f>
        <v>#N/A</v>
      </c>
      <c r="DB141" s="16">
        <f>'SC5'!BP57</f>
        <v>0</v>
      </c>
      <c r="DC141" s="16">
        <f>'SC5'!BQ57</f>
        <v>0</v>
      </c>
      <c r="DD141" s="16" t="e">
        <f t="shared" si="234"/>
        <v>#N/A</v>
      </c>
      <c r="DE141" s="16" t="e">
        <f t="shared" si="235"/>
        <v>#N/A</v>
      </c>
      <c r="DF141" s="45" t="e">
        <f>'SC5'!BR57</f>
        <v>#N/A</v>
      </c>
      <c r="DG141" s="46">
        <f>'SC5'!BS57</f>
        <v>0</v>
      </c>
      <c r="DH141" s="46">
        <f>'SC5'!BT57</f>
        <v>0</v>
      </c>
      <c r="DI141" s="46" t="e">
        <f t="shared" si="236"/>
        <v>#N/A</v>
      </c>
      <c r="DJ141" s="47" t="e">
        <f t="shared" si="237"/>
        <v>#N/A</v>
      </c>
      <c r="DK141" s="16" t="e">
        <f>'SC5'!BU57</f>
        <v>#N/A</v>
      </c>
      <c r="DL141" s="16">
        <f>'SC5'!BV57</f>
        <v>0</v>
      </c>
      <c r="DM141" s="16">
        <f>'SC5'!BW57</f>
        <v>0</v>
      </c>
      <c r="DN141" s="16" t="e">
        <f t="shared" si="238"/>
        <v>#N/A</v>
      </c>
      <c r="DO141" s="16" t="e">
        <f t="shared" si="239"/>
        <v>#N/A</v>
      </c>
      <c r="DP141" s="45" t="e">
        <f>'SC5'!BX57</f>
        <v>#N/A</v>
      </c>
      <c r="DQ141" s="46">
        <f>'SC5'!BY57</f>
        <v>0</v>
      </c>
      <c r="DR141" s="46">
        <f>'SC5'!BZ57</f>
        <v>0</v>
      </c>
      <c r="DS141" s="46" t="e">
        <f t="shared" si="240"/>
        <v>#N/A</v>
      </c>
      <c r="DT141" s="47" t="e">
        <f t="shared" si="241"/>
        <v>#N/A</v>
      </c>
      <c r="DU141" s="16" t="e">
        <f>'SC5'!CA57</f>
        <v>#N/A</v>
      </c>
      <c r="DV141" s="16">
        <f>'SC5'!CB57</f>
        <v>0</v>
      </c>
      <c r="DW141" s="16">
        <f>'SC5'!CC57</f>
        <v>0</v>
      </c>
      <c r="DX141" s="16" t="e">
        <f t="shared" si="242"/>
        <v>#N/A</v>
      </c>
      <c r="DY141" s="16" t="e">
        <f t="shared" si="243"/>
        <v>#N/A</v>
      </c>
      <c r="DZ141" s="45" t="e">
        <f>'SC5'!CD57</f>
        <v>#N/A</v>
      </c>
      <c r="EA141" s="46">
        <f>'SC5'!CE57</f>
        <v>0</v>
      </c>
      <c r="EB141" s="46">
        <f>'SC5'!CF57</f>
        <v>0</v>
      </c>
      <c r="EC141" s="46" t="e">
        <f t="shared" si="244"/>
        <v>#N/A</v>
      </c>
      <c r="ED141" s="47" t="e">
        <f t="shared" si="245"/>
        <v>#N/A</v>
      </c>
      <c r="EE141" s="16" t="e">
        <f>'SC5'!CG57</f>
        <v>#N/A</v>
      </c>
      <c r="EF141" s="16">
        <f>'SC5'!CH57</f>
        <v>0</v>
      </c>
      <c r="EG141" s="16">
        <f>'SC5'!CI57</f>
        <v>0</v>
      </c>
      <c r="EH141" s="16" t="e">
        <f t="shared" si="246"/>
        <v>#N/A</v>
      </c>
      <c r="EI141" s="16" t="e">
        <f t="shared" si="247"/>
        <v>#N/A</v>
      </c>
      <c r="EJ141" s="45" t="e">
        <f>'SC5'!CJ57</f>
        <v>#N/A</v>
      </c>
      <c r="EK141" s="46">
        <f>'SC5'!CK57</f>
        <v>0</v>
      </c>
      <c r="EL141" s="46">
        <f>'SC5'!CL57</f>
        <v>0</v>
      </c>
      <c r="EM141" s="46" t="e">
        <f t="shared" si="248"/>
        <v>#N/A</v>
      </c>
      <c r="EN141" s="47" t="e">
        <f t="shared" si="249"/>
        <v>#N/A</v>
      </c>
      <c r="EO141" s="16" t="e">
        <f>'SC5'!CM57</f>
        <v>#N/A</v>
      </c>
      <c r="EP141" s="16">
        <f>'SC5'!CN57</f>
        <v>0</v>
      </c>
      <c r="EQ141" s="16">
        <f>'SC5'!CO57</f>
        <v>0</v>
      </c>
      <c r="ER141" s="16" t="e">
        <f t="shared" si="250"/>
        <v>#N/A</v>
      </c>
      <c r="ES141" s="16" t="e">
        <f t="shared" si="251"/>
        <v>#N/A</v>
      </c>
      <c r="ET141" s="45" t="e">
        <f>'SC5'!CP57</f>
        <v>#N/A</v>
      </c>
      <c r="EU141" s="46">
        <f>'SC5'!CQ57</f>
        <v>0</v>
      </c>
      <c r="EV141" s="46">
        <f>'SC5'!CR57</f>
        <v>0</v>
      </c>
      <c r="EW141" s="46" t="e">
        <f t="shared" si="252"/>
        <v>#N/A</v>
      </c>
      <c r="EX141" s="47" t="e">
        <f t="shared" si="253"/>
        <v>#N/A</v>
      </c>
      <c r="EY141" s="16" t="e">
        <f>'SC5'!CS57</f>
        <v>#N/A</v>
      </c>
      <c r="EZ141" s="16">
        <f>'SC5'!CT57</f>
        <v>0</v>
      </c>
      <c r="FA141" s="16">
        <f>'SC5'!CU57</f>
        <v>0</v>
      </c>
      <c r="FB141" s="16" t="e">
        <f t="shared" si="254"/>
        <v>#N/A</v>
      </c>
      <c r="FC141" s="16" t="e">
        <f t="shared" si="255"/>
        <v>#N/A</v>
      </c>
      <c r="FD141" s="45" t="e">
        <f>'SC5'!CV57</f>
        <v>#N/A</v>
      </c>
      <c r="FE141" s="46">
        <f>'SC5'!CW57</f>
        <v>0</v>
      </c>
      <c r="FF141" s="46">
        <f>'SC5'!CX57</f>
        <v>0</v>
      </c>
      <c r="FG141" s="46" t="e">
        <f t="shared" si="256"/>
        <v>#N/A</v>
      </c>
      <c r="FH141" s="47" t="e">
        <f t="shared" si="257"/>
        <v>#N/A</v>
      </c>
      <c r="FI141" s="16" t="e">
        <f>'SC5'!CY57</f>
        <v>#N/A</v>
      </c>
      <c r="FJ141" s="16">
        <f>'SC5'!CZ57</f>
        <v>0</v>
      </c>
      <c r="FK141" s="16">
        <f>'SC5'!DA57</f>
        <v>0</v>
      </c>
      <c r="FL141" s="16" t="e">
        <f t="shared" si="258"/>
        <v>#N/A</v>
      </c>
      <c r="FM141" s="16" t="e">
        <f t="shared" si="259"/>
        <v>#N/A</v>
      </c>
      <c r="FN141" s="45" t="e">
        <f>'SC5'!DB57</f>
        <v>#N/A</v>
      </c>
      <c r="FO141" s="46">
        <f>'SC5'!DC57</f>
        <v>0</v>
      </c>
      <c r="FP141" s="46">
        <f>'SC5'!DD57</f>
        <v>0</v>
      </c>
      <c r="FQ141" s="46" t="e">
        <f t="shared" si="260"/>
        <v>#N/A</v>
      </c>
      <c r="FR141" s="47" t="e">
        <f t="shared" si="261"/>
        <v>#N/A</v>
      </c>
      <c r="FS141" s="16" t="e">
        <f>'SC5'!DE57</f>
        <v>#N/A</v>
      </c>
      <c r="FT141" s="16">
        <f>'SC5'!DF57</f>
        <v>0</v>
      </c>
      <c r="FU141" s="16">
        <f>'SC5'!DG57</f>
        <v>0</v>
      </c>
      <c r="FV141" s="16" t="e">
        <f t="shared" si="262"/>
        <v>#N/A</v>
      </c>
      <c r="FW141" s="16" t="e">
        <f t="shared" si="263"/>
        <v>#N/A</v>
      </c>
      <c r="FX141" s="45" t="e">
        <f>'SC5'!DH57</f>
        <v>#N/A</v>
      </c>
      <c r="FY141" s="46">
        <f>'SC5'!DI57</f>
        <v>0</v>
      </c>
      <c r="FZ141" s="46">
        <f>'SC5'!DJ57</f>
        <v>0</v>
      </c>
      <c r="GA141" s="46" t="e">
        <f t="shared" si="264"/>
        <v>#N/A</v>
      </c>
      <c r="GB141" s="47" t="e">
        <f t="shared" si="265"/>
        <v>#N/A</v>
      </c>
      <c r="GC141" s="16" t="e">
        <f>'SC5'!DK57</f>
        <v>#N/A</v>
      </c>
      <c r="GD141" s="16">
        <f>'SC5'!DL57</f>
        <v>0</v>
      </c>
      <c r="GE141" s="16">
        <f>'SC5'!DM57</f>
        <v>0</v>
      </c>
      <c r="GF141" s="16" t="e">
        <f t="shared" si="266"/>
        <v>#N/A</v>
      </c>
      <c r="GG141" s="16" t="e">
        <f t="shared" si="267"/>
        <v>#N/A</v>
      </c>
      <c r="GH141" s="45" t="e">
        <f>'SC5'!DN57</f>
        <v>#N/A</v>
      </c>
      <c r="GI141" s="46">
        <f>'SC5'!DO57</f>
        <v>0</v>
      </c>
      <c r="GJ141" s="46">
        <f>'SC5'!DP57</f>
        <v>0</v>
      </c>
      <c r="GK141" s="46" t="e">
        <f t="shared" si="268"/>
        <v>#N/A</v>
      </c>
      <c r="GL141" s="47" t="e">
        <f t="shared" si="269"/>
        <v>#N/A</v>
      </c>
      <c r="GM141" s="16" t="e">
        <f>'SC5'!DQ57</f>
        <v>#N/A</v>
      </c>
      <c r="GN141" s="16">
        <f>'SC5'!DR57</f>
        <v>0</v>
      </c>
      <c r="GO141" s="16">
        <f>'SC5'!DS57</f>
        <v>0</v>
      </c>
      <c r="GP141" s="16" t="e">
        <f t="shared" si="270"/>
        <v>#N/A</v>
      </c>
      <c r="GQ141" s="16" t="e">
        <f t="shared" si="271"/>
        <v>#N/A</v>
      </c>
      <c r="GR141" s="45" t="e">
        <f>'SC5'!DT57</f>
        <v>#N/A</v>
      </c>
      <c r="GS141" s="46">
        <f>'SC5'!DU57</f>
        <v>0</v>
      </c>
      <c r="GT141" s="46">
        <f>'SC5'!DV57</f>
        <v>0</v>
      </c>
      <c r="GU141" s="46" t="e">
        <f t="shared" si="272"/>
        <v>#N/A</v>
      </c>
      <c r="GV141" s="47" t="e">
        <f t="shared" si="273"/>
        <v>#N/A</v>
      </c>
      <c r="GW141" s="16" t="e">
        <f>'SC5'!DW57</f>
        <v>#N/A</v>
      </c>
      <c r="GX141" s="16">
        <f>'SC5'!DX57</f>
        <v>0</v>
      </c>
      <c r="GY141" s="16">
        <f>'SC5'!DY57</f>
        <v>0</v>
      </c>
      <c r="GZ141" s="16" t="e">
        <f t="shared" si="274"/>
        <v>#N/A</v>
      </c>
      <c r="HA141" s="16" t="e">
        <f t="shared" si="275"/>
        <v>#N/A</v>
      </c>
      <c r="HB141" s="45" t="e">
        <f>'SC5'!DZ57</f>
        <v>#N/A</v>
      </c>
      <c r="HC141" s="46">
        <f>'SC5'!EA57</f>
        <v>0</v>
      </c>
      <c r="HD141" s="46">
        <f>'SC5'!EB57</f>
        <v>0</v>
      </c>
      <c r="HE141" s="46" t="e">
        <f t="shared" si="276"/>
        <v>#N/A</v>
      </c>
      <c r="HF141" s="47" t="e">
        <f t="shared" si="277"/>
        <v>#N/A</v>
      </c>
      <c r="HG141" s="16" t="e">
        <f>'SC5'!EC57</f>
        <v>#N/A</v>
      </c>
      <c r="HH141" s="16">
        <f>'SC5'!ED57</f>
        <v>0</v>
      </c>
      <c r="HI141" s="16">
        <f>'SC5'!EE57</f>
        <v>0</v>
      </c>
      <c r="HJ141" s="16" t="e">
        <f t="shared" si="278"/>
        <v>#N/A</v>
      </c>
      <c r="HK141" s="16" t="e">
        <f t="shared" si="279"/>
        <v>#N/A</v>
      </c>
      <c r="HL141" s="45" t="e">
        <f>'SC5'!EF57</f>
        <v>#N/A</v>
      </c>
      <c r="HM141" s="46">
        <f>'SC5'!EG57</f>
        <v>0</v>
      </c>
      <c r="HN141" s="46">
        <f>'SC5'!EH57</f>
        <v>0</v>
      </c>
      <c r="HO141" s="46" t="e">
        <f t="shared" si="280"/>
        <v>#N/A</v>
      </c>
      <c r="HP141" s="47" t="e">
        <f t="shared" si="281"/>
        <v>#N/A</v>
      </c>
      <c r="HQ141" s="16" t="e">
        <f>'SC5'!EI57</f>
        <v>#N/A</v>
      </c>
      <c r="HR141" s="16">
        <f>'SC5'!EJ57</f>
        <v>0</v>
      </c>
      <c r="HS141" s="16">
        <f>'SC5'!EK57</f>
        <v>0</v>
      </c>
      <c r="HT141" s="16" t="e">
        <f t="shared" si="282"/>
        <v>#N/A</v>
      </c>
      <c r="HU141" s="16" t="e">
        <f t="shared" si="283"/>
        <v>#N/A</v>
      </c>
      <c r="HV141" s="45" t="e">
        <f>'SC5'!EL57</f>
        <v>#N/A</v>
      </c>
      <c r="HW141" s="46">
        <f>'SC5'!EM57</f>
        <v>0</v>
      </c>
      <c r="HX141" s="46">
        <f>'SC5'!EN57</f>
        <v>0</v>
      </c>
      <c r="HY141" s="46" t="e">
        <f t="shared" si="284"/>
        <v>#N/A</v>
      </c>
      <c r="HZ141" s="47" t="e">
        <f t="shared" si="285"/>
        <v>#N/A</v>
      </c>
      <c r="IA141" s="45" t="e">
        <f>'SC5'!EO57</f>
        <v>#N/A</v>
      </c>
      <c r="IB141" s="46">
        <f>'SC5'!EP57</f>
        <v>0</v>
      </c>
      <c r="IC141" s="46">
        <f>'SC5'!EQ57</f>
        <v>0</v>
      </c>
      <c r="ID141" s="46" t="e">
        <f t="shared" si="286"/>
        <v>#N/A</v>
      </c>
      <c r="IE141" s="47" t="e">
        <f t="shared" si="287"/>
        <v>#N/A</v>
      </c>
    </row>
    <row r="142" spans="1:239" s="16" customFormat="1" x14ac:dyDescent="0.25">
      <c r="A142" s="16">
        <f>'SC5'!A58</f>
        <v>0</v>
      </c>
      <c r="B142" s="16" t="e">
        <f>'SC5'!B58</f>
        <v>#N/A</v>
      </c>
      <c r="C142" s="16" t="e">
        <f>'SC5'!C58</f>
        <v>#N/A</v>
      </c>
      <c r="D142" s="16" t="e">
        <f>'SC5'!D58</f>
        <v>#N/A</v>
      </c>
      <c r="E142" s="16" t="e">
        <f>'SC5'!E58</f>
        <v>#N/A</v>
      </c>
      <c r="F142" s="16" t="e">
        <f>'SC5'!F58</f>
        <v>#N/A</v>
      </c>
      <c r="G142" s="16" t="e">
        <f>'SC5'!G58</f>
        <v>#N/A</v>
      </c>
      <c r="H142" s="16" t="e">
        <f>'SC5'!H58</f>
        <v>#N/A</v>
      </c>
      <c r="I142" s="16" t="e">
        <f>'SC5'!I58</f>
        <v>#N/A</v>
      </c>
      <c r="J142" s="45" t="e">
        <f>'SC5'!J58</f>
        <v>#N/A</v>
      </c>
      <c r="K142" s="46">
        <f>'SC5'!K58</f>
        <v>0</v>
      </c>
      <c r="L142" s="46">
        <f>'SC5'!L58</f>
        <v>0</v>
      </c>
      <c r="M142" s="46" t="e">
        <f t="shared" si="196"/>
        <v>#N/A</v>
      </c>
      <c r="N142" s="47" t="e">
        <f t="shared" si="197"/>
        <v>#N/A</v>
      </c>
      <c r="O142" s="16" t="e">
        <f>'SC5'!M58</f>
        <v>#N/A</v>
      </c>
      <c r="P142" s="16">
        <f>'SC5'!N58</f>
        <v>0</v>
      </c>
      <c r="Q142" s="16">
        <f>'SC5'!O58</f>
        <v>0</v>
      </c>
      <c r="R142" s="16" t="e">
        <f t="shared" si="198"/>
        <v>#N/A</v>
      </c>
      <c r="S142" s="16" t="e">
        <f t="shared" si="199"/>
        <v>#N/A</v>
      </c>
      <c r="T142" s="45" t="e">
        <f>'SC5'!P58</f>
        <v>#N/A</v>
      </c>
      <c r="U142" s="46">
        <f>'SC5'!Q58</f>
        <v>0</v>
      </c>
      <c r="V142" s="46">
        <f>'SC5'!R58</f>
        <v>0</v>
      </c>
      <c r="W142" s="46" t="e">
        <f t="shared" si="200"/>
        <v>#N/A</v>
      </c>
      <c r="X142" s="47" t="e">
        <f t="shared" si="201"/>
        <v>#N/A</v>
      </c>
      <c r="Y142" s="16" t="e">
        <f>'SC5'!S58</f>
        <v>#N/A</v>
      </c>
      <c r="Z142" s="16">
        <f>'SC5'!T58</f>
        <v>0</v>
      </c>
      <c r="AA142" s="16">
        <f>'SC5'!U58</f>
        <v>0</v>
      </c>
      <c r="AB142" s="16" t="e">
        <f t="shared" si="202"/>
        <v>#N/A</v>
      </c>
      <c r="AC142" s="16" t="e">
        <f t="shared" si="203"/>
        <v>#N/A</v>
      </c>
      <c r="AD142" s="45" t="e">
        <f>'SC5'!V58</f>
        <v>#N/A</v>
      </c>
      <c r="AE142" s="46">
        <f>'SC5'!W58</f>
        <v>0</v>
      </c>
      <c r="AF142" s="46">
        <f>'SC5'!X58</f>
        <v>0</v>
      </c>
      <c r="AG142" s="46" t="e">
        <f t="shared" si="204"/>
        <v>#N/A</v>
      </c>
      <c r="AH142" s="47" t="e">
        <f t="shared" si="205"/>
        <v>#N/A</v>
      </c>
      <c r="AI142" s="16" t="e">
        <f>'SC5'!Y58</f>
        <v>#N/A</v>
      </c>
      <c r="AJ142" s="16">
        <f>'SC5'!Z58</f>
        <v>0</v>
      </c>
      <c r="AK142" s="16">
        <f>'SC5'!AA58</f>
        <v>0</v>
      </c>
      <c r="AL142" s="16" t="e">
        <f t="shared" si="206"/>
        <v>#N/A</v>
      </c>
      <c r="AM142" s="16" t="e">
        <f t="shared" si="207"/>
        <v>#N/A</v>
      </c>
      <c r="AN142" s="45" t="e">
        <f>'SC5'!AB58</f>
        <v>#N/A</v>
      </c>
      <c r="AO142" s="46">
        <f>'SC5'!AC58</f>
        <v>0</v>
      </c>
      <c r="AP142" s="46">
        <f>'SC5'!AD58</f>
        <v>0</v>
      </c>
      <c r="AQ142" s="46" t="e">
        <f t="shared" si="208"/>
        <v>#N/A</v>
      </c>
      <c r="AR142" s="47" t="e">
        <f t="shared" si="209"/>
        <v>#N/A</v>
      </c>
      <c r="AS142" s="16" t="e">
        <f>'SC5'!AE58</f>
        <v>#N/A</v>
      </c>
      <c r="AT142" s="16">
        <f>'SC5'!AF58</f>
        <v>0</v>
      </c>
      <c r="AU142" s="16">
        <f>'SC5'!AG58</f>
        <v>0</v>
      </c>
      <c r="AV142" s="16" t="e">
        <f t="shared" si="210"/>
        <v>#N/A</v>
      </c>
      <c r="AW142" s="16" t="e">
        <f t="shared" si="211"/>
        <v>#N/A</v>
      </c>
      <c r="AX142" s="45" t="e">
        <f>'SC5'!AH58</f>
        <v>#N/A</v>
      </c>
      <c r="AY142" s="46">
        <f>'SC5'!AI58</f>
        <v>0</v>
      </c>
      <c r="AZ142" s="46">
        <f>'SC5'!AJ58</f>
        <v>0</v>
      </c>
      <c r="BA142" s="46" t="e">
        <f t="shared" si="212"/>
        <v>#N/A</v>
      </c>
      <c r="BB142" s="47" t="e">
        <f t="shared" si="213"/>
        <v>#N/A</v>
      </c>
      <c r="BC142" s="16" t="e">
        <f>'SC5'!AK58</f>
        <v>#N/A</v>
      </c>
      <c r="BD142" s="16">
        <f>'SC5'!AL58</f>
        <v>0</v>
      </c>
      <c r="BE142" s="16">
        <f>'SC5'!AM58</f>
        <v>0</v>
      </c>
      <c r="BF142" s="16" t="e">
        <f t="shared" si="214"/>
        <v>#N/A</v>
      </c>
      <c r="BG142" s="16" t="e">
        <f t="shared" si="215"/>
        <v>#N/A</v>
      </c>
      <c r="BH142" s="45" t="e">
        <f>'SC5'!AN58</f>
        <v>#N/A</v>
      </c>
      <c r="BI142" s="46">
        <f>'SC5'!AO58</f>
        <v>0</v>
      </c>
      <c r="BJ142" s="46">
        <f>'SC5'!AP58</f>
        <v>0</v>
      </c>
      <c r="BK142" s="46" t="e">
        <f t="shared" si="216"/>
        <v>#N/A</v>
      </c>
      <c r="BL142" s="47" t="e">
        <f t="shared" si="217"/>
        <v>#N/A</v>
      </c>
      <c r="BM142" s="16" t="e">
        <f>'SC5'!AQ58</f>
        <v>#N/A</v>
      </c>
      <c r="BN142" s="16">
        <f>'SC5'!AR58</f>
        <v>0</v>
      </c>
      <c r="BO142" s="16">
        <f>'SC5'!AS58</f>
        <v>0</v>
      </c>
      <c r="BP142" s="16" t="e">
        <f t="shared" si="218"/>
        <v>#N/A</v>
      </c>
      <c r="BQ142" s="16" t="e">
        <f t="shared" si="219"/>
        <v>#N/A</v>
      </c>
      <c r="BR142" s="45" t="e">
        <f>'SC5'!AT58</f>
        <v>#N/A</v>
      </c>
      <c r="BS142" s="46">
        <f>'SC5'!AU58</f>
        <v>0</v>
      </c>
      <c r="BT142" s="46">
        <f>'SC5'!AV58</f>
        <v>0</v>
      </c>
      <c r="BU142" s="46" t="e">
        <f t="shared" si="220"/>
        <v>#N/A</v>
      </c>
      <c r="BV142" s="47" t="e">
        <f t="shared" si="221"/>
        <v>#N/A</v>
      </c>
      <c r="BW142" s="16" t="e">
        <f>'SC5'!AW58</f>
        <v>#N/A</v>
      </c>
      <c r="BX142" s="16">
        <f>'SC5'!AX58</f>
        <v>0</v>
      </c>
      <c r="BY142" s="16">
        <f>'SC5'!AY58</f>
        <v>0</v>
      </c>
      <c r="BZ142" s="16" t="e">
        <f t="shared" si="222"/>
        <v>#N/A</v>
      </c>
      <c r="CA142" s="16" t="e">
        <f t="shared" si="223"/>
        <v>#N/A</v>
      </c>
      <c r="CB142" s="45" t="e">
        <f>'SC5'!AZ58</f>
        <v>#N/A</v>
      </c>
      <c r="CC142" s="46">
        <f>'SC5'!BA58</f>
        <v>0</v>
      </c>
      <c r="CD142" s="46">
        <f>'SC5'!BB58</f>
        <v>0</v>
      </c>
      <c r="CE142" s="46" t="e">
        <f t="shared" si="224"/>
        <v>#N/A</v>
      </c>
      <c r="CF142" s="47" t="e">
        <f t="shared" si="225"/>
        <v>#N/A</v>
      </c>
      <c r="CG142" s="16" t="e">
        <f>'SC5'!BC58</f>
        <v>#N/A</v>
      </c>
      <c r="CH142" s="16">
        <f>'SC5'!BD58</f>
        <v>0</v>
      </c>
      <c r="CI142" s="16">
        <f>'SC5'!BE58</f>
        <v>0</v>
      </c>
      <c r="CJ142" s="16" t="e">
        <f t="shared" si="226"/>
        <v>#N/A</v>
      </c>
      <c r="CK142" s="16" t="e">
        <f t="shared" si="227"/>
        <v>#N/A</v>
      </c>
      <c r="CL142" s="45" t="e">
        <f>'SC5'!BF58</f>
        <v>#N/A</v>
      </c>
      <c r="CM142" s="46">
        <f>'SC5'!BG58</f>
        <v>0</v>
      </c>
      <c r="CN142" s="46">
        <f>'SC5'!BH58</f>
        <v>0</v>
      </c>
      <c r="CO142" s="46" t="e">
        <f t="shared" si="228"/>
        <v>#N/A</v>
      </c>
      <c r="CP142" s="47" t="e">
        <f t="shared" si="229"/>
        <v>#N/A</v>
      </c>
      <c r="CQ142" s="16" t="e">
        <f>'SC5'!BI58</f>
        <v>#N/A</v>
      </c>
      <c r="CR142" s="16">
        <f>'SC5'!BJ58</f>
        <v>0</v>
      </c>
      <c r="CS142" s="16">
        <f>'SC5'!BK58</f>
        <v>0</v>
      </c>
      <c r="CT142" s="16" t="e">
        <f t="shared" si="230"/>
        <v>#N/A</v>
      </c>
      <c r="CU142" s="16" t="e">
        <f t="shared" si="231"/>
        <v>#N/A</v>
      </c>
      <c r="CV142" s="45" t="e">
        <f>'SC5'!BL58</f>
        <v>#N/A</v>
      </c>
      <c r="CW142" s="46">
        <f>'SC5'!BM58</f>
        <v>0</v>
      </c>
      <c r="CX142" s="46">
        <f>'SC5'!BN58</f>
        <v>0</v>
      </c>
      <c r="CY142" s="46" t="e">
        <f t="shared" si="232"/>
        <v>#N/A</v>
      </c>
      <c r="CZ142" s="47" t="e">
        <f t="shared" si="233"/>
        <v>#N/A</v>
      </c>
      <c r="DA142" s="16" t="e">
        <f>'SC5'!BO58</f>
        <v>#N/A</v>
      </c>
      <c r="DB142" s="16">
        <f>'SC5'!BP58</f>
        <v>0</v>
      </c>
      <c r="DC142" s="16">
        <f>'SC5'!BQ58</f>
        <v>0</v>
      </c>
      <c r="DD142" s="16" t="e">
        <f t="shared" si="234"/>
        <v>#N/A</v>
      </c>
      <c r="DE142" s="16" t="e">
        <f t="shared" si="235"/>
        <v>#N/A</v>
      </c>
      <c r="DF142" s="45" t="e">
        <f>'SC5'!BR58</f>
        <v>#N/A</v>
      </c>
      <c r="DG142" s="46">
        <f>'SC5'!BS58</f>
        <v>0</v>
      </c>
      <c r="DH142" s="46">
        <f>'SC5'!BT58</f>
        <v>0</v>
      </c>
      <c r="DI142" s="46" t="e">
        <f t="shared" si="236"/>
        <v>#N/A</v>
      </c>
      <c r="DJ142" s="47" t="e">
        <f t="shared" si="237"/>
        <v>#N/A</v>
      </c>
      <c r="DK142" s="16" t="e">
        <f>'SC5'!BU58</f>
        <v>#N/A</v>
      </c>
      <c r="DL142" s="16">
        <f>'SC5'!BV58</f>
        <v>0</v>
      </c>
      <c r="DM142" s="16">
        <f>'SC5'!BW58</f>
        <v>0</v>
      </c>
      <c r="DN142" s="16" t="e">
        <f t="shared" si="238"/>
        <v>#N/A</v>
      </c>
      <c r="DO142" s="16" t="e">
        <f t="shared" si="239"/>
        <v>#N/A</v>
      </c>
      <c r="DP142" s="45" t="e">
        <f>'SC5'!BX58</f>
        <v>#N/A</v>
      </c>
      <c r="DQ142" s="46">
        <f>'SC5'!BY58</f>
        <v>0</v>
      </c>
      <c r="DR142" s="46">
        <f>'SC5'!BZ58</f>
        <v>0</v>
      </c>
      <c r="DS142" s="46" t="e">
        <f t="shared" si="240"/>
        <v>#N/A</v>
      </c>
      <c r="DT142" s="47" t="e">
        <f t="shared" si="241"/>
        <v>#N/A</v>
      </c>
      <c r="DU142" s="16" t="e">
        <f>'SC5'!CA58</f>
        <v>#N/A</v>
      </c>
      <c r="DV142" s="16">
        <f>'SC5'!CB58</f>
        <v>0</v>
      </c>
      <c r="DW142" s="16">
        <f>'SC5'!CC58</f>
        <v>0</v>
      </c>
      <c r="DX142" s="16" t="e">
        <f t="shared" si="242"/>
        <v>#N/A</v>
      </c>
      <c r="DY142" s="16" t="e">
        <f t="shared" si="243"/>
        <v>#N/A</v>
      </c>
      <c r="DZ142" s="45" t="e">
        <f>'SC5'!CD58</f>
        <v>#N/A</v>
      </c>
      <c r="EA142" s="46">
        <f>'SC5'!CE58</f>
        <v>0</v>
      </c>
      <c r="EB142" s="46">
        <f>'SC5'!CF58</f>
        <v>0</v>
      </c>
      <c r="EC142" s="46" t="e">
        <f t="shared" si="244"/>
        <v>#N/A</v>
      </c>
      <c r="ED142" s="47" t="e">
        <f t="shared" si="245"/>
        <v>#N/A</v>
      </c>
      <c r="EE142" s="16" t="e">
        <f>'SC5'!CG58</f>
        <v>#N/A</v>
      </c>
      <c r="EF142" s="16">
        <f>'SC5'!CH58</f>
        <v>0</v>
      </c>
      <c r="EG142" s="16">
        <f>'SC5'!CI58</f>
        <v>0</v>
      </c>
      <c r="EH142" s="16" t="e">
        <f t="shared" si="246"/>
        <v>#N/A</v>
      </c>
      <c r="EI142" s="16" t="e">
        <f t="shared" si="247"/>
        <v>#N/A</v>
      </c>
      <c r="EJ142" s="45" t="e">
        <f>'SC5'!CJ58</f>
        <v>#N/A</v>
      </c>
      <c r="EK142" s="46">
        <f>'SC5'!CK58</f>
        <v>0</v>
      </c>
      <c r="EL142" s="46">
        <f>'SC5'!CL58</f>
        <v>0</v>
      </c>
      <c r="EM142" s="46" t="e">
        <f t="shared" si="248"/>
        <v>#N/A</v>
      </c>
      <c r="EN142" s="47" t="e">
        <f t="shared" si="249"/>
        <v>#N/A</v>
      </c>
      <c r="EO142" s="16" t="e">
        <f>'SC5'!CM58</f>
        <v>#N/A</v>
      </c>
      <c r="EP142" s="16">
        <f>'SC5'!CN58</f>
        <v>0</v>
      </c>
      <c r="EQ142" s="16">
        <f>'SC5'!CO58</f>
        <v>0</v>
      </c>
      <c r="ER142" s="16" t="e">
        <f t="shared" si="250"/>
        <v>#N/A</v>
      </c>
      <c r="ES142" s="16" t="e">
        <f t="shared" si="251"/>
        <v>#N/A</v>
      </c>
      <c r="ET142" s="45" t="e">
        <f>'SC5'!CP58</f>
        <v>#N/A</v>
      </c>
      <c r="EU142" s="46">
        <f>'SC5'!CQ58</f>
        <v>0</v>
      </c>
      <c r="EV142" s="46">
        <f>'SC5'!CR58</f>
        <v>0</v>
      </c>
      <c r="EW142" s="46" t="e">
        <f t="shared" si="252"/>
        <v>#N/A</v>
      </c>
      <c r="EX142" s="47" t="e">
        <f t="shared" si="253"/>
        <v>#N/A</v>
      </c>
      <c r="EY142" s="16" t="e">
        <f>'SC5'!CS58</f>
        <v>#N/A</v>
      </c>
      <c r="EZ142" s="16">
        <f>'SC5'!CT58</f>
        <v>0</v>
      </c>
      <c r="FA142" s="16">
        <f>'SC5'!CU58</f>
        <v>0</v>
      </c>
      <c r="FB142" s="16" t="e">
        <f t="shared" si="254"/>
        <v>#N/A</v>
      </c>
      <c r="FC142" s="16" t="e">
        <f t="shared" si="255"/>
        <v>#N/A</v>
      </c>
      <c r="FD142" s="45" t="e">
        <f>'SC5'!CV58</f>
        <v>#N/A</v>
      </c>
      <c r="FE142" s="46">
        <f>'SC5'!CW58</f>
        <v>0</v>
      </c>
      <c r="FF142" s="46">
        <f>'SC5'!CX58</f>
        <v>0</v>
      </c>
      <c r="FG142" s="46" t="e">
        <f t="shared" si="256"/>
        <v>#N/A</v>
      </c>
      <c r="FH142" s="47" t="e">
        <f t="shared" si="257"/>
        <v>#N/A</v>
      </c>
      <c r="FI142" s="16" t="e">
        <f>'SC5'!CY58</f>
        <v>#N/A</v>
      </c>
      <c r="FJ142" s="16">
        <f>'SC5'!CZ58</f>
        <v>0</v>
      </c>
      <c r="FK142" s="16">
        <f>'SC5'!DA58</f>
        <v>0</v>
      </c>
      <c r="FL142" s="16" t="e">
        <f t="shared" si="258"/>
        <v>#N/A</v>
      </c>
      <c r="FM142" s="16" t="e">
        <f t="shared" si="259"/>
        <v>#N/A</v>
      </c>
      <c r="FN142" s="45" t="e">
        <f>'SC5'!DB58</f>
        <v>#N/A</v>
      </c>
      <c r="FO142" s="46">
        <f>'SC5'!DC58</f>
        <v>0</v>
      </c>
      <c r="FP142" s="46">
        <f>'SC5'!DD58</f>
        <v>0</v>
      </c>
      <c r="FQ142" s="46" t="e">
        <f t="shared" si="260"/>
        <v>#N/A</v>
      </c>
      <c r="FR142" s="47" t="e">
        <f t="shared" si="261"/>
        <v>#N/A</v>
      </c>
      <c r="FS142" s="16" t="e">
        <f>'SC5'!DE58</f>
        <v>#N/A</v>
      </c>
      <c r="FT142" s="16">
        <f>'SC5'!DF58</f>
        <v>0</v>
      </c>
      <c r="FU142" s="16">
        <f>'SC5'!DG58</f>
        <v>0</v>
      </c>
      <c r="FV142" s="16" t="e">
        <f t="shared" si="262"/>
        <v>#N/A</v>
      </c>
      <c r="FW142" s="16" t="e">
        <f t="shared" si="263"/>
        <v>#N/A</v>
      </c>
      <c r="FX142" s="45" t="e">
        <f>'SC5'!DH58</f>
        <v>#N/A</v>
      </c>
      <c r="FY142" s="46">
        <f>'SC5'!DI58</f>
        <v>0</v>
      </c>
      <c r="FZ142" s="46">
        <f>'SC5'!DJ58</f>
        <v>0</v>
      </c>
      <c r="GA142" s="46" t="e">
        <f t="shared" si="264"/>
        <v>#N/A</v>
      </c>
      <c r="GB142" s="47" t="e">
        <f t="shared" si="265"/>
        <v>#N/A</v>
      </c>
      <c r="GC142" s="16" t="e">
        <f>'SC5'!DK58</f>
        <v>#N/A</v>
      </c>
      <c r="GD142" s="16">
        <f>'SC5'!DL58</f>
        <v>0</v>
      </c>
      <c r="GE142" s="16">
        <f>'SC5'!DM58</f>
        <v>0</v>
      </c>
      <c r="GF142" s="16" t="e">
        <f t="shared" si="266"/>
        <v>#N/A</v>
      </c>
      <c r="GG142" s="16" t="e">
        <f t="shared" si="267"/>
        <v>#N/A</v>
      </c>
      <c r="GH142" s="45" t="e">
        <f>'SC5'!DN58</f>
        <v>#N/A</v>
      </c>
      <c r="GI142" s="46">
        <f>'SC5'!DO58</f>
        <v>0</v>
      </c>
      <c r="GJ142" s="46">
        <f>'SC5'!DP58</f>
        <v>0</v>
      </c>
      <c r="GK142" s="46" t="e">
        <f t="shared" si="268"/>
        <v>#N/A</v>
      </c>
      <c r="GL142" s="47" t="e">
        <f t="shared" si="269"/>
        <v>#N/A</v>
      </c>
      <c r="GM142" s="16" t="e">
        <f>'SC5'!DQ58</f>
        <v>#N/A</v>
      </c>
      <c r="GN142" s="16">
        <f>'SC5'!DR58</f>
        <v>0</v>
      </c>
      <c r="GO142" s="16">
        <f>'SC5'!DS58</f>
        <v>0</v>
      </c>
      <c r="GP142" s="16" t="e">
        <f t="shared" si="270"/>
        <v>#N/A</v>
      </c>
      <c r="GQ142" s="16" t="e">
        <f t="shared" si="271"/>
        <v>#N/A</v>
      </c>
      <c r="GR142" s="45" t="e">
        <f>'SC5'!DT58</f>
        <v>#N/A</v>
      </c>
      <c r="GS142" s="46">
        <f>'SC5'!DU58</f>
        <v>0</v>
      </c>
      <c r="GT142" s="46">
        <f>'SC5'!DV58</f>
        <v>0</v>
      </c>
      <c r="GU142" s="46" t="e">
        <f t="shared" si="272"/>
        <v>#N/A</v>
      </c>
      <c r="GV142" s="47" t="e">
        <f t="shared" si="273"/>
        <v>#N/A</v>
      </c>
      <c r="GW142" s="16" t="e">
        <f>'SC5'!DW58</f>
        <v>#N/A</v>
      </c>
      <c r="GX142" s="16">
        <f>'SC5'!DX58</f>
        <v>0</v>
      </c>
      <c r="GY142" s="16">
        <f>'SC5'!DY58</f>
        <v>0</v>
      </c>
      <c r="GZ142" s="16" t="e">
        <f t="shared" si="274"/>
        <v>#N/A</v>
      </c>
      <c r="HA142" s="16" t="e">
        <f t="shared" si="275"/>
        <v>#N/A</v>
      </c>
      <c r="HB142" s="45" t="e">
        <f>'SC5'!DZ58</f>
        <v>#N/A</v>
      </c>
      <c r="HC142" s="46">
        <f>'SC5'!EA58</f>
        <v>0</v>
      </c>
      <c r="HD142" s="46">
        <f>'SC5'!EB58</f>
        <v>0</v>
      </c>
      <c r="HE142" s="46" t="e">
        <f t="shared" si="276"/>
        <v>#N/A</v>
      </c>
      <c r="HF142" s="47" t="e">
        <f t="shared" si="277"/>
        <v>#N/A</v>
      </c>
      <c r="HG142" s="16" t="e">
        <f>'SC5'!EC58</f>
        <v>#N/A</v>
      </c>
      <c r="HH142" s="16">
        <f>'SC5'!ED58</f>
        <v>0</v>
      </c>
      <c r="HI142" s="16">
        <f>'SC5'!EE58</f>
        <v>0</v>
      </c>
      <c r="HJ142" s="16" t="e">
        <f t="shared" si="278"/>
        <v>#N/A</v>
      </c>
      <c r="HK142" s="16" t="e">
        <f t="shared" si="279"/>
        <v>#N/A</v>
      </c>
      <c r="HL142" s="45" t="e">
        <f>'SC5'!EF58</f>
        <v>#N/A</v>
      </c>
      <c r="HM142" s="46">
        <f>'SC5'!EG58</f>
        <v>0</v>
      </c>
      <c r="HN142" s="46">
        <f>'SC5'!EH58</f>
        <v>0</v>
      </c>
      <c r="HO142" s="46" t="e">
        <f t="shared" si="280"/>
        <v>#N/A</v>
      </c>
      <c r="HP142" s="47" t="e">
        <f t="shared" si="281"/>
        <v>#N/A</v>
      </c>
      <c r="HQ142" s="16" t="e">
        <f>'SC5'!EI58</f>
        <v>#N/A</v>
      </c>
      <c r="HR142" s="16">
        <f>'SC5'!EJ58</f>
        <v>0</v>
      </c>
      <c r="HS142" s="16">
        <f>'SC5'!EK58</f>
        <v>0</v>
      </c>
      <c r="HT142" s="16" t="e">
        <f t="shared" si="282"/>
        <v>#N/A</v>
      </c>
      <c r="HU142" s="16" t="e">
        <f t="shared" si="283"/>
        <v>#N/A</v>
      </c>
      <c r="HV142" s="45" t="e">
        <f>'SC5'!EL58</f>
        <v>#N/A</v>
      </c>
      <c r="HW142" s="46">
        <f>'SC5'!EM58</f>
        <v>0</v>
      </c>
      <c r="HX142" s="46">
        <f>'SC5'!EN58</f>
        <v>0</v>
      </c>
      <c r="HY142" s="46" t="e">
        <f t="shared" si="284"/>
        <v>#N/A</v>
      </c>
      <c r="HZ142" s="47" t="e">
        <f t="shared" si="285"/>
        <v>#N/A</v>
      </c>
      <c r="IA142" s="45" t="e">
        <f>'SC5'!EO58</f>
        <v>#N/A</v>
      </c>
      <c r="IB142" s="46">
        <f>'SC5'!EP58</f>
        <v>0</v>
      </c>
      <c r="IC142" s="46">
        <f>'SC5'!EQ58</f>
        <v>0</v>
      </c>
      <c r="ID142" s="46" t="e">
        <f t="shared" si="286"/>
        <v>#N/A</v>
      </c>
      <c r="IE142" s="47" t="e">
        <f t="shared" si="287"/>
        <v>#N/A</v>
      </c>
    </row>
  </sheetData>
  <conditionalFormatting sqref="A136:XFD142 A127:XFD133 A118:XFD124 A109:XFD115 A100:XFD106 A88:XFD94 A79:XFD85 A70:XFD76 A61:XFD67 A52:XFD58 A41:XFD47 A32:XFD38 A23:XFD29 A14:XFD20 A5:XFD11 A2:XFD2">
    <cfRule type="notContainsBlanks" dxfId="0" priority="3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Structure Set </vt:lpstr>
      <vt:lpstr>PlanSum+robust</vt:lpstr>
      <vt:lpstr>Struct out of tolerance</vt:lpstr>
      <vt:lpstr>Phase 1,2+robust</vt:lpstr>
      <vt:lpstr>Plan_Parameters</vt:lpstr>
      <vt:lpstr>SC1</vt:lpstr>
      <vt:lpstr>SC2</vt:lpstr>
      <vt:lpstr>SC3</vt:lpstr>
      <vt:lpstr>SC4</vt:lpstr>
      <vt:lpstr>SC5</vt:lpstr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MPtaszkiewicz</dc:creator>
  <cp:lastModifiedBy>USowa</cp:lastModifiedBy>
  <dcterms:created xsi:type="dcterms:W3CDTF">2017-12-18T13:28:13Z</dcterms:created>
  <dcterms:modified xsi:type="dcterms:W3CDTF">2020-11-07T13:04:34Z</dcterms:modified>
</cp:coreProperties>
</file>