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ijou SOW\Downloads\"/>
    </mc:Choice>
  </mc:AlternateContent>
  <xr:revisionPtr revIDLastSave="0" documentId="13_ncr:1_{A35526A9-F15D-4011-9882-1AFAF9F266C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1" l="1"/>
  <c r="B23" i="1"/>
  <c r="H15" i="1"/>
  <c r="H13" i="1"/>
  <c r="H17" i="1"/>
  <c r="H16" i="1"/>
  <c r="G12" i="1"/>
  <c r="D23" i="1" s="1"/>
  <c r="G14" i="1"/>
  <c r="E23" i="1" s="1"/>
  <c r="G20" i="1" l="1"/>
  <c r="F8" i="1"/>
  <c r="H18" i="1" l="1"/>
  <c r="A23" i="1"/>
  <c r="F11" i="1"/>
  <c r="F19" i="1"/>
  <c r="D21" i="1" s="1"/>
  <c r="G23" i="1" l="1"/>
  <c r="D25" i="1"/>
</calcChain>
</file>

<file path=xl/sharedStrings.xml><?xml version="1.0" encoding="utf-8"?>
<sst xmlns="http://schemas.openxmlformats.org/spreadsheetml/2006/main" count="64" uniqueCount="49">
  <si>
    <t>BULLETIN DE PAIE</t>
  </si>
  <si>
    <t>Ancienneté</t>
  </si>
  <si>
    <t>Designation</t>
  </si>
  <si>
    <t>Nombre</t>
  </si>
  <si>
    <t>Base</t>
  </si>
  <si>
    <t xml:space="preserve"> </t>
  </si>
  <si>
    <t xml:space="preserve">Taux </t>
  </si>
  <si>
    <t>Gain</t>
  </si>
  <si>
    <t xml:space="preserve">Retenue </t>
  </si>
  <si>
    <t>CSS-Allocations - Familiales</t>
  </si>
  <si>
    <t>CSS-Accident de travail</t>
  </si>
  <si>
    <t>retenue impot sur le revenu</t>
  </si>
  <si>
    <t>retenue TRIMF</t>
  </si>
  <si>
    <t>Quoient Familial</t>
  </si>
  <si>
    <t>Horaire mensuelle</t>
  </si>
  <si>
    <t>XXXXXX</t>
  </si>
  <si>
    <t>Prénoms et Nom</t>
  </si>
  <si>
    <t>Part patronale</t>
  </si>
  <si>
    <t>Brut Imposable</t>
  </si>
  <si>
    <t>Salaire Net d'Impots</t>
  </si>
  <si>
    <r>
      <t>N</t>
    </r>
    <r>
      <rPr>
        <b/>
        <sz val="9"/>
        <color theme="1"/>
        <rFont val="Calibri"/>
        <family val="2"/>
      </rPr>
      <t>˚</t>
    </r>
  </si>
  <si>
    <t>TOTAL GAINS</t>
  </si>
  <si>
    <t>TOTAL RETENUESS</t>
  </si>
  <si>
    <t>NET A PAYER</t>
  </si>
  <si>
    <t>Retenue IPRES Régime Général</t>
  </si>
  <si>
    <t>Cotisation  IPRES Régime Général</t>
  </si>
  <si>
    <t>Retenue IPRES Régime Complémentaire</t>
  </si>
  <si>
    <t>Cotisation IPRES Régime Complémentaire</t>
  </si>
  <si>
    <t>BICIS N°XXXXXXXXXX</t>
  </si>
  <si>
    <t>Cumul Brut imposable</t>
  </si>
  <si>
    <t>Cumul IR</t>
  </si>
  <si>
    <t>Cumul TRIMF</t>
  </si>
  <si>
    <t>Cumul Ret IPRES RG</t>
  </si>
  <si>
    <t>Cumul Ret IPRES RCC</t>
  </si>
  <si>
    <t>Mois de présence</t>
  </si>
  <si>
    <t>Cumul NAP</t>
  </si>
  <si>
    <t>Sté XXXXX</t>
  </si>
  <si>
    <r>
      <t xml:space="preserve">Matricule  </t>
    </r>
    <r>
      <rPr>
        <sz val="12"/>
        <color theme="1"/>
        <rFont val="Calibri"/>
        <family val="2"/>
        <scheme val="minor"/>
      </rPr>
      <t>XXXXXX</t>
    </r>
  </si>
  <si>
    <r>
      <t xml:space="preserve">Catégorie Prof. :              </t>
    </r>
    <r>
      <rPr>
        <sz val="12"/>
        <color theme="1"/>
        <rFont val="Calibri"/>
        <family val="2"/>
        <scheme val="minor"/>
      </rPr>
      <t>P1A</t>
    </r>
  </si>
  <si>
    <r>
      <t>N</t>
    </r>
    <r>
      <rPr>
        <b/>
        <sz val="12"/>
        <color theme="1"/>
        <rFont val="Calibri"/>
        <family val="2"/>
      </rPr>
      <t>° de Sécurité sociale</t>
    </r>
  </si>
  <si>
    <r>
      <t xml:space="preserve">Affectation : </t>
    </r>
    <r>
      <rPr>
        <sz val="12"/>
        <color theme="1"/>
        <rFont val="Calibri"/>
        <family val="2"/>
        <scheme val="minor"/>
      </rPr>
      <t>Diamniadio</t>
    </r>
  </si>
  <si>
    <t>Période du 01/09/2019au : 30/09/2019</t>
  </si>
  <si>
    <t>Ibrahima Sow</t>
  </si>
  <si>
    <r>
      <t xml:space="preserve">Emploi :     Cadre </t>
    </r>
    <r>
      <rPr>
        <sz val="12"/>
        <color theme="1"/>
        <rFont val="Calibri"/>
        <family val="2"/>
        <scheme val="minor"/>
      </rPr>
      <t xml:space="preserve">Ingenieur                  </t>
    </r>
  </si>
  <si>
    <t>Salaire contractuel</t>
  </si>
  <si>
    <t xml:space="preserve">Salaire contractuel : 3526656 </t>
  </si>
  <si>
    <t>Taxe sur salaire</t>
  </si>
  <si>
    <t>Salaire Net en Euros</t>
  </si>
  <si>
    <t xml:space="preserve">                        Paiement le 30/09/2019                                                   par: virement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</si>
</sst>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\ _€_-;_-@_-"/>
    <numFmt numFmtId="165" formatCode="_-* #,##0.00\ _€_-;\-* #,##0.00\ _€_-;_-* &quot;-&quot;??\ _€_-;_-@_-"/>
    <numFmt numFmtId="166" formatCode="_-* #,##0\ _€_-;\-* #,##0\ _€_-;_-* &quot;-&quot;??\ _€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i/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12" xfId="0" applyFont="1" applyBorder="1"/>
    <xf numFmtId="0" fontId="6" fillId="0" borderId="10" xfId="0" applyFont="1" applyBorder="1" applyAlignment="1">
      <alignment horizontal="center"/>
    </xf>
    <xf numFmtId="0" fontId="0" fillId="0" borderId="12" xfId="0" applyBorder="1"/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166" fontId="8" fillId="0" borderId="1" xfId="1" applyNumberFormat="1" applyFont="1" applyFill="1" applyBorder="1"/>
    <xf numFmtId="0" fontId="9" fillId="0" borderId="6" xfId="0" applyFont="1" applyBorder="1" applyAlignment="1">
      <alignment horizontal="center" wrapText="1"/>
    </xf>
    <xf numFmtId="0" fontId="10" fillId="0" borderId="7" xfId="0" applyFont="1" applyBorder="1"/>
    <xf numFmtId="0" fontId="11" fillId="0" borderId="8" xfId="0" applyFont="1" applyBorder="1"/>
    <xf numFmtId="0" fontId="10" fillId="0" borderId="1" xfId="0" applyFont="1" applyBorder="1"/>
    <xf numFmtId="0" fontId="11" fillId="0" borderId="1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11" fillId="0" borderId="1" xfId="0" applyFont="1" applyBorder="1"/>
    <xf numFmtId="164" fontId="11" fillId="0" borderId="1" xfId="2" applyFont="1" applyBorder="1" applyAlignment="1">
      <alignment horizontal="center" vertical="center"/>
    </xf>
    <xf numFmtId="166" fontId="11" fillId="0" borderId="1" xfId="1" applyNumberFormat="1" applyFont="1" applyFill="1" applyBorder="1"/>
    <xf numFmtId="10" fontId="11" fillId="0" borderId="1" xfId="3" applyNumberFormat="1" applyFont="1" applyBorder="1"/>
    <xf numFmtId="166" fontId="11" fillId="0" borderId="1" xfId="1" applyNumberFormat="1" applyFont="1" applyBorder="1"/>
    <xf numFmtId="0" fontId="11" fillId="0" borderId="13" xfId="0" applyFont="1" applyBorder="1"/>
    <xf numFmtId="0" fontId="10" fillId="0" borderId="1" xfId="0" applyFont="1" applyBorder="1" applyAlignment="1">
      <alignment horizontal="right"/>
    </xf>
    <xf numFmtId="166" fontId="10" fillId="0" borderId="1" xfId="1" applyNumberFormat="1" applyFont="1" applyFill="1" applyBorder="1"/>
    <xf numFmtId="9" fontId="11" fillId="0" borderId="13" xfId="3" applyFont="1" applyBorder="1"/>
    <xf numFmtId="166" fontId="10" fillId="0" borderId="1" xfId="1" applyNumberFormat="1" applyFont="1" applyBorder="1"/>
    <xf numFmtId="166" fontId="11" fillId="0" borderId="13" xfId="1" applyNumberFormat="1" applyFont="1" applyBorder="1"/>
    <xf numFmtId="9" fontId="11" fillId="0" borderId="13" xfId="0" applyNumberFormat="1" applyFont="1" applyBorder="1"/>
    <xf numFmtId="0" fontId="10" fillId="0" borderId="1" xfId="0" applyFont="1" applyFill="1" applyBorder="1"/>
    <xf numFmtId="0" fontId="11" fillId="0" borderId="5" xfId="0" applyFont="1" applyBorder="1"/>
    <xf numFmtId="0" fontId="10" fillId="0" borderId="0" xfId="0" applyFont="1" applyBorder="1"/>
    <xf numFmtId="0" fontId="10" fillId="0" borderId="0" xfId="0" applyFont="1" applyBorder="1" applyAlignment="1">
      <alignment horizontal="right"/>
    </xf>
    <xf numFmtId="166" fontId="10" fillId="0" borderId="14" xfId="1" applyNumberFormat="1" applyFont="1" applyBorder="1" applyAlignment="1">
      <alignment vertical="top"/>
    </xf>
    <xf numFmtId="166" fontId="10" fillId="0" borderId="15" xfId="1" applyNumberFormat="1" applyFont="1" applyBorder="1" applyAlignment="1">
      <alignment vertical="top"/>
    </xf>
    <xf numFmtId="166" fontId="10" fillId="0" borderId="16" xfId="1" applyNumberFormat="1" applyFont="1" applyBorder="1" applyAlignment="1">
      <alignment vertical="top"/>
    </xf>
    <xf numFmtId="0" fontId="10" fillId="0" borderId="13" xfId="0" applyFont="1" applyBorder="1" applyAlignment="1">
      <alignment horizontal="center"/>
    </xf>
    <xf numFmtId="166" fontId="13" fillId="0" borderId="17" xfId="1" applyNumberFormat="1" applyFont="1" applyBorder="1"/>
    <xf numFmtId="0" fontId="11" fillId="0" borderId="18" xfId="0" applyFont="1" applyBorder="1"/>
    <xf numFmtId="0" fontId="14" fillId="0" borderId="0" xfId="0" applyFont="1"/>
    <xf numFmtId="165" fontId="14" fillId="0" borderId="0" xfId="1" applyFont="1"/>
    <xf numFmtId="0" fontId="11" fillId="0" borderId="8" xfId="0" applyFont="1" applyBorder="1"/>
    <xf numFmtId="0" fontId="11" fillId="0" borderId="9" xfId="0" applyFont="1" applyBorder="1"/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</cellXfs>
  <cellStyles count="4">
    <cellStyle name="Milliers" xfId="1" builtinId="3"/>
    <cellStyle name="Milliers [0]" xfId="2" builtinId="6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115" zoomScaleNormal="115" workbookViewId="0">
      <pane ySplit="2" topLeftCell="A20" activePane="bottomLeft" state="frozen"/>
      <selection activeCell="B1" sqref="B1"/>
      <selection pane="bottomLeft" activeCell="C7" sqref="C7"/>
    </sheetView>
  </sheetViews>
  <sheetFormatPr baseColWidth="10" defaultRowHeight="14.5" x14ac:dyDescent="0.35"/>
  <cols>
    <col min="1" max="1" width="13.36328125" customWidth="1"/>
    <col min="2" max="2" width="38.81640625" customWidth="1"/>
    <col min="3" max="3" width="11.54296875" customWidth="1"/>
    <col min="4" max="4" width="14.08984375" bestFit="1" customWidth="1"/>
    <col min="5" max="5" width="10.90625" bestFit="1" customWidth="1"/>
    <col min="6" max="6" width="14.08984375" bestFit="1" customWidth="1"/>
    <col min="7" max="7" width="13.81640625" bestFit="1" customWidth="1"/>
    <col min="8" max="8" width="11.36328125" bestFit="1" customWidth="1"/>
  </cols>
  <sheetData>
    <row r="1" spans="1:9" ht="42" x14ac:dyDescent="0.5">
      <c r="A1" s="14" t="s">
        <v>0</v>
      </c>
      <c r="B1" s="15" t="s">
        <v>41</v>
      </c>
      <c r="C1" s="15" t="s">
        <v>48</v>
      </c>
      <c r="D1" s="16"/>
      <c r="E1" s="16"/>
      <c r="F1" s="16"/>
      <c r="G1" s="49" t="s">
        <v>28</v>
      </c>
      <c r="H1" s="50"/>
    </row>
    <row r="2" spans="1:9" s="1" customFormat="1" ht="18.5" x14ac:dyDescent="0.45">
      <c r="A2" s="5"/>
      <c r="B2" s="17" t="s">
        <v>16</v>
      </c>
      <c r="C2" s="17" t="s">
        <v>42</v>
      </c>
      <c r="D2" s="17"/>
      <c r="E2" s="51" t="s">
        <v>45</v>
      </c>
      <c r="F2" s="52"/>
      <c r="G2" s="53"/>
      <c r="H2" s="18"/>
    </row>
    <row r="3" spans="1:9" s="1" customFormat="1" ht="49.25" customHeight="1" x14ac:dyDescent="0.35">
      <c r="A3" s="6" t="s">
        <v>36</v>
      </c>
      <c r="B3" s="17" t="s">
        <v>37</v>
      </c>
      <c r="C3" s="19" t="s">
        <v>38</v>
      </c>
      <c r="D3" s="19" t="s">
        <v>13</v>
      </c>
      <c r="E3" s="19" t="s">
        <v>14</v>
      </c>
      <c r="F3" s="17" t="s">
        <v>1</v>
      </c>
      <c r="G3" s="20" t="s">
        <v>39</v>
      </c>
      <c r="H3" s="18"/>
    </row>
    <row r="4" spans="1:9" s="1" customFormat="1" ht="43.75" customHeight="1" x14ac:dyDescent="0.35">
      <c r="A4" s="7"/>
      <c r="B4" s="17" t="s">
        <v>40</v>
      </c>
      <c r="C4" s="21" t="s">
        <v>43</v>
      </c>
      <c r="D4" s="22">
        <v>2.5</v>
      </c>
      <c r="E4" s="22">
        <v>173.33</v>
      </c>
      <c r="F4" s="23">
        <v>0</v>
      </c>
      <c r="G4" s="22" t="s">
        <v>15</v>
      </c>
      <c r="H4" s="18"/>
    </row>
    <row r="5" spans="1:9" s="1" customFormat="1" ht="27" customHeight="1" x14ac:dyDescent="0.35">
      <c r="A5" s="8" t="s">
        <v>20</v>
      </c>
      <c r="B5" s="22" t="s">
        <v>2</v>
      </c>
      <c r="C5" s="17" t="s">
        <v>3</v>
      </c>
      <c r="D5" s="22" t="s">
        <v>4</v>
      </c>
      <c r="E5" s="22" t="s">
        <v>6</v>
      </c>
      <c r="F5" s="22" t="s">
        <v>7</v>
      </c>
      <c r="G5" s="22" t="s">
        <v>8</v>
      </c>
      <c r="H5" s="24" t="s">
        <v>17</v>
      </c>
      <c r="I5" s="3" t="s">
        <v>5</v>
      </c>
    </row>
    <row r="6" spans="1:9" s="1" customFormat="1" ht="14" customHeight="1" x14ac:dyDescent="0.35">
      <c r="A6" s="11">
        <v>10</v>
      </c>
      <c r="B6" s="25" t="s">
        <v>44</v>
      </c>
      <c r="C6" s="26">
        <v>30</v>
      </c>
      <c r="D6" s="27">
        <v>12695177</v>
      </c>
      <c r="E6" s="28">
        <v>1</v>
      </c>
      <c r="F6" s="29">
        <v>3526461</v>
      </c>
      <c r="G6" s="25"/>
      <c r="H6" s="30"/>
    </row>
    <row r="7" spans="1:9" s="1" customFormat="1" ht="14" customHeight="1" x14ac:dyDescent="0.35">
      <c r="A7" s="11">
        <v>20</v>
      </c>
      <c r="B7" s="25" t="s">
        <v>5</v>
      </c>
      <c r="C7" s="25"/>
      <c r="D7" s="27" t="s">
        <v>5</v>
      </c>
      <c r="E7" s="28" t="s">
        <v>5</v>
      </c>
      <c r="F7" s="29" t="s">
        <v>5</v>
      </c>
      <c r="G7" s="25"/>
      <c r="H7" s="30"/>
    </row>
    <row r="8" spans="1:9" s="2" customFormat="1" ht="14" customHeight="1" x14ac:dyDescent="0.35">
      <c r="A8" s="11"/>
      <c r="B8" s="31" t="s">
        <v>18</v>
      </c>
      <c r="C8" s="25"/>
      <c r="D8" s="32" t="s">
        <v>5</v>
      </c>
      <c r="E8" s="28"/>
      <c r="F8" s="32">
        <f>SUM(F6:F7)</f>
        <v>3526461</v>
      </c>
      <c r="G8" s="25"/>
      <c r="H8" s="30"/>
    </row>
    <row r="9" spans="1:9" s="2" customFormat="1" ht="14" customHeight="1" x14ac:dyDescent="0.35">
      <c r="A9" s="11">
        <v>1080</v>
      </c>
      <c r="B9" s="25" t="s">
        <v>11</v>
      </c>
      <c r="C9" s="25"/>
      <c r="D9" s="27"/>
      <c r="E9" s="28"/>
      <c r="F9" s="29"/>
      <c r="G9" s="29">
        <v>1202150</v>
      </c>
      <c r="H9" s="30"/>
    </row>
    <row r="10" spans="1:9" s="1" customFormat="1" ht="14" customHeight="1" x14ac:dyDescent="0.35">
      <c r="A10" s="11">
        <v>1090</v>
      </c>
      <c r="B10" s="25" t="s">
        <v>12</v>
      </c>
      <c r="C10" s="25" t="s">
        <v>5</v>
      </c>
      <c r="D10" s="27" t="s">
        <v>5</v>
      </c>
      <c r="E10" s="25"/>
      <c r="F10" s="29"/>
      <c r="G10" s="29">
        <v>3000</v>
      </c>
      <c r="H10" s="33" t="s">
        <v>5</v>
      </c>
      <c r="I10" s="2" t="s">
        <v>5</v>
      </c>
    </row>
    <row r="11" spans="1:9" s="2" customFormat="1" ht="14" customHeight="1" x14ac:dyDescent="0.35">
      <c r="A11" s="11"/>
      <c r="B11" s="31" t="s">
        <v>19</v>
      </c>
      <c r="C11" s="25"/>
      <c r="D11" s="27"/>
      <c r="E11" s="25"/>
      <c r="F11" s="34">
        <f>+F8-G9-G10</f>
        <v>2321311</v>
      </c>
      <c r="G11" s="29"/>
      <c r="H11" s="33"/>
    </row>
    <row r="12" spans="1:9" s="2" customFormat="1" ht="14" customHeight="1" x14ac:dyDescent="0.35">
      <c r="A12" s="11">
        <v>1010</v>
      </c>
      <c r="B12" s="25" t="s">
        <v>24</v>
      </c>
      <c r="C12" s="25"/>
      <c r="D12" s="27">
        <v>256000</v>
      </c>
      <c r="E12" s="28">
        <v>5.6000000000000001E-2</v>
      </c>
      <c r="F12" s="29"/>
      <c r="G12" s="29">
        <f>+D12*E12</f>
        <v>14336</v>
      </c>
      <c r="H12" s="33"/>
    </row>
    <row r="13" spans="1:9" s="2" customFormat="1" ht="14" customHeight="1" x14ac:dyDescent="0.35">
      <c r="A13" s="11">
        <v>1011</v>
      </c>
      <c r="B13" s="25" t="s">
        <v>25</v>
      </c>
      <c r="C13" s="25"/>
      <c r="D13" s="27">
        <v>256000</v>
      </c>
      <c r="E13" s="28">
        <v>8.4000000000000005E-2</v>
      </c>
      <c r="F13" s="29"/>
      <c r="G13" s="29"/>
      <c r="H13" s="35">
        <f>+E13*D13</f>
        <v>21504</v>
      </c>
      <c r="I13" s="2" t="s">
        <v>5</v>
      </c>
    </row>
    <row r="14" spans="1:9" s="1" customFormat="1" ht="14" customHeight="1" x14ac:dyDescent="0.35">
      <c r="A14" s="11">
        <v>1020</v>
      </c>
      <c r="B14" s="25" t="s">
        <v>26</v>
      </c>
      <c r="C14" s="25"/>
      <c r="D14" s="27">
        <v>768000</v>
      </c>
      <c r="E14" s="28">
        <v>2.4E-2</v>
      </c>
      <c r="F14" s="29"/>
      <c r="G14" s="29">
        <f>+D14*E14</f>
        <v>18432</v>
      </c>
      <c r="H14" s="33" t="s">
        <v>5</v>
      </c>
      <c r="I14" s="2" t="s">
        <v>5</v>
      </c>
    </row>
    <row r="15" spans="1:9" s="2" customFormat="1" ht="14" customHeight="1" x14ac:dyDescent="0.35">
      <c r="A15" s="11">
        <v>1021</v>
      </c>
      <c r="B15" s="25" t="s">
        <v>27</v>
      </c>
      <c r="C15" s="25"/>
      <c r="D15" s="27">
        <v>768000</v>
      </c>
      <c r="E15" s="28">
        <v>3.5999999999999997E-2</v>
      </c>
      <c r="F15" s="29"/>
      <c r="G15" s="29"/>
      <c r="H15" s="35">
        <f>+E15*D15</f>
        <v>27647.999999999996</v>
      </c>
    </row>
    <row r="16" spans="1:9" ht="14" customHeight="1" x14ac:dyDescent="0.35">
      <c r="A16" s="11">
        <v>1020</v>
      </c>
      <c r="B16" s="25" t="s">
        <v>9</v>
      </c>
      <c r="C16" s="25"/>
      <c r="D16" s="27">
        <v>63000</v>
      </c>
      <c r="E16" s="28">
        <v>7.0000000000000007E-2</v>
      </c>
      <c r="F16" s="29"/>
      <c r="G16" s="29" t="s">
        <v>5</v>
      </c>
      <c r="H16" s="35">
        <f>+E16*D16</f>
        <v>4410</v>
      </c>
      <c r="I16" s="1"/>
    </row>
    <row r="17" spans="1:9" ht="14" customHeight="1" x14ac:dyDescent="0.35">
      <c r="A17" s="11">
        <v>1030</v>
      </c>
      <c r="B17" s="25" t="s">
        <v>10</v>
      </c>
      <c r="C17" s="25"/>
      <c r="D17" s="27">
        <v>63000</v>
      </c>
      <c r="E17" s="28">
        <v>0.05</v>
      </c>
      <c r="F17" s="29"/>
      <c r="G17" s="29" t="s">
        <v>5</v>
      </c>
      <c r="H17" s="35">
        <f>+E17*D17</f>
        <v>3150</v>
      </c>
      <c r="I17" s="4"/>
    </row>
    <row r="18" spans="1:9" ht="14" customHeight="1" x14ac:dyDescent="0.35">
      <c r="A18" s="10" t="s">
        <v>5</v>
      </c>
      <c r="B18" s="25" t="s">
        <v>46</v>
      </c>
      <c r="C18" s="25"/>
      <c r="D18" s="27"/>
      <c r="E18" s="28"/>
      <c r="F18" s="34">
        <v>0</v>
      </c>
      <c r="G18" s="29"/>
      <c r="H18" s="35">
        <f>+F8*3%</f>
        <v>105793.83</v>
      </c>
      <c r="I18" s="4"/>
    </row>
    <row r="19" spans="1:9" ht="14" customHeight="1" x14ac:dyDescent="0.35">
      <c r="A19" s="10"/>
      <c r="B19" s="17" t="s">
        <v>21</v>
      </c>
      <c r="C19" s="17"/>
      <c r="D19" s="27"/>
      <c r="E19" s="28"/>
      <c r="F19" s="34">
        <f>+F8+F18</f>
        <v>3526461</v>
      </c>
      <c r="G19" s="29"/>
      <c r="H19" s="36"/>
    </row>
    <row r="20" spans="1:9" ht="14" customHeight="1" thickBot="1" x14ac:dyDescent="0.4">
      <c r="A20" s="9"/>
      <c r="B20" s="37" t="s">
        <v>22</v>
      </c>
      <c r="C20" s="17"/>
      <c r="D20" s="38"/>
      <c r="E20" s="25"/>
      <c r="F20" s="29"/>
      <c r="G20" s="34">
        <f>SUM(G9:G19)</f>
        <v>1237918</v>
      </c>
      <c r="H20" s="30"/>
    </row>
    <row r="21" spans="1:9" ht="14.4" customHeight="1" x14ac:dyDescent="0.35">
      <c r="A21" s="9"/>
      <c r="B21" s="39"/>
      <c r="C21" s="40" t="s">
        <v>23</v>
      </c>
      <c r="D21" s="41">
        <f>+F19-G20</f>
        <v>2288543</v>
      </c>
      <c r="E21" s="42"/>
      <c r="F21" s="42"/>
      <c r="G21" s="42"/>
      <c r="H21" s="43"/>
    </row>
    <row r="22" spans="1:9" ht="51.65" customHeight="1" x14ac:dyDescent="0.35">
      <c r="A22" s="12" t="s">
        <v>29</v>
      </c>
      <c r="B22" s="22" t="s">
        <v>30</v>
      </c>
      <c r="C22" s="20" t="s">
        <v>31</v>
      </c>
      <c r="D22" s="20" t="s">
        <v>32</v>
      </c>
      <c r="E22" s="20" t="s">
        <v>33</v>
      </c>
      <c r="F22" s="20" t="s">
        <v>34</v>
      </c>
      <c r="G22" s="22" t="s">
        <v>35</v>
      </c>
      <c r="H22" s="44"/>
    </row>
    <row r="23" spans="1:9" ht="14" customHeight="1" thickBot="1" x14ac:dyDescent="0.4">
      <c r="A23" s="13">
        <f>+F8</f>
        <v>3526461</v>
      </c>
      <c r="B23" s="45">
        <f>+G9</f>
        <v>1202150</v>
      </c>
      <c r="C23" s="45">
        <f>+G10</f>
        <v>3000</v>
      </c>
      <c r="D23" s="45">
        <f>+G12+H13</f>
        <v>35840</v>
      </c>
      <c r="E23" s="45">
        <f>+G14+H15</f>
        <v>46080</v>
      </c>
      <c r="F23" s="45">
        <v>1</v>
      </c>
      <c r="G23" s="45">
        <f>+D21</f>
        <v>2288543</v>
      </c>
      <c r="H23" s="46"/>
    </row>
    <row r="24" spans="1:9" ht="11.15" customHeight="1" x14ac:dyDescent="0.35"/>
    <row r="25" spans="1:9" ht="11.15" customHeight="1" x14ac:dyDescent="0.35">
      <c r="B25" s="47" t="s">
        <v>47</v>
      </c>
      <c r="C25" s="47"/>
      <c r="D25" s="48">
        <f>+D21/656</f>
        <v>3488.6326219512193</v>
      </c>
    </row>
    <row r="26" spans="1:9" ht="11.15" customHeight="1" x14ac:dyDescent="0.35"/>
    <row r="27" spans="1:9" ht="11.15" customHeight="1" x14ac:dyDescent="0.35"/>
    <row r="28" spans="1:9" ht="11.15" customHeight="1" x14ac:dyDescent="0.35"/>
    <row r="29" spans="1:9" ht="11.15" customHeight="1" x14ac:dyDescent="0.35"/>
    <row r="30" spans="1:9" ht="11.15" customHeight="1" x14ac:dyDescent="0.35"/>
    <row r="31" spans="1:9" ht="11.15" customHeight="1" x14ac:dyDescent="0.35"/>
    <row r="32" spans="1:9" ht="11.15" customHeight="1" x14ac:dyDescent="0.35"/>
    <row r="33" ht="11.15" customHeight="1" x14ac:dyDescent="0.35"/>
    <row r="34" ht="11.15" customHeight="1" x14ac:dyDescent="0.35"/>
    <row r="35" ht="11.15" customHeight="1" x14ac:dyDescent="0.35"/>
    <row r="36" ht="11.15" customHeight="1" x14ac:dyDescent="0.35"/>
    <row r="37" ht="11.15" customHeight="1" x14ac:dyDescent="0.35"/>
    <row r="38" ht="11.15" customHeight="1" x14ac:dyDescent="0.35"/>
    <row r="39" ht="11.15" customHeight="1" x14ac:dyDescent="0.35"/>
    <row r="40" ht="11.15" customHeight="1" x14ac:dyDescent="0.35"/>
    <row r="41" ht="11.15" customHeight="1" x14ac:dyDescent="0.35"/>
    <row r="42" ht="11.15" customHeight="1" x14ac:dyDescent="0.35"/>
    <row r="43" ht="11.15" customHeight="1" x14ac:dyDescent="0.35"/>
    <row r="44" ht="11.15" customHeight="1" x14ac:dyDescent="0.35"/>
    <row r="45" ht="11.15" customHeight="1" x14ac:dyDescent="0.35"/>
    <row r="46" ht="11.15" customHeight="1" x14ac:dyDescent="0.35"/>
    <row r="47" ht="11.15" customHeight="1" x14ac:dyDescent="0.35"/>
    <row r="48" ht="11.15" customHeight="1" x14ac:dyDescent="0.35"/>
    <row r="49" ht="11.15" customHeight="1" x14ac:dyDescent="0.35"/>
    <row r="50" ht="11.15" customHeight="1" x14ac:dyDescent="0.35"/>
    <row r="51" ht="11.15" customHeight="1" x14ac:dyDescent="0.35"/>
    <row r="52" ht="11.15" customHeight="1" x14ac:dyDescent="0.35"/>
    <row r="53" ht="11.15" customHeight="1" x14ac:dyDescent="0.35"/>
    <row r="54" ht="11.15" customHeight="1" x14ac:dyDescent="0.35"/>
    <row r="55" ht="11.15" customHeight="1" x14ac:dyDescent="0.35"/>
    <row r="56" ht="11.15" customHeight="1" x14ac:dyDescent="0.35"/>
    <row r="57" ht="11.15" customHeight="1" x14ac:dyDescent="0.35"/>
    <row r="58" ht="11.15" customHeight="1" x14ac:dyDescent="0.35"/>
    <row r="59" ht="11.15" customHeight="1" x14ac:dyDescent="0.35"/>
    <row r="60" ht="11.15" customHeight="1" x14ac:dyDescent="0.35"/>
    <row r="61" ht="11.15" customHeight="1" x14ac:dyDescent="0.35"/>
    <row r="62" ht="11.15" customHeight="1" x14ac:dyDescent="0.35"/>
    <row r="63" ht="11.15" customHeight="1" x14ac:dyDescent="0.35"/>
    <row r="64" ht="11.15" customHeight="1" x14ac:dyDescent="0.35"/>
    <row r="65" ht="11.15" customHeight="1" x14ac:dyDescent="0.35"/>
    <row r="66" ht="11.15" customHeight="1" x14ac:dyDescent="0.35"/>
    <row r="67" ht="11.15" customHeight="1" x14ac:dyDescent="0.35"/>
    <row r="68" ht="11.15" customHeight="1" x14ac:dyDescent="0.35"/>
    <row r="69" ht="11.15" customHeight="1" x14ac:dyDescent="0.35"/>
    <row r="70" ht="11.15" customHeight="1" x14ac:dyDescent="0.35"/>
    <row r="71" ht="11.15" customHeight="1" x14ac:dyDescent="0.35"/>
    <row r="72" ht="11.15" customHeight="1" x14ac:dyDescent="0.35"/>
    <row r="73" ht="11.15" customHeight="1" x14ac:dyDescent="0.35"/>
    <row r="74" ht="11.15" customHeight="1" x14ac:dyDescent="0.35"/>
    <row r="75" ht="11.15" customHeight="1" x14ac:dyDescent="0.35"/>
  </sheetData>
  <mergeCells count="2">
    <mergeCell ref="G1:H1"/>
    <mergeCell ref="E2:G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Bijou SOW</cp:lastModifiedBy>
  <cp:lastPrinted>2017-05-22T12:39:55Z</cp:lastPrinted>
  <dcterms:created xsi:type="dcterms:W3CDTF">2017-04-19T14:15:18Z</dcterms:created>
  <dcterms:modified xsi:type="dcterms:W3CDTF">2019-09-23T15:18:59Z</dcterms:modified>
</cp:coreProperties>
</file>