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16029732-C76E-4724-BFC5-F4BA5F2BBFDF}" xr6:coauthVersionLast="47" xr6:coauthVersionMax="47" xr10:uidLastSave="{00000000-0000-0000-0000-000000000000}"/>
  <bookViews>
    <workbookView xWindow="-108" yWindow="-108" windowWidth="23256" windowHeight="12456" firstSheet="3" activeTab="8" xr2:uid="{B24DC704-2EB9-4BB4-94D3-AC19F61543F8}"/>
  </bookViews>
  <sheets>
    <sheet name="Top10 Countries by profit" sheetId="3" r:id="rId1"/>
    <sheet name="Quarterly Revenue,Profit &amp;Cost" sheetId="6" r:id="rId2"/>
    <sheet name="Top 10 countries byhigh prioriy" sheetId="11" r:id="rId3"/>
    <sheet name="Year Wise" sheetId="12" r:id="rId4"/>
    <sheet name="Monthly " sheetId="14" r:id="rId5"/>
    <sheet name="Item Type" sheetId="18" r:id="rId6"/>
    <sheet name="Total uniys Sold by sales chann" sheetId="19" r:id="rId7"/>
    <sheet name="Sales Data" sheetId="1" r:id="rId8"/>
    <sheet name="Report" sheetId="17" r:id="rId9"/>
  </sheets>
  <definedNames>
    <definedName name="_xlnm._FilterDatabase" localSheetId="7" hidden="1">'Sales Data'!$B$1:$B$101</definedName>
    <definedName name="_xlcn.WorksheetConnection_Sales_18thMar2025.xlsxTable51" hidden="1">Table5</definedName>
    <definedName name="_xlcn.WorksheetConnection_Sales_18thMar2025.xlsxTable61" hidden="1">Table6</definedName>
    <definedName name="_xlnm.Extract" localSheetId="7">'Sales Data'!$S$8</definedName>
    <definedName name="Slicer_Country">#N/A</definedName>
    <definedName name="Slicer_Item_Type">#N/A</definedName>
    <definedName name="Slicer_Region">#N/A</definedName>
    <definedName name="Slicer_Year">#N/A</definedName>
  </definedNames>
  <calcPr calcId="191029"/>
  <pivotCaches>
    <pivotCache cacheId="2"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Sales_18th Mar 2025.xlsx!Table6"/>
          <x15:modelTable id="Table5" name="Table5" connection="WorksheetConnection_Sales_18th Mar 2025.xlsx!Table5"/>
        </x15:modelTables>
      </x15:dataModel>
    </ext>
  </extLst>
</workbook>
</file>

<file path=xl/calcChain.xml><?xml version="1.0" encoding="utf-8"?>
<calcChain xmlns="http://schemas.openxmlformats.org/spreadsheetml/2006/main">
  <c r="R5" i="1" l="1"/>
  <c r="R4" i="1"/>
  <c r="R3" i="1"/>
  <c r="R2"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N101" i="1"/>
  <c r="L101" i="1"/>
  <c r="K101" i="1"/>
  <c r="M101" i="1" s="1"/>
  <c r="N100" i="1"/>
  <c r="L100" i="1"/>
  <c r="K100" i="1"/>
  <c r="M100" i="1" s="1"/>
  <c r="N91" i="1"/>
  <c r="L91" i="1"/>
  <c r="M91" i="1" s="1"/>
  <c r="K91" i="1"/>
  <c r="N81" i="1"/>
  <c r="M81" i="1"/>
  <c r="L81" i="1"/>
  <c r="K81" i="1"/>
  <c r="N71" i="1"/>
  <c r="L71" i="1"/>
  <c r="K71" i="1"/>
  <c r="M71" i="1" s="1"/>
  <c r="N61" i="1"/>
  <c r="L61" i="1"/>
  <c r="K61" i="1"/>
  <c r="M61" i="1" s="1"/>
  <c r="N51" i="1"/>
  <c r="L51" i="1"/>
  <c r="M51" i="1" s="1"/>
  <c r="K51" i="1"/>
  <c r="N41" i="1"/>
  <c r="M41" i="1"/>
  <c r="L41" i="1"/>
  <c r="K41" i="1"/>
  <c r="N31" i="1"/>
  <c r="L31" i="1"/>
  <c r="K31" i="1"/>
  <c r="M31" i="1" s="1"/>
  <c r="N21" i="1"/>
  <c r="L21" i="1"/>
  <c r="K21" i="1"/>
  <c r="M21" i="1" s="1"/>
  <c r="N19" i="1"/>
  <c r="L19" i="1"/>
  <c r="M19" i="1" s="1"/>
  <c r="K19" i="1"/>
  <c r="N18" i="1"/>
  <c r="M18" i="1"/>
  <c r="L18" i="1"/>
  <c r="K18" i="1"/>
  <c r="N17" i="1"/>
  <c r="L17" i="1"/>
  <c r="K17" i="1"/>
  <c r="M17" i="1" s="1"/>
  <c r="N16" i="1"/>
  <c r="L16" i="1"/>
  <c r="K16" i="1"/>
  <c r="M16" i="1" s="1"/>
  <c r="N15" i="1"/>
  <c r="L15" i="1"/>
  <c r="M15" i="1" s="1"/>
  <c r="K15" i="1"/>
  <c r="N14" i="1"/>
  <c r="M14" i="1"/>
  <c r="L14" i="1"/>
  <c r="K14" i="1"/>
  <c r="N13" i="1"/>
  <c r="L13" i="1"/>
  <c r="K13" i="1"/>
  <c r="M13" i="1" s="1"/>
  <c r="N12" i="1"/>
  <c r="L12" i="1"/>
  <c r="K12" i="1"/>
  <c r="M12" i="1" s="1"/>
  <c r="N11" i="1"/>
  <c r="L11" i="1"/>
  <c r="M11" i="1" s="1"/>
  <c r="K11" i="1"/>
  <c r="N10" i="1"/>
  <c r="M10" i="1"/>
  <c r="L10" i="1"/>
  <c r="K10" i="1"/>
  <c r="P2" i="1" l="1"/>
  <c r="Q2" i="1" s="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N99" i="1"/>
  <c r="L99" i="1"/>
  <c r="K99" i="1"/>
  <c r="M99" i="1" s="1"/>
  <c r="N98" i="1"/>
  <c r="L98" i="1"/>
  <c r="K98" i="1"/>
  <c r="M98" i="1" s="1"/>
  <c r="N97" i="1"/>
  <c r="L97" i="1"/>
  <c r="M97" i="1" s="1"/>
  <c r="K97" i="1"/>
  <c r="N96" i="1"/>
  <c r="L96" i="1"/>
  <c r="K96" i="1"/>
  <c r="M96" i="1" s="1"/>
  <c r="N95" i="1"/>
  <c r="L95" i="1"/>
  <c r="K95" i="1"/>
  <c r="M95" i="1" s="1"/>
  <c r="N94" i="1"/>
  <c r="L94" i="1"/>
  <c r="K94" i="1"/>
  <c r="N93" i="1"/>
  <c r="L93" i="1"/>
  <c r="M93" i="1" s="1"/>
  <c r="K93" i="1"/>
  <c r="N92" i="1"/>
  <c r="L92" i="1"/>
  <c r="K92" i="1"/>
  <c r="N90" i="1"/>
  <c r="L90" i="1"/>
  <c r="K90" i="1"/>
  <c r="M90" i="1" s="1"/>
  <c r="N89" i="1"/>
  <c r="L89" i="1"/>
  <c r="M89" i="1" s="1"/>
  <c r="K89" i="1"/>
  <c r="N88" i="1"/>
  <c r="L88" i="1"/>
  <c r="K88" i="1"/>
  <c r="M88" i="1" s="1"/>
  <c r="N87" i="1"/>
  <c r="L87" i="1"/>
  <c r="K87" i="1"/>
  <c r="M87" i="1" s="1"/>
  <c r="N86" i="1"/>
  <c r="L86" i="1"/>
  <c r="K86" i="1"/>
  <c r="N85" i="1"/>
  <c r="L85" i="1"/>
  <c r="K85" i="1"/>
  <c r="M85" i="1" s="1"/>
  <c r="N84" i="1"/>
  <c r="L84" i="1"/>
  <c r="K84" i="1"/>
  <c r="M84" i="1" s="1"/>
  <c r="N83" i="1"/>
  <c r="L83" i="1"/>
  <c r="K83" i="1"/>
  <c r="M83" i="1" s="1"/>
  <c r="N82" i="1"/>
  <c r="L82" i="1"/>
  <c r="K82" i="1"/>
  <c r="M82" i="1" s="1"/>
  <c r="N80" i="1"/>
  <c r="L80" i="1"/>
  <c r="K80" i="1"/>
  <c r="M80" i="1" s="1"/>
  <c r="N79" i="1"/>
  <c r="M79" i="1"/>
  <c r="L79" i="1"/>
  <c r="K79" i="1"/>
  <c r="N78" i="1"/>
  <c r="L78" i="1"/>
  <c r="K78" i="1"/>
  <c r="M78" i="1" s="1"/>
  <c r="N77" i="1"/>
  <c r="L77" i="1"/>
  <c r="K77" i="1"/>
  <c r="M77" i="1" s="1"/>
  <c r="N76" i="1"/>
  <c r="L76" i="1"/>
  <c r="K76" i="1"/>
  <c r="M76" i="1" s="1"/>
  <c r="N75" i="1"/>
  <c r="L75" i="1"/>
  <c r="M75" i="1" s="1"/>
  <c r="K75" i="1"/>
  <c r="N74" i="1"/>
  <c r="L74" i="1"/>
  <c r="K74" i="1"/>
  <c r="M74" i="1" s="1"/>
  <c r="N73" i="1"/>
  <c r="L73" i="1"/>
  <c r="M73" i="1" s="1"/>
  <c r="K73" i="1"/>
  <c r="N72" i="1"/>
  <c r="L72" i="1"/>
  <c r="K72" i="1"/>
  <c r="M72" i="1" s="1"/>
  <c r="N70" i="1"/>
  <c r="L70" i="1"/>
  <c r="K70" i="1"/>
  <c r="N69" i="1"/>
  <c r="L69" i="1"/>
  <c r="M69" i="1" s="1"/>
  <c r="K69" i="1"/>
  <c r="N68" i="1"/>
  <c r="L68" i="1"/>
  <c r="K68" i="1"/>
  <c r="M68" i="1" s="1"/>
  <c r="N67" i="1"/>
  <c r="M67" i="1"/>
  <c r="L67" i="1"/>
  <c r="K67" i="1"/>
  <c r="N66" i="1"/>
  <c r="L66" i="1"/>
  <c r="K66" i="1"/>
  <c r="N65" i="1"/>
  <c r="L65" i="1"/>
  <c r="K65" i="1"/>
  <c r="M65" i="1" s="1"/>
  <c r="N64" i="1"/>
  <c r="L64" i="1"/>
  <c r="K64" i="1"/>
  <c r="M64" i="1" s="1"/>
  <c r="N63" i="1"/>
  <c r="M63" i="1"/>
  <c r="L63" i="1"/>
  <c r="K63" i="1"/>
  <c r="N62" i="1"/>
  <c r="L62" i="1"/>
  <c r="K62" i="1"/>
  <c r="M62" i="1" s="1"/>
  <c r="N60" i="1"/>
  <c r="L60" i="1"/>
  <c r="K60" i="1"/>
  <c r="M60" i="1" s="1"/>
  <c r="N59" i="1"/>
  <c r="L59" i="1"/>
  <c r="K59" i="1"/>
  <c r="M59" i="1" s="1"/>
  <c r="N58" i="1"/>
  <c r="L58" i="1"/>
  <c r="K58" i="1"/>
  <c r="N57" i="1"/>
  <c r="L57" i="1"/>
  <c r="K57" i="1"/>
  <c r="M57" i="1" s="1"/>
  <c r="N56" i="1"/>
  <c r="L56" i="1"/>
  <c r="K56" i="1"/>
  <c r="M56" i="1" s="1"/>
  <c r="N55" i="1"/>
  <c r="M55" i="1"/>
  <c r="L55" i="1"/>
  <c r="K55" i="1"/>
  <c r="N54" i="1"/>
  <c r="L54" i="1"/>
  <c r="K54" i="1"/>
  <c r="M54" i="1" s="1"/>
  <c r="N53" i="1"/>
  <c r="M53" i="1"/>
  <c r="L53" i="1"/>
  <c r="K53" i="1"/>
  <c r="N52" i="1"/>
  <c r="L52" i="1"/>
  <c r="K52" i="1"/>
  <c r="M52" i="1" s="1"/>
  <c r="N50" i="1"/>
  <c r="L50" i="1"/>
  <c r="K50" i="1"/>
  <c r="M50" i="1" s="1"/>
  <c r="N49" i="1"/>
  <c r="M49" i="1"/>
  <c r="L49" i="1"/>
  <c r="K49" i="1"/>
  <c r="N48" i="1"/>
  <c r="L48" i="1"/>
  <c r="K48" i="1"/>
  <c r="N47" i="1"/>
  <c r="L47" i="1"/>
  <c r="K47" i="1"/>
  <c r="M47" i="1" s="1"/>
  <c r="N46" i="1"/>
  <c r="L46" i="1"/>
  <c r="K46" i="1"/>
  <c r="N45" i="1"/>
  <c r="M45" i="1"/>
  <c r="L45" i="1"/>
  <c r="K45" i="1"/>
  <c r="N44" i="1"/>
  <c r="L44" i="1"/>
  <c r="K44" i="1"/>
  <c r="M44" i="1" s="1"/>
  <c r="N43" i="1"/>
  <c r="L43" i="1"/>
  <c r="M43" i="1" s="1"/>
  <c r="K43" i="1"/>
  <c r="N42" i="1"/>
  <c r="L42" i="1"/>
  <c r="K42" i="1"/>
  <c r="M42" i="1" s="1"/>
  <c r="N40" i="1"/>
  <c r="L40" i="1"/>
  <c r="K40" i="1"/>
  <c r="M40" i="1" s="1"/>
  <c r="N39" i="1"/>
  <c r="L39" i="1"/>
  <c r="K39" i="1"/>
  <c r="M39" i="1" s="1"/>
  <c r="N38" i="1"/>
  <c r="L38" i="1"/>
  <c r="K38" i="1"/>
  <c r="M38" i="1" s="1"/>
  <c r="N37" i="1"/>
  <c r="L37" i="1"/>
  <c r="M37" i="1" s="1"/>
  <c r="K37" i="1"/>
  <c r="N36" i="1"/>
  <c r="L36" i="1"/>
  <c r="K36" i="1"/>
  <c r="M36" i="1" s="1"/>
  <c r="N35" i="1"/>
  <c r="L35" i="1"/>
  <c r="K35" i="1"/>
  <c r="M35" i="1" s="1"/>
  <c r="N34" i="1"/>
  <c r="L34" i="1"/>
  <c r="K34" i="1"/>
  <c r="M34" i="1" s="1"/>
  <c r="N33" i="1"/>
  <c r="M33" i="1"/>
  <c r="L33" i="1"/>
  <c r="K33" i="1"/>
  <c r="N32" i="1"/>
  <c r="L32" i="1"/>
  <c r="K32" i="1"/>
  <c r="N30" i="1"/>
  <c r="L30" i="1"/>
  <c r="K30" i="1"/>
  <c r="M30" i="1" s="1"/>
  <c r="N29" i="1"/>
  <c r="L29" i="1"/>
  <c r="K29" i="1"/>
  <c r="N28" i="1"/>
  <c r="L28" i="1"/>
  <c r="K28" i="1"/>
  <c r="M28" i="1" s="1"/>
  <c r="N27" i="1"/>
  <c r="M27" i="1"/>
  <c r="L27" i="1"/>
  <c r="K27" i="1"/>
  <c r="N26" i="1"/>
  <c r="L26" i="1"/>
  <c r="K26" i="1"/>
  <c r="N25" i="1"/>
  <c r="M25" i="1"/>
  <c r="L25" i="1"/>
  <c r="K25" i="1"/>
  <c r="N24" i="1"/>
  <c r="L24" i="1"/>
  <c r="K24" i="1"/>
  <c r="M24" i="1" s="1"/>
  <c r="N23" i="1"/>
  <c r="L23" i="1"/>
  <c r="K23" i="1"/>
  <c r="M23" i="1" s="1"/>
  <c r="N22" i="1"/>
  <c r="L22" i="1"/>
  <c r="K22" i="1"/>
  <c r="M22" i="1" s="1"/>
  <c r="N20" i="1"/>
  <c r="L20" i="1"/>
  <c r="K20" i="1"/>
  <c r="M20" i="1" s="1"/>
  <c r="N9" i="1"/>
  <c r="L9" i="1"/>
  <c r="K9" i="1"/>
  <c r="M9" i="1" s="1"/>
  <c r="N8" i="1"/>
  <c r="L8" i="1"/>
  <c r="K8" i="1"/>
  <c r="M8" i="1" s="1"/>
  <c r="N7" i="1"/>
  <c r="L7" i="1"/>
  <c r="K7" i="1"/>
  <c r="M7" i="1" s="1"/>
  <c r="N6" i="1"/>
  <c r="L6" i="1"/>
  <c r="K6" i="1"/>
  <c r="N5" i="1"/>
  <c r="M5" i="1"/>
  <c r="L5" i="1"/>
  <c r="K5" i="1"/>
  <c r="N4" i="1"/>
  <c r="L4" i="1"/>
  <c r="K4" i="1"/>
  <c r="M4" i="1" s="1"/>
  <c r="N3" i="1"/>
  <c r="M3" i="1"/>
  <c r="L3" i="1"/>
  <c r="K3" i="1"/>
  <c r="N2" i="1"/>
  <c r="L2" i="1"/>
  <c r="K2" i="1"/>
  <c r="M2" i="1" s="1"/>
  <c r="M29" i="1" l="1"/>
  <c r="M26" i="1"/>
  <c r="M92" i="1"/>
  <c r="M6" i="1"/>
  <c r="M32" i="1"/>
  <c r="M70" i="1"/>
  <c r="M86" i="1"/>
  <c r="M94" i="1"/>
  <c r="M58" i="1"/>
  <c r="M66" i="1"/>
  <c r="M48" i="1"/>
  <c r="M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74DE6F-6795-484F-8FFC-1DB512923F0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D1C0FC2-0803-413B-9C83-CAC082FD8FE0}" name="WorksheetConnection_Sales_18th Mar 2025.xlsx!Table5" type="102" refreshedVersion="8" minRefreshableVersion="5">
    <extLst>
      <ext xmlns:x15="http://schemas.microsoft.com/office/spreadsheetml/2010/11/main" uri="{DE250136-89BD-433C-8126-D09CA5730AF9}">
        <x15:connection id="Table5">
          <x15:rangePr sourceName="_xlcn.WorksheetConnection_Sales_18thMar2025.xlsxTable51"/>
        </x15:connection>
      </ext>
    </extLst>
  </connection>
  <connection id="3" xr16:uid="{85D43DA4-908B-4A50-856A-8820E517582F}" name="WorksheetConnection_Sales_18th Mar 2025.xlsx!Table6" type="102" refreshedVersion="8" minRefreshableVersion="5">
    <extLst>
      <ext xmlns:x15="http://schemas.microsoft.com/office/spreadsheetml/2010/11/main" uri="{DE250136-89BD-433C-8126-D09CA5730AF9}">
        <x15:connection id="Table6">
          <x15:rangePr sourceName="_xlcn.WorksheetConnection_Sales_18thMar2025.xlsxTable61"/>
        </x15:connection>
      </ext>
    </extLst>
  </connection>
</connections>
</file>

<file path=xl/sharedStrings.xml><?xml version="1.0" encoding="utf-8"?>
<sst xmlns="http://schemas.openxmlformats.org/spreadsheetml/2006/main" count="733" uniqueCount="158">
  <si>
    <t>Region</t>
  </si>
  <si>
    <t>Country</t>
  </si>
  <si>
    <t>Item Type</t>
  </si>
  <si>
    <t>Sales Channel</t>
  </si>
  <si>
    <t>Order Priority</t>
  </si>
  <si>
    <t>Date</t>
  </si>
  <si>
    <t>Order ID</t>
  </si>
  <si>
    <t>Units Sold</t>
  </si>
  <si>
    <t>Unit Price</t>
  </si>
  <si>
    <t>Unit Cost</t>
  </si>
  <si>
    <t>Revenue</t>
  </si>
  <si>
    <t>Total Cost</t>
  </si>
  <si>
    <t>Profit</t>
  </si>
  <si>
    <t>Year</t>
  </si>
  <si>
    <t>Asia</t>
  </si>
  <si>
    <t>Myanmar</t>
  </si>
  <si>
    <t>Household</t>
  </si>
  <si>
    <t>Offline</t>
  </si>
  <si>
    <t>High Priority</t>
  </si>
  <si>
    <t>Sri Lanka</t>
  </si>
  <si>
    <t>Cosmetics</t>
  </si>
  <si>
    <t>Medium Priority</t>
  </si>
  <si>
    <t>Brunei</t>
  </si>
  <si>
    <t>Office Supplies</t>
  </si>
  <si>
    <t>Online</t>
  </si>
  <si>
    <t>Low Priority</t>
  </si>
  <si>
    <t>Turkmenistan</t>
  </si>
  <si>
    <t>Bangladesh</t>
  </si>
  <si>
    <t>Clothes</t>
  </si>
  <si>
    <t>Laos</t>
  </si>
  <si>
    <t>Vegetables</t>
  </si>
  <si>
    <t>Critical priority</t>
  </si>
  <si>
    <t>Mongolia</t>
  </si>
  <si>
    <t>Personal Care</t>
  </si>
  <si>
    <t>Malaysia</t>
  </si>
  <si>
    <t>Fruits</t>
  </si>
  <si>
    <t>Kyrgyzstan</t>
  </si>
  <si>
    <t>Australia and Oceania</t>
  </si>
  <si>
    <t xml:space="preserve">Samoa </t>
  </si>
  <si>
    <t>Tuvalu</t>
  </si>
  <si>
    <t>Baby Food</t>
  </si>
  <si>
    <t>Fiji</t>
  </si>
  <si>
    <t>Australia</t>
  </si>
  <si>
    <t>East Timor</t>
  </si>
  <si>
    <t>Meat</t>
  </si>
  <si>
    <t>Solomon Islands</t>
  </si>
  <si>
    <t>Beverages</t>
  </si>
  <si>
    <t>Federated States of Micronesia</t>
  </si>
  <si>
    <t>Cereal</t>
  </si>
  <si>
    <t>Kiribati</t>
  </si>
  <si>
    <t>New Zealand</t>
  </si>
  <si>
    <t>Central America and the Caribbean</t>
  </si>
  <si>
    <t>Honduras</t>
  </si>
  <si>
    <t>Belize</t>
  </si>
  <si>
    <t>Haiti</t>
  </si>
  <si>
    <t>Grenada</t>
  </si>
  <si>
    <t>Costa Rica</t>
  </si>
  <si>
    <t>Nicaragua</t>
  </si>
  <si>
    <t>Snacks</t>
  </si>
  <si>
    <t>Europe</t>
  </si>
  <si>
    <t>Iceland</t>
  </si>
  <si>
    <t>Switzerland</t>
  </si>
  <si>
    <t>Romania</t>
  </si>
  <si>
    <t>Lithuania</t>
  </si>
  <si>
    <t>Monaco</t>
  </si>
  <si>
    <t>Spain</t>
  </si>
  <si>
    <t>Norway</t>
  </si>
  <si>
    <t>Macedonia</t>
  </si>
  <si>
    <t>Bulgaria</t>
  </si>
  <si>
    <t>Austria</t>
  </si>
  <si>
    <t>San Marino</t>
  </si>
  <si>
    <t>France</t>
  </si>
  <si>
    <t>Russia</t>
  </si>
  <si>
    <t>Albania</t>
  </si>
  <si>
    <t xml:space="preserve">Moldova </t>
  </si>
  <si>
    <t>Portugal</t>
  </si>
  <si>
    <t>Slovenia</t>
  </si>
  <si>
    <t>United Kingdom</t>
  </si>
  <si>
    <t>Slovakia</t>
  </si>
  <si>
    <t>Middle East and North Africa</t>
  </si>
  <si>
    <t>Pakistan</t>
  </si>
  <si>
    <t>Azerbaijan</t>
  </si>
  <si>
    <t>Iran</t>
  </si>
  <si>
    <t>Lebanon</t>
  </si>
  <si>
    <t>Libya</t>
  </si>
  <si>
    <t>Saudi Arabia</t>
  </si>
  <si>
    <t>Syria</t>
  </si>
  <si>
    <t>Kuwait</t>
  </si>
  <si>
    <t>North America</t>
  </si>
  <si>
    <t>Mexico</t>
  </si>
  <si>
    <t>Sub-Saharan Africa</t>
  </si>
  <si>
    <t>Djibouti</t>
  </si>
  <si>
    <t>Mozambique</t>
  </si>
  <si>
    <t>Rwanda</t>
  </si>
  <si>
    <t>Cameroon</t>
  </si>
  <si>
    <t>Angola</t>
  </si>
  <si>
    <t>Senegal</t>
  </si>
  <si>
    <t>Madagascar</t>
  </si>
  <si>
    <t>The Gambia</t>
  </si>
  <si>
    <t>Burkina Faso</t>
  </si>
  <si>
    <t>Sierra Leone</t>
  </si>
  <si>
    <t>Kenya</t>
  </si>
  <si>
    <t>Cape Verde</t>
  </si>
  <si>
    <t>Cote d'Ivoire</t>
  </si>
  <si>
    <t>Zambia</t>
  </si>
  <si>
    <t>Gabon</t>
  </si>
  <si>
    <t>Mauritania</t>
  </si>
  <si>
    <t>Republic of the Congo</t>
  </si>
  <si>
    <t>Sao Tome and Principe</t>
  </si>
  <si>
    <t>Democratic Republic of the Congo</t>
  </si>
  <si>
    <t>Comoros</t>
  </si>
  <si>
    <t>Niger</t>
  </si>
  <si>
    <t>Mali</t>
  </si>
  <si>
    <t>South Sudan</t>
  </si>
  <si>
    <t>Lesotho</t>
  </si>
  <si>
    <t>Quarter</t>
  </si>
  <si>
    <t>Month</t>
  </si>
  <si>
    <t>Months</t>
  </si>
  <si>
    <t>Row Labels</t>
  </si>
  <si>
    <t>Grand Total</t>
  </si>
  <si>
    <t>Week</t>
  </si>
  <si>
    <t>(All)</t>
  </si>
  <si>
    <t>Feb</t>
  </si>
  <si>
    <t>Jun</t>
  </si>
  <si>
    <t>Q1</t>
  </si>
  <si>
    <t>Q4</t>
  </si>
  <si>
    <t>Q2</t>
  </si>
  <si>
    <t>Q3</t>
  </si>
  <si>
    <t xml:space="preserve"> Revenue </t>
  </si>
  <si>
    <t xml:space="preserve">Total Cost </t>
  </si>
  <si>
    <t xml:space="preserve">Profit </t>
  </si>
  <si>
    <t xml:space="preserve">Revenue </t>
  </si>
  <si>
    <t>Jan</t>
  </si>
  <si>
    <t xml:space="preserve"> Total Cost </t>
  </si>
  <si>
    <t>Column1</t>
  </si>
  <si>
    <t xml:space="preserve"> Profit </t>
  </si>
  <si>
    <t>Mar</t>
  </si>
  <si>
    <t>Apr</t>
  </si>
  <si>
    <t>May</t>
  </si>
  <si>
    <t>Jul</t>
  </si>
  <si>
    <t>Aug</t>
  </si>
  <si>
    <t>Sep</t>
  </si>
  <si>
    <t>Oct</t>
  </si>
  <si>
    <t>Nov</t>
  </si>
  <si>
    <t>Dec</t>
  </si>
  <si>
    <t>TOTAL COUNTRIES</t>
  </si>
  <si>
    <t>TOTAL ITEM TYPE</t>
  </si>
  <si>
    <t>TOTAL REVENUE</t>
  </si>
  <si>
    <t>TOTAL COST</t>
  </si>
  <si>
    <t>TOTAL PROFIT</t>
  </si>
  <si>
    <t xml:space="preserve"> Revenue</t>
  </si>
  <si>
    <t xml:space="preserve">Total Cost  </t>
  </si>
  <si>
    <t>Sum of Units Sold</t>
  </si>
  <si>
    <t>s</t>
  </si>
  <si>
    <t>$137M</t>
  </si>
  <si>
    <t>$93M</t>
  </si>
  <si>
    <t>GLOBAL OPERATIONS DASHBOARD</t>
  </si>
  <si>
    <t>$43M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</si>
</sst>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 &quot;M&quot;"/>
  </numFmts>
  <fonts count="4" x14ac:knownFonts="1">
    <font>
      <sz val="11"/>
      <color theme="1"/>
      <name val="Calibri"/>
      <family val="2"/>
      <scheme val="minor"/>
    </font>
    <font>
      <b/>
      <sz val="18"/>
      <color theme="1"/>
      <name val="Calibri"/>
      <family val="2"/>
      <scheme val="minor"/>
    </font>
    <font>
      <sz val="11"/>
      <color theme="1"/>
      <name val="Calibri"/>
      <family val="2"/>
      <scheme val="minor"/>
    </font>
    <font>
      <b/>
      <sz val="22"/>
      <color theme="1"/>
      <name val="Times New Roman"/>
      <family val="1"/>
    </font>
  </fonts>
  <fills count="7">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00B0F0"/>
        <bgColor indexed="64"/>
      </patternFill>
    </fill>
    <fill>
      <patternFill patternType="solid">
        <fgColor theme="0" tint="-0.249977111117893"/>
        <bgColor indexed="64"/>
      </patternFill>
    </fill>
  </fills>
  <borders count="12">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44" fontId="2" fillId="0" borderId="0" applyFont="0" applyFill="0" applyBorder="0" applyAlignment="0" applyProtection="0"/>
  </cellStyleXfs>
  <cellXfs count="25">
    <xf numFmtId="0" fontId="0" fillId="0" borderId="0" xfId="0"/>
    <xf numFmtId="0" fontId="0" fillId="0" borderId="1" xfId="0" applyBorder="1"/>
    <xf numFmtId="0" fontId="0" fillId="0" borderId="2" xfId="0" applyBorder="1"/>
    <xf numFmtId="3" fontId="0" fillId="0" borderId="0" xfId="0" applyNumberFormat="1"/>
    <xf numFmtId="14" fontId="0" fillId="0" borderId="0" xfId="0" applyNumberFormat="1"/>
    <xf numFmtId="0" fontId="0" fillId="0" borderId="3" xfId="0" applyBorder="1"/>
    <xf numFmtId="0" fontId="0" fillId="0" borderId="4" xfId="0" applyBorder="1"/>
    <xf numFmtId="14" fontId="0" fillId="0" borderId="4" xfId="0" applyNumberFormat="1" applyBorder="1"/>
    <xf numFmtId="0" fontId="0" fillId="0" borderId="5"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1" fillId="4" borderId="6" xfId="0" applyFont="1" applyFill="1" applyBorder="1" applyAlignment="1">
      <alignment horizontal="center"/>
    </xf>
    <xf numFmtId="0" fontId="0" fillId="0" borderId="0" xfId="0" applyNumberFormat="1"/>
    <xf numFmtId="44" fontId="1" fillId="4" borderId="6" xfId="1" applyFont="1" applyFill="1" applyBorder="1" applyAlignment="1">
      <alignment horizontal="center"/>
    </xf>
    <xf numFmtId="0" fontId="3" fillId="5" borderId="7" xfId="0" applyFont="1" applyFill="1" applyBorder="1" applyAlignment="1">
      <alignment horizontal="center"/>
    </xf>
    <xf numFmtId="0" fontId="0" fillId="6" borderId="0" xfId="0" applyFill="1"/>
    <xf numFmtId="0" fontId="1" fillId="4" borderId="8" xfId="0" applyFont="1"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1" fillId="4" borderId="6" xfId="0" applyFont="1" applyFill="1" applyBorder="1" applyAlignment="1">
      <alignment horizontal="center"/>
    </xf>
    <xf numFmtId="164" fontId="1" fillId="4" borderId="6" xfId="0" applyNumberFormat="1" applyFont="1" applyFill="1" applyBorder="1" applyAlignment="1">
      <alignment horizontal="center"/>
    </xf>
    <xf numFmtId="0" fontId="1" fillId="4" borderId="9" xfId="0" applyFont="1" applyFill="1" applyBorder="1" applyAlignment="1">
      <alignment horizontal="center"/>
    </xf>
  </cellXfs>
  <cellStyles count="2">
    <cellStyle name="Currency" xfId="1" builtinId="4"/>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3" formatCode="#,##0"/>
    </dxf>
    <dxf>
      <border diagonalUp="0" diagonalDown="0">
        <left/>
        <right style="medium">
          <color indexed="64"/>
        </right>
        <top/>
        <bottom/>
        <vertical/>
        <horizontal/>
      </border>
    </dxf>
    <dxf>
      <numFmt numFmtId="19" formatCode="m/d/yyyy"/>
    </dxf>
    <dxf>
      <border outline="0">
        <left style="medium">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2025.xlsx]Top10 Countries by profit!PivotTable2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Countries by Revenue, Profit &amp; Total Cost-Quarter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 Countries by profit'!$B$3</c:f>
              <c:strCache>
                <c:ptCount val="1"/>
                <c:pt idx="0">
                  <c:v>Revenue </c:v>
                </c:pt>
              </c:strCache>
            </c:strRef>
          </c:tx>
          <c:spPr>
            <a:solidFill>
              <a:schemeClr val="accent1"/>
            </a:solidFill>
            <a:ln>
              <a:noFill/>
            </a:ln>
            <a:effectLst/>
          </c:spPr>
          <c:invertIfNegative val="0"/>
          <c:cat>
            <c:multiLvlStrRef>
              <c:f>'Top10 Countries by profit'!$A$4:$A$33</c:f>
              <c:multiLvlStrCache>
                <c:ptCount val="19"/>
                <c:lvl>
                  <c:pt idx="0">
                    <c:v>Q1</c:v>
                  </c:pt>
                  <c:pt idx="1">
                    <c:v>Q2</c:v>
                  </c:pt>
                  <c:pt idx="2">
                    <c:v>Q1</c:v>
                  </c:pt>
                  <c:pt idx="3">
                    <c:v>Q4</c:v>
                  </c:pt>
                  <c:pt idx="4">
                    <c:v>Q1</c:v>
                  </c:pt>
                  <c:pt idx="5">
                    <c:v>Q2</c:v>
                  </c:pt>
                  <c:pt idx="6">
                    <c:v>Q4</c:v>
                  </c:pt>
                  <c:pt idx="7">
                    <c:v>Q2</c:v>
                  </c:pt>
                  <c:pt idx="8">
                    <c:v>Q1</c:v>
                  </c:pt>
                  <c:pt idx="9">
                    <c:v>Q4</c:v>
                  </c:pt>
                  <c:pt idx="10">
                    <c:v>Q3</c:v>
                  </c:pt>
                  <c:pt idx="11">
                    <c:v>Q1</c:v>
                  </c:pt>
                  <c:pt idx="12">
                    <c:v>Q2</c:v>
                  </c:pt>
                  <c:pt idx="13">
                    <c:v>Q4</c:v>
                  </c:pt>
                  <c:pt idx="14">
                    <c:v>Q1</c:v>
                  </c:pt>
                  <c:pt idx="15">
                    <c:v>Q4</c:v>
                  </c:pt>
                  <c:pt idx="16">
                    <c:v>Q1</c:v>
                  </c:pt>
                  <c:pt idx="17">
                    <c:v>Q2</c:v>
                  </c:pt>
                  <c:pt idx="18">
                    <c:v>Q2</c:v>
                  </c:pt>
                </c:lvl>
                <c:lvl>
                  <c:pt idx="0">
                    <c:v>Honduras</c:v>
                  </c:pt>
                  <c:pt idx="2">
                    <c:v>Myanmar</c:v>
                  </c:pt>
                  <c:pt idx="4">
                    <c:v>Djibouti</c:v>
                  </c:pt>
                  <c:pt idx="6">
                    <c:v>Turkmenistan</c:v>
                  </c:pt>
                  <c:pt idx="8">
                    <c:v>Mexico</c:v>
                  </c:pt>
                  <c:pt idx="11">
                    <c:v>The Gambia</c:v>
                  </c:pt>
                  <c:pt idx="13">
                    <c:v>Lithuania</c:v>
                  </c:pt>
                  <c:pt idx="14">
                    <c:v>Rwanda</c:v>
                  </c:pt>
                  <c:pt idx="16">
                    <c:v>Azerbaijan</c:v>
                  </c:pt>
                  <c:pt idx="18">
                    <c:v>Brunei</c:v>
                  </c:pt>
                </c:lvl>
              </c:multiLvlStrCache>
            </c:multiLvlStrRef>
          </c:cat>
          <c:val>
            <c:numRef>
              <c:f>'Top10 Countries by profit'!$B$4:$B$33</c:f>
              <c:numCache>
                <c:formatCode>General</c:formatCode>
                <c:ptCount val="19"/>
                <c:pt idx="0">
                  <c:v>5997054.9799999995</c:v>
                </c:pt>
                <c:pt idx="1">
                  <c:v>339490.5</c:v>
                </c:pt>
                <c:pt idx="2">
                  <c:v>5513227.5</c:v>
                </c:pt>
                <c:pt idx="3">
                  <c:v>648030.4</c:v>
                </c:pt>
                <c:pt idx="4">
                  <c:v>1117953.6600000001</c:v>
                </c:pt>
                <c:pt idx="5">
                  <c:v>4934937.2</c:v>
                </c:pt>
                <c:pt idx="6">
                  <c:v>2559474.1</c:v>
                </c:pt>
                <c:pt idx="7">
                  <c:v>3262562.1</c:v>
                </c:pt>
                <c:pt idx="8">
                  <c:v>524870.06000000006</c:v>
                </c:pt>
                <c:pt idx="9">
                  <c:v>4647149.58</c:v>
                </c:pt>
                <c:pt idx="10">
                  <c:v>471336.91000000003</c:v>
                </c:pt>
                <c:pt idx="11">
                  <c:v>3430251.15</c:v>
                </c:pt>
                <c:pt idx="12">
                  <c:v>2019266.7999999998</c:v>
                </c:pt>
                <c:pt idx="13">
                  <c:v>5396577.2700000005</c:v>
                </c:pt>
                <c:pt idx="14">
                  <c:v>3296425.02</c:v>
                </c:pt>
                <c:pt idx="15">
                  <c:v>1957344.4</c:v>
                </c:pt>
                <c:pt idx="16">
                  <c:v>3162704.8</c:v>
                </c:pt>
                <c:pt idx="17">
                  <c:v>1316095.4100000001</c:v>
                </c:pt>
                <c:pt idx="18">
                  <c:v>4368316.6800000006</c:v>
                </c:pt>
              </c:numCache>
            </c:numRef>
          </c:val>
          <c:extLst>
            <c:ext xmlns:c16="http://schemas.microsoft.com/office/drawing/2014/chart" uri="{C3380CC4-5D6E-409C-BE32-E72D297353CC}">
              <c16:uniqueId val="{00000000-A2BF-42CD-AF9D-B2D5BCFD0E16}"/>
            </c:ext>
          </c:extLst>
        </c:ser>
        <c:ser>
          <c:idx val="1"/>
          <c:order val="1"/>
          <c:tx>
            <c:strRef>
              <c:f>'Top10 Countries by profit'!$C$3</c:f>
              <c:strCache>
                <c:ptCount val="1"/>
                <c:pt idx="0">
                  <c:v>Profit </c:v>
                </c:pt>
              </c:strCache>
            </c:strRef>
          </c:tx>
          <c:spPr>
            <a:solidFill>
              <a:srgbClr val="92D050"/>
            </a:solidFill>
            <a:ln>
              <a:noFill/>
            </a:ln>
            <a:effectLst/>
          </c:spPr>
          <c:invertIfNegative val="0"/>
          <c:cat>
            <c:multiLvlStrRef>
              <c:f>'Top10 Countries by profit'!$A$4:$A$33</c:f>
              <c:multiLvlStrCache>
                <c:ptCount val="19"/>
                <c:lvl>
                  <c:pt idx="0">
                    <c:v>Q1</c:v>
                  </c:pt>
                  <c:pt idx="1">
                    <c:v>Q2</c:v>
                  </c:pt>
                  <c:pt idx="2">
                    <c:v>Q1</c:v>
                  </c:pt>
                  <c:pt idx="3">
                    <c:v>Q4</c:v>
                  </c:pt>
                  <c:pt idx="4">
                    <c:v>Q1</c:v>
                  </c:pt>
                  <c:pt idx="5">
                    <c:v>Q2</c:v>
                  </c:pt>
                  <c:pt idx="6">
                    <c:v>Q4</c:v>
                  </c:pt>
                  <c:pt idx="7">
                    <c:v>Q2</c:v>
                  </c:pt>
                  <c:pt idx="8">
                    <c:v>Q1</c:v>
                  </c:pt>
                  <c:pt idx="9">
                    <c:v>Q4</c:v>
                  </c:pt>
                  <c:pt idx="10">
                    <c:v>Q3</c:v>
                  </c:pt>
                  <c:pt idx="11">
                    <c:v>Q1</c:v>
                  </c:pt>
                  <c:pt idx="12">
                    <c:v>Q2</c:v>
                  </c:pt>
                  <c:pt idx="13">
                    <c:v>Q4</c:v>
                  </c:pt>
                  <c:pt idx="14">
                    <c:v>Q1</c:v>
                  </c:pt>
                  <c:pt idx="15">
                    <c:v>Q4</c:v>
                  </c:pt>
                  <c:pt idx="16">
                    <c:v>Q1</c:v>
                  </c:pt>
                  <c:pt idx="17">
                    <c:v>Q2</c:v>
                  </c:pt>
                  <c:pt idx="18">
                    <c:v>Q2</c:v>
                  </c:pt>
                </c:lvl>
                <c:lvl>
                  <c:pt idx="0">
                    <c:v>Honduras</c:v>
                  </c:pt>
                  <c:pt idx="2">
                    <c:v>Myanmar</c:v>
                  </c:pt>
                  <c:pt idx="4">
                    <c:v>Djibouti</c:v>
                  </c:pt>
                  <c:pt idx="6">
                    <c:v>Turkmenistan</c:v>
                  </c:pt>
                  <c:pt idx="8">
                    <c:v>Mexico</c:v>
                  </c:pt>
                  <c:pt idx="11">
                    <c:v>The Gambia</c:v>
                  </c:pt>
                  <c:pt idx="13">
                    <c:v>Lithuania</c:v>
                  </c:pt>
                  <c:pt idx="14">
                    <c:v>Rwanda</c:v>
                  </c:pt>
                  <c:pt idx="16">
                    <c:v>Azerbaijan</c:v>
                  </c:pt>
                  <c:pt idx="18">
                    <c:v>Brunei</c:v>
                  </c:pt>
                </c:lvl>
              </c:multiLvlStrCache>
            </c:multiLvlStrRef>
          </c:cat>
          <c:val>
            <c:numRef>
              <c:f>'Top10 Countries by profit'!$C$4:$C$33</c:f>
              <c:numCache>
                <c:formatCode>General</c:formatCode>
                <c:ptCount val="19"/>
                <c:pt idx="0">
                  <c:v>1487261.0199999996</c:v>
                </c:pt>
                <c:pt idx="1">
                  <c:v>122686.5</c:v>
                </c:pt>
                <c:pt idx="2">
                  <c:v>1367272.5</c:v>
                </c:pt>
                <c:pt idx="3">
                  <c:v>435499.2</c:v>
                </c:pt>
                <c:pt idx="4">
                  <c:v>404010.78000000014</c:v>
                </c:pt>
                <c:pt idx="5">
                  <c:v>2021307.0899999999</c:v>
                </c:pt>
                <c:pt idx="6">
                  <c:v>634745.89999999991</c:v>
                </c:pt>
                <c:pt idx="7">
                  <c:v>632512.5</c:v>
                </c:pt>
                <c:pt idx="8">
                  <c:v>160935.32000000007</c:v>
                </c:pt>
                <c:pt idx="9">
                  <c:v>1152486.42</c:v>
                </c:pt>
                <c:pt idx="10">
                  <c:v>144521.02000000002</c:v>
                </c:pt>
                <c:pt idx="11">
                  <c:v>805558.14</c:v>
                </c:pt>
                <c:pt idx="12">
                  <c:v>580325.12999999989</c:v>
                </c:pt>
                <c:pt idx="13">
                  <c:v>1046233.75</c:v>
                </c:pt>
                <c:pt idx="14">
                  <c:v>639077.5</c:v>
                </c:pt>
                <c:pt idx="15">
                  <c:v>778415.99</c:v>
                </c:pt>
                <c:pt idx="16">
                  <c:v>1257775.5799999998</c:v>
                </c:pt>
                <c:pt idx="17">
                  <c:v>255151.25</c:v>
                </c:pt>
                <c:pt idx="18">
                  <c:v>846885.00000000047</c:v>
                </c:pt>
              </c:numCache>
            </c:numRef>
          </c:val>
          <c:extLst>
            <c:ext xmlns:c16="http://schemas.microsoft.com/office/drawing/2014/chart" uri="{C3380CC4-5D6E-409C-BE32-E72D297353CC}">
              <c16:uniqueId val="{00000001-A2BF-42CD-AF9D-B2D5BCFD0E16}"/>
            </c:ext>
          </c:extLst>
        </c:ser>
        <c:ser>
          <c:idx val="2"/>
          <c:order val="2"/>
          <c:tx>
            <c:strRef>
              <c:f>'Top10 Countries by profit'!$D$3</c:f>
              <c:strCache>
                <c:ptCount val="1"/>
                <c:pt idx="0">
                  <c:v> Total Cost </c:v>
                </c:pt>
              </c:strCache>
            </c:strRef>
          </c:tx>
          <c:spPr>
            <a:solidFill>
              <a:srgbClr val="FF0000"/>
            </a:solidFill>
            <a:ln>
              <a:noFill/>
            </a:ln>
            <a:effectLst/>
          </c:spPr>
          <c:invertIfNegative val="0"/>
          <c:cat>
            <c:multiLvlStrRef>
              <c:f>'Top10 Countries by profit'!$A$4:$A$33</c:f>
              <c:multiLvlStrCache>
                <c:ptCount val="19"/>
                <c:lvl>
                  <c:pt idx="0">
                    <c:v>Q1</c:v>
                  </c:pt>
                  <c:pt idx="1">
                    <c:v>Q2</c:v>
                  </c:pt>
                  <c:pt idx="2">
                    <c:v>Q1</c:v>
                  </c:pt>
                  <c:pt idx="3">
                    <c:v>Q4</c:v>
                  </c:pt>
                  <c:pt idx="4">
                    <c:v>Q1</c:v>
                  </c:pt>
                  <c:pt idx="5">
                    <c:v>Q2</c:v>
                  </c:pt>
                  <c:pt idx="6">
                    <c:v>Q4</c:v>
                  </c:pt>
                  <c:pt idx="7">
                    <c:v>Q2</c:v>
                  </c:pt>
                  <c:pt idx="8">
                    <c:v>Q1</c:v>
                  </c:pt>
                  <c:pt idx="9">
                    <c:v>Q4</c:v>
                  </c:pt>
                  <c:pt idx="10">
                    <c:v>Q3</c:v>
                  </c:pt>
                  <c:pt idx="11">
                    <c:v>Q1</c:v>
                  </c:pt>
                  <c:pt idx="12">
                    <c:v>Q2</c:v>
                  </c:pt>
                  <c:pt idx="13">
                    <c:v>Q4</c:v>
                  </c:pt>
                  <c:pt idx="14">
                    <c:v>Q1</c:v>
                  </c:pt>
                  <c:pt idx="15">
                    <c:v>Q4</c:v>
                  </c:pt>
                  <c:pt idx="16">
                    <c:v>Q1</c:v>
                  </c:pt>
                  <c:pt idx="17">
                    <c:v>Q2</c:v>
                  </c:pt>
                  <c:pt idx="18">
                    <c:v>Q2</c:v>
                  </c:pt>
                </c:lvl>
                <c:lvl>
                  <c:pt idx="0">
                    <c:v>Honduras</c:v>
                  </c:pt>
                  <c:pt idx="2">
                    <c:v>Myanmar</c:v>
                  </c:pt>
                  <c:pt idx="4">
                    <c:v>Djibouti</c:v>
                  </c:pt>
                  <c:pt idx="6">
                    <c:v>Turkmenistan</c:v>
                  </c:pt>
                  <c:pt idx="8">
                    <c:v>Mexico</c:v>
                  </c:pt>
                  <c:pt idx="11">
                    <c:v>The Gambia</c:v>
                  </c:pt>
                  <c:pt idx="13">
                    <c:v>Lithuania</c:v>
                  </c:pt>
                  <c:pt idx="14">
                    <c:v>Rwanda</c:v>
                  </c:pt>
                  <c:pt idx="16">
                    <c:v>Azerbaijan</c:v>
                  </c:pt>
                  <c:pt idx="18">
                    <c:v>Brunei</c:v>
                  </c:pt>
                </c:lvl>
              </c:multiLvlStrCache>
            </c:multiLvlStrRef>
          </c:cat>
          <c:val>
            <c:numRef>
              <c:f>'Top10 Countries by profit'!$D$4:$D$33</c:f>
              <c:numCache>
                <c:formatCode>General</c:formatCode>
                <c:ptCount val="19"/>
                <c:pt idx="0">
                  <c:v>4509793.96</c:v>
                </c:pt>
                <c:pt idx="1">
                  <c:v>216804</c:v>
                </c:pt>
                <c:pt idx="2">
                  <c:v>4145955</c:v>
                </c:pt>
                <c:pt idx="3">
                  <c:v>212531.20000000001</c:v>
                </c:pt>
                <c:pt idx="4">
                  <c:v>713942.88</c:v>
                </c:pt>
                <c:pt idx="5">
                  <c:v>2913630.11</c:v>
                </c:pt>
                <c:pt idx="6">
                  <c:v>1924728.2000000002</c:v>
                </c:pt>
                <c:pt idx="7">
                  <c:v>2630049.6</c:v>
                </c:pt>
                <c:pt idx="8">
                  <c:v>363934.74</c:v>
                </c:pt>
                <c:pt idx="9">
                  <c:v>3494663.16</c:v>
                </c:pt>
                <c:pt idx="10">
                  <c:v>326815.89</c:v>
                </c:pt>
                <c:pt idx="11">
                  <c:v>2624693.0099999998</c:v>
                </c:pt>
                <c:pt idx="12">
                  <c:v>1438941.67</c:v>
                </c:pt>
                <c:pt idx="13">
                  <c:v>4350343.5200000005</c:v>
                </c:pt>
                <c:pt idx="14">
                  <c:v>2657347.52</c:v>
                </c:pt>
                <c:pt idx="15">
                  <c:v>1178928.4099999999</c:v>
                </c:pt>
                <c:pt idx="16">
                  <c:v>1904929.22</c:v>
                </c:pt>
                <c:pt idx="17">
                  <c:v>1060944.1600000001</c:v>
                </c:pt>
                <c:pt idx="18">
                  <c:v>3521431.68</c:v>
                </c:pt>
              </c:numCache>
            </c:numRef>
          </c:val>
          <c:extLst>
            <c:ext xmlns:c16="http://schemas.microsoft.com/office/drawing/2014/chart" uri="{C3380CC4-5D6E-409C-BE32-E72D297353CC}">
              <c16:uniqueId val="{00000000-C915-4B15-9081-97134B5A33FC}"/>
            </c:ext>
          </c:extLst>
        </c:ser>
        <c:dLbls>
          <c:showLegendKey val="0"/>
          <c:showVal val="0"/>
          <c:showCatName val="0"/>
          <c:showSerName val="0"/>
          <c:showPercent val="0"/>
          <c:showBubbleSize val="0"/>
        </c:dLbls>
        <c:gapWidth val="219"/>
        <c:overlap val="-27"/>
        <c:axId val="1994427839"/>
        <c:axId val="1994411519"/>
      </c:barChart>
      <c:catAx>
        <c:axId val="199442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11519"/>
        <c:crosses val="autoZero"/>
        <c:auto val="1"/>
        <c:lblAlgn val="ctr"/>
        <c:lblOffset val="100"/>
        <c:noMultiLvlLbl val="0"/>
      </c:catAx>
      <c:valAx>
        <c:axId val="199441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2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2025.xlsx]Monthly !PivotTable6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Revenue,Profit</a:t>
            </a:r>
            <a:r>
              <a:rPr lang="en-US" b="1" baseline="0"/>
              <a:t> &amp; Total Cost</a:t>
            </a:r>
            <a:endParaRPr lang="en-US" b="1"/>
          </a:p>
        </c:rich>
      </c:tx>
      <c:layout>
        <c:manualLayout>
          <c:xMode val="edge"/>
          <c:yMode val="edge"/>
          <c:x val="0.22535555640086047"/>
          <c:y val="5.543949863409931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2">
              <a:lumMod val="90000"/>
            </a:schemeClr>
          </a:solidFill>
          <a:ln>
            <a:noFill/>
          </a:ln>
          <a:effectLst/>
        </c:spPr>
      </c:pivotFmt>
    </c:pivotFmts>
    <c:plotArea>
      <c:layout/>
      <c:barChart>
        <c:barDir val="col"/>
        <c:grouping val="clustered"/>
        <c:varyColors val="0"/>
        <c:ser>
          <c:idx val="0"/>
          <c:order val="0"/>
          <c:tx>
            <c:strRef>
              <c:f>'Monthly '!$B$3</c:f>
              <c:strCache>
                <c:ptCount val="1"/>
                <c:pt idx="0">
                  <c:v>Revenue </c:v>
                </c:pt>
              </c:strCache>
            </c:strRef>
          </c:tx>
          <c:spPr>
            <a:solidFill>
              <a:schemeClr val="bg2">
                <a:lumMod val="90000"/>
              </a:schemeClr>
            </a:solidFill>
            <a:ln>
              <a:noFill/>
            </a:ln>
            <a:effectLst/>
          </c:spPr>
          <c:invertIfNegative val="0"/>
          <c:cat>
            <c:strRef>
              <c:f>'Monthly '!$A$4:$A$16</c:f>
              <c:strCache>
                <c:ptCount val="12"/>
                <c:pt idx="0">
                  <c:v>Feb</c:v>
                </c:pt>
                <c:pt idx="1">
                  <c:v>Nov</c:v>
                </c:pt>
                <c:pt idx="2">
                  <c:v>Apr</c:v>
                </c:pt>
                <c:pt idx="3">
                  <c:v>Jul</c:v>
                </c:pt>
                <c:pt idx="4">
                  <c:v>Oct</c:v>
                </c:pt>
                <c:pt idx="5">
                  <c:v>May</c:v>
                </c:pt>
                <c:pt idx="6">
                  <c:v>Jan</c:v>
                </c:pt>
                <c:pt idx="7">
                  <c:v>Dec</c:v>
                </c:pt>
                <c:pt idx="8">
                  <c:v>Sep</c:v>
                </c:pt>
                <c:pt idx="9">
                  <c:v>Jun</c:v>
                </c:pt>
                <c:pt idx="10">
                  <c:v>Mar</c:v>
                </c:pt>
                <c:pt idx="11">
                  <c:v>Aug</c:v>
                </c:pt>
              </c:strCache>
            </c:strRef>
          </c:cat>
          <c:val>
            <c:numRef>
              <c:f>'Monthly '!$B$4:$B$16</c:f>
              <c:numCache>
                <c:formatCode>General</c:formatCode>
                <c:ptCount val="12"/>
                <c:pt idx="0">
                  <c:v>24740517.77</c:v>
                </c:pt>
                <c:pt idx="1">
                  <c:v>20568222.760000002</c:v>
                </c:pt>
                <c:pt idx="2">
                  <c:v>16187186.33</c:v>
                </c:pt>
                <c:pt idx="3">
                  <c:v>15669518.500000002</c:v>
                </c:pt>
                <c:pt idx="4">
                  <c:v>15287576.609999999</c:v>
                </c:pt>
                <c:pt idx="5">
                  <c:v>13215739.989999998</c:v>
                </c:pt>
                <c:pt idx="6">
                  <c:v>10482467.120000001</c:v>
                </c:pt>
                <c:pt idx="7">
                  <c:v>7249462.1200000001</c:v>
                </c:pt>
                <c:pt idx="8">
                  <c:v>5314762.5599999996</c:v>
                </c:pt>
                <c:pt idx="9">
                  <c:v>5230325.7700000005</c:v>
                </c:pt>
                <c:pt idx="10">
                  <c:v>2274823.87</c:v>
                </c:pt>
                <c:pt idx="11">
                  <c:v>1128164.9099999999</c:v>
                </c:pt>
              </c:numCache>
            </c:numRef>
          </c:val>
          <c:extLst>
            <c:ext xmlns:c16="http://schemas.microsoft.com/office/drawing/2014/chart" uri="{C3380CC4-5D6E-409C-BE32-E72D297353CC}">
              <c16:uniqueId val="{00000000-A489-4695-B69D-7654BB200C95}"/>
            </c:ext>
          </c:extLst>
        </c:ser>
        <c:ser>
          <c:idx val="1"/>
          <c:order val="1"/>
          <c:tx>
            <c:strRef>
              <c:f>'Monthly '!$C$3</c:f>
              <c:strCache>
                <c:ptCount val="1"/>
                <c:pt idx="0">
                  <c:v>Total Cost </c:v>
                </c:pt>
              </c:strCache>
            </c:strRef>
          </c:tx>
          <c:spPr>
            <a:solidFill>
              <a:schemeClr val="accent1">
                <a:lumMod val="60000"/>
                <a:lumOff val="40000"/>
              </a:schemeClr>
            </a:solidFill>
            <a:ln>
              <a:noFill/>
            </a:ln>
            <a:effectLst/>
          </c:spPr>
          <c:invertIfNegative val="0"/>
          <c:cat>
            <c:strRef>
              <c:f>'Monthly '!$A$4:$A$16</c:f>
              <c:strCache>
                <c:ptCount val="12"/>
                <c:pt idx="0">
                  <c:v>Feb</c:v>
                </c:pt>
                <c:pt idx="1">
                  <c:v>Nov</c:v>
                </c:pt>
                <c:pt idx="2">
                  <c:v>Apr</c:v>
                </c:pt>
                <c:pt idx="3">
                  <c:v>Jul</c:v>
                </c:pt>
                <c:pt idx="4">
                  <c:v>Oct</c:v>
                </c:pt>
                <c:pt idx="5">
                  <c:v>May</c:v>
                </c:pt>
                <c:pt idx="6">
                  <c:v>Jan</c:v>
                </c:pt>
                <c:pt idx="7">
                  <c:v>Dec</c:v>
                </c:pt>
                <c:pt idx="8">
                  <c:v>Sep</c:v>
                </c:pt>
                <c:pt idx="9">
                  <c:v>Jun</c:v>
                </c:pt>
                <c:pt idx="10">
                  <c:v>Mar</c:v>
                </c:pt>
                <c:pt idx="11">
                  <c:v>Aug</c:v>
                </c:pt>
              </c:strCache>
            </c:strRef>
          </c:cat>
          <c:val>
            <c:numRef>
              <c:f>'Monthly '!$C$4:$C$16</c:f>
              <c:numCache>
                <c:formatCode>General</c:formatCode>
                <c:ptCount val="12"/>
                <c:pt idx="0">
                  <c:v>17668467.260000002</c:v>
                </c:pt>
                <c:pt idx="1">
                  <c:v>14110622.110000001</c:v>
                </c:pt>
                <c:pt idx="2">
                  <c:v>11426977.98</c:v>
                </c:pt>
                <c:pt idx="3">
                  <c:v>10091055.439999999</c:v>
                </c:pt>
                <c:pt idx="4">
                  <c:v>10780653.359999999</c:v>
                </c:pt>
                <c:pt idx="5">
                  <c:v>8633047.6900000013</c:v>
                </c:pt>
                <c:pt idx="6">
                  <c:v>7665610.1000000006</c:v>
                </c:pt>
                <c:pt idx="7">
                  <c:v>4893232.0500000007</c:v>
                </c:pt>
                <c:pt idx="8">
                  <c:v>2970596.53</c:v>
                </c:pt>
                <c:pt idx="9">
                  <c:v>3044946.34</c:v>
                </c:pt>
                <c:pt idx="10">
                  <c:v>1346472.81</c:v>
                </c:pt>
                <c:pt idx="11">
                  <c:v>548888.24</c:v>
                </c:pt>
              </c:numCache>
            </c:numRef>
          </c:val>
          <c:extLst>
            <c:ext xmlns:c16="http://schemas.microsoft.com/office/drawing/2014/chart" uri="{C3380CC4-5D6E-409C-BE32-E72D297353CC}">
              <c16:uniqueId val="{00000001-A489-4695-B69D-7654BB200C95}"/>
            </c:ext>
          </c:extLst>
        </c:ser>
        <c:ser>
          <c:idx val="2"/>
          <c:order val="2"/>
          <c:tx>
            <c:strRef>
              <c:f>'Monthly '!$D$3</c:f>
              <c:strCache>
                <c:ptCount val="1"/>
                <c:pt idx="0">
                  <c:v>Profit </c:v>
                </c:pt>
              </c:strCache>
            </c:strRef>
          </c:tx>
          <c:spPr>
            <a:solidFill>
              <a:schemeClr val="bg1">
                <a:lumMod val="50000"/>
              </a:schemeClr>
            </a:solidFill>
            <a:ln>
              <a:noFill/>
            </a:ln>
            <a:effectLst/>
          </c:spPr>
          <c:invertIfNegative val="0"/>
          <c:cat>
            <c:strRef>
              <c:f>'Monthly '!$A$4:$A$16</c:f>
              <c:strCache>
                <c:ptCount val="12"/>
                <c:pt idx="0">
                  <c:v>Feb</c:v>
                </c:pt>
                <c:pt idx="1">
                  <c:v>Nov</c:v>
                </c:pt>
                <c:pt idx="2">
                  <c:v>Apr</c:v>
                </c:pt>
                <c:pt idx="3">
                  <c:v>Jul</c:v>
                </c:pt>
                <c:pt idx="4">
                  <c:v>Oct</c:v>
                </c:pt>
                <c:pt idx="5">
                  <c:v>May</c:v>
                </c:pt>
                <c:pt idx="6">
                  <c:v>Jan</c:v>
                </c:pt>
                <c:pt idx="7">
                  <c:v>Dec</c:v>
                </c:pt>
                <c:pt idx="8">
                  <c:v>Sep</c:v>
                </c:pt>
                <c:pt idx="9">
                  <c:v>Jun</c:v>
                </c:pt>
                <c:pt idx="10">
                  <c:v>Mar</c:v>
                </c:pt>
                <c:pt idx="11">
                  <c:v>Aug</c:v>
                </c:pt>
              </c:strCache>
            </c:strRef>
          </c:cat>
          <c:val>
            <c:numRef>
              <c:f>'Monthly '!$D$4:$D$16</c:f>
              <c:numCache>
                <c:formatCode>#,##0</c:formatCode>
                <c:ptCount val="12"/>
                <c:pt idx="0">
                  <c:v>7072050.5099999988</c:v>
                </c:pt>
                <c:pt idx="1">
                  <c:v>6457600.6500000004</c:v>
                </c:pt>
                <c:pt idx="2">
                  <c:v>4760208.3500000006</c:v>
                </c:pt>
                <c:pt idx="3">
                  <c:v>5578463.0599999996</c:v>
                </c:pt>
                <c:pt idx="4">
                  <c:v>4506923.25</c:v>
                </c:pt>
                <c:pt idx="5">
                  <c:v>4582692.2999999989</c:v>
                </c:pt>
                <c:pt idx="6">
                  <c:v>2816857.02</c:v>
                </c:pt>
                <c:pt idx="7">
                  <c:v>2356230.0699999998</c:v>
                </c:pt>
                <c:pt idx="8">
                  <c:v>2344166.0299999998</c:v>
                </c:pt>
                <c:pt idx="9">
                  <c:v>2185379.4300000002</c:v>
                </c:pt>
                <c:pt idx="10">
                  <c:v>928351.06</c:v>
                </c:pt>
                <c:pt idx="11">
                  <c:v>579276.66999999981</c:v>
                </c:pt>
              </c:numCache>
            </c:numRef>
          </c:val>
          <c:extLst>
            <c:ext xmlns:c16="http://schemas.microsoft.com/office/drawing/2014/chart" uri="{C3380CC4-5D6E-409C-BE32-E72D297353CC}">
              <c16:uniqueId val="{00000002-A489-4695-B69D-7654BB200C95}"/>
            </c:ext>
          </c:extLst>
        </c:ser>
        <c:dLbls>
          <c:showLegendKey val="0"/>
          <c:showVal val="0"/>
          <c:showCatName val="0"/>
          <c:showSerName val="0"/>
          <c:showPercent val="0"/>
          <c:showBubbleSize val="0"/>
        </c:dLbls>
        <c:gapWidth val="219"/>
        <c:overlap val="-27"/>
        <c:axId val="1999841712"/>
        <c:axId val="1999846032"/>
      </c:barChart>
      <c:catAx>
        <c:axId val="199984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46032"/>
        <c:crosses val="autoZero"/>
        <c:auto val="1"/>
        <c:lblAlgn val="ctr"/>
        <c:lblOffset val="100"/>
        <c:noMultiLvlLbl val="0"/>
      </c:catAx>
      <c:valAx>
        <c:axId val="1999846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4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2025.xlsx]Top 10 countries byhigh prioriy!PivotTable4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High</a:t>
            </a:r>
            <a:r>
              <a:rPr lang="en-US" b="1" baseline="0"/>
              <a:t> Priority-Top10 Countries</a:t>
            </a:r>
            <a:endParaRPr lang="en-US" b="1"/>
          </a:p>
        </c:rich>
      </c:tx>
      <c:layout>
        <c:manualLayout>
          <c:xMode val="edge"/>
          <c:yMode val="edge"/>
          <c:x val="0.24653232511150944"/>
          <c:y val="8.80133060656974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marker>
          <c:symbol val="none"/>
        </c:marker>
      </c:pivotFmt>
      <c:pivotFmt>
        <c:idx val="2"/>
        <c:spPr>
          <a:solidFill>
            <a:srgbClr val="00B050"/>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8639947720787"/>
          <c:y val="0.27549261111929091"/>
          <c:w val="0.70458082246618969"/>
          <c:h val="0.38190454684506892"/>
        </c:manualLayout>
      </c:layout>
      <c:barChart>
        <c:barDir val="col"/>
        <c:grouping val="clustered"/>
        <c:varyColors val="0"/>
        <c:ser>
          <c:idx val="0"/>
          <c:order val="0"/>
          <c:tx>
            <c:strRef>
              <c:f>'Top 10 countries byhigh prioriy'!$B$3</c:f>
              <c:strCache>
                <c:ptCount val="1"/>
                <c:pt idx="0">
                  <c:v> Revenue </c:v>
                </c:pt>
              </c:strCache>
            </c:strRef>
          </c:tx>
          <c:spPr>
            <a:solidFill>
              <a:schemeClr val="bg2">
                <a:lumMod val="90000"/>
              </a:schemeClr>
            </a:solidFill>
            <a:ln>
              <a:noFill/>
            </a:ln>
            <a:effectLst/>
          </c:spPr>
          <c:invertIfNegative val="0"/>
          <c:cat>
            <c:strRef>
              <c:f>'Top 10 countries byhigh prioriy'!$A$4:$A$31</c:f>
              <c:strCache>
                <c:ptCount val="27"/>
                <c:pt idx="0">
                  <c:v>Myanmar</c:v>
                </c:pt>
                <c:pt idx="1">
                  <c:v>Honduras</c:v>
                </c:pt>
                <c:pt idx="2">
                  <c:v>Lithuania</c:v>
                </c:pt>
                <c:pt idx="3">
                  <c:v>Djibouti</c:v>
                </c:pt>
                <c:pt idx="4">
                  <c:v>Samoa </c:v>
                </c:pt>
                <c:pt idx="5">
                  <c:v>Romania</c:v>
                </c:pt>
                <c:pt idx="6">
                  <c:v>Iran</c:v>
                </c:pt>
                <c:pt idx="7">
                  <c:v>Tuvalu</c:v>
                </c:pt>
                <c:pt idx="8">
                  <c:v>Monaco</c:v>
                </c:pt>
                <c:pt idx="9">
                  <c:v>Rwanda</c:v>
                </c:pt>
                <c:pt idx="10">
                  <c:v>Senegal</c:v>
                </c:pt>
                <c:pt idx="11">
                  <c:v>Burkina Faso</c:v>
                </c:pt>
                <c:pt idx="12">
                  <c:v>Austria</c:v>
                </c:pt>
                <c:pt idx="13">
                  <c:v>France</c:v>
                </c:pt>
                <c:pt idx="14">
                  <c:v>Haiti</c:v>
                </c:pt>
                <c:pt idx="15">
                  <c:v>Libya</c:v>
                </c:pt>
                <c:pt idx="16">
                  <c:v>Sierra Leone</c:v>
                </c:pt>
                <c:pt idx="17">
                  <c:v>Australia</c:v>
                </c:pt>
                <c:pt idx="18">
                  <c:v>Cape Verde</c:v>
                </c:pt>
                <c:pt idx="19">
                  <c:v>The Gambia</c:v>
                </c:pt>
                <c:pt idx="20">
                  <c:v>Portugal</c:v>
                </c:pt>
                <c:pt idx="21">
                  <c:v>Niger</c:v>
                </c:pt>
                <c:pt idx="22">
                  <c:v>Comoros</c:v>
                </c:pt>
                <c:pt idx="23">
                  <c:v>Sao Tome and Principe</c:v>
                </c:pt>
                <c:pt idx="24">
                  <c:v>Slovakia</c:v>
                </c:pt>
                <c:pt idx="25">
                  <c:v>New Zealand</c:v>
                </c:pt>
                <c:pt idx="26">
                  <c:v>Kyrgyzstan</c:v>
                </c:pt>
              </c:strCache>
            </c:strRef>
          </c:cat>
          <c:val>
            <c:numRef>
              <c:f>'Top 10 countries byhigh prioriy'!$B$4:$B$31</c:f>
              <c:numCache>
                <c:formatCode>General</c:formatCode>
                <c:ptCount val="27"/>
                <c:pt idx="0">
                  <c:v>6161257.9000000004</c:v>
                </c:pt>
                <c:pt idx="1">
                  <c:v>5997054.9799999995</c:v>
                </c:pt>
                <c:pt idx="2">
                  <c:v>5396577.2700000005</c:v>
                </c:pt>
                <c:pt idx="3">
                  <c:v>4934937.2</c:v>
                </c:pt>
                <c:pt idx="4">
                  <c:v>4220728.8</c:v>
                </c:pt>
                <c:pt idx="5">
                  <c:v>3458252</c:v>
                </c:pt>
                <c:pt idx="6">
                  <c:v>2836990.8</c:v>
                </c:pt>
                <c:pt idx="7">
                  <c:v>2533654</c:v>
                </c:pt>
                <c:pt idx="8">
                  <c:v>2198981.92</c:v>
                </c:pt>
                <c:pt idx="9">
                  <c:v>1957344.4</c:v>
                </c:pt>
                <c:pt idx="10">
                  <c:v>1356180.0999999999</c:v>
                </c:pt>
                <c:pt idx="11">
                  <c:v>1245112.92</c:v>
                </c:pt>
                <c:pt idx="12">
                  <c:v>1244708.3999999999</c:v>
                </c:pt>
                <c:pt idx="13">
                  <c:v>793518</c:v>
                </c:pt>
                <c:pt idx="14">
                  <c:v>745426</c:v>
                </c:pt>
                <c:pt idx="15">
                  <c:v>668356.48</c:v>
                </c:pt>
                <c:pt idx="16">
                  <c:v>617347.08000000007</c:v>
                </c:pt>
                <c:pt idx="17">
                  <c:v>585795.45000000007</c:v>
                </c:pt>
                <c:pt idx="18">
                  <c:v>455479.03999999998</c:v>
                </c:pt>
                <c:pt idx="19">
                  <c:v>435466.89999999997</c:v>
                </c:pt>
                <c:pt idx="20">
                  <c:v>324971.44</c:v>
                </c:pt>
                <c:pt idx="21">
                  <c:v>246415.95</c:v>
                </c:pt>
                <c:pt idx="22">
                  <c:v>197883.4</c:v>
                </c:pt>
                <c:pt idx="23">
                  <c:v>71253.210000000006</c:v>
                </c:pt>
                <c:pt idx="24">
                  <c:v>26344.260000000002</c:v>
                </c:pt>
                <c:pt idx="25">
                  <c:v>20404.71</c:v>
                </c:pt>
                <c:pt idx="26">
                  <c:v>19103.439999999999</c:v>
                </c:pt>
              </c:numCache>
            </c:numRef>
          </c:val>
          <c:extLst>
            <c:ext xmlns:c16="http://schemas.microsoft.com/office/drawing/2014/chart" uri="{C3380CC4-5D6E-409C-BE32-E72D297353CC}">
              <c16:uniqueId val="{00000000-0767-4776-834D-68B9A13D81A2}"/>
            </c:ext>
          </c:extLst>
        </c:ser>
        <c:ser>
          <c:idx val="1"/>
          <c:order val="1"/>
          <c:tx>
            <c:strRef>
              <c:f>'Top 10 countries byhigh prioriy'!$C$3</c:f>
              <c:strCache>
                <c:ptCount val="1"/>
                <c:pt idx="0">
                  <c:v>Total Cost </c:v>
                </c:pt>
              </c:strCache>
            </c:strRef>
          </c:tx>
          <c:spPr>
            <a:solidFill>
              <a:schemeClr val="accent1">
                <a:lumMod val="40000"/>
                <a:lumOff val="60000"/>
              </a:schemeClr>
            </a:solidFill>
            <a:ln>
              <a:noFill/>
            </a:ln>
            <a:effectLst/>
          </c:spPr>
          <c:invertIfNegative val="0"/>
          <c:cat>
            <c:strRef>
              <c:f>'Top 10 countries byhigh prioriy'!$A$4:$A$31</c:f>
              <c:strCache>
                <c:ptCount val="27"/>
                <c:pt idx="0">
                  <c:v>Myanmar</c:v>
                </c:pt>
                <c:pt idx="1">
                  <c:v>Honduras</c:v>
                </c:pt>
                <c:pt idx="2">
                  <c:v>Lithuania</c:v>
                </c:pt>
                <c:pt idx="3">
                  <c:v>Djibouti</c:v>
                </c:pt>
                <c:pt idx="4">
                  <c:v>Samoa </c:v>
                </c:pt>
                <c:pt idx="5">
                  <c:v>Romania</c:v>
                </c:pt>
                <c:pt idx="6">
                  <c:v>Iran</c:v>
                </c:pt>
                <c:pt idx="7">
                  <c:v>Tuvalu</c:v>
                </c:pt>
                <c:pt idx="8">
                  <c:v>Monaco</c:v>
                </c:pt>
                <c:pt idx="9">
                  <c:v>Rwanda</c:v>
                </c:pt>
                <c:pt idx="10">
                  <c:v>Senegal</c:v>
                </c:pt>
                <c:pt idx="11">
                  <c:v>Burkina Faso</c:v>
                </c:pt>
                <c:pt idx="12">
                  <c:v>Austria</c:v>
                </c:pt>
                <c:pt idx="13">
                  <c:v>France</c:v>
                </c:pt>
                <c:pt idx="14">
                  <c:v>Haiti</c:v>
                </c:pt>
                <c:pt idx="15">
                  <c:v>Libya</c:v>
                </c:pt>
                <c:pt idx="16">
                  <c:v>Sierra Leone</c:v>
                </c:pt>
                <c:pt idx="17">
                  <c:v>Australia</c:v>
                </c:pt>
                <c:pt idx="18">
                  <c:v>Cape Verde</c:v>
                </c:pt>
                <c:pt idx="19">
                  <c:v>The Gambia</c:v>
                </c:pt>
                <c:pt idx="20">
                  <c:v>Portugal</c:v>
                </c:pt>
                <c:pt idx="21">
                  <c:v>Niger</c:v>
                </c:pt>
                <c:pt idx="22">
                  <c:v>Comoros</c:v>
                </c:pt>
                <c:pt idx="23">
                  <c:v>Sao Tome and Principe</c:v>
                </c:pt>
                <c:pt idx="24">
                  <c:v>Slovakia</c:v>
                </c:pt>
                <c:pt idx="25">
                  <c:v>New Zealand</c:v>
                </c:pt>
                <c:pt idx="26">
                  <c:v>Kyrgyzstan</c:v>
                </c:pt>
              </c:strCache>
            </c:strRef>
          </c:cat>
          <c:val>
            <c:numRef>
              <c:f>'Top 10 countries byhigh prioriy'!$C$4:$C$31</c:f>
              <c:numCache>
                <c:formatCode>General</c:formatCode>
                <c:ptCount val="27"/>
                <c:pt idx="0">
                  <c:v>4358486.2</c:v>
                </c:pt>
                <c:pt idx="1">
                  <c:v>4509793.96</c:v>
                </c:pt>
                <c:pt idx="2">
                  <c:v>4350343.5200000005</c:v>
                </c:pt>
                <c:pt idx="3">
                  <c:v>2913630.11</c:v>
                </c:pt>
                <c:pt idx="4">
                  <c:v>2542187.8199999998</c:v>
                </c:pt>
                <c:pt idx="5">
                  <c:v>2082940.2999999998</c:v>
                </c:pt>
                <c:pt idx="6">
                  <c:v>1708748.3699999999</c:v>
                </c:pt>
                <c:pt idx="7">
                  <c:v>1582243.4999999998</c:v>
                </c:pt>
                <c:pt idx="8">
                  <c:v>1373243.88</c:v>
                </c:pt>
                <c:pt idx="9">
                  <c:v>1178928.4099999999</c:v>
                </c:pt>
                <c:pt idx="10">
                  <c:v>772106.23</c:v>
                </c:pt>
                <c:pt idx="11">
                  <c:v>734896.26</c:v>
                </c:pt>
                <c:pt idx="12">
                  <c:v>749700.51</c:v>
                </c:pt>
                <c:pt idx="13">
                  <c:v>477943.94999999995</c:v>
                </c:pt>
                <c:pt idx="14">
                  <c:v>448977.64999999997</c:v>
                </c:pt>
                <c:pt idx="15">
                  <c:v>219197.44000000003</c:v>
                </c:pt>
                <c:pt idx="16">
                  <c:v>497662.08</c:v>
                </c:pt>
                <c:pt idx="17">
                  <c:v>378345.33</c:v>
                </c:pt>
                <c:pt idx="18">
                  <c:v>149381.12000000002</c:v>
                </c:pt>
                <c:pt idx="19">
                  <c:v>247921.87</c:v>
                </c:pt>
                <c:pt idx="20">
                  <c:v>202941.65999999997</c:v>
                </c:pt>
                <c:pt idx="21">
                  <c:v>170860.05000000002</c:v>
                </c:pt>
                <c:pt idx="22">
                  <c:v>112659.81999999999</c:v>
                </c:pt>
                <c:pt idx="23">
                  <c:v>52848.04</c:v>
                </c:pt>
                <c:pt idx="24">
                  <c:v>15549.03</c:v>
                </c:pt>
                <c:pt idx="25">
                  <c:v>15134.039999999999</c:v>
                </c:pt>
                <c:pt idx="26">
                  <c:v>11275.320000000002</c:v>
                </c:pt>
              </c:numCache>
            </c:numRef>
          </c:val>
          <c:extLst>
            <c:ext xmlns:c16="http://schemas.microsoft.com/office/drawing/2014/chart" uri="{C3380CC4-5D6E-409C-BE32-E72D297353CC}">
              <c16:uniqueId val="{00000001-0767-4776-834D-68B9A13D81A2}"/>
            </c:ext>
          </c:extLst>
        </c:ser>
        <c:ser>
          <c:idx val="2"/>
          <c:order val="2"/>
          <c:tx>
            <c:strRef>
              <c:f>'Top 10 countries byhigh prioriy'!$D$3</c:f>
              <c:strCache>
                <c:ptCount val="1"/>
                <c:pt idx="0">
                  <c:v> Profit </c:v>
                </c:pt>
              </c:strCache>
            </c:strRef>
          </c:tx>
          <c:spPr>
            <a:solidFill>
              <a:schemeClr val="bg1">
                <a:lumMod val="50000"/>
              </a:schemeClr>
            </a:solidFill>
            <a:ln>
              <a:noFill/>
            </a:ln>
            <a:effectLst/>
          </c:spPr>
          <c:invertIfNegative val="0"/>
          <c:cat>
            <c:strRef>
              <c:f>'Top 10 countries byhigh prioriy'!$A$4:$A$31</c:f>
              <c:strCache>
                <c:ptCount val="27"/>
                <c:pt idx="0">
                  <c:v>Myanmar</c:v>
                </c:pt>
                <c:pt idx="1">
                  <c:v>Honduras</c:v>
                </c:pt>
                <c:pt idx="2">
                  <c:v>Lithuania</c:v>
                </c:pt>
                <c:pt idx="3">
                  <c:v>Djibouti</c:v>
                </c:pt>
                <c:pt idx="4">
                  <c:v>Samoa </c:v>
                </c:pt>
                <c:pt idx="5">
                  <c:v>Romania</c:v>
                </c:pt>
                <c:pt idx="6">
                  <c:v>Iran</c:v>
                </c:pt>
                <c:pt idx="7">
                  <c:v>Tuvalu</c:v>
                </c:pt>
                <c:pt idx="8">
                  <c:v>Monaco</c:v>
                </c:pt>
                <c:pt idx="9">
                  <c:v>Rwanda</c:v>
                </c:pt>
                <c:pt idx="10">
                  <c:v>Senegal</c:v>
                </c:pt>
                <c:pt idx="11">
                  <c:v>Burkina Faso</c:v>
                </c:pt>
                <c:pt idx="12">
                  <c:v>Austria</c:v>
                </c:pt>
                <c:pt idx="13">
                  <c:v>France</c:v>
                </c:pt>
                <c:pt idx="14">
                  <c:v>Haiti</c:v>
                </c:pt>
                <c:pt idx="15">
                  <c:v>Libya</c:v>
                </c:pt>
                <c:pt idx="16">
                  <c:v>Sierra Leone</c:v>
                </c:pt>
                <c:pt idx="17">
                  <c:v>Australia</c:v>
                </c:pt>
                <c:pt idx="18">
                  <c:v>Cape Verde</c:v>
                </c:pt>
                <c:pt idx="19">
                  <c:v>The Gambia</c:v>
                </c:pt>
                <c:pt idx="20">
                  <c:v>Portugal</c:v>
                </c:pt>
                <c:pt idx="21">
                  <c:v>Niger</c:v>
                </c:pt>
                <c:pt idx="22">
                  <c:v>Comoros</c:v>
                </c:pt>
                <c:pt idx="23">
                  <c:v>Sao Tome and Principe</c:v>
                </c:pt>
                <c:pt idx="24">
                  <c:v>Slovakia</c:v>
                </c:pt>
                <c:pt idx="25">
                  <c:v>New Zealand</c:v>
                </c:pt>
                <c:pt idx="26">
                  <c:v>Kyrgyzstan</c:v>
                </c:pt>
              </c:strCache>
            </c:strRef>
          </c:cat>
          <c:val>
            <c:numRef>
              <c:f>'Top 10 countries byhigh prioriy'!$D$4:$D$31</c:f>
              <c:numCache>
                <c:formatCode>#,##0</c:formatCode>
                <c:ptCount val="27"/>
                <c:pt idx="0">
                  <c:v>1802771.7</c:v>
                </c:pt>
                <c:pt idx="1">
                  <c:v>1487261.0199999996</c:v>
                </c:pt>
                <c:pt idx="2">
                  <c:v>1046233.75</c:v>
                </c:pt>
                <c:pt idx="3">
                  <c:v>2021307.0899999999</c:v>
                </c:pt>
                <c:pt idx="4">
                  <c:v>1678540.98</c:v>
                </c:pt>
                <c:pt idx="5">
                  <c:v>1375311.7000000002</c:v>
                </c:pt>
                <c:pt idx="6">
                  <c:v>1128242.43</c:v>
                </c:pt>
                <c:pt idx="7">
                  <c:v>951410.50000000023</c:v>
                </c:pt>
                <c:pt idx="8">
                  <c:v>825738.04</c:v>
                </c:pt>
                <c:pt idx="9">
                  <c:v>778415.99</c:v>
                </c:pt>
                <c:pt idx="10">
                  <c:v>584073.86999999988</c:v>
                </c:pt>
                <c:pt idx="11">
                  <c:v>510216.65999999992</c:v>
                </c:pt>
                <c:pt idx="12">
                  <c:v>495007.8899999999</c:v>
                </c:pt>
                <c:pt idx="13">
                  <c:v>315574.05000000005</c:v>
                </c:pt>
                <c:pt idx="14">
                  <c:v>296448.35000000003</c:v>
                </c:pt>
                <c:pt idx="15">
                  <c:v>449159.03999999992</c:v>
                </c:pt>
                <c:pt idx="16">
                  <c:v>119685.00000000006</c:v>
                </c:pt>
                <c:pt idx="17">
                  <c:v>207450.12000000005</c:v>
                </c:pt>
                <c:pt idx="18">
                  <c:v>306097.91999999993</c:v>
                </c:pt>
                <c:pt idx="19">
                  <c:v>187545.02999999997</c:v>
                </c:pt>
                <c:pt idx="20">
                  <c:v>122029.78000000003</c:v>
                </c:pt>
                <c:pt idx="21">
                  <c:v>75555.899999999994</c:v>
                </c:pt>
                <c:pt idx="22">
                  <c:v>85223.58</c:v>
                </c:pt>
                <c:pt idx="23">
                  <c:v>18405.170000000006</c:v>
                </c:pt>
                <c:pt idx="24">
                  <c:v>10795.230000000001</c:v>
                </c:pt>
                <c:pt idx="25">
                  <c:v>5270.67</c:v>
                </c:pt>
                <c:pt idx="26">
                  <c:v>7828.1199999999972</c:v>
                </c:pt>
              </c:numCache>
            </c:numRef>
          </c:val>
          <c:extLst>
            <c:ext xmlns:c16="http://schemas.microsoft.com/office/drawing/2014/chart" uri="{C3380CC4-5D6E-409C-BE32-E72D297353CC}">
              <c16:uniqueId val="{00000002-0767-4776-834D-68B9A13D81A2}"/>
            </c:ext>
          </c:extLst>
        </c:ser>
        <c:dLbls>
          <c:showLegendKey val="0"/>
          <c:showVal val="0"/>
          <c:showCatName val="0"/>
          <c:showSerName val="0"/>
          <c:showPercent val="0"/>
          <c:showBubbleSize val="0"/>
        </c:dLbls>
        <c:gapWidth val="219"/>
        <c:overlap val="-27"/>
        <c:axId val="1264375887"/>
        <c:axId val="1264376847"/>
      </c:barChart>
      <c:catAx>
        <c:axId val="126437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376847"/>
        <c:crosses val="autoZero"/>
        <c:auto val="1"/>
        <c:lblAlgn val="ctr"/>
        <c:lblOffset val="100"/>
        <c:noMultiLvlLbl val="0"/>
      </c:catAx>
      <c:valAx>
        <c:axId val="12643768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Reveneue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37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2025.xlsx]Item Type!PivotTable8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Category-Revenue,Profit&amp;Total</a:t>
            </a:r>
            <a:r>
              <a:rPr lang="en-US" b="1" baseline="0"/>
              <a:t> Cost</a:t>
            </a:r>
            <a:endParaRPr lang="en-US" b="1"/>
          </a:p>
        </c:rich>
      </c:tx>
      <c:layout>
        <c:manualLayout>
          <c:xMode val="edge"/>
          <c:yMode val="edge"/>
          <c:x val="0.21733213777840216"/>
          <c:y val="3.87029433975366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Type'!$B$3</c:f>
              <c:strCache>
                <c:ptCount val="1"/>
                <c:pt idx="0">
                  <c:v> Revenue</c:v>
                </c:pt>
              </c:strCache>
            </c:strRef>
          </c:tx>
          <c:spPr>
            <a:solidFill>
              <a:schemeClr val="bg2">
                <a:lumMod val="90000"/>
              </a:schemeClr>
            </a:solidFill>
            <a:ln>
              <a:noFill/>
            </a:ln>
            <a:effectLst/>
          </c:spPr>
          <c:invertIfNegative val="0"/>
          <c:cat>
            <c:strRef>
              <c:f>'Item Type'!$A$4:$A$16</c:f>
              <c:strCache>
                <c:ptCount val="12"/>
                <c:pt idx="0">
                  <c:v>Cosmetics</c:v>
                </c:pt>
                <c:pt idx="1">
                  <c:v>Office Supplies</c:v>
                </c:pt>
                <c:pt idx="2">
                  <c:v>Household</c:v>
                </c:pt>
                <c:pt idx="3">
                  <c:v>Baby Food</c:v>
                </c:pt>
                <c:pt idx="4">
                  <c:v>Clothes</c:v>
                </c:pt>
                <c:pt idx="5">
                  <c:v>Cereal</c:v>
                </c:pt>
                <c:pt idx="6">
                  <c:v>Meat</c:v>
                </c:pt>
                <c:pt idx="7">
                  <c:v>Personal Care</c:v>
                </c:pt>
                <c:pt idx="8">
                  <c:v>Vegetables</c:v>
                </c:pt>
                <c:pt idx="9">
                  <c:v>Beverages</c:v>
                </c:pt>
                <c:pt idx="10">
                  <c:v>Snacks</c:v>
                </c:pt>
                <c:pt idx="11">
                  <c:v>Fruits</c:v>
                </c:pt>
              </c:strCache>
            </c:strRef>
          </c:cat>
          <c:val>
            <c:numRef>
              <c:f>'Item Type'!$B$4:$B$16</c:f>
              <c:numCache>
                <c:formatCode>General</c:formatCode>
                <c:ptCount val="12"/>
                <c:pt idx="0">
                  <c:v>36601509.599999994</c:v>
                </c:pt>
                <c:pt idx="1">
                  <c:v>30585380.07</c:v>
                </c:pt>
                <c:pt idx="2">
                  <c:v>29889712.289999992</c:v>
                </c:pt>
                <c:pt idx="3">
                  <c:v>10350327.6</c:v>
                </c:pt>
                <c:pt idx="4">
                  <c:v>7787292.7999999998</c:v>
                </c:pt>
                <c:pt idx="5">
                  <c:v>5322898.9000000004</c:v>
                </c:pt>
                <c:pt idx="6">
                  <c:v>4503675.75</c:v>
                </c:pt>
                <c:pt idx="7">
                  <c:v>3980904.8400000003</c:v>
                </c:pt>
                <c:pt idx="8">
                  <c:v>3089057.06</c:v>
                </c:pt>
                <c:pt idx="9">
                  <c:v>2690794.6000000006</c:v>
                </c:pt>
                <c:pt idx="10">
                  <c:v>2080733.4600000002</c:v>
                </c:pt>
                <c:pt idx="11">
                  <c:v>466481.34</c:v>
                </c:pt>
              </c:numCache>
            </c:numRef>
          </c:val>
          <c:extLst>
            <c:ext xmlns:c16="http://schemas.microsoft.com/office/drawing/2014/chart" uri="{C3380CC4-5D6E-409C-BE32-E72D297353CC}">
              <c16:uniqueId val="{00000000-5C6E-49C8-9005-CE4DCB32E763}"/>
            </c:ext>
          </c:extLst>
        </c:ser>
        <c:ser>
          <c:idx val="1"/>
          <c:order val="1"/>
          <c:tx>
            <c:strRef>
              <c:f>'Item Type'!$C$3</c:f>
              <c:strCache>
                <c:ptCount val="1"/>
                <c:pt idx="0">
                  <c:v>Total Cost  </c:v>
                </c:pt>
              </c:strCache>
            </c:strRef>
          </c:tx>
          <c:spPr>
            <a:solidFill>
              <a:schemeClr val="accent1">
                <a:lumMod val="40000"/>
                <a:lumOff val="60000"/>
              </a:schemeClr>
            </a:solidFill>
            <a:ln>
              <a:noFill/>
            </a:ln>
            <a:effectLst/>
          </c:spPr>
          <c:invertIfNegative val="0"/>
          <c:cat>
            <c:strRef>
              <c:f>'Item Type'!$A$4:$A$16</c:f>
              <c:strCache>
                <c:ptCount val="12"/>
                <c:pt idx="0">
                  <c:v>Cosmetics</c:v>
                </c:pt>
                <c:pt idx="1">
                  <c:v>Office Supplies</c:v>
                </c:pt>
                <c:pt idx="2">
                  <c:v>Household</c:v>
                </c:pt>
                <c:pt idx="3">
                  <c:v>Baby Food</c:v>
                </c:pt>
                <c:pt idx="4">
                  <c:v>Clothes</c:v>
                </c:pt>
                <c:pt idx="5">
                  <c:v>Cereal</c:v>
                </c:pt>
                <c:pt idx="6">
                  <c:v>Meat</c:v>
                </c:pt>
                <c:pt idx="7">
                  <c:v>Personal Care</c:v>
                </c:pt>
                <c:pt idx="8">
                  <c:v>Vegetables</c:v>
                </c:pt>
                <c:pt idx="9">
                  <c:v>Beverages</c:v>
                </c:pt>
                <c:pt idx="10">
                  <c:v>Snacks</c:v>
                </c:pt>
                <c:pt idx="11">
                  <c:v>Fruits</c:v>
                </c:pt>
              </c:strCache>
            </c:strRef>
          </c:cat>
          <c:val>
            <c:numRef>
              <c:f>'Item Type'!$C$4:$C$16</c:f>
              <c:numCache>
                <c:formatCode>General</c:formatCode>
                <c:ptCount val="12"/>
                <c:pt idx="0">
                  <c:v>22045460.940000001</c:v>
                </c:pt>
                <c:pt idx="1">
                  <c:v>24655796.319999997</c:v>
                </c:pt>
                <c:pt idx="2">
                  <c:v>22477106.580000002</c:v>
                </c:pt>
                <c:pt idx="3">
                  <c:v>6463683.8999999994</c:v>
                </c:pt>
                <c:pt idx="4">
                  <c:v>2553958.4000000004</c:v>
                </c:pt>
                <c:pt idx="5">
                  <c:v>3030455.47</c:v>
                </c:pt>
                <c:pt idx="6">
                  <c:v>3893065.75</c:v>
                </c:pt>
                <c:pt idx="7">
                  <c:v>2760282.36</c:v>
                </c:pt>
                <c:pt idx="8">
                  <c:v>1823237.4300000002</c:v>
                </c:pt>
                <c:pt idx="9">
                  <c:v>1802747.3199999996</c:v>
                </c:pt>
                <c:pt idx="10">
                  <c:v>1328789.28</c:v>
                </c:pt>
                <c:pt idx="11">
                  <c:v>345986.16</c:v>
                </c:pt>
              </c:numCache>
            </c:numRef>
          </c:val>
          <c:extLst>
            <c:ext xmlns:c16="http://schemas.microsoft.com/office/drawing/2014/chart" uri="{C3380CC4-5D6E-409C-BE32-E72D297353CC}">
              <c16:uniqueId val="{00000001-5C6E-49C8-9005-CE4DCB32E763}"/>
            </c:ext>
          </c:extLst>
        </c:ser>
        <c:ser>
          <c:idx val="2"/>
          <c:order val="2"/>
          <c:tx>
            <c:strRef>
              <c:f>'Item Type'!$D$3</c:f>
              <c:strCache>
                <c:ptCount val="1"/>
                <c:pt idx="0">
                  <c:v> Profit </c:v>
                </c:pt>
              </c:strCache>
            </c:strRef>
          </c:tx>
          <c:spPr>
            <a:solidFill>
              <a:schemeClr val="bg1">
                <a:lumMod val="50000"/>
              </a:schemeClr>
            </a:solidFill>
            <a:ln>
              <a:noFill/>
            </a:ln>
            <a:effectLst/>
          </c:spPr>
          <c:invertIfNegative val="0"/>
          <c:cat>
            <c:strRef>
              <c:f>'Item Type'!$A$4:$A$16</c:f>
              <c:strCache>
                <c:ptCount val="12"/>
                <c:pt idx="0">
                  <c:v>Cosmetics</c:v>
                </c:pt>
                <c:pt idx="1">
                  <c:v>Office Supplies</c:v>
                </c:pt>
                <c:pt idx="2">
                  <c:v>Household</c:v>
                </c:pt>
                <c:pt idx="3">
                  <c:v>Baby Food</c:v>
                </c:pt>
                <c:pt idx="4">
                  <c:v>Clothes</c:v>
                </c:pt>
                <c:pt idx="5">
                  <c:v>Cereal</c:v>
                </c:pt>
                <c:pt idx="6">
                  <c:v>Meat</c:v>
                </c:pt>
                <c:pt idx="7">
                  <c:v>Personal Care</c:v>
                </c:pt>
                <c:pt idx="8">
                  <c:v>Vegetables</c:v>
                </c:pt>
                <c:pt idx="9">
                  <c:v>Beverages</c:v>
                </c:pt>
                <c:pt idx="10">
                  <c:v>Snacks</c:v>
                </c:pt>
                <c:pt idx="11">
                  <c:v>Fruits</c:v>
                </c:pt>
              </c:strCache>
            </c:strRef>
          </c:cat>
          <c:val>
            <c:numRef>
              <c:f>'Item Type'!$D$4:$D$16</c:f>
              <c:numCache>
                <c:formatCode>#,##0</c:formatCode>
                <c:ptCount val="12"/>
                <c:pt idx="0">
                  <c:v>14556048.66</c:v>
                </c:pt>
                <c:pt idx="1">
                  <c:v>5929583.75</c:v>
                </c:pt>
                <c:pt idx="2">
                  <c:v>7412605.709999999</c:v>
                </c:pt>
                <c:pt idx="3">
                  <c:v>3886643.7</c:v>
                </c:pt>
                <c:pt idx="4">
                  <c:v>5233334.3999999994</c:v>
                </c:pt>
                <c:pt idx="5">
                  <c:v>2292443.4299999997</c:v>
                </c:pt>
                <c:pt idx="6">
                  <c:v>610610</c:v>
                </c:pt>
                <c:pt idx="7">
                  <c:v>1220622.48</c:v>
                </c:pt>
                <c:pt idx="8">
                  <c:v>1265819.6300000001</c:v>
                </c:pt>
                <c:pt idx="9">
                  <c:v>888047.28000000026</c:v>
                </c:pt>
                <c:pt idx="10">
                  <c:v>751944.18000000017</c:v>
                </c:pt>
                <c:pt idx="11">
                  <c:v>120495.18000000001</c:v>
                </c:pt>
              </c:numCache>
            </c:numRef>
          </c:val>
          <c:extLst>
            <c:ext xmlns:c16="http://schemas.microsoft.com/office/drawing/2014/chart" uri="{C3380CC4-5D6E-409C-BE32-E72D297353CC}">
              <c16:uniqueId val="{00000002-5C6E-49C8-9005-CE4DCB32E763}"/>
            </c:ext>
          </c:extLst>
        </c:ser>
        <c:dLbls>
          <c:showLegendKey val="0"/>
          <c:showVal val="0"/>
          <c:showCatName val="0"/>
          <c:showSerName val="0"/>
          <c:showPercent val="0"/>
          <c:showBubbleSize val="0"/>
        </c:dLbls>
        <c:gapWidth val="219"/>
        <c:overlap val="-27"/>
        <c:axId val="1999761072"/>
        <c:axId val="1999762992"/>
      </c:barChart>
      <c:catAx>
        <c:axId val="199976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Catgeory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62992"/>
        <c:crosses val="autoZero"/>
        <c:auto val="1"/>
        <c:lblAlgn val="ctr"/>
        <c:lblOffset val="100"/>
        <c:noMultiLvlLbl val="0"/>
      </c:catAx>
      <c:valAx>
        <c:axId val="1999762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6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2025.xlsx]Total uniys Sold by sales chann!PivotTable9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Units Sold by Sales Channel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0000"/>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rgbClr val="FF0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92D050"/>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tx2">
              <a:lumMod val="20000"/>
              <a:lumOff val="8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tx2">
              <a:lumMod val="20000"/>
              <a:lumOff val="8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pivotFmt>
    </c:pivotFmts>
    <c:plotArea>
      <c:layout/>
      <c:pieChart>
        <c:varyColors val="1"/>
        <c:ser>
          <c:idx val="0"/>
          <c:order val="0"/>
          <c:tx>
            <c:strRef>
              <c:f>'Total uniys Sold by sales chann'!$B$3</c:f>
              <c:strCache>
                <c:ptCount val="1"/>
                <c:pt idx="0">
                  <c:v>Total</c:v>
                </c:pt>
              </c:strCache>
            </c:strRef>
          </c:tx>
          <c:spPr>
            <a:solidFill>
              <a:schemeClr val="tx2">
                <a:lumMod val="20000"/>
                <a:lumOff val="80000"/>
              </a:schemeClr>
            </a:solidFill>
          </c:spPr>
          <c:dPt>
            <c:idx val="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1-C92B-4B43-BD8B-6971418FDBCD}"/>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C92B-4B43-BD8B-6971418FDBC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uniys Sold by sales chann'!$A$4:$A$6</c:f>
              <c:strCache>
                <c:ptCount val="2"/>
                <c:pt idx="0">
                  <c:v>Offline</c:v>
                </c:pt>
                <c:pt idx="1">
                  <c:v>Online</c:v>
                </c:pt>
              </c:strCache>
            </c:strRef>
          </c:cat>
          <c:val>
            <c:numRef>
              <c:f>'Total uniys Sold by sales chann'!$B$4:$B$6</c:f>
              <c:numCache>
                <c:formatCode>General</c:formatCode>
                <c:ptCount val="2"/>
                <c:pt idx="0">
                  <c:v>276782</c:v>
                </c:pt>
                <c:pt idx="1">
                  <c:v>236089</c:v>
                </c:pt>
              </c:numCache>
            </c:numRef>
          </c:val>
          <c:extLst>
            <c:ext xmlns:c16="http://schemas.microsoft.com/office/drawing/2014/chart" uri="{C3380CC4-5D6E-409C-BE32-E72D297353CC}">
              <c16:uniqueId val="{00000004-C92B-4B43-BD8B-6971418FDBC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2025.xlsx]Quarterly Revenue,Profit &amp;Cost!PivotTable1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6167632384185"/>
          <c:y val="0.25923492741018372"/>
          <c:w val="0.63941849166335885"/>
          <c:h val="0.52687801678414736"/>
        </c:manualLayout>
      </c:layout>
      <c:barChart>
        <c:barDir val="col"/>
        <c:grouping val="clustered"/>
        <c:varyColors val="0"/>
        <c:ser>
          <c:idx val="0"/>
          <c:order val="0"/>
          <c:tx>
            <c:strRef>
              <c:f>'Quarterly Revenue,Profit &amp;Cost'!$B$3</c:f>
              <c:strCache>
                <c:ptCount val="1"/>
                <c:pt idx="0">
                  <c:v> Revenue </c:v>
                </c:pt>
              </c:strCache>
            </c:strRef>
          </c:tx>
          <c:spPr>
            <a:solidFill>
              <a:schemeClr val="bg2">
                <a:lumMod val="90000"/>
              </a:schemeClr>
            </a:solidFill>
            <a:ln>
              <a:noFill/>
            </a:ln>
            <a:effectLst/>
          </c:spPr>
          <c:invertIfNegative val="0"/>
          <c:cat>
            <c:strRef>
              <c:f>'Quarterly Revenue,Profit &amp;Cost'!$A$4:$A$8</c:f>
              <c:strCache>
                <c:ptCount val="4"/>
                <c:pt idx="0">
                  <c:v>Q4</c:v>
                </c:pt>
                <c:pt idx="1">
                  <c:v>Q1</c:v>
                </c:pt>
                <c:pt idx="2">
                  <c:v>Q2</c:v>
                </c:pt>
                <c:pt idx="3">
                  <c:v>Q3</c:v>
                </c:pt>
              </c:strCache>
            </c:strRef>
          </c:cat>
          <c:val>
            <c:numRef>
              <c:f>'Quarterly Revenue,Profit &amp;Cost'!$B$4:$B$8</c:f>
              <c:numCache>
                <c:formatCode>General</c:formatCode>
                <c:ptCount val="4"/>
                <c:pt idx="0">
                  <c:v>43105261.490000002</c:v>
                </c:pt>
                <c:pt idx="1">
                  <c:v>37497808.759999998</c:v>
                </c:pt>
                <c:pt idx="2">
                  <c:v>34633252.090000011</c:v>
                </c:pt>
                <c:pt idx="3">
                  <c:v>22112445.969999999</c:v>
                </c:pt>
              </c:numCache>
            </c:numRef>
          </c:val>
          <c:extLst>
            <c:ext xmlns:c16="http://schemas.microsoft.com/office/drawing/2014/chart" uri="{C3380CC4-5D6E-409C-BE32-E72D297353CC}">
              <c16:uniqueId val="{00000000-EEF9-4CAD-AB9A-599CFBC0F79D}"/>
            </c:ext>
          </c:extLst>
        </c:ser>
        <c:ser>
          <c:idx val="1"/>
          <c:order val="1"/>
          <c:tx>
            <c:strRef>
              <c:f>'Quarterly Revenue,Profit &amp;Cost'!$C$3</c:f>
              <c:strCache>
                <c:ptCount val="1"/>
                <c:pt idx="0">
                  <c:v>Total Cost </c:v>
                </c:pt>
              </c:strCache>
            </c:strRef>
          </c:tx>
          <c:spPr>
            <a:solidFill>
              <a:schemeClr val="accent1">
                <a:lumMod val="40000"/>
                <a:lumOff val="60000"/>
              </a:schemeClr>
            </a:solidFill>
            <a:ln>
              <a:noFill/>
            </a:ln>
            <a:effectLst/>
          </c:spPr>
          <c:invertIfNegative val="0"/>
          <c:cat>
            <c:strRef>
              <c:f>'Quarterly Revenue,Profit &amp;Cost'!$A$4:$A$8</c:f>
              <c:strCache>
                <c:ptCount val="4"/>
                <c:pt idx="0">
                  <c:v>Q4</c:v>
                </c:pt>
                <c:pt idx="1">
                  <c:v>Q1</c:v>
                </c:pt>
                <c:pt idx="2">
                  <c:v>Q2</c:v>
                </c:pt>
                <c:pt idx="3">
                  <c:v>Q3</c:v>
                </c:pt>
              </c:strCache>
            </c:strRef>
          </c:cat>
          <c:val>
            <c:numRef>
              <c:f>'Quarterly Revenue,Profit &amp;Cost'!$C$4:$C$8</c:f>
              <c:numCache>
                <c:formatCode>General</c:formatCode>
                <c:ptCount val="4"/>
                <c:pt idx="0">
                  <c:v>29784507.520000003</c:v>
                </c:pt>
                <c:pt idx="1">
                  <c:v>26680550.170000002</c:v>
                </c:pt>
                <c:pt idx="2">
                  <c:v>23104972.010000002</c:v>
                </c:pt>
                <c:pt idx="3">
                  <c:v>13610540.209999999</c:v>
                </c:pt>
              </c:numCache>
            </c:numRef>
          </c:val>
          <c:extLst>
            <c:ext xmlns:c16="http://schemas.microsoft.com/office/drawing/2014/chart" uri="{C3380CC4-5D6E-409C-BE32-E72D297353CC}">
              <c16:uniqueId val="{00000001-EEF9-4CAD-AB9A-599CFBC0F79D}"/>
            </c:ext>
          </c:extLst>
        </c:ser>
        <c:ser>
          <c:idx val="2"/>
          <c:order val="2"/>
          <c:tx>
            <c:strRef>
              <c:f>'Quarterly Revenue,Profit &amp;Cost'!$D$3</c:f>
              <c:strCache>
                <c:ptCount val="1"/>
                <c:pt idx="0">
                  <c:v>Profit </c:v>
                </c:pt>
              </c:strCache>
            </c:strRef>
          </c:tx>
          <c:spPr>
            <a:solidFill>
              <a:schemeClr val="bg1">
                <a:lumMod val="50000"/>
              </a:schemeClr>
            </a:solidFill>
            <a:ln>
              <a:noFill/>
            </a:ln>
            <a:effectLst/>
          </c:spPr>
          <c:invertIfNegative val="0"/>
          <c:cat>
            <c:strRef>
              <c:f>'Quarterly Revenue,Profit &amp;Cost'!$A$4:$A$8</c:f>
              <c:strCache>
                <c:ptCount val="4"/>
                <c:pt idx="0">
                  <c:v>Q4</c:v>
                </c:pt>
                <c:pt idx="1">
                  <c:v>Q1</c:v>
                </c:pt>
                <c:pt idx="2">
                  <c:v>Q2</c:v>
                </c:pt>
                <c:pt idx="3">
                  <c:v>Q3</c:v>
                </c:pt>
              </c:strCache>
            </c:strRef>
          </c:cat>
          <c:val>
            <c:numRef>
              <c:f>'Quarterly Revenue,Profit &amp;Cost'!$D$4:$D$8</c:f>
              <c:numCache>
                <c:formatCode>#,##0</c:formatCode>
                <c:ptCount val="4"/>
                <c:pt idx="0">
                  <c:v>13320753.970000001</c:v>
                </c:pt>
                <c:pt idx="1">
                  <c:v>10817258.590000002</c:v>
                </c:pt>
                <c:pt idx="2">
                  <c:v>11528280.08</c:v>
                </c:pt>
                <c:pt idx="3">
                  <c:v>8501905.7600000016</c:v>
                </c:pt>
              </c:numCache>
            </c:numRef>
          </c:val>
          <c:extLst>
            <c:ext xmlns:c16="http://schemas.microsoft.com/office/drawing/2014/chart" uri="{C3380CC4-5D6E-409C-BE32-E72D297353CC}">
              <c16:uniqueId val="{00000002-EEF9-4CAD-AB9A-599CFBC0F79D}"/>
            </c:ext>
          </c:extLst>
        </c:ser>
        <c:dLbls>
          <c:showLegendKey val="0"/>
          <c:showVal val="0"/>
          <c:showCatName val="0"/>
          <c:showSerName val="0"/>
          <c:showPercent val="0"/>
          <c:showBubbleSize val="0"/>
        </c:dLbls>
        <c:gapWidth val="219"/>
        <c:overlap val="-27"/>
        <c:axId val="1999739472"/>
        <c:axId val="1999752912"/>
      </c:barChart>
      <c:catAx>
        <c:axId val="199973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52912"/>
        <c:crosses val="autoZero"/>
        <c:auto val="1"/>
        <c:lblAlgn val="ctr"/>
        <c:lblOffset val="100"/>
        <c:noMultiLvlLbl val="0"/>
      </c:catAx>
      <c:valAx>
        <c:axId val="1999752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1.0829775178818586E-3"/>
              <c:y val="0.334492566650072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2025.xlsx]Quarterly Revenue,Profit &amp;Cost!PivotTable1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Quarterly Revenue, Profit &amp;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s>
    <c:plotArea>
      <c:layout/>
      <c:barChart>
        <c:barDir val="col"/>
        <c:grouping val="clustered"/>
        <c:varyColors val="0"/>
        <c:ser>
          <c:idx val="0"/>
          <c:order val="0"/>
          <c:tx>
            <c:strRef>
              <c:f>'Quarterly Revenue,Profit &amp;Cost'!$B$3</c:f>
              <c:strCache>
                <c:ptCount val="1"/>
                <c:pt idx="0">
                  <c:v> Revenue </c:v>
                </c:pt>
              </c:strCache>
            </c:strRef>
          </c:tx>
          <c:spPr>
            <a:solidFill>
              <a:schemeClr val="accent1"/>
            </a:solidFill>
            <a:ln>
              <a:noFill/>
            </a:ln>
            <a:effectLst/>
          </c:spPr>
          <c:invertIfNegative val="0"/>
          <c:cat>
            <c:strRef>
              <c:f>'Quarterly Revenue,Profit &amp;Cost'!$A$4:$A$8</c:f>
              <c:strCache>
                <c:ptCount val="4"/>
                <c:pt idx="0">
                  <c:v>Q4</c:v>
                </c:pt>
                <c:pt idx="1">
                  <c:v>Q1</c:v>
                </c:pt>
                <c:pt idx="2">
                  <c:v>Q2</c:v>
                </c:pt>
                <c:pt idx="3">
                  <c:v>Q3</c:v>
                </c:pt>
              </c:strCache>
            </c:strRef>
          </c:cat>
          <c:val>
            <c:numRef>
              <c:f>'Quarterly Revenue,Profit &amp;Cost'!$B$4:$B$8</c:f>
              <c:numCache>
                <c:formatCode>General</c:formatCode>
                <c:ptCount val="4"/>
                <c:pt idx="0">
                  <c:v>43105261.490000002</c:v>
                </c:pt>
                <c:pt idx="1">
                  <c:v>37497808.759999998</c:v>
                </c:pt>
                <c:pt idx="2">
                  <c:v>34633252.090000011</c:v>
                </c:pt>
                <c:pt idx="3">
                  <c:v>22112445.969999999</c:v>
                </c:pt>
              </c:numCache>
            </c:numRef>
          </c:val>
          <c:extLst>
            <c:ext xmlns:c16="http://schemas.microsoft.com/office/drawing/2014/chart" uri="{C3380CC4-5D6E-409C-BE32-E72D297353CC}">
              <c16:uniqueId val="{00000000-3212-492F-BCC9-20FB4B4C612E}"/>
            </c:ext>
          </c:extLst>
        </c:ser>
        <c:ser>
          <c:idx val="1"/>
          <c:order val="1"/>
          <c:tx>
            <c:strRef>
              <c:f>'Quarterly Revenue,Profit &amp;Cost'!$C$3</c:f>
              <c:strCache>
                <c:ptCount val="1"/>
                <c:pt idx="0">
                  <c:v>Total Cost </c:v>
                </c:pt>
              </c:strCache>
            </c:strRef>
          </c:tx>
          <c:spPr>
            <a:solidFill>
              <a:srgbClr val="FF0000"/>
            </a:solidFill>
            <a:ln>
              <a:noFill/>
            </a:ln>
            <a:effectLst/>
          </c:spPr>
          <c:invertIfNegative val="0"/>
          <c:cat>
            <c:strRef>
              <c:f>'Quarterly Revenue,Profit &amp;Cost'!$A$4:$A$8</c:f>
              <c:strCache>
                <c:ptCount val="4"/>
                <c:pt idx="0">
                  <c:v>Q4</c:v>
                </c:pt>
                <c:pt idx="1">
                  <c:v>Q1</c:v>
                </c:pt>
                <c:pt idx="2">
                  <c:v>Q2</c:v>
                </c:pt>
                <c:pt idx="3">
                  <c:v>Q3</c:v>
                </c:pt>
              </c:strCache>
            </c:strRef>
          </c:cat>
          <c:val>
            <c:numRef>
              <c:f>'Quarterly Revenue,Profit &amp;Cost'!$C$4:$C$8</c:f>
              <c:numCache>
                <c:formatCode>General</c:formatCode>
                <c:ptCount val="4"/>
                <c:pt idx="0">
                  <c:v>29784507.520000003</c:v>
                </c:pt>
                <c:pt idx="1">
                  <c:v>26680550.170000002</c:v>
                </c:pt>
                <c:pt idx="2">
                  <c:v>23104972.010000002</c:v>
                </c:pt>
                <c:pt idx="3">
                  <c:v>13610540.209999999</c:v>
                </c:pt>
              </c:numCache>
            </c:numRef>
          </c:val>
          <c:extLst>
            <c:ext xmlns:c16="http://schemas.microsoft.com/office/drawing/2014/chart" uri="{C3380CC4-5D6E-409C-BE32-E72D297353CC}">
              <c16:uniqueId val="{00000001-3212-492F-BCC9-20FB4B4C612E}"/>
            </c:ext>
          </c:extLst>
        </c:ser>
        <c:ser>
          <c:idx val="2"/>
          <c:order val="2"/>
          <c:tx>
            <c:strRef>
              <c:f>'Quarterly Revenue,Profit &amp;Cost'!$D$3</c:f>
              <c:strCache>
                <c:ptCount val="1"/>
                <c:pt idx="0">
                  <c:v>Profit </c:v>
                </c:pt>
              </c:strCache>
            </c:strRef>
          </c:tx>
          <c:spPr>
            <a:solidFill>
              <a:srgbClr val="92D050"/>
            </a:solidFill>
            <a:ln>
              <a:noFill/>
            </a:ln>
            <a:effectLst/>
          </c:spPr>
          <c:invertIfNegative val="0"/>
          <c:cat>
            <c:strRef>
              <c:f>'Quarterly Revenue,Profit &amp;Cost'!$A$4:$A$8</c:f>
              <c:strCache>
                <c:ptCount val="4"/>
                <c:pt idx="0">
                  <c:v>Q4</c:v>
                </c:pt>
                <c:pt idx="1">
                  <c:v>Q1</c:v>
                </c:pt>
                <c:pt idx="2">
                  <c:v>Q2</c:v>
                </c:pt>
                <c:pt idx="3">
                  <c:v>Q3</c:v>
                </c:pt>
              </c:strCache>
            </c:strRef>
          </c:cat>
          <c:val>
            <c:numRef>
              <c:f>'Quarterly Revenue,Profit &amp;Cost'!$D$4:$D$8</c:f>
              <c:numCache>
                <c:formatCode>#,##0</c:formatCode>
                <c:ptCount val="4"/>
                <c:pt idx="0">
                  <c:v>13320753.970000001</c:v>
                </c:pt>
                <c:pt idx="1">
                  <c:v>10817258.590000002</c:v>
                </c:pt>
                <c:pt idx="2">
                  <c:v>11528280.08</c:v>
                </c:pt>
                <c:pt idx="3">
                  <c:v>8501905.7600000016</c:v>
                </c:pt>
              </c:numCache>
            </c:numRef>
          </c:val>
          <c:extLst>
            <c:ext xmlns:c16="http://schemas.microsoft.com/office/drawing/2014/chart" uri="{C3380CC4-5D6E-409C-BE32-E72D297353CC}">
              <c16:uniqueId val="{00000002-3212-492F-BCC9-20FB4B4C612E}"/>
            </c:ext>
          </c:extLst>
        </c:ser>
        <c:dLbls>
          <c:showLegendKey val="0"/>
          <c:showVal val="0"/>
          <c:showCatName val="0"/>
          <c:showSerName val="0"/>
          <c:showPercent val="0"/>
          <c:showBubbleSize val="0"/>
        </c:dLbls>
        <c:gapWidth val="219"/>
        <c:overlap val="-27"/>
        <c:axId val="790642703"/>
        <c:axId val="790636463"/>
      </c:barChart>
      <c:catAx>
        <c:axId val="79064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36463"/>
        <c:crosses val="autoZero"/>
        <c:auto val="1"/>
        <c:lblAlgn val="ctr"/>
        <c:lblOffset val="100"/>
        <c:noMultiLvlLbl val="0"/>
      </c:catAx>
      <c:valAx>
        <c:axId val="790636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2.3640661938534278E-2"/>
              <c:y val="0.398779265400285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4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2025.xlsx]Quarterly Revenue,Profit &amp;Cost!PivotTable1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s>
    <c:plotArea>
      <c:layout/>
      <c:barChart>
        <c:barDir val="col"/>
        <c:grouping val="clustered"/>
        <c:varyColors val="0"/>
        <c:ser>
          <c:idx val="0"/>
          <c:order val="0"/>
          <c:tx>
            <c:strRef>
              <c:f>'Quarterly Revenue,Profit &amp;Cost'!$B$3</c:f>
              <c:strCache>
                <c:ptCount val="1"/>
                <c:pt idx="0">
                  <c:v> Revenue </c:v>
                </c:pt>
              </c:strCache>
            </c:strRef>
          </c:tx>
          <c:spPr>
            <a:solidFill>
              <a:schemeClr val="accent1"/>
            </a:solidFill>
            <a:ln>
              <a:noFill/>
            </a:ln>
            <a:effectLst/>
          </c:spPr>
          <c:invertIfNegative val="0"/>
          <c:cat>
            <c:strRef>
              <c:f>'Quarterly Revenue,Profit &amp;Cost'!$A$4:$A$8</c:f>
              <c:strCache>
                <c:ptCount val="4"/>
                <c:pt idx="0">
                  <c:v>Q4</c:v>
                </c:pt>
                <c:pt idx="1">
                  <c:v>Q1</c:v>
                </c:pt>
                <c:pt idx="2">
                  <c:v>Q2</c:v>
                </c:pt>
                <c:pt idx="3">
                  <c:v>Q3</c:v>
                </c:pt>
              </c:strCache>
            </c:strRef>
          </c:cat>
          <c:val>
            <c:numRef>
              <c:f>'Quarterly Revenue,Profit &amp;Cost'!$B$4:$B$8</c:f>
              <c:numCache>
                <c:formatCode>General</c:formatCode>
                <c:ptCount val="4"/>
                <c:pt idx="0">
                  <c:v>43105261.490000002</c:v>
                </c:pt>
                <c:pt idx="1">
                  <c:v>37497808.759999998</c:v>
                </c:pt>
                <c:pt idx="2">
                  <c:v>34633252.090000011</c:v>
                </c:pt>
                <c:pt idx="3">
                  <c:v>22112445.969999999</c:v>
                </c:pt>
              </c:numCache>
            </c:numRef>
          </c:val>
          <c:extLst>
            <c:ext xmlns:c16="http://schemas.microsoft.com/office/drawing/2014/chart" uri="{C3380CC4-5D6E-409C-BE32-E72D297353CC}">
              <c16:uniqueId val="{00000000-9DF9-4386-88DF-19D6C3D792A8}"/>
            </c:ext>
          </c:extLst>
        </c:ser>
        <c:ser>
          <c:idx val="1"/>
          <c:order val="1"/>
          <c:tx>
            <c:strRef>
              <c:f>'Quarterly Revenue,Profit &amp;Cost'!$C$3</c:f>
              <c:strCache>
                <c:ptCount val="1"/>
                <c:pt idx="0">
                  <c:v>Total Cost </c:v>
                </c:pt>
              </c:strCache>
            </c:strRef>
          </c:tx>
          <c:spPr>
            <a:solidFill>
              <a:srgbClr val="FF0000"/>
            </a:solidFill>
            <a:ln>
              <a:noFill/>
            </a:ln>
            <a:effectLst/>
          </c:spPr>
          <c:invertIfNegative val="0"/>
          <c:cat>
            <c:strRef>
              <c:f>'Quarterly Revenue,Profit &amp;Cost'!$A$4:$A$8</c:f>
              <c:strCache>
                <c:ptCount val="4"/>
                <c:pt idx="0">
                  <c:v>Q4</c:v>
                </c:pt>
                <c:pt idx="1">
                  <c:v>Q1</c:v>
                </c:pt>
                <c:pt idx="2">
                  <c:v>Q2</c:v>
                </c:pt>
                <c:pt idx="3">
                  <c:v>Q3</c:v>
                </c:pt>
              </c:strCache>
            </c:strRef>
          </c:cat>
          <c:val>
            <c:numRef>
              <c:f>'Quarterly Revenue,Profit &amp;Cost'!$C$4:$C$8</c:f>
              <c:numCache>
                <c:formatCode>General</c:formatCode>
                <c:ptCount val="4"/>
                <c:pt idx="0">
                  <c:v>29784507.520000003</c:v>
                </c:pt>
                <c:pt idx="1">
                  <c:v>26680550.170000002</c:v>
                </c:pt>
                <c:pt idx="2">
                  <c:v>23104972.010000002</c:v>
                </c:pt>
                <c:pt idx="3">
                  <c:v>13610540.209999999</c:v>
                </c:pt>
              </c:numCache>
            </c:numRef>
          </c:val>
          <c:extLst>
            <c:ext xmlns:c16="http://schemas.microsoft.com/office/drawing/2014/chart" uri="{C3380CC4-5D6E-409C-BE32-E72D297353CC}">
              <c16:uniqueId val="{00000001-9DF9-4386-88DF-19D6C3D792A8}"/>
            </c:ext>
          </c:extLst>
        </c:ser>
        <c:ser>
          <c:idx val="2"/>
          <c:order val="2"/>
          <c:tx>
            <c:strRef>
              <c:f>'Quarterly Revenue,Profit &amp;Cost'!$D$3</c:f>
              <c:strCache>
                <c:ptCount val="1"/>
                <c:pt idx="0">
                  <c:v>Profit </c:v>
                </c:pt>
              </c:strCache>
            </c:strRef>
          </c:tx>
          <c:spPr>
            <a:solidFill>
              <a:srgbClr val="92D050"/>
            </a:solidFill>
            <a:ln>
              <a:noFill/>
            </a:ln>
            <a:effectLst/>
          </c:spPr>
          <c:invertIfNegative val="0"/>
          <c:cat>
            <c:strRef>
              <c:f>'Quarterly Revenue,Profit &amp;Cost'!$A$4:$A$8</c:f>
              <c:strCache>
                <c:ptCount val="4"/>
                <c:pt idx="0">
                  <c:v>Q4</c:v>
                </c:pt>
                <c:pt idx="1">
                  <c:v>Q1</c:v>
                </c:pt>
                <c:pt idx="2">
                  <c:v>Q2</c:v>
                </c:pt>
                <c:pt idx="3">
                  <c:v>Q3</c:v>
                </c:pt>
              </c:strCache>
            </c:strRef>
          </c:cat>
          <c:val>
            <c:numRef>
              <c:f>'Quarterly Revenue,Profit &amp;Cost'!$D$4:$D$8</c:f>
              <c:numCache>
                <c:formatCode>#,##0</c:formatCode>
                <c:ptCount val="4"/>
                <c:pt idx="0">
                  <c:v>13320753.970000001</c:v>
                </c:pt>
                <c:pt idx="1">
                  <c:v>10817258.590000002</c:v>
                </c:pt>
                <c:pt idx="2">
                  <c:v>11528280.08</c:v>
                </c:pt>
                <c:pt idx="3">
                  <c:v>8501905.7600000016</c:v>
                </c:pt>
              </c:numCache>
            </c:numRef>
          </c:val>
          <c:extLst>
            <c:ext xmlns:c16="http://schemas.microsoft.com/office/drawing/2014/chart" uri="{C3380CC4-5D6E-409C-BE32-E72D297353CC}">
              <c16:uniqueId val="{00000002-9DF9-4386-88DF-19D6C3D792A8}"/>
            </c:ext>
          </c:extLst>
        </c:ser>
        <c:dLbls>
          <c:showLegendKey val="0"/>
          <c:showVal val="0"/>
          <c:showCatName val="0"/>
          <c:showSerName val="0"/>
          <c:showPercent val="0"/>
          <c:showBubbleSize val="0"/>
        </c:dLbls>
        <c:gapWidth val="219"/>
        <c:overlap val="-27"/>
        <c:axId val="1999739472"/>
        <c:axId val="1999752912"/>
      </c:barChart>
      <c:catAx>
        <c:axId val="199973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52912"/>
        <c:crosses val="autoZero"/>
        <c:auto val="1"/>
        <c:lblAlgn val="ctr"/>
        <c:lblOffset val="100"/>
        <c:noMultiLvlLbl val="0"/>
      </c:catAx>
      <c:valAx>
        <c:axId val="1999752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2.7777777777777776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2025.xlsx]Top 10 countries byhigh prioriy!PivotTable4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a:t>
            </a:r>
            <a:r>
              <a:rPr lang="en-US" baseline="0"/>
              <a:t> Priority-Top10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countries byhigh prioriy'!$B$3</c:f>
              <c:strCache>
                <c:ptCount val="1"/>
                <c:pt idx="0">
                  <c:v> Revenue </c:v>
                </c:pt>
              </c:strCache>
            </c:strRef>
          </c:tx>
          <c:spPr>
            <a:solidFill>
              <a:schemeClr val="accent1"/>
            </a:solidFill>
            <a:ln>
              <a:noFill/>
            </a:ln>
            <a:effectLst/>
          </c:spPr>
          <c:invertIfNegative val="0"/>
          <c:cat>
            <c:strRef>
              <c:f>'Top 10 countries byhigh prioriy'!$A$4:$A$31</c:f>
              <c:strCache>
                <c:ptCount val="27"/>
                <c:pt idx="0">
                  <c:v>Myanmar</c:v>
                </c:pt>
                <c:pt idx="1">
                  <c:v>Honduras</c:v>
                </c:pt>
                <c:pt idx="2">
                  <c:v>Lithuania</c:v>
                </c:pt>
                <c:pt idx="3">
                  <c:v>Djibouti</c:v>
                </c:pt>
                <c:pt idx="4">
                  <c:v>Samoa </c:v>
                </c:pt>
                <c:pt idx="5">
                  <c:v>Romania</c:v>
                </c:pt>
                <c:pt idx="6">
                  <c:v>Iran</c:v>
                </c:pt>
                <c:pt idx="7">
                  <c:v>Tuvalu</c:v>
                </c:pt>
                <c:pt idx="8">
                  <c:v>Monaco</c:v>
                </c:pt>
                <c:pt idx="9">
                  <c:v>Rwanda</c:v>
                </c:pt>
                <c:pt idx="10">
                  <c:v>Senegal</c:v>
                </c:pt>
                <c:pt idx="11">
                  <c:v>Burkina Faso</c:v>
                </c:pt>
                <c:pt idx="12">
                  <c:v>Austria</c:v>
                </c:pt>
                <c:pt idx="13">
                  <c:v>France</c:v>
                </c:pt>
                <c:pt idx="14">
                  <c:v>Haiti</c:v>
                </c:pt>
                <c:pt idx="15">
                  <c:v>Libya</c:v>
                </c:pt>
                <c:pt idx="16">
                  <c:v>Sierra Leone</c:v>
                </c:pt>
                <c:pt idx="17">
                  <c:v>Australia</c:v>
                </c:pt>
                <c:pt idx="18">
                  <c:v>Cape Verde</c:v>
                </c:pt>
                <c:pt idx="19">
                  <c:v>The Gambia</c:v>
                </c:pt>
                <c:pt idx="20">
                  <c:v>Portugal</c:v>
                </c:pt>
                <c:pt idx="21">
                  <c:v>Niger</c:v>
                </c:pt>
                <c:pt idx="22">
                  <c:v>Comoros</c:v>
                </c:pt>
                <c:pt idx="23">
                  <c:v>Sao Tome and Principe</c:v>
                </c:pt>
                <c:pt idx="24">
                  <c:v>Slovakia</c:v>
                </c:pt>
                <c:pt idx="25">
                  <c:v>New Zealand</c:v>
                </c:pt>
                <c:pt idx="26">
                  <c:v>Kyrgyzstan</c:v>
                </c:pt>
              </c:strCache>
            </c:strRef>
          </c:cat>
          <c:val>
            <c:numRef>
              <c:f>'Top 10 countries byhigh prioriy'!$B$4:$B$31</c:f>
              <c:numCache>
                <c:formatCode>General</c:formatCode>
                <c:ptCount val="27"/>
                <c:pt idx="0">
                  <c:v>6161257.9000000004</c:v>
                </c:pt>
                <c:pt idx="1">
                  <c:v>5997054.9799999995</c:v>
                </c:pt>
                <c:pt idx="2">
                  <c:v>5396577.2700000005</c:v>
                </c:pt>
                <c:pt idx="3">
                  <c:v>4934937.2</c:v>
                </c:pt>
                <c:pt idx="4">
                  <c:v>4220728.8</c:v>
                </c:pt>
                <c:pt idx="5">
                  <c:v>3458252</c:v>
                </c:pt>
                <c:pt idx="6">
                  <c:v>2836990.8</c:v>
                </c:pt>
                <c:pt idx="7">
                  <c:v>2533654</c:v>
                </c:pt>
                <c:pt idx="8">
                  <c:v>2198981.92</c:v>
                </c:pt>
                <c:pt idx="9">
                  <c:v>1957344.4</c:v>
                </c:pt>
                <c:pt idx="10">
                  <c:v>1356180.0999999999</c:v>
                </c:pt>
                <c:pt idx="11">
                  <c:v>1245112.92</c:v>
                </c:pt>
                <c:pt idx="12">
                  <c:v>1244708.3999999999</c:v>
                </c:pt>
                <c:pt idx="13">
                  <c:v>793518</c:v>
                </c:pt>
                <c:pt idx="14">
                  <c:v>745426</c:v>
                </c:pt>
                <c:pt idx="15">
                  <c:v>668356.48</c:v>
                </c:pt>
                <c:pt idx="16">
                  <c:v>617347.08000000007</c:v>
                </c:pt>
                <c:pt idx="17">
                  <c:v>585795.45000000007</c:v>
                </c:pt>
                <c:pt idx="18">
                  <c:v>455479.03999999998</c:v>
                </c:pt>
                <c:pt idx="19">
                  <c:v>435466.89999999997</c:v>
                </c:pt>
                <c:pt idx="20">
                  <c:v>324971.44</c:v>
                </c:pt>
                <c:pt idx="21">
                  <c:v>246415.95</c:v>
                </c:pt>
                <c:pt idx="22">
                  <c:v>197883.4</c:v>
                </c:pt>
                <c:pt idx="23">
                  <c:v>71253.210000000006</c:v>
                </c:pt>
                <c:pt idx="24">
                  <c:v>26344.260000000002</c:v>
                </c:pt>
                <c:pt idx="25">
                  <c:v>20404.71</c:v>
                </c:pt>
                <c:pt idx="26">
                  <c:v>19103.439999999999</c:v>
                </c:pt>
              </c:numCache>
            </c:numRef>
          </c:val>
          <c:extLst>
            <c:ext xmlns:c16="http://schemas.microsoft.com/office/drawing/2014/chart" uri="{C3380CC4-5D6E-409C-BE32-E72D297353CC}">
              <c16:uniqueId val="{00000000-7435-49BF-8E93-1AE756847EE0}"/>
            </c:ext>
          </c:extLst>
        </c:ser>
        <c:ser>
          <c:idx val="1"/>
          <c:order val="1"/>
          <c:tx>
            <c:strRef>
              <c:f>'Top 10 countries byhigh prioriy'!$C$3</c:f>
              <c:strCache>
                <c:ptCount val="1"/>
                <c:pt idx="0">
                  <c:v>Total Cost </c:v>
                </c:pt>
              </c:strCache>
            </c:strRef>
          </c:tx>
          <c:spPr>
            <a:solidFill>
              <a:srgbClr val="FF0000"/>
            </a:solidFill>
            <a:ln>
              <a:noFill/>
            </a:ln>
            <a:effectLst/>
          </c:spPr>
          <c:invertIfNegative val="0"/>
          <c:cat>
            <c:strRef>
              <c:f>'Top 10 countries byhigh prioriy'!$A$4:$A$31</c:f>
              <c:strCache>
                <c:ptCount val="27"/>
                <c:pt idx="0">
                  <c:v>Myanmar</c:v>
                </c:pt>
                <c:pt idx="1">
                  <c:v>Honduras</c:v>
                </c:pt>
                <c:pt idx="2">
                  <c:v>Lithuania</c:v>
                </c:pt>
                <c:pt idx="3">
                  <c:v>Djibouti</c:v>
                </c:pt>
                <c:pt idx="4">
                  <c:v>Samoa </c:v>
                </c:pt>
                <c:pt idx="5">
                  <c:v>Romania</c:v>
                </c:pt>
                <c:pt idx="6">
                  <c:v>Iran</c:v>
                </c:pt>
                <c:pt idx="7">
                  <c:v>Tuvalu</c:v>
                </c:pt>
                <c:pt idx="8">
                  <c:v>Monaco</c:v>
                </c:pt>
                <c:pt idx="9">
                  <c:v>Rwanda</c:v>
                </c:pt>
                <c:pt idx="10">
                  <c:v>Senegal</c:v>
                </c:pt>
                <c:pt idx="11">
                  <c:v>Burkina Faso</c:v>
                </c:pt>
                <c:pt idx="12">
                  <c:v>Austria</c:v>
                </c:pt>
                <c:pt idx="13">
                  <c:v>France</c:v>
                </c:pt>
                <c:pt idx="14">
                  <c:v>Haiti</c:v>
                </c:pt>
                <c:pt idx="15">
                  <c:v>Libya</c:v>
                </c:pt>
                <c:pt idx="16">
                  <c:v>Sierra Leone</c:v>
                </c:pt>
                <c:pt idx="17">
                  <c:v>Australia</c:v>
                </c:pt>
                <c:pt idx="18">
                  <c:v>Cape Verde</c:v>
                </c:pt>
                <c:pt idx="19">
                  <c:v>The Gambia</c:v>
                </c:pt>
                <c:pt idx="20">
                  <c:v>Portugal</c:v>
                </c:pt>
                <c:pt idx="21">
                  <c:v>Niger</c:v>
                </c:pt>
                <c:pt idx="22">
                  <c:v>Comoros</c:v>
                </c:pt>
                <c:pt idx="23">
                  <c:v>Sao Tome and Principe</c:v>
                </c:pt>
                <c:pt idx="24">
                  <c:v>Slovakia</c:v>
                </c:pt>
                <c:pt idx="25">
                  <c:v>New Zealand</c:v>
                </c:pt>
                <c:pt idx="26">
                  <c:v>Kyrgyzstan</c:v>
                </c:pt>
              </c:strCache>
            </c:strRef>
          </c:cat>
          <c:val>
            <c:numRef>
              <c:f>'Top 10 countries byhigh prioriy'!$C$4:$C$31</c:f>
              <c:numCache>
                <c:formatCode>General</c:formatCode>
                <c:ptCount val="27"/>
                <c:pt idx="0">
                  <c:v>4358486.2</c:v>
                </c:pt>
                <c:pt idx="1">
                  <c:v>4509793.96</c:v>
                </c:pt>
                <c:pt idx="2">
                  <c:v>4350343.5200000005</c:v>
                </c:pt>
                <c:pt idx="3">
                  <c:v>2913630.11</c:v>
                </c:pt>
                <c:pt idx="4">
                  <c:v>2542187.8199999998</c:v>
                </c:pt>
                <c:pt idx="5">
                  <c:v>2082940.2999999998</c:v>
                </c:pt>
                <c:pt idx="6">
                  <c:v>1708748.3699999999</c:v>
                </c:pt>
                <c:pt idx="7">
                  <c:v>1582243.4999999998</c:v>
                </c:pt>
                <c:pt idx="8">
                  <c:v>1373243.88</c:v>
                </c:pt>
                <c:pt idx="9">
                  <c:v>1178928.4099999999</c:v>
                </c:pt>
                <c:pt idx="10">
                  <c:v>772106.23</c:v>
                </c:pt>
                <c:pt idx="11">
                  <c:v>734896.26</c:v>
                </c:pt>
                <c:pt idx="12">
                  <c:v>749700.51</c:v>
                </c:pt>
                <c:pt idx="13">
                  <c:v>477943.94999999995</c:v>
                </c:pt>
                <c:pt idx="14">
                  <c:v>448977.64999999997</c:v>
                </c:pt>
                <c:pt idx="15">
                  <c:v>219197.44000000003</c:v>
                </c:pt>
                <c:pt idx="16">
                  <c:v>497662.08</c:v>
                </c:pt>
                <c:pt idx="17">
                  <c:v>378345.33</c:v>
                </c:pt>
                <c:pt idx="18">
                  <c:v>149381.12000000002</c:v>
                </c:pt>
                <c:pt idx="19">
                  <c:v>247921.87</c:v>
                </c:pt>
                <c:pt idx="20">
                  <c:v>202941.65999999997</c:v>
                </c:pt>
                <c:pt idx="21">
                  <c:v>170860.05000000002</c:v>
                </c:pt>
                <c:pt idx="22">
                  <c:v>112659.81999999999</c:v>
                </c:pt>
                <c:pt idx="23">
                  <c:v>52848.04</c:v>
                </c:pt>
                <c:pt idx="24">
                  <c:v>15549.03</c:v>
                </c:pt>
                <c:pt idx="25">
                  <c:v>15134.039999999999</c:v>
                </c:pt>
                <c:pt idx="26">
                  <c:v>11275.320000000002</c:v>
                </c:pt>
              </c:numCache>
            </c:numRef>
          </c:val>
          <c:extLst>
            <c:ext xmlns:c16="http://schemas.microsoft.com/office/drawing/2014/chart" uri="{C3380CC4-5D6E-409C-BE32-E72D297353CC}">
              <c16:uniqueId val="{00000001-7435-49BF-8E93-1AE756847EE0}"/>
            </c:ext>
          </c:extLst>
        </c:ser>
        <c:ser>
          <c:idx val="2"/>
          <c:order val="2"/>
          <c:tx>
            <c:strRef>
              <c:f>'Top 10 countries byhigh prioriy'!$D$3</c:f>
              <c:strCache>
                <c:ptCount val="1"/>
                <c:pt idx="0">
                  <c:v> Profit </c:v>
                </c:pt>
              </c:strCache>
            </c:strRef>
          </c:tx>
          <c:spPr>
            <a:solidFill>
              <a:srgbClr val="00B050"/>
            </a:solidFill>
            <a:ln>
              <a:noFill/>
            </a:ln>
            <a:effectLst/>
          </c:spPr>
          <c:invertIfNegative val="0"/>
          <c:cat>
            <c:strRef>
              <c:f>'Top 10 countries byhigh prioriy'!$A$4:$A$31</c:f>
              <c:strCache>
                <c:ptCount val="27"/>
                <c:pt idx="0">
                  <c:v>Myanmar</c:v>
                </c:pt>
                <c:pt idx="1">
                  <c:v>Honduras</c:v>
                </c:pt>
                <c:pt idx="2">
                  <c:v>Lithuania</c:v>
                </c:pt>
                <c:pt idx="3">
                  <c:v>Djibouti</c:v>
                </c:pt>
                <c:pt idx="4">
                  <c:v>Samoa </c:v>
                </c:pt>
                <c:pt idx="5">
                  <c:v>Romania</c:v>
                </c:pt>
                <c:pt idx="6">
                  <c:v>Iran</c:v>
                </c:pt>
                <c:pt idx="7">
                  <c:v>Tuvalu</c:v>
                </c:pt>
                <c:pt idx="8">
                  <c:v>Monaco</c:v>
                </c:pt>
                <c:pt idx="9">
                  <c:v>Rwanda</c:v>
                </c:pt>
                <c:pt idx="10">
                  <c:v>Senegal</c:v>
                </c:pt>
                <c:pt idx="11">
                  <c:v>Burkina Faso</c:v>
                </c:pt>
                <c:pt idx="12">
                  <c:v>Austria</c:v>
                </c:pt>
                <c:pt idx="13">
                  <c:v>France</c:v>
                </c:pt>
                <c:pt idx="14">
                  <c:v>Haiti</c:v>
                </c:pt>
                <c:pt idx="15">
                  <c:v>Libya</c:v>
                </c:pt>
                <c:pt idx="16">
                  <c:v>Sierra Leone</c:v>
                </c:pt>
                <c:pt idx="17">
                  <c:v>Australia</c:v>
                </c:pt>
                <c:pt idx="18">
                  <c:v>Cape Verde</c:v>
                </c:pt>
                <c:pt idx="19">
                  <c:v>The Gambia</c:v>
                </c:pt>
                <c:pt idx="20">
                  <c:v>Portugal</c:v>
                </c:pt>
                <c:pt idx="21">
                  <c:v>Niger</c:v>
                </c:pt>
                <c:pt idx="22">
                  <c:v>Comoros</c:v>
                </c:pt>
                <c:pt idx="23">
                  <c:v>Sao Tome and Principe</c:v>
                </c:pt>
                <c:pt idx="24">
                  <c:v>Slovakia</c:v>
                </c:pt>
                <c:pt idx="25">
                  <c:v>New Zealand</c:v>
                </c:pt>
                <c:pt idx="26">
                  <c:v>Kyrgyzstan</c:v>
                </c:pt>
              </c:strCache>
            </c:strRef>
          </c:cat>
          <c:val>
            <c:numRef>
              <c:f>'Top 10 countries byhigh prioriy'!$D$4:$D$31</c:f>
              <c:numCache>
                <c:formatCode>#,##0</c:formatCode>
                <c:ptCount val="27"/>
                <c:pt idx="0">
                  <c:v>1802771.7</c:v>
                </c:pt>
                <c:pt idx="1">
                  <c:v>1487261.0199999996</c:v>
                </c:pt>
                <c:pt idx="2">
                  <c:v>1046233.75</c:v>
                </c:pt>
                <c:pt idx="3">
                  <c:v>2021307.0899999999</c:v>
                </c:pt>
                <c:pt idx="4">
                  <c:v>1678540.98</c:v>
                </c:pt>
                <c:pt idx="5">
                  <c:v>1375311.7000000002</c:v>
                </c:pt>
                <c:pt idx="6">
                  <c:v>1128242.43</c:v>
                </c:pt>
                <c:pt idx="7">
                  <c:v>951410.50000000023</c:v>
                </c:pt>
                <c:pt idx="8">
                  <c:v>825738.04</c:v>
                </c:pt>
                <c:pt idx="9">
                  <c:v>778415.99</c:v>
                </c:pt>
                <c:pt idx="10">
                  <c:v>584073.86999999988</c:v>
                </c:pt>
                <c:pt idx="11">
                  <c:v>510216.65999999992</c:v>
                </c:pt>
                <c:pt idx="12">
                  <c:v>495007.8899999999</c:v>
                </c:pt>
                <c:pt idx="13">
                  <c:v>315574.05000000005</c:v>
                </c:pt>
                <c:pt idx="14">
                  <c:v>296448.35000000003</c:v>
                </c:pt>
                <c:pt idx="15">
                  <c:v>449159.03999999992</c:v>
                </c:pt>
                <c:pt idx="16">
                  <c:v>119685.00000000006</c:v>
                </c:pt>
                <c:pt idx="17">
                  <c:v>207450.12000000005</c:v>
                </c:pt>
                <c:pt idx="18">
                  <c:v>306097.91999999993</c:v>
                </c:pt>
                <c:pt idx="19">
                  <c:v>187545.02999999997</c:v>
                </c:pt>
                <c:pt idx="20">
                  <c:v>122029.78000000003</c:v>
                </c:pt>
                <c:pt idx="21">
                  <c:v>75555.899999999994</c:v>
                </c:pt>
                <c:pt idx="22">
                  <c:v>85223.58</c:v>
                </c:pt>
                <c:pt idx="23">
                  <c:v>18405.170000000006</c:v>
                </c:pt>
                <c:pt idx="24">
                  <c:v>10795.230000000001</c:v>
                </c:pt>
                <c:pt idx="25">
                  <c:v>5270.67</c:v>
                </c:pt>
                <c:pt idx="26">
                  <c:v>7828.1199999999972</c:v>
                </c:pt>
              </c:numCache>
            </c:numRef>
          </c:val>
          <c:extLst>
            <c:ext xmlns:c16="http://schemas.microsoft.com/office/drawing/2014/chart" uri="{C3380CC4-5D6E-409C-BE32-E72D297353CC}">
              <c16:uniqueId val="{00000002-7435-49BF-8E93-1AE756847EE0}"/>
            </c:ext>
          </c:extLst>
        </c:ser>
        <c:dLbls>
          <c:showLegendKey val="0"/>
          <c:showVal val="0"/>
          <c:showCatName val="0"/>
          <c:showSerName val="0"/>
          <c:showPercent val="0"/>
          <c:showBubbleSize val="0"/>
        </c:dLbls>
        <c:gapWidth val="219"/>
        <c:overlap val="-27"/>
        <c:axId val="1264375887"/>
        <c:axId val="1264376847"/>
      </c:barChart>
      <c:catAx>
        <c:axId val="126437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376847"/>
        <c:crosses val="autoZero"/>
        <c:auto val="1"/>
        <c:lblAlgn val="ctr"/>
        <c:lblOffset val="100"/>
        <c:noMultiLvlLbl val="0"/>
      </c:catAx>
      <c:valAx>
        <c:axId val="12643768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Reveneue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37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2025.xlsx]Year Wise!PivotTable5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Revenue,Profit&amp;Total</a:t>
            </a:r>
            <a:r>
              <a:rPr lang="en-US" baseline="0"/>
              <a:t>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2D050"/>
            </a:solidFill>
            <a:round/>
          </a:ln>
          <a:effectLst/>
        </c:spPr>
        <c:marker>
          <c:symbol val="circle"/>
          <c:size val="5"/>
          <c:spPr>
            <a:solidFill>
              <a:schemeClr val="accent1"/>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F0"/>
            </a:solidFill>
            <a:round/>
          </a:ln>
          <a:effectLst/>
        </c:spPr>
        <c:marker>
          <c:symbol val="circle"/>
          <c:size val="5"/>
          <c:spPr>
            <a:solidFill>
              <a:schemeClr val="accent2"/>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accent3"/>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5"/>
          <c:spPr>
            <a:solidFill>
              <a:schemeClr val="accent2"/>
            </a:solidFill>
            <a:ln w="9525">
              <a:solidFill>
                <a:srgbClr val="00B0F0"/>
              </a:solidFill>
            </a:ln>
            <a:effectLst/>
          </c:spPr>
        </c:marker>
      </c:pivotFmt>
    </c:pivotFmts>
    <c:plotArea>
      <c:layout/>
      <c:lineChart>
        <c:grouping val="stacked"/>
        <c:varyColors val="0"/>
        <c:ser>
          <c:idx val="0"/>
          <c:order val="0"/>
          <c:tx>
            <c:strRef>
              <c:f>'Year Wise'!$B$3</c:f>
              <c:strCache>
                <c:ptCount val="1"/>
                <c:pt idx="0">
                  <c:v>Profit </c:v>
                </c:pt>
              </c:strCache>
            </c:strRef>
          </c:tx>
          <c:spPr>
            <a:ln w="28575" cap="rnd">
              <a:solidFill>
                <a:srgbClr val="92D050"/>
              </a:solidFill>
              <a:round/>
            </a:ln>
            <a:effectLst/>
          </c:spPr>
          <c:marker>
            <c:symbol val="circle"/>
            <c:size val="5"/>
            <c:spPr>
              <a:solidFill>
                <a:schemeClr val="accent1"/>
              </a:solidFill>
              <a:ln w="9525">
                <a:solidFill>
                  <a:srgbClr val="92D050"/>
                </a:solidFill>
              </a:ln>
              <a:effectLst/>
            </c:spPr>
          </c:marker>
          <c:cat>
            <c:strRef>
              <c:f>'Year Wise'!$A$4:$A$12</c:f>
              <c:strCache>
                <c:ptCount val="8"/>
                <c:pt idx="0">
                  <c:v>2016</c:v>
                </c:pt>
                <c:pt idx="1">
                  <c:v>2017</c:v>
                </c:pt>
                <c:pt idx="2">
                  <c:v>2018</c:v>
                </c:pt>
                <c:pt idx="3">
                  <c:v>2019</c:v>
                </c:pt>
                <c:pt idx="4">
                  <c:v>2020</c:v>
                </c:pt>
                <c:pt idx="5">
                  <c:v>2021</c:v>
                </c:pt>
                <c:pt idx="6">
                  <c:v>2022</c:v>
                </c:pt>
                <c:pt idx="7">
                  <c:v>2023</c:v>
                </c:pt>
              </c:strCache>
            </c:strRef>
          </c:cat>
          <c:val>
            <c:numRef>
              <c:f>'Year Wise'!$B$4:$B$12</c:f>
              <c:numCache>
                <c:formatCode>#,##0</c:formatCode>
                <c:ptCount val="8"/>
                <c:pt idx="0">
                  <c:v>6629567.4300000006</c:v>
                </c:pt>
                <c:pt idx="1">
                  <c:v>4089353.4499999993</c:v>
                </c:pt>
                <c:pt idx="2">
                  <c:v>4903838.0100000007</c:v>
                </c:pt>
                <c:pt idx="3">
                  <c:v>3996539.4400000013</c:v>
                </c:pt>
                <c:pt idx="4">
                  <c:v>5879461.6800000006</c:v>
                </c:pt>
                <c:pt idx="5">
                  <c:v>6715420.04</c:v>
                </c:pt>
                <c:pt idx="6">
                  <c:v>9213010.1199999992</c:v>
                </c:pt>
                <c:pt idx="7">
                  <c:v>2741008.2300000004</c:v>
                </c:pt>
              </c:numCache>
            </c:numRef>
          </c:val>
          <c:smooth val="0"/>
          <c:extLst>
            <c:ext xmlns:c16="http://schemas.microsoft.com/office/drawing/2014/chart" uri="{C3380CC4-5D6E-409C-BE32-E72D297353CC}">
              <c16:uniqueId val="{00000000-1E93-498B-9789-C19B5EBF2A4E}"/>
            </c:ext>
          </c:extLst>
        </c:ser>
        <c:ser>
          <c:idx val="1"/>
          <c:order val="1"/>
          <c:tx>
            <c:strRef>
              <c:f>'Year Wise'!$C$3</c:f>
              <c:strCache>
                <c:ptCount val="1"/>
                <c:pt idx="0">
                  <c:v>Revenue </c:v>
                </c:pt>
              </c:strCache>
            </c:strRef>
          </c:tx>
          <c:spPr>
            <a:ln w="28575" cap="rnd">
              <a:solidFill>
                <a:srgbClr val="00B0F0"/>
              </a:solidFill>
              <a:round/>
            </a:ln>
            <a:effectLst/>
          </c:spPr>
          <c:marker>
            <c:symbol val="circle"/>
            <c:size val="5"/>
            <c:spPr>
              <a:solidFill>
                <a:schemeClr val="accent2"/>
              </a:solidFill>
              <a:ln w="9525">
                <a:solidFill>
                  <a:srgbClr val="00B0F0"/>
                </a:solidFill>
              </a:ln>
              <a:effectLst/>
            </c:spPr>
          </c:marker>
          <c:cat>
            <c:strRef>
              <c:f>'Year Wise'!$A$4:$A$12</c:f>
              <c:strCache>
                <c:ptCount val="8"/>
                <c:pt idx="0">
                  <c:v>2016</c:v>
                </c:pt>
                <c:pt idx="1">
                  <c:v>2017</c:v>
                </c:pt>
                <c:pt idx="2">
                  <c:v>2018</c:v>
                </c:pt>
                <c:pt idx="3">
                  <c:v>2019</c:v>
                </c:pt>
                <c:pt idx="4">
                  <c:v>2020</c:v>
                </c:pt>
                <c:pt idx="5">
                  <c:v>2021</c:v>
                </c:pt>
                <c:pt idx="6">
                  <c:v>2022</c:v>
                </c:pt>
                <c:pt idx="7">
                  <c:v>2023</c:v>
                </c:pt>
              </c:strCache>
            </c:strRef>
          </c:cat>
          <c:val>
            <c:numRef>
              <c:f>'Year Wise'!$C$4:$C$12</c:f>
              <c:numCache>
                <c:formatCode>General</c:formatCode>
                <c:ptCount val="8"/>
                <c:pt idx="0">
                  <c:v>19186024.920000002</c:v>
                </c:pt>
                <c:pt idx="1">
                  <c:v>13373419.629999999</c:v>
                </c:pt>
                <c:pt idx="2">
                  <c:v>12372867.220000001</c:v>
                </c:pt>
                <c:pt idx="3">
                  <c:v>12427982.859999999</c:v>
                </c:pt>
                <c:pt idx="4">
                  <c:v>16630214.429999998</c:v>
                </c:pt>
                <c:pt idx="5">
                  <c:v>20330448.66</c:v>
                </c:pt>
                <c:pt idx="6">
                  <c:v>31898644.52</c:v>
                </c:pt>
                <c:pt idx="7">
                  <c:v>11129166.070000002</c:v>
                </c:pt>
              </c:numCache>
            </c:numRef>
          </c:val>
          <c:smooth val="0"/>
          <c:extLst>
            <c:ext xmlns:c16="http://schemas.microsoft.com/office/drawing/2014/chart" uri="{C3380CC4-5D6E-409C-BE32-E72D297353CC}">
              <c16:uniqueId val="{00000001-1E93-498B-9789-C19B5EBF2A4E}"/>
            </c:ext>
          </c:extLst>
        </c:ser>
        <c:ser>
          <c:idx val="2"/>
          <c:order val="2"/>
          <c:tx>
            <c:strRef>
              <c:f>'Year Wise'!$D$3</c:f>
              <c:strCache>
                <c:ptCount val="1"/>
                <c:pt idx="0">
                  <c:v>Total Cost </c:v>
                </c:pt>
              </c:strCache>
            </c:strRef>
          </c:tx>
          <c:spPr>
            <a:ln w="28575" cap="rnd">
              <a:solidFill>
                <a:srgbClr val="FF0000"/>
              </a:solidFill>
              <a:round/>
            </a:ln>
            <a:effectLst/>
          </c:spPr>
          <c:marker>
            <c:symbol val="circle"/>
            <c:size val="5"/>
            <c:spPr>
              <a:solidFill>
                <a:schemeClr val="accent3"/>
              </a:solidFill>
              <a:ln w="9525">
                <a:solidFill>
                  <a:srgbClr val="FF0000"/>
                </a:solidFill>
              </a:ln>
              <a:effectLst/>
            </c:spPr>
          </c:marker>
          <c:cat>
            <c:strRef>
              <c:f>'Year Wise'!$A$4:$A$12</c:f>
              <c:strCache>
                <c:ptCount val="8"/>
                <c:pt idx="0">
                  <c:v>2016</c:v>
                </c:pt>
                <c:pt idx="1">
                  <c:v>2017</c:v>
                </c:pt>
                <c:pt idx="2">
                  <c:v>2018</c:v>
                </c:pt>
                <c:pt idx="3">
                  <c:v>2019</c:v>
                </c:pt>
                <c:pt idx="4">
                  <c:v>2020</c:v>
                </c:pt>
                <c:pt idx="5">
                  <c:v>2021</c:v>
                </c:pt>
                <c:pt idx="6">
                  <c:v>2022</c:v>
                </c:pt>
                <c:pt idx="7">
                  <c:v>2023</c:v>
                </c:pt>
              </c:strCache>
            </c:strRef>
          </c:cat>
          <c:val>
            <c:numRef>
              <c:f>'Year Wise'!$D$4:$D$12</c:f>
              <c:numCache>
                <c:formatCode>General</c:formatCode>
                <c:ptCount val="8"/>
                <c:pt idx="0">
                  <c:v>12556457.490000002</c:v>
                </c:pt>
                <c:pt idx="1">
                  <c:v>9284066.1800000016</c:v>
                </c:pt>
                <c:pt idx="2">
                  <c:v>7469029.2100000009</c:v>
                </c:pt>
                <c:pt idx="3">
                  <c:v>8431443.4199999999</c:v>
                </c:pt>
                <c:pt idx="4">
                  <c:v>10750752.749999998</c:v>
                </c:pt>
                <c:pt idx="5">
                  <c:v>13615028.619999997</c:v>
                </c:pt>
                <c:pt idx="6">
                  <c:v>22685634.400000002</c:v>
                </c:pt>
                <c:pt idx="7">
                  <c:v>8388157.8400000008</c:v>
                </c:pt>
              </c:numCache>
            </c:numRef>
          </c:val>
          <c:smooth val="0"/>
          <c:extLst>
            <c:ext xmlns:c16="http://schemas.microsoft.com/office/drawing/2014/chart" uri="{C3380CC4-5D6E-409C-BE32-E72D297353CC}">
              <c16:uniqueId val="{00000002-1E93-498B-9789-C19B5EBF2A4E}"/>
            </c:ext>
          </c:extLst>
        </c:ser>
        <c:dLbls>
          <c:showLegendKey val="0"/>
          <c:showVal val="0"/>
          <c:showCatName val="0"/>
          <c:showSerName val="0"/>
          <c:showPercent val="0"/>
          <c:showBubbleSize val="0"/>
        </c:dLbls>
        <c:marker val="1"/>
        <c:smooth val="0"/>
        <c:axId val="1264397967"/>
        <c:axId val="1264404207"/>
      </c:lineChart>
      <c:catAx>
        <c:axId val="126439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404207"/>
        <c:crosses val="autoZero"/>
        <c:auto val="1"/>
        <c:lblAlgn val="ctr"/>
        <c:lblOffset val="100"/>
        <c:noMultiLvlLbl val="0"/>
      </c:catAx>
      <c:valAx>
        <c:axId val="12644042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39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2025.xlsx]Monthly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Revenue,Profit</a:t>
            </a:r>
            <a:r>
              <a:rPr lang="en-US" baseline="0"/>
              <a:t> &amp; Total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s>
    <c:plotArea>
      <c:layout/>
      <c:barChart>
        <c:barDir val="col"/>
        <c:grouping val="clustered"/>
        <c:varyColors val="0"/>
        <c:ser>
          <c:idx val="0"/>
          <c:order val="0"/>
          <c:tx>
            <c:strRef>
              <c:f>'Monthly '!$B$3</c:f>
              <c:strCache>
                <c:ptCount val="1"/>
                <c:pt idx="0">
                  <c:v>Revenue </c:v>
                </c:pt>
              </c:strCache>
            </c:strRef>
          </c:tx>
          <c:spPr>
            <a:solidFill>
              <a:schemeClr val="accent1"/>
            </a:solidFill>
            <a:ln>
              <a:noFill/>
            </a:ln>
            <a:effectLst/>
          </c:spPr>
          <c:invertIfNegative val="0"/>
          <c:cat>
            <c:strRef>
              <c:f>'Monthly '!$A$4:$A$16</c:f>
              <c:strCache>
                <c:ptCount val="12"/>
                <c:pt idx="0">
                  <c:v>Feb</c:v>
                </c:pt>
                <c:pt idx="1">
                  <c:v>Nov</c:v>
                </c:pt>
                <c:pt idx="2">
                  <c:v>Apr</c:v>
                </c:pt>
                <c:pt idx="3">
                  <c:v>Jul</c:v>
                </c:pt>
                <c:pt idx="4">
                  <c:v>Oct</c:v>
                </c:pt>
                <c:pt idx="5">
                  <c:v>May</c:v>
                </c:pt>
                <c:pt idx="6">
                  <c:v>Jan</c:v>
                </c:pt>
                <c:pt idx="7">
                  <c:v>Dec</c:v>
                </c:pt>
                <c:pt idx="8">
                  <c:v>Sep</c:v>
                </c:pt>
                <c:pt idx="9">
                  <c:v>Jun</c:v>
                </c:pt>
                <c:pt idx="10">
                  <c:v>Mar</c:v>
                </c:pt>
                <c:pt idx="11">
                  <c:v>Aug</c:v>
                </c:pt>
              </c:strCache>
            </c:strRef>
          </c:cat>
          <c:val>
            <c:numRef>
              <c:f>'Monthly '!$B$4:$B$16</c:f>
              <c:numCache>
                <c:formatCode>General</c:formatCode>
                <c:ptCount val="12"/>
                <c:pt idx="0">
                  <c:v>24740517.77</c:v>
                </c:pt>
                <c:pt idx="1">
                  <c:v>20568222.760000002</c:v>
                </c:pt>
                <c:pt idx="2">
                  <c:v>16187186.33</c:v>
                </c:pt>
                <c:pt idx="3">
                  <c:v>15669518.500000002</c:v>
                </c:pt>
                <c:pt idx="4">
                  <c:v>15287576.609999999</c:v>
                </c:pt>
                <c:pt idx="5">
                  <c:v>13215739.989999998</c:v>
                </c:pt>
                <c:pt idx="6">
                  <c:v>10482467.120000001</c:v>
                </c:pt>
                <c:pt idx="7">
                  <c:v>7249462.1200000001</c:v>
                </c:pt>
                <c:pt idx="8">
                  <c:v>5314762.5599999996</c:v>
                </c:pt>
                <c:pt idx="9">
                  <c:v>5230325.7700000005</c:v>
                </c:pt>
                <c:pt idx="10">
                  <c:v>2274823.87</c:v>
                </c:pt>
                <c:pt idx="11">
                  <c:v>1128164.9099999999</c:v>
                </c:pt>
              </c:numCache>
            </c:numRef>
          </c:val>
          <c:extLst>
            <c:ext xmlns:c16="http://schemas.microsoft.com/office/drawing/2014/chart" uri="{C3380CC4-5D6E-409C-BE32-E72D297353CC}">
              <c16:uniqueId val="{00000000-4D34-48D3-9F02-E76ED174BBCD}"/>
            </c:ext>
          </c:extLst>
        </c:ser>
        <c:ser>
          <c:idx val="1"/>
          <c:order val="1"/>
          <c:tx>
            <c:strRef>
              <c:f>'Monthly '!$C$3</c:f>
              <c:strCache>
                <c:ptCount val="1"/>
                <c:pt idx="0">
                  <c:v>Total Cost </c:v>
                </c:pt>
              </c:strCache>
            </c:strRef>
          </c:tx>
          <c:spPr>
            <a:solidFill>
              <a:srgbClr val="FF0000"/>
            </a:solidFill>
            <a:ln>
              <a:noFill/>
            </a:ln>
            <a:effectLst/>
          </c:spPr>
          <c:invertIfNegative val="0"/>
          <c:cat>
            <c:strRef>
              <c:f>'Monthly '!$A$4:$A$16</c:f>
              <c:strCache>
                <c:ptCount val="12"/>
                <c:pt idx="0">
                  <c:v>Feb</c:v>
                </c:pt>
                <c:pt idx="1">
                  <c:v>Nov</c:v>
                </c:pt>
                <c:pt idx="2">
                  <c:v>Apr</c:v>
                </c:pt>
                <c:pt idx="3">
                  <c:v>Jul</c:v>
                </c:pt>
                <c:pt idx="4">
                  <c:v>Oct</c:v>
                </c:pt>
                <c:pt idx="5">
                  <c:v>May</c:v>
                </c:pt>
                <c:pt idx="6">
                  <c:v>Jan</c:v>
                </c:pt>
                <c:pt idx="7">
                  <c:v>Dec</c:v>
                </c:pt>
                <c:pt idx="8">
                  <c:v>Sep</c:v>
                </c:pt>
                <c:pt idx="9">
                  <c:v>Jun</c:v>
                </c:pt>
                <c:pt idx="10">
                  <c:v>Mar</c:v>
                </c:pt>
                <c:pt idx="11">
                  <c:v>Aug</c:v>
                </c:pt>
              </c:strCache>
            </c:strRef>
          </c:cat>
          <c:val>
            <c:numRef>
              <c:f>'Monthly '!$C$4:$C$16</c:f>
              <c:numCache>
                <c:formatCode>General</c:formatCode>
                <c:ptCount val="12"/>
                <c:pt idx="0">
                  <c:v>17668467.260000002</c:v>
                </c:pt>
                <c:pt idx="1">
                  <c:v>14110622.110000001</c:v>
                </c:pt>
                <c:pt idx="2">
                  <c:v>11426977.98</c:v>
                </c:pt>
                <c:pt idx="3">
                  <c:v>10091055.439999999</c:v>
                </c:pt>
                <c:pt idx="4">
                  <c:v>10780653.359999999</c:v>
                </c:pt>
                <c:pt idx="5">
                  <c:v>8633047.6900000013</c:v>
                </c:pt>
                <c:pt idx="6">
                  <c:v>7665610.1000000006</c:v>
                </c:pt>
                <c:pt idx="7">
                  <c:v>4893232.0500000007</c:v>
                </c:pt>
                <c:pt idx="8">
                  <c:v>2970596.53</c:v>
                </c:pt>
                <c:pt idx="9">
                  <c:v>3044946.34</c:v>
                </c:pt>
                <c:pt idx="10">
                  <c:v>1346472.81</c:v>
                </c:pt>
                <c:pt idx="11">
                  <c:v>548888.24</c:v>
                </c:pt>
              </c:numCache>
            </c:numRef>
          </c:val>
          <c:extLst>
            <c:ext xmlns:c16="http://schemas.microsoft.com/office/drawing/2014/chart" uri="{C3380CC4-5D6E-409C-BE32-E72D297353CC}">
              <c16:uniqueId val="{00000001-4D34-48D3-9F02-E76ED174BBCD}"/>
            </c:ext>
          </c:extLst>
        </c:ser>
        <c:ser>
          <c:idx val="2"/>
          <c:order val="2"/>
          <c:tx>
            <c:strRef>
              <c:f>'Monthly '!$D$3</c:f>
              <c:strCache>
                <c:ptCount val="1"/>
                <c:pt idx="0">
                  <c:v>Profit </c:v>
                </c:pt>
              </c:strCache>
            </c:strRef>
          </c:tx>
          <c:spPr>
            <a:solidFill>
              <a:srgbClr val="92D050"/>
            </a:solidFill>
            <a:ln>
              <a:noFill/>
            </a:ln>
            <a:effectLst/>
          </c:spPr>
          <c:invertIfNegative val="0"/>
          <c:cat>
            <c:strRef>
              <c:f>'Monthly '!$A$4:$A$16</c:f>
              <c:strCache>
                <c:ptCount val="12"/>
                <c:pt idx="0">
                  <c:v>Feb</c:v>
                </c:pt>
                <c:pt idx="1">
                  <c:v>Nov</c:v>
                </c:pt>
                <c:pt idx="2">
                  <c:v>Apr</c:v>
                </c:pt>
                <c:pt idx="3">
                  <c:v>Jul</c:v>
                </c:pt>
                <c:pt idx="4">
                  <c:v>Oct</c:v>
                </c:pt>
                <c:pt idx="5">
                  <c:v>May</c:v>
                </c:pt>
                <c:pt idx="6">
                  <c:v>Jan</c:v>
                </c:pt>
                <c:pt idx="7">
                  <c:v>Dec</c:v>
                </c:pt>
                <c:pt idx="8">
                  <c:v>Sep</c:v>
                </c:pt>
                <c:pt idx="9">
                  <c:v>Jun</c:v>
                </c:pt>
                <c:pt idx="10">
                  <c:v>Mar</c:v>
                </c:pt>
                <c:pt idx="11">
                  <c:v>Aug</c:v>
                </c:pt>
              </c:strCache>
            </c:strRef>
          </c:cat>
          <c:val>
            <c:numRef>
              <c:f>'Monthly '!$D$4:$D$16</c:f>
              <c:numCache>
                <c:formatCode>#,##0</c:formatCode>
                <c:ptCount val="12"/>
                <c:pt idx="0">
                  <c:v>7072050.5099999988</c:v>
                </c:pt>
                <c:pt idx="1">
                  <c:v>6457600.6500000004</c:v>
                </c:pt>
                <c:pt idx="2">
                  <c:v>4760208.3500000006</c:v>
                </c:pt>
                <c:pt idx="3">
                  <c:v>5578463.0599999996</c:v>
                </c:pt>
                <c:pt idx="4">
                  <c:v>4506923.25</c:v>
                </c:pt>
                <c:pt idx="5">
                  <c:v>4582692.2999999989</c:v>
                </c:pt>
                <c:pt idx="6">
                  <c:v>2816857.02</c:v>
                </c:pt>
                <c:pt idx="7">
                  <c:v>2356230.0699999998</c:v>
                </c:pt>
                <c:pt idx="8">
                  <c:v>2344166.0299999998</c:v>
                </c:pt>
                <c:pt idx="9">
                  <c:v>2185379.4300000002</c:v>
                </c:pt>
                <c:pt idx="10">
                  <c:v>928351.06</c:v>
                </c:pt>
                <c:pt idx="11">
                  <c:v>579276.66999999981</c:v>
                </c:pt>
              </c:numCache>
            </c:numRef>
          </c:val>
          <c:extLst>
            <c:ext xmlns:c16="http://schemas.microsoft.com/office/drawing/2014/chart" uri="{C3380CC4-5D6E-409C-BE32-E72D297353CC}">
              <c16:uniqueId val="{00000002-4D34-48D3-9F02-E76ED174BBCD}"/>
            </c:ext>
          </c:extLst>
        </c:ser>
        <c:dLbls>
          <c:showLegendKey val="0"/>
          <c:showVal val="0"/>
          <c:showCatName val="0"/>
          <c:showSerName val="0"/>
          <c:showPercent val="0"/>
          <c:showBubbleSize val="0"/>
        </c:dLbls>
        <c:gapWidth val="219"/>
        <c:overlap val="-27"/>
        <c:axId val="1999841712"/>
        <c:axId val="1999846032"/>
      </c:barChart>
      <c:catAx>
        <c:axId val="199984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46032"/>
        <c:crosses val="autoZero"/>
        <c:auto val="1"/>
        <c:lblAlgn val="ctr"/>
        <c:lblOffset val="100"/>
        <c:noMultiLvlLbl val="0"/>
      </c:catAx>
      <c:valAx>
        <c:axId val="1999846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4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2025.xlsx]Item Type!PivotTable8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Category-Revenue,Profit&amp;Total</a:t>
            </a:r>
            <a:r>
              <a:rPr lang="en-US" b="1" baseline="0"/>
              <a:t> Cost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Type'!$B$3</c:f>
              <c:strCache>
                <c:ptCount val="1"/>
                <c:pt idx="0">
                  <c:v> Revenue</c:v>
                </c:pt>
              </c:strCache>
            </c:strRef>
          </c:tx>
          <c:spPr>
            <a:solidFill>
              <a:schemeClr val="accent1"/>
            </a:solidFill>
            <a:ln>
              <a:noFill/>
            </a:ln>
            <a:effectLst/>
          </c:spPr>
          <c:invertIfNegative val="0"/>
          <c:cat>
            <c:strRef>
              <c:f>'Item Type'!$A$4:$A$16</c:f>
              <c:strCache>
                <c:ptCount val="12"/>
                <c:pt idx="0">
                  <c:v>Cosmetics</c:v>
                </c:pt>
                <c:pt idx="1">
                  <c:v>Office Supplies</c:v>
                </c:pt>
                <c:pt idx="2">
                  <c:v>Household</c:v>
                </c:pt>
                <c:pt idx="3">
                  <c:v>Baby Food</c:v>
                </c:pt>
                <c:pt idx="4">
                  <c:v>Clothes</c:v>
                </c:pt>
                <c:pt idx="5">
                  <c:v>Cereal</c:v>
                </c:pt>
                <c:pt idx="6">
                  <c:v>Meat</c:v>
                </c:pt>
                <c:pt idx="7">
                  <c:v>Personal Care</c:v>
                </c:pt>
                <c:pt idx="8">
                  <c:v>Vegetables</c:v>
                </c:pt>
                <c:pt idx="9">
                  <c:v>Beverages</c:v>
                </c:pt>
                <c:pt idx="10">
                  <c:v>Snacks</c:v>
                </c:pt>
                <c:pt idx="11">
                  <c:v>Fruits</c:v>
                </c:pt>
              </c:strCache>
            </c:strRef>
          </c:cat>
          <c:val>
            <c:numRef>
              <c:f>'Item Type'!$B$4:$B$16</c:f>
              <c:numCache>
                <c:formatCode>General</c:formatCode>
                <c:ptCount val="12"/>
                <c:pt idx="0">
                  <c:v>36601509.599999994</c:v>
                </c:pt>
                <c:pt idx="1">
                  <c:v>30585380.07</c:v>
                </c:pt>
                <c:pt idx="2">
                  <c:v>29889712.289999992</c:v>
                </c:pt>
                <c:pt idx="3">
                  <c:v>10350327.6</c:v>
                </c:pt>
                <c:pt idx="4">
                  <c:v>7787292.7999999998</c:v>
                </c:pt>
                <c:pt idx="5">
                  <c:v>5322898.9000000004</c:v>
                </c:pt>
                <c:pt idx="6">
                  <c:v>4503675.75</c:v>
                </c:pt>
                <c:pt idx="7">
                  <c:v>3980904.8400000003</c:v>
                </c:pt>
                <c:pt idx="8">
                  <c:v>3089057.06</c:v>
                </c:pt>
                <c:pt idx="9">
                  <c:v>2690794.6000000006</c:v>
                </c:pt>
                <c:pt idx="10">
                  <c:v>2080733.4600000002</c:v>
                </c:pt>
                <c:pt idx="11">
                  <c:v>466481.34</c:v>
                </c:pt>
              </c:numCache>
            </c:numRef>
          </c:val>
          <c:extLst>
            <c:ext xmlns:c16="http://schemas.microsoft.com/office/drawing/2014/chart" uri="{C3380CC4-5D6E-409C-BE32-E72D297353CC}">
              <c16:uniqueId val="{00000000-8874-41C0-BF92-5DF1E407F1E9}"/>
            </c:ext>
          </c:extLst>
        </c:ser>
        <c:ser>
          <c:idx val="1"/>
          <c:order val="1"/>
          <c:tx>
            <c:strRef>
              <c:f>'Item Type'!$C$3</c:f>
              <c:strCache>
                <c:ptCount val="1"/>
                <c:pt idx="0">
                  <c:v>Total Cost  </c:v>
                </c:pt>
              </c:strCache>
            </c:strRef>
          </c:tx>
          <c:spPr>
            <a:solidFill>
              <a:srgbClr val="FF0000"/>
            </a:solidFill>
            <a:ln>
              <a:noFill/>
            </a:ln>
            <a:effectLst/>
          </c:spPr>
          <c:invertIfNegative val="0"/>
          <c:cat>
            <c:strRef>
              <c:f>'Item Type'!$A$4:$A$16</c:f>
              <c:strCache>
                <c:ptCount val="12"/>
                <c:pt idx="0">
                  <c:v>Cosmetics</c:v>
                </c:pt>
                <c:pt idx="1">
                  <c:v>Office Supplies</c:v>
                </c:pt>
                <c:pt idx="2">
                  <c:v>Household</c:v>
                </c:pt>
                <c:pt idx="3">
                  <c:v>Baby Food</c:v>
                </c:pt>
                <c:pt idx="4">
                  <c:v>Clothes</c:v>
                </c:pt>
                <c:pt idx="5">
                  <c:v>Cereal</c:v>
                </c:pt>
                <c:pt idx="6">
                  <c:v>Meat</c:v>
                </c:pt>
                <c:pt idx="7">
                  <c:v>Personal Care</c:v>
                </c:pt>
                <c:pt idx="8">
                  <c:v>Vegetables</c:v>
                </c:pt>
                <c:pt idx="9">
                  <c:v>Beverages</c:v>
                </c:pt>
                <c:pt idx="10">
                  <c:v>Snacks</c:v>
                </c:pt>
                <c:pt idx="11">
                  <c:v>Fruits</c:v>
                </c:pt>
              </c:strCache>
            </c:strRef>
          </c:cat>
          <c:val>
            <c:numRef>
              <c:f>'Item Type'!$C$4:$C$16</c:f>
              <c:numCache>
                <c:formatCode>General</c:formatCode>
                <c:ptCount val="12"/>
                <c:pt idx="0">
                  <c:v>22045460.940000001</c:v>
                </c:pt>
                <c:pt idx="1">
                  <c:v>24655796.319999997</c:v>
                </c:pt>
                <c:pt idx="2">
                  <c:v>22477106.580000002</c:v>
                </c:pt>
                <c:pt idx="3">
                  <c:v>6463683.8999999994</c:v>
                </c:pt>
                <c:pt idx="4">
                  <c:v>2553958.4000000004</c:v>
                </c:pt>
                <c:pt idx="5">
                  <c:v>3030455.47</c:v>
                </c:pt>
                <c:pt idx="6">
                  <c:v>3893065.75</c:v>
                </c:pt>
                <c:pt idx="7">
                  <c:v>2760282.36</c:v>
                </c:pt>
                <c:pt idx="8">
                  <c:v>1823237.4300000002</c:v>
                </c:pt>
                <c:pt idx="9">
                  <c:v>1802747.3199999996</c:v>
                </c:pt>
                <c:pt idx="10">
                  <c:v>1328789.28</c:v>
                </c:pt>
                <c:pt idx="11">
                  <c:v>345986.16</c:v>
                </c:pt>
              </c:numCache>
            </c:numRef>
          </c:val>
          <c:extLst>
            <c:ext xmlns:c16="http://schemas.microsoft.com/office/drawing/2014/chart" uri="{C3380CC4-5D6E-409C-BE32-E72D297353CC}">
              <c16:uniqueId val="{00000001-8874-41C0-BF92-5DF1E407F1E9}"/>
            </c:ext>
          </c:extLst>
        </c:ser>
        <c:ser>
          <c:idx val="2"/>
          <c:order val="2"/>
          <c:tx>
            <c:strRef>
              <c:f>'Item Type'!$D$3</c:f>
              <c:strCache>
                <c:ptCount val="1"/>
                <c:pt idx="0">
                  <c:v> Profit </c:v>
                </c:pt>
              </c:strCache>
            </c:strRef>
          </c:tx>
          <c:spPr>
            <a:solidFill>
              <a:srgbClr val="92D050"/>
            </a:solidFill>
            <a:ln>
              <a:noFill/>
            </a:ln>
            <a:effectLst/>
          </c:spPr>
          <c:invertIfNegative val="0"/>
          <c:cat>
            <c:strRef>
              <c:f>'Item Type'!$A$4:$A$16</c:f>
              <c:strCache>
                <c:ptCount val="12"/>
                <c:pt idx="0">
                  <c:v>Cosmetics</c:v>
                </c:pt>
                <c:pt idx="1">
                  <c:v>Office Supplies</c:v>
                </c:pt>
                <c:pt idx="2">
                  <c:v>Household</c:v>
                </c:pt>
                <c:pt idx="3">
                  <c:v>Baby Food</c:v>
                </c:pt>
                <c:pt idx="4">
                  <c:v>Clothes</c:v>
                </c:pt>
                <c:pt idx="5">
                  <c:v>Cereal</c:v>
                </c:pt>
                <c:pt idx="6">
                  <c:v>Meat</c:v>
                </c:pt>
                <c:pt idx="7">
                  <c:v>Personal Care</c:v>
                </c:pt>
                <c:pt idx="8">
                  <c:v>Vegetables</c:v>
                </c:pt>
                <c:pt idx="9">
                  <c:v>Beverages</c:v>
                </c:pt>
                <c:pt idx="10">
                  <c:v>Snacks</c:v>
                </c:pt>
                <c:pt idx="11">
                  <c:v>Fruits</c:v>
                </c:pt>
              </c:strCache>
            </c:strRef>
          </c:cat>
          <c:val>
            <c:numRef>
              <c:f>'Item Type'!$D$4:$D$16</c:f>
              <c:numCache>
                <c:formatCode>#,##0</c:formatCode>
                <c:ptCount val="12"/>
                <c:pt idx="0">
                  <c:v>14556048.66</c:v>
                </c:pt>
                <c:pt idx="1">
                  <c:v>5929583.75</c:v>
                </c:pt>
                <c:pt idx="2">
                  <c:v>7412605.709999999</c:v>
                </c:pt>
                <c:pt idx="3">
                  <c:v>3886643.7</c:v>
                </c:pt>
                <c:pt idx="4">
                  <c:v>5233334.3999999994</c:v>
                </c:pt>
                <c:pt idx="5">
                  <c:v>2292443.4299999997</c:v>
                </c:pt>
                <c:pt idx="6">
                  <c:v>610610</c:v>
                </c:pt>
                <c:pt idx="7">
                  <c:v>1220622.48</c:v>
                </c:pt>
                <c:pt idx="8">
                  <c:v>1265819.6300000001</c:v>
                </c:pt>
                <c:pt idx="9">
                  <c:v>888047.28000000026</c:v>
                </c:pt>
                <c:pt idx="10">
                  <c:v>751944.18000000017</c:v>
                </c:pt>
                <c:pt idx="11">
                  <c:v>120495.18000000001</c:v>
                </c:pt>
              </c:numCache>
            </c:numRef>
          </c:val>
          <c:extLst>
            <c:ext xmlns:c16="http://schemas.microsoft.com/office/drawing/2014/chart" uri="{C3380CC4-5D6E-409C-BE32-E72D297353CC}">
              <c16:uniqueId val="{00000002-8874-41C0-BF92-5DF1E407F1E9}"/>
            </c:ext>
          </c:extLst>
        </c:ser>
        <c:dLbls>
          <c:showLegendKey val="0"/>
          <c:showVal val="0"/>
          <c:showCatName val="0"/>
          <c:showSerName val="0"/>
          <c:showPercent val="0"/>
          <c:showBubbleSize val="0"/>
        </c:dLbls>
        <c:gapWidth val="219"/>
        <c:overlap val="-27"/>
        <c:axId val="1999761072"/>
        <c:axId val="1999762992"/>
      </c:barChart>
      <c:catAx>
        <c:axId val="199976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Catgeory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62992"/>
        <c:crosses val="autoZero"/>
        <c:auto val="1"/>
        <c:lblAlgn val="ctr"/>
        <c:lblOffset val="100"/>
        <c:noMultiLvlLbl val="0"/>
      </c:catAx>
      <c:valAx>
        <c:axId val="1999762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6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2025.xlsx]Total uniys Sold by sales chann!PivotTable9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Units Sold by Sales Channel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0000"/>
          </a:solidFill>
          <a:ln w="19050">
            <a:solidFill>
              <a:schemeClr val="lt1"/>
            </a:solidFill>
          </a:ln>
          <a:effectLst/>
        </c:spPr>
      </c:pivotFmt>
      <c:pivotFmt>
        <c:idx val="2"/>
        <c:spPr>
          <a:solidFill>
            <a:srgbClr val="92D050"/>
          </a:solidFill>
          <a:ln w="19050">
            <a:solidFill>
              <a:schemeClr val="lt1"/>
            </a:solidFill>
          </a:ln>
          <a:effectLst/>
        </c:spPr>
      </c:pivotFmt>
    </c:pivotFmts>
    <c:plotArea>
      <c:layout/>
      <c:pieChart>
        <c:varyColors val="1"/>
        <c:ser>
          <c:idx val="0"/>
          <c:order val="0"/>
          <c:tx>
            <c:strRef>
              <c:f>'Total uniys Sold by sales chann'!$B$3</c:f>
              <c:strCache>
                <c:ptCount val="1"/>
                <c:pt idx="0">
                  <c:v>Total</c:v>
                </c:pt>
              </c:strCache>
            </c:strRef>
          </c:tx>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3-240B-4A84-8F92-E201AC22D9D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240B-4A84-8F92-E201AC22D9D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uniys Sold by sales chann'!$A$4:$A$6</c:f>
              <c:strCache>
                <c:ptCount val="2"/>
                <c:pt idx="0">
                  <c:v>Offline</c:v>
                </c:pt>
                <c:pt idx="1">
                  <c:v>Online</c:v>
                </c:pt>
              </c:strCache>
            </c:strRef>
          </c:cat>
          <c:val>
            <c:numRef>
              <c:f>'Total uniys Sold by sales chann'!$B$4:$B$6</c:f>
              <c:numCache>
                <c:formatCode>General</c:formatCode>
                <c:ptCount val="2"/>
                <c:pt idx="0">
                  <c:v>276782</c:v>
                </c:pt>
                <c:pt idx="1">
                  <c:v>236089</c:v>
                </c:pt>
              </c:numCache>
            </c:numRef>
          </c:val>
          <c:extLst>
            <c:ext xmlns:c16="http://schemas.microsoft.com/office/drawing/2014/chart" uri="{C3380CC4-5D6E-409C-BE32-E72D297353CC}">
              <c16:uniqueId val="{00000000-240B-4A84-8F92-E201AC22D9D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[Sales_18th Mar 2025.xlsx]Year Wise!PivotTable5</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Yearly Revenue,Profit&amp;Total</a:t>
            </a:r>
            <a:r>
              <a:rPr lang="en-US" b="1" baseline="0"/>
              <a:t> Cost</a:t>
            </a:r>
            <a:endParaRPr lang="en-US" b="1"/>
          </a:p>
        </c:rich>
      </c:tx>
      <c:layout>
        <c:manualLayout>
          <c:xMode val="edge"/>
          <c:yMode val="edge"/>
          <c:x val="0.2247815884219079"/>
          <c:y val="4.56852609275906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circle"/>
          <c:size val="5"/>
          <c:spPr>
            <a:solidFill>
              <a:schemeClr val="accent1"/>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chemeClr val="accent3"/>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pivotFmt>
      <c:pivotFmt>
        <c:idx val="4"/>
        <c:spPr>
          <a:solidFill>
            <a:schemeClr val="accent1"/>
          </a:solidFill>
          <a:ln w="28575" cap="rnd">
            <a:solidFill>
              <a:srgbClr val="92D050"/>
            </a:solidFill>
            <a:round/>
          </a:ln>
          <a:effectLst/>
        </c:spPr>
        <c:marker>
          <c:symbol val="circle"/>
          <c:size val="5"/>
          <c:spPr>
            <a:solidFill>
              <a:schemeClr val="accent1"/>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circle"/>
          <c:size val="5"/>
          <c:spPr>
            <a:solidFill>
              <a:schemeClr val="accent3"/>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circle"/>
          <c:size val="5"/>
          <c:spPr>
            <a:solidFill>
              <a:schemeClr val="accent1"/>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circle"/>
          <c:size val="5"/>
          <c:spPr>
            <a:solidFill>
              <a:schemeClr val="accent3"/>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c:spPr>
        <c:marker>
          <c:symbol val="circle"/>
          <c:size val="5"/>
          <c:spPr>
            <a:solidFill>
              <a:schemeClr val="accent1"/>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circle"/>
          <c:size val="5"/>
          <c:spPr>
            <a:solidFill>
              <a:schemeClr val="accent3"/>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2D050"/>
            </a:solidFill>
            <a:round/>
          </a:ln>
          <a:effectLst/>
        </c:spPr>
        <c:marker>
          <c:symbol val="circle"/>
          <c:size val="5"/>
          <c:spPr>
            <a:solidFill>
              <a:schemeClr val="accent1"/>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circle"/>
          <c:size val="5"/>
          <c:spPr>
            <a:solidFill>
              <a:schemeClr val="accent3"/>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bg1">
                <a:lumMod val="50000"/>
              </a:schemeClr>
            </a:solidFill>
            <a:round/>
          </a:ln>
          <a:effectLst/>
        </c:spPr>
        <c:marker>
          <c:symbol val="circle"/>
          <c:size val="5"/>
          <c:spPr>
            <a:solidFill>
              <a:schemeClr val="accent1"/>
            </a:solidFill>
            <a:ln w="9525">
              <a:solidFill>
                <a:schemeClr val="bg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bg2">
                <a:lumMod val="75000"/>
              </a:schemeClr>
            </a:solidFill>
            <a:round/>
          </a:ln>
          <a:effectLst/>
        </c:spPr>
        <c:marker>
          <c:symbol val="circle"/>
          <c:size val="5"/>
          <c:spPr>
            <a:solidFill>
              <a:schemeClr val="accent2"/>
            </a:solidFill>
            <a:ln w="9525">
              <a:solidFill>
                <a:schemeClr val="bg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solidFill>
            <a:round/>
          </a:ln>
          <a:effectLst/>
        </c:spPr>
        <c:marker>
          <c:symbol val="circle"/>
          <c:size val="5"/>
          <c:spPr>
            <a:solidFill>
              <a:srgbClr val="00B0F0"/>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bg2">
                <a:lumMod val="75000"/>
              </a:schemeClr>
            </a:solidFill>
            <a:round/>
          </a:ln>
          <a:effectLst/>
        </c:spPr>
        <c:marker>
          <c:symbol val="circle"/>
          <c:size val="5"/>
          <c:spPr>
            <a:solidFill>
              <a:schemeClr val="accent2"/>
            </a:solidFill>
            <a:ln w="9525">
              <a:solidFill>
                <a:schemeClr val="bg2">
                  <a:lumMod val="75000"/>
                </a:schemeClr>
              </a:solidFill>
            </a:ln>
            <a:effectLst/>
          </c:spPr>
        </c:marker>
      </c:pivotFmt>
    </c:pivotFmts>
    <c:plotArea>
      <c:layout/>
      <c:lineChart>
        <c:grouping val="stacked"/>
        <c:varyColors val="0"/>
        <c:ser>
          <c:idx val="0"/>
          <c:order val="0"/>
          <c:tx>
            <c:strRef>
              <c:f>'Year Wise'!$B$3</c:f>
              <c:strCache>
                <c:ptCount val="1"/>
                <c:pt idx="0">
                  <c:v>Profit </c:v>
                </c:pt>
              </c:strCache>
            </c:strRef>
          </c:tx>
          <c:spPr>
            <a:ln w="28575" cap="rnd">
              <a:solidFill>
                <a:schemeClr val="bg1">
                  <a:lumMod val="50000"/>
                </a:schemeClr>
              </a:solidFill>
              <a:round/>
            </a:ln>
            <a:effectLst/>
          </c:spPr>
          <c:marker>
            <c:symbol val="circle"/>
            <c:size val="5"/>
            <c:spPr>
              <a:solidFill>
                <a:schemeClr val="accent1"/>
              </a:solidFill>
              <a:ln w="9525">
                <a:solidFill>
                  <a:schemeClr val="bg1">
                    <a:lumMod val="50000"/>
                  </a:schemeClr>
                </a:solidFill>
              </a:ln>
              <a:effectLst/>
            </c:spPr>
          </c:marker>
          <c:cat>
            <c:strRef>
              <c:f>'Year Wise'!$A$4:$A$12</c:f>
              <c:strCache>
                <c:ptCount val="8"/>
                <c:pt idx="0">
                  <c:v>2016</c:v>
                </c:pt>
                <c:pt idx="1">
                  <c:v>2017</c:v>
                </c:pt>
                <c:pt idx="2">
                  <c:v>2018</c:v>
                </c:pt>
                <c:pt idx="3">
                  <c:v>2019</c:v>
                </c:pt>
                <c:pt idx="4">
                  <c:v>2020</c:v>
                </c:pt>
                <c:pt idx="5">
                  <c:v>2021</c:v>
                </c:pt>
                <c:pt idx="6">
                  <c:v>2022</c:v>
                </c:pt>
                <c:pt idx="7">
                  <c:v>2023</c:v>
                </c:pt>
              </c:strCache>
            </c:strRef>
          </c:cat>
          <c:val>
            <c:numRef>
              <c:f>'Year Wise'!$B$4:$B$12</c:f>
              <c:numCache>
                <c:formatCode>#,##0</c:formatCode>
                <c:ptCount val="8"/>
                <c:pt idx="0">
                  <c:v>6629567.4300000006</c:v>
                </c:pt>
                <c:pt idx="1">
                  <c:v>4089353.4499999993</c:v>
                </c:pt>
                <c:pt idx="2">
                  <c:v>4903838.0100000007</c:v>
                </c:pt>
                <c:pt idx="3">
                  <c:v>3996539.4400000013</c:v>
                </c:pt>
                <c:pt idx="4">
                  <c:v>5879461.6800000006</c:v>
                </c:pt>
                <c:pt idx="5">
                  <c:v>6715420.04</c:v>
                </c:pt>
                <c:pt idx="6">
                  <c:v>9213010.1199999992</c:v>
                </c:pt>
                <c:pt idx="7">
                  <c:v>2741008.2300000004</c:v>
                </c:pt>
              </c:numCache>
            </c:numRef>
          </c:val>
          <c:smooth val="0"/>
          <c:extLst>
            <c:ext xmlns:c16="http://schemas.microsoft.com/office/drawing/2014/chart" uri="{C3380CC4-5D6E-409C-BE32-E72D297353CC}">
              <c16:uniqueId val="{00000000-44EA-462F-BBBD-847D7944E44E}"/>
            </c:ext>
          </c:extLst>
        </c:ser>
        <c:ser>
          <c:idx val="1"/>
          <c:order val="1"/>
          <c:tx>
            <c:strRef>
              <c:f>'Year Wise'!$C$3</c:f>
              <c:strCache>
                <c:ptCount val="1"/>
                <c:pt idx="0">
                  <c:v>Revenue </c:v>
                </c:pt>
              </c:strCache>
            </c:strRef>
          </c:tx>
          <c:spPr>
            <a:ln w="28575" cap="rnd">
              <a:solidFill>
                <a:schemeClr val="bg2">
                  <a:lumMod val="75000"/>
                </a:schemeClr>
              </a:solidFill>
              <a:round/>
            </a:ln>
            <a:effectLst/>
          </c:spPr>
          <c:marker>
            <c:symbol val="circle"/>
            <c:size val="5"/>
            <c:spPr>
              <a:solidFill>
                <a:schemeClr val="accent2"/>
              </a:solidFill>
              <a:ln w="9525">
                <a:solidFill>
                  <a:schemeClr val="bg2">
                    <a:lumMod val="75000"/>
                  </a:schemeClr>
                </a:solidFill>
              </a:ln>
              <a:effectLst/>
            </c:spPr>
          </c:marker>
          <c:cat>
            <c:strRef>
              <c:f>'Year Wise'!$A$4:$A$12</c:f>
              <c:strCache>
                <c:ptCount val="8"/>
                <c:pt idx="0">
                  <c:v>2016</c:v>
                </c:pt>
                <c:pt idx="1">
                  <c:v>2017</c:v>
                </c:pt>
                <c:pt idx="2">
                  <c:v>2018</c:v>
                </c:pt>
                <c:pt idx="3">
                  <c:v>2019</c:v>
                </c:pt>
                <c:pt idx="4">
                  <c:v>2020</c:v>
                </c:pt>
                <c:pt idx="5">
                  <c:v>2021</c:v>
                </c:pt>
                <c:pt idx="6">
                  <c:v>2022</c:v>
                </c:pt>
                <c:pt idx="7">
                  <c:v>2023</c:v>
                </c:pt>
              </c:strCache>
            </c:strRef>
          </c:cat>
          <c:val>
            <c:numRef>
              <c:f>'Year Wise'!$C$4:$C$12</c:f>
              <c:numCache>
                <c:formatCode>General</c:formatCode>
                <c:ptCount val="8"/>
                <c:pt idx="0">
                  <c:v>19186024.920000002</c:v>
                </c:pt>
                <c:pt idx="1">
                  <c:v>13373419.629999999</c:v>
                </c:pt>
                <c:pt idx="2">
                  <c:v>12372867.220000001</c:v>
                </c:pt>
                <c:pt idx="3">
                  <c:v>12427982.859999999</c:v>
                </c:pt>
                <c:pt idx="4">
                  <c:v>16630214.429999998</c:v>
                </c:pt>
                <c:pt idx="5">
                  <c:v>20330448.66</c:v>
                </c:pt>
                <c:pt idx="6">
                  <c:v>31898644.52</c:v>
                </c:pt>
                <c:pt idx="7">
                  <c:v>11129166.070000002</c:v>
                </c:pt>
              </c:numCache>
            </c:numRef>
          </c:val>
          <c:smooth val="0"/>
          <c:extLst>
            <c:ext xmlns:c16="http://schemas.microsoft.com/office/drawing/2014/chart" uri="{C3380CC4-5D6E-409C-BE32-E72D297353CC}">
              <c16:uniqueId val="{00000001-44EA-462F-BBBD-847D7944E44E}"/>
            </c:ext>
          </c:extLst>
        </c:ser>
        <c:ser>
          <c:idx val="2"/>
          <c:order val="2"/>
          <c:tx>
            <c:strRef>
              <c:f>'Year Wise'!$D$3</c:f>
              <c:strCache>
                <c:ptCount val="1"/>
                <c:pt idx="0">
                  <c:v>Total Cost </c:v>
                </c:pt>
              </c:strCache>
            </c:strRef>
          </c:tx>
          <c:spPr>
            <a:ln w="28575" cap="rnd">
              <a:solidFill>
                <a:schemeClr val="accent5"/>
              </a:solidFill>
              <a:round/>
            </a:ln>
            <a:effectLst/>
          </c:spPr>
          <c:marker>
            <c:symbol val="circle"/>
            <c:size val="5"/>
            <c:spPr>
              <a:solidFill>
                <a:srgbClr val="00B0F0"/>
              </a:solidFill>
              <a:ln w="9525">
                <a:solidFill>
                  <a:schemeClr val="accent5"/>
                </a:solidFill>
              </a:ln>
              <a:effectLst/>
            </c:spPr>
          </c:marker>
          <c:cat>
            <c:strRef>
              <c:f>'Year Wise'!$A$4:$A$12</c:f>
              <c:strCache>
                <c:ptCount val="8"/>
                <c:pt idx="0">
                  <c:v>2016</c:v>
                </c:pt>
                <c:pt idx="1">
                  <c:v>2017</c:v>
                </c:pt>
                <c:pt idx="2">
                  <c:v>2018</c:v>
                </c:pt>
                <c:pt idx="3">
                  <c:v>2019</c:v>
                </c:pt>
                <c:pt idx="4">
                  <c:v>2020</c:v>
                </c:pt>
                <c:pt idx="5">
                  <c:v>2021</c:v>
                </c:pt>
                <c:pt idx="6">
                  <c:v>2022</c:v>
                </c:pt>
                <c:pt idx="7">
                  <c:v>2023</c:v>
                </c:pt>
              </c:strCache>
            </c:strRef>
          </c:cat>
          <c:val>
            <c:numRef>
              <c:f>'Year Wise'!$D$4:$D$12</c:f>
              <c:numCache>
                <c:formatCode>General</c:formatCode>
                <c:ptCount val="8"/>
                <c:pt idx="0">
                  <c:v>12556457.490000002</c:v>
                </c:pt>
                <c:pt idx="1">
                  <c:v>9284066.1800000016</c:v>
                </c:pt>
                <c:pt idx="2">
                  <c:v>7469029.2100000009</c:v>
                </c:pt>
                <c:pt idx="3">
                  <c:v>8431443.4199999999</c:v>
                </c:pt>
                <c:pt idx="4">
                  <c:v>10750752.749999998</c:v>
                </c:pt>
                <c:pt idx="5">
                  <c:v>13615028.619999997</c:v>
                </c:pt>
                <c:pt idx="6">
                  <c:v>22685634.400000002</c:v>
                </c:pt>
                <c:pt idx="7">
                  <c:v>8388157.8400000008</c:v>
                </c:pt>
              </c:numCache>
            </c:numRef>
          </c:val>
          <c:smooth val="0"/>
          <c:extLst>
            <c:ext xmlns:c16="http://schemas.microsoft.com/office/drawing/2014/chart" uri="{C3380CC4-5D6E-409C-BE32-E72D297353CC}">
              <c16:uniqueId val="{00000002-44EA-462F-BBBD-847D7944E44E}"/>
            </c:ext>
          </c:extLst>
        </c:ser>
        <c:dLbls>
          <c:showLegendKey val="0"/>
          <c:showVal val="0"/>
          <c:showCatName val="0"/>
          <c:showSerName val="0"/>
          <c:showPercent val="0"/>
          <c:showBubbleSize val="0"/>
        </c:dLbls>
        <c:marker val="1"/>
        <c:smooth val="0"/>
        <c:axId val="1264397967"/>
        <c:axId val="1264404207"/>
      </c:lineChart>
      <c:catAx>
        <c:axId val="126439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404207"/>
        <c:crosses val="autoZero"/>
        <c:auto val="1"/>
        <c:lblAlgn val="ctr"/>
        <c:lblOffset val="100"/>
        <c:noMultiLvlLbl val="0"/>
      </c:catAx>
      <c:valAx>
        <c:axId val="12644042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39796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129540</xdr:colOff>
      <xdr:row>25</xdr:row>
      <xdr:rowOff>19050</xdr:rowOff>
    </xdr:from>
    <xdr:to>
      <xdr:col>19</xdr:col>
      <xdr:colOff>388620</xdr:colOff>
      <xdr:row>48</xdr:row>
      <xdr:rowOff>45720</xdr:rowOff>
    </xdr:to>
    <xdr:graphicFrame macro="">
      <xdr:nvGraphicFramePr>
        <xdr:cNvPr id="3" name="Chart 2">
          <a:extLst>
            <a:ext uri="{FF2B5EF4-FFF2-40B4-BE49-F238E27FC236}">
              <a16:creationId xmlns:a16="http://schemas.microsoft.com/office/drawing/2014/main" id="{16D9016D-FBD3-41F6-92BF-4256711DD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0.35936</cdr:x>
      <cdr:y>0.01687</cdr:y>
    </cdr:from>
    <cdr:to>
      <cdr:x>0.93541</cdr:x>
      <cdr:y>0.15688</cdr:y>
    </cdr:to>
    <cdr:pic>
      <cdr:nvPicPr>
        <cdr:cNvPr id="2" name="chart">
          <a:extLst xmlns:a="http://schemas.openxmlformats.org/drawingml/2006/main">
            <a:ext uri="{FF2B5EF4-FFF2-40B4-BE49-F238E27FC236}">
              <a16:creationId xmlns:a16="http://schemas.microsoft.com/office/drawing/2014/main" id="{22EECD67-39CE-B4CB-0E01-134688646A9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73476" y="40860"/>
          <a:ext cx="2361971" cy="339115"/>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4</xdr:col>
      <xdr:colOff>571500</xdr:colOff>
      <xdr:row>2</xdr:row>
      <xdr:rowOff>118110</xdr:rowOff>
    </xdr:from>
    <xdr:to>
      <xdr:col>13</xdr:col>
      <xdr:colOff>457200</xdr:colOff>
      <xdr:row>20</xdr:row>
      <xdr:rowOff>68580</xdr:rowOff>
    </xdr:to>
    <xdr:graphicFrame macro="">
      <xdr:nvGraphicFramePr>
        <xdr:cNvPr id="2" name="Chart 1">
          <a:extLst>
            <a:ext uri="{FF2B5EF4-FFF2-40B4-BE49-F238E27FC236}">
              <a16:creationId xmlns:a16="http://schemas.microsoft.com/office/drawing/2014/main" id="{55BF8496-C053-9D0C-6E8B-E9AF599C4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411480</xdr:colOff>
      <xdr:row>3</xdr:row>
      <xdr:rowOff>49530</xdr:rowOff>
    </xdr:from>
    <xdr:to>
      <xdr:col>22</xdr:col>
      <xdr:colOff>106680</xdr:colOff>
      <xdr:row>18</xdr:row>
      <xdr:rowOff>49530</xdr:rowOff>
    </xdr:to>
    <xdr:graphicFrame macro="">
      <xdr:nvGraphicFramePr>
        <xdr:cNvPr id="3" name="Chart 2">
          <a:extLst>
            <a:ext uri="{FF2B5EF4-FFF2-40B4-BE49-F238E27FC236}">
              <a16:creationId xmlns:a16="http://schemas.microsoft.com/office/drawing/2014/main" id="{08A06095-F7CD-26FE-E08E-DFA8AD26B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0.25667</cdr:x>
      <cdr:y>0.025</cdr:y>
    </cdr:from>
    <cdr:to>
      <cdr:x>0.83272</cdr:x>
      <cdr:y>0.16501</cdr:y>
    </cdr:to>
    <cdr:pic>
      <cdr:nvPicPr>
        <cdr:cNvPr id="2" name="chart">
          <a:extLst xmlns:a="http://schemas.openxmlformats.org/drawingml/2006/main">
            <a:ext uri="{FF2B5EF4-FFF2-40B4-BE49-F238E27FC236}">
              <a16:creationId xmlns:a16="http://schemas.microsoft.com/office/drawing/2014/main" id="{22EECD67-39CE-B4CB-0E01-134688646A9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3480" y="68580"/>
          <a:ext cx="2633700" cy="384081"/>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6</xdr:col>
      <xdr:colOff>175260</xdr:colOff>
      <xdr:row>3</xdr:row>
      <xdr:rowOff>110490</xdr:rowOff>
    </xdr:from>
    <xdr:to>
      <xdr:col>16</xdr:col>
      <xdr:colOff>91440</xdr:colOff>
      <xdr:row>21</xdr:row>
      <xdr:rowOff>38100</xdr:rowOff>
    </xdr:to>
    <xdr:graphicFrame macro="">
      <xdr:nvGraphicFramePr>
        <xdr:cNvPr id="2" name="Chart 1">
          <a:extLst>
            <a:ext uri="{FF2B5EF4-FFF2-40B4-BE49-F238E27FC236}">
              <a16:creationId xmlns:a16="http://schemas.microsoft.com/office/drawing/2014/main" id="{F61B557C-23EA-6745-0D8C-9AA35DB43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114300</xdr:colOff>
      <xdr:row>5</xdr:row>
      <xdr:rowOff>125730</xdr:rowOff>
    </xdr:from>
    <xdr:to>
      <xdr:col>18</xdr:col>
      <xdr:colOff>30480</xdr:colOff>
      <xdr:row>27</xdr:row>
      <xdr:rowOff>68580</xdr:rowOff>
    </xdr:to>
    <xdr:graphicFrame macro="">
      <xdr:nvGraphicFramePr>
        <xdr:cNvPr id="4" name="Chart 3">
          <a:extLst>
            <a:ext uri="{FF2B5EF4-FFF2-40B4-BE49-F238E27FC236}">
              <a16:creationId xmlns:a16="http://schemas.microsoft.com/office/drawing/2014/main" id="{7B583004-9EF3-63E4-1D03-3A489697C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99060</xdr:colOff>
      <xdr:row>4</xdr:row>
      <xdr:rowOff>26670</xdr:rowOff>
    </xdr:from>
    <xdr:to>
      <xdr:col>15</xdr:col>
      <xdr:colOff>259080</xdr:colOff>
      <xdr:row>24</xdr:row>
      <xdr:rowOff>7620</xdr:rowOff>
    </xdr:to>
    <xdr:graphicFrame macro="">
      <xdr:nvGraphicFramePr>
        <xdr:cNvPr id="2" name="Chart 1">
          <a:extLst>
            <a:ext uri="{FF2B5EF4-FFF2-40B4-BE49-F238E27FC236}">
              <a16:creationId xmlns:a16="http://schemas.microsoft.com/office/drawing/2014/main" id="{606D5EF1-8A08-03D6-DF2F-B6B6B9C05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381000</xdr:colOff>
      <xdr:row>4</xdr:row>
      <xdr:rowOff>57150</xdr:rowOff>
    </xdr:from>
    <xdr:to>
      <xdr:col>15</xdr:col>
      <xdr:colOff>83820</xdr:colOff>
      <xdr:row>22</xdr:row>
      <xdr:rowOff>129540</xdr:rowOff>
    </xdr:to>
    <xdr:graphicFrame macro="">
      <xdr:nvGraphicFramePr>
        <xdr:cNvPr id="2" name="Chart 1">
          <a:extLst>
            <a:ext uri="{FF2B5EF4-FFF2-40B4-BE49-F238E27FC236}">
              <a16:creationId xmlns:a16="http://schemas.microsoft.com/office/drawing/2014/main" id="{F1CE70AC-5DE8-216E-8AE4-4ED0B0D03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563880</xdr:colOff>
      <xdr:row>6</xdr:row>
      <xdr:rowOff>57150</xdr:rowOff>
    </xdr:from>
    <xdr:to>
      <xdr:col>13</xdr:col>
      <xdr:colOff>411480</xdr:colOff>
      <xdr:row>24</xdr:row>
      <xdr:rowOff>137160</xdr:rowOff>
    </xdr:to>
    <xdr:graphicFrame macro="">
      <xdr:nvGraphicFramePr>
        <xdr:cNvPr id="2" name="Chart 1">
          <a:extLst>
            <a:ext uri="{FF2B5EF4-FFF2-40B4-BE49-F238E27FC236}">
              <a16:creationId xmlns:a16="http://schemas.microsoft.com/office/drawing/2014/main" id="{30AFEC9E-26A1-89C8-5EDB-346283558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1514933</xdr:colOff>
      <xdr:row>4</xdr:row>
      <xdr:rowOff>18144</xdr:rowOff>
    </xdr:from>
    <xdr:to>
      <xdr:col>5</xdr:col>
      <xdr:colOff>1805216</xdr:colOff>
      <xdr:row>17</xdr:row>
      <xdr:rowOff>127001</xdr:rowOff>
    </xdr:to>
    <xdr:graphicFrame macro="">
      <xdr:nvGraphicFramePr>
        <xdr:cNvPr id="2" name="Chart 1">
          <a:extLst>
            <a:ext uri="{FF2B5EF4-FFF2-40B4-BE49-F238E27FC236}">
              <a16:creationId xmlns:a16="http://schemas.microsoft.com/office/drawing/2014/main" id="{1EE91466-DD25-4D88-8A89-73AA2EF7D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899520</xdr:colOff>
      <xdr:row>4</xdr:row>
      <xdr:rowOff>13786</xdr:rowOff>
    </xdr:from>
    <xdr:to>
      <xdr:col>3</xdr:col>
      <xdr:colOff>1424216</xdr:colOff>
      <xdr:row>17</xdr:row>
      <xdr:rowOff>108856</xdr:rowOff>
    </xdr:to>
    <xdr:graphicFrame macro="">
      <xdr:nvGraphicFramePr>
        <xdr:cNvPr id="3" name="Chart 2">
          <a:extLst>
            <a:ext uri="{FF2B5EF4-FFF2-40B4-BE49-F238E27FC236}">
              <a16:creationId xmlns:a16="http://schemas.microsoft.com/office/drawing/2014/main" id="{FB19034A-A164-4C17-BDC0-B70BEBE57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1569359</xdr:colOff>
      <xdr:row>18</xdr:row>
      <xdr:rowOff>45357</xdr:rowOff>
    </xdr:from>
    <xdr:to>
      <xdr:col>5</xdr:col>
      <xdr:colOff>1923142</xdr:colOff>
      <xdr:row>31</xdr:row>
      <xdr:rowOff>81643</xdr:rowOff>
    </xdr:to>
    <xdr:graphicFrame macro="">
      <xdr:nvGraphicFramePr>
        <xdr:cNvPr id="4" name="Chart 3">
          <a:extLst>
            <a:ext uri="{FF2B5EF4-FFF2-40B4-BE49-F238E27FC236}">
              <a16:creationId xmlns:a16="http://schemas.microsoft.com/office/drawing/2014/main" id="{0AC24919-B82E-4051-9B7E-A3B3464F9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2013858</xdr:colOff>
      <xdr:row>18</xdr:row>
      <xdr:rowOff>27213</xdr:rowOff>
    </xdr:from>
    <xdr:to>
      <xdr:col>13</xdr:col>
      <xdr:colOff>399143</xdr:colOff>
      <xdr:row>30</xdr:row>
      <xdr:rowOff>181427</xdr:rowOff>
    </xdr:to>
    <xdr:graphicFrame macro="">
      <xdr:nvGraphicFramePr>
        <xdr:cNvPr id="7" name="Chart 6">
          <a:extLst>
            <a:ext uri="{FF2B5EF4-FFF2-40B4-BE49-F238E27FC236}">
              <a16:creationId xmlns:a16="http://schemas.microsoft.com/office/drawing/2014/main" id="{751F0B5B-AD32-4ED7-A80B-E555A46E0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843642</xdr:colOff>
      <xdr:row>18</xdr:row>
      <xdr:rowOff>18144</xdr:rowOff>
    </xdr:from>
    <xdr:to>
      <xdr:col>3</xdr:col>
      <xdr:colOff>1496786</xdr:colOff>
      <xdr:row>30</xdr:row>
      <xdr:rowOff>108856</xdr:rowOff>
    </xdr:to>
    <xdr:graphicFrame macro="">
      <xdr:nvGraphicFramePr>
        <xdr:cNvPr id="8" name="Chart 7">
          <a:extLst>
            <a:ext uri="{FF2B5EF4-FFF2-40B4-BE49-F238E27FC236}">
              <a16:creationId xmlns:a16="http://schemas.microsoft.com/office/drawing/2014/main" id="{9BF88ED7-253C-4C4C-BC6D-98E09CD65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1923142</xdr:colOff>
      <xdr:row>4</xdr:row>
      <xdr:rowOff>5</xdr:rowOff>
    </xdr:from>
    <xdr:to>
      <xdr:col>13</xdr:col>
      <xdr:colOff>263071</xdr:colOff>
      <xdr:row>17</xdr:row>
      <xdr:rowOff>108860</xdr:rowOff>
    </xdr:to>
    <xdr:graphicFrame macro="">
      <xdr:nvGraphicFramePr>
        <xdr:cNvPr id="9" name="Chart 8">
          <a:extLst>
            <a:ext uri="{FF2B5EF4-FFF2-40B4-BE49-F238E27FC236}">
              <a16:creationId xmlns:a16="http://schemas.microsoft.com/office/drawing/2014/main" id="{402FA346-515F-4E13-829B-9AC9782CA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18</xdr:row>
      <xdr:rowOff>117928</xdr:rowOff>
    </xdr:from>
    <xdr:to>
      <xdr:col>0</xdr:col>
      <xdr:colOff>1324429</xdr:colOff>
      <xdr:row>32</xdr:row>
      <xdr:rowOff>163285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ED7B02AB-8213-B858-38A1-E377155909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00928"/>
              <a:ext cx="1324429" cy="2585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1378856</xdr:colOff>
      <xdr:row>18</xdr:row>
      <xdr:rowOff>72572</xdr:rowOff>
    </xdr:from>
    <xdr:to>
      <xdr:col>1</xdr:col>
      <xdr:colOff>752930</xdr:colOff>
      <xdr:row>30</xdr:row>
      <xdr:rowOff>154213</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3A67FD76-1B4C-1EC1-E797-B43CD3125BA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78856" y="3755572"/>
              <a:ext cx="1533074" cy="2258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17053</xdr:colOff>
      <xdr:row>4</xdr:row>
      <xdr:rowOff>29390</xdr:rowOff>
    </xdr:from>
    <xdr:to>
      <xdr:col>0</xdr:col>
      <xdr:colOff>1342570</xdr:colOff>
      <xdr:row>17</xdr:row>
      <xdr:rowOff>172358</xdr:rowOff>
    </xdr:to>
    <mc:AlternateContent xmlns:mc="http://schemas.openxmlformats.org/markup-compatibility/2006">
      <mc:Choice xmlns:a14="http://schemas.microsoft.com/office/drawing/2010/main" Requires="a14">
        <xdr:graphicFrame macro="">
          <xdr:nvGraphicFramePr>
            <xdr:cNvPr id="10" name="Item Type">
              <a:extLst>
                <a:ext uri="{FF2B5EF4-FFF2-40B4-BE49-F238E27FC236}">
                  <a16:creationId xmlns:a16="http://schemas.microsoft.com/office/drawing/2014/main" id="{094EE1C4-44EA-3A65-42B3-3726D2D562E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7053" y="1172390"/>
              <a:ext cx="1325517" cy="250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1433286</xdr:colOff>
      <xdr:row>4</xdr:row>
      <xdr:rowOff>36289</xdr:rowOff>
    </xdr:from>
    <xdr:to>
      <xdr:col>1</xdr:col>
      <xdr:colOff>843642</xdr:colOff>
      <xdr:row>17</xdr:row>
      <xdr:rowOff>172358</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78607034-70B2-7F87-332A-8823166750D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33286" y="1179289"/>
              <a:ext cx="1569356" cy="2494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LAM SOWMYA" refreshedDate="45734.916314467591" createdVersion="8" refreshedVersion="8" minRefreshableVersion="3" recordCount="100" xr:uid="{2203B180-C68C-491A-BF64-288B65FC0ACE}">
  <cacheSource type="worksheet">
    <worksheetSource name="Table1"/>
  </cacheSource>
  <cacheFields count="18">
    <cacheField name="Region" numFmtId="0">
      <sharedItems count="7">
        <s v="Asia"/>
        <s v="Australia and Oceania"/>
        <s v="Central America and the Caribbean"/>
        <s v="Europe"/>
        <s v="Middle East and North Africa"/>
        <s v="North America"/>
        <s v="Sub-Saharan Africa"/>
      </sharedItems>
    </cacheField>
    <cacheField name="Country" numFmtId="0">
      <sharedItems count="76">
        <s v="Myanmar"/>
        <s v="Sri Lanka"/>
        <s v="Brunei"/>
        <s v="Turkmenistan"/>
        <s v="Bangladesh"/>
        <s v="Laos"/>
        <s v="Mongolia"/>
        <s v="Malaysia"/>
        <s v="Kyrgyzstan"/>
        <s v="Samoa "/>
        <s v="Tuvalu"/>
        <s v="Fiji"/>
        <s v="Australia"/>
        <s v="East Timor"/>
        <s v="Solomon Islands"/>
        <s v="Federated States of Micronesia"/>
        <s v="Kiribati"/>
        <s v="New Zealand"/>
        <s v="Honduras"/>
        <s v="Belize"/>
        <s v="Haiti"/>
        <s v="Grenada"/>
        <s v="Costa Rica"/>
        <s v="Nicaragua"/>
        <s v="Iceland"/>
        <s v="Switzerland"/>
        <s v="Romania"/>
        <s v="Lithuania"/>
        <s v="Monaco"/>
        <s v="Spain"/>
        <s v="Norway"/>
        <s v="Macedonia"/>
        <s v="Bulgaria"/>
        <s v="Austria"/>
        <s v="San Marino"/>
        <s v="France"/>
        <s v="Russia"/>
        <s v="Albania"/>
        <s v="Moldova "/>
        <s v="Portugal"/>
        <s v="Slovenia"/>
        <s v="United Kingdom"/>
        <s v="Slovakia"/>
        <s v="Pakistan"/>
        <s v="Azerbaijan"/>
        <s v="Iran"/>
        <s v="Lebanon"/>
        <s v="Libya"/>
        <s v="Saudi Arabia"/>
        <s v="Syria"/>
        <s v="Kuwait"/>
        <s v="Mexico"/>
        <s v="Djibouti"/>
        <s v="Mozambique"/>
        <s v="Rwanda"/>
        <s v="Cameroon"/>
        <s v="Angola"/>
        <s v="Senegal"/>
        <s v="Madagascar"/>
        <s v="The Gambia"/>
        <s v="Burkina Faso"/>
        <s v="Sierra Leone"/>
        <s v="Kenya"/>
        <s v="Cape Verde"/>
        <s v="Cote d'Ivoire"/>
        <s v="Zambia"/>
        <s v="Gabon"/>
        <s v="Mauritania"/>
        <s v="Republic of the Congo"/>
        <s v="Sao Tome and Principe"/>
        <s v="Democratic Republic of the Congo"/>
        <s v="Comoros"/>
        <s v="Niger"/>
        <s v="Mali"/>
        <s v="South Sudan"/>
        <s v="Lesotho"/>
      </sharedItems>
    </cacheField>
    <cacheField name="Item Type" numFmtId="0">
      <sharedItems count="12">
        <s v="Household"/>
        <s v="Cosmetics"/>
        <s v="Office Supplies"/>
        <s v="Clothes"/>
        <s v="Vegetables"/>
        <s v="Personal Care"/>
        <s v="Fruits"/>
        <s v="Baby Food"/>
        <s v="Meat"/>
        <s v="Beverages"/>
        <s v="Cereal"/>
        <s v="Snacks"/>
      </sharedItems>
    </cacheField>
    <cacheField name="Sales Channel" numFmtId="0">
      <sharedItems count="2">
        <s v="Offline"/>
        <s v="Online"/>
      </sharedItems>
    </cacheField>
    <cacheField name="Order Priority" numFmtId="0">
      <sharedItems count="4">
        <s v="High Priority"/>
        <s v="Medium Priority"/>
        <s v="Low Priority"/>
        <s v="Critical priority"/>
      </sharedItems>
    </cacheField>
    <cacheField name="Date" numFmtId="14">
      <sharedItems containsSemiMixedTypes="0" containsNonDate="0" containsDate="1" containsString="0" minDate="2016-02-02T00:00:00" maxDate="2023-11-27T00:00:00"/>
    </cacheField>
    <cacheField name="Order ID" numFmtId="0">
      <sharedItems containsSemiMixedTypes="0" containsString="0" containsNumber="1" containsInteger="1" minValue="114606559" maxValue="994022214"/>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Revenue" numFmtId="0">
      <sharedItems containsSemiMixedTypes="0" containsString="0" containsNumber="1" minValue="4870.26" maxValue="5997054.9799999995"/>
    </cacheField>
    <cacheField name="Total Cost" numFmtId="0">
      <sharedItems containsSemiMixedTypes="0" containsString="0" containsNumber="1" minValue="3612.24" maxValue="4509793.96"/>
    </cacheField>
    <cacheField name="Profit" numFmtId="3">
      <sharedItems containsSemiMixedTypes="0" containsString="0" containsNumber="1" minValue="1258.0200000000004" maxValue="1719922.0399999996"/>
    </cacheField>
    <cacheField name="Year" numFmtId="0">
      <sharedItems containsSemiMixedTypes="0" containsString="0" containsNumber="1" containsInteger="1" minValue="2016" maxValue="2023" count="8">
        <n v="2019"/>
        <n v="2018"/>
        <n v="2022"/>
        <n v="2016"/>
        <n v="2021"/>
        <n v="2017"/>
        <n v="2023"/>
        <n v="2020"/>
      </sharedItems>
    </cacheField>
    <cacheField name="Month" numFmtId="0">
      <sharedItems count="12">
        <s v="Jan"/>
        <s v="Nov"/>
        <s v="Apr"/>
        <s v="Dec"/>
        <s v="Sep"/>
        <s v="Feb"/>
        <s v="Jun"/>
        <s v="Jul"/>
        <s v="May"/>
        <s v="Oct"/>
        <s v="Aug"/>
        <s v="Mar"/>
      </sharedItems>
    </cacheField>
    <cacheField name="Months" numFmtId="0">
      <sharedItems containsSemiMixedTypes="0" containsString="0" containsNumber="1" containsInteger="1" minValue="1" maxValue="12"/>
    </cacheField>
    <cacheField name="Quarter" numFmtId="0">
      <sharedItems containsMixedTypes="1" containsNumber="1" containsInteger="1" minValue="1" maxValue="4" count="8">
        <s v="Q1"/>
        <s v="Q4"/>
        <s v="Q2"/>
        <s v="Q3"/>
        <n v="4" u="1"/>
        <n v="2" u="1"/>
        <n v="1" u="1"/>
        <n v="3" u="1"/>
      </sharedItems>
    </cacheField>
    <cacheField name="Week" numFmtId="0">
      <sharedItems containsSemiMixedTypes="0" containsString="0" containsNumber="1" containsInteger="1" minValue="1" maxValue="53"/>
    </cacheField>
  </cacheFields>
  <extLst>
    <ext xmlns:x14="http://schemas.microsoft.com/office/spreadsheetml/2009/9/main" uri="{725AE2AE-9491-48be-B2B4-4EB974FC3084}">
      <x14:pivotCacheDefinition pivotCacheId="3585870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LAM SOWMYA" refreshedDate="45734.918369675928" createdVersion="8" refreshedVersion="8" minRefreshableVersion="3" recordCount="101" xr:uid="{DAEE0CD9-8498-41ED-9E4E-D0DD6C0526B6}">
  <cacheSource type="worksheet">
    <worksheetSource ref="A1:R1048576" sheet="Sales Data"/>
  </cacheSource>
  <cacheFields count="18">
    <cacheField name="Region" numFmtId="0">
      <sharedItems containsBlank="1"/>
    </cacheField>
    <cacheField name="Country" numFmtId="0">
      <sharedItems containsBlank="1" count="77">
        <s v="Myanmar"/>
        <s v="Sri Lanka"/>
        <s v="Brunei"/>
        <s v="Turkmenistan"/>
        <s v="Bangladesh"/>
        <s v="Laos"/>
        <s v="Mongolia"/>
        <s v="Malaysia"/>
        <s v="Kyrgyzstan"/>
        <s v="Samoa "/>
        <s v="Tuvalu"/>
        <s v="Fiji"/>
        <s v="Australia"/>
        <s v="East Timor"/>
        <s v="Solomon Islands"/>
        <s v="Federated States of Micronesia"/>
        <s v="Kiribati"/>
        <s v="New Zealand"/>
        <s v="Honduras"/>
        <s v="Belize"/>
        <s v="Haiti"/>
        <s v="Grenada"/>
        <s v="Costa Rica"/>
        <s v="Nicaragua"/>
        <s v="Iceland"/>
        <s v="Switzerland"/>
        <s v="Romania"/>
        <s v="Lithuania"/>
        <s v="Monaco"/>
        <s v="Spain"/>
        <s v="Norway"/>
        <s v="Macedonia"/>
        <s v="Bulgaria"/>
        <s v="Austria"/>
        <s v="San Marino"/>
        <s v="France"/>
        <s v="Russia"/>
        <s v="Albania"/>
        <s v="Moldova "/>
        <s v="Portugal"/>
        <s v="Slovenia"/>
        <s v="United Kingdom"/>
        <s v="Slovakia"/>
        <s v="Pakistan"/>
        <s v="Azerbaijan"/>
        <s v="Iran"/>
        <s v="Lebanon"/>
        <s v="Libya"/>
        <s v="Saudi Arabia"/>
        <s v="Syria"/>
        <s v="Kuwait"/>
        <s v="Mexico"/>
        <s v="Djibouti"/>
        <s v="Mozambique"/>
        <s v="Rwanda"/>
        <s v="Cameroon"/>
        <s v="Angola"/>
        <s v="Senegal"/>
        <s v="Madagascar"/>
        <s v="The Gambia"/>
        <s v="Burkina Faso"/>
        <s v="Sierra Leone"/>
        <s v="Kenya"/>
        <s v="Cape Verde"/>
        <s v="Cote d'Ivoire"/>
        <s v="Zambia"/>
        <s v="Gabon"/>
        <s v="Mauritania"/>
        <s v="Republic of the Congo"/>
        <s v="Sao Tome and Principe"/>
        <s v="Democratic Republic of the Congo"/>
        <s v="Comoros"/>
        <s v="Niger"/>
        <s v="Mali"/>
        <s v="South Sudan"/>
        <s v="Lesotho"/>
        <m/>
      </sharedItems>
    </cacheField>
    <cacheField name="Item Type" numFmtId="0">
      <sharedItems containsBlank="1"/>
    </cacheField>
    <cacheField name="Sales Channel" numFmtId="0">
      <sharedItems containsBlank="1"/>
    </cacheField>
    <cacheField name="Order Priority" numFmtId="0">
      <sharedItems containsBlank="1"/>
    </cacheField>
    <cacheField name="Date" numFmtId="0">
      <sharedItems containsNonDate="0" containsDate="1" containsString="0" containsBlank="1" minDate="2016-02-02T00:00:00" maxDate="2023-11-27T00:00:00"/>
    </cacheField>
    <cacheField name="Order ID" numFmtId="0">
      <sharedItems containsString="0" containsBlank="1" containsNumber="1" containsInteger="1" minValue="114606559" maxValue="994022214"/>
    </cacheField>
    <cacheField name="Units Sold" numFmtId="0">
      <sharedItems containsString="0" containsBlank="1" containsNumber="1" containsInteger="1" minValue="124" maxValue="9925"/>
    </cacheField>
    <cacheField name="Unit Price" numFmtId="0">
      <sharedItems containsString="0" containsBlank="1" containsNumber="1" minValue="9.33" maxValue="668.27"/>
    </cacheField>
    <cacheField name="Unit Cost" numFmtId="0">
      <sharedItems containsString="0" containsBlank="1" containsNumber="1" minValue="6.92" maxValue="524.96"/>
    </cacheField>
    <cacheField name="Revenue" numFmtId="0">
      <sharedItems containsString="0" containsBlank="1" containsNumber="1" minValue="4870.26" maxValue="5997054.9799999995"/>
    </cacheField>
    <cacheField name="Total Cost" numFmtId="0">
      <sharedItems containsString="0" containsBlank="1" containsNumber="1" minValue="3612.24" maxValue="4509793.96"/>
    </cacheField>
    <cacheField name="Profit" numFmtId="0">
      <sharedItems containsString="0" containsBlank="1" containsNumber="1" minValue="1258.0200000000004" maxValue="1719922.0399999996"/>
    </cacheField>
    <cacheField name="Year" numFmtId="0">
      <sharedItems containsString="0" containsBlank="1" containsNumber="1" containsInteger="1" minValue="2016" maxValue="2023" count="9">
        <n v="2019"/>
        <n v="2018"/>
        <n v="2022"/>
        <n v="2016"/>
        <n v="2021"/>
        <n v="2017"/>
        <n v="2023"/>
        <n v="2020"/>
        <m/>
      </sharedItems>
    </cacheField>
    <cacheField name="Month" numFmtId="0">
      <sharedItems containsBlank="1"/>
    </cacheField>
    <cacheField name="Months" numFmtId="0">
      <sharedItems containsString="0" containsBlank="1" containsNumber="1" containsInteger="1" minValue="1" maxValue="12"/>
    </cacheField>
    <cacheField name="Quarter" numFmtId="0">
      <sharedItems containsBlank="1" containsMixedTypes="1" containsNumber="1" containsInteger="1" minValue="1" maxValue="4" count="9">
        <s v="Q1"/>
        <s v="Q4"/>
        <s v="Q2"/>
        <s v="Q3"/>
        <m/>
        <n v="1" u="1"/>
        <n v="4" u="1"/>
        <n v="2" u="1"/>
        <n v="3" u="1"/>
      </sharedItems>
    </cacheField>
    <cacheField name="Week" numFmtId="0">
      <sharedItems containsString="0" containsBlank="1" containsNumber="1" containsInteger="1" minValue="1" maxValue="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d v="2019-01-16T00:00:00"/>
    <n v="177713572"/>
    <n v="8250"/>
    <n v="668.27"/>
    <n v="502.54"/>
    <n v="5513227.5"/>
    <n v="4145955"/>
    <n v="1367272.5"/>
    <x v="0"/>
    <x v="0"/>
    <n v="1"/>
    <x v="0"/>
    <n v="3"/>
  </r>
  <r>
    <x v="0"/>
    <x v="1"/>
    <x v="1"/>
    <x v="0"/>
    <x v="1"/>
    <d v="2018-11-19T00:00:00"/>
    <n v="419123971"/>
    <n v="6952"/>
    <n v="437.2"/>
    <n v="263.33"/>
    <n v="3039414.4"/>
    <n v="1830670.16"/>
    <n v="1208744.24"/>
    <x v="1"/>
    <x v="1"/>
    <n v="11"/>
    <x v="1"/>
    <n v="47"/>
  </r>
  <r>
    <x v="0"/>
    <x v="2"/>
    <x v="2"/>
    <x v="1"/>
    <x v="2"/>
    <d v="2022-04-01T00:00:00"/>
    <n v="320009267"/>
    <n v="6708"/>
    <n v="651.21"/>
    <n v="524.96"/>
    <n v="4368316.6800000006"/>
    <n v="3521431.68"/>
    <n v="846885.00000000047"/>
    <x v="2"/>
    <x v="2"/>
    <n v="4"/>
    <x v="2"/>
    <n v="14"/>
  </r>
  <r>
    <x v="0"/>
    <x v="3"/>
    <x v="0"/>
    <x v="0"/>
    <x v="2"/>
    <d v="2016-12-30T00:00:00"/>
    <n v="441619336"/>
    <n v="3830"/>
    <n v="668.27"/>
    <n v="502.54"/>
    <n v="2559474.1"/>
    <n v="1924728.2000000002"/>
    <n v="634745.89999999991"/>
    <x v="3"/>
    <x v="3"/>
    <n v="12"/>
    <x v="1"/>
    <n v="53"/>
  </r>
  <r>
    <x v="0"/>
    <x v="3"/>
    <x v="2"/>
    <x v="1"/>
    <x v="1"/>
    <d v="2021-04-23T00:00:00"/>
    <n v="462405812"/>
    <n v="5010"/>
    <n v="651.21"/>
    <n v="524.96"/>
    <n v="3262562.1"/>
    <n v="2630049.6"/>
    <n v="632512.5"/>
    <x v="4"/>
    <x v="2"/>
    <n v="4"/>
    <x v="2"/>
    <n v="17"/>
  </r>
  <r>
    <x v="0"/>
    <x v="4"/>
    <x v="3"/>
    <x v="1"/>
    <x v="2"/>
    <d v="2017-01-13T00:00:00"/>
    <n v="187310731"/>
    <n v="8263"/>
    <n v="109.28"/>
    <n v="35.840000000000003"/>
    <n v="902980.64"/>
    <n v="296145.92000000004"/>
    <n v="606834.72"/>
    <x v="5"/>
    <x v="0"/>
    <n v="1"/>
    <x v="0"/>
    <n v="2"/>
  </r>
  <r>
    <x v="0"/>
    <x v="0"/>
    <x v="3"/>
    <x v="1"/>
    <x v="0"/>
    <d v="2019-11-14T00:00:00"/>
    <n v="223359620"/>
    <n v="5930"/>
    <n v="109.28"/>
    <n v="35.840000000000003"/>
    <n v="648030.4"/>
    <n v="212531.20000000001"/>
    <n v="435499.2"/>
    <x v="0"/>
    <x v="1"/>
    <n v="11"/>
    <x v="1"/>
    <n v="46"/>
  </r>
  <r>
    <x v="0"/>
    <x v="5"/>
    <x v="4"/>
    <x v="0"/>
    <x v="3"/>
    <d v="2023-09-15T00:00:00"/>
    <n v="789176547"/>
    <n v="3732"/>
    <n v="154.06"/>
    <n v="90.93"/>
    <n v="574951.92000000004"/>
    <n v="339350.76"/>
    <n v="235601.16000000003"/>
    <x v="6"/>
    <x v="4"/>
    <n v="9"/>
    <x v="3"/>
    <n v="37"/>
  </r>
  <r>
    <x v="0"/>
    <x v="6"/>
    <x v="5"/>
    <x v="0"/>
    <x v="3"/>
    <d v="2020-02-19T00:00:00"/>
    <n v="832401311"/>
    <n v="4901"/>
    <n v="81.73"/>
    <n v="56.67"/>
    <n v="400558.73000000004"/>
    <n v="277739.67"/>
    <n v="122819.06000000006"/>
    <x v="7"/>
    <x v="5"/>
    <n v="2"/>
    <x v="0"/>
    <n v="8"/>
  </r>
  <r>
    <x v="0"/>
    <x v="7"/>
    <x v="6"/>
    <x v="0"/>
    <x v="2"/>
    <d v="2023-11-11T00:00:00"/>
    <n v="810711038"/>
    <n v="6267"/>
    <n v="9.33"/>
    <n v="6.92"/>
    <n v="58471.11"/>
    <n v="43367.64"/>
    <n v="15103.470000000001"/>
    <x v="6"/>
    <x v="1"/>
    <n v="11"/>
    <x v="1"/>
    <n v="45"/>
  </r>
  <r>
    <x v="0"/>
    <x v="8"/>
    <x v="4"/>
    <x v="1"/>
    <x v="0"/>
    <d v="2023-06-24T00:00:00"/>
    <n v="814711606"/>
    <n v="124"/>
    <n v="154.06"/>
    <n v="90.93"/>
    <n v="19103.439999999999"/>
    <n v="11275.320000000002"/>
    <n v="7828.1199999999972"/>
    <x v="6"/>
    <x v="6"/>
    <n v="6"/>
    <x v="2"/>
    <n v="25"/>
  </r>
  <r>
    <x v="1"/>
    <x v="9"/>
    <x v="1"/>
    <x v="1"/>
    <x v="0"/>
    <d v="2021-07-20T00:00:00"/>
    <n v="670854651"/>
    <n v="9654"/>
    <n v="437.2"/>
    <n v="263.33"/>
    <n v="4220728.8"/>
    <n v="2542187.8199999998"/>
    <n v="1678540.98"/>
    <x v="4"/>
    <x v="7"/>
    <n v="7"/>
    <x v="3"/>
    <n v="30"/>
  </r>
  <r>
    <x v="1"/>
    <x v="10"/>
    <x v="7"/>
    <x v="0"/>
    <x v="0"/>
    <d v="2016-05-28T00:00:00"/>
    <n v="669165933"/>
    <n v="9925"/>
    <n v="255.28"/>
    <n v="159.41999999999999"/>
    <n v="2533654"/>
    <n v="1582243.4999999998"/>
    <n v="951410.50000000023"/>
    <x v="3"/>
    <x v="8"/>
    <n v="5"/>
    <x v="2"/>
    <n v="22"/>
  </r>
  <r>
    <x v="1"/>
    <x v="11"/>
    <x v="3"/>
    <x v="0"/>
    <x v="3"/>
    <d v="2016-06-30T00:00:00"/>
    <n v="647876489"/>
    <n v="9905"/>
    <n v="109.28"/>
    <n v="35.840000000000003"/>
    <n v="1082418.3999999999"/>
    <n v="354995.20000000001"/>
    <n v="727423.2"/>
    <x v="3"/>
    <x v="6"/>
    <n v="6"/>
    <x v="2"/>
    <n v="27"/>
  </r>
  <r>
    <x v="1"/>
    <x v="12"/>
    <x v="2"/>
    <x v="1"/>
    <x v="3"/>
    <d v="2019-10-27T00:00:00"/>
    <n v="158535134"/>
    <n v="2924"/>
    <n v="651.21"/>
    <n v="524.96"/>
    <n v="1904138.04"/>
    <n v="1534983.04"/>
    <n v="369155"/>
    <x v="0"/>
    <x v="9"/>
    <n v="10"/>
    <x v="1"/>
    <n v="44"/>
  </r>
  <r>
    <x v="1"/>
    <x v="13"/>
    <x v="8"/>
    <x v="1"/>
    <x v="2"/>
    <d v="2022-07-31T00:00:00"/>
    <n v="322067916"/>
    <n v="5908"/>
    <n v="421.89"/>
    <n v="364.69"/>
    <n v="2492526.12"/>
    <n v="2154588.52"/>
    <n v="337937.60000000009"/>
    <x v="2"/>
    <x v="7"/>
    <n v="7"/>
    <x v="3"/>
    <n v="32"/>
  </r>
  <r>
    <x v="1"/>
    <x v="14"/>
    <x v="7"/>
    <x v="1"/>
    <x v="3"/>
    <d v="2019-02-04T00:00:00"/>
    <n v="547995746"/>
    <n v="2974"/>
    <n v="255.28"/>
    <n v="159.41999999999999"/>
    <n v="759202.72"/>
    <n v="474115.07999999996"/>
    <n v="285087.64"/>
    <x v="0"/>
    <x v="5"/>
    <n v="2"/>
    <x v="0"/>
    <n v="6"/>
  </r>
  <r>
    <x v="1"/>
    <x v="12"/>
    <x v="9"/>
    <x v="0"/>
    <x v="0"/>
    <d v="2020-07-07T00:00:00"/>
    <n v="240470397"/>
    <n v="9389"/>
    <n v="47.45"/>
    <n v="31.79"/>
    <n v="445508.05000000005"/>
    <n v="298476.31"/>
    <n v="147031.74000000005"/>
    <x v="7"/>
    <x v="7"/>
    <n v="7"/>
    <x v="3"/>
    <n v="28"/>
  </r>
  <r>
    <x v="1"/>
    <x v="15"/>
    <x v="9"/>
    <x v="1"/>
    <x v="3"/>
    <d v="2020-10-28T00:00:00"/>
    <n v="217221009"/>
    <n v="9379"/>
    <n v="47.45"/>
    <n v="31.79"/>
    <n v="445033.55000000005"/>
    <n v="298158.40999999997"/>
    <n v="146875.14000000007"/>
    <x v="7"/>
    <x v="9"/>
    <n v="10"/>
    <x v="1"/>
    <n v="44"/>
  </r>
  <r>
    <x v="1"/>
    <x v="12"/>
    <x v="10"/>
    <x v="0"/>
    <x v="0"/>
    <d v="2021-06-09T00:00:00"/>
    <n v="450563752"/>
    <n v="682"/>
    <n v="205.7"/>
    <n v="117.11"/>
    <n v="140287.4"/>
    <n v="79869.02"/>
    <n v="60418.37999999999"/>
    <x v="4"/>
    <x v="6"/>
    <n v="6"/>
    <x v="2"/>
    <n v="24"/>
  </r>
  <r>
    <x v="1"/>
    <x v="16"/>
    <x v="6"/>
    <x v="1"/>
    <x v="1"/>
    <d v="2020-10-13T00:00:00"/>
    <n v="347140347"/>
    <n v="5398"/>
    <n v="9.33"/>
    <n v="6.92"/>
    <n v="50363.340000000004"/>
    <n v="37354.159999999996"/>
    <n v="13009.180000000008"/>
    <x v="7"/>
    <x v="9"/>
    <n v="10"/>
    <x v="1"/>
    <n v="42"/>
  </r>
  <r>
    <x v="1"/>
    <x v="17"/>
    <x v="6"/>
    <x v="1"/>
    <x v="0"/>
    <d v="2020-09-08T00:00:00"/>
    <n v="142278373"/>
    <n v="2187"/>
    <n v="9.33"/>
    <n v="6.92"/>
    <n v="20404.71"/>
    <n v="15134.039999999999"/>
    <n v="5270.67"/>
    <x v="7"/>
    <x v="4"/>
    <n v="9"/>
    <x v="3"/>
    <n v="37"/>
  </r>
  <r>
    <x v="2"/>
    <x v="18"/>
    <x v="0"/>
    <x v="0"/>
    <x v="0"/>
    <d v="2017-02-08T00:00:00"/>
    <n v="522840487"/>
    <n v="8974"/>
    <n v="668.27"/>
    <n v="502.54"/>
    <n v="5997054.9799999995"/>
    <n v="4509793.96"/>
    <n v="1487261.0199999996"/>
    <x v="5"/>
    <x v="5"/>
    <n v="2"/>
    <x v="0"/>
    <n v="6"/>
  </r>
  <r>
    <x v="2"/>
    <x v="19"/>
    <x v="3"/>
    <x v="0"/>
    <x v="1"/>
    <d v="2018-07-25T00:00:00"/>
    <n v="807025039"/>
    <n v="5498"/>
    <n v="109.28"/>
    <n v="35.840000000000003"/>
    <n v="600821.44000000006"/>
    <n v="197048.32000000001"/>
    <n v="403773.12000000005"/>
    <x v="1"/>
    <x v="7"/>
    <n v="7"/>
    <x v="3"/>
    <n v="30"/>
  </r>
  <r>
    <x v="2"/>
    <x v="20"/>
    <x v="1"/>
    <x v="0"/>
    <x v="0"/>
    <d v="2021-10-13T00:00:00"/>
    <n v="505716836"/>
    <n v="1705"/>
    <n v="437.2"/>
    <n v="263.33"/>
    <n v="745426"/>
    <n v="448977.64999999997"/>
    <n v="296448.35000000003"/>
    <x v="4"/>
    <x v="9"/>
    <n v="10"/>
    <x v="1"/>
    <n v="42"/>
  </r>
  <r>
    <x v="2"/>
    <x v="21"/>
    <x v="10"/>
    <x v="1"/>
    <x v="3"/>
    <d v="2022-08-22T00:00:00"/>
    <n v="963881480"/>
    <n v="2804"/>
    <n v="205.7"/>
    <n v="117.11"/>
    <n v="576782.79999999993"/>
    <n v="328376.44"/>
    <n v="248406.35999999993"/>
    <x v="2"/>
    <x v="10"/>
    <n v="8"/>
    <x v="3"/>
    <n v="35"/>
  </r>
  <r>
    <x v="2"/>
    <x v="22"/>
    <x v="5"/>
    <x v="0"/>
    <x v="2"/>
    <d v="2017-05-08T00:00:00"/>
    <n v="456767165"/>
    <n v="6409"/>
    <n v="81.73"/>
    <n v="56.67"/>
    <n v="523807.57"/>
    <n v="363198.03"/>
    <n v="160609.53999999998"/>
    <x v="5"/>
    <x v="8"/>
    <n v="5"/>
    <x v="2"/>
    <n v="19"/>
  </r>
  <r>
    <x v="2"/>
    <x v="23"/>
    <x v="9"/>
    <x v="0"/>
    <x v="3"/>
    <d v="2023-02-08T00:00:00"/>
    <n v="963392674"/>
    <n v="8156"/>
    <n v="47.45"/>
    <n v="31.79"/>
    <n v="387002.2"/>
    <n v="259279.24"/>
    <n v="127722.96000000002"/>
    <x v="6"/>
    <x v="5"/>
    <n v="2"/>
    <x v="0"/>
    <n v="6"/>
  </r>
  <r>
    <x v="2"/>
    <x v="18"/>
    <x v="11"/>
    <x v="1"/>
    <x v="2"/>
    <d v="2018-06-30T00:00:00"/>
    <n v="795490682"/>
    <n v="2225"/>
    <n v="152.58000000000001"/>
    <n v="97.44"/>
    <n v="339490.5"/>
    <n v="216804"/>
    <n v="122686.5"/>
    <x v="1"/>
    <x v="6"/>
    <n v="6"/>
    <x v="2"/>
    <n v="26"/>
  </r>
  <r>
    <x v="3"/>
    <x v="24"/>
    <x v="1"/>
    <x v="1"/>
    <x v="3"/>
    <d v="2018-12-31T00:00:00"/>
    <n v="331438481"/>
    <n v="8867"/>
    <n v="437.2"/>
    <n v="263.33"/>
    <n v="3876652.4"/>
    <n v="2334947.11"/>
    <n v="1541705.29"/>
    <x v="1"/>
    <x v="3"/>
    <n v="12"/>
    <x v="1"/>
    <n v="53"/>
  </r>
  <r>
    <x v="3"/>
    <x v="25"/>
    <x v="1"/>
    <x v="0"/>
    <x v="1"/>
    <d v="2022-09-17T00:00:00"/>
    <n v="249693334"/>
    <n v="8661"/>
    <n v="437.2"/>
    <n v="263.33"/>
    <n v="3786589.1999999997"/>
    <n v="2280701.13"/>
    <n v="1505888.0699999998"/>
    <x v="2"/>
    <x v="4"/>
    <n v="9"/>
    <x v="3"/>
    <n v="38"/>
  </r>
  <r>
    <x v="3"/>
    <x v="26"/>
    <x v="1"/>
    <x v="1"/>
    <x v="0"/>
    <d v="2016-11-26T00:00:00"/>
    <n v="660643374"/>
    <n v="7910"/>
    <n v="437.2"/>
    <n v="263.33"/>
    <n v="3458252"/>
    <n v="2082940.2999999998"/>
    <n v="1375311.7000000002"/>
    <x v="3"/>
    <x v="1"/>
    <n v="11"/>
    <x v="1"/>
    <n v="48"/>
  </r>
  <r>
    <x v="3"/>
    <x v="27"/>
    <x v="2"/>
    <x v="0"/>
    <x v="0"/>
    <d v="2016-10-24T00:00:00"/>
    <n v="166460740"/>
    <n v="8287"/>
    <n v="651.21"/>
    <n v="524.96"/>
    <n v="5396577.2700000005"/>
    <n v="4350343.5200000005"/>
    <n v="1046233.75"/>
    <x v="3"/>
    <x v="9"/>
    <n v="10"/>
    <x v="1"/>
    <n v="44"/>
  </r>
  <r>
    <x v="3"/>
    <x v="28"/>
    <x v="7"/>
    <x v="0"/>
    <x v="0"/>
    <d v="2022-05-29T00:00:00"/>
    <n v="688288152"/>
    <n v="8614"/>
    <n v="255.28"/>
    <n v="159.41999999999999"/>
    <n v="2198981.92"/>
    <n v="1373243.88"/>
    <n v="825738.04"/>
    <x v="2"/>
    <x v="8"/>
    <n v="5"/>
    <x v="2"/>
    <n v="23"/>
  </r>
  <r>
    <x v="3"/>
    <x v="29"/>
    <x v="0"/>
    <x v="0"/>
    <x v="2"/>
    <d v="2022-10-21T00:00:00"/>
    <n v="213487374"/>
    <n v="4513"/>
    <n v="668.27"/>
    <n v="502.54"/>
    <n v="3015902.51"/>
    <n v="2267963.02"/>
    <n v="747939.48999999976"/>
    <x v="2"/>
    <x v="9"/>
    <n v="10"/>
    <x v="1"/>
    <n v="43"/>
  </r>
  <r>
    <x v="3"/>
    <x v="30"/>
    <x v="7"/>
    <x v="1"/>
    <x v="2"/>
    <d v="2020-05-14T00:00:00"/>
    <n v="819028031"/>
    <n v="7450"/>
    <n v="255.28"/>
    <n v="159.41999999999999"/>
    <n v="1901836"/>
    <n v="1187679"/>
    <n v="714157"/>
    <x v="7"/>
    <x v="8"/>
    <n v="5"/>
    <x v="2"/>
    <n v="20"/>
  </r>
  <r>
    <x v="3"/>
    <x v="31"/>
    <x v="3"/>
    <x v="0"/>
    <x v="3"/>
    <d v="2020-10-14T00:00:00"/>
    <n v="787399423"/>
    <n v="7842"/>
    <n v="109.28"/>
    <n v="35.840000000000003"/>
    <n v="856973.76"/>
    <n v="281057.28000000003"/>
    <n v="575916.48"/>
    <x v="7"/>
    <x v="9"/>
    <n v="10"/>
    <x v="1"/>
    <n v="42"/>
  </r>
  <r>
    <x v="3"/>
    <x v="32"/>
    <x v="2"/>
    <x v="1"/>
    <x v="1"/>
    <d v="2022-02-16T00:00:00"/>
    <n v="189965903"/>
    <n v="3987"/>
    <n v="651.21"/>
    <n v="524.96"/>
    <n v="2596374.27"/>
    <n v="2093015.5200000003"/>
    <n v="503358.74999999977"/>
    <x v="2"/>
    <x v="5"/>
    <n v="2"/>
    <x v="0"/>
    <n v="8"/>
  </r>
  <r>
    <x v="3"/>
    <x v="33"/>
    <x v="1"/>
    <x v="0"/>
    <x v="0"/>
    <d v="2019-02-23T00:00:00"/>
    <n v="868214595"/>
    <n v="2847"/>
    <n v="437.2"/>
    <n v="263.33"/>
    <n v="1244708.3999999999"/>
    <n v="749700.51"/>
    <n v="495007.8899999999"/>
    <x v="0"/>
    <x v="5"/>
    <n v="2"/>
    <x v="0"/>
    <n v="8"/>
  </r>
  <r>
    <x v="3"/>
    <x v="34"/>
    <x v="7"/>
    <x v="1"/>
    <x v="2"/>
    <d v="2021-06-26T00:00:00"/>
    <n v="569662845"/>
    <n v="4750"/>
    <n v="255.28"/>
    <n v="159.41999999999999"/>
    <n v="1212580"/>
    <n v="757244.99999999988"/>
    <n v="455335.00000000012"/>
    <x v="4"/>
    <x v="6"/>
    <n v="6"/>
    <x v="2"/>
    <n v="26"/>
  </r>
  <r>
    <x v="3"/>
    <x v="35"/>
    <x v="1"/>
    <x v="1"/>
    <x v="0"/>
    <d v="2017-05-22T00:00:00"/>
    <n v="898523128"/>
    <n v="1815"/>
    <n v="437.2"/>
    <n v="263.33"/>
    <n v="793518"/>
    <n v="477943.94999999995"/>
    <n v="315574.05000000005"/>
    <x v="5"/>
    <x v="8"/>
    <n v="5"/>
    <x v="2"/>
    <n v="21"/>
  </r>
  <r>
    <x v="3"/>
    <x v="36"/>
    <x v="2"/>
    <x v="0"/>
    <x v="2"/>
    <d v="2020-05-02T00:00:00"/>
    <n v="341417157"/>
    <n v="1779"/>
    <n v="651.21"/>
    <n v="524.96"/>
    <n v="1158502.5900000001"/>
    <n v="933903.84000000008"/>
    <n v="224598.75"/>
    <x v="7"/>
    <x v="8"/>
    <n v="5"/>
    <x v="2"/>
    <n v="18"/>
  </r>
  <r>
    <x v="3"/>
    <x v="37"/>
    <x v="3"/>
    <x v="1"/>
    <x v="3"/>
    <d v="2016-02-02T00:00:00"/>
    <n v="385383069"/>
    <n v="2269"/>
    <n v="109.28"/>
    <n v="35.840000000000003"/>
    <n v="247956.32"/>
    <n v="81320.960000000006"/>
    <n v="166635.35999999999"/>
    <x v="3"/>
    <x v="5"/>
    <n v="2"/>
    <x v="0"/>
    <n v="6"/>
  </r>
  <r>
    <x v="3"/>
    <x v="38"/>
    <x v="5"/>
    <x v="1"/>
    <x v="2"/>
    <d v="2018-05-07T00:00:00"/>
    <n v="740147912"/>
    <n v="5070"/>
    <n v="81.73"/>
    <n v="56.67"/>
    <n v="414371.10000000003"/>
    <n v="287316.90000000002"/>
    <n v="127054.20000000001"/>
    <x v="1"/>
    <x v="8"/>
    <n v="5"/>
    <x v="2"/>
    <n v="19"/>
  </r>
  <r>
    <x v="3"/>
    <x v="32"/>
    <x v="3"/>
    <x v="1"/>
    <x v="1"/>
    <d v="2022-04-23T00:00:00"/>
    <n v="972292029"/>
    <n v="1673"/>
    <n v="109.28"/>
    <n v="35.840000000000003"/>
    <n v="182825.44"/>
    <n v="59960.320000000007"/>
    <n v="122865.12"/>
    <x v="2"/>
    <x v="2"/>
    <n v="4"/>
    <x v="2"/>
    <n v="17"/>
  </r>
  <r>
    <x v="3"/>
    <x v="39"/>
    <x v="7"/>
    <x v="1"/>
    <x v="0"/>
    <d v="2019-07-31T00:00:00"/>
    <n v="860673511"/>
    <n v="1273"/>
    <n v="255.28"/>
    <n v="159.41999999999999"/>
    <n v="324971.44"/>
    <n v="202941.65999999997"/>
    <n v="122029.78000000003"/>
    <x v="0"/>
    <x v="7"/>
    <n v="7"/>
    <x v="3"/>
    <n v="31"/>
  </r>
  <r>
    <x v="3"/>
    <x v="30"/>
    <x v="9"/>
    <x v="0"/>
    <x v="3"/>
    <d v="2020-07-18T00:00:00"/>
    <n v="435608613"/>
    <n v="5124"/>
    <n v="47.45"/>
    <n v="31.79"/>
    <n v="243133.80000000002"/>
    <n v="162891.96"/>
    <n v="80241.840000000026"/>
    <x v="7"/>
    <x v="7"/>
    <n v="7"/>
    <x v="3"/>
    <n v="29"/>
  </r>
  <r>
    <x v="3"/>
    <x v="40"/>
    <x v="9"/>
    <x v="0"/>
    <x v="3"/>
    <d v="2018-10-23T00:00:00"/>
    <n v="345718562"/>
    <n v="4660"/>
    <n v="47.45"/>
    <n v="31.79"/>
    <n v="221117"/>
    <n v="148141.4"/>
    <n v="72975.600000000006"/>
    <x v="1"/>
    <x v="9"/>
    <n v="10"/>
    <x v="1"/>
    <n v="43"/>
  </r>
  <r>
    <x v="3"/>
    <x v="41"/>
    <x v="0"/>
    <x v="1"/>
    <x v="2"/>
    <d v="2022-01-05T00:00:00"/>
    <n v="955357205"/>
    <n v="282"/>
    <n v="668.27"/>
    <n v="502.54"/>
    <n v="188452.13999999998"/>
    <n v="141716.28"/>
    <n v="46735.859999999986"/>
    <x v="2"/>
    <x v="0"/>
    <n v="1"/>
    <x v="0"/>
    <n v="2"/>
  </r>
  <r>
    <x v="3"/>
    <x v="42"/>
    <x v="4"/>
    <x v="1"/>
    <x v="0"/>
    <d v="2022-10-06T00:00:00"/>
    <n v="759224212"/>
    <n v="171"/>
    <n v="154.06"/>
    <n v="90.93"/>
    <n v="26344.260000000002"/>
    <n v="15549.03"/>
    <n v="10795.230000000001"/>
    <x v="2"/>
    <x v="9"/>
    <n v="10"/>
    <x v="1"/>
    <n v="41"/>
  </r>
  <r>
    <x v="3"/>
    <x v="25"/>
    <x v="5"/>
    <x v="1"/>
    <x v="1"/>
    <d v="2016-12-23T00:00:00"/>
    <n v="617667090"/>
    <n v="273"/>
    <n v="81.73"/>
    <n v="56.67"/>
    <n v="22312.29"/>
    <n v="15470.91"/>
    <n v="6841.380000000001"/>
    <x v="3"/>
    <x v="3"/>
    <n v="12"/>
    <x v="1"/>
    <n v="52"/>
  </r>
  <r>
    <x v="4"/>
    <x v="43"/>
    <x v="1"/>
    <x v="0"/>
    <x v="2"/>
    <d v="2021-07-05T00:00:00"/>
    <n v="231145322"/>
    <n v="9892"/>
    <n v="437.2"/>
    <n v="263.33"/>
    <n v="4324782.3999999994"/>
    <n v="2604860.36"/>
    <n v="1719922.0399999996"/>
    <x v="4"/>
    <x v="7"/>
    <n v="7"/>
    <x v="3"/>
    <n v="28"/>
  </r>
  <r>
    <x v="4"/>
    <x v="44"/>
    <x v="1"/>
    <x v="1"/>
    <x v="1"/>
    <d v="2016-02-06T00:00:00"/>
    <n v="382392299"/>
    <n v="7234"/>
    <n v="437.2"/>
    <n v="263.33"/>
    <n v="3162704.8"/>
    <n v="1904929.22"/>
    <n v="1257775.5799999998"/>
    <x v="3"/>
    <x v="5"/>
    <n v="2"/>
    <x v="0"/>
    <n v="6"/>
  </r>
  <r>
    <x v="4"/>
    <x v="45"/>
    <x v="1"/>
    <x v="1"/>
    <x v="0"/>
    <d v="2018-11-15T00:00:00"/>
    <n v="286959302"/>
    <n v="6489"/>
    <n v="437.2"/>
    <n v="263.33"/>
    <n v="2836990.8"/>
    <n v="1708748.3699999999"/>
    <n v="1128242.43"/>
    <x v="1"/>
    <x v="1"/>
    <n v="11"/>
    <x v="1"/>
    <n v="46"/>
  </r>
  <r>
    <x v="4"/>
    <x v="46"/>
    <x v="3"/>
    <x v="1"/>
    <x v="2"/>
    <d v="2022-09-18T00:00:00"/>
    <n v="663110148"/>
    <n v="7884"/>
    <n v="109.28"/>
    <n v="35.840000000000003"/>
    <n v="861563.52"/>
    <n v="282562.56000000006"/>
    <n v="579000.96"/>
    <x v="2"/>
    <x v="4"/>
    <n v="9"/>
    <x v="3"/>
    <n v="39"/>
  </r>
  <r>
    <x v="4"/>
    <x v="47"/>
    <x v="3"/>
    <x v="0"/>
    <x v="0"/>
    <d v="2016-10-30T00:00:00"/>
    <n v="705784308"/>
    <n v="6116"/>
    <n v="109.28"/>
    <n v="35.840000000000003"/>
    <n v="668356.48"/>
    <n v="219197.44000000003"/>
    <n v="449159.03999999992"/>
    <x v="3"/>
    <x v="9"/>
    <n v="10"/>
    <x v="1"/>
    <n v="45"/>
  </r>
  <r>
    <x v="4"/>
    <x v="48"/>
    <x v="10"/>
    <x v="1"/>
    <x v="1"/>
    <d v="2021-03-25T00:00:00"/>
    <n v="844530045"/>
    <n v="4063"/>
    <n v="205.7"/>
    <n v="117.11"/>
    <n v="835759.1"/>
    <n v="475817.93"/>
    <n v="359941.17"/>
    <x v="4"/>
    <x v="11"/>
    <n v="3"/>
    <x v="0"/>
    <n v="13"/>
  </r>
  <r>
    <x v="4"/>
    <x v="44"/>
    <x v="2"/>
    <x v="1"/>
    <x v="1"/>
    <d v="2022-06-13T00:00:00"/>
    <n v="423331391"/>
    <n v="2021"/>
    <n v="651.21"/>
    <n v="524.96"/>
    <n v="1316095.4100000001"/>
    <n v="1060944.1600000001"/>
    <n v="255151.25"/>
    <x v="2"/>
    <x v="6"/>
    <n v="6"/>
    <x v="2"/>
    <n v="25"/>
  </r>
  <r>
    <x v="4"/>
    <x v="49"/>
    <x v="6"/>
    <x v="1"/>
    <x v="2"/>
    <d v="2023-11-22T00:00:00"/>
    <n v="162052476"/>
    <n v="3784"/>
    <n v="9.33"/>
    <n v="6.92"/>
    <n v="35304.720000000001"/>
    <n v="26185.279999999999"/>
    <n v="9119.4400000000023"/>
    <x v="6"/>
    <x v="1"/>
    <n v="11"/>
    <x v="1"/>
    <n v="47"/>
  </r>
  <r>
    <x v="4"/>
    <x v="47"/>
    <x v="6"/>
    <x v="1"/>
    <x v="2"/>
    <d v="2019-08-14T00:00:00"/>
    <n v="816200339"/>
    <n v="673"/>
    <n v="9.33"/>
    <n v="6.92"/>
    <n v="6279.09"/>
    <n v="4657.16"/>
    <n v="1621.9300000000003"/>
    <x v="0"/>
    <x v="10"/>
    <n v="8"/>
    <x v="3"/>
    <n v="33"/>
  </r>
  <r>
    <x v="4"/>
    <x v="50"/>
    <x v="6"/>
    <x v="1"/>
    <x v="1"/>
    <d v="2022-04-30T00:00:00"/>
    <n v="513417565"/>
    <n v="522"/>
    <n v="9.33"/>
    <n v="6.92"/>
    <n v="4870.26"/>
    <n v="3612.24"/>
    <n v="1258.0200000000004"/>
    <x v="2"/>
    <x v="2"/>
    <n v="4"/>
    <x v="2"/>
    <n v="18"/>
  </r>
  <r>
    <x v="5"/>
    <x v="51"/>
    <x v="0"/>
    <x v="0"/>
    <x v="3"/>
    <d v="2020-11-06T00:00:00"/>
    <n v="986435210"/>
    <n v="6954"/>
    <n v="668.27"/>
    <n v="502.54"/>
    <n v="4647149.58"/>
    <n v="3494663.16"/>
    <n v="1152486.42"/>
    <x v="7"/>
    <x v="1"/>
    <n v="11"/>
    <x v="1"/>
    <n v="45"/>
  </r>
  <r>
    <x v="5"/>
    <x v="51"/>
    <x v="5"/>
    <x v="0"/>
    <x v="2"/>
    <d v="2022-02-17T00:00:00"/>
    <n v="430915820"/>
    <n v="6422"/>
    <n v="81.73"/>
    <n v="56.67"/>
    <n v="524870.06000000006"/>
    <n v="363934.74"/>
    <n v="160935.32000000007"/>
    <x v="2"/>
    <x v="5"/>
    <n v="2"/>
    <x v="0"/>
    <n v="8"/>
  </r>
  <r>
    <x v="5"/>
    <x v="51"/>
    <x v="5"/>
    <x v="0"/>
    <x v="1"/>
    <d v="2019-07-30T00:00:00"/>
    <n v="559427106"/>
    <n v="5767"/>
    <n v="81.73"/>
    <n v="56.67"/>
    <n v="471336.91000000003"/>
    <n v="326815.89"/>
    <n v="144521.02000000002"/>
    <x v="0"/>
    <x v="7"/>
    <n v="7"/>
    <x v="3"/>
    <n v="31"/>
  </r>
  <r>
    <x v="6"/>
    <x v="52"/>
    <x v="1"/>
    <x v="0"/>
    <x v="0"/>
    <d v="2020-04-07T00:00:00"/>
    <n v="259353148"/>
    <n v="7215"/>
    <n v="437.2"/>
    <n v="263.33"/>
    <n v="3154398"/>
    <n v="1899925.95"/>
    <n v="1254472.05"/>
    <x v="7"/>
    <x v="2"/>
    <n v="4"/>
    <x v="2"/>
    <n v="15"/>
  </r>
  <r>
    <x v="6"/>
    <x v="53"/>
    <x v="0"/>
    <x v="0"/>
    <x v="2"/>
    <d v="2022-02-10T00:00:00"/>
    <n v="665095412"/>
    <n v="5367"/>
    <n v="668.27"/>
    <n v="502.54"/>
    <n v="3586605.09"/>
    <n v="2697132.18"/>
    <n v="889472.90999999968"/>
    <x v="2"/>
    <x v="5"/>
    <n v="2"/>
    <x v="0"/>
    <n v="7"/>
  </r>
  <r>
    <x v="6"/>
    <x v="54"/>
    <x v="1"/>
    <x v="0"/>
    <x v="0"/>
    <d v="2021-10-11T00:00:00"/>
    <n v="699358165"/>
    <n v="4477"/>
    <n v="437.2"/>
    <n v="263.33"/>
    <n v="1957344.4"/>
    <n v="1178928.4099999999"/>
    <n v="778415.99"/>
    <x v="4"/>
    <x v="9"/>
    <n v="10"/>
    <x v="1"/>
    <n v="42"/>
  </r>
  <r>
    <x v="6"/>
    <x v="52"/>
    <x v="10"/>
    <x v="1"/>
    <x v="0"/>
    <d v="2017-05-20T00:00:00"/>
    <n v="555990016"/>
    <n v="8656"/>
    <n v="205.7"/>
    <n v="117.11"/>
    <n v="1780539.2"/>
    <n v="1013704.16"/>
    <n v="766835.03999999992"/>
    <x v="5"/>
    <x v="8"/>
    <n v="5"/>
    <x v="2"/>
    <n v="20"/>
  </r>
  <r>
    <x v="6"/>
    <x v="55"/>
    <x v="2"/>
    <x v="1"/>
    <x v="1"/>
    <d v="2023-11-07T00:00:00"/>
    <n v="177636754"/>
    <n v="5518"/>
    <n v="651.21"/>
    <n v="524.96"/>
    <n v="3593376.7800000003"/>
    <n v="2896729.2800000003"/>
    <n v="696647.5"/>
    <x v="6"/>
    <x v="1"/>
    <n v="11"/>
    <x v="1"/>
    <n v="45"/>
  </r>
  <r>
    <x v="6"/>
    <x v="56"/>
    <x v="0"/>
    <x v="0"/>
    <x v="1"/>
    <d v="2023-04-23T00:00:00"/>
    <n v="135425221"/>
    <n v="4187"/>
    <n v="668.27"/>
    <n v="502.54"/>
    <n v="2798046.4899999998"/>
    <n v="2104134.98"/>
    <n v="693911.50999999978"/>
    <x v="6"/>
    <x v="2"/>
    <n v="4"/>
    <x v="2"/>
    <n v="17"/>
  </r>
  <r>
    <x v="6"/>
    <x v="54"/>
    <x v="2"/>
    <x v="0"/>
    <x v="2"/>
    <d v="2021-02-01T00:00:00"/>
    <n v="115456712"/>
    <n v="5062"/>
    <n v="651.21"/>
    <n v="524.96"/>
    <n v="3296425.02"/>
    <n v="2657347.52"/>
    <n v="639077.5"/>
    <x v="4"/>
    <x v="5"/>
    <n v="2"/>
    <x v="0"/>
    <n v="6"/>
  </r>
  <r>
    <x v="6"/>
    <x v="57"/>
    <x v="10"/>
    <x v="1"/>
    <x v="0"/>
    <d v="2020-04-18T00:00:00"/>
    <n v="616607081"/>
    <n v="6593"/>
    <n v="205.7"/>
    <n v="117.11"/>
    <n v="1356180.0999999999"/>
    <n v="772106.23"/>
    <n v="584073.86999999988"/>
    <x v="7"/>
    <x v="2"/>
    <n v="4"/>
    <x v="2"/>
    <n v="16"/>
  </r>
  <r>
    <x v="6"/>
    <x v="58"/>
    <x v="3"/>
    <x v="0"/>
    <x v="2"/>
    <d v="2019-04-25T00:00:00"/>
    <n v="610425555"/>
    <n v="7342"/>
    <n v="109.28"/>
    <n v="35.840000000000003"/>
    <n v="802333.76"/>
    <n v="263137.28000000003"/>
    <n v="539196.48"/>
    <x v="0"/>
    <x v="2"/>
    <n v="4"/>
    <x v="2"/>
    <n v="17"/>
  </r>
  <r>
    <x v="6"/>
    <x v="59"/>
    <x v="7"/>
    <x v="0"/>
    <x v="1"/>
    <d v="2020-02-03T00:00:00"/>
    <n v="494747245"/>
    <n v="5559"/>
    <n v="255.28"/>
    <n v="159.41999999999999"/>
    <n v="1419101.52"/>
    <n v="886215.77999999991"/>
    <n v="532885.74000000011"/>
    <x v="7"/>
    <x v="5"/>
    <n v="2"/>
    <x v="0"/>
    <n v="6"/>
  </r>
  <r>
    <x v="6"/>
    <x v="60"/>
    <x v="4"/>
    <x v="1"/>
    <x v="0"/>
    <d v="2022-07-17T00:00:00"/>
    <n v="871543967"/>
    <n v="8082"/>
    <n v="154.06"/>
    <n v="90.93"/>
    <n v="1245112.92"/>
    <n v="734896.26"/>
    <n v="510216.65999999992"/>
    <x v="2"/>
    <x v="7"/>
    <n v="7"/>
    <x v="3"/>
    <n v="30"/>
  </r>
  <r>
    <x v="6"/>
    <x v="61"/>
    <x v="2"/>
    <x v="0"/>
    <x v="1"/>
    <d v="2023-11-26T00:00:00"/>
    <n v="441888415"/>
    <n v="3457"/>
    <n v="651.21"/>
    <n v="524.96"/>
    <n v="2251232.9700000002"/>
    <n v="1814786.7200000002"/>
    <n v="436446.25"/>
    <x v="6"/>
    <x v="1"/>
    <n v="11"/>
    <x v="1"/>
    <n v="48"/>
  </r>
  <r>
    <x v="6"/>
    <x v="62"/>
    <x v="4"/>
    <x v="1"/>
    <x v="2"/>
    <d v="2022-03-18T00:00:00"/>
    <n v="827844560"/>
    <n v="6457"/>
    <n v="154.06"/>
    <n v="90.93"/>
    <n v="994765.42"/>
    <n v="587135.01"/>
    <n v="407630.41000000003"/>
    <x v="2"/>
    <x v="11"/>
    <n v="3"/>
    <x v="0"/>
    <n v="12"/>
  </r>
  <r>
    <x v="6"/>
    <x v="52"/>
    <x v="11"/>
    <x v="1"/>
    <x v="1"/>
    <d v="2017-02-25T00:00:00"/>
    <n v="756274640"/>
    <n v="7327"/>
    <n v="152.58000000000001"/>
    <n v="97.44"/>
    <n v="1117953.6600000001"/>
    <n v="713942.88"/>
    <n v="404010.78000000014"/>
    <x v="5"/>
    <x v="5"/>
    <n v="2"/>
    <x v="0"/>
    <n v="8"/>
  </r>
  <r>
    <x v="6"/>
    <x v="59"/>
    <x v="0"/>
    <x v="0"/>
    <x v="2"/>
    <d v="2022-05-26T00:00:00"/>
    <n v="886494815"/>
    <n v="2370"/>
    <n v="668.27"/>
    <n v="502.54"/>
    <n v="1583799.9"/>
    <n v="1191019.8"/>
    <n v="392780.09999999986"/>
    <x v="2"/>
    <x v="8"/>
    <n v="5"/>
    <x v="2"/>
    <n v="22"/>
  </r>
  <r>
    <x v="6"/>
    <x v="63"/>
    <x v="3"/>
    <x v="0"/>
    <x v="0"/>
    <d v="2020-08-02T00:00:00"/>
    <n v="939825713"/>
    <n v="4168"/>
    <n v="109.28"/>
    <n v="35.840000000000003"/>
    <n v="455479.03999999998"/>
    <n v="149381.12000000002"/>
    <n v="306097.91999999993"/>
    <x v="7"/>
    <x v="10"/>
    <n v="8"/>
    <x v="3"/>
    <n v="32"/>
  </r>
  <r>
    <x v="6"/>
    <x v="59"/>
    <x v="8"/>
    <x v="1"/>
    <x v="1"/>
    <d v="2017-01-14T00:00:00"/>
    <n v="825304400"/>
    <n v="4767"/>
    <n v="421.89"/>
    <n v="364.69"/>
    <n v="2011149.63"/>
    <n v="1738477.23"/>
    <n v="272672.39999999991"/>
    <x v="5"/>
    <x v="0"/>
    <n v="1"/>
    <x v="0"/>
    <n v="2"/>
  </r>
  <r>
    <x v="6"/>
    <x v="64"/>
    <x v="3"/>
    <x v="1"/>
    <x v="3"/>
    <d v="2022-06-08T00:00:00"/>
    <n v="114606559"/>
    <n v="3482"/>
    <n v="109.28"/>
    <n v="35.840000000000003"/>
    <n v="380512.96"/>
    <n v="124794.88"/>
    <n v="255718.08000000002"/>
    <x v="2"/>
    <x v="6"/>
    <n v="6"/>
    <x v="2"/>
    <n v="24"/>
  </r>
  <r>
    <x v="6"/>
    <x v="65"/>
    <x v="11"/>
    <x v="1"/>
    <x v="2"/>
    <d v="2023-01-04T00:00:00"/>
    <n v="122583663"/>
    <n v="4085"/>
    <n v="152.58000000000001"/>
    <n v="97.44"/>
    <n v="623289.30000000005"/>
    <n v="398042.39999999997"/>
    <n v="225246.90000000008"/>
    <x v="6"/>
    <x v="0"/>
    <n v="1"/>
    <x v="0"/>
    <n v="1"/>
  </r>
  <r>
    <x v="6"/>
    <x v="66"/>
    <x v="5"/>
    <x v="0"/>
    <x v="2"/>
    <d v="2022-07-08T00:00:00"/>
    <n v="228944623"/>
    <n v="8656"/>
    <n v="81.73"/>
    <n v="56.67"/>
    <n v="707454.88"/>
    <n v="490535.52"/>
    <n v="216919.36"/>
    <x v="2"/>
    <x v="7"/>
    <n v="7"/>
    <x v="3"/>
    <n v="28"/>
  </r>
  <r>
    <x v="6"/>
    <x v="59"/>
    <x v="10"/>
    <x v="0"/>
    <x v="0"/>
    <d v="2022-06-07T00:00:00"/>
    <n v="994022214"/>
    <n v="2117"/>
    <n v="205.7"/>
    <n v="117.11"/>
    <n v="435466.89999999997"/>
    <n v="247921.87"/>
    <n v="187545.02999999997"/>
    <x v="2"/>
    <x v="6"/>
    <n v="6"/>
    <x v="2"/>
    <n v="24"/>
  </r>
  <r>
    <x v="6"/>
    <x v="67"/>
    <x v="2"/>
    <x v="0"/>
    <x v="3"/>
    <d v="2022-01-11T00:00:00"/>
    <n v="837559306"/>
    <n v="1266"/>
    <n v="651.21"/>
    <n v="524.96"/>
    <n v="824431.8600000001"/>
    <n v="664599.3600000001"/>
    <n v="159832.5"/>
    <x v="2"/>
    <x v="0"/>
    <n v="1"/>
    <x v="0"/>
    <n v="3"/>
  </r>
  <r>
    <x v="6"/>
    <x v="68"/>
    <x v="5"/>
    <x v="0"/>
    <x v="1"/>
    <d v="2019-07-14T00:00:00"/>
    <n v="770463311"/>
    <n v="6070"/>
    <n v="81.73"/>
    <n v="56.67"/>
    <n v="496101.10000000003"/>
    <n v="343986.9"/>
    <n v="152114.20000000001"/>
    <x v="0"/>
    <x v="7"/>
    <n v="7"/>
    <x v="3"/>
    <n v="29"/>
  </r>
  <r>
    <x v="6"/>
    <x v="69"/>
    <x v="9"/>
    <x v="0"/>
    <x v="3"/>
    <d v="2023-01-16T00:00:00"/>
    <n v="180283772"/>
    <n v="8829"/>
    <n v="47.45"/>
    <n v="31.79"/>
    <n v="418936.05000000005"/>
    <n v="280673.90999999997"/>
    <n v="138262.14000000007"/>
    <x v="6"/>
    <x v="0"/>
    <n v="1"/>
    <x v="0"/>
    <n v="3"/>
  </r>
  <r>
    <x v="6"/>
    <x v="61"/>
    <x v="2"/>
    <x v="0"/>
    <x v="0"/>
    <d v="2018-12-06T00:00:00"/>
    <n v="621386563"/>
    <n v="948"/>
    <n v="651.21"/>
    <n v="524.96"/>
    <n v="617347.08000000007"/>
    <n v="497662.08"/>
    <n v="119685.00000000006"/>
    <x v="1"/>
    <x v="3"/>
    <n v="12"/>
    <x v="1"/>
    <n v="49"/>
  </r>
  <r>
    <x v="6"/>
    <x v="61"/>
    <x v="4"/>
    <x v="0"/>
    <x v="3"/>
    <d v="2018-06-01T00:00:00"/>
    <n v="728815257"/>
    <n v="1485"/>
    <n v="154.06"/>
    <n v="90.93"/>
    <n v="228779.1"/>
    <n v="135031.05000000002"/>
    <n v="93748.049999999988"/>
    <x v="1"/>
    <x v="6"/>
    <n v="6"/>
    <x v="2"/>
    <n v="22"/>
  </r>
  <r>
    <x v="6"/>
    <x v="70"/>
    <x v="9"/>
    <x v="1"/>
    <x v="3"/>
    <d v="2023-05-26T00:00:00"/>
    <n v="585920464"/>
    <n v="5741"/>
    <n v="47.45"/>
    <n v="31.79"/>
    <n v="272410.45"/>
    <n v="182506.38999999998"/>
    <n v="89904.060000000027"/>
    <x v="6"/>
    <x v="8"/>
    <n v="5"/>
    <x v="2"/>
    <n v="21"/>
  </r>
  <r>
    <x v="6"/>
    <x v="71"/>
    <x v="10"/>
    <x v="0"/>
    <x v="0"/>
    <d v="2018-03-29T00:00:00"/>
    <n v="902102267"/>
    <n v="962"/>
    <n v="205.7"/>
    <n v="117.11"/>
    <n v="197883.4"/>
    <n v="112659.81999999999"/>
    <n v="85223.58"/>
    <x v="1"/>
    <x v="11"/>
    <n v="3"/>
    <x v="0"/>
    <n v="13"/>
  </r>
  <r>
    <x v="6"/>
    <x v="55"/>
    <x v="9"/>
    <x v="0"/>
    <x v="3"/>
    <d v="2019-04-01T00:00:00"/>
    <n v="519820964"/>
    <n v="5430"/>
    <n v="47.45"/>
    <n v="31.79"/>
    <n v="257653.50000000003"/>
    <n v="172619.69999999998"/>
    <n v="85033.800000000047"/>
    <x v="0"/>
    <x v="2"/>
    <n v="4"/>
    <x v="2"/>
    <n v="14"/>
  </r>
  <r>
    <x v="6"/>
    <x v="72"/>
    <x v="5"/>
    <x v="1"/>
    <x v="0"/>
    <d v="2017-03-11T00:00:00"/>
    <n v="699285638"/>
    <n v="3015"/>
    <n v="81.73"/>
    <n v="56.67"/>
    <n v="246415.95"/>
    <n v="170860.05000000002"/>
    <n v="75555.899999999994"/>
    <x v="5"/>
    <x v="11"/>
    <n v="3"/>
    <x v="0"/>
    <n v="10"/>
  </r>
  <r>
    <x v="6"/>
    <x v="73"/>
    <x v="3"/>
    <x v="1"/>
    <x v="1"/>
    <d v="2023-07-26T00:00:00"/>
    <n v="512878119"/>
    <n v="888"/>
    <n v="109.28"/>
    <n v="35.840000000000003"/>
    <n v="97040.639999999999"/>
    <n v="31825.920000000002"/>
    <n v="65214.720000000001"/>
    <x v="6"/>
    <x v="7"/>
    <n v="7"/>
    <x v="3"/>
    <n v="30"/>
  </r>
  <r>
    <x v="6"/>
    <x v="74"/>
    <x v="5"/>
    <x v="0"/>
    <x v="3"/>
    <d v="2021-12-29T00:00:00"/>
    <n v="406502997"/>
    <n v="2125"/>
    <n v="81.73"/>
    <n v="56.67"/>
    <n v="173676.25"/>
    <n v="120423.75"/>
    <n v="53252.5"/>
    <x v="4"/>
    <x v="3"/>
    <n v="12"/>
    <x v="1"/>
    <n v="53"/>
  </r>
  <r>
    <x v="6"/>
    <x v="75"/>
    <x v="6"/>
    <x v="1"/>
    <x v="2"/>
    <d v="2021-08-18T00:00:00"/>
    <n v="918419539"/>
    <n v="9606"/>
    <n v="9.33"/>
    <n v="6.92"/>
    <n v="89623.98"/>
    <n v="66473.52"/>
    <n v="23150.459999999992"/>
    <x v="4"/>
    <x v="10"/>
    <n v="8"/>
    <x v="3"/>
    <n v="34"/>
  </r>
  <r>
    <x v="6"/>
    <x v="69"/>
    <x v="6"/>
    <x v="1"/>
    <x v="3"/>
    <d v="2020-06-20T00:00:00"/>
    <n v="514321792"/>
    <n v="8102"/>
    <n v="9.33"/>
    <n v="6.92"/>
    <n v="75591.66"/>
    <n v="56065.84"/>
    <n v="19525.820000000007"/>
    <x v="7"/>
    <x v="6"/>
    <n v="6"/>
    <x v="2"/>
    <n v="25"/>
  </r>
  <r>
    <x v="6"/>
    <x v="69"/>
    <x v="6"/>
    <x v="0"/>
    <x v="0"/>
    <d v="2021-09-17T00:00:00"/>
    <n v="508980977"/>
    <n v="7637"/>
    <n v="9.33"/>
    <n v="6.92"/>
    <n v="71253.210000000006"/>
    <n v="52848.04"/>
    <n v="18405.170000000006"/>
    <x v="4"/>
    <x v="4"/>
    <n v="9"/>
    <x v="3"/>
    <n v="38"/>
  </r>
  <r>
    <x v="6"/>
    <x v="73"/>
    <x v="6"/>
    <x v="1"/>
    <x v="2"/>
    <d v="2016-05-07T00:00:00"/>
    <n v="686048400"/>
    <n v="5822"/>
    <n v="9.33"/>
    <n v="6.92"/>
    <n v="54319.26"/>
    <n v="40288.239999999998"/>
    <n v="14031.020000000004"/>
    <x v="3"/>
    <x v="8"/>
    <n v="5"/>
    <x v="2"/>
    <n v="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Asia"/>
    <x v="0"/>
    <s v="Household"/>
    <s v="Offline"/>
    <s v="High Priority"/>
    <d v="2019-01-16T00:00:00"/>
    <n v="177713572"/>
    <n v="8250"/>
    <n v="668.27"/>
    <n v="502.54"/>
    <n v="5513227.5"/>
    <n v="4145955"/>
    <n v="1367272.5"/>
    <x v="0"/>
    <s v="Jan"/>
    <n v="1"/>
    <x v="0"/>
    <n v="3"/>
  </r>
  <r>
    <s v="Asia"/>
    <x v="1"/>
    <s v="Cosmetics"/>
    <s v="Offline"/>
    <s v="Medium Priority"/>
    <d v="2018-11-19T00:00:00"/>
    <n v="419123971"/>
    <n v="6952"/>
    <n v="437.2"/>
    <n v="263.33"/>
    <n v="3039414.4"/>
    <n v="1830670.16"/>
    <n v="1208744.24"/>
    <x v="1"/>
    <s v="Nov"/>
    <n v="11"/>
    <x v="1"/>
    <n v="47"/>
  </r>
  <r>
    <s v="Asia"/>
    <x v="2"/>
    <s v="Office Supplies"/>
    <s v="Online"/>
    <s v="Low Priority"/>
    <d v="2022-04-01T00:00:00"/>
    <n v="320009267"/>
    <n v="6708"/>
    <n v="651.21"/>
    <n v="524.96"/>
    <n v="4368316.6800000006"/>
    <n v="3521431.68"/>
    <n v="846885.00000000047"/>
    <x v="2"/>
    <s v="Apr"/>
    <n v="4"/>
    <x v="2"/>
    <n v="14"/>
  </r>
  <r>
    <s v="Asia"/>
    <x v="3"/>
    <s v="Household"/>
    <s v="Offline"/>
    <s v="Low Priority"/>
    <d v="2016-12-30T00:00:00"/>
    <n v="441619336"/>
    <n v="3830"/>
    <n v="668.27"/>
    <n v="502.54"/>
    <n v="2559474.1"/>
    <n v="1924728.2000000002"/>
    <n v="634745.89999999991"/>
    <x v="3"/>
    <s v="Dec"/>
    <n v="12"/>
    <x v="1"/>
    <n v="53"/>
  </r>
  <r>
    <s v="Asia"/>
    <x v="3"/>
    <s v="Office Supplies"/>
    <s v="Online"/>
    <s v="Medium Priority"/>
    <d v="2021-04-23T00:00:00"/>
    <n v="462405812"/>
    <n v="5010"/>
    <n v="651.21"/>
    <n v="524.96"/>
    <n v="3262562.1"/>
    <n v="2630049.6"/>
    <n v="632512.5"/>
    <x v="4"/>
    <s v="Apr"/>
    <n v="4"/>
    <x v="2"/>
    <n v="17"/>
  </r>
  <r>
    <s v="Asia"/>
    <x v="4"/>
    <s v="Clothes"/>
    <s v="Online"/>
    <s v="Low Priority"/>
    <d v="2017-01-13T00:00:00"/>
    <n v="187310731"/>
    <n v="8263"/>
    <n v="109.28"/>
    <n v="35.840000000000003"/>
    <n v="902980.64"/>
    <n v="296145.92000000004"/>
    <n v="606834.72"/>
    <x v="5"/>
    <s v="Jan"/>
    <n v="1"/>
    <x v="0"/>
    <n v="2"/>
  </r>
  <r>
    <s v="Asia"/>
    <x v="0"/>
    <s v="Clothes"/>
    <s v="Online"/>
    <s v="High Priority"/>
    <d v="2019-11-14T00:00:00"/>
    <n v="223359620"/>
    <n v="5930"/>
    <n v="109.28"/>
    <n v="35.840000000000003"/>
    <n v="648030.4"/>
    <n v="212531.20000000001"/>
    <n v="435499.2"/>
    <x v="0"/>
    <s v="Nov"/>
    <n v="11"/>
    <x v="1"/>
    <n v="46"/>
  </r>
  <r>
    <s v="Asia"/>
    <x v="5"/>
    <s v="Vegetables"/>
    <s v="Offline"/>
    <s v="Critical priority"/>
    <d v="2023-09-15T00:00:00"/>
    <n v="789176547"/>
    <n v="3732"/>
    <n v="154.06"/>
    <n v="90.93"/>
    <n v="574951.92000000004"/>
    <n v="339350.76"/>
    <n v="235601.16000000003"/>
    <x v="6"/>
    <s v="Sep"/>
    <n v="9"/>
    <x v="3"/>
    <n v="37"/>
  </r>
  <r>
    <s v="Asia"/>
    <x v="6"/>
    <s v="Personal Care"/>
    <s v="Offline"/>
    <s v="Critical priority"/>
    <d v="2020-02-19T00:00:00"/>
    <n v="832401311"/>
    <n v="4901"/>
    <n v="81.73"/>
    <n v="56.67"/>
    <n v="400558.73000000004"/>
    <n v="277739.67"/>
    <n v="122819.06000000006"/>
    <x v="7"/>
    <s v="Feb"/>
    <n v="2"/>
    <x v="0"/>
    <n v="8"/>
  </r>
  <r>
    <s v="Asia"/>
    <x v="7"/>
    <s v="Fruits"/>
    <s v="Offline"/>
    <s v="Low Priority"/>
    <d v="2023-11-11T00:00:00"/>
    <n v="810711038"/>
    <n v="6267"/>
    <n v="9.33"/>
    <n v="6.92"/>
    <n v="58471.11"/>
    <n v="43367.64"/>
    <n v="15103.470000000001"/>
    <x v="6"/>
    <s v="Nov"/>
    <n v="11"/>
    <x v="1"/>
    <n v="45"/>
  </r>
  <r>
    <s v="Asia"/>
    <x v="8"/>
    <s v="Vegetables"/>
    <s v="Online"/>
    <s v="High Priority"/>
    <d v="2023-06-24T00:00:00"/>
    <n v="814711606"/>
    <n v="124"/>
    <n v="154.06"/>
    <n v="90.93"/>
    <n v="19103.439999999999"/>
    <n v="11275.320000000002"/>
    <n v="7828.1199999999972"/>
    <x v="6"/>
    <s v="Jun"/>
    <n v="6"/>
    <x v="2"/>
    <n v="25"/>
  </r>
  <r>
    <s v="Australia and Oceania"/>
    <x v="9"/>
    <s v="Cosmetics"/>
    <s v="Online"/>
    <s v="High Priority"/>
    <d v="2021-07-20T00:00:00"/>
    <n v="670854651"/>
    <n v="9654"/>
    <n v="437.2"/>
    <n v="263.33"/>
    <n v="4220728.8"/>
    <n v="2542187.8199999998"/>
    <n v="1678540.98"/>
    <x v="4"/>
    <s v="Jul"/>
    <n v="7"/>
    <x v="3"/>
    <n v="30"/>
  </r>
  <r>
    <s v="Australia and Oceania"/>
    <x v="10"/>
    <s v="Baby Food"/>
    <s v="Offline"/>
    <s v="High Priority"/>
    <d v="2016-05-28T00:00:00"/>
    <n v="669165933"/>
    <n v="9925"/>
    <n v="255.28"/>
    <n v="159.41999999999999"/>
    <n v="2533654"/>
    <n v="1582243.4999999998"/>
    <n v="951410.50000000023"/>
    <x v="3"/>
    <s v="May"/>
    <n v="5"/>
    <x v="2"/>
    <n v="22"/>
  </r>
  <r>
    <s v="Australia and Oceania"/>
    <x v="11"/>
    <s v="Clothes"/>
    <s v="Offline"/>
    <s v="Critical priority"/>
    <d v="2016-06-30T00:00:00"/>
    <n v="647876489"/>
    <n v="9905"/>
    <n v="109.28"/>
    <n v="35.840000000000003"/>
    <n v="1082418.3999999999"/>
    <n v="354995.20000000001"/>
    <n v="727423.2"/>
    <x v="3"/>
    <s v="Jun"/>
    <n v="6"/>
    <x v="2"/>
    <n v="27"/>
  </r>
  <r>
    <s v="Australia and Oceania"/>
    <x v="12"/>
    <s v="Office Supplies"/>
    <s v="Online"/>
    <s v="Critical priority"/>
    <d v="2019-10-27T00:00:00"/>
    <n v="158535134"/>
    <n v="2924"/>
    <n v="651.21"/>
    <n v="524.96"/>
    <n v="1904138.04"/>
    <n v="1534983.04"/>
    <n v="369155"/>
    <x v="0"/>
    <s v="Oct"/>
    <n v="10"/>
    <x v="1"/>
    <n v="44"/>
  </r>
  <r>
    <s v="Australia and Oceania"/>
    <x v="13"/>
    <s v="Meat"/>
    <s v="Online"/>
    <s v="Low Priority"/>
    <d v="2022-07-31T00:00:00"/>
    <n v="322067916"/>
    <n v="5908"/>
    <n v="421.89"/>
    <n v="364.69"/>
    <n v="2492526.12"/>
    <n v="2154588.52"/>
    <n v="337937.60000000009"/>
    <x v="2"/>
    <s v="Jul"/>
    <n v="7"/>
    <x v="3"/>
    <n v="32"/>
  </r>
  <r>
    <s v="Australia and Oceania"/>
    <x v="14"/>
    <s v="Baby Food"/>
    <s v="Online"/>
    <s v="Critical priority"/>
    <d v="2019-02-04T00:00:00"/>
    <n v="547995746"/>
    <n v="2974"/>
    <n v="255.28"/>
    <n v="159.41999999999999"/>
    <n v="759202.72"/>
    <n v="474115.07999999996"/>
    <n v="285087.64"/>
    <x v="0"/>
    <s v="Feb"/>
    <n v="2"/>
    <x v="0"/>
    <n v="6"/>
  </r>
  <r>
    <s v="Australia and Oceania"/>
    <x v="12"/>
    <s v="Beverages"/>
    <s v="Offline"/>
    <s v="High Priority"/>
    <d v="2020-07-07T00:00:00"/>
    <n v="240470397"/>
    <n v="9389"/>
    <n v="47.45"/>
    <n v="31.79"/>
    <n v="445508.05000000005"/>
    <n v="298476.31"/>
    <n v="147031.74000000005"/>
    <x v="7"/>
    <s v="Jul"/>
    <n v="7"/>
    <x v="3"/>
    <n v="28"/>
  </r>
  <r>
    <s v="Australia and Oceania"/>
    <x v="15"/>
    <s v="Beverages"/>
    <s v="Online"/>
    <s v="Critical priority"/>
    <d v="2020-10-28T00:00:00"/>
    <n v="217221009"/>
    <n v="9379"/>
    <n v="47.45"/>
    <n v="31.79"/>
    <n v="445033.55000000005"/>
    <n v="298158.40999999997"/>
    <n v="146875.14000000007"/>
    <x v="7"/>
    <s v="Oct"/>
    <n v="10"/>
    <x v="1"/>
    <n v="44"/>
  </r>
  <r>
    <s v="Australia and Oceania"/>
    <x v="12"/>
    <s v="Cereal"/>
    <s v="Offline"/>
    <s v="High Priority"/>
    <d v="2021-06-09T00:00:00"/>
    <n v="450563752"/>
    <n v="682"/>
    <n v="205.7"/>
    <n v="117.11"/>
    <n v="140287.4"/>
    <n v="79869.02"/>
    <n v="60418.37999999999"/>
    <x v="4"/>
    <s v="Jun"/>
    <n v="6"/>
    <x v="2"/>
    <n v="24"/>
  </r>
  <r>
    <s v="Australia and Oceania"/>
    <x v="16"/>
    <s v="Fruits"/>
    <s v="Online"/>
    <s v="Medium Priority"/>
    <d v="2020-10-13T00:00:00"/>
    <n v="347140347"/>
    <n v="5398"/>
    <n v="9.33"/>
    <n v="6.92"/>
    <n v="50363.340000000004"/>
    <n v="37354.159999999996"/>
    <n v="13009.180000000008"/>
    <x v="7"/>
    <s v="Oct"/>
    <n v="10"/>
    <x v="1"/>
    <n v="42"/>
  </r>
  <r>
    <s v="Australia and Oceania"/>
    <x v="17"/>
    <s v="Fruits"/>
    <s v="Online"/>
    <s v="High Priority"/>
    <d v="2020-09-08T00:00:00"/>
    <n v="142278373"/>
    <n v="2187"/>
    <n v="9.33"/>
    <n v="6.92"/>
    <n v="20404.71"/>
    <n v="15134.039999999999"/>
    <n v="5270.67"/>
    <x v="7"/>
    <s v="Sep"/>
    <n v="9"/>
    <x v="3"/>
    <n v="37"/>
  </r>
  <r>
    <s v="Central America and the Caribbean"/>
    <x v="18"/>
    <s v="Household"/>
    <s v="Offline"/>
    <s v="High Priority"/>
    <d v="2017-02-08T00:00:00"/>
    <n v="522840487"/>
    <n v="8974"/>
    <n v="668.27"/>
    <n v="502.54"/>
    <n v="5997054.9799999995"/>
    <n v="4509793.96"/>
    <n v="1487261.0199999996"/>
    <x v="5"/>
    <s v="Feb"/>
    <n v="2"/>
    <x v="0"/>
    <n v="6"/>
  </r>
  <r>
    <s v="Central America and the Caribbean"/>
    <x v="19"/>
    <s v="Clothes"/>
    <s v="Offline"/>
    <s v="Medium Priority"/>
    <d v="2018-07-25T00:00:00"/>
    <n v="807025039"/>
    <n v="5498"/>
    <n v="109.28"/>
    <n v="35.840000000000003"/>
    <n v="600821.44000000006"/>
    <n v="197048.32000000001"/>
    <n v="403773.12000000005"/>
    <x v="1"/>
    <s v="Jul"/>
    <n v="7"/>
    <x v="3"/>
    <n v="30"/>
  </r>
  <r>
    <s v="Central America and the Caribbean"/>
    <x v="20"/>
    <s v="Cosmetics"/>
    <s v="Offline"/>
    <s v="High Priority"/>
    <d v="2021-10-13T00:00:00"/>
    <n v="505716836"/>
    <n v="1705"/>
    <n v="437.2"/>
    <n v="263.33"/>
    <n v="745426"/>
    <n v="448977.64999999997"/>
    <n v="296448.35000000003"/>
    <x v="4"/>
    <s v="Oct"/>
    <n v="10"/>
    <x v="1"/>
    <n v="42"/>
  </r>
  <r>
    <s v="Central America and the Caribbean"/>
    <x v="21"/>
    <s v="Cereal"/>
    <s v="Online"/>
    <s v="Critical priority"/>
    <d v="2022-08-22T00:00:00"/>
    <n v="963881480"/>
    <n v="2804"/>
    <n v="205.7"/>
    <n v="117.11"/>
    <n v="576782.79999999993"/>
    <n v="328376.44"/>
    <n v="248406.35999999993"/>
    <x v="2"/>
    <s v="Aug"/>
    <n v="8"/>
    <x v="3"/>
    <n v="35"/>
  </r>
  <r>
    <s v="Central America and the Caribbean"/>
    <x v="22"/>
    <s v="Personal Care"/>
    <s v="Offline"/>
    <s v="Low Priority"/>
    <d v="2017-05-08T00:00:00"/>
    <n v="456767165"/>
    <n v="6409"/>
    <n v="81.73"/>
    <n v="56.67"/>
    <n v="523807.57"/>
    <n v="363198.03"/>
    <n v="160609.53999999998"/>
    <x v="5"/>
    <s v="May"/>
    <n v="5"/>
    <x v="2"/>
    <n v="19"/>
  </r>
  <r>
    <s v="Central America and the Caribbean"/>
    <x v="23"/>
    <s v="Beverages"/>
    <s v="Offline"/>
    <s v="Critical priority"/>
    <d v="2023-02-08T00:00:00"/>
    <n v="963392674"/>
    <n v="8156"/>
    <n v="47.45"/>
    <n v="31.79"/>
    <n v="387002.2"/>
    <n v="259279.24"/>
    <n v="127722.96000000002"/>
    <x v="6"/>
    <s v="Feb"/>
    <n v="2"/>
    <x v="0"/>
    <n v="6"/>
  </r>
  <r>
    <s v="Central America and the Caribbean"/>
    <x v="18"/>
    <s v="Snacks"/>
    <s v="Online"/>
    <s v="Low Priority"/>
    <d v="2018-06-30T00:00:00"/>
    <n v="795490682"/>
    <n v="2225"/>
    <n v="152.58000000000001"/>
    <n v="97.44"/>
    <n v="339490.5"/>
    <n v="216804"/>
    <n v="122686.5"/>
    <x v="1"/>
    <s v="Jun"/>
    <n v="6"/>
    <x v="2"/>
    <n v="26"/>
  </r>
  <r>
    <s v="Europe"/>
    <x v="24"/>
    <s v="Cosmetics"/>
    <s v="Online"/>
    <s v="Critical priority"/>
    <d v="2018-12-31T00:00:00"/>
    <n v="331438481"/>
    <n v="8867"/>
    <n v="437.2"/>
    <n v="263.33"/>
    <n v="3876652.4"/>
    <n v="2334947.11"/>
    <n v="1541705.29"/>
    <x v="1"/>
    <s v="Dec"/>
    <n v="12"/>
    <x v="1"/>
    <n v="53"/>
  </r>
  <r>
    <s v="Europe"/>
    <x v="25"/>
    <s v="Cosmetics"/>
    <s v="Offline"/>
    <s v="Medium Priority"/>
    <d v="2022-09-17T00:00:00"/>
    <n v="249693334"/>
    <n v="8661"/>
    <n v="437.2"/>
    <n v="263.33"/>
    <n v="3786589.1999999997"/>
    <n v="2280701.13"/>
    <n v="1505888.0699999998"/>
    <x v="2"/>
    <s v="Sep"/>
    <n v="9"/>
    <x v="3"/>
    <n v="38"/>
  </r>
  <r>
    <s v="Europe"/>
    <x v="26"/>
    <s v="Cosmetics"/>
    <s v="Online"/>
    <s v="High Priority"/>
    <d v="2016-11-26T00:00:00"/>
    <n v="660643374"/>
    <n v="7910"/>
    <n v="437.2"/>
    <n v="263.33"/>
    <n v="3458252"/>
    <n v="2082940.2999999998"/>
    <n v="1375311.7000000002"/>
    <x v="3"/>
    <s v="Nov"/>
    <n v="11"/>
    <x v="1"/>
    <n v="48"/>
  </r>
  <r>
    <s v="Europe"/>
    <x v="27"/>
    <s v="Office Supplies"/>
    <s v="Offline"/>
    <s v="High Priority"/>
    <d v="2016-10-24T00:00:00"/>
    <n v="166460740"/>
    <n v="8287"/>
    <n v="651.21"/>
    <n v="524.96"/>
    <n v="5396577.2700000005"/>
    <n v="4350343.5200000005"/>
    <n v="1046233.75"/>
    <x v="3"/>
    <s v="Oct"/>
    <n v="10"/>
    <x v="1"/>
    <n v="44"/>
  </r>
  <r>
    <s v="Europe"/>
    <x v="28"/>
    <s v="Baby Food"/>
    <s v="Offline"/>
    <s v="High Priority"/>
    <d v="2022-05-29T00:00:00"/>
    <n v="688288152"/>
    <n v="8614"/>
    <n v="255.28"/>
    <n v="159.41999999999999"/>
    <n v="2198981.92"/>
    <n v="1373243.88"/>
    <n v="825738.04"/>
    <x v="2"/>
    <s v="May"/>
    <n v="5"/>
    <x v="2"/>
    <n v="23"/>
  </r>
  <r>
    <s v="Europe"/>
    <x v="29"/>
    <s v="Household"/>
    <s v="Offline"/>
    <s v="Low Priority"/>
    <d v="2022-10-21T00:00:00"/>
    <n v="213487374"/>
    <n v="4513"/>
    <n v="668.27"/>
    <n v="502.54"/>
    <n v="3015902.51"/>
    <n v="2267963.02"/>
    <n v="747939.48999999976"/>
    <x v="2"/>
    <s v="Oct"/>
    <n v="10"/>
    <x v="1"/>
    <n v="43"/>
  </r>
  <r>
    <s v="Europe"/>
    <x v="30"/>
    <s v="Baby Food"/>
    <s v="Online"/>
    <s v="Low Priority"/>
    <d v="2020-05-14T00:00:00"/>
    <n v="819028031"/>
    <n v="7450"/>
    <n v="255.28"/>
    <n v="159.41999999999999"/>
    <n v="1901836"/>
    <n v="1187679"/>
    <n v="714157"/>
    <x v="7"/>
    <s v="May"/>
    <n v="5"/>
    <x v="2"/>
    <n v="20"/>
  </r>
  <r>
    <s v="Europe"/>
    <x v="31"/>
    <s v="Clothes"/>
    <s v="Offline"/>
    <s v="Critical priority"/>
    <d v="2020-10-14T00:00:00"/>
    <n v="787399423"/>
    <n v="7842"/>
    <n v="109.28"/>
    <n v="35.840000000000003"/>
    <n v="856973.76"/>
    <n v="281057.28000000003"/>
    <n v="575916.48"/>
    <x v="7"/>
    <s v="Oct"/>
    <n v="10"/>
    <x v="1"/>
    <n v="42"/>
  </r>
  <r>
    <s v="Europe"/>
    <x v="32"/>
    <s v="Office Supplies"/>
    <s v="Online"/>
    <s v="Medium Priority"/>
    <d v="2022-02-16T00:00:00"/>
    <n v="189965903"/>
    <n v="3987"/>
    <n v="651.21"/>
    <n v="524.96"/>
    <n v="2596374.27"/>
    <n v="2093015.5200000003"/>
    <n v="503358.74999999977"/>
    <x v="2"/>
    <s v="Feb"/>
    <n v="2"/>
    <x v="0"/>
    <n v="8"/>
  </r>
  <r>
    <s v="Europe"/>
    <x v="33"/>
    <s v="Cosmetics"/>
    <s v="Offline"/>
    <s v="High Priority"/>
    <d v="2019-02-23T00:00:00"/>
    <n v="868214595"/>
    <n v="2847"/>
    <n v="437.2"/>
    <n v="263.33"/>
    <n v="1244708.3999999999"/>
    <n v="749700.51"/>
    <n v="495007.8899999999"/>
    <x v="0"/>
    <s v="Feb"/>
    <n v="2"/>
    <x v="0"/>
    <n v="8"/>
  </r>
  <r>
    <s v="Europe"/>
    <x v="34"/>
    <s v="Baby Food"/>
    <s v="Online"/>
    <s v="Low Priority"/>
    <d v="2021-06-26T00:00:00"/>
    <n v="569662845"/>
    <n v="4750"/>
    <n v="255.28"/>
    <n v="159.41999999999999"/>
    <n v="1212580"/>
    <n v="757244.99999999988"/>
    <n v="455335.00000000012"/>
    <x v="4"/>
    <s v="Jun"/>
    <n v="6"/>
    <x v="2"/>
    <n v="26"/>
  </r>
  <r>
    <s v="Europe"/>
    <x v="35"/>
    <s v="Cosmetics"/>
    <s v="Online"/>
    <s v="High Priority"/>
    <d v="2017-05-22T00:00:00"/>
    <n v="898523128"/>
    <n v="1815"/>
    <n v="437.2"/>
    <n v="263.33"/>
    <n v="793518"/>
    <n v="477943.94999999995"/>
    <n v="315574.05000000005"/>
    <x v="5"/>
    <s v="May"/>
    <n v="5"/>
    <x v="2"/>
    <n v="21"/>
  </r>
  <r>
    <s v="Europe"/>
    <x v="36"/>
    <s v="Office Supplies"/>
    <s v="Offline"/>
    <s v="Low Priority"/>
    <d v="2020-05-02T00:00:00"/>
    <n v="341417157"/>
    <n v="1779"/>
    <n v="651.21"/>
    <n v="524.96"/>
    <n v="1158502.5900000001"/>
    <n v="933903.84000000008"/>
    <n v="224598.75"/>
    <x v="7"/>
    <s v="May"/>
    <n v="5"/>
    <x v="2"/>
    <n v="18"/>
  </r>
  <r>
    <s v="Europe"/>
    <x v="37"/>
    <s v="Clothes"/>
    <s v="Online"/>
    <s v="Critical priority"/>
    <d v="2016-02-02T00:00:00"/>
    <n v="385383069"/>
    <n v="2269"/>
    <n v="109.28"/>
    <n v="35.840000000000003"/>
    <n v="247956.32"/>
    <n v="81320.960000000006"/>
    <n v="166635.35999999999"/>
    <x v="3"/>
    <s v="Feb"/>
    <n v="2"/>
    <x v="0"/>
    <n v="6"/>
  </r>
  <r>
    <s v="Europe"/>
    <x v="38"/>
    <s v="Personal Care"/>
    <s v="Online"/>
    <s v="Low Priority"/>
    <d v="2018-05-07T00:00:00"/>
    <n v="740147912"/>
    <n v="5070"/>
    <n v="81.73"/>
    <n v="56.67"/>
    <n v="414371.10000000003"/>
    <n v="287316.90000000002"/>
    <n v="127054.20000000001"/>
    <x v="1"/>
    <s v="May"/>
    <n v="5"/>
    <x v="2"/>
    <n v="19"/>
  </r>
  <r>
    <s v="Europe"/>
    <x v="32"/>
    <s v="Clothes"/>
    <s v="Online"/>
    <s v="Medium Priority"/>
    <d v="2022-04-23T00:00:00"/>
    <n v="972292029"/>
    <n v="1673"/>
    <n v="109.28"/>
    <n v="35.840000000000003"/>
    <n v="182825.44"/>
    <n v="59960.320000000007"/>
    <n v="122865.12"/>
    <x v="2"/>
    <s v="Apr"/>
    <n v="4"/>
    <x v="2"/>
    <n v="17"/>
  </r>
  <r>
    <s v="Europe"/>
    <x v="39"/>
    <s v="Baby Food"/>
    <s v="Online"/>
    <s v="High Priority"/>
    <d v="2019-07-31T00:00:00"/>
    <n v="860673511"/>
    <n v="1273"/>
    <n v="255.28"/>
    <n v="159.41999999999999"/>
    <n v="324971.44"/>
    <n v="202941.65999999997"/>
    <n v="122029.78000000003"/>
    <x v="0"/>
    <s v="Jul"/>
    <n v="7"/>
    <x v="3"/>
    <n v="31"/>
  </r>
  <r>
    <s v="Europe"/>
    <x v="30"/>
    <s v="Beverages"/>
    <s v="Offline"/>
    <s v="Critical priority"/>
    <d v="2020-07-18T00:00:00"/>
    <n v="435608613"/>
    <n v="5124"/>
    <n v="47.45"/>
    <n v="31.79"/>
    <n v="243133.80000000002"/>
    <n v="162891.96"/>
    <n v="80241.840000000026"/>
    <x v="7"/>
    <s v="Jul"/>
    <n v="7"/>
    <x v="3"/>
    <n v="29"/>
  </r>
  <r>
    <s v="Europe"/>
    <x v="40"/>
    <s v="Beverages"/>
    <s v="Offline"/>
    <s v="Critical priority"/>
    <d v="2018-10-23T00:00:00"/>
    <n v="345718562"/>
    <n v="4660"/>
    <n v="47.45"/>
    <n v="31.79"/>
    <n v="221117"/>
    <n v="148141.4"/>
    <n v="72975.600000000006"/>
    <x v="1"/>
    <s v="Oct"/>
    <n v="10"/>
    <x v="1"/>
    <n v="43"/>
  </r>
  <r>
    <s v="Europe"/>
    <x v="41"/>
    <s v="Household"/>
    <s v="Online"/>
    <s v="Low Priority"/>
    <d v="2022-01-05T00:00:00"/>
    <n v="955357205"/>
    <n v="282"/>
    <n v="668.27"/>
    <n v="502.54"/>
    <n v="188452.13999999998"/>
    <n v="141716.28"/>
    <n v="46735.859999999986"/>
    <x v="2"/>
    <s v="Jan"/>
    <n v="1"/>
    <x v="0"/>
    <n v="2"/>
  </r>
  <r>
    <s v="Europe"/>
    <x v="42"/>
    <s v="Vegetables"/>
    <s v="Online"/>
    <s v="High Priority"/>
    <d v="2022-10-06T00:00:00"/>
    <n v="759224212"/>
    <n v="171"/>
    <n v="154.06"/>
    <n v="90.93"/>
    <n v="26344.260000000002"/>
    <n v="15549.03"/>
    <n v="10795.230000000001"/>
    <x v="2"/>
    <s v="Oct"/>
    <n v="10"/>
    <x v="1"/>
    <n v="41"/>
  </r>
  <r>
    <s v="Europe"/>
    <x v="25"/>
    <s v="Personal Care"/>
    <s v="Online"/>
    <s v="Medium Priority"/>
    <d v="2016-12-23T00:00:00"/>
    <n v="617667090"/>
    <n v="273"/>
    <n v="81.73"/>
    <n v="56.67"/>
    <n v="22312.29"/>
    <n v="15470.91"/>
    <n v="6841.380000000001"/>
    <x v="3"/>
    <s v="Dec"/>
    <n v="12"/>
    <x v="1"/>
    <n v="52"/>
  </r>
  <r>
    <s v="Middle East and North Africa"/>
    <x v="43"/>
    <s v="Cosmetics"/>
    <s v="Offline"/>
    <s v="Low Priority"/>
    <d v="2021-07-05T00:00:00"/>
    <n v="231145322"/>
    <n v="9892"/>
    <n v="437.2"/>
    <n v="263.33"/>
    <n v="4324782.3999999994"/>
    <n v="2604860.36"/>
    <n v="1719922.0399999996"/>
    <x v="4"/>
    <s v="Jul"/>
    <n v="7"/>
    <x v="3"/>
    <n v="28"/>
  </r>
  <r>
    <s v="Middle East and North Africa"/>
    <x v="44"/>
    <s v="Cosmetics"/>
    <s v="Online"/>
    <s v="Medium Priority"/>
    <d v="2016-02-06T00:00:00"/>
    <n v="382392299"/>
    <n v="7234"/>
    <n v="437.2"/>
    <n v="263.33"/>
    <n v="3162704.8"/>
    <n v="1904929.22"/>
    <n v="1257775.5799999998"/>
    <x v="3"/>
    <s v="Feb"/>
    <n v="2"/>
    <x v="0"/>
    <n v="6"/>
  </r>
  <r>
    <s v="Middle East and North Africa"/>
    <x v="45"/>
    <s v="Cosmetics"/>
    <s v="Online"/>
    <s v="High Priority"/>
    <d v="2018-11-15T00:00:00"/>
    <n v="286959302"/>
    <n v="6489"/>
    <n v="437.2"/>
    <n v="263.33"/>
    <n v="2836990.8"/>
    <n v="1708748.3699999999"/>
    <n v="1128242.43"/>
    <x v="1"/>
    <s v="Nov"/>
    <n v="11"/>
    <x v="1"/>
    <n v="46"/>
  </r>
  <r>
    <s v="Middle East and North Africa"/>
    <x v="46"/>
    <s v="Clothes"/>
    <s v="Online"/>
    <s v="Low Priority"/>
    <d v="2022-09-18T00:00:00"/>
    <n v="663110148"/>
    <n v="7884"/>
    <n v="109.28"/>
    <n v="35.840000000000003"/>
    <n v="861563.52"/>
    <n v="282562.56000000006"/>
    <n v="579000.96"/>
    <x v="2"/>
    <s v="Sep"/>
    <n v="9"/>
    <x v="3"/>
    <n v="39"/>
  </r>
  <r>
    <s v="Middle East and North Africa"/>
    <x v="47"/>
    <s v="Clothes"/>
    <s v="Offline"/>
    <s v="High Priority"/>
    <d v="2016-10-30T00:00:00"/>
    <n v="705784308"/>
    <n v="6116"/>
    <n v="109.28"/>
    <n v="35.840000000000003"/>
    <n v="668356.48"/>
    <n v="219197.44000000003"/>
    <n v="449159.03999999992"/>
    <x v="3"/>
    <s v="Oct"/>
    <n v="10"/>
    <x v="1"/>
    <n v="45"/>
  </r>
  <r>
    <s v="Middle East and North Africa"/>
    <x v="48"/>
    <s v="Cereal"/>
    <s v="Online"/>
    <s v="Medium Priority"/>
    <d v="2021-03-25T00:00:00"/>
    <n v="844530045"/>
    <n v="4063"/>
    <n v="205.7"/>
    <n v="117.11"/>
    <n v="835759.1"/>
    <n v="475817.93"/>
    <n v="359941.17"/>
    <x v="4"/>
    <s v="Mar"/>
    <n v="3"/>
    <x v="0"/>
    <n v="13"/>
  </r>
  <r>
    <s v="Middle East and North Africa"/>
    <x v="44"/>
    <s v="Office Supplies"/>
    <s v="Online"/>
    <s v="Medium Priority"/>
    <d v="2022-06-13T00:00:00"/>
    <n v="423331391"/>
    <n v="2021"/>
    <n v="651.21"/>
    <n v="524.96"/>
    <n v="1316095.4100000001"/>
    <n v="1060944.1600000001"/>
    <n v="255151.25"/>
    <x v="2"/>
    <s v="Jun"/>
    <n v="6"/>
    <x v="2"/>
    <n v="25"/>
  </r>
  <r>
    <s v="Middle East and North Africa"/>
    <x v="49"/>
    <s v="Fruits"/>
    <s v="Online"/>
    <s v="Low Priority"/>
    <d v="2023-11-22T00:00:00"/>
    <n v="162052476"/>
    <n v="3784"/>
    <n v="9.33"/>
    <n v="6.92"/>
    <n v="35304.720000000001"/>
    <n v="26185.279999999999"/>
    <n v="9119.4400000000023"/>
    <x v="6"/>
    <s v="Nov"/>
    <n v="11"/>
    <x v="1"/>
    <n v="47"/>
  </r>
  <r>
    <s v="Middle East and North Africa"/>
    <x v="47"/>
    <s v="Fruits"/>
    <s v="Online"/>
    <s v="Low Priority"/>
    <d v="2019-08-14T00:00:00"/>
    <n v="816200339"/>
    <n v="673"/>
    <n v="9.33"/>
    <n v="6.92"/>
    <n v="6279.09"/>
    <n v="4657.16"/>
    <n v="1621.9300000000003"/>
    <x v="0"/>
    <s v="Aug"/>
    <n v="8"/>
    <x v="3"/>
    <n v="33"/>
  </r>
  <r>
    <s v="Middle East and North Africa"/>
    <x v="50"/>
    <s v="Fruits"/>
    <s v="Online"/>
    <s v="Medium Priority"/>
    <d v="2022-04-30T00:00:00"/>
    <n v="513417565"/>
    <n v="522"/>
    <n v="9.33"/>
    <n v="6.92"/>
    <n v="4870.26"/>
    <n v="3612.24"/>
    <n v="1258.0200000000004"/>
    <x v="2"/>
    <s v="Apr"/>
    <n v="4"/>
    <x v="2"/>
    <n v="18"/>
  </r>
  <r>
    <s v="North America"/>
    <x v="51"/>
    <s v="Household"/>
    <s v="Offline"/>
    <s v="Critical priority"/>
    <d v="2020-11-06T00:00:00"/>
    <n v="986435210"/>
    <n v="6954"/>
    <n v="668.27"/>
    <n v="502.54"/>
    <n v="4647149.58"/>
    <n v="3494663.16"/>
    <n v="1152486.42"/>
    <x v="7"/>
    <s v="Nov"/>
    <n v="11"/>
    <x v="1"/>
    <n v="45"/>
  </r>
  <r>
    <s v="North America"/>
    <x v="51"/>
    <s v="Personal Care"/>
    <s v="Offline"/>
    <s v="Low Priority"/>
    <d v="2022-02-17T00:00:00"/>
    <n v="430915820"/>
    <n v="6422"/>
    <n v="81.73"/>
    <n v="56.67"/>
    <n v="524870.06000000006"/>
    <n v="363934.74"/>
    <n v="160935.32000000007"/>
    <x v="2"/>
    <s v="Feb"/>
    <n v="2"/>
    <x v="0"/>
    <n v="8"/>
  </r>
  <r>
    <s v="North America"/>
    <x v="51"/>
    <s v="Personal Care"/>
    <s v="Offline"/>
    <s v="Medium Priority"/>
    <d v="2019-07-30T00:00:00"/>
    <n v="559427106"/>
    <n v="5767"/>
    <n v="81.73"/>
    <n v="56.67"/>
    <n v="471336.91000000003"/>
    <n v="326815.89"/>
    <n v="144521.02000000002"/>
    <x v="0"/>
    <s v="Jul"/>
    <n v="7"/>
    <x v="3"/>
    <n v="31"/>
  </r>
  <r>
    <s v="Sub-Saharan Africa"/>
    <x v="52"/>
    <s v="Cosmetics"/>
    <s v="Offline"/>
    <s v="High Priority"/>
    <d v="2020-04-07T00:00:00"/>
    <n v="259353148"/>
    <n v="7215"/>
    <n v="437.2"/>
    <n v="263.33"/>
    <n v="3154398"/>
    <n v="1899925.95"/>
    <n v="1254472.05"/>
    <x v="7"/>
    <s v="Apr"/>
    <n v="4"/>
    <x v="2"/>
    <n v="15"/>
  </r>
  <r>
    <s v="Sub-Saharan Africa"/>
    <x v="53"/>
    <s v="Household"/>
    <s v="Offline"/>
    <s v="Low Priority"/>
    <d v="2022-02-10T00:00:00"/>
    <n v="665095412"/>
    <n v="5367"/>
    <n v="668.27"/>
    <n v="502.54"/>
    <n v="3586605.09"/>
    <n v="2697132.18"/>
    <n v="889472.90999999968"/>
    <x v="2"/>
    <s v="Feb"/>
    <n v="2"/>
    <x v="0"/>
    <n v="7"/>
  </r>
  <r>
    <s v="Sub-Saharan Africa"/>
    <x v="54"/>
    <s v="Cosmetics"/>
    <s v="Offline"/>
    <s v="High Priority"/>
    <d v="2021-10-11T00:00:00"/>
    <n v="699358165"/>
    <n v="4477"/>
    <n v="437.2"/>
    <n v="263.33"/>
    <n v="1957344.4"/>
    <n v="1178928.4099999999"/>
    <n v="778415.99"/>
    <x v="4"/>
    <s v="Oct"/>
    <n v="10"/>
    <x v="1"/>
    <n v="42"/>
  </r>
  <r>
    <s v="Sub-Saharan Africa"/>
    <x v="52"/>
    <s v="Cereal"/>
    <s v="Online"/>
    <s v="High Priority"/>
    <d v="2017-05-20T00:00:00"/>
    <n v="555990016"/>
    <n v="8656"/>
    <n v="205.7"/>
    <n v="117.11"/>
    <n v="1780539.2"/>
    <n v="1013704.16"/>
    <n v="766835.03999999992"/>
    <x v="5"/>
    <s v="May"/>
    <n v="5"/>
    <x v="2"/>
    <n v="20"/>
  </r>
  <r>
    <s v="Sub-Saharan Africa"/>
    <x v="55"/>
    <s v="Office Supplies"/>
    <s v="Online"/>
    <s v="Medium Priority"/>
    <d v="2023-11-07T00:00:00"/>
    <n v="177636754"/>
    <n v="5518"/>
    <n v="651.21"/>
    <n v="524.96"/>
    <n v="3593376.7800000003"/>
    <n v="2896729.2800000003"/>
    <n v="696647.5"/>
    <x v="6"/>
    <s v="Nov"/>
    <n v="11"/>
    <x v="1"/>
    <n v="45"/>
  </r>
  <r>
    <s v="Sub-Saharan Africa"/>
    <x v="56"/>
    <s v="Household"/>
    <s v="Offline"/>
    <s v="Medium Priority"/>
    <d v="2023-04-23T00:00:00"/>
    <n v="135425221"/>
    <n v="4187"/>
    <n v="668.27"/>
    <n v="502.54"/>
    <n v="2798046.4899999998"/>
    <n v="2104134.98"/>
    <n v="693911.50999999978"/>
    <x v="6"/>
    <s v="Apr"/>
    <n v="4"/>
    <x v="2"/>
    <n v="17"/>
  </r>
  <r>
    <s v="Sub-Saharan Africa"/>
    <x v="54"/>
    <s v="Office Supplies"/>
    <s v="Offline"/>
    <s v="Low Priority"/>
    <d v="2021-02-01T00:00:00"/>
    <n v="115456712"/>
    <n v="5062"/>
    <n v="651.21"/>
    <n v="524.96"/>
    <n v="3296425.02"/>
    <n v="2657347.52"/>
    <n v="639077.5"/>
    <x v="4"/>
    <s v="Feb"/>
    <n v="2"/>
    <x v="0"/>
    <n v="6"/>
  </r>
  <r>
    <s v="Sub-Saharan Africa"/>
    <x v="57"/>
    <s v="Cereal"/>
    <s v="Online"/>
    <s v="High Priority"/>
    <d v="2020-04-18T00:00:00"/>
    <n v="616607081"/>
    <n v="6593"/>
    <n v="205.7"/>
    <n v="117.11"/>
    <n v="1356180.0999999999"/>
    <n v="772106.23"/>
    <n v="584073.86999999988"/>
    <x v="7"/>
    <s v="Apr"/>
    <n v="4"/>
    <x v="2"/>
    <n v="16"/>
  </r>
  <r>
    <s v="Sub-Saharan Africa"/>
    <x v="58"/>
    <s v="Clothes"/>
    <s v="Offline"/>
    <s v="Low Priority"/>
    <d v="2019-04-25T00:00:00"/>
    <n v="610425555"/>
    <n v="7342"/>
    <n v="109.28"/>
    <n v="35.840000000000003"/>
    <n v="802333.76"/>
    <n v="263137.28000000003"/>
    <n v="539196.48"/>
    <x v="0"/>
    <s v="Apr"/>
    <n v="4"/>
    <x v="2"/>
    <n v="17"/>
  </r>
  <r>
    <s v="Sub-Saharan Africa"/>
    <x v="59"/>
    <s v="Baby Food"/>
    <s v="Offline"/>
    <s v="Medium Priority"/>
    <d v="2020-02-03T00:00:00"/>
    <n v="494747245"/>
    <n v="5559"/>
    <n v="255.28"/>
    <n v="159.41999999999999"/>
    <n v="1419101.52"/>
    <n v="886215.77999999991"/>
    <n v="532885.74000000011"/>
    <x v="7"/>
    <s v="Feb"/>
    <n v="2"/>
    <x v="0"/>
    <n v="6"/>
  </r>
  <r>
    <s v="Sub-Saharan Africa"/>
    <x v="60"/>
    <s v="Vegetables"/>
    <s v="Online"/>
    <s v="High Priority"/>
    <d v="2022-07-17T00:00:00"/>
    <n v="871543967"/>
    <n v="8082"/>
    <n v="154.06"/>
    <n v="90.93"/>
    <n v="1245112.92"/>
    <n v="734896.26"/>
    <n v="510216.65999999992"/>
    <x v="2"/>
    <s v="Jul"/>
    <n v="7"/>
    <x v="3"/>
    <n v="30"/>
  </r>
  <r>
    <s v="Sub-Saharan Africa"/>
    <x v="61"/>
    <s v="Office Supplies"/>
    <s v="Offline"/>
    <s v="Medium Priority"/>
    <d v="2023-11-26T00:00:00"/>
    <n v="441888415"/>
    <n v="3457"/>
    <n v="651.21"/>
    <n v="524.96"/>
    <n v="2251232.9700000002"/>
    <n v="1814786.7200000002"/>
    <n v="436446.25"/>
    <x v="6"/>
    <s v="Nov"/>
    <n v="11"/>
    <x v="1"/>
    <n v="48"/>
  </r>
  <r>
    <s v="Sub-Saharan Africa"/>
    <x v="62"/>
    <s v="Vegetables"/>
    <s v="Online"/>
    <s v="Low Priority"/>
    <d v="2022-03-18T00:00:00"/>
    <n v="827844560"/>
    <n v="6457"/>
    <n v="154.06"/>
    <n v="90.93"/>
    <n v="994765.42"/>
    <n v="587135.01"/>
    <n v="407630.41000000003"/>
    <x v="2"/>
    <s v="Mar"/>
    <n v="3"/>
    <x v="0"/>
    <n v="12"/>
  </r>
  <r>
    <s v="Sub-Saharan Africa"/>
    <x v="52"/>
    <s v="Snacks"/>
    <s v="Online"/>
    <s v="Medium Priority"/>
    <d v="2017-02-25T00:00:00"/>
    <n v="756274640"/>
    <n v="7327"/>
    <n v="152.58000000000001"/>
    <n v="97.44"/>
    <n v="1117953.6600000001"/>
    <n v="713942.88"/>
    <n v="404010.78000000014"/>
    <x v="5"/>
    <s v="Feb"/>
    <n v="2"/>
    <x v="0"/>
    <n v="8"/>
  </r>
  <r>
    <s v="Sub-Saharan Africa"/>
    <x v="59"/>
    <s v="Household"/>
    <s v="Offline"/>
    <s v="Low Priority"/>
    <d v="2022-05-26T00:00:00"/>
    <n v="886494815"/>
    <n v="2370"/>
    <n v="668.27"/>
    <n v="502.54"/>
    <n v="1583799.9"/>
    <n v="1191019.8"/>
    <n v="392780.09999999986"/>
    <x v="2"/>
    <s v="May"/>
    <n v="5"/>
    <x v="2"/>
    <n v="22"/>
  </r>
  <r>
    <s v="Sub-Saharan Africa"/>
    <x v="63"/>
    <s v="Clothes"/>
    <s v="Offline"/>
    <s v="High Priority"/>
    <d v="2020-08-02T00:00:00"/>
    <n v="939825713"/>
    <n v="4168"/>
    <n v="109.28"/>
    <n v="35.840000000000003"/>
    <n v="455479.03999999998"/>
    <n v="149381.12000000002"/>
    <n v="306097.91999999993"/>
    <x v="7"/>
    <s v="Aug"/>
    <n v="8"/>
    <x v="3"/>
    <n v="32"/>
  </r>
  <r>
    <s v="Sub-Saharan Africa"/>
    <x v="59"/>
    <s v="Meat"/>
    <s v="Online"/>
    <s v="Medium Priority"/>
    <d v="2017-01-14T00:00:00"/>
    <n v="825304400"/>
    <n v="4767"/>
    <n v="421.89"/>
    <n v="364.69"/>
    <n v="2011149.63"/>
    <n v="1738477.23"/>
    <n v="272672.39999999991"/>
    <x v="5"/>
    <s v="Jan"/>
    <n v="1"/>
    <x v="0"/>
    <n v="2"/>
  </r>
  <r>
    <s v="Sub-Saharan Africa"/>
    <x v="64"/>
    <s v="Clothes"/>
    <s v="Online"/>
    <s v="Critical priority"/>
    <d v="2022-06-08T00:00:00"/>
    <n v="114606559"/>
    <n v="3482"/>
    <n v="109.28"/>
    <n v="35.840000000000003"/>
    <n v="380512.96"/>
    <n v="124794.88"/>
    <n v="255718.08000000002"/>
    <x v="2"/>
    <s v="Jun"/>
    <n v="6"/>
    <x v="2"/>
    <n v="24"/>
  </r>
  <r>
    <s v="Sub-Saharan Africa"/>
    <x v="65"/>
    <s v="Snacks"/>
    <s v="Online"/>
    <s v="Low Priority"/>
    <d v="2023-01-04T00:00:00"/>
    <n v="122583663"/>
    <n v="4085"/>
    <n v="152.58000000000001"/>
    <n v="97.44"/>
    <n v="623289.30000000005"/>
    <n v="398042.39999999997"/>
    <n v="225246.90000000008"/>
    <x v="6"/>
    <s v="Jan"/>
    <n v="1"/>
    <x v="0"/>
    <n v="1"/>
  </r>
  <r>
    <s v="Sub-Saharan Africa"/>
    <x v="66"/>
    <s v="Personal Care"/>
    <s v="Offline"/>
    <s v="Low Priority"/>
    <d v="2022-07-08T00:00:00"/>
    <n v="228944623"/>
    <n v="8656"/>
    <n v="81.73"/>
    <n v="56.67"/>
    <n v="707454.88"/>
    <n v="490535.52"/>
    <n v="216919.36"/>
    <x v="2"/>
    <s v="Jul"/>
    <n v="7"/>
    <x v="3"/>
    <n v="28"/>
  </r>
  <r>
    <s v="Sub-Saharan Africa"/>
    <x v="59"/>
    <s v="Cereal"/>
    <s v="Offline"/>
    <s v="High Priority"/>
    <d v="2022-06-07T00:00:00"/>
    <n v="994022214"/>
    <n v="2117"/>
    <n v="205.7"/>
    <n v="117.11"/>
    <n v="435466.89999999997"/>
    <n v="247921.87"/>
    <n v="187545.02999999997"/>
    <x v="2"/>
    <s v="Jun"/>
    <n v="6"/>
    <x v="2"/>
    <n v="24"/>
  </r>
  <r>
    <s v="Sub-Saharan Africa"/>
    <x v="67"/>
    <s v="Office Supplies"/>
    <s v="Offline"/>
    <s v="Critical priority"/>
    <d v="2022-01-11T00:00:00"/>
    <n v="837559306"/>
    <n v="1266"/>
    <n v="651.21"/>
    <n v="524.96"/>
    <n v="824431.8600000001"/>
    <n v="664599.3600000001"/>
    <n v="159832.5"/>
    <x v="2"/>
    <s v="Jan"/>
    <n v="1"/>
    <x v="0"/>
    <n v="3"/>
  </r>
  <r>
    <s v="Sub-Saharan Africa"/>
    <x v="68"/>
    <s v="Personal Care"/>
    <s v="Offline"/>
    <s v="Medium Priority"/>
    <d v="2019-07-14T00:00:00"/>
    <n v="770463311"/>
    <n v="6070"/>
    <n v="81.73"/>
    <n v="56.67"/>
    <n v="496101.10000000003"/>
    <n v="343986.9"/>
    <n v="152114.20000000001"/>
    <x v="0"/>
    <s v="Jul"/>
    <n v="7"/>
    <x v="3"/>
    <n v="29"/>
  </r>
  <r>
    <s v="Sub-Saharan Africa"/>
    <x v="69"/>
    <s v="Beverages"/>
    <s v="Offline"/>
    <s v="Critical priority"/>
    <d v="2023-01-16T00:00:00"/>
    <n v="180283772"/>
    <n v="8829"/>
    <n v="47.45"/>
    <n v="31.79"/>
    <n v="418936.05000000005"/>
    <n v="280673.90999999997"/>
    <n v="138262.14000000007"/>
    <x v="6"/>
    <s v="Jan"/>
    <n v="1"/>
    <x v="0"/>
    <n v="3"/>
  </r>
  <r>
    <s v="Sub-Saharan Africa"/>
    <x v="61"/>
    <s v="Office Supplies"/>
    <s v="Offline"/>
    <s v="High Priority"/>
    <d v="2018-12-06T00:00:00"/>
    <n v="621386563"/>
    <n v="948"/>
    <n v="651.21"/>
    <n v="524.96"/>
    <n v="617347.08000000007"/>
    <n v="497662.08"/>
    <n v="119685.00000000006"/>
    <x v="1"/>
    <s v="Dec"/>
    <n v="12"/>
    <x v="1"/>
    <n v="49"/>
  </r>
  <r>
    <s v="Sub-Saharan Africa"/>
    <x v="61"/>
    <s v="Vegetables"/>
    <s v="Offline"/>
    <s v="Critical priority"/>
    <d v="2018-06-01T00:00:00"/>
    <n v="728815257"/>
    <n v="1485"/>
    <n v="154.06"/>
    <n v="90.93"/>
    <n v="228779.1"/>
    <n v="135031.05000000002"/>
    <n v="93748.049999999988"/>
    <x v="1"/>
    <s v="Jun"/>
    <n v="6"/>
    <x v="2"/>
    <n v="22"/>
  </r>
  <r>
    <s v="Sub-Saharan Africa"/>
    <x v="70"/>
    <s v="Beverages"/>
    <s v="Online"/>
    <s v="Critical priority"/>
    <d v="2023-05-26T00:00:00"/>
    <n v="585920464"/>
    <n v="5741"/>
    <n v="47.45"/>
    <n v="31.79"/>
    <n v="272410.45"/>
    <n v="182506.38999999998"/>
    <n v="89904.060000000027"/>
    <x v="6"/>
    <s v="May"/>
    <n v="5"/>
    <x v="2"/>
    <n v="21"/>
  </r>
  <r>
    <s v="Sub-Saharan Africa"/>
    <x v="71"/>
    <s v="Cereal"/>
    <s v="Offline"/>
    <s v="High Priority"/>
    <d v="2018-03-29T00:00:00"/>
    <n v="902102267"/>
    <n v="962"/>
    <n v="205.7"/>
    <n v="117.11"/>
    <n v="197883.4"/>
    <n v="112659.81999999999"/>
    <n v="85223.58"/>
    <x v="1"/>
    <s v="Mar"/>
    <n v="3"/>
    <x v="0"/>
    <n v="13"/>
  </r>
  <r>
    <s v="Sub-Saharan Africa"/>
    <x v="55"/>
    <s v="Beverages"/>
    <s v="Offline"/>
    <s v="Critical priority"/>
    <d v="2019-04-01T00:00:00"/>
    <n v="519820964"/>
    <n v="5430"/>
    <n v="47.45"/>
    <n v="31.79"/>
    <n v="257653.50000000003"/>
    <n v="172619.69999999998"/>
    <n v="85033.800000000047"/>
    <x v="0"/>
    <s v="Apr"/>
    <n v="4"/>
    <x v="2"/>
    <n v="14"/>
  </r>
  <r>
    <s v="Sub-Saharan Africa"/>
    <x v="72"/>
    <s v="Personal Care"/>
    <s v="Online"/>
    <s v="High Priority"/>
    <d v="2017-03-11T00:00:00"/>
    <n v="699285638"/>
    <n v="3015"/>
    <n v="81.73"/>
    <n v="56.67"/>
    <n v="246415.95"/>
    <n v="170860.05000000002"/>
    <n v="75555.899999999994"/>
    <x v="5"/>
    <s v="Mar"/>
    <n v="3"/>
    <x v="0"/>
    <n v="10"/>
  </r>
  <r>
    <s v="Sub-Saharan Africa"/>
    <x v="73"/>
    <s v="Clothes"/>
    <s v="Online"/>
    <s v="Medium Priority"/>
    <d v="2023-07-26T00:00:00"/>
    <n v="512878119"/>
    <n v="888"/>
    <n v="109.28"/>
    <n v="35.840000000000003"/>
    <n v="97040.639999999999"/>
    <n v="31825.920000000002"/>
    <n v="65214.720000000001"/>
    <x v="6"/>
    <s v="Jul"/>
    <n v="7"/>
    <x v="3"/>
    <n v="30"/>
  </r>
  <r>
    <s v="Sub-Saharan Africa"/>
    <x v="74"/>
    <s v="Personal Care"/>
    <s v="Offline"/>
    <s v="Critical priority"/>
    <d v="2021-12-29T00:00:00"/>
    <n v="406502997"/>
    <n v="2125"/>
    <n v="81.73"/>
    <n v="56.67"/>
    <n v="173676.25"/>
    <n v="120423.75"/>
    <n v="53252.5"/>
    <x v="4"/>
    <s v="Dec"/>
    <n v="12"/>
    <x v="1"/>
    <n v="53"/>
  </r>
  <r>
    <s v="Sub-Saharan Africa"/>
    <x v="75"/>
    <s v="Fruits"/>
    <s v="Online"/>
    <s v="Low Priority"/>
    <d v="2021-08-18T00:00:00"/>
    <n v="918419539"/>
    <n v="9606"/>
    <n v="9.33"/>
    <n v="6.92"/>
    <n v="89623.98"/>
    <n v="66473.52"/>
    <n v="23150.459999999992"/>
    <x v="4"/>
    <s v="Aug"/>
    <n v="8"/>
    <x v="3"/>
    <n v="34"/>
  </r>
  <r>
    <s v="Sub-Saharan Africa"/>
    <x v="69"/>
    <s v="Fruits"/>
    <s v="Online"/>
    <s v="Critical priority"/>
    <d v="2020-06-20T00:00:00"/>
    <n v="514321792"/>
    <n v="8102"/>
    <n v="9.33"/>
    <n v="6.92"/>
    <n v="75591.66"/>
    <n v="56065.84"/>
    <n v="19525.820000000007"/>
    <x v="7"/>
    <s v="Jun"/>
    <n v="6"/>
    <x v="2"/>
    <n v="25"/>
  </r>
  <r>
    <s v="Sub-Saharan Africa"/>
    <x v="69"/>
    <s v="Fruits"/>
    <s v="Offline"/>
    <s v="High Priority"/>
    <d v="2021-09-17T00:00:00"/>
    <n v="508980977"/>
    <n v="7637"/>
    <n v="9.33"/>
    <n v="6.92"/>
    <n v="71253.210000000006"/>
    <n v="52848.04"/>
    <n v="18405.170000000006"/>
    <x v="4"/>
    <s v="Sep"/>
    <n v="9"/>
    <x v="3"/>
    <n v="38"/>
  </r>
  <r>
    <s v="Sub-Saharan Africa"/>
    <x v="73"/>
    <s v="Fruits"/>
    <s v="Online"/>
    <s v="Low Priority"/>
    <d v="2016-05-07T00:00:00"/>
    <n v="686048400"/>
    <n v="5822"/>
    <n v="9.33"/>
    <n v="6.92"/>
    <n v="54319.26"/>
    <n v="40288.239999999998"/>
    <n v="14031.020000000004"/>
    <x v="3"/>
    <s v="May"/>
    <n v="5"/>
    <x v="2"/>
    <n v="19"/>
  </r>
  <r>
    <m/>
    <x v="76"/>
    <m/>
    <m/>
    <m/>
    <m/>
    <m/>
    <m/>
    <m/>
    <m/>
    <m/>
    <m/>
    <m/>
    <x v="8"/>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3AFAA4-7AB3-449F-982B-B896FB654C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33" firstHeaderRow="0" firstDataRow="1" firstDataCol="1" rowPageCount="1" colPageCount="1"/>
  <pivotFields count="18">
    <pivotField showAll="0"/>
    <pivotField axis="axisRow" showAll="0" measureFilter="1" sortType="descending">
      <items count="78">
        <item x="37"/>
        <item x="56"/>
        <item x="12"/>
        <item x="33"/>
        <item x="44"/>
        <item x="4"/>
        <item x="19"/>
        <item x="2"/>
        <item x="32"/>
        <item x="60"/>
        <item x="55"/>
        <item x="63"/>
        <item x="71"/>
        <item x="22"/>
        <item x="64"/>
        <item x="70"/>
        <item x="52"/>
        <item x="13"/>
        <item x="15"/>
        <item x="11"/>
        <item x="35"/>
        <item x="66"/>
        <item x="21"/>
        <item x="20"/>
        <item x="18"/>
        <item x="24"/>
        <item x="45"/>
        <item x="62"/>
        <item x="16"/>
        <item x="50"/>
        <item x="8"/>
        <item x="5"/>
        <item x="46"/>
        <item x="75"/>
        <item x="47"/>
        <item x="27"/>
        <item x="31"/>
        <item x="58"/>
        <item x="7"/>
        <item x="73"/>
        <item x="67"/>
        <item x="51"/>
        <item x="38"/>
        <item x="28"/>
        <item x="6"/>
        <item x="53"/>
        <item x="0"/>
        <item x="17"/>
        <item x="23"/>
        <item x="72"/>
        <item x="30"/>
        <item x="43"/>
        <item x="39"/>
        <item x="68"/>
        <item x="26"/>
        <item x="36"/>
        <item x="54"/>
        <item x="9"/>
        <item x="34"/>
        <item x="69"/>
        <item x="48"/>
        <item x="57"/>
        <item x="61"/>
        <item x="42"/>
        <item x="40"/>
        <item x="14"/>
        <item x="74"/>
        <item x="29"/>
        <item x="1"/>
        <item x="25"/>
        <item x="49"/>
        <item x="59"/>
        <item x="3"/>
        <item x="10"/>
        <item x="41"/>
        <item x="65"/>
        <item x="7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dataField="1" showAll="0"/>
    <pivotField dataField="1" showAll="0"/>
    <pivotField axis="axisPage" multipleItemSelectionAllowed="1" showAll="0">
      <items count="10">
        <item x="3"/>
        <item x="5"/>
        <item x="1"/>
        <item x="0"/>
        <item x="7"/>
        <item x="4"/>
        <item x="2"/>
        <item x="6"/>
        <item x="8"/>
        <item t="default"/>
      </items>
    </pivotField>
    <pivotField showAll="0"/>
    <pivotField showAll="0"/>
    <pivotField axis="axisRow" showAll="0">
      <items count="10">
        <item sd="0" m="1" x="5"/>
        <item sd="0" m="1" x="7"/>
        <item m="1" x="8"/>
        <item m="1" x="6"/>
        <item x="4"/>
        <item x="0"/>
        <item x="1"/>
        <item x="2"/>
        <item x="3"/>
        <item t="default"/>
      </items>
    </pivotField>
    <pivotField showAll="0"/>
  </pivotFields>
  <rowFields count="2">
    <field x="1"/>
    <field x="16"/>
  </rowFields>
  <rowItems count="30">
    <i>
      <x v="24"/>
    </i>
    <i r="1">
      <x v="5"/>
    </i>
    <i r="1">
      <x v="7"/>
    </i>
    <i>
      <x v="46"/>
    </i>
    <i r="1">
      <x v="5"/>
    </i>
    <i r="1">
      <x v="6"/>
    </i>
    <i>
      <x v="16"/>
    </i>
    <i r="1">
      <x v="5"/>
    </i>
    <i r="1">
      <x v="7"/>
    </i>
    <i>
      <x v="72"/>
    </i>
    <i r="1">
      <x v="6"/>
    </i>
    <i r="1">
      <x v="7"/>
    </i>
    <i>
      <x v="41"/>
    </i>
    <i r="1">
      <x v="5"/>
    </i>
    <i r="1">
      <x v="6"/>
    </i>
    <i r="1">
      <x v="8"/>
    </i>
    <i>
      <x v="71"/>
    </i>
    <i r="1">
      <x v="5"/>
    </i>
    <i r="1">
      <x v="7"/>
    </i>
    <i>
      <x v="35"/>
    </i>
    <i r="1">
      <x v="6"/>
    </i>
    <i>
      <x v="56"/>
    </i>
    <i r="1">
      <x v="5"/>
    </i>
    <i r="1">
      <x v="6"/>
    </i>
    <i>
      <x v="4"/>
    </i>
    <i r="1">
      <x v="5"/>
    </i>
    <i r="1">
      <x v="7"/>
    </i>
    <i>
      <x v="7"/>
    </i>
    <i r="1">
      <x v="7"/>
    </i>
    <i t="grand">
      <x/>
    </i>
  </rowItems>
  <colFields count="1">
    <field x="-2"/>
  </colFields>
  <colItems count="3">
    <i>
      <x/>
    </i>
    <i i="1">
      <x v="1"/>
    </i>
    <i i="2">
      <x v="2"/>
    </i>
  </colItems>
  <pageFields count="1">
    <pageField fld="13" hier="-1"/>
  </pageFields>
  <dataFields count="3">
    <dataField name="Revenue " fld="10" baseField="0" baseItem="0"/>
    <dataField name="Profit " fld="12" baseField="0" baseItem="0"/>
    <dataField name=" Total Cost " fld="11"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C81558-5B9A-49F6-91B8-14EF20B7FA4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0" firstDataRow="1" firstDataCol="1" rowPageCount="1" colPageCount="1"/>
  <pivotFields count="18">
    <pivotField showAll="0">
      <items count="8">
        <item x="0"/>
        <item x="1"/>
        <item x="2"/>
        <item x="3"/>
        <item x="4"/>
        <item x="5"/>
        <item x="6"/>
        <item t="default"/>
      </items>
    </pivotField>
    <pivotField showAll="0">
      <items count="77">
        <item x="37"/>
        <item x="56"/>
        <item x="12"/>
        <item x="33"/>
        <item x="44"/>
        <item x="4"/>
        <item x="19"/>
        <item x="2"/>
        <item x="32"/>
        <item x="60"/>
        <item x="55"/>
        <item x="63"/>
        <item x="71"/>
        <item x="22"/>
        <item x="64"/>
        <item x="70"/>
        <item x="52"/>
        <item x="13"/>
        <item x="15"/>
        <item x="11"/>
        <item x="35"/>
        <item x="66"/>
        <item x="21"/>
        <item x="20"/>
        <item x="18"/>
        <item x="24"/>
        <item x="45"/>
        <item x="62"/>
        <item x="16"/>
        <item x="50"/>
        <item x="8"/>
        <item x="5"/>
        <item x="46"/>
        <item x="75"/>
        <item x="47"/>
        <item x="27"/>
        <item x="31"/>
        <item x="58"/>
        <item x="7"/>
        <item x="73"/>
        <item x="67"/>
        <item x="51"/>
        <item x="38"/>
        <item x="28"/>
        <item x="6"/>
        <item x="53"/>
        <item x="0"/>
        <item x="17"/>
        <item x="23"/>
        <item x="72"/>
        <item x="30"/>
        <item x="43"/>
        <item x="39"/>
        <item x="68"/>
        <item x="26"/>
        <item x="36"/>
        <item x="54"/>
        <item x="9"/>
        <item x="34"/>
        <item x="69"/>
        <item x="48"/>
        <item x="57"/>
        <item x="61"/>
        <item x="42"/>
        <item x="40"/>
        <item x="14"/>
        <item x="74"/>
        <item x="29"/>
        <item x="1"/>
        <item x="25"/>
        <item x="49"/>
        <item x="59"/>
        <item x="3"/>
        <item x="10"/>
        <item x="41"/>
        <item x="65"/>
        <item t="default"/>
      </items>
    </pivotField>
    <pivotField showAll="0">
      <items count="13">
        <item x="7"/>
        <item x="9"/>
        <item x="10"/>
        <item x="3"/>
        <item x="1"/>
        <item x="6"/>
        <item x="0"/>
        <item x="8"/>
        <item x="2"/>
        <item x="5"/>
        <item x="11"/>
        <item x="4"/>
        <item t="default"/>
      </items>
    </pivotField>
    <pivotField showAll="0">
      <items count="3">
        <item x="0"/>
        <item x="1"/>
        <item t="default"/>
      </items>
    </pivotField>
    <pivotField showAll="0"/>
    <pivotField numFmtId="14" showAll="0"/>
    <pivotField showAll="0"/>
    <pivotField showAll="0"/>
    <pivotField showAll="0"/>
    <pivotField showAll="0"/>
    <pivotField dataField="1" showAll="0"/>
    <pivotField dataField="1" showAll="0"/>
    <pivotField dataField="1" numFmtId="3" showAll="0"/>
    <pivotField axis="axisPage" multipleItemSelectionAllowed="1" showAll="0">
      <items count="9">
        <item x="3"/>
        <item x="5"/>
        <item x="1"/>
        <item x="0"/>
        <item x="7"/>
        <item x="4"/>
        <item x="2"/>
        <item x="6"/>
        <item t="default"/>
      </items>
    </pivotField>
    <pivotField showAll="0"/>
    <pivotField showAll="0"/>
    <pivotField axis="axisRow" showAll="0" sortType="descending">
      <items count="9">
        <item m="1" x="6"/>
        <item m="1" x="5"/>
        <item m="1" x="7"/>
        <item m="1" x="4"/>
        <item x="0"/>
        <item x="1"/>
        <item x="2"/>
        <item x="3"/>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5">
    <i>
      <x v="5"/>
    </i>
    <i>
      <x v="4"/>
    </i>
    <i>
      <x v="6"/>
    </i>
    <i>
      <x v="7"/>
    </i>
    <i t="grand">
      <x/>
    </i>
  </rowItems>
  <colFields count="1">
    <field x="-2"/>
  </colFields>
  <colItems count="3">
    <i>
      <x/>
    </i>
    <i i="1">
      <x v="1"/>
    </i>
    <i i="2">
      <x v="2"/>
    </i>
  </colItems>
  <pageFields count="1">
    <pageField fld="13" hier="-1"/>
  </pageFields>
  <dataFields count="3">
    <dataField name=" Revenue " fld="10" baseField="0" baseItem="0"/>
    <dataField name="Total Cost " fld="11" baseField="0" baseItem="0"/>
    <dataField name="Profit " fld="12" baseField="0" baseItem="0" numFmtId="3"/>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2"/>
          </reference>
          <reference field="16" count="1" selected="0">
            <x v="2"/>
          </reference>
        </references>
      </pivotArea>
    </chartFormat>
    <chartFormat chart="0" format="4">
      <pivotArea type="data" outline="0" fieldPosition="0">
        <references count="2">
          <reference field="4294967294" count="1" selected="0">
            <x v="1"/>
          </reference>
          <reference field="16" count="1" selected="0">
            <x v="2"/>
          </reference>
        </references>
      </pivotArea>
    </chartFormat>
    <chartFormat chart="0" format="5">
      <pivotArea type="data" outline="0" fieldPosition="0">
        <references count="2">
          <reference field="4294967294" count="1" selected="0">
            <x v="1"/>
          </reference>
          <reference field="16" count="1" selected="0">
            <x v="1"/>
          </reference>
        </references>
      </pivotArea>
    </chartFormat>
    <chartFormat chart="0" format="6">
      <pivotArea type="data" outline="0" fieldPosition="0">
        <references count="2">
          <reference field="4294967294" count="1" selected="0">
            <x v="0"/>
          </reference>
          <reference field="16" count="1" selected="0">
            <x v="2"/>
          </reference>
        </references>
      </pivotArea>
    </chartFormat>
    <chartFormat chart="0" format="7">
      <pivotArea type="data" outline="0" fieldPosition="0">
        <references count="2">
          <reference field="4294967294" count="1" selected="0">
            <x v="1"/>
          </reference>
          <reference field="16" count="1" selected="0">
            <x v="0"/>
          </reference>
        </references>
      </pivotArea>
    </chartFormat>
    <chartFormat chart="0" format="8">
      <pivotArea type="data" outline="0" fieldPosition="0">
        <references count="2">
          <reference field="4294967294" count="1" selected="0">
            <x v="1"/>
          </reference>
          <reference field="16"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pivotArea type="data" outline="0" fieldPosition="0">
        <references count="2">
          <reference field="4294967294" count="1" selected="0">
            <x v="1"/>
          </reference>
          <reference field="16" count="1" selected="0">
            <x v="5"/>
          </reference>
        </references>
      </pivotArea>
    </chartFormat>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1EF4B6-1D37-42FD-835C-D4A9CE47191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31" firstHeaderRow="0" firstDataRow="1" firstDataCol="1" rowPageCount="1" colPageCount="1"/>
  <pivotFields count="18">
    <pivotField showAll="0">
      <items count="8">
        <item x="0"/>
        <item x="1"/>
        <item x="2"/>
        <item x="3"/>
        <item x="4"/>
        <item x="5"/>
        <item x="6"/>
        <item t="default"/>
      </items>
    </pivotField>
    <pivotField axis="axisRow" showAll="0" sortType="descending">
      <items count="77">
        <item x="37"/>
        <item x="56"/>
        <item x="12"/>
        <item x="33"/>
        <item x="44"/>
        <item x="4"/>
        <item x="19"/>
        <item x="2"/>
        <item x="32"/>
        <item x="60"/>
        <item x="55"/>
        <item x="63"/>
        <item x="71"/>
        <item x="22"/>
        <item x="64"/>
        <item x="70"/>
        <item x="52"/>
        <item x="13"/>
        <item x="15"/>
        <item x="11"/>
        <item x="35"/>
        <item x="66"/>
        <item x="21"/>
        <item x="20"/>
        <item x="18"/>
        <item x="24"/>
        <item x="45"/>
        <item x="62"/>
        <item x="16"/>
        <item x="50"/>
        <item x="8"/>
        <item x="5"/>
        <item x="46"/>
        <item x="75"/>
        <item x="47"/>
        <item x="27"/>
        <item x="31"/>
        <item x="58"/>
        <item x="7"/>
        <item x="73"/>
        <item x="67"/>
        <item x="51"/>
        <item x="38"/>
        <item x="28"/>
        <item x="6"/>
        <item x="53"/>
        <item x="0"/>
        <item x="17"/>
        <item x="23"/>
        <item x="72"/>
        <item x="30"/>
        <item x="43"/>
        <item x="39"/>
        <item x="68"/>
        <item x="26"/>
        <item x="36"/>
        <item x="54"/>
        <item x="9"/>
        <item x="34"/>
        <item x="69"/>
        <item x="48"/>
        <item x="57"/>
        <item x="61"/>
        <item x="42"/>
        <item x="40"/>
        <item x="14"/>
        <item x="74"/>
        <item x="29"/>
        <item x="1"/>
        <item x="25"/>
        <item x="49"/>
        <item x="59"/>
        <item x="3"/>
        <item x="10"/>
        <item x="41"/>
        <item x="65"/>
        <item t="default"/>
      </items>
      <autoSortScope>
        <pivotArea dataOnly="0" outline="0" fieldPosition="0">
          <references count="1">
            <reference field="4294967294" count="1" selected="0">
              <x v="0"/>
            </reference>
          </references>
        </pivotArea>
      </autoSortScope>
    </pivotField>
    <pivotField showAll="0">
      <items count="13">
        <item x="7"/>
        <item x="9"/>
        <item x="10"/>
        <item x="3"/>
        <item x="1"/>
        <item x="6"/>
        <item x="0"/>
        <item x="8"/>
        <item x="2"/>
        <item x="5"/>
        <item x="11"/>
        <item x="4"/>
        <item t="default"/>
      </items>
    </pivotField>
    <pivotField showAll="0">
      <items count="3">
        <item x="0"/>
        <item x="1"/>
        <item t="default"/>
      </items>
    </pivotField>
    <pivotField axis="axisPage" multipleItemSelectionAllowed="1" showAll="0">
      <items count="5">
        <item h="1" x="3"/>
        <item x="0"/>
        <item h="1" x="2"/>
        <item h="1" x="1"/>
        <item t="default"/>
      </items>
    </pivotField>
    <pivotField numFmtId="14" showAll="0"/>
    <pivotField showAll="0"/>
    <pivotField showAll="0"/>
    <pivotField showAll="0"/>
    <pivotField showAll="0"/>
    <pivotField dataField="1" showAll="0"/>
    <pivotField dataField="1" showAll="0"/>
    <pivotField dataField="1" numFmtId="3" showAll="0"/>
    <pivotField showAll="0">
      <items count="9">
        <item x="3"/>
        <item x="5"/>
        <item x="1"/>
        <item x="0"/>
        <item x="7"/>
        <item x="4"/>
        <item x="2"/>
        <item x="6"/>
        <item t="default"/>
      </items>
    </pivotField>
    <pivotField showAll="0"/>
    <pivotField showAll="0"/>
    <pivotField showAll="0"/>
    <pivotField showAll="0"/>
  </pivotFields>
  <rowFields count="1">
    <field x="1"/>
  </rowFields>
  <rowItems count="28">
    <i>
      <x v="46"/>
    </i>
    <i>
      <x v="24"/>
    </i>
    <i>
      <x v="35"/>
    </i>
    <i>
      <x v="16"/>
    </i>
    <i>
      <x v="57"/>
    </i>
    <i>
      <x v="54"/>
    </i>
    <i>
      <x v="26"/>
    </i>
    <i>
      <x v="73"/>
    </i>
    <i>
      <x v="43"/>
    </i>
    <i>
      <x v="56"/>
    </i>
    <i>
      <x v="61"/>
    </i>
    <i>
      <x v="9"/>
    </i>
    <i>
      <x v="3"/>
    </i>
    <i>
      <x v="20"/>
    </i>
    <i>
      <x v="23"/>
    </i>
    <i>
      <x v="34"/>
    </i>
    <i>
      <x v="62"/>
    </i>
    <i>
      <x v="2"/>
    </i>
    <i>
      <x v="11"/>
    </i>
    <i>
      <x v="71"/>
    </i>
    <i>
      <x v="52"/>
    </i>
    <i>
      <x v="49"/>
    </i>
    <i>
      <x v="12"/>
    </i>
    <i>
      <x v="59"/>
    </i>
    <i>
      <x v="63"/>
    </i>
    <i>
      <x v="47"/>
    </i>
    <i>
      <x v="30"/>
    </i>
    <i t="grand">
      <x/>
    </i>
  </rowItems>
  <colFields count="1">
    <field x="-2"/>
  </colFields>
  <colItems count="3">
    <i>
      <x/>
    </i>
    <i i="1">
      <x v="1"/>
    </i>
    <i i="2">
      <x v="2"/>
    </i>
  </colItems>
  <pageFields count="1">
    <pageField fld="4" hier="-1"/>
  </pageFields>
  <dataFields count="3">
    <dataField name=" Revenue " fld="10" baseField="0" baseItem="0"/>
    <dataField name="Total Cost " fld="11" baseField="0" baseItem="0"/>
    <dataField name=" Profit " fld="12" baseField="0" baseItem="0" numFmtId="3"/>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BB75B5-65A6-4F5C-90BA-C0E4E126432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12" firstHeaderRow="0" firstDataRow="1" firstDataCol="1"/>
  <pivotFields count="18">
    <pivotField showAll="0">
      <items count="8">
        <item x="0"/>
        <item x="1"/>
        <item x="2"/>
        <item x="3"/>
        <item x="4"/>
        <item x="5"/>
        <item x="6"/>
        <item t="default"/>
      </items>
    </pivotField>
    <pivotField showAll="0">
      <items count="77">
        <item x="37"/>
        <item x="56"/>
        <item x="12"/>
        <item x="33"/>
        <item x="44"/>
        <item x="4"/>
        <item x="19"/>
        <item x="2"/>
        <item x="32"/>
        <item x="60"/>
        <item x="55"/>
        <item x="63"/>
        <item x="71"/>
        <item x="22"/>
        <item x="64"/>
        <item x="70"/>
        <item x="52"/>
        <item x="13"/>
        <item x="15"/>
        <item x="11"/>
        <item x="35"/>
        <item x="66"/>
        <item x="21"/>
        <item x="20"/>
        <item x="18"/>
        <item x="24"/>
        <item x="45"/>
        <item x="62"/>
        <item x="16"/>
        <item x="50"/>
        <item x="8"/>
        <item x="5"/>
        <item x="46"/>
        <item x="75"/>
        <item x="47"/>
        <item x="27"/>
        <item x="31"/>
        <item x="58"/>
        <item x="7"/>
        <item x="73"/>
        <item x="67"/>
        <item x="51"/>
        <item x="38"/>
        <item x="28"/>
        <item x="6"/>
        <item x="53"/>
        <item x="0"/>
        <item x="17"/>
        <item x="23"/>
        <item x="72"/>
        <item x="30"/>
        <item x="43"/>
        <item x="39"/>
        <item x="68"/>
        <item x="26"/>
        <item x="36"/>
        <item x="54"/>
        <item x="9"/>
        <item x="34"/>
        <item x="69"/>
        <item x="48"/>
        <item x="57"/>
        <item x="61"/>
        <item x="42"/>
        <item x="40"/>
        <item x="14"/>
        <item x="74"/>
        <item x="29"/>
        <item x="1"/>
        <item x="25"/>
        <item x="49"/>
        <item x="59"/>
        <item x="3"/>
        <item x="10"/>
        <item x="41"/>
        <item x="65"/>
        <item t="default"/>
      </items>
    </pivotField>
    <pivotField showAll="0">
      <items count="13">
        <item x="7"/>
        <item x="9"/>
        <item x="10"/>
        <item x="3"/>
        <item x="1"/>
        <item x="6"/>
        <item x="0"/>
        <item x="8"/>
        <item x="2"/>
        <item x="5"/>
        <item x="11"/>
        <item x="4"/>
        <item t="default"/>
      </items>
    </pivotField>
    <pivotField showAll="0">
      <items count="3">
        <item x="0"/>
        <item x="1"/>
        <item t="default"/>
      </items>
    </pivotField>
    <pivotField showAll="0"/>
    <pivotField numFmtId="14" showAll="0"/>
    <pivotField showAll="0"/>
    <pivotField showAll="0"/>
    <pivotField showAll="0"/>
    <pivotField showAll="0"/>
    <pivotField dataField="1" showAll="0"/>
    <pivotField dataField="1" showAll="0"/>
    <pivotField dataField="1" numFmtId="3" showAll="0"/>
    <pivotField axis="axisRow" showAll="0" sortType="ascending">
      <items count="9">
        <item x="3"/>
        <item x="5"/>
        <item x="1"/>
        <item x="0"/>
        <item x="7"/>
        <item x="4"/>
        <item x="2"/>
        <item x="6"/>
        <item t="default"/>
      </items>
    </pivotField>
    <pivotField showAll="0"/>
    <pivotField showAll="0"/>
    <pivotField showAll="0"/>
    <pivotField showAll="0"/>
  </pivotFields>
  <rowFields count="1">
    <field x="13"/>
  </rowFields>
  <rowItems count="9">
    <i>
      <x/>
    </i>
    <i>
      <x v="1"/>
    </i>
    <i>
      <x v="2"/>
    </i>
    <i>
      <x v="3"/>
    </i>
    <i>
      <x v="4"/>
    </i>
    <i>
      <x v="5"/>
    </i>
    <i>
      <x v="6"/>
    </i>
    <i>
      <x v="7"/>
    </i>
    <i t="grand">
      <x/>
    </i>
  </rowItems>
  <colFields count="1">
    <field x="-2"/>
  </colFields>
  <colItems count="3">
    <i>
      <x/>
    </i>
    <i i="1">
      <x v="1"/>
    </i>
    <i i="2">
      <x v="2"/>
    </i>
  </colItems>
  <dataFields count="3">
    <dataField name="Profit " fld="12" baseField="0" baseItem="0" numFmtId="3"/>
    <dataField name="Revenue " fld="10" baseField="0" baseItem="0"/>
    <dataField name="Total Cost " fld="11" baseField="0" baseItem="0"/>
  </dataFields>
  <chartFormats count="8">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pivotArea type="data" outline="0" fieldPosition="0">
        <references count="2">
          <reference field="4294967294" count="1" selected="0">
            <x v="1"/>
          </reference>
          <reference field="13" count="1" selected="0">
            <x v="5"/>
          </reference>
        </references>
      </pivotArea>
    </chartFormat>
    <chartFormat chart="18" format="16" series="1">
      <pivotArea type="data" outline="0" fieldPosition="0">
        <references count="1">
          <reference field="4294967294" count="1" selected="0">
            <x v="0"/>
          </reference>
        </references>
      </pivotArea>
    </chartFormat>
    <chartFormat chart="18" format="17" series="1">
      <pivotArea type="data" outline="0" fieldPosition="0">
        <references count="1">
          <reference field="4294967294" count="1" selected="0">
            <x v="1"/>
          </reference>
        </references>
      </pivotArea>
    </chartFormat>
    <chartFormat chart="18" format="18" series="1">
      <pivotArea type="data" outline="0" fieldPosition="0">
        <references count="1">
          <reference field="4294967294" count="1" selected="0">
            <x v="2"/>
          </reference>
        </references>
      </pivotArea>
    </chartFormat>
    <chartFormat chart="18" format="19">
      <pivotArea type="data" outline="0" fieldPosition="0">
        <references count="2">
          <reference field="4294967294" count="1" selected="0">
            <x v="1"/>
          </reference>
          <reference field="1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1714BC-719B-4FE7-807E-2469FA355BC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0" firstDataRow="1" firstDataCol="1" rowPageCount="1" colPageCount="1"/>
  <pivotFields count="18">
    <pivotField showAll="0">
      <items count="8">
        <item x="0"/>
        <item x="1"/>
        <item x="2"/>
        <item x="3"/>
        <item x="4"/>
        <item x="5"/>
        <item x="6"/>
        <item t="default"/>
      </items>
    </pivotField>
    <pivotField showAll="0">
      <items count="77">
        <item x="37"/>
        <item x="56"/>
        <item x="12"/>
        <item x="33"/>
        <item x="44"/>
        <item x="4"/>
        <item x="19"/>
        <item x="2"/>
        <item x="32"/>
        <item x="60"/>
        <item x="55"/>
        <item x="63"/>
        <item x="71"/>
        <item x="22"/>
        <item x="64"/>
        <item x="70"/>
        <item x="52"/>
        <item x="13"/>
        <item x="15"/>
        <item x="11"/>
        <item x="35"/>
        <item x="66"/>
        <item x="21"/>
        <item x="20"/>
        <item x="18"/>
        <item x="24"/>
        <item x="45"/>
        <item x="62"/>
        <item x="16"/>
        <item x="50"/>
        <item x="8"/>
        <item x="5"/>
        <item x="46"/>
        <item x="75"/>
        <item x="47"/>
        <item x="27"/>
        <item x="31"/>
        <item x="58"/>
        <item x="7"/>
        <item x="73"/>
        <item x="67"/>
        <item x="51"/>
        <item x="38"/>
        <item x="28"/>
        <item x="6"/>
        <item x="53"/>
        <item x="0"/>
        <item x="17"/>
        <item x="23"/>
        <item x="72"/>
        <item x="30"/>
        <item x="43"/>
        <item x="39"/>
        <item x="68"/>
        <item x="26"/>
        <item x="36"/>
        <item x="54"/>
        <item x="9"/>
        <item x="34"/>
        <item x="69"/>
        <item x="48"/>
        <item x="57"/>
        <item x="61"/>
        <item x="42"/>
        <item x="40"/>
        <item x="14"/>
        <item x="74"/>
        <item x="29"/>
        <item x="1"/>
        <item x="25"/>
        <item x="49"/>
        <item x="59"/>
        <item x="3"/>
        <item x="10"/>
        <item x="41"/>
        <item x="65"/>
        <item t="default"/>
      </items>
    </pivotField>
    <pivotField showAll="0">
      <items count="13">
        <item x="7"/>
        <item x="9"/>
        <item x="10"/>
        <item x="3"/>
        <item x="1"/>
        <item x="6"/>
        <item x="0"/>
        <item x="8"/>
        <item x="2"/>
        <item x="5"/>
        <item x="11"/>
        <item x="4"/>
        <item t="default"/>
      </items>
    </pivotField>
    <pivotField showAll="0">
      <items count="3">
        <item x="0"/>
        <item x="1"/>
        <item t="default"/>
      </items>
    </pivotField>
    <pivotField showAll="0"/>
    <pivotField numFmtId="14" showAll="0"/>
    <pivotField showAll="0"/>
    <pivotField showAll="0"/>
    <pivotField showAll="0"/>
    <pivotField showAll="0"/>
    <pivotField dataField="1" showAll="0"/>
    <pivotField dataField="1" showAll="0"/>
    <pivotField dataField="1" numFmtId="3" showAll="0"/>
    <pivotField axis="axisPage" multipleItemSelectionAllowed="1" showAll="0">
      <items count="9">
        <item x="3"/>
        <item x="5"/>
        <item x="1"/>
        <item x="0"/>
        <item x="7"/>
        <item x="4"/>
        <item x="2"/>
        <item x="6"/>
        <item t="default"/>
      </items>
    </pivotField>
    <pivotField axis="axisRow" showAll="0" sortType="descending">
      <items count="13">
        <item x="0"/>
        <item x="5"/>
        <item x="11"/>
        <item x="2"/>
        <item x="8"/>
        <item x="6"/>
        <item x="7"/>
        <item x="10"/>
        <item x="4"/>
        <item x="9"/>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
  </rowFields>
  <rowItems count="13">
    <i>
      <x v="1"/>
    </i>
    <i>
      <x v="10"/>
    </i>
    <i>
      <x v="3"/>
    </i>
    <i>
      <x v="6"/>
    </i>
    <i>
      <x v="9"/>
    </i>
    <i>
      <x v="4"/>
    </i>
    <i>
      <x/>
    </i>
    <i>
      <x v="11"/>
    </i>
    <i>
      <x v="8"/>
    </i>
    <i>
      <x v="5"/>
    </i>
    <i>
      <x v="2"/>
    </i>
    <i>
      <x v="7"/>
    </i>
    <i t="grand">
      <x/>
    </i>
  </rowItems>
  <colFields count="1">
    <field x="-2"/>
  </colFields>
  <colItems count="3">
    <i>
      <x/>
    </i>
    <i i="1">
      <x v="1"/>
    </i>
    <i i="2">
      <x v="2"/>
    </i>
  </colItems>
  <pageFields count="1">
    <pageField fld="13" hier="-1"/>
  </pageFields>
  <dataFields count="3">
    <dataField name="Revenue " fld="10" baseField="0" baseItem="0"/>
    <dataField name="Total Cost " fld="11" baseField="0" baseItem="0"/>
    <dataField name="Profit " fld="12" baseField="0" baseItem="0" numFmtId="3"/>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1"/>
          </reference>
          <reference field="1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 chart="2" format="10">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D41F8C-0C6A-47EA-92DA-07E2176D341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0" firstDataRow="1" firstDataCol="1"/>
  <pivotFields count="18">
    <pivotField showAll="0">
      <items count="8">
        <item x="0"/>
        <item x="1"/>
        <item x="2"/>
        <item x="3"/>
        <item x="4"/>
        <item x="5"/>
        <item x="6"/>
        <item t="default"/>
      </items>
    </pivotField>
    <pivotField showAll="0">
      <items count="77">
        <item x="37"/>
        <item x="56"/>
        <item x="12"/>
        <item x="33"/>
        <item x="44"/>
        <item x="4"/>
        <item x="19"/>
        <item x="2"/>
        <item x="32"/>
        <item x="60"/>
        <item x="55"/>
        <item x="63"/>
        <item x="71"/>
        <item x="22"/>
        <item x="64"/>
        <item x="70"/>
        <item x="52"/>
        <item x="13"/>
        <item x="15"/>
        <item x="11"/>
        <item x="35"/>
        <item x="66"/>
        <item x="21"/>
        <item x="20"/>
        <item x="18"/>
        <item x="24"/>
        <item x="45"/>
        <item x="62"/>
        <item x="16"/>
        <item x="50"/>
        <item x="8"/>
        <item x="5"/>
        <item x="46"/>
        <item x="75"/>
        <item x="47"/>
        <item x="27"/>
        <item x="31"/>
        <item x="58"/>
        <item x="7"/>
        <item x="73"/>
        <item x="67"/>
        <item x="51"/>
        <item x="38"/>
        <item x="28"/>
        <item x="6"/>
        <item x="53"/>
        <item x="0"/>
        <item x="17"/>
        <item x="23"/>
        <item x="72"/>
        <item x="30"/>
        <item x="43"/>
        <item x="39"/>
        <item x="68"/>
        <item x="26"/>
        <item x="36"/>
        <item x="54"/>
        <item x="9"/>
        <item x="34"/>
        <item x="69"/>
        <item x="48"/>
        <item x="57"/>
        <item x="61"/>
        <item x="42"/>
        <item x="40"/>
        <item x="14"/>
        <item x="74"/>
        <item x="29"/>
        <item x="1"/>
        <item x="25"/>
        <item x="49"/>
        <item x="59"/>
        <item x="3"/>
        <item x="10"/>
        <item x="41"/>
        <item x="65"/>
        <item t="default"/>
      </items>
    </pivotField>
    <pivotField axis="axisRow" showAll="0" sortType="descending">
      <items count="13">
        <item x="7"/>
        <item x="9"/>
        <item x="10"/>
        <item x="3"/>
        <item x="1"/>
        <item x="6"/>
        <item x="0"/>
        <item x="8"/>
        <item x="2"/>
        <item x="5"/>
        <item x="11"/>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pivotField showAll="0"/>
    <pivotField showAll="0"/>
    <pivotField showAll="0"/>
    <pivotField showAll="0"/>
    <pivotField dataField="1" showAll="0"/>
    <pivotField dataField="1" showAll="0"/>
    <pivotField dataField="1" numFmtId="3" showAll="0"/>
    <pivotField showAll="0">
      <items count="9">
        <item x="3"/>
        <item x="5"/>
        <item x="1"/>
        <item x="0"/>
        <item x="7"/>
        <item x="4"/>
        <item x="2"/>
        <item x="6"/>
        <item t="default"/>
      </items>
    </pivotField>
    <pivotField showAll="0"/>
    <pivotField showAll="0"/>
    <pivotField showAll="0"/>
    <pivotField showAll="0"/>
  </pivotFields>
  <rowFields count="1">
    <field x="2"/>
  </rowFields>
  <rowItems count="13">
    <i>
      <x v="4"/>
    </i>
    <i>
      <x v="8"/>
    </i>
    <i>
      <x v="6"/>
    </i>
    <i>
      <x/>
    </i>
    <i>
      <x v="3"/>
    </i>
    <i>
      <x v="2"/>
    </i>
    <i>
      <x v="7"/>
    </i>
    <i>
      <x v="9"/>
    </i>
    <i>
      <x v="11"/>
    </i>
    <i>
      <x v="1"/>
    </i>
    <i>
      <x v="10"/>
    </i>
    <i>
      <x v="5"/>
    </i>
    <i t="grand">
      <x/>
    </i>
  </rowItems>
  <colFields count="1">
    <field x="-2"/>
  </colFields>
  <colItems count="3">
    <i>
      <x/>
    </i>
    <i i="1">
      <x v="1"/>
    </i>
    <i i="2">
      <x v="2"/>
    </i>
  </colItems>
  <dataFields count="3">
    <dataField name=" Revenue" fld="10" baseField="0" baseItem="0"/>
    <dataField name="Total Cost  " fld="11" baseField="0" baseItem="0"/>
    <dataField name=" Profit " fld="12" baseField="0" baseItem="0" numFmtId="3"/>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2BF3B3-6E91-4CBA-814C-D2567C8F4E66}"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8">
    <pivotField showAll="0">
      <items count="8">
        <item x="0"/>
        <item x="1"/>
        <item x="2"/>
        <item x="3"/>
        <item x="4"/>
        <item x="5"/>
        <item x="6"/>
        <item t="default"/>
      </items>
    </pivotField>
    <pivotField showAll="0">
      <items count="77">
        <item x="37"/>
        <item x="56"/>
        <item x="12"/>
        <item x="33"/>
        <item x="44"/>
        <item x="4"/>
        <item x="19"/>
        <item x="2"/>
        <item x="32"/>
        <item x="60"/>
        <item x="55"/>
        <item x="63"/>
        <item x="71"/>
        <item x="22"/>
        <item x="64"/>
        <item x="70"/>
        <item x="52"/>
        <item x="13"/>
        <item x="15"/>
        <item x="11"/>
        <item x="35"/>
        <item x="66"/>
        <item x="21"/>
        <item x="20"/>
        <item x="18"/>
        <item x="24"/>
        <item x="45"/>
        <item x="62"/>
        <item x="16"/>
        <item x="50"/>
        <item x="8"/>
        <item x="5"/>
        <item x="46"/>
        <item x="75"/>
        <item x="47"/>
        <item x="27"/>
        <item x="31"/>
        <item x="58"/>
        <item x="7"/>
        <item x="73"/>
        <item x="67"/>
        <item x="51"/>
        <item x="38"/>
        <item x="28"/>
        <item x="6"/>
        <item x="53"/>
        <item x="0"/>
        <item x="17"/>
        <item x="23"/>
        <item x="72"/>
        <item x="30"/>
        <item x="43"/>
        <item x="39"/>
        <item x="68"/>
        <item x="26"/>
        <item x="36"/>
        <item x="54"/>
        <item x="9"/>
        <item x="34"/>
        <item x="69"/>
        <item x="48"/>
        <item x="57"/>
        <item x="61"/>
        <item x="42"/>
        <item x="40"/>
        <item x="14"/>
        <item x="74"/>
        <item x="29"/>
        <item x="1"/>
        <item x="25"/>
        <item x="49"/>
        <item x="59"/>
        <item x="3"/>
        <item x="10"/>
        <item x="41"/>
        <item x="65"/>
        <item t="default"/>
      </items>
    </pivotField>
    <pivotField showAll="0">
      <items count="13">
        <item x="7"/>
        <item x="9"/>
        <item x="10"/>
        <item x="3"/>
        <item x="1"/>
        <item x="6"/>
        <item x="0"/>
        <item x="8"/>
        <item x="2"/>
        <item x="5"/>
        <item x="11"/>
        <item x="4"/>
        <item t="default"/>
      </items>
    </pivotField>
    <pivotField axis="axisRow" showAll="0">
      <items count="3">
        <item x="0"/>
        <item x="1"/>
        <item t="default"/>
      </items>
    </pivotField>
    <pivotField showAll="0"/>
    <pivotField numFmtId="14" showAll="0"/>
    <pivotField showAll="0"/>
    <pivotField dataField="1" showAll="0"/>
    <pivotField showAll="0"/>
    <pivotField showAll="0"/>
    <pivotField showAll="0"/>
    <pivotField showAll="0"/>
    <pivotField numFmtId="3" showAll="0"/>
    <pivotField showAll="0">
      <items count="9">
        <item x="3"/>
        <item x="5"/>
        <item x="1"/>
        <item x="0"/>
        <item x="7"/>
        <item x="4"/>
        <item x="2"/>
        <item x="6"/>
        <item t="default"/>
      </items>
    </pivotField>
    <pivotField showAll="0"/>
    <pivotField showAll="0"/>
    <pivotField showAll="0"/>
    <pivotField showAll="0"/>
  </pivotFields>
  <rowFields count="1">
    <field x="3"/>
  </rowFields>
  <rowItems count="3">
    <i>
      <x/>
    </i>
    <i>
      <x v="1"/>
    </i>
    <i t="grand">
      <x/>
    </i>
  </rowItems>
  <colItems count="1">
    <i/>
  </colItems>
  <dataFields count="1">
    <dataField name="Sum of Units Sold"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8A25B2-16B5-46FD-A3EC-FF0C6D145378}" sourceName="Region">
  <pivotTables>
    <pivotTable tabId="12" name="PivotTable5"/>
    <pivotTable tabId="18" name="PivotTable8"/>
    <pivotTable tabId="14" name="PivotTable6"/>
    <pivotTable tabId="6" name="PivotTable1"/>
    <pivotTable tabId="11" name="PivotTable4"/>
    <pivotTable tabId="19" name="PivotTable9"/>
  </pivotTables>
  <data>
    <tabular pivotCacheId="358587018">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950F5DB-7A6B-4F66-8B0C-35B2A7BFE3AF}" sourceName="Country">
  <pivotTables>
    <pivotTable tabId="12" name="PivotTable5"/>
    <pivotTable tabId="18" name="PivotTable8"/>
    <pivotTable tabId="14" name="PivotTable6"/>
    <pivotTable tabId="6" name="PivotTable1"/>
    <pivotTable tabId="11" name="PivotTable4"/>
    <pivotTable tabId="19" name="PivotTable9"/>
  </pivotTables>
  <data>
    <tabular pivotCacheId="358587018">
      <items count="76">
        <i x="37" s="1"/>
        <i x="56" s="1"/>
        <i x="12" s="1"/>
        <i x="33" s="1"/>
        <i x="44" s="1"/>
        <i x="4" s="1"/>
        <i x="19" s="1"/>
        <i x="2" s="1"/>
        <i x="32" s="1"/>
        <i x="60" s="1"/>
        <i x="55" s="1"/>
        <i x="63" s="1"/>
        <i x="71" s="1"/>
        <i x="22" s="1"/>
        <i x="64" s="1"/>
        <i x="70" s="1"/>
        <i x="52" s="1"/>
        <i x="13" s="1"/>
        <i x="15" s="1"/>
        <i x="11" s="1"/>
        <i x="35" s="1"/>
        <i x="66" s="1"/>
        <i x="21" s="1"/>
        <i x="20" s="1"/>
        <i x="18" s="1"/>
        <i x="24" s="1"/>
        <i x="45" s="1"/>
        <i x="62" s="1"/>
        <i x="16" s="1"/>
        <i x="50" s="1"/>
        <i x="8" s="1"/>
        <i x="5" s="1"/>
        <i x="46" s="1"/>
        <i x="75" s="1"/>
        <i x="47" s="1"/>
        <i x="27" s="1"/>
        <i x="31" s="1"/>
        <i x="58" s="1"/>
        <i x="7" s="1"/>
        <i x="73" s="1"/>
        <i x="67" s="1"/>
        <i x="51" s="1"/>
        <i x="38" s="1"/>
        <i x="28" s="1"/>
        <i x="6" s="1"/>
        <i x="53" s="1"/>
        <i x="0" s="1"/>
        <i x="17" s="1"/>
        <i x="23" s="1"/>
        <i x="72" s="1"/>
        <i x="30" s="1"/>
        <i x="43" s="1"/>
        <i x="39" s="1"/>
        <i x="68" s="1"/>
        <i x="26" s="1"/>
        <i x="36" s="1"/>
        <i x="54" s="1"/>
        <i x="9" s="1"/>
        <i x="34" s="1"/>
        <i x="69" s="1"/>
        <i x="48" s="1"/>
        <i x="57" s="1"/>
        <i x="61" s="1"/>
        <i x="42" s="1"/>
        <i x="40" s="1"/>
        <i x="14" s="1"/>
        <i x="74" s="1"/>
        <i x="29" s="1"/>
        <i x="1" s="1"/>
        <i x="25" s="1"/>
        <i x="49" s="1"/>
        <i x="59" s="1"/>
        <i x="3" s="1"/>
        <i x="10" s="1"/>
        <i x="41" s="1"/>
        <i x="6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A036C53-2580-4E77-ADF2-0E880414D1E9}" sourceName="Item Type">
  <pivotTables>
    <pivotTable tabId="12" name="PivotTable5"/>
    <pivotTable tabId="18" name="PivotTable8"/>
    <pivotTable tabId="14" name="PivotTable6"/>
    <pivotTable tabId="6" name="PivotTable1"/>
    <pivotTable tabId="11" name="PivotTable4"/>
    <pivotTable tabId="19" name="PivotTable9"/>
  </pivotTables>
  <data>
    <tabular pivotCacheId="358587018">
      <items count="12">
        <i x="7" s="1"/>
        <i x="9" s="1"/>
        <i x="10" s="1"/>
        <i x="3" s="1"/>
        <i x="1" s="1"/>
        <i x="6" s="1"/>
        <i x="0" s="1"/>
        <i x="8" s="1"/>
        <i x="2" s="1"/>
        <i x="5" s="1"/>
        <i x="1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8E3ADF7-2746-4D65-B440-F237A0630F13}" sourceName="Year">
  <pivotTables>
    <pivotTable tabId="12" name="PivotTable5"/>
    <pivotTable tabId="18" name="PivotTable8"/>
    <pivotTable tabId="14" name="PivotTable6"/>
    <pivotTable tabId="6" name="PivotTable1"/>
    <pivotTable tabId="11" name="PivotTable4"/>
    <pivotTable tabId="19" name="PivotTable9"/>
  </pivotTables>
  <data>
    <tabular pivotCacheId="358587018">
      <items count="8">
        <i x="3" s="1"/>
        <i x="5" s="1"/>
        <i x="1" s="1"/>
        <i x="0" s="1"/>
        <i x="7" s="1"/>
        <i x="4"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574A223-E927-47B3-BF3E-A62F53784B90}" cache="Slicer_Region" caption="Region" rowHeight="234950"/>
  <slicer name="Country" xr10:uid="{C81B674A-DB64-411B-BFC8-4F634BB25F2B}" cache="Slicer_Country" caption="Country" rowHeight="234950"/>
  <slicer name="Item Type" xr10:uid="{A804DD6C-B72D-4011-BDE6-96865CF0E6BE}" cache="Slicer_Item_Type" caption="Item Type" startItem="4" rowHeight="234950"/>
  <slicer name="Year" xr10:uid="{5CCF2E7A-75A3-4B61-9C38-E70F10DAF7EF}"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2B0999-70D8-46DB-A4C8-C07DE1A60CF4}" name="Table1" displayName="Table1" ref="A1:S101" totalsRowShown="0" tableBorderDxfId="8">
  <autoFilter ref="A1:S101" xr:uid="{572B0999-70D8-46DB-A4C8-C07DE1A60CF4}"/>
  <tableColumns count="19">
    <tableColumn id="1" xr3:uid="{A3F623F4-0A25-4AC3-AEDE-014C6D56F7A6}" name="Region"/>
    <tableColumn id="2" xr3:uid="{E7494274-8D9E-4E0B-9740-E2B25C718C4C}" name="Country"/>
    <tableColumn id="3" xr3:uid="{5B451ABC-AEFD-47EC-9B98-83B46D094556}" name="Item Type"/>
    <tableColumn id="4" xr3:uid="{A94ACF60-8813-4F20-9607-8BD56B25D409}" name="Sales Channel"/>
    <tableColumn id="5" xr3:uid="{A675B193-0A7D-49E4-B4FA-282D6EF81B0F}" name="Order Priority"/>
    <tableColumn id="6" xr3:uid="{AE199B49-EB79-4B07-B5B8-4E729F463F30}" name="Date" dataDxfId="7"/>
    <tableColumn id="7" xr3:uid="{47A0CEAF-2DEB-4AB2-86A6-9A8AD458EF13}" name="Order ID"/>
    <tableColumn id="8" xr3:uid="{623AF19C-714E-4C43-B1E6-04D737AFBB54}" name="Units Sold"/>
    <tableColumn id="9" xr3:uid="{B1D90035-F548-4974-B5E9-E6346426475E}" name="Unit Price"/>
    <tableColumn id="10" xr3:uid="{9F04672D-C08E-47DA-9461-D9FBE195659F}" name="Unit Cost" dataDxfId="6"/>
    <tableColumn id="11" xr3:uid="{C078A845-E9B0-4F14-9707-D1E97A86F977}" name="Revenue">
      <calculatedColumnFormula>H2*I2</calculatedColumnFormula>
    </tableColumn>
    <tableColumn id="12" xr3:uid="{37516870-25EC-476C-816F-FFEAC2B0805F}" name="Total Cost">
      <calculatedColumnFormula>H2*J2</calculatedColumnFormula>
    </tableColumn>
    <tableColumn id="13" xr3:uid="{59D26678-4404-4C12-A181-E7A3910F829E}" name="Profit" dataDxfId="5">
      <calculatedColumnFormula>K2-L2</calculatedColumnFormula>
    </tableColumn>
    <tableColumn id="14" xr3:uid="{E56CA546-ABBD-4A98-8A47-94B984BC3CF8}" name="Year">
      <calculatedColumnFormula>YEAR(F2)</calculatedColumnFormula>
    </tableColumn>
    <tableColumn id="15" xr3:uid="{A9A854FA-ED60-427A-B26F-FB08D1C72991}" name="Month" dataDxfId="4">
      <calculatedColumnFormula>TEXT(Table1[[#This Row],[Date]],"MMM")</calculatedColumnFormula>
    </tableColumn>
    <tableColumn id="16" xr3:uid="{2E332E3A-68F2-4C13-BEF6-18B5DA7B7AE3}" name="Months" dataDxfId="3">
      <calculatedColumnFormula>MONTH(Table1[[#This Row],[Date]])</calculatedColumnFormula>
    </tableColumn>
    <tableColumn id="17" xr3:uid="{0A28285B-628C-40E1-8E2F-CB454444EBA5}" name="Quarter" dataDxfId="2">
      <calculatedColumnFormula>"Q"&amp;ROUNDUP(P2/3,0)</calculatedColumnFormula>
    </tableColumn>
    <tableColumn id="18" xr3:uid="{0C6566C3-AB95-42DB-B14B-903D919D8AA5}" name="Week" dataDxfId="1">
      <calculatedColumnFormula>WEEKNUM(F2)</calculatedColumnFormula>
    </tableColumn>
    <tableColumn id="19" xr3:uid="{756367DF-701D-427E-B82B-49704344D29A}"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9D59D-1F9D-4C13-A21D-4C16BF80B079}">
  <dimension ref="A1:D33"/>
  <sheetViews>
    <sheetView topLeftCell="A23" workbookViewId="0">
      <selection activeCell="P12" sqref="P12"/>
    </sheetView>
  </sheetViews>
  <sheetFormatPr defaultRowHeight="14.4" x14ac:dyDescent="0.3"/>
  <cols>
    <col min="1" max="1" width="14.5546875" bestFit="1" customWidth="1"/>
    <col min="2" max="3" width="12" bestFit="1" customWidth="1"/>
    <col min="4" max="4" width="15.88671875" bestFit="1" customWidth="1"/>
  </cols>
  <sheetData>
    <row r="1" spans="1:4" x14ac:dyDescent="0.3">
      <c r="A1" s="9" t="s">
        <v>13</v>
      </c>
      <c r="B1" t="s">
        <v>121</v>
      </c>
    </row>
    <row r="3" spans="1:4" x14ac:dyDescent="0.3">
      <c r="A3" s="9" t="s">
        <v>118</v>
      </c>
      <c r="B3" t="s">
        <v>131</v>
      </c>
      <c r="C3" t="s">
        <v>130</v>
      </c>
      <c r="D3" t="s">
        <v>133</v>
      </c>
    </row>
    <row r="4" spans="1:4" x14ac:dyDescent="0.3">
      <c r="A4" s="10" t="s">
        <v>52</v>
      </c>
      <c r="B4">
        <v>6336545.4799999995</v>
      </c>
      <c r="C4">
        <v>1609947.5199999996</v>
      </c>
      <c r="D4">
        <v>4726597.96</v>
      </c>
    </row>
    <row r="5" spans="1:4" x14ac:dyDescent="0.3">
      <c r="A5" s="11" t="s">
        <v>124</v>
      </c>
      <c r="B5">
        <v>5997054.9799999995</v>
      </c>
      <c r="C5">
        <v>1487261.0199999996</v>
      </c>
      <c r="D5">
        <v>4509793.96</v>
      </c>
    </row>
    <row r="6" spans="1:4" x14ac:dyDescent="0.3">
      <c r="A6" s="11" t="s">
        <v>126</v>
      </c>
      <c r="B6">
        <v>339490.5</v>
      </c>
      <c r="C6">
        <v>122686.5</v>
      </c>
      <c r="D6">
        <v>216804</v>
      </c>
    </row>
    <row r="7" spans="1:4" x14ac:dyDescent="0.3">
      <c r="A7" s="10" t="s">
        <v>15</v>
      </c>
      <c r="B7">
        <v>6161257.9000000004</v>
      </c>
      <c r="C7">
        <v>1802771.7</v>
      </c>
      <c r="D7">
        <v>4358486.2</v>
      </c>
    </row>
    <row r="8" spans="1:4" x14ac:dyDescent="0.3">
      <c r="A8" s="11" t="s">
        <v>124</v>
      </c>
      <c r="B8">
        <v>5513227.5</v>
      </c>
      <c r="C8">
        <v>1367272.5</v>
      </c>
      <c r="D8">
        <v>4145955</v>
      </c>
    </row>
    <row r="9" spans="1:4" x14ac:dyDescent="0.3">
      <c r="A9" s="11" t="s">
        <v>125</v>
      </c>
      <c r="B9">
        <v>648030.4</v>
      </c>
      <c r="C9">
        <v>435499.2</v>
      </c>
      <c r="D9">
        <v>212531.20000000001</v>
      </c>
    </row>
    <row r="10" spans="1:4" x14ac:dyDescent="0.3">
      <c r="A10" s="10" t="s">
        <v>91</v>
      </c>
      <c r="B10">
        <v>6052890.8600000003</v>
      </c>
      <c r="C10">
        <v>2425317.87</v>
      </c>
      <c r="D10">
        <v>3627572.9899999998</v>
      </c>
    </row>
    <row r="11" spans="1:4" x14ac:dyDescent="0.3">
      <c r="A11" s="11" t="s">
        <v>124</v>
      </c>
      <c r="B11">
        <v>1117953.6600000001</v>
      </c>
      <c r="C11">
        <v>404010.78000000014</v>
      </c>
      <c r="D11">
        <v>713942.88</v>
      </c>
    </row>
    <row r="12" spans="1:4" x14ac:dyDescent="0.3">
      <c r="A12" s="11" t="s">
        <v>126</v>
      </c>
      <c r="B12">
        <v>4934937.2</v>
      </c>
      <c r="C12">
        <v>2021307.0899999999</v>
      </c>
      <c r="D12">
        <v>2913630.11</v>
      </c>
    </row>
    <row r="13" spans="1:4" x14ac:dyDescent="0.3">
      <c r="A13" s="10" t="s">
        <v>26</v>
      </c>
      <c r="B13">
        <v>5822036.2000000002</v>
      </c>
      <c r="C13">
        <v>1267258.3999999999</v>
      </c>
      <c r="D13">
        <v>4554777.8000000007</v>
      </c>
    </row>
    <row r="14" spans="1:4" x14ac:dyDescent="0.3">
      <c r="A14" s="11" t="s">
        <v>125</v>
      </c>
      <c r="B14">
        <v>2559474.1</v>
      </c>
      <c r="C14">
        <v>634745.89999999991</v>
      </c>
      <c r="D14">
        <v>1924728.2000000002</v>
      </c>
    </row>
    <row r="15" spans="1:4" x14ac:dyDescent="0.3">
      <c r="A15" s="11" t="s">
        <v>126</v>
      </c>
      <c r="B15">
        <v>3262562.1</v>
      </c>
      <c r="C15">
        <v>632512.5</v>
      </c>
      <c r="D15">
        <v>2630049.6</v>
      </c>
    </row>
    <row r="16" spans="1:4" x14ac:dyDescent="0.3">
      <c r="A16" s="10" t="s">
        <v>89</v>
      </c>
      <c r="B16">
        <v>5643356.5500000007</v>
      </c>
      <c r="C16">
        <v>1457942.76</v>
      </c>
      <c r="D16">
        <v>4185413.7900000005</v>
      </c>
    </row>
    <row r="17" spans="1:4" x14ac:dyDescent="0.3">
      <c r="A17" s="11" t="s">
        <v>124</v>
      </c>
      <c r="B17">
        <v>524870.06000000006</v>
      </c>
      <c r="C17">
        <v>160935.32000000007</v>
      </c>
      <c r="D17">
        <v>363934.74</v>
      </c>
    </row>
    <row r="18" spans="1:4" x14ac:dyDescent="0.3">
      <c r="A18" s="11" t="s">
        <v>125</v>
      </c>
      <c r="B18">
        <v>4647149.58</v>
      </c>
      <c r="C18">
        <v>1152486.42</v>
      </c>
      <c r="D18">
        <v>3494663.16</v>
      </c>
    </row>
    <row r="19" spans="1:4" x14ac:dyDescent="0.3">
      <c r="A19" s="11" t="s">
        <v>127</v>
      </c>
      <c r="B19">
        <v>471336.91000000003</v>
      </c>
      <c r="C19">
        <v>144521.02000000002</v>
      </c>
      <c r="D19">
        <v>326815.89</v>
      </c>
    </row>
    <row r="20" spans="1:4" x14ac:dyDescent="0.3">
      <c r="A20" s="10" t="s">
        <v>98</v>
      </c>
      <c r="B20">
        <v>5449517.9499999993</v>
      </c>
      <c r="C20">
        <v>1385883.27</v>
      </c>
      <c r="D20">
        <v>4063634.6799999997</v>
      </c>
    </row>
    <row r="21" spans="1:4" x14ac:dyDescent="0.3">
      <c r="A21" s="11" t="s">
        <v>124</v>
      </c>
      <c r="B21">
        <v>3430251.15</v>
      </c>
      <c r="C21">
        <v>805558.14</v>
      </c>
      <c r="D21">
        <v>2624693.0099999998</v>
      </c>
    </row>
    <row r="22" spans="1:4" x14ac:dyDescent="0.3">
      <c r="A22" s="11" t="s">
        <v>126</v>
      </c>
      <c r="B22">
        <v>2019266.7999999998</v>
      </c>
      <c r="C22">
        <v>580325.12999999989</v>
      </c>
      <c r="D22">
        <v>1438941.67</v>
      </c>
    </row>
    <row r="23" spans="1:4" x14ac:dyDescent="0.3">
      <c r="A23" s="10" t="s">
        <v>63</v>
      </c>
      <c r="B23">
        <v>5396577.2700000005</v>
      </c>
      <c r="C23">
        <v>1046233.75</v>
      </c>
      <c r="D23">
        <v>4350343.5200000005</v>
      </c>
    </row>
    <row r="24" spans="1:4" x14ac:dyDescent="0.3">
      <c r="A24" s="11" t="s">
        <v>125</v>
      </c>
      <c r="B24">
        <v>5396577.2700000005</v>
      </c>
      <c r="C24">
        <v>1046233.75</v>
      </c>
      <c r="D24">
        <v>4350343.5200000005</v>
      </c>
    </row>
    <row r="25" spans="1:4" x14ac:dyDescent="0.3">
      <c r="A25" s="10" t="s">
        <v>93</v>
      </c>
      <c r="B25">
        <v>5253769.42</v>
      </c>
      <c r="C25">
        <v>1417493.49</v>
      </c>
      <c r="D25">
        <v>3836275.9299999997</v>
      </c>
    </row>
    <row r="26" spans="1:4" x14ac:dyDescent="0.3">
      <c r="A26" s="11" t="s">
        <v>124</v>
      </c>
      <c r="B26">
        <v>3296425.02</v>
      </c>
      <c r="C26">
        <v>639077.5</v>
      </c>
      <c r="D26">
        <v>2657347.52</v>
      </c>
    </row>
    <row r="27" spans="1:4" x14ac:dyDescent="0.3">
      <c r="A27" s="11" t="s">
        <v>125</v>
      </c>
      <c r="B27">
        <v>1957344.4</v>
      </c>
      <c r="C27">
        <v>778415.99</v>
      </c>
      <c r="D27">
        <v>1178928.4099999999</v>
      </c>
    </row>
    <row r="28" spans="1:4" x14ac:dyDescent="0.3">
      <c r="A28" s="10" t="s">
        <v>81</v>
      </c>
      <c r="B28">
        <v>4478800.21</v>
      </c>
      <c r="C28">
        <v>1512926.8299999998</v>
      </c>
      <c r="D28">
        <v>2965873.38</v>
      </c>
    </row>
    <row r="29" spans="1:4" x14ac:dyDescent="0.3">
      <c r="A29" s="11" t="s">
        <v>124</v>
      </c>
      <c r="B29">
        <v>3162704.8</v>
      </c>
      <c r="C29">
        <v>1257775.5799999998</v>
      </c>
      <c r="D29">
        <v>1904929.22</v>
      </c>
    </row>
    <row r="30" spans="1:4" x14ac:dyDescent="0.3">
      <c r="A30" s="11" t="s">
        <v>126</v>
      </c>
      <c r="B30">
        <v>1316095.4100000001</v>
      </c>
      <c r="C30">
        <v>255151.25</v>
      </c>
      <c r="D30">
        <v>1060944.1600000001</v>
      </c>
    </row>
    <row r="31" spans="1:4" x14ac:dyDescent="0.3">
      <c r="A31" s="10" t="s">
        <v>22</v>
      </c>
      <c r="B31">
        <v>4368316.6800000006</v>
      </c>
      <c r="C31">
        <v>846885.00000000047</v>
      </c>
      <c r="D31">
        <v>3521431.68</v>
      </c>
    </row>
    <row r="32" spans="1:4" x14ac:dyDescent="0.3">
      <c r="A32" s="11" t="s">
        <v>126</v>
      </c>
      <c r="B32">
        <v>4368316.6800000006</v>
      </c>
      <c r="C32">
        <v>846885.00000000047</v>
      </c>
      <c r="D32">
        <v>3521431.68</v>
      </c>
    </row>
    <row r="33" spans="1:4" x14ac:dyDescent="0.3">
      <c r="A33" s="10" t="s">
        <v>119</v>
      </c>
      <c r="B33">
        <v>54963068.519999996</v>
      </c>
      <c r="C33">
        <v>14772660.590000002</v>
      </c>
      <c r="D33">
        <v>40190407.930000007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B058-83DA-4CC9-A59B-C322F5B67805}">
  <dimension ref="A1:D8"/>
  <sheetViews>
    <sheetView topLeftCell="D1" workbookViewId="0">
      <selection activeCell="P20" sqref="P20"/>
    </sheetView>
  </sheetViews>
  <sheetFormatPr defaultRowHeight="14.4" x14ac:dyDescent="0.3"/>
  <cols>
    <col min="1" max="1" width="12.5546875" bestFit="1" customWidth="1"/>
    <col min="2" max="3" width="12" bestFit="1" customWidth="1"/>
    <col min="4" max="4" width="10.109375" bestFit="1" customWidth="1"/>
  </cols>
  <sheetData>
    <row r="1" spans="1:4" x14ac:dyDescent="0.3">
      <c r="A1" s="9" t="s">
        <v>13</v>
      </c>
      <c r="B1" t="s">
        <v>121</v>
      </c>
    </row>
    <row r="3" spans="1:4" x14ac:dyDescent="0.3">
      <c r="A3" s="9" t="s">
        <v>118</v>
      </c>
      <c r="B3" t="s">
        <v>128</v>
      </c>
      <c r="C3" t="s">
        <v>129</v>
      </c>
      <c r="D3" t="s">
        <v>130</v>
      </c>
    </row>
    <row r="4" spans="1:4" x14ac:dyDescent="0.3">
      <c r="A4" s="10" t="s">
        <v>125</v>
      </c>
      <c r="B4" s="15">
        <v>43105261.490000002</v>
      </c>
      <c r="C4" s="15">
        <v>29784507.520000003</v>
      </c>
      <c r="D4" s="3">
        <v>13320753.970000001</v>
      </c>
    </row>
    <row r="5" spans="1:4" x14ac:dyDescent="0.3">
      <c r="A5" s="10" t="s">
        <v>124</v>
      </c>
      <c r="B5" s="15">
        <v>37497808.759999998</v>
      </c>
      <c r="C5" s="15">
        <v>26680550.170000002</v>
      </c>
      <c r="D5" s="3">
        <v>10817258.590000002</v>
      </c>
    </row>
    <row r="6" spans="1:4" x14ac:dyDescent="0.3">
      <c r="A6" s="10" t="s">
        <v>126</v>
      </c>
      <c r="B6" s="15">
        <v>34633252.090000011</v>
      </c>
      <c r="C6" s="15">
        <v>23104972.010000002</v>
      </c>
      <c r="D6" s="3">
        <v>11528280.08</v>
      </c>
    </row>
    <row r="7" spans="1:4" x14ac:dyDescent="0.3">
      <c r="A7" s="10" t="s">
        <v>127</v>
      </c>
      <c r="B7" s="15">
        <v>22112445.969999999</v>
      </c>
      <c r="C7" s="15">
        <v>13610540.209999999</v>
      </c>
      <c r="D7" s="3">
        <v>8501905.7600000016</v>
      </c>
    </row>
    <row r="8" spans="1:4" x14ac:dyDescent="0.3">
      <c r="A8" s="10" t="s">
        <v>119</v>
      </c>
      <c r="B8" s="15">
        <v>137348768.31</v>
      </c>
      <c r="C8" s="15">
        <v>93180569.909999996</v>
      </c>
      <c r="D8" s="3">
        <v>44168198.400000006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81F66-75B8-4D4F-A31B-0E782052D453}">
  <dimension ref="A1:D31"/>
  <sheetViews>
    <sheetView topLeftCell="A2" workbookViewId="0">
      <selection activeCell="I28" sqref="I28"/>
    </sheetView>
  </sheetViews>
  <sheetFormatPr defaultRowHeight="14.4" x14ac:dyDescent="0.3"/>
  <cols>
    <col min="1" max="1" width="19.6640625" bestFit="1" customWidth="1"/>
    <col min="2" max="2" width="13.109375" bestFit="1" customWidth="1"/>
    <col min="3" max="3" width="12" bestFit="1" customWidth="1"/>
    <col min="4" max="4" width="10.109375" bestFit="1" customWidth="1"/>
  </cols>
  <sheetData>
    <row r="1" spans="1:4" x14ac:dyDescent="0.3">
      <c r="A1" s="9" t="s">
        <v>4</v>
      </c>
      <c r="B1" t="s">
        <v>18</v>
      </c>
    </row>
    <row r="3" spans="1:4" x14ac:dyDescent="0.3">
      <c r="A3" s="9" t="s">
        <v>118</v>
      </c>
      <c r="B3" t="s">
        <v>128</v>
      </c>
      <c r="C3" t="s">
        <v>129</v>
      </c>
      <c r="D3" t="s">
        <v>135</v>
      </c>
    </row>
    <row r="4" spans="1:4" x14ac:dyDescent="0.3">
      <c r="A4" s="10" t="s">
        <v>15</v>
      </c>
      <c r="B4" s="15">
        <v>6161257.9000000004</v>
      </c>
      <c r="C4" s="15">
        <v>4358486.2</v>
      </c>
      <c r="D4" s="3">
        <v>1802771.7</v>
      </c>
    </row>
    <row r="5" spans="1:4" x14ac:dyDescent="0.3">
      <c r="A5" s="10" t="s">
        <v>52</v>
      </c>
      <c r="B5" s="15">
        <v>5997054.9799999995</v>
      </c>
      <c r="C5" s="15">
        <v>4509793.96</v>
      </c>
      <c r="D5" s="3">
        <v>1487261.0199999996</v>
      </c>
    </row>
    <row r="6" spans="1:4" x14ac:dyDescent="0.3">
      <c r="A6" s="10" t="s">
        <v>63</v>
      </c>
      <c r="B6" s="15">
        <v>5396577.2700000005</v>
      </c>
      <c r="C6" s="15">
        <v>4350343.5200000005</v>
      </c>
      <c r="D6" s="3">
        <v>1046233.75</v>
      </c>
    </row>
    <row r="7" spans="1:4" x14ac:dyDescent="0.3">
      <c r="A7" s="10" t="s">
        <v>91</v>
      </c>
      <c r="B7" s="15">
        <v>4934937.2</v>
      </c>
      <c r="C7" s="15">
        <v>2913630.11</v>
      </c>
      <c r="D7" s="3">
        <v>2021307.0899999999</v>
      </c>
    </row>
    <row r="8" spans="1:4" x14ac:dyDescent="0.3">
      <c r="A8" s="10" t="s">
        <v>38</v>
      </c>
      <c r="B8" s="15">
        <v>4220728.8</v>
      </c>
      <c r="C8" s="15">
        <v>2542187.8199999998</v>
      </c>
      <c r="D8" s="3">
        <v>1678540.98</v>
      </c>
    </row>
    <row r="9" spans="1:4" x14ac:dyDescent="0.3">
      <c r="A9" s="10" t="s">
        <v>62</v>
      </c>
      <c r="B9" s="15">
        <v>3458252</v>
      </c>
      <c r="C9" s="15">
        <v>2082940.2999999998</v>
      </c>
      <c r="D9" s="3">
        <v>1375311.7000000002</v>
      </c>
    </row>
    <row r="10" spans="1:4" x14ac:dyDescent="0.3">
      <c r="A10" s="10" t="s">
        <v>82</v>
      </c>
      <c r="B10" s="15">
        <v>2836990.8</v>
      </c>
      <c r="C10" s="15">
        <v>1708748.3699999999</v>
      </c>
      <c r="D10" s="3">
        <v>1128242.43</v>
      </c>
    </row>
    <row r="11" spans="1:4" x14ac:dyDescent="0.3">
      <c r="A11" s="10" t="s">
        <v>39</v>
      </c>
      <c r="B11" s="15">
        <v>2533654</v>
      </c>
      <c r="C11" s="15">
        <v>1582243.4999999998</v>
      </c>
      <c r="D11" s="3">
        <v>951410.50000000023</v>
      </c>
    </row>
    <row r="12" spans="1:4" x14ac:dyDescent="0.3">
      <c r="A12" s="10" t="s">
        <v>64</v>
      </c>
      <c r="B12" s="15">
        <v>2198981.92</v>
      </c>
      <c r="C12" s="15">
        <v>1373243.88</v>
      </c>
      <c r="D12" s="3">
        <v>825738.04</v>
      </c>
    </row>
    <row r="13" spans="1:4" x14ac:dyDescent="0.3">
      <c r="A13" s="10" t="s">
        <v>93</v>
      </c>
      <c r="B13" s="15">
        <v>1957344.4</v>
      </c>
      <c r="C13" s="15">
        <v>1178928.4099999999</v>
      </c>
      <c r="D13" s="3">
        <v>778415.99</v>
      </c>
    </row>
    <row r="14" spans="1:4" x14ac:dyDescent="0.3">
      <c r="A14" s="10" t="s">
        <v>96</v>
      </c>
      <c r="B14" s="15">
        <v>1356180.0999999999</v>
      </c>
      <c r="C14" s="15">
        <v>772106.23</v>
      </c>
      <c r="D14" s="3">
        <v>584073.86999999988</v>
      </c>
    </row>
    <row r="15" spans="1:4" x14ac:dyDescent="0.3">
      <c r="A15" s="10" t="s">
        <v>99</v>
      </c>
      <c r="B15" s="15">
        <v>1245112.92</v>
      </c>
      <c r="C15" s="15">
        <v>734896.26</v>
      </c>
      <c r="D15" s="3">
        <v>510216.65999999992</v>
      </c>
    </row>
    <row r="16" spans="1:4" x14ac:dyDescent="0.3">
      <c r="A16" s="10" t="s">
        <v>69</v>
      </c>
      <c r="B16" s="15">
        <v>1244708.3999999999</v>
      </c>
      <c r="C16" s="15">
        <v>749700.51</v>
      </c>
      <c r="D16" s="3">
        <v>495007.8899999999</v>
      </c>
    </row>
    <row r="17" spans="1:4" x14ac:dyDescent="0.3">
      <c r="A17" s="10" t="s">
        <v>71</v>
      </c>
      <c r="B17" s="15">
        <v>793518</v>
      </c>
      <c r="C17" s="15">
        <v>477943.94999999995</v>
      </c>
      <c r="D17" s="3">
        <v>315574.05000000005</v>
      </c>
    </row>
    <row r="18" spans="1:4" x14ac:dyDescent="0.3">
      <c r="A18" s="10" t="s">
        <v>54</v>
      </c>
      <c r="B18" s="15">
        <v>745426</v>
      </c>
      <c r="C18" s="15">
        <v>448977.64999999997</v>
      </c>
      <c r="D18" s="3">
        <v>296448.35000000003</v>
      </c>
    </row>
    <row r="19" spans="1:4" x14ac:dyDescent="0.3">
      <c r="A19" s="10" t="s">
        <v>84</v>
      </c>
      <c r="B19" s="15">
        <v>668356.48</v>
      </c>
      <c r="C19" s="15">
        <v>219197.44000000003</v>
      </c>
      <c r="D19" s="3">
        <v>449159.03999999992</v>
      </c>
    </row>
    <row r="20" spans="1:4" x14ac:dyDescent="0.3">
      <c r="A20" s="10" t="s">
        <v>100</v>
      </c>
      <c r="B20" s="15">
        <v>617347.08000000007</v>
      </c>
      <c r="C20" s="15">
        <v>497662.08</v>
      </c>
      <c r="D20" s="3">
        <v>119685.00000000006</v>
      </c>
    </row>
    <row r="21" spans="1:4" x14ac:dyDescent="0.3">
      <c r="A21" s="10" t="s">
        <v>42</v>
      </c>
      <c r="B21" s="15">
        <v>585795.45000000007</v>
      </c>
      <c r="C21" s="15">
        <v>378345.33</v>
      </c>
      <c r="D21" s="3">
        <v>207450.12000000005</v>
      </c>
    </row>
    <row r="22" spans="1:4" x14ac:dyDescent="0.3">
      <c r="A22" s="10" t="s">
        <v>102</v>
      </c>
      <c r="B22" s="15">
        <v>455479.03999999998</v>
      </c>
      <c r="C22" s="15">
        <v>149381.12000000002</v>
      </c>
      <c r="D22" s="3">
        <v>306097.91999999993</v>
      </c>
    </row>
    <row r="23" spans="1:4" x14ac:dyDescent="0.3">
      <c r="A23" s="10" t="s">
        <v>98</v>
      </c>
      <c r="B23" s="15">
        <v>435466.89999999997</v>
      </c>
      <c r="C23" s="15">
        <v>247921.87</v>
      </c>
      <c r="D23" s="3">
        <v>187545.02999999997</v>
      </c>
    </row>
    <row r="24" spans="1:4" x14ac:dyDescent="0.3">
      <c r="A24" s="10" t="s">
        <v>75</v>
      </c>
      <c r="B24" s="15">
        <v>324971.44</v>
      </c>
      <c r="C24" s="15">
        <v>202941.65999999997</v>
      </c>
      <c r="D24" s="3">
        <v>122029.78000000003</v>
      </c>
    </row>
    <row r="25" spans="1:4" x14ac:dyDescent="0.3">
      <c r="A25" s="10" t="s">
        <v>111</v>
      </c>
      <c r="B25" s="15">
        <v>246415.95</v>
      </c>
      <c r="C25" s="15">
        <v>170860.05000000002</v>
      </c>
      <c r="D25" s="3">
        <v>75555.899999999994</v>
      </c>
    </row>
    <row r="26" spans="1:4" x14ac:dyDescent="0.3">
      <c r="A26" s="10" t="s">
        <v>110</v>
      </c>
      <c r="B26" s="15">
        <v>197883.4</v>
      </c>
      <c r="C26" s="15">
        <v>112659.81999999999</v>
      </c>
      <c r="D26" s="3">
        <v>85223.58</v>
      </c>
    </row>
    <row r="27" spans="1:4" x14ac:dyDescent="0.3">
      <c r="A27" s="10" t="s">
        <v>108</v>
      </c>
      <c r="B27" s="15">
        <v>71253.210000000006</v>
      </c>
      <c r="C27" s="15">
        <v>52848.04</v>
      </c>
      <c r="D27" s="3">
        <v>18405.170000000006</v>
      </c>
    </row>
    <row r="28" spans="1:4" x14ac:dyDescent="0.3">
      <c r="A28" s="10" t="s">
        <v>78</v>
      </c>
      <c r="B28" s="15">
        <v>26344.260000000002</v>
      </c>
      <c r="C28" s="15">
        <v>15549.03</v>
      </c>
      <c r="D28" s="3">
        <v>10795.230000000001</v>
      </c>
    </row>
    <row r="29" spans="1:4" x14ac:dyDescent="0.3">
      <c r="A29" s="10" t="s">
        <v>50</v>
      </c>
      <c r="B29" s="15">
        <v>20404.71</v>
      </c>
      <c r="C29" s="15">
        <v>15134.039999999999</v>
      </c>
      <c r="D29" s="3">
        <v>5270.67</v>
      </c>
    </row>
    <row r="30" spans="1:4" x14ac:dyDescent="0.3">
      <c r="A30" s="10" t="s">
        <v>36</v>
      </c>
      <c r="B30" s="15">
        <v>19103.439999999999</v>
      </c>
      <c r="C30" s="15">
        <v>11275.320000000002</v>
      </c>
      <c r="D30" s="3">
        <v>7828.1199999999972</v>
      </c>
    </row>
    <row r="31" spans="1:4" x14ac:dyDescent="0.3">
      <c r="A31" s="10" t="s">
        <v>119</v>
      </c>
      <c r="B31" s="15">
        <v>48749546.049999997</v>
      </c>
      <c r="C31" s="15">
        <v>31857946.469999999</v>
      </c>
      <c r="D31" s="3">
        <v>16891599.579999998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F119F-C172-4CD4-88C3-F88058C94BE7}">
  <dimension ref="A3:D12"/>
  <sheetViews>
    <sheetView topLeftCell="B4" workbookViewId="0">
      <selection activeCell="S19" sqref="S19"/>
    </sheetView>
  </sheetViews>
  <sheetFormatPr defaultRowHeight="14.4" x14ac:dyDescent="0.3"/>
  <cols>
    <col min="1" max="1" width="12.5546875" customWidth="1"/>
    <col min="2" max="2" width="10.109375" bestFit="1" customWidth="1"/>
    <col min="3" max="4" width="12" bestFit="1" customWidth="1"/>
  </cols>
  <sheetData>
    <row r="3" spans="1:4" x14ac:dyDescent="0.3">
      <c r="A3" s="9" t="s">
        <v>118</v>
      </c>
      <c r="B3" t="s">
        <v>130</v>
      </c>
      <c r="C3" t="s">
        <v>131</v>
      </c>
      <c r="D3" t="s">
        <v>129</v>
      </c>
    </row>
    <row r="4" spans="1:4" x14ac:dyDescent="0.3">
      <c r="A4" s="10">
        <v>2016</v>
      </c>
      <c r="B4" s="3">
        <v>6629567.4300000006</v>
      </c>
      <c r="C4" s="15">
        <v>19186024.920000002</v>
      </c>
      <c r="D4" s="15">
        <v>12556457.490000002</v>
      </c>
    </row>
    <row r="5" spans="1:4" x14ac:dyDescent="0.3">
      <c r="A5" s="10">
        <v>2017</v>
      </c>
      <c r="B5" s="3">
        <v>4089353.4499999993</v>
      </c>
      <c r="C5" s="15">
        <v>13373419.629999999</v>
      </c>
      <c r="D5" s="15">
        <v>9284066.1800000016</v>
      </c>
    </row>
    <row r="6" spans="1:4" x14ac:dyDescent="0.3">
      <c r="A6" s="10">
        <v>2018</v>
      </c>
      <c r="B6" s="3">
        <v>4903838.0100000007</v>
      </c>
      <c r="C6" s="15">
        <v>12372867.220000001</v>
      </c>
      <c r="D6" s="15">
        <v>7469029.2100000009</v>
      </c>
    </row>
    <row r="7" spans="1:4" x14ac:dyDescent="0.3">
      <c r="A7" s="10">
        <v>2019</v>
      </c>
      <c r="B7" s="3">
        <v>3996539.4400000013</v>
      </c>
      <c r="C7" s="15">
        <v>12427982.859999999</v>
      </c>
      <c r="D7" s="15">
        <v>8431443.4199999999</v>
      </c>
    </row>
    <row r="8" spans="1:4" x14ac:dyDescent="0.3">
      <c r="A8" s="10">
        <v>2020</v>
      </c>
      <c r="B8" s="3">
        <v>5879461.6800000006</v>
      </c>
      <c r="C8" s="15">
        <v>16630214.429999998</v>
      </c>
      <c r="D8" s="15">
        <v>10750752.749999998</v>
      </c>
    </row>
    <row r="9" spans="1:4" x14ac:dyDescent="0.3">
      <c r="A9" s="10">
        <v>2021</v>
      </c>
      <c r="B9" s="3">
        <v>6715420.04</v>
      </c>
      <c r="C9" s="15">
        <v>20330448.66</v>
      </c>
      <c r="D9" s="15">
        <v>13615028.619999997</v>
      </c>
    </row>
    <row r="10" spans="1:4" x14ac:dyDescent="0.3">
      <c r="A10" s="10">
        <v>2022</v>
      </c>
      <c r="B10" s="3">
        <v>9213010.1199999992</v>
      </c>
      <c r="C10" s="15">
        <v>31898644.52</v>
      </c>
      <c r="D10" s="15">
        <v>22685634.400000002</v>
      </c>
    </row>
    <row r="11" spans="1:4" x14ac:dyDescent="0.3">
      <c r="A11" s="10">
        <v>2023</v>
      </c>
      <c r="B11" s="3">
        <v>2741008.2300000004</v>
      </c>
      <c r="C11" s="15">
        <v>11129166.070000002</v>
      </c>
      <c r="D11" s="15">
        <v>8388157.8400000008</v>
      </c>
    </row>
    <row r="12" spans="1:4" x14ac:dyDescent="0.3">
      <c r="A12" s="10" t="s">
        <v>119</v>
      </c>
      <c r="B12" s="3">
        <v>44168198.400000006</v>
      </c>
      <c r="C12" s="15">
        <v>137348768.31</v>
      </c>
      <c r="D12" s="15">
        <v>93180569.910000011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7F0D2-F27F-4BE3-ACB5-E2583FE3E22F}">
  <dimension ref="A1:D16"/>
  <sheetViews>
    <sheetView workbookViewId="0">
      <selection activeCell="D21" sqref="D21"/>
    </sheetView>
  </sheetViews>
  <sheetFormatPr defaultRowHeight="14.4" x14ac:dyDescent="0.3"/>
  <cols>
    <col min="1" max="1" width="12.5546875" bestFit="1" customWidth="1"/>
    <col min="2" max="3" width="12" bestFit="1" customWidth="1"/>
    <col min="4" max="4" width="10.109375" bestFit="1" customWidth="1"/>
  </cols>
  <sheetData>
    <row r="1" spans="1:4" x14ac:dyDescent="0.3">
      <c r="A1" s="9" t="s">
        <v>13</v>
      </c>
      <c r="B1" t="s">
        <v>121</v>
      </c>
    </row>
    <row r="3" spans="1:4" x14ac:dyDescent="0.3">
      <c r="A3" s="9" t="s">
        <v>118</v>
      </c>
      <c r="B3" t="s">
        <v>131</v>
      </c>
      <c r="C3" t="s">
        <v>129</v>
      </c>
      <c r="D3" t="s">
        <v>130</v>
      </c>
    </row>
    <row r="4" spans="1:4" x14ac:dyDescent="0.3">
      <c r="A4" s="10" t="s">
        <v>122</v>
      </c>
      <c r="B4" s="15">
        <v>24740517.77</v>
      </c>
      <c r="C4" s="15">
        <v>17668467.260000002</v>
      </c>
      <c r="D4" s="3">
        <v>7072050.5099999988</v>
      </c>
    </row>
    <row r="5" spans="1:4" x14ac:dyDescent="0.3">
      <c r="A5" s="10" t="s">
        <v>143</v>
      </c>
      <c r="B5" s="15">
        <v>20568222.760000002</v>
      </c>
      <c r="C5" s="15">
        <v>14110622.110000001</v>
      </c>
      <c r="D5" s="3">
        <v>6457600.6500000004</v>
      </c>
    </row>
    <row r="6" spans="1:4" x14ac:dyDescent="0.3">
      <c r="A6" s="10" t="s">
        <v>137</v>
      </c>
      <c r="B6" s="15">
        <v>16187186.33</v>
      </c>
      <c r="C6" s="15">
        <v>11426977.98</v>
      </c>
      <c r="D6" s="3">
        <v>4760208.3500000006</v>
      </c>
    </row>
    <row r="7" spans="1:4" x14ac:dyDescent="0.3">
      <c r="A7" s="10" t="s">
        <v>139</v>
      </c>
      <c r="B7" s="15">
        <v>15669518.500000002</v>
      </c>
      <c r="C7" s="15">
        <v>10091055.439999999</v>
      </c>
      <c r="D7" s="3">
        <v>5578463.0599999996</v>
      </c>
    </row>
    <row r="8" spans="1:4" x14ac:dyDescent="0.3">
      <c r="A8" s="10" t="s">
        <v>142</v>
      </c>
      <c r="B8" s="15">
        <v>15287576.609999999</v>
      </c>
      <c r="C8" s="15">
        <v>10780653.359999999</v>
      </c>
      <c r="D8" s="3">
        <v>4506923.25</v>
      </c>
    </row>
    <row r="9" spans="1:4" x14ac:dyDescent="0.3">
      <c r="A9" s="10" t="s">
        <v>138</v>
      </c>
      <c r="B9" s="15">
        <v>13215739.989999998</v>
      </c>
      <c r="C9" s="15">
        <v>8633047.6900000013</v>
      </c>
      <c r="D9" s="3">
        <v>4582692.2999999989</v>
      </c>
    </row>
    <row r="10" spans="1:4" x14ac:dyDescent="0.3">
      <c r="A10" s="10" t="s">
        <v>132</v>
      </c>
      <c r="B10" s="15">
        <v>10482467.120000001</v>
      </c>
      <c r="C10" s="15">
        <v>7665610.1000000006</v>
      </c>
      <c r="D10" s="3">
        <v>2816857.02</v>
      </c>
    </row>
    <row r="11" spans="1:4" x14ac:dyDescent="0.3">
      <c r="A11" s="10" t="s">
        <v>144</v>
      </c>
      <c r="B11" s="15">
        <v>7249462.1200000001</v>
      </c>
      <c r="C11" s="15">
        <v>4893232.0500000007</v>
      </c>
      <c r="D11" s="3">
        <v>2356230.0699999998</v>
      </c>
    </row>
    <row r="12" spans="1:4" x14ac:dyDescent="0.3">
      <c r="A12" s="10" t="s">
        <v>141</v>
      </c>
      <c r="B12" s="15">
        <v>5314762.5599999996</v>
      </c>
      <c r="C12" s="15">
        <v>2970596.53</v>
      </c>
      <c r="D12" s="3">
        <v>2344166.0299999998</v>
      </c>
    </row>
    <row r="13" spans="1:4" x14ac:dyDescent="0.3">
      <c r="A13" s="10" t="s">
        <v>123</v>
      </c>
      <c r="B13" s="15">
        <v>5230325.7700000005</v>
      </c>
      <c r="C13" s="15">
        <v>3044946.34</v>
      </c>
      <c r="D13" s="3">
        <v>2185379.4300000002</v>
      </c>
    </row>
    <row r="14" spans="1:4" x14ac:dyDescent="0.3">
      <c r="A14" s="10" t="s">
        <v>136</v>
      </c>
      <c r="B14" s="15">
        <v>2274823.87</v>
      </c>
      <c r="C14" s="15">
        <v>1346472.81</v>
      </c>
      <c r="D14" s="3">
        <v>928351.06</v>
      </c>
    </row>
    <row r="15" spans="1:4" x14ac:dyDescent="0.3">
      <c r="A15" s="10" t="s">
        <v>140</v>
      </c>
      <c r="B15" s="15">
        <v>1128164.9099999999</v>
      </c>
      <c r="C15" s="15">
        <v>548888.24</v>
      </c>
      <c r="D15" s="3">
        <v>579276.66999999981</v>
      </c>
    </row>
    <row r="16" spans="1:4" x14ac:dyDescent="0.3">
      <c r="A16" s="10" t="s">
        <v>119</v>
      </c>
      <c r="B16" s="15">
        <v>137348768.31</v>
      </c>
      <c r="C16" s="15">
        <v>93180569.909999996</v>
      </c>
      <c r="D16" s="3">
        <v>44168198.399999999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2B32-70F2-4EC7-9761-B20C0B0BD9BF}">
  <dimension ref="A3:D16"/>
  <sheetViews>
    <sheetView workbookViewId="0">
      <selection activeCell="Q1" sqref="Q1"/>
    </sheetView>
  </sheetViews>
  <sheetFormatPr defaultRowHeight="14.4" x14ac:dyDescent="0.3"/>
  <cols>
    <col min="1" max="1" width="13.109375" bestFit="1" customWidth="1"/>
    <col min="2" max="3" width="12" bestFit="1" customWidth="1"/>
    <col min="4" max="4" width="10.109375" bestFit="1" customWidth="1"/>
  </cols>
  <sheetData>
    <row r="3" spans="1:4" x14ac:dyDescent="0.3">
      <c r="A3" s="9" t="s">
        <v>118</v>
      </c>
      <c r="B3" t="s">
        <v>150</v>
      </c>
      <c r="C3" t="s">
        <v>151</v>
      </c>
      <c r="D3" t="s">
        <v>135</v>
      </c>
    </row>
    <row r="4" spans="1:4" x14ac:dyDescent="0.3">
      <c r="A4" s="10" t="s">
        <v>20</v>
      </c>
      <c r="B4" s="15">
        <v>36601509.599999994</v>
      </c>
      <c r="C4" s="15">
        <v>22045460.940000001</v>
      </c>
      <c r="D4" s="3">
        <v>14556048.66</v>
      </c>
    </row>
    <row r="5" spans="1:4" x14ac:dyDescent="0.3">
      <c r="A5" s="10" t="s">
        <v>23</v>
      </c>
      <c r="B5" s="15">
        <v>30585380.07</v>
      </c>
      <c r="C5" s="15">
        <v>24655796.319999997</v>
      </c>
      <c r="D5" s="3">
        <v>5929583.75</v>
      </c>
    </row>
    <row r="6" spans="1:4" x14ac:dyDescent="0.3">
      <c r="A6" s="10" t="s">
        <v>16</v>
      </c>
      <c r="B6" s="15">
        <v>29889712.289999992</v>
      </c>
      <c r="C6" s="15">
        <v>22477106.580000002</v>
      </c>
      <c r="D6" s="3">
        <v>7412605.709999999</v>
      </c>
    </row>
    <row r="7" spans="1:4" x14ac:dyDescent="0.3">
      <c r="A7" s="10" t="s">
        <v>40</v>
      </c>
      <c r="B7" s="15">
        <v>10350327.6</v>
      </c>
      <c r="C7" s="15">
        <v>6463683.8999999994</v>
      </c>
      <c r="D7" s="3">
        <v>3886643.7</v>
      </c>
    </row>
    <row r="8" spans="1:4" x14ac:dyDescent="0.3">
      <c r="A8" s="10" t="s">
        <v>28</v>
      </c>
      <c r="B8" s="15">
        <v>7787292.7999999998</v>
      </c>
      <c r="C8" s="15">
        <v>2553958.4000000004</v>
      </c>
      <c r="D8" s="3">
        <v>5233334.3999999994</v>
      </c>
    </row>
    <row r="9" spans="1:4" x14ac:dyDescent="0.3">
      <c r="A9" s="10" t="s">
        <v>48</v>
      </c>
      <c r="B9" s="15">
        <v>5322898.9000000004</v>
      </c>
      <c r="C9" s="15">
        <v>3030455.47</v>
      </c>
      <c r="D9" s="3">
        <v>2292443.4299999997</v>
      </c>
    </row>
    <row r="10" spans="1:4" x14ac:dyDescent="0.3">
      <c r="A10" s="10" t="s">
        <v>44</v>
      </c>
      <c r="B10" s="15">
        <v>4503675.75</v>
      </c>
      <c r="C10" s="15">
        <v>3893065.75</v>
      </c>
      <c r="D10" s="3">
        <v>610610</v>
      </c>
    </row>
    <row r="11" spans="1:4" x14ac:dyDescent="0.3">
      <c r="A11" s="10" t="s">
        <v>33</v>
      </c>
      <c r="B11" s="15">
        <v>3980904.8400000003</v>
      </c>
      <c r="C11" s="15">
        <v>2760282.36</v>
      </c>
      <c r="D11" s="3">
        <v>1220622.48</v>
      </c>
    </row>
    <row r="12" spans="1:4" x14ac:dyDescent="0.3">
      <c r="A12" s="10" t="s">
        <v>30</v>
      </c>
      <c r="B12" s="15">
        <v>3089057.06</v>
      </c>
      <c r="C12" s="15">
        <v>1823237.4300000002</v>
      </c>
      <c r="D12" s="3">
        <v>1265819.6300000001</v>
      </c>
    </row>
    <row r="13" spans="1:4" x14ac:dyDescent="0.3">
      <c r="A13" s="10" t="s">
        <v>46</v>
      </c>
      <c r="B13" s="15">
        <v>2690794.6000000006</v>
      </c>
      <c r="C13" s="15">
        <v>1802747.3199999996</v>
      </c>
      <c r="D13" s="3">
        <v>888047.28000000026</v>
      </c>
    </row>
    <row r="14" spans="1:4" x14ac:dyDescent="0.3">
      <c r="A14" s="10" t="s">
        <v>58</v>
      </c>
      <c r="B14" s="15">
        <v>2080733.4600000002</v>
      </c>
      <c r="C14" s="15">
        <v>1328789.28</v>
      </c>
      <c r="D14" s="3">
        <v>751944.18000000017</v>
      </c>
    </row>
    <row r="15" spans="1:4" x14ac:dyDescent="0.3">
      <c r="A15" s="10" t="s">
        <v>35</v>
      </c>
      <c r="B15" s="15">
        <v>466481.34</v>
      </c>
      <c r="C15" s="15">
        <v>345986.16</v>
      </c>
      <c r="D15" s="3">
        <v>120495.18000000001</v>
      </c>
    </row>
    <row r="16" spans="1:4" x14ac:dyDescent="0.3">
      <c r="A16" s="10" t="s">
        <v>119</v>
      </c>
      <c r="B16" s="15">
        <v>137348768.31</v>
      </c>
      <c r="C16" s="15">
        <v>93180569.909999996</v>
      </c>
      <c r="D16" s="3">
        <v>44168198.399999999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74789-FFFB-443D-8F30-E7EAD1E229D9}">
  <dimension ref="A3:B6"/>
  <sheetViews>
    <sheetView workbookViewId="0">
      <selection activeCell="T8" sqref="T8"/>
    </sheetView>
  </sheetViews>
  <sheetFormatPr defaultRowHeight="14.4" x14ac:dyDescent="0.3"/>
  <cols>
    <col min="1" max="1" width="12.5546875" bestFit="1" customWidth="1"/>
    <col min="2" max="2" width="16" bestFit="1" customWidth="1"/>
  </cols>
  <sheetData>
    <row r="3" spans="1:2" x14ac:dyDescent="0.3">
      <c r="A3" s="9" t="s">
        <v>118</v>
      </c>
      <c r="B3" t="s">
        <v>152</v>
      </c>
    </row>
    <row r="4" spans="1:2" x14ac:dyDescent="0.3">
      <c r="A4" s="10" t="s">
        <v>17</v>
      </c>
      <c r="B4" s="15">
        <v>276782</v>
      </c>
    </row>
    <row r="5" spans="1:2" x14ac:dyDescent="0.3">
      <c r="A5" s="10" t="s">
        <v>24</v>
      </c>
      <c r="B5" s="15">
        <v>236089</v>
      </c>
    </row>
    <row r="6" spans="1:2" x14ac:dyDescent="0.3">
      <c r="A6" s="10" t="s">
        <v>119</v>
      </c>
      <c r="B6" s="15">
        <v>512871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E23A6-F3AA-4D0B-940A-35C6BB1A579D}">
  <dimension ref="A1:S101"/>
  <sheetViews>
    <sheetView topLeftCell="A2" workbookViewId="0">
      <selection sqref="A1:R101"/>
    </sheetView>
  </sheetViews>
  <sheetFormatPr defaultRowHeight="14.4" x14ac:dyDescent="0.3"/>
  <cols>
    <col min="1" max="1" width="23.109375" customWidth="1"/>
    <col min="2" max="2" width="29.21875" bestFit="1" customWidth="1"/>
    <col min="5" max="5" width="16.21875" customWidth="1"/>
    <col min="6" max="6" width="10.5546875" bestFit="1" customWidth="1"/>
    <col min="7" max="7" width="10" bestFit="1" customWidth="1"/>
    <col min="10" max="10" width="8.6640625" bestFit="1" customWidth="1"/>
    <col min="17" max="17" width="12.88671875" customWidth="1"/>
    <col min="18" max="18" width="15.33203125" customWidth="1"/>
    <col min="19" max="19" width="13.6640625" bestFit="1" customWidth="1"/>
  </cols>
  <sheetData>
    <row r="1" spans="1:19" x14ac:dyDescent="0.3">
      <c r="A1" s="1" t="s">
        <v>0</v>
      </c>
      <c r="B1" s="1" t="s">
        <v>1</v>
      </c>
      <c r="C1" s="1" t="s">
        <v>2</v>
      </c>
      <c r="D1" s="1" t="s">
        <v>3</v>
      </c>
      <c r="E1" s="1" t="s">
        <v>4</v>
      </c>
      <c r="F1" s="1" t="s">
        <v>5</v>
      </c>
      <c r="G1" s="1" t="s">
        <v>6</v>
      </c>
      <c r="H1" s="1" t="s">
        <v>7</v>
      </c>
      <c r="I1" s="1" t="s">
        <v>8</v>
      </c>
      <c r="J1" s="2" t="s">
        <v>9</v>
      </c>
      <c r="K1" t="s">
        <v>10</v>
      </c>
      <c r="L1" t="s">
        <v>11</v>
      </c>
      <c r="M1" s="3" t="s">
        <v>12</v>
      </c>
      <c r="N1" t="s">
        <v>13</v>
      </c>
      <c r="O1" t="s">
        <v>116</v>
      </c>
      <c r="P1" t="s">
        <v>117</v>
      </c>
      <c r="Q1" t="s">
        <v>115</v>
      </c>
      <c r="R1" t="s">
        <v>120</v>
      </c>
      <c r="S1" t="s">
        <v>134</v>
      </c>
    </row>
    <row r="2" spans="1:19" x14ac:dyDescent="0.3">
      <c r="A2" t="s">
        <v>14</v>
      </c>
      <c r="B2" t="s">
        <v>15</v>
      </c>
      <c r="C2" t="s">
        <v>16</v>
      </c>
      <c r="D2" t="s">
        <v>17</v>
      </c>
      <c r="E2" t="s">
        <v>18</v>
      </c>
      <c r="F2" s="4">
        <v>43481</v>
      </c>
      <c r="G2">
        <v>177713572</v>
      </c>
      <c r="H2">
        <v>8250</v>
      </c>
      <c r="I2">
        <v>668.27</v>
      </c>
      <c r="J2" s="5">
        <v>502.54</v>
      </c>
      <c r="K2">
        <f>H2*I2</f>
        <v>5513227.5</v>
      </c>
      <c r="L2">
        <f t="shared" ref="L2:L65" si="0">H2*J2</f>
        <v>4145955</v>
      </c>
      <c r="M2" s="3">
        <f>K2-L2</f>
        <v>1367272.5</v>
      </c>
      <c r="N2">
        <f>YEAR(F2)</f>
        <v>2019</v>
      </c>
      <c r="O2" t="str">
        <f>TEXT(Table1[[#This Row],[Date]],"MMM")</f>
        <v>Jan</v>
      </c>
      <c r="P2">
        <f>MONTH(Table1[[#This Row],[Date]])</f>
        <v>1</v>
      </c>
      <c r="Q2" t="str">
        <f>"Q"&amp;ROUNDUP(P2/3,0)</f>
        <v>Q1</v>
      </c>
      <c r="R2">
        <f t="shared" ref="R2:R33" si="1">WEEKNUM(F2)</f>
        <v>3</v>
      </c>
    </row>
    <row r="3" spans="1:19" x14ac:dyDescent="0.3">
      <c r="A3" t="s">
        <v>14</v>
      </c>
      <c r="B3" t="s">
        <v>19</v>
      </c>
      <c r="C3" t="s">
        <v>20</v>
      </c>
      <c r="D3" t="s">
        <v>17</v>
      </c>
      <c r="E3" t="s">
        <v>21</v>
      </c>
      <c r="F3" s="4">
        <v>43423</v>
      </c>
      <c r="G3">
        <v>419123971</v>
      </c>
      <c r="H3">
        <v>6952</v>
      </c>
      <c r="I3">
        <v>437.2</v>
      </c>
      <c r="J3" s="5">
        <v>263.33</v>
      </c>
      <c r="K3">
        <f t="shared" ref="K3:K66" si="2">H3*I3</f>
        <v>3039414.4</v>
      </c>
      <c r="L3">
        <f t="shared" si="0"/>
        <v>1830670.16</v>
      </c>
      <c r="M3" s="3">
        <f t="shared" ref="M3:M66" si="3">K3-L3</f>
        <v>1208744.24</v>
      </c>
      <c r="N3">
        <f t="shared" ref="N3:N66" si="4">YEAR(F3)</f>
        <v>2018</v>
      </c>
      <c r="O3" t="str">
        <f>TEXT(Table1[[#This Row],[Date]],"MMM")</f>
        <v>Nov</v>
      </c>
      <c r="P3">
        <f>MONTH(Table1[[#This Row],[Date]])</f>
        <v>11</v>
      </c>
      <c r="Q3" t="str">
        <f t="shared" ref="Q3:Q66" si="5">"Q"&amp;ROUNDUP(P3/3,0)</f>
        <v>Q4</v>
      </c>
      <c r="R3">
        <f>WEEKNUM(F3)</f>
        <v>47</v>
      </c>
    </row>
    <row r="4" spans="1:19" x14ac:dyDescent="0.3">
      <c r="A4" t="s">
        <v>14</v>
      </c>
      <c r="B4" t="s">
        <v>22</v>
      </c>
      <c r="C4" t="s">
        <v>23</v>
      </c>
      <c r="D4" t="s">
        <v>24</v>
      </c>
      <c r="E4" t="s">
        <v>25</v>
      </c>
      <c r="F4" s="4">
        <v>44652</v>
      </c>
      <c r="G4">
        <v>320009267</v>
      </c>
      <c r="H4">
        <v>6708</v>
      </c>
      <c r="I4">
        <v>651.21</v>
      </c>
      <c r="J4" s="5">
        <v>524.96</v>
      </c>
      <c r="K4">
        <f t="shared" si="2"/>
        <v>4368316.6800000006</v>
      </c>
      <c r="L4">
        <f t="shared" si="0"/>
        <v>3521431.68</v>
      </c>
      <c r="M4" s="3">
        <f t="shared" si="3"/>
        <v>846885.00000000047</v>
      </c>
      <c r="N4">
        <f t="shared" si="4"/>
        <v>2022</v>
      </c>
      <c r="O4" t="str">
        <f>TEXT(Table1[[#This Row],[Date]],"MMM")</f>
        <v>Apr</v>
      </c>
      <c r="P4">
        <f>MONTH(Table1[[#This Row],[Date]])</f>
        <v>4</v>
      </c>
      <c r="Q4" t="str">
        <f t="shared" si="5"/>
        <v>Q2</v>
      </c>
      <c r="R4">
        <f>WEEKNUM(F4)</f>
        <v>14</v>
      </c>
    </row>
    <row r="5" spans="1:19" x14ac:dyDescent="0.3">
      <c r="A5" t="s">
        <v>14</v>
      </c>
      <c r="B5" t="s">
        <v>26</v>
      </c>
      <c r="C5" t="s">
        <v>16</v>
      </c>
      <c r="D5" t="s">
        <v>17</v>
      </c>
      <c r="E5" t="s">
        <v>25</v>
      </c>
      <c r="F5" s="4">
        <v>42734</v>
      </c>
      <c r="G5">
        <v>441619336</v>
      </c>
      <c r="H5">
        <v>3830</v>
      </c>
      <c r="I5">
        <v>668.27</v>
      </c>
      <c r="J5" s="5">
        <v>502.54</v>
      </c>
      <c r="K5">
        <f t="shared" si="2"/>
        <v>2559474.1</v>
      </c>
      <c r="L5">
        <f t="shared" si="0"/>
        <v>1924728.2000000002</v>
      </c>
      <c r="M5" s="3">
        <f t="shared" si="3"/>
        <v>634745.89999999991</v>
      </c>
      <c r="N5">
        <f t="shared" si="4"/>
        <v>2016</v>
      </c>
      <c r="O5" t="str">
        <f>TEXT(Table1[[#This Row],[Date]],"MMM")</f>
        <v>Dec</v>
      </c>
      <c r="P5">
        <f>MONTH(Table1[[#This Row],[Date]])</f>
        <v>12</v>
      </c>
      <c r="Q5" t="str">
        <f t="shared" si="5"/>
        <v>Q4</v>
      </c>
      <c r="R5">
        <f>WEEKNUM(F5)</f>
        <v>53</v>
      </c>
    </row>
    <row r="6" spans="1:19" x14ac:dyDescent="0.3">
      <c r="A6" t="s">
        <v>14</v>
      </c>
      <c r="B6" t="s">
        <v>26</v>
      </c>
      <c r="C6" t="s">
        <v>23</v>
      </c>
      <c r="D6" t="s">
        <v>24</v>
      </c>
      <c r="E6" t="s">
        <v>21</v>
      </c>
      <c r="F6" s="4">
        <v>44309</v>
      </c>
      <c r="G6">
        <v>462405812</v>
      </c>
      <c r="H6">
        <v>5010</v>
      </c>
      <c r="I6">
        <v>651.21</v>
      </c>
      <c r="J6" s="5">
        <v>524.96</v>
      </c>
      <c r="K6">
        <f t="shared" si="2"/>
        <v>3262562.1</v>
      </c>
      <c r="L6">
        <f t="shared" si="0"/>
        <v>2630049.6</v>
      </c>
      <c r="M6" s="3">
        <f t="shared" si="3"/>
        <v>632512.5</v>
      </c>
      <c r="N6">
        <f t="shared" si="4"/>
        <v>2021</v>
      </c>
      <c r="O6" t="str">
        <f>TEXT(Table1[[#This Row],[Date]],"MMM")</f>
        <v>Apr</v>
      </c>
      <c r="P6">
        <f>MONTH(Table1[[#This Row],[Date]])</f>
        <v>4</v>
      </c>
      <c r="Q6" t="str">
        <f t="shared" si="5"/>
        <v>Q2</v>
      </c>
      <c r="R6">
        <f t="shared" si="1"/>
        <v>17</v>
      </c>
    </row>
    <row r="7" spans="1:19" ht="15" thickBot="1" x14ac:dyDescent="0.35">
      <c r="A7" t="s">
        <v>14</v>
      </c>
      <c r="B7" t="s">
        <v>27</v>
      </c>
      <c r="C7" t="s">
        <v>28</v>
      </c>
      <c r="D7" t="s">
        <v>24</v>
      </c>
      <c r="E7" t="s">
        <v>25</v>
      </c>
      <c r="F7" s="4">
        <v>42748</v>
      </c>
      <c r="G7">
        <v>187310731</v>
      </c>
      <c r="H7">
        <v>8263</v>
      </c>
      <c r="I7">
        <v>109.28</v>
      </c>
      <c r="J7" s="5">
        <v>35.840000000000003</v>
      </c>
      <c r="K7">
        <f t="shared" si="2"/>
        <v>902980.64</v>
      </c>
      <c r="L7">
        <f t="shared" si="0"/>
        <v>296145.92000000004</v>
      </c>
      <c r="M7" s="3">
        <f t="shared" si="3"/>
        <v>606834.72</v>
      </c>
      <c r="N7">
        <f t="shared" si="4"/>
        <v>2017</v>
      </c>
      <c r="O7" t="str">
        <f>TEXT(Table1[[#This Row],[Date]],"MMM")</f>
        <v>Jan</v>
      </c>
      <c r="P7">
        <f>MONTH(Table1[[#This Row],[Date]])</f>
        <v>1</v>
      </c>
      <c r="Q7" t="str">
        <f t="shared" si="5"/>
        <v>Q1</v>
      </c>
      <c r="R7">
        <f t="shared" si="1"/>
        <v>2</v>
      </c>
    </row>
    <row r="8" spans="1:19" x14ac:dyDescent="0.3">
      <c r="A8" t="s">
        <v>14</v>
      </c>
      <c r="B8" t="s">
        <v>15</v>
      </c>
      <c r="C8" t="s">
        <v>28</v>
      </c>
      <c r="D8" t="s">
        <v>24</v>
      </c>
      <c r="E8" t="s">
        <v>18</v>
      </c>
      <c r="F8" s="4">
        <v>43783</v>
      </c>
      <c r="G8">
        <v>223359620</v>
      </c>
      <c r="H8">
        <v>5930</v>
      </c>
      <c r="I8">
        <v>109.28</v>
      </c>
      <c r="J8" s="5">
        <v>35.840000000000003</v>
      </c>
      <c r="K8">
        <f t="shared" si="2"/>
        <v>648030.4</v>
      </c>
      <c r="L8">
        <f t="shared" si="0"/>
        <v>212531.20000000001</v>
      </c>
      <c r="M8" s="3">
        <f t="shared" si="3"/>
        <v>435499.2</v>
      </c>
      <c r="N8">
        <f t="shared" si="4"/>
        <v>2019</v>
      </c>
      <c r="O8" t="str">
        <f>TEXT(Table1[[#This Row],[Date]],"MMM")</f>
        <v>Nov</v>
      </c>
      <c r="P8">
        <f>MONTH(Table1[[#This Row],[Date]])</f>
        <v>11</v>
      </c>
      <c r="Q8" t="str">
        <f t="shared" si="5"/>
        <v>Q4</v>
      </c>
      <c r="R8">
        <f t="shared" si="1"/>
        <v>46</v>
      </c>
      <c r="S8" s="1" t="s">
        <v>1</v>
      </c>
    </row>
    <row r="9" spans="1:19" x14ac:dyDescent="0.3">
      <c r="A9" t="s">
        <v>14</v>
      </c>
      <c r="B9" t="s">
        <v>29</v>
      </c>
      <c r="C9" t="s">
        <v>30</v>
      </c>
      <c r="D9" t="s">
        <v>17</v>
      </c>
      <c r="E9" t="s">
        <v>31</v>
      </c>
      <c r="F9" s="4">
        <v>45184</v>
      </c>
      <c r="G9">
        <v>789176547</v>
      </c>
      <c r="H9">
        <v>3732</v>
      </c>
      <c r="I9">
        <v>154.06</v>
      </c>
      <c r="J9" s="5">
        <v>90.93</v>
      </c>
      <c r="K9">
        <f t="shared" si="2"/>
        <v>574951.92000000004</v>
      </c>
      <c r="L9">
        <f t="shared" si="0"/>
        <v>339350.76</v>
      </c>
      <c r="M9" s="3">
        <f t="shared" si="3"/>
        <v>235601.16000000003</v>
      </c>
      <c r="N9">
        <f t="shared" si="4"/>
        <v>2023</v>
      </c>
      <c r="O9" t="str">
        <f>TEXT(Table1[[#This Row],[Date]],"MMM")</f>
        <v>Sep</v>
      </c>
      <c r="P9">
        <f>MONTH(Table1[[#This Row],[Date]])</f>
        <v>9</v>
      </c>
      <c r="Q9" t="str">
        <f t="shared" si="5"/>
        <v>Q3</v>
      </c>
      <c r="R9">
        <f t="shared" si="1"/>
        <v>37</v>
      </c>
      <c r="S9" t="s">
        <v>15</v>
      </c>
    </row>
    <row r="10" spans="1:19" x14ac:dyDescent="0.3">
      <c r="A10" t="s">
        <v>14</v>
      </c>
      <c r="B10" t="s">
        <v>32</v>
      </c>
      <c r="C10" t="s">
        <v>33</v>
      </c>
      <c r="D10" t="s">
        <v>17</v>
      </c>
      <c r="E10" t="s">
        <v>31</v>
      </c>
      <c r="F10" s="4">
        <v>43880</v>
      </c>
      <c r="G10">
        <v>832401311</v>
      </c>
      <c r="H10">
        <v>4901</v>
      </c>
      <c r="I10">
        <v>81.73</v>
      </c>
      <c r="J10" s="5">
        <v>56.67</v>
      </c>
      <c r="K10">
        <f t="shared" si="2"/>
        <v>400558.73000000004</v>
      </c>
      <c r="L10">
        <f t="shared" si="0"/>
        <v>277739.67</v>
      </c>
      <c r="M10" s="3">
        <f t="shared" si="3"/>
        <v>122819.06000000006</v>
      </c>
      <c r="N10">
        <f t="shared" si="4"/>
        <v>2020</v>
      </c>
      <c r="O10" t="str">
        <f>TEXT(Table1[[#This Row],[Date]],"MMM")</f>
        <v>Feb</v>
      </c>
      <c r="P10">
        <f>MONTH(Table1[[#This Row],[Date]])</f>
        <v>2</v>
      </c>
      <c r="Q10" t="str">
        <f t="shared" si="5"/>
        <v>Q1</v>
      </c>
      <c r="R10">
        <f t="shared" si="1"/>
        <v>8</v>
      </c>
      <c r="S10" t="s">
        <v>19</v>
      </c>
    </row>
    <row r="11" spans="1:19" x14ac:dyDescent="0.3">
      <c r="A11" t="s">
        <v>14</v>
      </c>
      <c r="B11" t="s">
        <v>34</v>
      </c>
      <c r="C11" t="s">
        <v>35</v>
      </c>
      <c r="D11" t="s">
        <v>17</v>
      </c>
      <c r="E11" t="s">
        <v>25</v>
      </c>
      <c r="F11" s="4">
        <v>45241</v>
      </c>
      <c r="G11">
        <v>810711038</v>
      </c>
      <c r="H11">
        <v>6267</v>
      </c>
      <c r="I11">
        <v>9.33</v>
      </c>
      <c r="J11" s="5">
        <v>6.92</v>
      </c>
      <c r="K11">
        <f t="shared" si="2"/>
        <v>58471.11</v>
      </c>
      <c r="L11">
        <f t="shared" si="0"/>
        <v>43367.64</v>
      </c>
      <c r="M11" s="3">
        <f t="shared" si="3"/>
        <v>15103.470000000001</v>
      </c>
      <c r="N11">
        <f t="shared" si="4"/>
        <v>2023</v>
      </c>
      <c r="O11" t="str">
        <f>TEXT(Table1[[#This Row],[Date]],"MMM")</f>
        <v>Nov</v>
      </c>
      <c r="P11">
        <f>MONTH(Table1[[#This Row],[Date]])</f>
        <v>11</v>
      </c>
      <c r="Q11" t="str">
        <f t="shared" si="5"/>
        <v>Q4</v>
      </c>
      <c r="R11">
        <f t="shared" si="1"/>
        <v>45</v>
      </c>
      <c r="S11" t="s">
        <v>22</v>
      </c>
    </row>
    <row r="12" spans="1:19" x14ac:dyDescent="0.3">
      <c r="A12" t="s">
        <v>14</v>
      </c>
      <c r="B12" t="s">
        <v>36</v>
      </c>
      <c r="C12" t="s">
        <v>30</v>
      </c>
      <c r="D12" t="s">
        <v>24</v>
      </c>
      <c r="E12" t="s">
        <v>18</v>
      </c>
      <c r="F12" s="4">
        <v>45101</v>
      </c>
      <c r="G12">
        <v>814711606</v>
      </c>
      <c r="H12">
        <v>124</v>
      </c>
      <c r="I12">
        <v>154.06</v>
      </c>
      <c r="J12" s="5">
        <v>90.93</v>
      </c>
      <c r="K12">
        <f t="shared" si="2"/>
        <v>19103.439999999999</v>
      </c>
      <c r="L12">
        <f t="shared" si="0"/>
        <v>11275.320000000002</v>
      </c>
      <c r="M12" s="3">
        <f t="shared" si="3"/>
        <v>7828.1199999999972</v>
      </c>
      <c r="N12">
        <f t="shared" si="4"/>
        <v>2023</v>
      </c>
      <c r="O12" t="str">
        <f>TEXT(Table1[[#This Row],[Date]],"MMM")</f>
        <v>Jun</v>
      </c>
      <c r="P12">
        <f>MONTH(Table1[[#This Row],[Date]])</f>
        <v>6</v>
      </c>
      <c r="Q12" t="str">
        <f t="shared" si="5"/>
        <v>Q2</v>
      </c>
      <c r="R12">
        <f t="shared" si="1"/>
        <v>25</v>
      </c>
      <c r="S12" t="s">
        <v>26</v>
      </c>
    </row>
    <row r="13" spans="1:19" x14ac:dyDescent="0.3">
      <c r="A13" t="s">
        <v>37</v>
      </c>
      <c r="B13" t="s">
        <v>38</v>
      </c>
      <c r="C13" t="s">
        <v>20</v>
      </c>
      <c r="D13" t="s">
        <v>24</v>
      </c>
      <c r="E13" t="s">
        <v>18</v>
      </c>
      <c r="F13" s="4">
        <v>44397</v>
      </c>
      <c r="G13">
        <v>670854651</v>
      </c>
      <c r="H13">
        <v>9654</v>
      </c>
      <c r="I13">
        <v>437.2</v>
      </c>
      <c r="J13" s="5">
        <v>263.33</v>
      </c>
      <c r="K13">
        <f t="shared" si="2"/>
        <v>4220728.8</v>
      </c>
      <c r="L13">
        <f t="shared" si="0"/>
        <v>2542187.8199999998</v>
      </c>
      <c r="M13" s="3">
        <f t="shared" si="3"/>
        <v>1678540.98</v>
      </c>
      <c r="N13">
        <f t="shared" si="4"/>
        <v>2021</v>
      </c>
      <c r="O13" t="str">
        <f>TEXT(Table1[[#This Row],[Date]],"MMM")</f>
        <v>Jul</v>
      </c>
      <c r="P13">
        <f>MONTH(Table1[[#This Row],[Date]])</f>
        <v>7</v>
      </c>
      <c r="Q13" t="str">
        <f t="shared" si="5"/>
        <v>Q3</v>
      </c>
      <c r="R13">
        <f t="shared" si="1"/>
        <v>30</v>
      </c>
      <c r="S13" t="s">
        <v>27</v>
      </c>
    </row>
    <row r="14" spans="1:19" x14ac:dyDescent="0.3">
      <c r="A14" t="s">
        <v>37</v>
      </c>
      <c r="B14" t="s">
        <v>39</v>
      </c>
      <c r="C14" t="s">
        <v>40</v>
      </c>
      <c r="D14" t="s">
        <v>17</v>
      </c>
      <c r="E14" t="s">
        <v>18</v>
      </c>
      <c r="F14" s="4">
        <v>42518</v>
      </c>
      <c r="G14">
        <v>669165933</v>
      </c>
      <c r="H14">
        <v>9925</v>
      </c>
      <c r="I14">
        <v>255.28</v>
      </c>
      <c r="J14" s="5">
        <v>159.41999999999999</v>
      </c>
      <c r="K14">
        <f t="shared" si="2"/>
        <v>2533654</v>
      </c>
      <c r="L14">
        <f t="shared" si="0"/>
        <v>1582243.4999999998</v>
      </c>
      <c r="M14" s="3">
        <f t="shared" si="3"/>
        <v>951410.50000000023</v>
      </c>
      <c r="N14">
        <f t="shared" si="4"/>
        <v>2016</v>
      </c>
      <c r="O14" t="str">
        <f>TEXT(Table1[[#This Row],[Date]],"MMM")</f>
        <v>May</v>
      </c>
      <c r="P14">
        <f>MONTH(Table1[[#This Row],[Date]])</f>
        <v>5</v>
      </c>
      <c r="Q14" t="str">
        <f t="shared" si="5"/>
        <v>Q2</v>
      </c>
      <c r="R14">
        <f t="shared" si="1"/>
        <v>22</v>
      </c>
      <c r="S14" t="s">
        <v>29</v>
      </c>
    </row>
    <row r="15" spans="1:19" x14ac:dyDescent="0.3">
      <c r="A15" t="s">
        <v>37</v>
      </c>
      <c r="B15" t="s">
        <v>41</v>
      </c>
      <c r="C15" t="s">
        <v>28</v>
      </c>
      <c r="D15" t="s">
        <v>17</v>
      </c>
      <c r="E15" t="s">
        <v>31</v>
      </c>
      <c r="F15" s="4">
        <v>42551</v>
      </c>
      <c r="G15">
        <v>647876489</v>
      </c>
      <c r="H15">
        <v>9905</v>
      </c>
      <c r="I15">
        <v>109.28</v>
      </c>
      <c r="J15" s="5">
        <v>35.840000000000003</v>
      </c>
      <c r="K15">
        <f t="shared" si="2"/>
        <v>1082418.3999999999</v>
      </c>
      <c r="L15">
        <f t="shared" si="0"/>
        <v>354995.20000000001</v>
      </c>
      <c r="M15" s="3">
        <f t="shared" si="3"/>
        <v>727423.2</v>
      </c>
      <c r="N15">
        <f t="shared" si="4"/>
        <v>2016</v>
      </c>
      <c r="O15" t="str">
        <f>TEXT(Table1[[#This Row],[Date]],"MMM")</f>
        <v>Jun</v>
      </c>
      <c r="P15">
        <f>MONTH(Table1[[#This Row],[Date]])</f>
        <v>6</v>
      </c>
      <c r="Q15" t="str">
        <f t="shared" si="5"/>
        <v>Q2</v>
      </c>
      <c r="R15">
        <f t="shared" si="1"/>
        <v>27</v>
      </c>
      <c r="S15" t="s">
        <v>32</v>
      </c>
    </row>
    <row r="16" spans="1:19" x14ac:dyDescent="0.3">
      <c r="A16" t="s">
        <v>37</v>
      </c>
      <c r="B16" t="s">
        <v>42</v>
      </c>
      <c r="C16" t="s">
        <v>23</v>
      </c>
      <c r="D16" t="s">
        <v>24</v>
      </c>
      <c r="E16" t="s">
        <v>31</v>
      </c>
      <c r="F16" s="4">
        <v>43765</v>
      </c>
      <c r="G16">
        <v>158535134</v>
      </c>
      <c r="H16">
        <v>2924</v>
      </c>
      <c r="I16">
        <v>651.21</v>
      </c>
      <c r="J16" s="5">
        <v>524.96</v>
      </c>
      <c r="K16">
        <f t="shared" si="2"/>
        <v>1904138.04</v>
      </c>
      <c r="L16">
        <f t="shared" si="0"/>
        <v>1534983.04</v>
      </c>
      <c r="M16" s="3">
        <f t="shared" si="3"/>
        <v>369155</v>
      </c>
      <c r="N16">
        <f t="shared" si="4"/>
        <v>2019</v>
      </c>
      <c r="O16" t="str">
        <f>TEXT(Table1[[#This Row],[Date]],"MMM")</f>
        <v>Oct</v>
      </c>
      <c r="P16">
        <f>MONTH(Table1[[#This Row],[Date]])</f>
        <v>10</v>
      </c>
      <c r="Q16" t="str">
        <f t="shared" si="5"/>
        <v>Q4</v>
      </c>
      <c r="R16">
        <f t="shared" si="1"/>
        <v>44</v>
      </c>
      <c r="S16" t="s">
        <v>34</v>
      </c>
    </row>
    <row r="17" spans="1:19" x14ac:dyDescent="0.3">
      <c r="A17" t="s">
        <v>37</v>
      </c>
      <c r="B17" t="s">
        <v>43</v>
      </c>
      <c r="C17" t="s">
        <v>44</v>
      </c>
      <c r="D17" t="s">
        <v>24</v>
      </c>
      <c r="E17" t="s">
        <v>25</v>
      </c>
      <c r="F17" s="4">
        <v>44773</v>
      </c>
      <c r="G17">
        <v>322067916</v>
      </c>
      <c r="H17">
        <v>5908</v>
      </c>
      <c r="I17">
        <v>421.89</v>
      </c>
      <c r="J17" s="5">
        <v>364.69</v>
      </c>
      <c r="K17">
        <f t="shared" si="2"/>
        <v>2492526.12</v>
      </c>
      <c r="L17">
        <f t="shared" si="0"/>
        <v>2154588.52</v>
      </c>
      <c r="M17" s="3">
        <f t="shared" si="3"/>
        <v>337937.60000000009</v>
      </c>
      <c r="N17">
        <f t="shared" si="4"/>
        <v>2022</v>
      </c>
      <c r="O17" t="str">
        <f>TEXT(Table1[[#This Row],[Date]],"MMM")</f>
        <v>Jul</v>
      </c>
      <c r="P17">
        <f>MONTH(Table1[[#This Row],[Date]])</f>
        <v>7</v>
      </c>
      <c r="Q17" t="str">
        <f t="shared" si="5"/>
        <v>Q3</v>
      </c>
      <c r="R17">
        <f t="shared" si="1"/>
        <v>32</v>
      </c>
      <c r="S17" t="s">
        <v>36</v>
      </c>
    </row>
    <row r="18" spans="1:19" x14ac:dyDescent="0.3">
      <c r="A18" t="s">
        <v>37</v>
      </c>
      <c r="B18" t="s">
        <v>45</v>
      </c>
      <c r="C18" t="s">
        <v>40</v>
      </c>
      <c r="D18" t="s">
        <v>24</v>
      </c>
      <c r="E18" t="s">
        <v>31</v>
      </c>
      <c r="F18" s="4">
        <v>43500</v>
      </c>
      <c r="G18">
        <v>547995746</v>
      </c>
      <c r="H18">
        <v>2974</v>
      </c>
      <c r="I18">
        <v>255.28</v>
      </c>
      <c r="J18" s="5">
        <v>159.41999999999999</v>
      </c>
      <c r="K18">
        <f t="shared" si="2"/>
        <v>759202.72</v>
      </c>
      <c r="L18">
        <f t="shared" si="0"/>
        <v>474115.07999999996</v>
      </c>
      <c r="M18" s="3">
        <f t="shared" si="3"/>
        <v>285087.64</v>
      </c>
      <c r="N18">
        <f t="shared" si="4"/>
        <v>2019</v>
      </c>
      <c r="O18" t="str">
        <f>TEXT(Table1[[#This Row],[Date]],"MMM")</f>
        <v>Feb</v>
      </c>
      <c r="P18">
        <f>MONTH(Table1[[#This Row],[Date]])</f>
        <v>2</v>
      </c>
      <c r="Q18" t="str">
        <f t="shared" si="5"/>
        <v>Q1</v>
      </c>
      <c r="R18">
        <f t="shared" si="1"/>
        <v>6</v>
      </c>
      <c r="S18" t="s">
        <v>38</v>
      </c>
    </row>
    <row r="19" spans="1:19" x14ac:dyDescent="0.3">
      <c r="A19" t="s">
        <v>37</v>
      </c>
      <c r="B19" t="s">
        <v>42</v>
      </c>
      <c r="C19" t="s">
        <v>46</v>
      </c>
      <c r="D19" t="s">
        <v>17</v>
      </c>
      <c r="E19" t="s">
        <v>18</v>
      </c>
      <c r="F19" s="4">
        <v>44019</v>
      </c>
      <c r="G19">
        <v>240470397</v>
      </c>
      <c r="H19">
        <v>9389</v>
      </c>
      <c r="I19">
        <v>47.45</v>
      </c>
      <c r="J19" s="5">
        <v>31.79</v>
      </c>
      <c r="K19">
        <f t="shared" si="2"/>
        <v>445508.05000000005</v>
      </c>
      <c r="L19">
        <f t="shared" si="0"/>
        <v>298476.31</v>
      </c>
      <c r="M19" s="3">
        <f t="shared" si="3"/>
        <v>147031.74000000005</v>
      </c>
      <c r="N19">
        <f t="shared" si="4"/>
        <v>2020</v>
      </c>
      <c r="O19" t="str">
        <f>TEXT(Table1[[#This Row],[Date]],"MMM")</f>
        <v>Jul</v>
      </c>
      <c r="P19">
        <f>MONTH(Table1[[#This Row],[Date]])</f>
        <v>7</v>
      </c>
      <c r="Q19" t="str">
        <f t="shared" si="5"/>
        <v>Q3</v>
      </c>
      <c r="R19">
        <f t="shared" si="1"/>
        <v>28</v>
      </c>
      <c r="S19" t="s">
        <v>39</v>
      </c>
    </row>
    <row r="20" spans="1:19" x14ac:dyDescent="0.3">
      <c r="A20" t="s">
        <v>37</v>
      </c>
      <c r="B20" t="s">
        <v>47</v>
      </c>
      <c r="C20" t="s">
        <v>46</v>
      </c>
      <c r="D20" t="s">
        <v>24</v>
      </c>
      <c r="E20" t="s">
        <v>31</v>
      </c>
      <c r="F20" s="4">
        <v>44132</v>
      </c>
      <c r="G20">
        <v>217221009</v>
      </c>
      <c r="H20">
        <v>9379</v>
      </c>
      <c r="I20">
        <v>47.45</v>
      </c>
      <c r="J20" s="5">
        <v>31.79</v>
      </c>
      <c r="K20">
        <f t="shared" si="2"/>
        <v>445033.55000000005</v>
      </c>
      <c r="L20">
        <f t="shared" si="0"/>
        <v>298158.40999999997</v>
      </c>
      <c r="M20" s="3">
        <f t="shared" si="3"/>
        <v>146875.14000000007</v>
      </c>
      <c r="N20">
        <f t="shared" si="4"/>
        <v>2020</v>
      </c>
      <c r="O20" t="str">
        <f>TEXT(Table1[[#This Row],[Date]],"MMM")</f>
        <v>Oct</v>
      </c>
      <c r="P20">
        <f>MONTH(Table1[[#This Row],[Date]])</f>
        <v>10</v>
      </c>
      <c r="Q20" t="str">
        <f t="shared" si="5"/>
        <v>Q4</v>
      </c>
      <c r="R20">
        <f t="shared" si="1"/>
        <v>44</v>
      </c>
      <c r="S20" t="s">
        <v>41</v>
      </c>
    </row>
    <row r="21" spans="1:19" x14ac:dyDescent="0.3">
      <c r="A21" t="s">
        <v>37</v>
      </c>
      <c r="B21" t="s">
        <v>42</v>
      </c>
      <c r="C21" t="s">
        <v>48</v>
      </c>
      <c r="D21" t="s">
        <v>17</v>
      </c>
      <c r="E21" t="s">
        <v>18</v>
      </c>
      <c r="F21" s="4">
        <v>44356</v>
      </c>
      <c r="G21">
        <v>450563752</v>
      </c>
      <c r="H21">
        <v>682</v>
      </c>
      <c r="I21">
        <v>205.7</v>
      </c>
      <c r="J21" s="5">
        <v>117.11</v>
      </c>
      <c r="K21">
        <f t="shared" si="2"/>
        <v>140287.4</v>
      </c>
      <c r="L21">
        <f t="shared" si="0"/>
        <v>79869.02</v>
      </c>
      <c r="M21" s="3">
        <f t="shared" si="3"/>
        <v>60418.37999999999</v>
      </c>
      <c r="N21">
        <f t="shared" si="4"/>
        <v>2021</v>
      </c>
      <c r="O21" t="str">
        <f>TEXT(Table1[[#This Row],[Date]],"MMM")</f>
        <v>Jun</v>
      </c>
      <c r="P21">
        <f>MONTH(Table1[[#This Row],[Date]])</f>
        <v>6</v>
      </c>
      <c r="Q21" t="str">
        <f t="shared" si="5"/>
        <v>Q2</v>
      </c>
      <c r="R21">
        <f t="shared" si="1"/>
        <v>24</v>
      </c>
      <c r="S21" t="s">
        <v>42</v>
      </c>
    </row>
    <row r="22" spans="1:19" x14ac:dyDescent="0.3">
      <c r="A22" t="s">
        <v>37</v>
      </c>
      <c r="B22" t="s">
        <v>49</v>
      </c>
      <c r="C22" t="s">
        <v>35</v>
      </c>
      <c r="D22" t="s">
        <v>24</v>
      </c>
      <c r="E22" t="s">
        <v>21</v>
      </c>
      <c r="F22" s="4">
        <v>44117</v>
      </c>
      <c r="G22">
        <v>347140347</v>
      </c>
      <c r="H22">
        <v>5398</v>
      </c>
      <c r="I22">
        <v>9.33</v>
      </c>
      <c r="J22" s="5">
        <v>6.92</v>
      </c>
      <c r="K22">
        <f t="shared" si="2"/>
        <v>50363.340000000004</v>
      </c>
      <c r="L22">
        <f t="shared" si="0"/>
        <v>37354.159999999996</v>
      </c>
      <c r="M22" s="3">
        <f t="shared" si="3"/>
        <v>13009.180000000008</v>
      </c>
      <c r="N22">
        <f t="shared" si="4"/>
        <v>2020</v>
      </c>
      <c r="O22" t="str">
        <f>TEXT(Table1[[#This Row],[Date]],"MMM")</f>
        <v>Oct</v>
      </c>
      <c r="P22">
        <f>MONTH(Table1[[#This Row],[Date]])</f>
        <v>10</v>
      </c>
      <c r="Q22" t="str">
        <f t="shared" si="5"/>
        <v>Q4</v>
      </c>
      <c r="R22">
        <f t="shared" si="1"/>
        <v>42</v>
      </c>
      <c r="S22" t="s">
        <v>43</v>
      </c>
    </row>
    <row r="23" spans="1:19" x14ac:dyDescent="0.3">
      <c r="A23" t="s">
        <v>37</v>
      </c>
      <c r="B23" t="s">
        <v>50</v>
      </c>
      <c r="C23" t="s">
        <v>35</v>
      </c>
      <c r="D23" t="s">
        <v>24</v>
      </c>
      <c r="E23" t="s">
        <v>18</v>
      </c>
      <c r="F23" s="4">
        <v>44082</v>
      </c>
      <c r="G23">
        <v>142278373</v>
      </c>
      <c r="H23">
        <v>2187</v>
      </c>
      <c r="I23">
        <v>9.33</v>
      </c>
      <c r="J23" s="5">
        <v>6.92</v>
      </c>
      <c r="K23">
        <f t="shared" si="2"/>
        <v>20404.71</v>
      </c>
      <c r="L23">
        <f t="shared" si="0"/>
        <v>15134.039999999999</v>
      </c>
      <c r="M23" s="3">
        <f t="shared" si="3"/>
        <v>5270.67</v>
      </c>
      <c r="N23">
        <f t="shared" si="4"/>
        <v>2020</v>
      </c>
      <c r="O23" t="str">
        <f>TEXT(Table1[[#This Row],[Date]],"MMM")</f>
        <v>Sep</v>
      </c>
      <c r="P23">
        <f>MONTH(Table1[[#This Row],[Date]])</f>
        <v>9</v>
      </c>
      <c r="Q23" t="str">
        <f t="shared" si="5"/>
        <v>Q3</v>
      </c>
      <c r="R23">
        <f t="shared" si="1"/>
        <v>37</v>
      </c>
      <c r="S23" t="s">
        <v>45</v>
      </c>
    </row>
    <row r="24" spans="1:19" x14ac:dyDescent="0.3">
      <c r="A24" t="s">
        <v>51</v>
      </c>
      <c r="B24" t="s">
        <v>52</v>
      </c>
      <c r="C24" t="s">
        <v>16</v>
      </c>
      <c r="D24" t="s">
        <v>17</v>
      </c>
      <c r="E24" t="s">
        <v>18</v>
      </c>
      <c r="F24" s="4">
        <v>42774</v>
      </c>
      <c r="G24">
        <v>522840487</v>
      </c>
      <c r="H24">
        <v>8974</v>
      </c>
      <c r="I24">
        <v>668.27</v>
      </c>
      <c r="J24" s="5">
        <v>502.54</v>
      </c>
      <c r="K24">
        <f t="shared" si="2"/>
        <v>5997054.9799999995</v>
      </c>
      <c r="L24">
        <f t="shared" si="0"/>
        <v>4509793.96</v>
      </c>
      <c r="M24" s="3">
        <f t="shared" si="3"/>
        <v>1487261.0199999996</v>
      </c>
      <c r="N24">
        <f t="shared" si="4"/>
        <v>2017</v>
      </c>
      <c r="O24" t="str">
        <f>TEXT(Table1[[#This Row],[Date]],"MMM")</f>
        <v>Feb</v>
      </c>
      <c r="P24">
        <f>MONTH(Table1[[#This Row],[Date]])</f>
        <v>2</v>
      </c>
      <c r="Q24" t="str">
        <f t="shared" si="5"/>
        <v>Q1</v>
      </c>
      <c r="R24">
        <f t="shared" si="1"/>
        <v>6</v>
      </c>
      <c r="S24" t="s">
        <v>47</v>
      </c>
    </row>
    <row r="25" spans="1:19" x14ac:dyDescent="0.3">
      <c r="A25" t="s">
        <v>51</v>
      </c>
      <c r="B25" t="s">
        <v>53</v>
      </c>
      <c r="C25" t="s">
        <v>28</v>
      </c>
      <c r="D25" t="s">
        <v>17</v>
      </c>
      <c r="E25" t="s">
        <v>21</v>
      </c>
      <c r="F25" s="4">
        <v>43306</v>
      </c>
      <c r="G25">
        <v>807025039</v>
      </c>
      <c r="H25">
        <v>5498</v>
      </c>
      <c r="I25">
        <v>109.28</v>
      </c>
      <c r="J25" s="5">
        <v>35.840000000000003</v>
      </c>
      <c r="K25">
        <f t="shared" si="2"/>
        <v>600821.44000000006</v>
      </c>
      <c r="L25">
        <f t="shared" si="0"/>
        <v>197048.32000000001</v>
      </c>
      <c r="M25" s="3">
        <f t="shared" si="3"/>
        <v>403773.12000000005</v>
      </c>
      <c r="N25">
        <f t="shared" si="4"/>
        <v>2018</v>
      </c>
      <c r="O25" t="str">
        <f>TEXT(Table1[[#This Row],[Date]],"MMM")</f>
        <v>Jul</v>
      </c>
      <c r="P25">
        <f>MONTH(Table1[[#This Row],[Date]])</f>
        <v>7</v>
      </c>
      <c r="Q25" t="str">
        <f t="shared" si="5"/>
        <v>Q3</v>
      </c>
      <c r="R25">
        <f t="shared" si="1"/>
        <v>30</v>
      </c>
      <c r="S25" t="s">
        <v>49</v>
      </c>
    </row>
    <row r="26" spans="1:19" x14ac:dyDescent="0.3">
      <c r="A26" t="s">
        <v>51</v>
      </c>
      <c r="B26" t="s">
        <v>54</v>
      </c>
      <c r="C26" t="s">
        <v>20</v>
      </c>
      <c r="D26" t="s">
        <v>17</v>
      </c>
      <c r="E26" t="s">
        <v>18</v>
      </c>
      <c r="F26" s="4">
        <v>44482</v>
      </c>
      <c r="G26">
        <v>505716836</v>
      </c>
      <c r="H26">
        <v>1705</v>
      </c>
      <c r="I26">
        <v>437.2</v>
      </c>
      <c r="J26" s="5">
        <v>263.33</v>
      </c>
      <c r="K26">
        <f t="shared" si="2"/>
        <v>745426</v>
      </c>
      <c r="L26">
        <f t="shared" si="0"/>
        <v>448977.64999999997</v>
      </c>
      <c r="M26" s="3">
        <f t="shared" si="3"/>
        <v>296448.35000000003</v>
      </c>
      <c r="N26">
        <f t="shared" si="4"/>
        <v>2021</v>
      </c>
      <c r="O26" t="str">
        <f>TEXT(Table1[[#This Row],[Date]],"MMM")</f>
        <v>Oct</v>
      </c>
      <c r="P26">
        <f>MONTH(Table1[[#This Row],[Date]])</f>
        <v>10</v>
      </c>
      <c r="Q26" t="str">
        <f t="shared" si="5"/>
        <v>Q4</v>
      </c>
      <c r="R26">
        <f t="shared" si="1"/>
        <v>42</v>
      </c>
      <c r="S26" t="s">
        <v>50</v>
      </c>
    </row>
    <row r="27" spans="1:19" x14ac:dyDescent="0.3">
      <c r="A27" t="s">
        <v>51</v>
      </c>
      <c r="B27" t="s">
        <v>55</v>
      </c>
      <c r="C27" t="s">
        <v>48</v>
      </c>
      <c r="D27" t="s">
        <v>24</v>
      </c>
      <c r="E27" t="s">
        <v>31</v>
      </c>
      <c r="F27" s="4">
        <v>44795</v>
      </c>
      <c r="G27">
        <v>963881480</v>
      </c>
      <c r="H27">
        <v>2804</v>
      </c>
      <c r="I27">
        <v>205.7</v>
      </c>
      <c r="J27" s="5">
        <v>117.11</v>
      </c>
      <c r="K27">
        <f t="shared" si="2"/>
        <v>576782.79999999993</v>
      </c>
      <c r="L27">
        <f t="shared" si="0"/>
        <v>328376.44</v>
      </c>
      <c r="M27" s="3">
        <f t="shared" si="3"/>
        <v>248406.35999999993</v>
      </c>
      <c r="N27">
        <f t="shared" si="4"/>
        <v>2022</v>
      </c>
      <c r="O27" t="str">
        <f>TEXT(Table1[[#This Row],[Date]],"MMM")</f>
        <v>Aug</v>
      </c>
      <c r="P27">
        <f>MONTH(Table1[[#This Row],[Date]])</f>
        <v>8</v>
      </c>
      <c r="Q27" t="str">
        <f t="shared" si="5"/>
        <v>Q3</v>
      </c>
      <c r="R27">
        <f t="shared" si="1"/>
        <v>35</v>
      </c>
      <c r="S27" t="s">
        <v>52</v>
      </c>
    </row>
    <row r="28" spans="1:19" x14ac:dyDescent="0.3">
      <c r="A28" t="s">
        <v>51</v>
      </c>
      <c r="B28" t="s">
        <v>56</v>
      </c>
      <c r="C28" t="s">
        <v>33</v>
      </c>
      <c r="D28" t="s">
        <v>17</v>
      </c>
      <c r="E28" t="s">
        <v>25</v>
      </c>
      <c r="F28" s="4">
        <v>42863</v>
      </c>
      <c r="G28">
        <v>456767165</v>
      </c>
      <c r="H28">
        <v>6409</v>
      </c>
      <c r="I28">
        <v>81.73</v>
      </c>
      <c r="J28" s="5">
        <v>56.67</v>
      </c>
      <c r="K28">
        <f t="shared" si="2"/>
        <v>523807.57</v>
      </c>
      <c r="L28">
        <f t="shared" si="0"/>
        <v>363198.03</v>
      </c>
      <c r="M28" s="3">
        <f t="shared" si="3"/>
        <v>160609.53999999998</v>
      </c>
      <c r="N28">
        <f t="shared" si="4"/>
        <v>2017</v>
      </c>
      <c r="O28" t="str">
        <f>TEXT(Table1[[#This Row],[Date]],"MMM")</f>
        <v>May</v>
      </c>
      <c r="P28">
        <f>MONTH(Table1[[#This Row],[Date]])</f>
        <v>5</v>
      </c>
      <c r="Q28" t="str">
        <f t="shared" si="5"/>
        <v>Q2</v>
      </c>
      <c r="R28">
        <f t="shared" si="1"/>
        <v>19</v>
      </c>
      <c r="S28" t="s">
        <v>53</v>
      </c>
    </row>
    <row r="29" spans="1:19" x14ac:dyDescent="0.3">
      <c r="A29" t="s">
        <v>51</v>
      </c>
      <c r="B29" t="s">
        <v>57</v>
      </c>
      <c r="C29" t="s">
        <v>46</v>
      </c>
      <c r="D29" t="s">
        <v>17</v>
      </c>
      <c r="E29" t="s">
        <v>31</v>
      </c>
      <c r="F29" s="4">
        <v>44965</v>
      </c>
      <c r="G29">
        <v>963392674</v>
      </c>
      <c r="H29">
        <v>8156</v>
      </c>
      <c r="I29">
        <v>47.45</v>
      </c>
      <c r="J29" s="5">
        <v>31.79</v>
      </c>
      <c r="K29">
        <f t="shared" si="2"/>
        <v>387002.2</v>
      </c>
      <c r="L29">
        <f t="shared" si="0"/>
        <v>259279.24</v>
      </c>
      <c r="M29" s="3">
        <f t="shared" si="3"/>
        <v>127722.96000000002</v>
      </c>
      <c r="N29">
        <f t="shared" si="4"/>
        <v>2023</v>
      </c>
      <c r="O29" t="str">
        <f>TEXT(Table1[[#This Row],[Date]],"MMM")</f>
        <v>Feb</v>
      </c>
      <c r="P29">
        <f>MONTH(Table1[[#This Row],[Date]])</f>
        <v>2</v>
      </c>
      <c r="Q29" t="str">
        <f t="shared" si="5"/>
        <v>Q1</v>
      </c>
      <c r="R29">
        <f t="shared" si="1"/>
        <v>6</v>
      </c>
      <c r="S29" t="s">
        <v>54</v>
      </c>
    </row>
    <row r="30" spans="1:19" x14ac:dyDescent="0.3">
      <c r="A30" t="s">
        <v>51</v>
      </c>
      <c r="B30" t="s">
        <v>52</v>
      </c>
      <c r="C30" t="s">
        <v>58</v>
      </c>
      <c r="D30" t="s">
        <v>24</v>
      </c>
      <c r="E30" t="s">
        <v>25</v>
      </c>
      <c r="F30" s="4">
        <v>43281</v>
      </c>
      <c r="G30">
        <v>795490682</v>
      </c>
      <c r="H30">
        <v>2225</v>
      </c>
      <c r="I30">
        <v>152.58000000000001</v>
      </c>
      <c r="J30" s="5">
        <v>97.44</v>
      </c>
      <c r="K30">
        <f t="shared" si="2"/>
        <v>339490.5</v>
      </c>
      <c r="L30">
        <f t="shared" si="0"/>
        <v>216804</v>
      </c>
      <c r="M30" s="3">
        <f t="shared" si="3"/>
        <v>122686.5</v>
      </c>
      <c r="N30">
        <f t="shared" si="4"/>
        <v>2018</v>
      </c>
      <c r="O30" t="str">
        <f>TEXT(Table1[[#This Row],[Date]],"MMM")</f>
        <v>Jun</v>
      </c>
      <c r="P30">
        <f>MONTH(Table1[[#This Row],[Date]])</f>
        <v>6</v>
      </c>
      <c r="Q30" t="str">
        <f t="shared" si="5"/>
        <v>Q2</v>
      </c>
      <c r="R30">
        <f t="shared" si="1"/>
        <v>26</v>
      </c>
      <c r="S30" t="s">
        <v>55</v>
      </c>
    </row>
    <row r="31" spans="1:19" x14ac:dyDescent="0.3">
      <c r="A31" t="s">
        <v>59</v>
      </c>
      <c r="B31" t="s">
        <v>60</v>
      </c>
      <c r="C31" t="s">
        <v>20</v>
      </c>
      <c r="D31" t="s">
        <v>24</v>
      </c>
      <c r="E31" t="s">
        <v>31</v>
      </c>
      <c r="F31" s="4">
        <v>43465</v>
      </c>
      <c r="G31">
        <v>331438481</v>
      </c>
      <c r="H31">
        <v>8867</v>
      </c>
      <c r="I31">
        <v>437.2</v>
      </c>
      <c r="J31" s="5">
        <v>263.33</v>
      </c>
      <c r="K31">
        <f t="shared" si="2"/>
        <v>3876652.4</v>
      </c>
      <c r="L31">
        <f t="shared" si="0"/>
        <v>2334947.11</v>
      </c>
      <c r="M31" s="3">
        <f t="shared" si="3"/>
        <v>1541705.29</v>
      </c>
      <c r="N31">
        <f t="shared" si="4"/>
        <v>2018</v>
      </c>
      <c r="O31" t="str">
        <f>TEXT(Table1[[#This Row],[Date]],"MMM")</f>
        <v>Dec</v>
      </c>
      <c r="P31">
        <f>MONTH(Table1[[#This Row],[Date]])</f>
        <v>12</v>
      </c>
      <c r="Q31" t="str">
        <f t="shared" si="5"/>
        <v>Q4</v>
      </c>
      <c r="R31">
        <f t="shared" si="1"/>
        <v>53</v>
      </c>
      <c r="S31" t="s">
        <v>56</v>
      </c>
    </row>
    <row r="32" spans="1:19" x14ac:dyDescent="0.3">
      <c r="A32" t="s">
        <v>59</v>
      </c>
      <c r="B32" t="s">
        <v>61</v>
      </c>
      <c r="C32" t="s">
        <v>20</v>
      </c>
      <c r="D32" t="s">
        <v>17</v>
      </c>
      <c r="E32" t="s">
        <v>21</v>
      </c>
      <c r="F32" s="4">
        <v>44821</v>
      </c>
      <c r="G32">
        <v>249693334</v>
      </c>
      <c r="H32">
        <v>8661</v>
      </c>
      <c r="I32">
        <v>437.2</v>
      </c>
      <c r="J32" s="5">
        <v>263.33</v>
      </c>
      <c r="K32">
        <f t="shared" si="2"/>
        <v>3786589.1999999997</v>
      </c>
      <c r="L32">
        <f t="shared" si="0"/>
        <v>2280701.13</v>
      </c>
      <c r="M32" s="3">
        <f t="shared" si="3"/>
        <v>1505888.0699999998</v>
      </c>
      <c r="N32">
        <f t="shared" si="4"/>
        <v>2022</v>
      </c>
      <c r="O32" t="str">
        <f>TEXT(Table1[[#This Row],[Date]],"MMM")</f>
        <v>Sep</v>
      </c>
      <c r="P32">
        <f>MONTH(Table1[[#This Row],[Date]])</f>
        <v>9</v>
      </c>
      <c r="Q32" t="str">
        <f t="shared" si="5"/>
        <v>Q3</v>
      </c>
      <c r="R32">
        <f t="shared" si="1"/>
        <v>38</v>
      </c>
      <c r="S32" t="s">
        <v>57</v>
      </c>
    </row>
    <row r="33" spans="1:19" x14ac:dyDescent="0.3">
      <c r="A33" t="s">
        <v>59</v>
      </c>
      <c r="B33" t="s">
        <v>62</v>
      </c>
      <c r="C33" t="s">
        <v>20</v>
      </c>
      <c r="D33" t="s">
        <v>24</v>
      </c>
      <c r="E33" t="s">
        <v>18</v>
      </c>
      <c r="F33" s="4">
        <v>42700</v>
      </c>
      <c r="G33">
        <v>660643374</v>
      </c>
      <c r="H33">
        <v>7910</v>
      </c>
      <c r="I33">
        <v>437.2</v>
      </c>
      <c r="J33" s="5">
        <v>263.33</v>
      </c>
      <c r="K33">
        <f t="shared" si="2"/>
        <v>3458252</v>
      </c>
      <c r="L33">
        <f t="shared" si="0"/>
        <v>2082940.2999999998</v>
      </c>
      <c r="M33" s="3">
        <f t="shared" si="3"/>
        <v>1375311.7000000002</v>
      </c>
      <c r="N33">
        <f t="shared" si="4"/>
        <v>2016</v>
      </c>
      <c r="O33" t="str">
        <f>TEXT(Table1[[#This Row],[Date]],"MMM")</f>
        <v>Nov</v>
      </c>
      <c r="P33">
        <f>MONTH(Table1[[#This Row],[Date]])</f>
        <v>11</v>
      </c>
      <c r="Q33" t="str">
        <f t="shared" si="5"/>
        <v>Q4</v>
      </c>
      <c r="R33">
        <f t="shared" si="1"/>
        <v>48</v>
      </c>
      <c r="S33" t="s">
        <v>60</v>
      </c>
    </row>
    <row r="34" spans="1:19" x14ac:dyDescent="0.3">
      <c r="A34" t="s">
        <v>59</v>
      </c>
      <c r="B34" t="s">
        <v>63</v>
      </c>
      <c r="C34" t="s">
        <v>23</v>
      </c>
      <c r="D34" t="s">
        <v>17</v>
      </c>
      <c r="E34" t="s">
        <v>18</v>
      </c>
      <c r="F34" s="4">
        <v>42667</v>
      </c>
      <c r="G34">
        <v>166460740</v>
      </c>
      <c r="H34">
        <v>8287</v>
      </c>
      <c r="I34">
        <v>651.21</v>
      </c>
      <c r="J34" s="5">
        <v>524.96</v>
      </c>
      <c r="K34">
        <f t="shared" si="2"/>
        <v>5396577.2700000005</v>
      </c>
      <c r="L34">
        <f t="shared" si="0"/>
        <v>4350343.5200000005</v>
      </c>
      <c r="M34" s="3">
        <f t="shared" si="3"/>
        <v>1046233.75</v>
      </c>
      <c r="N34">
        <f t="shared" si="4"/>
        <v>2016</v>
      </c>
      <c r="O34" t="str">
        <f>TEXT(Table1[[#This Row],[Date]],"MMM")</f>
        <v>Oct</v>
      </c>
      <c r="P34">
        <f>MONTH(Table1[[#This Row],[Date]])</f>
        <v>10</v>
      </c>
      <c r="Q34" t="str">
        <f t="shared" si="5"/>
        <v>Q4</v>
      </c>
      <c r="R34">
        <f t="shared" ref="R34:R65" si="6">WEEKNUM(F34)</f>
        <v>44</v>
      </c>
      <c r="S34" t="s">
        <v>61</v>
      </c>
    </row>
    <row r="35" spans="1:19" x14ac:dyDescent="0.3">
      <c r="A35" t="s">
        <v>59</v>
      </c>
      <c r="B35" t="s">
        <v>64</v>
      </c>
      <c r="C35" t="s">
        <v>40</v>
      </c>
      <c r="D35" t="s">
        <v>17</v>
      </c>
      <c r="E35" t="s">
        <v>18</v>
      </c>
      <c r="F35" s="4">
        <v>44710</v>
      </c>
      <c r="G35">
        <v>688288152</v>
      </c>
      <c r="H35">
        <v>8614</v>
      </c>
      <c r="I35">
        <v>255.28</v>
      </c>
      <c r="J35" s="5">
        <v>159.41999999999999</v>
      </c>
      <c r="K35">
        <f t="shared" si="2"/>
        <v>2198981.92</v>
      </c>
      <c r="L35">
        <f t="shared" si="0"/>
        <v>1373243.88</v>
      </c>
      <c r="M35" s="3">
        <f t="shared" si="3"/>
        <v>825738.04</v>
      </c>
      <c r="N35">
        <f t="shared" si="4"/>
        <v>2022</v>
      </c>
      <c r="O35" t="str">
        <f>TEXT(Table1[[#This Row],[Date]],"MMM")</f>
        <v>May</v>
      </c>
      <c r="P35">
        <f>MONTH(Table1[[#This Row],[Date]])</f>
        <v>5</v>
      </c>
      <c r="Q35" t="str">
        <f t="shared" si="5"/>
        <v>Q2</v>
      </c>
      <c r="R35">
        <f t="shared" si="6"/>
        <v>23</v>
      </c>
      <c r="S35" t="s">
        <v>62</v>
      </c>
    </row>
    <row r="36" spans="1:19" x14ac:dyDescent="0.3">
      <c r="A36" t="s">
        <v>59</v>
      </c>
      <c r="B36" t="s">
        <v>65</v>
      </c>
      <c r="C36" t="s">
        <v>16</v>
      </c>
      <c r="D36" t="s">
        <v>17</v>
      </c>
      <c r="E36" t="s">
        <v>25</v>
      </c>
      <c r="F36" s="4">
        <v>44855</v>
      </c>
      <c r="G36">
        <v>213487374</v>
      </c>
      <c r="H36">
        <v>4513</v>
      </c>
      <c r="I36">
        <v>668.27</v>
      </c>
      <c r="J36" s="5">
        <v>502.54</v>
      </c>
      <c r="K36">
        <f t="shared" si="2"/>
        <v>3015902.51</v>
      </c>
      <c r="L36">
        <f t="shared" si="0"/>
        <v>2267963.02</v>
      </c>
      <c r="M36" s="3">
        <f t="shared" si="3"/>
        <v>747939.48999999976</v>
      </c>
      <c r="N36">
        <f t="shared" si="4"/>
        <v>2022</v>
      </c>
      <c r="O36" t="str">
        <f>TEXT(Table1[[#This Row],[Date]],"MMM")</f>
        <v>Oct</v>
      </c>
      <c r="P36">
        <f>MONTH(Table1[[#This Row],[Date]])</f>
        <v>10</v>
      </c>
      <c r="Q36" t="str">
        <f t="shared" si="5"/>
        <v>Q4</v>
      </c>
      <c r="R36">
        <f t="shared" si="6"/>
        <v>43</v>
      </c>
      <c r="S36" t="s">
        <v>63</v>
      </c>
    </row>
    <row r="37" spans="1:19" x14ac:dyDescent="0.3">
      <c r="A37" t="s">
        <v>59</v>
      </c>
      <c r="B37" t="s">
        <v>66</v>
      </c>
      <c r="C37" t="s">
        <v>40</v>
      </c>
      <c r="D37" t="s">
        <v>24</v>
      </c>
      <c r="E37" t="s">
        <v>25</v>
      </c>
      <c r="F37" s="4">
        <v>43965</v>
      </c>
      <c r="G37">
        <v>819028031</v>
      </c>
      <c r="H37">
        <v>7450</v>
      </c>
      <c r="I37">
        <v>255.28</v>
      </c>
      <c r="J37" s="5">
        <v>159.41999999999999</v>
      </c>
      <c r="K37">
        <f t="shared" si="2"/>
        <v>1901836</v>
      </c>
      <c r="L37">
        <f t="shared" si="0"/>
        <v>1187679</v>
      </c>
      <c r="M37" s="3">
        <f t="shared" si="3"/>
        <v>714157</v>
      </c>
      <c r="N37">
        <f t="shared" si="4"/>
        <v>2020</v>
      </c>
      <c r="O37" t="str">
        <f>TEXT(Table1[[#This Row],[Date]],"MMM")</f>
        <v>May</v>
      </c>
      <c r="P37">
        <f>MONTH(Table1[[#This Row],[Date]])</f>
        <v>5</v>
      </c>
      <c r="Q37" t="str">
        <f t="shared" si="5"/>
        <v>Q2</v>
      </c>
      <c r="R37">
        <f t="shared" si="6"/>
        <v>20</v>
      </c>
      <c r="S37" t="s">
        <v>64</v>
      </c>
    </row>
    <row r="38" spans="1:19" x14ac:dyDescent="0.3">
      <c r="A38" t="s">
        <v>59</v>
      </c>
      <c r="B38" t="s">
        <v>67</v>
      </c>
      <c r="C38" t="s">
        <v>28</v>
      </c>
      <c r="D38" t="s">
        <v>17</v>
      </c>
      <c r="E38" t="s">
        <v>31</v>
      </c>
      <c r="F38" s="4">
        <v>44118</v>
      </c>
      <c r="G38">
        <v>787399423</v>
      </c>
      <c r="H38">
        <v>7842</v>
      </c>
      <c r="I38">
        <v>109.28</v>
      </c>
      <c r="J38" s="5">
        <v>35.840000000000003</v>
      </c>
      <c r="K38">
        <f t="shared" si="2"/>
        <v>856973.76</v>
      </c>
      <c r="L38">
        <f t="shared" si="0"/>
        <v>281057.28000000003</v>
      </c>
      <c r="M38" s="3">
        <f t="shared" si="3"/>
        <v>575916.48</v>
      </c>
      <c r="N38">
        <f t="shared" si="4"/>
        <v>2020</v>
      </c>
      <c r="O38" t="str">
        <f>TEXT(Table1[[#This Row],[Date]],"MMM")</f>
        <v>Oct</v>
      </c>
      <c r="P38">
        <f>MONTH(Table1[[#This Row],[Date]])</f>
        <v>10</v>
      </c>
      <c r="Q38" t="str">
        <f t="shared" si="5"/>
        <v>Q4</v>
      </c>
      <c r="R38">
        <f t="shared" si="6"/>
        <v>42</v>
      </c>
      <c r="S38" t="s">
        <v>65</v>
      </c>
    </row>
    <row r="39" spans="1:19" x14ac:dyDescent="0.3">
      <c r="A39" t="s">
        <v>59</v>
      </c>
      <c r="B39" t="s">
        <v>68</v>
      </c>
      <c r="C39" t="s">
        <v>23</v>
      </c>
      <c r="D39" t="s">
        <v>24</v>
      </c>
      <c r="E39" t="s">
        <v>21</v>
      </c>
      <c r="F39" s="4">
        <v>44608</v>
      </c>
      <c r="G39">
        <v>189965903</v>
      </c>
      <c r="H39">
        <v>3987</v>
      </c>
      <c r="I39">
        <v>651.21</v>
      </c>
      <c r="J39" s="5">
        <v>524.96</v>
      </c>
      <c r="K39">
        <f t="shared" si="2"/>
        <v>2596374.27</v>
      </c>
      <c r="L39">
        <f t="shared" si="0"/>
        <v>2093015.5200000003</v>
      </c>
      <c r="M39" s="3">
        <f t="shared" si="3"/>
        <v>503358.74999999977</v>
      </c>
      <c r="N39">
        <f t="shared" si="4"/>
        <v>2022</v>
      </c>
      <c r="O39" t="str">
        <f>TEXT(Table1[[#This Row],[Date]],"MMM")</f>
        <v>Feb</v>
      </c>
      <c r="P39">
        <f>MONTH(Table1[[#This Row],[Date]])</f>
        <v>2</v>
      </c>
      <c r="Q39" t="str">
        <f t="shared" si="5"/>
        <v>Q1</v>
      </c>
      <c r="R39">
        <f t="shared" si="6"/>
        <v>8</v>
      </c>
      <c r="S39" t="s">
        <v>66</v>
      </c>
    </row>
    <row r="40" spans="1:19" x14ac:dyDescent="0.3">
      <c r="A40" t="s">
        <v>59</v>
      </c>
      <c r="B40" t="s">
        <v>69</v>
      </c>
      <c r="C40" t="s">
        <v>20</v>
      </c>
      <c r="D40" t="s">
        <v>17</v>
      </c>
      <c r="E40" t="s">
        <v>18</v>
      </c>
      <c r="F40" s="4">
        <v>43519</v>
      </c>
      <c r="G40">
        <v>868214595</v>
      </c>
      <c r="H40">
        <v>2847</v>
      </c>
      <c r="I40">
        <v>437.2</v>
      </c>
      <c r="J40" s="5">
        <v>263.33</v>
      </c>
      <c r="K40">
        <f t="shared" si="2"/>
        <v>1244708.3999999999</v>
      </c>
      <c r="L40">
        <f t="shared" si="0"/>
        <v>749700.51</v>
      </c>
      <c r="M40" s="3">
        <f t="shared" si="3"/>
        <v>495007.8899999999</v>
      </c>
      <c r="N40">
        <f t="shared" si="4"/>
        <v>2019</v>
      </c>
      <c r="O40" t="str">
        <f>TEXT(Table1[[#This Row],[Date]],"MMM")</f>
        <v>Feb</v>
      </c>
      <c r="P40">
        <f>MONTH(Table1[[#This Row],[Date]])</f>
        <v>2</v>
      </c>
      <c r="Q40" t="str">
        <f t="shared" si="5"/>
        <v>Q1</v>
      </c>
      <c r="R40">
        <f t="shared" si="6"/>
        <v>8</v>
      </c>
      <c r="S40" t="s">
        <v>67</v>
      </c>
    </row>
    <row r="41" spans="1:19" x14ac:dyDescent="0.3">
      <c r="A41" t="s">
        <v>59</v>
      </c>
      <c r="B41" t="s">
        <v>70</v>
      </c>
      <c r="C41" t="s">
        <v>40</v>
      </c>
      <c r="D41" t="s">
        <v>24</v>
      </c>
      <c r="E41" t="s">
        <v>25</v>
      </c>
      <c r="F41" s="4">
        <v>44373</v>
      </c>
      <c r="G41">
        <v>569662845</v>
      </c>
      <c r="H41">
        <v>4750</v>
      </c>
      <c r="I41">
        <v>255.28</v>
      </c>
      <c r="J41" s="5">
        <v>159.41999999999999</v>
      </c>
      <c r="K41">
        <f t="shared" si="2"/>
        <v>1212580</v>
      </c>
      <c r="L41">
        <f t="shared" si="0"/>
        <v>757244.99999999988</v>
      </c>
      <c r="M41" s="3">
        <f t="shared" si="3"/>
        <v>455335.00000000012</v>
      </c>
      <c r="N41">
        <f t="shared" si="4"/>
        <v>2021</v>
      </c>
      <c r="O41" t="str">
        <f>TEXT(Table1[[#This Row],[Date]],"MMM")</f>
        <v>Jun</v>
      </c>
      <c r="P41">
        <f>MONTH(Table1[[#This Row],[Date]])</f>
        <v>6</v>
      </c>
      <c r="Q41" t="str">
        <f t="shared" si="5"/>
        <v>Q2</v>
      </c>
      <c r="R41">
        <f t="shared" si="6"/>
        <v>26</v>
      </c>
      <c r="S41" t="s">
        <v>68</v>
      </c>
    </row>
    <row r="42" spans="1:19" x14ac:dyDescent="0.3">
      <c r="A42" t="s">
        <v>59</v>
      </c>
      <c r="B42" t="s">
        <v>71</v>
      </c>
      <c r="C42" t="s">
        <v>20</v>
      </c>
      <c r="D42" t="s">
        <v>24</v>
      </c>
      <c r="E42" t="s">
        <v>18</v>
      </c>
      <c r="F42" s="4">
        <v>42877</v>
      </c>
      <c r="G42">
        <v>898523128</v>
      </c>
      <c r="H42">
        <v>1815</v>
      </c>
      <c r="I42">
        <v>437.2</v>
      </c>
      <c r="J42" s="5">
        <v>263.33</v>
      </c>
      <c r="K42">
        <f t="shared" si="2"/>
        <v>793518</v>
      </c>
      <c r="L42">
        <f t="shared" si="0"/>
        <v>477943.94999999995</v>
      </c>
      <c r="M42" s="3">
        <f t="shared" si="3"/>
        <v>315574.05000000005</v>
      </c>
      <c r="N42">
        <f t="shared" si="4"/>
        <v>2017</v>
      </c>
      <c r="O42" t="str">
        <f>TEXT(Table1[[#This Row],[Date]],"MMM")</f>
        <v>May</v>
      </c>
      <c r="P42">
        <f>MONTH(Table1[[#This Row],[Date]])</f>
        <v>5</v>
      </c>
      <c r="Q42" t="str">
        <f t="shared" si="5"/>
        <v>Q2</v>
      </c>
      <c r="R42">
        <f t="shared" si="6"/>
        <v>21</v>
      </c>
      <c r="S42" t="s">
        <v>69</v>
      </c>
    </row>
    <row r="43" spans="1:19" x14ac:dyDescent="0.3">
      <c r="A43" t="s">
        <v>59</v>
      </c>
      <c r="B43" t="s">
        <v>72</v>
      </c>
      <c r="C43" t="s">
        <v>23</v>
      </c>
      <c r="D43" t="s">
        <v>17</v>
      </c>
      <c r="E43" t="s">
        <v>25</v>
      </c>
      <c r="F43" s="4">
        <v>43953</v>
      </c>
      <c r="G43">
        <v>341417157</v>
      </c>
      <c r="H43">
        <v>1779</v>
      </c>
      <c r="I43">
        <v>651.21</v>
      </c>
      <c r="J43" s="5">
        <v>524.96</v>
      </c>
      <c r="K43">
        <f t="shared" si="2"/>
        <v>1158502.5900000001</v>
      </c>
      <c r="L43">
        <f t="shared" si="0"/>
        <v>933903.84000000008</v>
      </c>
      <c r="M43" s="3">
        <f t="shared" si="3"/>
        <v>224598.75</v>
      </c>
      <c r="N43">
        <f t="shared" si="4"/>
        <v>2020</v>
      </c>
      <c r="O43" t="str">
        <f>TEXT(Table1[[#This Row],[Date]],"MMM")</f>
        <v>May</v>
      </c>
      <c r="P43">
        <f>MONTH(Table1[[#This Row],[Date]])</f>
        <v>5</v>
      </c>
      <c r="Q43" t="str">
        <f t="shared" si="5"/>
        <v>Q2</v>
      </c>
      <c r="R43">
        <f t="shared" si="6"/>
        <v>18</v>
      </c>
      <c r="S43" t="s">
        <v>70</v>
      </c>
    </row>
    <row r="44" spans="1:19" x14ac:dyDescent="0.3">
      <c r="A44" t="s">
        <v>59</v>
      </c>
      <c r="B44" t="s">
        <v>73</v>
      </c>
      <c r="C44" t="s">
        <v>28</v>
      </c>
      <c r="D44" t="s">
        <v>24</v>
      </c>
      <c r="E44" t="s">
        <v>31</v>
      </c>
      <c r="F44" s="4">
        <v>42402</v>
      </c>
      <c r="G44">
        <v>385383069</v>
      </c>
      <c r="H44">
        <v>2269</v>
      </c>
      <c r="I44">
        <v>109.28</v>
      </c>
      <c r="J44" s="5">
        <v>35.840000000000003</v>
      </c>
      <c r="K44">
        <f t="shared" si="2"/>
        <v>247956.32</v>
      </c>
      <c r="L44">
        <f t="shared" si="0"/>
        <v>81320.960000000006</v>
      </c>
      <c r="M44" s="3">
        <f t="shared" si="3"/>
        <v>166635.35999999999</v>
      </c>
      <c r="N44">
        <f t="shared" si="4"/>
        <v>2016</v>
      </c>
      <c r="O44" t="str">
        <f>TEXT(Table1[[#This Row],[Date]],"MMM")</f>
        <v>Feb</v>
      </c>
      <c r="P44">
        <f>MONTH(Table1[[#This Row],[Date]])</f>
        <v>2</v>
      </c>
      <c r="Q44" t="str">
        <f t="shared" si="5"/>
        <v>Q1</v>
      </c>
      <c r="R44">
        <f t="shared" si="6"/>
        <v>6</v>
      </c>
      <c r="S44" t="s">
        <v>71</v>
      </c>
    </row>
    <row r="45" spans="1:19" x14ac:dyDescent="0.3">
      <c r="A45" t="s">
        <v>59</v>
      </c>
      <c r="B45" t="s">
        <v>74</v>
      </c>
      <c r="C45" t="s">
        <v>33</v>
      </c>
      <c r="D45" t="s">
        <v>24</v>
      </c>
      <c r="E45" t="s">
        <v>25</v>
      </c>
      <c r="F45" s="4">
        <v>43227</v>
      </c>
      <c r="G45">
        <v>740147912</v>
      </c>
      <c r="H45">
        <v>5070</v>
      </c>
      <c r="I45">
        <v>81.73</v>
      </c>
      <c r="J45" s="5">
        <v>56.67</v>
      </c>
      <c r="K45">
        <f t="shared" si="2"/>
        <v>414371.10000000003</v>
      </c>
      <c r="L45">
        <f t="shared" si="0"/>
        <v>287316.90000000002</v>
      </c>
      <c r="M45" s="3">
        <f t="shared" si="3"/>
        <v>127054.20000000001</v>
      </c>
      <c r="N45">
        <f t="shared" si="4"/>
        <v>2018</v>
      </c>
      <c r="O45" t="str">
        <f>TEXT(Table1[[#This Row],[Date]],"MMM")</f>
        <v>May</v>
      </c>
      <c r="P45">
        <f>MONTH(Table1[[#This Row],[Date]])</f>
        <v>5</v>
      </c>
      <c r="Q45" t="str">
        <f t="shared" si="5"/>
        <v>Q2</v>
      </c>
      <c r="R45">
        <f t="shared" si="6"/>
        <v>19</v>
      </c>
      <c r="S45" t="s">
        <v>72</v>
      </c>
    </row>
    <row r="46" spans="1:19" x14ac:dyDescent="0.3">
      <c r="A46" t="s">
        <v>59</v>
      </c>
      <c r="B46" t="s">
        <v>68</v>
      </c>
      <c r="C46" t="s">
        <v>28</v>
      </c>
      <c r="D46" t="s">
        <v>24</v>
      </c>
      <c r="E46" t="s">
        <v>21</v>
      </c>
      <c r="F46" s="4">
        <v>44674</v>
      </c>
      <c r="G46">
        <v>972292029</v>
      </c>
      <c r="H46">
        <v>1673</v>
      </c>
      <c r="I46">
        <v>109.28</v>
      </c>
      <c r="J46" s="5">
        <v>35.840000000000003</v>
      </c>
      <c r="K46">
        <f t="shared" si="2"/>
        <v>182825.44</v>
      </c>
      <c r="L46">
        <f t="shared" si="0"/>
        <v>59960.320000000007</v>
      </c>
      <c r="M46" s="3">
        <f t="shared" si="3"/>
        <v>122865.12</v>
      </c>
      <c r="N46">
        <f t="shared" si="4"/>
        <v>2022</v>
      </c>
      <c r="O46" t="str">
        <f>TEXT(Table1[[#This Row],[Date]],"MMM")</f>
        <v>Apr</v>
      </c>
      <c r="P46">
        <f>MONTH(Table1[[#This Row],[Date]])</f>
        <v>4</v>
      </c>
      <c r="Q46" t="str">
        <f t="shared" si="5"/>
        <v>Q2</v>
      </c>
      <c r="R46">
        <f t="shared" si="6"/>
        <v>17</v>
      </c>
      <c r="S46" t="s">
        <v>73</v>
      </c>
    </row>
    <row r="47" spans="1:19" x14ac:dyDescent="0.3">
      <c r="A47" t="s">
        <v>59</v>
      </c>
      <c r="B47" t="s">
        <v>75</v>
      </c>
      <c r="C47" t="s">
        <v>40</v>
      </c>
      <c r="D47" t="s">
        <v>24</v>
      </c>
      <c r="E47" t="s">
        <v>18</v>
      </c>
      <c r="F47" s="4">
        <v>43677</v>
      </c>
      <c r="G47">
        <v>860673511</v>
      </c>
      <c r="H47">
        <v>1273</v>
      </c>
      <c r="I47">
        <v>255.28</v>
      </c>
      <c r="J47" s="5">
        <v>159.41999999999999</v>
      </c>
      <c r="K47">
        <f t="shared" si="2"/>
        <v>324971.44</v>
      </c>
      <c r="L47">
        <f t="shared" si="0"/>
        <v>202941.65999999997</v>
      </c>
      <c r="M47" s="3">
        <f t="shared" si="3"/>
        <v>122029.78000000003</v>
      </c>
      <c r="N47">
        <f t="shared" si="4"/>
        <v>2019</v>
      </c>
      <c r="O47" t="str">
        <f>TEXT(Table1[[#This Row],[Date]],"MMM")</f>
        <v>Jul</v>
      </c>
      <c r="P47">
        <f>MONTH(Table1[[#This Row],[Date]])</f>
        <v>7</v>
      </c>
      <c r="Q47" t="str">
        <f t="shared" si="5"/>
        <v>Q3</v>
      </c>
      <c r="R47">
        <f t="shared" si="6"/>
        <v>31</v>
      </c>
      <c r="S47" t="s">
        <v>74</v>
      </c>
    </row>
    <row r="48" spans="1:19" x14ac:dyDescent="0.3">
      <c r="A48" t="s">
        <v>59</v>
      </c>
      <c r="B48" t="s">
        <v>66</v>
      </c>
      <c r="C48" t="s">
        <v>46</v>
      </c>
      <c r="D48" t="s">
        <v>17</v>
      </c>
      <c r="E48" t="s">
        <v>31</v>
      </c>
      <c r="F48" s="4">
        <v>44030</v>
      </c>
      <c r="G48">
        <v>435608613</v>
      </c>
      <c r="H48">
        <v>5124</v>
      </c>
      <c r="I48">
        <v>47.45</v>
      </c>
      <c r="J48" s="5">
        <v>31.79</v>
      </c>
      <c r="K48">
        <f t="shared" si="2"/>
        <v>243133.80000000002</v>
      </c>
      <c r="L48">
        <f t="shared" si="0"/>
        <v>162891.96</v>
      </c>
      <c r="M48" s="3">
        <f t="shared" si="3"/>
        <v>80241.840000000026</v>
      </c>
      <c r="N48">
        <f t="shared" si="4"/>
        <v>2020</v>
      </c>
      <c r="O48" t="str">
        <f>TEXT(Table1[[#This Row],[Date]],"MMM")</f>
        <v>Jul</v>
      </c>
      <c r="P48">
        <f>MONTH(Table1[[#This Row],[Date]])</f>
        <v>7</v>
      </c>
      <c r="Q48" t="str">
        <f t="shared" si="5"/>
        <v>Q3</v>
      </c>
      <c r="R48">
        <f t="shared" si="6"/>
        <v>29</v>
      </c>
      <c r="S48" t="s">
        <v>75</v>
      </c>
    </row>
    <row r="49" spans="1:19" x14ac:dyDescent="0.3">
      <c r="A49" t="s">
        <v>59</v>
      </c>
      <c r="B49" t="s">
        <v>76</v>
      </c>
      <c r="C49" t="s">
        <v>46</v>
      </c>
      <c r="D49" t="s">
        <v>17</v>
      </c>
      <c r="E49" t="s">
        <v>31</v>
      </c>
      <c r="F49" s="4">
        <v>43396</v>
      </c>
      <c r="G49">
        <v>345718562</v>
      </c>
      <c r="H49">
        <v>4660</v>
      </c>
      <c r="I49">
        <v>47.45</v>
      </c>
      <c r="J49" s="5">
        <v>31.79</v>
      </c>
      <c r="K49">
        <f t="shared" si="2"/>
        <v>221117</v>
      </c>
      <c r="L49">
        <f t="shared" si="0"/>
        <v>148141.4</v>
      </c>
      <c r="M49" s="3">
        <f t="shared" si="3"/>
        <v>72975.600000000006</v>
      </c>
      <c r="N49">
        <f t="shared" si="4"/>
        <v>2018</v>
      </c>
      <c r="O49" t="str">
        <f>TEXT(Table1[[#This Row],[Date]],"MMM")</f>
        <v>Oct</v>
      </c>
      <c r="P49">
        <f>MONTH(Table1[[#This Row],[Date]])</f>
        <v>10</v>
      </c>
      <c r="Q49" t="str">
        <f t="shared" si="5"/>
        <v>Q4</v>
      </c>
      <c r="R49">
        <f t="shared" si="6"/>
        <v>43</v>
      </c>
      <c r="S49" t="s">
        <v>76</v>
      </c>
    </row>
    <row r="50" spans="1:19" x14ac:dyDescent="0.3">
      <c r="A50" t="s">
        <v>59</v>
      </c>
      <c r="B50" t="s">
        <v>77</v>
      </c>
      <c r="C50" t="s">
        <v>16</v>
      </c>
      <c r="D50" t="s">
        <v>24</v>
      </c>
      <c r="E50" t="s">
        <v>25</v>
      </c>
      <c r="F50" s="4">
        <v>44566</v>
      </c>
      <c r="G50">
        <v>955357205</v>
      </c>
      <c r="H50">
        <v>282</v>
      </c>
      <c r="I50">
        <v>668.27</v>
      </c>
      <c r="J50" s="5">
        <v>502.54</v>
      </c>
      <c r="K50">
        <f t="shared" si="2"/>
        <v>188452.13999999998</v>
      </c>
      <c r="L50">
        <f t="shared" si="0"/>
        <v>141716.28</v>
      </c>
      <c r="M50" s="3">
        <f t="shared" si="3"/>
        <v>46735.859999999986</v>
      </c>
      <c r="N50">
        <f t="shared" si="4"/>
        <v>2022</v>
      </c>
      <c r="O50" t="str">
        <f>TEXT(Table1[[#This Row],[Date]],"MMM")</f>
        <v>Jan</v>
      </c>
      <c r="P50">
        <f>MONTH(Table1[[#This Row],[Date]])</f>
        <v>1</v>
      </c>
      <c r="Q50" t="str">
        <f t="shared" si="5"/>
        <v>Q1</v>
      </c>
      <c r="R50">
        <f t="shared" si="6"/>
        <v>2</v>
      </c>
      <c r="S50" t="s">
        <v>77</v>
      </c>
    </row>
    <row r="51" spans="1:19" x14ac:dyDescent="0.3">
      <c r="A51" t="s">
        <v>59</v>
      </c>
      <c r="B51" t="s">
        <v>78</v>
      </c>
      <c r="C51" t="s">
        <v>30</v>
      </c>
      <c r="D51" t="s">
        <v>24</v>
      </c>
      <c r="E51" t="s">
        <v>18</v>
      </c>
      <c r="F51" s="4">
        <v>44840</v>
      </c>
      <c r="G51">
        <v>759224212</v>
      </c>
      <c r="H51">
        <v>171</v>
      </c>
      <c r="I51">
        <v>154.06</v>
      </c>
      <c r="J51" s="5">
        <v>90.93</v>
      </c>
      <c r="K51">
        <f t="shared" si="2"/>
        <v>26344.260000000002</v>
      </c>
      <c r="L51">
        <f t="shared" si="0"/>
        <v>15549.03</v>
      </c>
      <c r="M51" s="3">
        <f t="shared" si="3"/>
        <v>10795.230000000001</v>
      </c>
      <c r="N51">
        <f t="shared" si="4"/>
        <v>2022</v>
      </c>
      <c r="O51" t="str">
        <f>TEXT(Table1[[#This Row],[Date]],"MMM")</f>
        <v>Oct</v>
      </c>
      <c r="P51">
        <f>MONTH(Table1[[#This Row],[Date]])</f>
        <v>10</v>
      </c>
      <c r="Q51" t="str">
        <f t="shared" si="5"/>
        <v>Q4</v>
      </c>
      <c r="R51">
        <f t="shared" si="6"/>
        <v>41</v>
      </c>
      <c r="S51" t="s">
        <v>78</v>
      </c>
    </row>
    <row r="52" spans="1:19" x14ac:dyDescent="0.3">
      <c r="A52" t="s">
        <v>59</v>
      </c>
      <c r="B52" t="s">
        <v>61</v>
      </c>
      <c r="C52" t="s">
        <v>33</v>
      </c>
      <c r="D52" t="s">
        <v>24</v>
      </c>
      <c r="E52" t="s">
        <v>21</v>
      </c>
      <c r="F52" s="4">
        <v>42727</v>
      </c>
      <c r="G52">
        <v>617667090</v>
      </c>
      <c r="H52">
        <v>273</v>
      </c>
      <c r="I52">
        <v>81.73</v>
      </c>
      <c r="J52" s="5">
        <v>56.67</v>
      </c>
      <c r="K52">
        <f t="shared" si="2"/>
        <v>22312.29</v>
      </c>
      <c r="L52">
        <f t="shared" si="0"/>
        <v>15470.91</v>
      </c>
      <c r="M52" s="3">
        <f t="shared" si="3"/>
        <v>6841.380000000001</v>
      </c>
      <c r="N52">
        <f t="shared" si="4"/>
        <v>2016</v>
      </c>
      <c r="O52" t="str">
        <f>TEXT(Table1[[#This Row],[Date]],"MMM")</f>
        <v>Dec</v>
      </c>
      <c r="P52">
        <f>MONTH(Table1[[#This Row],[Date]])</f>
        <v>12</v>
      </c>
      <c r="Q52" t="str">
        <f t="shared" si="5"/>
        <v>Q4</v>
      </c>
      <c r="R52">
        <f t="shared" si="6"/>
        <v>52</v>
      </c>
      <c r="S52" t="s">
        <v>80</v>
      </c>
    </row>
    <row r="53" spans="1:19" x14ac:dyDescent="0.3">
      <c r="A53" t="s">
        <v>79</v>
      </c>
      <c r="B53" t="s">
        <v>80</v>
      </c>
      <c r="C53" t="s">
        <v>20</v>
      </c>
      <c r="D53" t="s">
        <v>17</v>
      </c>
      <c r="E53" t="s">
        <v>25</v>
      </c>
      <c r="F53" s="4">
        <v>44382</v>
      </c>
      <c r="G53">
        <v>231145322</v>
      </c>
      <c r="H53">
        <v>9892</v>
      </c>
      <c r="I53">
        <v>437.2</v>
      </c>
      <c r="J53" s="5">
        <v>263.33</v>
      </c>
      <c r="K53">
        <f t="shared" si="2"/>
        <v>4324782.3999999994</v>
      </c>
      <c r="L53">
        <f t="shared" si="0"/>
        <v>2604860.36</v>
      </c>
      <c r="M53" s="3">
        <f t="shared" si="3"/>
        <v>1719922.0399999996</v>
      </c>
      <c r="N53">
        <f t="shared" si="4"/>
        <v>2021</v>
      </c>
      <c r="O53" t="str">
        <f>TEXT(Table1[[#This Row],[Date]],"MMM")</f>
        <v>Jul</v>
      </c>
      <c r="P53">
        <f>MONTH(Table1[[#This Row],[Date]])</f>
        <v>7</v>
      </c>
      <c r="Q53" t="str">
        <f t="shared" si="5"/>
        <v>Q3</v>
      </c>
      <c r="R53">
        <f t="shared" si="6"/>
        <v>28</v>
      </c>
      <c r="S53" t="s">
        <v>81</v>
      </c>
    </row>
    <row r="54" spans="1:19" x14ac:dyDescent="0.3">
      <c r="A54" t="s">
        <v>79</v>
      </c>
      <c r="B54" t="s">
        <v>81</v>
      </c>
      <c r="C54" t="s">
        <v>20</v>
      </c>
      <c r="D54" t="s">
        <v>24</v>
      </c>
      <c r="E54" t="s">
        <v>21</v>
      </c>
      <c r="F54" s="4">
        <v>42406</v>
      </c>
      <c r="G54">
        <v>382392299</v>
      </c>
      <c r="H54">
        <v>7234</v>
      </c>
      <c r="I54">
        <v>437.2</v>
      </c>
      <c r="J54" s="5">
        <v>263.33</v>
      </c>
      <c r="K54">
        <f t="shared" si="2"/>
        <v>3162704.8</v>
      </c>
      <c r="L54">
        <f t="shared" si="0"/>
        <v>1904929.22</v>
      </c>
      <c r="M54" s="3">
        <f t="shared" si="3"/>
        <v>1257775.5799999998</v>
      </c>
      <c r="N54">
        <f t="shared" si="4"/>
        <v>2016</v>
      </c>
      <c r="O54" t="str">
        <f>TEXT(Table1[[#This Row],[Date]],"MMM")</f>
        <v>Feb</v>
      </c>
      <c r="P54">
        <f>MONTH(Table1[[#This Row],[Date]])</f>
        <v>2</v>
      </c>
      <c r="Q54" t="str">
        <f t="shared" si="5"/>
        <v>Q1</v>
      </c>
      <c r="R54">
        <f t="shared" si="6"/>
        <v>6</v>
      </c>
      <c r="S54" t="s">
        <v>82</v>
      </c>
    </row>
    <row r="55" spans="1:19" x14ac:dyDescent="0.3">
      <c r="A55" t="s">
        <v>79</v>
      </c>
      <c r="B55" t="s">
        <v>82</v>
      </c>
      <c r="C55" t="s">
        <v>20</v>
      </c>
      <c r="D55" t="s">
        <v>24</v>
      </c>
      <c r="E55" t="s">
        <v>18</v>
      </c>
      <c r="F55" s="4">
        <v>43419</v>
      </c>
      <c r="G55">
        <v>286959302</v>
      </c>
      <c r="H55">
        <v>6489</v>
      </c>
      <c r="I55">
        <v>437.2</v>
      </c>
      <c r="J55" s="5">
        <v>263.33</v>
      </c>
      <c r="K55">
        <f t="shared" si="2"/>
        <v>2836990.8</v>
      </c>
      <c r="L55">
        <f t="shared" si="0"/>
        <v>1708748.3699999999</v>
      </c>
      <c r="M55" s="3">
        <f t="shared" si="3"/>
        <v>1128242.43</v>
      </c>
      <c r="N55">
        <f t="shared" si="4"/>
        <v>2018</v>
      </c>
      <c r="O55" t="str">
        <f>TEXT(Table1[[#This Row],[Date]],"MMM")</f>
        <v>Nov</v>
      </c>
      <c r="P55">
        <f>MONTH(Table1[[#This Row],[Date]])</f>
        <v>11</v>
      </c>
      <c r="Q55" t="str">
        <f t="shared" si="5"/>
        <v>Q4</v>
      </c>
      <c r="R55">
        <f t="shared" si="6"/>
        <v>46</v>
      </c>
      <c r="S55" t="s">
        <v>83</v>
      </c>
    </row>
    <row r="56" spans="1:19" x14ac:dyDescent="0.3">
      <c r="A56" t="s">
        <v>79</v>
      </c>
      <c r="B56" t="s">
        <v>83</v>
      </c>
      <c r="C56" t="s">
        <v>28</v>
      </c>
      <c r="D56" t="s">
        <v>24</v>
      </c>
      <c r="E56" t="s">
        <v>25</v>
      </c>
      <c r="F56" s="4">
        <v>44822</v>
      </c>
      <c r="G56">
        <v>663110148</v>
      </c>
      <c r="H56">
        <v>7884</v>
      </c>
      <c r="I56">
        <v>109.28</v>
      </c>
      <c r="J56" s="5">
        <v>35.840000000000003</v>
      </c>
      <c r="K56">
        <f t="shared" si="2"/>
        <v>861563.52</v>
      </c>
      <c r="L56">
        <f t="shared" si="0"/>
        <v>282562.56000000006</v>
      </c>
      <c r="M56" s="3">
        <f t="shared" si="3"/>
        <v>579000.96</v>
      </c>
      <c r="N56">
        <f t="shared" si="4"/>
        <v>2022</v>
      </c>
      <c r="O56" t="str">
        <f>TEXT(Table1[[#This Row],[Date]],"MMM")</f>
        <v>Sep</v>
      </c>
      <c r="P56">
        <f>MONTH(Table1[[#This Row],[Date]])</f>
        <v>9</v>
      </c>
      <c r="Q56" t="str">
        <f t="shared" si="5"/>
        <v>Q3</v>
      </c>
      <c r="R56">
        <f t="shared" si="6"/>
        <v>39</v>
      </c>
      <c r="S56" t="s">
        <v>84</v>
      </c>
    </row>
    <row r="57" spans="1:19" x14ac:dyDescent="0.3">
      <c r="A57" t="s">
        <v>79</v>
      </c>
      <c r="B57" t="s">
        <v>84</v>
      </c>
      <c r="C57" t="s">
        <v>28</v>
      </c>
      <c r="D57" t="s">
        <v>17</v>
      </c>
      <c r="E57" t="s">
        <v>18</v>
      </c>
      <c r="F57" s="4">
        <v>42673</v>
      </c>
      <c r="G57">
        <v>705784308</v>
      </c>
      <c r="H57">
        <v>6116</v>
      </c>
      <c r="I57">
        <v>109.28</v>
      </c>
      <c r="J57" s="5">
        <v>35.840000000000003</v>
      </c>
      <c r="K57">
        <f t="shared" si="2"/>
        <v>668356.48</v>
      </c>
      <c r="L57">
        <f t="shared" si="0"/>
        <v>219197.44000000003</v>
      </c>
      <c r="M57" s="3">
        <f t="shared" si="3"/>
        <v>449159.03999999992</v>
      </c>
      <c r="N57">
        <f t="shared" si="4"/>
        <v>2016</v>
      </c>
      <c r="O57" t="str">
        <f>TEXT(Table1[[#This Row],[Date]],"MMM")</f>
        <v>Oct</v>
      </c>
      <c r="P57">
        <f>MONTH(Table1[[#This Row],[Date]])</f>
        <v>10</v>
      </c>
      <c r="Q57" t="str">
        <f t="shared" si="5"/>
        <v>Q4</v>
      </c>
      <c r="R57">
        <f t="shared" si="6"/>
        <v>45</v>
      </c>
      <c r="S57" t="s">
        <v>85</v>
      </c>
    </row>
    <row r="58" spans="1:19" x14ac:dyDescent="0.3">
      <c r="A58" t="s">
        <v>79</v>
      </c>
      <c r="B58" t="s">
        <v>85</v>
      </c>
      <c r="C58" t="s">
        <v>48</v>
      </c>
      <c r="D58" t="s">
        <v>24</v>
      </c>
      <c r="E58" t="s">
        <v>21</v>
      </c>
      <c r="F58" s="4">
        <v>44280</v>
      </c>
      <c r="G58">
        <v>844530045</v>
      </c>
      <c r="H58">
        <v>4063</v>
      </c>
      <c r="I58">
        <v>205.7</v>
      </c>
      <c r="J58" s="5">
        <v>117.11</v>
      </c>
      <c r="K58">
        <f t="shared" si="2"/>
        <v>835759.1</v>
      </c>
      <c r="L58">
        <f t="shared" si="0"/>
        <v>475817.93</v>
      </c>
      <c r="M58" s="3">
        <f t="shared" si="3"/>
        <v>359941.17</v>
      </c>
      <c r="N58">
        <f t="shared" si="4"/>
        <v>2021</v>
      </c>
      <c r="O58" t="str">
        <f>TEXT(Table1[[#This Row],[Date]],"MMM")</f>
        <v>Mar</v>
      </c>
      <c r="P58">
        <f>MONTH(Table1[[#This Row],[Date]])</f>
        <v>3</v>
      </c>
      <c r="Q58" t="str">
        <f t="shared" si="5"/>
        <v>Q1</v>
      </c>
      <c r="R58">
        <f t="shared" si="6"/>
        <v>13</v>
      </c>
      <c r="S58" t="s">
        <v>86</v>
      </c>
    </row>
    <row r="59" spans="1:19" x14ac:dyDescent="0.3">
      <c r="A59" t="s">
        <v>79</v>
      </c>
      <c r="B59" t="s">
        <v>81</v>
      </c>
      <c r="C59" t="s">
        <v>23</v>
      </c>
      <c r="D59" t="s">
        <v>24</v>
      </c>
      <c r="E59" t="s">
        <v>21</v>
      </c>
      <c r="F59" s="4">
        <v>44725</v>
      </c>
      <c r="G59">
        <v>423331391</v>
      </c>
      <c r="H59">
        <v>2021</v>
      </c>
      <c r="I59">
        <v>651.21</v>
      </c>
      <c r="J59" s="5">
        <v>524.96</v>
      </c>
      <c r="K59">
        <f t="shared" si="2"/>
        <v>1316095.4100000001</v>
      </c>
      <c r="L59">
        <f t="shared" si="0"/>
        <v>1060944.1600000001</v>
      </c>
      <c r="M59" s="3">
        <f t="shared" si="3"/>
        <v>255151.25</v>
      </c>
      <c r="N59">
        <f t="shared" si="4"/>
        <v>2022</v>
      </c>
      <c r="O59" t="str">
        <f>TEXT(Table1[[#This Row],[Date]],"MMM")</f>
        <v>Jun</v>
      </c>
      <c r="P59">
        <f>MONTH(Table1[[#This Row],[Date]])</f>
        <v>6</v>
      </c>
      <c r="Q59" t="str">
        <f t="shared" si="5"/>
        <v>Q2</v>
      </c>
      <c r="R59">
        <f t="shared" si="6"/>
        <v>25</v>
      </c>
      <c r="S59" t="s">
        <v>87</v>
      </c>
    </row>
    <row r="60" spans="1:19" x14ac:dyDescent="0.3">
      <c r="A60" t="s">
        <v>79</v>
      </c>
      <c r="B60" t="s">
        <v>86</v>
      </c>
      <c r="C60" t="s">
        <v>35</v>
      </c>
      <c r="D60" t="s">
        <v>24</v>
      </c>
      <c r="E60" t="s">
        <v>25</v>
      </c>
      <c r="F60" s="4">
        <v>45252</v>
      </c>
      <c r="G60">
        <v>162052476</v>
      </c>
      <c r="H60">
        <v>3784</v>
      </c>
      <c r="I60">
        <v>9.33</v>
      </c>
      <c r="J60" s="5">
        <v>6.92</v>
      </c>
      <c r="K60">
        <f t="shared" si="2"/>
        <v>35304.720000000001</v>
      </c>
      <c r="L60">
        <f t="shared" si="0"/>
        <v>26185.279999999999</v>
      </c>
      <c r="M60" s="3">
        <f t="shared" si="3"/>
        <v>9119.4400000000023</v>
      </c>
      <c r="N60">
        <f t="shared" si="4"/>
        <v>2023</v>
      </c>
      <c r="O60" t="str">
        <f>TEXT(Table1[[#This Row],[Date]],"MMM")</f>
        <v>Nov</v>
      </c>
      <c r="P60">
        <f>MONTH(Table1[[#This Row],[Date]])</f>
        <v>11</v>
      </c>
      <c r="Q60" t="str">
        <f t="shared" si="5"/>
        <v>Q4</v>
      </c>
      <c r="R60">
        <f t="shared" si="6"/>
        <v>47</v>
      </c>
      <c r="S60" t="s">
        <v>89</v>
      </c>
    </row>
    <row r="61" spans="1:19" x14ac:dyDescent="0.3">
      <c r="A61" t="s">
        <v>79</v>
      </c>
      <c r="B61" t="s">
        <v>84</v>
      </c>
      <c r="C61" t="s">
        <v>35</v>
      </c>
      <c r="D61" t="s">
        <v>24</v>
      </c>
      <c r="E61" t="s">
        <v>25</v>
      </c>
      <c r="F61" s="4">
        <v>43691</v>
      </c>
      <c r="G61">
        <v>816200339</v>
      </c>
      <c r="H61">
        <v>673</v>
      </c>
      <c r="I61">
        <v>9.33</v>
      </c>
      <c r="J61" s="5">
        <v>6.92</v>
      </c>
      <c r="K61">
        <f t="shared" si="2"/>
        <v>6279.09</v>
      </c>
      <c r="L61">
        <f t="shared" si="0"/>
        <v>4657.16</v>
      </c>
      <c r="M61" s="3">
        <f t="shared" si="3"/>
        <v>1621.9300000000003</v>
      </c>
      <c r="N61">
        <f t="shared" si="4"/>
        <v>2019</v>
      </c>
      <c r="O61" t="str">
        <f>TEXT(Table1[[#This Row],[Date]],"MMM")</f>
        <v>Aug</v>
      </c>
      <c r="P61">
        <f>MONTH(Table1[[#This Row],[Date]])</f>
        <v>8</v>
      </c>
      <c r="Q61" t="str">
        <f t="shared" si="5"/>
        <v>Q3</v>
      </c>
      <c r="R61">
        <f t="shared" si="6"/>
        <v>33</v>
      </c>
      <c r="S61" t="s">
        <v>91</v>
      </c>
    </row>
    <row r="62" spans="1:19" x14ac:dyDescent="0.3">
      <c r="A62" t="s">
        <v>79</v>
      </c>
      <c r="B62" t="s">
        <v>87</v>
      </c>
      <c r="C62" t="s">
        <v>35</v>
      </c>
      <c r="D62" t="s">
        <v>24</v>
      </c>
      <c r="E62" t="s">
        <v>21</v>
      </c>
      <c r="F62" s="4">
        <v>44681</v>
      </c>
      <c r="G62">
        <v>513417565</v>
      </c>
      <c r="H62">
        <v>522</v>
      </c>
      <c r="I62">
        <v>9.33</v>
      </c>
      <c r="J62" s="5">
        <v>6.92</v>
      </c>
      <c r="K62">
        <f t="shared" si="2"/>
        <v>4870.26</v>
      </c>
      <c r="L62">
        <f t="shared" si="0"/>
        <v>3612.24</v>
      </c>
      <c r="M62" s="3">
        <f t="shared" si="3"/>
        <v>1258.0200000000004</v>
      </c>
      <c r="N62">
        <f t="shared" si="4"/>
        <v>2022</v>
      </c>
      <c r="O62" t="str">
        <f>TEXT(Table1[[#This Row],[Date]],"MMM")</f>
        <v>Apr</v>
      </c>
      <c r="P62">
        <f>MONTH(Table1[[#This Row],[Date]])</f>
        <v>4</v>
      </c>
      <c r="Q62" t="str">
        <f t="shared" si="5"/>
        <v>Q2</v>
      </c>
      <c r="R62">
        <f t="shared" si="6"/>
        <v>18</v>
      </c>
      <c r="S62" t="s">
        <v>92</v>
      </c>
    </row>
    <row r="63" spans="1:19" x14ac:dyDescent="0.3">
      <c r="A63" t="s">
        <v>88</v>
      </c>
      <c r="B63" t="s">
        <v>89</v>
      </c>
      <c r="C63" t="s">
        <v>16</v>
      </c>
      <c r="D63" t="s">
        <v>17</v>
      </c>
      <c r="E63" t="s">
        <v>31</v>
      </c>
      <c r="F63" s="4">
        <v>44141</v>
      </c>
      <c r="G63">
        <v>986435210</v>
      </c>
      <c r="H63">
        <v>6954</v>
      </c>
      <c r="I63">
        <v>668.27</v>
      </c>
      <c r="J63" s="5">
        <v>502.54</v>
      </c>
      <c r="K63">
        <f t="shared" si="2"/>
        <v>4647149.58</v>
      </c>
      <c r="L63">
        <f t="shared" si="0"/>
        <v>3494663.16</v>
      </c>
      <c r="M63" s="3">
        <f t="shared" si="3"/>
        <v>1152486.42</v>
      </c>
      <c r="N63">
        <f t="shared" si="4"/>
        <v>2020</v>
      </c>
      <c r="O63" t="str">
        <f>TEXT(Table1[[#This Row],[Date]],"MMM")</f>
        <v>Nov</v>
      </c>
      <c r="P63">
        <f>MONTH(Table1[[#This Row],[Date]])</f>
        <v>11</v>
      </c>
      <c r="Q63" t="str">
        <f t="shared" si="5"/>
        <v>Q4</v>
      </c>
      <c r="R63">
        <f t="shared" si="6"/>
        <v>45</v>
      </c>
      <c r="S63" t="s">
        <v>93</v>
      </c>
    </row>
    <row r="64" spans="1:19" x14ac:dyDescent="0.3">
      <c r="A64" t="s">
        <v>88</v>
      </c>
      <c r="B64" t="s">
        <v>89</v>
      </c>
      <c r="C64" t="s">
        <v>33</v>
      </c>
      <c r="D64" t="s">
        <v>17</v>
      </c>
      <c r="E64" t="s">
        <v>25</v>
      </c>
      <c r="F64" s="4">
        <v>44609</v>
      </c>
      <c r="G64">
        <v>430915820</v>
      </c>
      <c r="H64">
        <v>6422</v>
      </c>
      <c r="I64">
        <v>81.73</v>
      </c>
      <c r="J64" s="5">
        <v>56.67</v>
      </c>
      <c r="K64">
        <f t="shared" si="2"/>
        <v>524870.06000000006</v>
      </c>
      <c r="L64">
        <f t="shared" si="0"/>
        <v>363934.74</v>
      </c>
      <c r="M64" s="3">
        <f t="shared" si="3"/>
        <v>160935.32000000007</v>
      </c>
      <c r="N64">
        <f t="shared" si="4"/>
        <v>2022</v>
      </c>
      <c r="O64" t="str">
        <f>TEXT(Table1[[#This Row],[Date]],"MMM")</f>
        <v>Feb</v>
      </c>
      <c r="P64">
        <f>MONTH(Table1[[#This Row],[Date]])</f>
        <v>2</v>
      </c>
      <c r="Q64" t="str">
        <f t="shared" si="5"/>
        <v>Q1</v>
      </c>
      <c r="R64">
        <f t="shared" si="6"/>
        <v>8</v>
      </c>
      <c r="S64" t="s">
        <v>94</v>
      </c>
    </row>
    <row r="65" spans="1:19" x14ac:dyDescent="0.3">
      <c r="A65" t="s">
        <v>88</v>
      </c>
      <c r="B65" t="s">
        <v>89</v>
      </c>
      <c r="C65" t="s">
        <v>33</v>
      </c>
      <c r="D65" t="s">
        <v>17</v>
      </c>
      <c r="E65" t="s">
        <v>21</v>
      </c>
      <c r="F65" s="4">
        <v>43676</v>
      </c>
      <c r="G65">
        <v>559427106</v>
      </c>
      <c r="H65">
        <v>5767</v>
      </c>
      <c r="I65">
        <v>81.73</v>
      </c>
      <c r="J65" s="5">
        <v>56.67</v>
      </c>
      <c r="K65">
        <f t="shared" si="2"/>
        <v>471336.91000000003</v>
      </c>
      <c r="L65">
        <f t="shared" si="0"/>
        <v>326815.89</v>
      </c>
      <c r="M65" s="3">
        <f t="shared" si="3"/>
        <v>144521.02000000002</v>
      </c>
      <c r="N65">
        <f t="shared" si="4"/>
        <v>2019</v>
      </c>
      <c r="O65" t="str">
        <f>TEXT(Table1[[#This Row],[Date]],"MMM")</f>
        <v>Jul</v>
      </c>
      <c r="P65">
        <f>MONTH(Table1[[#This Row],[Date]])</f>
        <v>7</v>
      </c>
      <c r="Q65" t="str">
        <f t="shared" si="5"/>
        <v>Q3</v>
      </c>
      <c r="R65">
        <f t="shared" si="6"/>
        <v>31</v>
      </c>
      <c r="S65" t="s">
        <v>95</v>
      </c>
    </row>
    <row r="66" spans="1:19" x14ac:dyDescent="0.3">
      <c r="A66" t="s">
        <v>90</v>
      </c>
      <c r="B66" t="s">
        <v>91</v>
      </c>
      <c r="C66" t="s">
        <v>20</v>
      </c>
      <c r="D66" t="s">
        <v>17</v>
      </c>
      <c r="E66" t="s">
        <v>18</v>
      </c>
      <c r="F66" s="4">
        <v>43928</v>
      </c>
      <c r="G66">
        <v>259353148</v>
      </c>
      <c r="H66">
        <v>7215</v>
      </c>
      <c r="I66">
        <v>437.2</v>
      </c>
      <c r="J66" s="5">
        <v>263.33</v>
      </c>
      <c r="K66">
        <f t="shared" si="2"/>
        <v>3154398</v>
      </c>
      <c r="L66">
        <f t="shared" ref="L66:L101" si="7">H66*J66</f>
        <v>1899925.95</v>
      </c>
      <c r="M66" s="3">
        <f t="shared" si="3"/>
        <v>1254472.05</v>
      </c>
      <c r="N66">
        <f t="shared" si="4"/>
        <v>2020</v>
      </c>
      <c r="O66" t="str">
        <f>TEXT(Table1[[#This Row],[Date]],"MMM")</f>
        <v>Apr</v>
      </c>
      <c r="P66">
        <f>MONTH(Table1[[#This Row],[Date]])</f>
        <v>4</v>
      </c>
      <c r="Q66" t="str">
        <f t="shared" si="5"/>
        <v>Q2</v>
      </c>
      <c r="R66">
        <f t="shared" ref="R66:R101" si="8">WEEKNUM(F66)</f>
        <v>15</v>
      </c>
      <c r="S66" t="s">
        <v>96</v>
      </c>
    </row>
    <row r="67" spans="1:19" x14ac:dyDescent="0.3">
      <c r="A67" t="s">
        <v>90</v>
      </c>
      <c r="B67" t="s">
        <v>92</v>
      </c>
      <c r="C67" t="s">
        <v>16</v>
      </c>
      <c r="D67" t="s">
        <v>17</v>
      </c>
      <c r="E67" t="s">
        <v>25</v>
      </c>
      <c r="F67" s="4">
        <v>44602</v>
      </c>
      <c r="G67">
        <v>665095412</v>
      </c>
      <c r="H67">
        <v>5367</v>
      </c>
      <c r="I67">
        <v>668.27</v>
      </c>
      <c r="J67" s="5">
        <v>502.54</v>
      </c>
      <c r="K67">
        <f t="shared" ref="K67:K101" si="9">H67*I67</f>
        <v>3586605.09</v>
      </c>
      <c r="L67">
        <f t="shared" si="7"/>
        <v>2697132.18</v>
      </c>
      <c r="M67" s="3">
        <f t="shared" ref="M67:M97" si="10">K67-L67</f>
        <v>889472.90999999968</v>
      </c>
      <c r="N67">
        <f t="shared" ref="N67:N101" si="11">YEAR(F67)</f>
        <v>2022</v>
      </c>
      <c r="O67" t="str">
        <f>TEXT(Table1[[#This Row],[Date]],"MMM")</f>
        <v>Feb</v>
      </c>
      <c r="P67">
        <f>MONTH(Table1[[#This Row],[Date]])</f>
        <v>2</v>
      </c>
      <c r="Q67" t="str">
        <f t="shared" ref="Q67:Q101" si="12">"Q"&amp;ROUNDUP(P67/3,0)</f>
        <v>Q1</v>
      </c>
      <c r="R67">
        <f t="shared" si="8"/>
        <v>7</v>
      </c>
      <c r="S67" t="s">
        <v>97</v>
      </c>
    </row>
    <row r="68" spans="1:19" x14ac:dyDescent="0.3">
      <c r="A68" t="s">
        <v>90</v>
      </c>
      <c r="B68" t="s">
        <v>93</v>
      </c>
      <c r="C68" t="s">
        <v>20</v>
      </c>
      <c r="D68" t="s">
        <v>17</v>
      </c>
      <c r="E68" t="s">
        <v>18</v>
      </c>
      <c r="F68" s="4">
        <v>44480</v>
      </c>
      <c r="G68">
        <v>699358165</v>
      </c>
      <c r="H68">
        <v>4477</v>
      </c>
      <c r="I68">
        <v>437.2</v>
      </c>
      <c r="J68" s="5">
        <v>263.33</v>
      </c>
      <c r="K68">
        <f t="shared" si="9"/>
        <v>1957344.4</v>
      </c>
      <c r="L68">
        <f t="shared" si="7"/>
        <v>1178928.4099999999</v>
      </c>
      <c r="M68" s="3">
        <f t="shared" si="10"/>
        <v>778415.99</v>
      </c>
      <c r="N68">
        <f t="shared" si="11"/>
        <v>2021</v>
      </c>
      <c r="O68" t="str">
        <f>TEXT(Table1[[#This Row],[Date]],"MMM")</f>
        <v>Oct</v>
      </c>
      <c r="P68">
        <f>MONTH(Table1[[#This Row],[Date]])</f>
        <v>10</v>
      </c>
      <c r="Q68" t="str">
        <f t="shared" si="12"/>
        <v>Q4</v>
      </c>
      <c r="R68">
        <f t="shared" si="8"/>
        <v>42</v>
      </c>
      <c r="S68" t="s">
        <v>98</v>
      </c>
    </row>
    <row r="69" spans="1:19" x14ac:dyDescent="0.3">
      <c r="A69" t="s">
        <v>90</v>
      </c>
      <c r="B69" t="s">
        <v>91</v>
      </c>
      <c r="C69" t="s">
        <v>48</v>
      </c>
      <c r="D69" t="s">
        <v>24</v>
      </c>
      <c r="E69" t="s">
        <v>18</v>
      </c>
      <c r="F69" s="4">
        <v>42875</v>
      </c>
      <c r="G69">
        <v>555990016</v>
      </c>
      <c r="H69">
        <v>8656</v>
      </c>
      <c r="I69">
        <v>205.7</v>
      </c>
      <c r="J69" s="5">
        <v>117.11</v>
      </c>
      <c r="K69">
        <f t="shared" si="9"/>
        <v>1780539.2</v>
      </c>
      <c r="L69">
        <f t="shared" si="7"/>
        <v>1013704.16</v>
      </c>
      <c r="M69" s="3">
        <f t="shared" si="10"/>
        <v>766835.03999999992</v>
      </c>
      <c r="N69">
        <f t="shared" si="11"/>
        <v>2017</v>
      </c>
      <c r="O69" t="str">
        <f>TEXT(Table1[[#This Row],[Date]],"MMM")</f>
        <v>May</v>
      </c>
      <c r="P69">
        <f>MONTH(Table1[[#This Row],[Date]])</f>
        <v>5</v>
      </c>
      <c r="Q69" t="str">
        <f t="shared" si="12"/>
        <v>Q2</v>
      </c>
      <c r="R69">
        <f t="shared" si="8"/>
        <v>20</v>
      </c>
      <c r="S69" t="s">
        <v>99</v>
      </c>
    </row>
    <row r="70" spans="1:19" x14ac:dyDescent="0.3">
      <c r="A70" t="s">
        <v>90</v>
      </c>
      <c r="B70" t="s">
        <v>94</v>
      </c>
      <c r="C70" t="s">
        <v>23</v>
      </c>
      <c r="D70" t="s">
        <v>24</v>
      </c>
      <c r="E70" t="s">
        <v>21</v>
      </c>
      <c r="F70" s="4">
        <v>45237</v>
      </c>
      <c r="G70">
        <v>177636754</v>
      </c>
      <c r="H70">
        <v>5518</v>
      </c>
      <c r="I70">
        <v>651.21</v>
      </c>
      <c r="J70" s="5">
        <v>524.96</v>
      </c>
      <c r="K70">
        <f t="shared" si="9"/>
        <v>3593376.7800000003</v>
      </c>
      <c r="L70">
        <f t="shared" si="7"/>
        <v>2896729.2800000003</v>
      </c>
      <c r="M70" s="3">
        <f t="shared" si="10"/>
        <v>696647.5</v>
      </c>
      <c r="N70">
        <f t="shared" si="11"/>
        <v>2023</v>
      </c>
      <c r="O70" t="str">
        <f>TEXT(Table1[[#This Row],[Date]],"MMM")</f>
        <v>Nov</v>
      </c>
      <c r="P70">
        <f>MONTH(Table1[[#This Row],[Date]])</f>
        <v>11</v>
      </c>
      <c r="Q70" t="str">
        <f t="shared" si="12"/>
        <v>Q4</v>
      </c>
      <c r="R70">
        <f t="shared" si="8"/>
        <v>45</v>
      </c>
      <c r="S70" t="s">
        <v>100</v>
      </c>
    </row>
    <row r="71" spans="1:19" x14ac:dyDescent="0.3">
      <c r="A71" t="s">
        <v>90</v>
      </c>
      <c r="B71" t="s">
        <v>95</v>
      </c>
      <c r="C71" t="s">
        <v>16</v>
      </c>
      <c r="D71" t="s">
        <v>17</v>
      </c>
      <c r="E71" t="s">
        <v>21</v>
      </c>
      <c r="F71" s="4">
        <v>45039</v>
      </c>
      <c r="G71">
        <v>135425221</v>
      </c>
      <c r="H71">
        <v>4187</v>
      </c>
      <c r="I71">
        <v>668.27</v>
      </c>
      <c r="J71" s="5">
        <v>502.54</v>
      </c>
      <c r="K71">
        <f t="shared" si="9"/>
        <v>2798046.4899999998</v>
      </c>
      <c r="L71">
        <f t="shared" si="7"/>
        <v>2104134.98</v>
      </c>
      <c r="M71" s="3">
        <f t="shared" si="10"/>
        <v>693911.50999999978</v>
      </c>
      <c r="N71">
        <f t="shared" si="11"/>
        <v>2023</v>
      </c>
      <c r="O71" t="str">
        <f>TEXT(Table1[[#This Row],[Date]],"MMM")</f>
        <v>Apr</v>
      </c>
      <c r="P71">
        <f>MONTH(Table1[[#This Row],[Date]])</f>
        <v>4</v>
      </c>
      <c r="Q71" t="str">
        <f t="shared" si="12"/>
        <v>Q2</v>
      </c>
      <c r="R71">
        <f t="shared" si="8"/>
        <v>17</v>
      </c>
      <c r="S71" t="s">
        <v>101</v>
      </c>
    </row>
    <row r="72" spans="1:19" x14ac:dyDescent="0.3">
      <c r="A72" t="s">
        <v>90</v>
      </c>
      <c r="B72" t="s">
        <v>93</v>
      </c>
      <c r="C72" t="s">
        <v>23</v>
      </c>
      <c r="D72" t="s">
        <v>17</v>
      </c>
      <c r="E72" t="s">
        <v>25</v>
      </c>
      <c r="F72" s="4">
        <v>44228</v>
      </c>
      <c r="G72">
        <v>115456712</v>
      </c>
      <c r="H72">
        <v>5062</v>
      </c>
      <c r="I72">
        <v>651.21</v>
      </c>
      <c r="J72" s="5">
        <v>524.96</v>
      </c>
      <c r="K72">
        <f t="shared" si="9"/>
        <v>3296425.02</v>
      </c>
      <c r="L72">
        <f t="shared" si="7"/>
        <v>2657347.52</v>
      </c>
      <c r="M72" s="3">
        <f t="shared" si="10"/>
        <v>639077.5</v>
      </c>
      <c r="N72">
        <f t="shared" si="11"/>
        <v>2021</v>
      </c>
      <c r="O72" t="str">
        <f>TEXT(Table1[[#This Row],[Date]],"MMM")</f>
        <v>Feb</v>
      </c>
      <c r="P72">
        <f>MONTH(Table1[[#This Row],[Date]])</f>
        <v>2</v>
      </c>
      <c r="Q72" t="str">
        <f t="shared" si="12"/>
        <v>Q1</v>
      </c>
      <c r="R72">
        <f t="shared" si="8"/>
        <v>6</v>
      </c>
      <c r="S72" t="s">
        <v>102</v>
      </c>
    </row>
    <row r="73" spans="1:19" x14ac:dyDescent="0.3">
      <c r="A73" t="s">
        <v>90</v>
      </c>
      <c r="B73" t="s">
        <v>96</v>
      </c>
      <c r="C73" t="s">
        <v>48</v>
      </c>
      <c r="D73" t="s">
        <v>24</v>
      </c>
      <c r="E73" t="s">
        <v>18</v>
      </c>
      <c r="F73" s="4">
        <v>43939</v>
      </c>
      <c r="G73">
        <v>616607081</v>
      </c>
      <c r="H73">
        <v>6593</v>
      </c>
      <c r="I73">
        <v>205.7</v>
      </c>
      <c r="J73" s="5">
        <v>117.11</v>
      </c>
      <c r="K73">
        <f t="shared" si="9"/>
        <v>1356180.0999999999</v>
      </c>
      <c r="L73">
        <f t="shared" si="7"/>
        <v>772106.23</v>
      </c>
      <c r="M73" s="3">
        <f t="shared" si="10"/>
        <v>584073.86999999988</v>
      </c>
      <c r="N73">
        <f t="shared" si="11"/>
        <v>2020</v>
      </c>
      <c r="O73" t="str">
        <f>TEXT(Table1[[#This Row],[Date]],"MMM")</f>
        <v>Apr</v>
      </c>
      <c r="P73">
        <f>MONTH(Table1[[#This Row],[Date]])</f>
        <v>4</v>
      </c>
      <c r="Q73" t="str">
        <f t="shared" si="12"/>
        <v>Q2</v>
      </c>
      <c r="R73">
        <f t="shared" si="8"/>
        <v>16</v>
      </c>
      <c r="S73" t="s">
        <v>103</v>
      </c>
    </row>
    <row r="74" spans="1:19" x14ac:dyDescent="0.3">
      <c r="A74" t="s">
        <v>90</v>
      </c>
      <c r="B74" t="s">
        <v>97</v>
      </c>
      <c r="C74" t="s">
        <v>28</v>
      </c>
      <c r="D74" t="s">
        <v>17</v>
      </c>
      <c r="E74" t="s">
        <v>25</v>
      </c>
      <c r="F74" s="4">
        <v>43580</v>
      </c>
      <c r="G74">
        <v>610425555</v>
      </c>
      <c r="H74">
        <v>7342</v>
      </c>
      <c r="I74">
        <v>109.28</v>
      </c>
      <c r="J74" s="5">
        <v>35.840000000000003</v>
      </c>
      <c r="K74">
        <f t="shared" si="9"/>
        <v>802333.76</v>
      </c>
      <c r="L74">
        <f t="shared" si="7"/>
        <v>263137.28000000003</v>
      </c>
      <c r="M74" s="3">
        <f t="shared" si="10"/>
        <v>539196.48</v>
      </c>
      <c r="N74">
        <f t="shared" si="11"/>
        <v>2019</v>
      </c>
      <c r="O74" t="str">
        <f>TEXT(Table1[[#This Row],[Date]],"MMM")</f>
        <v>Apr</v>
      </c>
      <c r="P74">
        <f>MONTH(Table1[[#This Row],[Date]])</f>
        <v>4</v>
      </c>
      <c r="Q74" t="str">
        <f t="shared" si="12"/>
        <v>Q2</v>
      </c>
      <c r="R74">
        <f t="shared" si="8"/>
        <v>17</v>
      </c>
      <c r="S74" t="s">
        <v>104</v>
      </c>
    </row>
    <row r="75" spans="1:19" x14ac:dyDescent="0.3">
      <c r="A75" t="s">
        <v>90</v>
      </c>
      <c r="B75" t="s">
        <v>98</v>
      </c>
      <c r="C75" t="s">
        <v>40</v>
      </c>
      <c r="D75" t="s">
        <v>17</v>
      </c>
      <c r="E75" t="s">
        <v>21</v>
      </c>
      <c r="F75" s="4">
        <v>43864</v>
      </c>
      <c r="G75">
        <v>494747245</v>
      </c>
      <c r="H75">
        <v>5559</v>
      </c>
      <c r="I75">
        <v>255.28</v>
      </c>
      <c r="J75" s="5">
        <v>159.41999999999999</v>
      </c>
      <c r="K75">
        <f t="shared" si="9"/>
        <v>1419101.52</v>
      </c>
      <c r="L75">
        <f t="shared" si="7"/>
        <v>886215.77999999991</v>
      </c>
      <c r="M75" s="3">
        <f t="shared" si="10"/>
        <v>532885.74000000011</v>
      </c>
      <c r="N75">
        <f t="shared" si="11"/>
        <v>2020</v>
      </c>
      <c r="O75" t="str">
        <f>TEXT(Table1[[#This Row],[Date]],"MMM")</f>
        <v>Feb</v>
      </c>
      <c r="P75">
        <f>MONTH(Table1[[#This Row],[Date]])</f>
        <v>2</v>
      </c>
      <c r="Q75" t="str">
        <f t="shared" si="12"/>
        <v>Q1</v>
      </c>
      <c r="R75">
        <f t="shared" si="8"/>
        <v>6</v>
      </c>
      <c r="S75" t="s">
        <v>105</v>
      </c>
    </row>
    <row r="76" spans="1:19" x14ac:dyDescent="0.3">
      <c r="A76" t="s">
        <v>90</v>
      </c>
      <c r="B76" t="s">
        <v>99</v>
      </c>
      <c r="C76" t="s">
        <v>30</v>
      </c>
      <c r="D76" t="s">
        <v>24</v>
      </c>
      <c r="E76" t="s">
        <v>18</v>
      </c>
      <c r="F76" s="4">
        <v>44759</v>
      </c>
      <c r="G76">
        <v>871543967</v>
      </c>
      <c r="H76">
        <v>8082</v>
      </c>
      <c r="I76">
        <v>154.06</v>
      </c>
      <c r="J76" s="5">
        <v>90.93</v>
      </c>
      <c r="K76">
        <f t="shared" si="9"/>
        <v>1245112.92</v>
      </c>
      <c r="L76">
        <f t="shared" si="7"/>
        <v>734896.26</v>
      </c>
      <c r="M76" s="3">
        <f t="shared" si="10"/>
        <v>510216.65999999992</v>
      </c>
      <c r="N76">
        <f t="shared" si="11"/>
        <v>2022</v>
      </c>
      <c r="O76" t="str">
        <f>TEXT(Table1[[#This Row],[Date]],"MMM")</f>
        <v>Jul</v>
      </c>
      <c r="P76">
        <f>MONTH(Table1[[#This Row],[Date]])</f>
        <v>7</v>
      </c>
      <c r="Q76" t="str">
        <f t="shared" si="12"/>
        <v>Q3</v>
      </c>
      <c r="R76">
        <f t="shared" si="8"/>
        <v>30</v>
      </c>
      <c r="S76" t="s">
        <v>106</v>
      </c>
    </row>
    <row r="77" spans="1:19" x14ac:dyDescent="0.3">
      <c r="A77" t="s">
        <v>90</v>
      </c>
      <c r="B77" t="s">
        <v>100</v>
      </c>
      <c r="C77" t="s">
        <v>23</v>
      </c>
      <c r="D77" t="s">
        <v>17</v>
      </c>
      <c r="E77" t="s">
        <v>21</v>
      </c>
      <c r="F77" s="4">
        <v>45256</v>
      </c>
      <c r="G77">
        <v>441888415</v>
      </c>
      <c r="H77">
        <v>3457</v>
      </c>
      <c r="I77">
        <v>651.21</v>
      </c>
      <c r="J77" s="5">
        <v>524.96</v>
      </c>
      <c r="K77">
        <f t="shared" si="9"/>
        <v>2251232.9700000002</v>
      </c>
      <c r="L77">
        <f t="shared" si="7"/>
        <v>1814786.7200000002</v>
      </c>
      <c r="M77" s="3">
        <f t="shared" si="10"/>
        <v>436446.25</v>
      </c>
      <c r="N77">
        <f t="shared" si="11"/>
        <v>2023</v>
      </c>
      <c r="O77" t="str">
        <f>TEXT(Table1[[#This Row],[Date]],"MMM")</f>
        <v>Nov</v>
      </c>
      <c r="P77">
        <f>MONTH(Table1[[#This Row],[Date]])</f>
        <v>11</v>
      </c>
      <c r="Q77" t="str">
        <f t="shared" si="12"/>
        <v>Q4</v>
      </c>
      <c r="R77">
        <f t="shared" si="8"/>
        <v>48</v>
      </c>
      <c r="S77" t="s">
        <v>107</v>
      </c>
    </row>
    <row r="78" spans="1:19" x14ac:dyDescent="0.3">
      <c r="A78" t="s">
        <v>90</v>
      </c>
      <c r="B78" t="s">
        <v>101</v>
      </c>
      <c r="C78" t="s">
        <v>30</v>
      </c>
      <c r="D78" t="s">
        <v>24</v>
      </c>
      <c r="E78" t="s">
        <v>25</v>
      </c>
      <c r="F78" s="4">
        <v>44638</v>
      </c>
      <c r="G78">
        <v>827844560</v>
      </c>
      <c r="H78">
        <v>6457</v>
      </c>
      <c r="I78">
        <v>154.06</v>
      </c>
      <c r="J78" s="5">
        <v>90.93</v>
      </c>
      <c r="K78">
        <f t="shared" si="9"/>
        <v>994765.42</v>
      </c>
      <c r="L78">
        <f t="shared" si="7"/>
        <v>587135.01</v>
      </c>
      <c r="M78" s="3">
        <f t="shared" si="10"/>
        <v>407630.41000000003</v>
      </c>
      <c r="N78">
        <f t="shared" si="11"/>
        <v>2022</v>
      </c>
      <c r="O78" t="str">
        <f>TEXT(Table1[[#This Row],[Date]],"MMM")</f>
        <v>Mar</v>
      </c>
      <c r="P78">
        <f>MONTH(Table1[[#This Row],[Date]])</f>
        <v>3</v>
      </c>
      <c r="Q78" t="str">
        <f t="shared" si="12"/>
        <v>Q1</v>
      </c>
      <c r="R78">
        <f t="shared" si="8"/>
        <v>12</v>
      </c>
      <c r="S78" t="s">
        <v>108</v>
      </c>
    </row>
    <row r="79" spans="1:19" x14ac:dyDescent="0.3">
      <c r="A79" t="s">
        <v>90</v>
      </c>
      <c r="B79" t="s">
        <v>91</v>
      </c>
      <c r="C79" t="s">
        <v>58</v>
      </c>
      <c r="D79" t="s">
        <v>24</v>
      </c>
      <c r="E79" t="s">
        <v>21</v>
      </c>
      <c r="F79" s="4">
        <v>42791</v>
      </c>
      <c r="G79">
        <v>756274640</v>
      </c>
      <c r="H79">
        <v>7327</v>
      </c>
      <c r="I79">
        <v>152.58000000000001</v>
      </c>
      <c r="J79" s="5">
        <v>97.44</v>
      </c>
      <c r="K79">
        <f t="shared" si="9"/>
        <v>1117953.6600000001</v>
      </c>
      <c r="L79">
        <f t="shared" si="7"/>
        <v>713942.88</v>
      </c>
      <c r="M79" s="3">
        <f t="shared" si="10"/>
        <v>404010.78000000014</v>
      </c>
      <c r="N79">
        <f t="shared" si="11"/>
        <v>2017</v>
      </c>
      <c r="O79" t="str">
        <f>TEXT(Table1[[#This Row],[Date]],"MMM")</f>
        <v>Feb</v>
      </c>
      <c r="P79">
        <f>MONTH(Table1[[#This Row],[Date]])</f>
        <v>2</v>
      </c>
      <c r="Q79" t="str">
        <f t="shared" si="12"/>
        <v>Q1</v>
      </c>
      <c r="R79">
        <f t="shared" si="8"/>
        <v>8</v>
      </c>
      <c r="S79" t="s">
        <v>109</v>
      </c>
    </row>
    <row r="80" spans="1:19" x14ac:dyDescent="0.3">
      <c r="A80" t="s">
        <v>90</v>
      </c>
      <c r="B80" t="s">
        <v>98</v>
      </c>
      <c r="C80" t="s">
        <v>16</v>
      </c>
      <c r="D80" t="s">
        <v>17</v>
      </c>
      <c r="E80" t="s">
        <v>25</v>
      </c>
      <c r="F80" s="4">
        <v>44707</v>
      </c>
      <c r="G80">
        <v>886494815</v>
      </c>
      <c r="H80">
        <v>2370</v>
      </c>
      <c r="I80">
        <v>668.27</v>
      </c>
      <c r="J80" s="5">
        <v>502.54</v>
      </c>
      <c r="K80">
        <f t="shared" si="9"/>
        <v>1583799.9</v>
      </c>
      <c r="L80">
        <f t="shared" si="7"/>
        <v>1191019.8</v>
      </c>
      <c r="M80" s="3">
        <f t="shared" si="10"/>
        <v>392780.09999999986</v>
      </c>
      <c r="N80">
        <f t="shared" si="11"/>
        <v>2022</v>
      </c>
      <c r="O80" t="str">
        <f>TEXT(Table1[[#This Row],[Date]],"MMM")</f>
        <v>May</v>
      </c>
      <c r="P80">
        <f>MONTH(Table1[[#This Row],[Date]])</f>
        <v>5</v>
      </c>
      <c r="Q80" t="str">
        <f t="shared" si="12"/>
        <v>Q2</v>
      </c>
      <c r="R80">
        <f t="shared" si="8"/>
        <v>22</v>
      </c>
      <c r="S80" t="s">
        <v>110</v>
      </c>
    </row>
    <row r="81" spans="1:19" x14ac:dyDescent="0.3">
      <c r="A81" t="s">
        <v>90</v>
      </c>
      <c r="B81" t="s">
        <v>102</v>
      </c>
      <c r="C81" t="s">
        <v>28</v>
      </c>
      <c r="D81" t="s">
        <v>17</v>
      </c>
      <c r="E81" t="s">
        <v>18</v>
      </c>
      <c r="F81" s="4">
        <v>44045</v>
      </c>
      <c r="G81">
        <v>939825713</v>
      </c>
      <c r="H81">
        <v>4168</v>
      </c>
      <c r="I81">
        <v>109.28</v>
      </c>
      <c r="J81" s="5">
        <v>35.840000000000003</v>
      </c>
      <c r="K81">
        <f t="shared" si="9"/>
        <v>455479.03999999998</v>
      </c>
      <c r="L81">
        <f t="shared" si="7"/>
        <v>149381.12000000002</v>
      </c>
      <c r="M81" s="3">
        <f t="shared" si="10"/>
        <v>306097.91999999993</v>
      </c>
      <c r="N81">
        <f t="shared" si="11"/>
        <v>2020</v>
      </c>
      <c r="O81" t="str">
        <f>TEXT(Table1[[#This Row],[Date]],"MMM")</f>
        <v>Aug</v>
      </c>
      <c r="P81">
        <f>MONTH(Table1[[#This Row],[Date]])</f>
        <v>8</v>
      </c>
      <c r="Q81" t="str">
        <f t="shared" si="12"/>
        <v>Q3</v>
      </c>
      <c r="R81">
        <f t="shared" si="8"/>
        <v>32</v>
      </c>
      <c r="S81" t="s">
        <v>111</v>
      </c>
    </row>
    <row r="82" spans="1:19" x14ac:dyDescent="0.3">
      <c r="A82" t="s">
        <v>90</v>
      </c>
      <c r="B82" t="s">
        <v>98</v>
      </c>
      <c r="C82" t="s">
        <v>44</v>
      </c>
      <c r="D82" t="s">
        <v>24</v>
      </c>
      <c r="E82" t="s">
        <v>21</v>
      </c>
      <c r="F82" s="4">
        <v>42749</v>
      </c>
      <c r="G82">
        <v>825304400</v>
      </c>
      <c r="H82">
        <v>4767</v>
      </c>
      <c r="I82">
        <v>421.89</v>
      </c>
      <c r="J82" s="5">
        <v>364.69</v>
      </c>
      <c r="K82">
        <f t="shared" si="9"/>
        <v>2011149.63</v>
      </c>
      <c r="L82">
        <f t="shared" si="7"/>
        <v>1738477.23</v>
      </c>
      <c r="M82" s="3">
        <f t="shared" si="10"/>
        <v>272672.39999999991</v>
      </c>
      <c r="N82">
        <f t="shared" si="11"/>
        <v>2017</v>
      </c>
      <c r="O82" t="str">
        <f>TEXT(Table1[[#This Row],[Date]],"MMM")</f>
        <v>Jan</v>
      </c>
      <c r="P82">
        <f>MONTH(Table1[[#This Row],[Date]])</f>
        <v>1</v>
      </c>
      <c r="Q82" t="str">
        <f t="shared" si="12"/>
        <v>Q1</v>
      </c>
      <c r="R82">
        <f t="shared" si="8"/>
        <v>2</v>
      </c>
      <c r="S82" t="s">
        <v>112</v>
      </c>
    </row>
    <row r="83" spans="1:19" x14ac:dyDescent="0.3">
      <c r="A83" t="s">
        <v>90</v>
      </c>
      <c r="B83" t="s">
        <v>103</v>
      </c>
      <c r="C83" t="s">
        <v>28</v>
      </c>
      <c r="D83" t="s">
        <v>24</v>
      </c>
      <c r="E83" t="s">
        <v>31</v>
      </c>
      <c r="F83" s="4">
        <v>44720</v>
      </c>
      <c r="G83">
        <v>114606559</v>
      </c>
      <c r="H83">
        <v>3482</v>
      </c>
      <c r="I83">
        <v>109.28</v>
      </c>
      <c r="J83" s="5">
        <v>35.840000000000003</v>
      </c>
      <c r="K83">
        <f t="shared" si="9"/>
        <v>380512.96</v>
      </c>
      <c r="L83">
        <f t="shared" si="7"/>
        <v>124794.88</v>
      </c>
      <c r="M83" s="3">
        <f t="shared" si="10"/>
        <v>255718.08000000002</v>
      </c>
      <c r="N83">
        <f t="shared" si="11"/>
        <v>2022</v>
      </c>
      <c r="O83" t="str">
        <f>TEXT(Table1[[#This Row],[Date]],"MMM")</f>
        <v>Jun</v>
      </c>
      <c r="P83">
        <f>MONTH(Table1[[#This Row],[Date]])</f>
        <v>6</v>
      </c>
      <c r="Q83" t="str">
        <f t="shared" si="12"/>
        <v>Q2</v>
      </c>
      <c r="R83">
        <f t="shared" si="8"/>
        <v>24</v>
      </c>
      <c r="S83" t="s">
        <v>113</v>
      </c>
    </row>
    <row r="84" spans="1:19" x14ac:dyDescent="0.3">
      <c r="A84" t="s">
        <v>90</v>
      </c>
      <c r="B84" t="s">
        <v>104</v>
      </c>
      <c r="C84" t="s">
        <v>58</v>
      </c>
      <c r="D84" t="s">
        <v>24</v>
      </c>
      <c r="E84" t="s">
        <v>25</v>
      </c>
      <c r="F84" s="4">
        <v>44930</v>
      </c>
      <c r="G84">
        <v>122583663</v>
      </c>
      <c r="H84">
        <v>4085</v>
      </c>
      <c r="I84">
        <v>152.58000000000001</v>
      </c>
      <c r="J84" s="5">
        <v>97.44</v>
      </c>
      <c r="K84">
        <f t="shared" si="9"/>
        <v>623289.30000000005</v>
      </c>
      <c r="L84">
        <f t="shared" si="7"/>
        <v>398042.39999999997</v>
      </c>
      <c r="M84" s="3">
        <f t="shared" si="10"/>
        <v>225246.90000000008</v>
      </c>
      <c r="N84">
        <f t="shared" si="11"/>
        <v>2023</v>
      </c>
      <c r="O84" t="str">
        <f>TEXT(Table1[[#This Row],[Date]],"MMM")</f>
        <v>Jan</v>
      </c>
      <c r="P84">
        <f>MONTH(Table1[[#This Row],[Date]])</f>
        <v>1</v>
      </c>
      <c r="Q84" t="str">
        <f t="shared" si="12"/>
        <v>Q1</v>
      </c>
      <c r="R84">
        <f t="shared" si="8"/>
        <v>1</v>
      </c>
      <c r="S84" t="s">
        <v>114</v>
      </c>
    </row>
    <row r="85" spans="1:19" x14ac:dyDescent="0.3">
      <c r="A85" t="s">
        <v>90</v>
      </c>
      <c r="B85" t="s">
        <v>105</v>
      </c>
      <c r="C85" t="s">
        <v>33</v>
      </c>
      <c r="D85" t="s">
        <v>17</v>
      </c>
      <c r="E85" t="s">
        <v>25</v>
      </c>
      <c r="F85" s="4">
        <v>44750</v>
      </c>
      <c r="G85">
        <v>228944623</v>
      </c>
      <c r="H85">
        <v>8656</v>
      </c>
      <c r="I85">
        <v>81.73</v>
      </c>
      <c r="J85" s="5">
        <v>56.67</v>
      </c>
      <c r="K85">
        <f t="shared" si="9"/>
        <v>707454.88</v>
      </c>
      <c r="L85">
        <f t="shared" si="7"/>
        <v>490535.52</v>
      </c>
      <c r="M85" s="3">
        <f t="shared" si="10"/>
        <v>216919.36</v>
      </c>
      <c r="N85">
        <f t="shared" si="11"/>
        <v>2022</v>
      </c>
      <c r="O85" t="str">
        <f>TEXT(Table1[[#This Row],[Date]],"MMM")</f>
        <v>Jul</v>
      </c>
      <c r="P85">
        <f>MONTH(Table1[[#This Row],[Date]])</f>
        <v>7</v>
      </c>
      <c r="Q85" t="str">
        <f t="shared" si="12"/>
        <v>Q3</v>
      </c>
      <c r="R85">
        <f t="shared" si="8"/>
        <v>28</v>
      </c>
    </row>
    <row r="86" spans="1:19" x14ac:dyDescent="0.3">
      <c r="A86" t="s">
        <v>90</v>
      </c>
      <c r="B86" t="s">
        <v>98</v>
      </c>
      <c r="C86" t="s">
        <v>48</v>
      </c>
      <c r="D86" t="s">
        <v>17</v>
      </c>
      <c r="E86" t="s">
        <v>18</v>
      </c>
      <c r="F86" s="4">
        <v>44719</v>
      </c>
      <c r="G86">
        <v>994022214</v>
      </c>
      <c r="H86">
        <v>2117</v>
      </c>
      <c r="I86">
        <v>205.7</v>
      </c>
      <c r="J86" s="5">
        <v>117.11</v>
      </c>
      <c r="K86">
        <f t="shared" si="9"/>
        <v>435466.89999999997</v>
      </c>
      <c r="L86">
        <f t="shared" si="7"/>
        <v>247921.87</v>
      </c>
      <c r="M86" s="3">
        <f t="shared" si="10"/>
        <v>187545.02999999997</v>
      </c>
      <c r="N86">
        <f t="shared" si="11"/>
        <v>2022</v>
      </c>
      <c r="O86" t="str">
        <f>TEXT(Table1[[#This Row],[Date]],"MMM")</f>
        <v>Jun</v>
      </c>
      <c r="P86">
        <f>MONTH(Table1[[#This Row],[Date]])</f>
        <v>6</v>
      </c>
      <c r="Q86" t="str">
        <f t="shared" si="12"/>
        <v>Q2</v>
      </c>
      <c r="R86">
        <f t="shared" si="8"/>
        <v>24</v>
      </c>
    </row>
    <row r="87" spans="1:19" x14ac:dyDescent="0.3">
      <c r="A87" t="s">
        <v>90</v>
      </c>
      <c r="B87" t="s">
        <v>106</v>
      </c>
      <c r="C87" t="s">
        <v>23</v>
      </c>
      <c r="D87" t="s">
        <v>17</v>
      </c>
      <c r="E87" t="s">
        <v>31</v>
      </c>
      <c r="F87" s="4">
        <v>44572</v>
      </c>
      <c r="G87">
        <v>837559306</v>
      </c>
      <c r="H87">
        <v>1266</v>
      </c>
      <c r="I87">
        <v>651.21</v>
      </c>
      <c r="J87" s="5">
        <v>524.96</v>
      </c>
      <c r="K87">
        <f t="shared" si="9"/>
        <v>824431.8600000001</v>
      </c>
      <c r="L87">
        <f t="shared" si="7"/>
        <v>664599.3600000001</v>
      </c>
      <c r="M87" s="3">
        <f t="shared" si="10"/>
        <v>159832.5</v>
      </c>
      <c r="N87">
        <f t="shared" si="11"/>
        <v>2022</v>
      </c>
      <c r="O87" t="str">
        <f>TEXT(Table1[[#This Row],[Date]],"MMM")</f>
        <v>Jan</v>
      </c>
      <c r="P87">
        <f>MONTH(Table1[[#This Row],[Date]])</f>
        <v>1</v>
      </c>
      <c r="Q87" t="str">
        <f t="shared" si="12"/>
        <v>Q1</v>
      </c>
      <c r="R87">
        <f t="shared" si="8"/>
        <v>3</v>
      </c>
    </row>
    <row r="88" spans="1:19" x14ac:dyDescent="0.3">
      <c r="A88" t="s">
        <v>90</v>
      </c>
      <c r="B88" t="s">
        <v>107</v>
      </c>
      <c r="C88" t="s">
        <v>33</v>
      </c>
      <c r="D88" t="s">
        <v>17</v>
      </c>
      <c r="E88" t="s">
        <v>21</v>
      </c>
      <c r="F88" s="4">
        <v>43660</v>
      </c>
      <c r="G88">
        <v>770463311</v>
      </c>
      <c r="H88">
        <v>6070</v>
      </c>
      <c r="I88">
        <v>81.73</v>
      </c>
      <c r="J88" s="5">
        <v>56.67</v>
      </c>
      <c r="K88">
        <f t="shared" si="9"/>
        <v>496101.10000000003</v>
      </c>
      <c r="L88">
        <f t="shared" si="7"/>
        <v>343986.9</v>
      </c>
      <c r="M88" s="3">
        <f t="shared" si="10"/>
        <v>152114.20000000001</v>
      </c>
      <c r="N88">
        <f t="shared" si="11"/>
        <v>2019</v>
      </c>
      <c r="O88" t="str">
        <f>TEXT(Table1[[#This Row],[Date]],"MMM")</f>
        <v>Jul</v>
      </c>
      <c r="P88">
        <f>MONTH(Table1[[#This Row],[Date]])</f>
        <v>7</v>
      </c>
      <c r="Q88" t="str">
        <f t="shared" si="12"/>
        <v>Q3</v>
      </c>
      <c r="R88">
        <f t="shared" si="8"/>
        <v>29</v>
      </c>
    </row>
    <row r="89" spans="1:19" x14ac:dyDescent="0.3">
      <c r="A89" t="s">
        <v>90</v>
      </c>
      <c r="B89" t="s">
        <v>108</v>
      </c>
      <c r="C89" t="s">
        <v>46</v>
      </c>
      <c r="D89" t="s">
        <v>17</v>
      </c>
      <c r="E89" t="s">
        <v>31</v>
      </c>
      <c r="F89" s="4">
        <v>44942</v>
      </c>
      <c r="G89">
        <v>180283772</v>
      </c>
      <c r="H89">
        <v>8829</v>
      </c>
      <c r="I89">
        <v>47.45</v>
      </c>
      <c r="J89" s="5">
        <v>31.79</v>
      </c>
      <c r="K89">
        <f t="shared" si="9"/>
        <v>418936.05000000005</v>
      </c>
      <c r="L89">
        <f t="shared" si="7"/>
        <v>280673.90999999997</v>
      </c>
      <c r="M89" s="3">
        <f t="shared" si="10"/>
        <v>138262.14000000007</v>
      </c>
      <c r="N89">
        <f t="shared" si="11"/>
        <v>2023</v>
      </c>
      <c r="O89" t="str">
        <f>TEXT(Table1[[#This Row],[Date]],"MMM")</f>
        <v>Jan</v>
      </c>
      <c r="P89">
        <f>MONTH(Table1[[#This Row],[Date]])</f>
        <v>1</v>
      </c>
      <c r="Q89" t="str">
        <f t="shared" si="12"/>
        <v>Q1</v>
      </c>
      <c r="R89">
        <f t="shared" si="8"/>
        <v>3</v>
      </c>
    </row>
    <row r="90" spans="1:19" x14ac:dyDescent="0.3">
      <c r="A90" t="s">
        <v>90</v>
      </c>
      <c r="B90" t="s">
        <v>100</v>
      </c>
      <c r="C90" t="s">
        <v>23</v>
      </c>
      <c r="D90" t="s">
        <v>17</v>
      </c>
      <c r="E90" t="s">
        <v>18</v>
      </c>
      <c r="F90" s="4">
        <v>43440</v>
      </c>
      <c r="G90">
        <v>621386563</v>
      </c>
      <c r="H90">
        <v>948</v>
      </c>
      <c r="I90">
        <v>651.21</v>
      </c>
      <c r="J90" s="5">
        <v>524.96</v>
      </c>
      <c r="K90">
        <f t="shared" si="9"/>
        <v>617347.08000000007</v>
      </c>
      <c r="L90">
        <f t="shared" si="7"/>
        <v>497662.08</v>
      </c>
      <c r="M90" s="3">
        <f t="shared" si="10"/>
        <v>119685.00000000006</v>
      </c>
      <c r="N90">
        <f t="shared" si="11"/>
        <v>2018</v>
      </c>
      <c r="O90" t="str">
        <f>TEXT(Table1[[#This Row],[Date]],"MMM")</f>
        <v>Dec</v>
      </c>
      <c r="P90">
        <f>MONTH(Table1[[#This Row],[Date]])</f>
        <v>12</v>
      </c>
      <c r="Q90" t="str">
        <f t="shared" si="12"/>
        <v>Q4</v>
      </c>
      <c r="R90">
        <f t="shared" si="8"/>
        <v>49</v>
      </c>
    </row>
    <row r="91" spans="1:19" x14ac:dyDescent="0.3">
      <c r="A91" t="s">
        <v>90</v>
      </c>
      <c r="B91" t="s">
        <v>100</v>
      </c>
      <c r="C91" t="s">
        <v>30</v>
      </c>
      <c r="D91" t="s">
        <v>17</v>
      </c>
      <c r="E91" t="s">
        <v>31</v>
      </c>
      <c r="F91" s="4">
        <v>43252</v>
      </c>
      <c r="G91">
        <v>728815257</v>
      </c>
      <c r="H91">
        <v>1485</v>
      </c>
      <c r="I91">
        <v>154.06</v>
      </c>
      <c r="J91" s="5">
        <v>90.93</v>
      </c>
      <c r="K91">
        <f t="shared" si="9"/>
        <v>228779.1</v>
      </c>
      <c r="L91">
        <f t="shared" si="7"/>
        <v>135031.05000000002</v>
      </c>
      <c r="M91" s="3">
        <f t="shared" si="10"/>
        <v>93748.049999999988</v>
      </c>
      <c r="N91">
        <f t="shared" si="11"/>
        <v>2018</v>
      </c>
      <c r="O91" t="str">
        <f>TEXT(Table1[[#This Row],[Date]],"MMM")</f>
        <v>Jun</v>
      </c>
      <c r="P91">
        <f>MONTH(Table1[[#This Row],[Date]])</f>
        <v>6</v>
      </c>
      <c r="Q91" t="str">
        <f t="shared" si="12"/>
        <v>Q2</v>
      </c>
      <c r="R91">
        <f t="shared" si="8"/>
        <v>22</v>
      </c>
    </row>
    <row r="92" spans="1:19" x14ac:dyDescent="0.3">
      <c r="A92" t="s">
        <v>90</v>
      </c>
      <c r="B92" t="s">
        <v>109</v>
      </c>
      <c r="C92" t="s">
        <v>46</v>
      </c>
      <c r="D92" t="s">
        <v>24</v>
      </c>
      <c r="E92" t="s">
        <v>31</v>
      </c>
      <c r="F92" s="4">
        <v>45072</v>
      </c>
      <c r="G92">
        <v>585920464</v>
      </c>
      <c r="H92">
        <v>5741</v>
      </c>
      <c r="I92">
        <v>47.45</v>
      </c>
      <c r="J92" s="5">
        <v>31.79</v>
      </c>
      <c r="K92">
        <f t="shared" si="9"/>
        <v>272410.45</v>
      </c>
      <c r="L92">
        <f t="shared" si="7"/>
        <v>182506.38999999998</v>
      </c>
      <c r="M92" s="3">
        <f t="shared" si="10"/>
        <v>89904.060000000027</v>
      </c>
      <c r="N92">
        <f t="shared" si="11"/>
        <v>2023</v>
      </c>
      <c r="O92" t="str">
        <f>TEXT(Table1[[#This Row],[Date]],"MMM")</f>
        <v>May</v>
      </c>
      <c r="P92">
        <f>MONTH(Table1[[#This Row],[Date]])</f>
        <v>5</v>
      </c>
      <c r="Q92" t="str">
        <f t="shared" si="12"/>
        <v>Q2</v>
      </c>
      <c r="R92">
        <f t="shared" si="8"/>
        <v>21</v>
      </c>
    </row>
    <row r="93" spans="1:19" x14ac:dyDescent="0.3">
      <c r="A93" t="s">
        <v>90</v>
      </c>
      <c r="B93" t="s">
        <v>110</v>
      </c>
      <c r="C93" t="s">
        <v>48</v>
      </c>
      <c r="D93" t="s">
        <v>17</v>
      </c>
      <c r="E93" t="s">
        <v>18</v>
      </c>
      <c r="F93" s="4">
        <v>43188</v>
      </c>
      <c r="G93">
        <v>902102267</v>
      </c>
      <c r="H93">
        <v>962</v>
      </c>
      <c r="I93">
        <v>205.7</v>
      </c>
      <c r="J93" s="5">
        <v>117.11</v>
      </c>
      <c r="K93">
        <f t="shared" si="9"/>
        <v>197883.4</v>
      </c>
      <c r="L93">
        <f t="shared" si="7"/>
        <v>112659.81999999999</v>
      </c>
      <c r="M93" s="3">
        <f t="shared" si="10"/>
        <v>85223.58</v>
      </c>
      <c r="N93">
        <f t="shared" si="11"/>
        <v>2018</v>
      </c>
      <c r="O93" t="str">
        <f>TEXT(Table1[[#This Row],[Date]],"MMM")</f>
        <v>Mar</v>
      </c>
      <c r="P93">
        <f>MONTH(Table1[[#This Row],[Date]])</f>
        <v>3</v>
      </c>
      <c r="Q93" t="str">
        <f t="shared" si="12"/>
        <v>Q1</v>
      </c>
      <c r="R93">
        <f t="shared" si="8"/>
        <v>13</v>
      </c>
    </row>
    <row r="94" spans="1:19" x14ac:dyDescent="0.3">
      <c r="A94" t="s">
        <v>90</v>
      </c>
      <c r="B94" t="s">
        <v>94</v>
      </c>
      <c r="C94" t="s">
        <v>46</v>
      </c>
      <c r="D94" t="s">
        <v>17</v>
      </c>
      <c r="E94" t="s">
        <v>31</v>
      </c>
      <c r="F94" s="4">
        <v>43556</v>
      </c>
      <c r="G94">
        <v>519820964</v>
      </c>
      <c r="H94">
        <v>5430</v>
      </c>
      <c r="I94">
        <v>47.45</v>
      </c>
      <c r="J94" s="5">
        <v>31.79</v>
      </c>
      <c r="K94">
        <f t="shared" si="9"/>
        <v>257653.50000000003</v>
      </c>
      <c r="L94">
        <f t="shared" si="7"/>
        <v>172619.69999999998</v>
      </c>
      <c r="M94" s="3">
        <f t="shared" si="10"/>
        <v>85033.800000000047</v>
      </c>
      <c r="N94">
        <f t="shared" si="11"/>
        <v>2019</v>
      </c>
      <c r="O94" t="str">
        <f>TEXT(Table1[[#This Row],[Date]],"MMM")</f>
        <v>Apr</v>
      </c>
      <c r="P94">
        <f>MONTH(Table1[[#This Row],[Date]])</f>
        <v>4</v>
      </c>
      <c r="Q94" t="str">
        <f t="shared" si="12"/>
        <v>Q2</v>
      </c>
      <c r="R94">
        <f t="shared" si="8"/>
        <v>14</v>
      </c>
    </row>
    <row r="95" spans="1:19" x14ac:dyDescent="0.3">
      <c r="A95" t="s">
        <v>90</v>
      </c>
      <c r="B95" t="s">
        <v>111</v>
      </c>
      <c r="C95" t="s">
        <v>33</v>
      </c>
      <c r="D95" t="s">
        <v>24</v>
      </c>
      <c r="E95" t="s">
        <v>18</v>
      </c>
      <c r="F95" s="4">
        <v>42805</v>
      </c>
      <c r="G95">
        <v>699285638</v>
      </c>
      <c r="H95">
        <v>3015</v>
      </c>
      <c r="I95">
        <v>81.73</v>
      </c>
      <c r="J95" s="5">
        <v>56.67</v>
      </c>
      <c r="K95">
        <f t="shared" si="9"/>
        <v>246415.95</v>
      </c>
      <c r="L95">
        <f t="shared" si="7"/>
        <v>170860.05000000002</v>
      </c>
      <c r="M95" s="3">
        <f t="shared" si="10"/>
        <v>75555.899999999994</v>
      </c>
      <c r="N95">
        <f t="shared" si="11"/>
        <v>2017</v>
      </c>
      <c r="O95" t="str">
        <f>TEXT(Table1[[#This Row],[Date]],"MMM")</f>
        <v>Mar</v>
      </c>
      <c r="P95">
        <f>MONTH(Table1[[#This Row],[Date]])</f>
        <v>3</v>
      </c>
      <c r="Q95" t="str">
        <f t="shared" si="12"/>
        <v>Q1</v>
      </c>
      <c r="R95">
        <f t="shared" si="8"/>
        <v>10</v>
      </c>
    </row>
    <row r="96" spans="1:19" x14ac:dyDescent="0.3">
      <c r="A96" t="s">
        <v>90</v>
      </c>
      <c r="B96" t="s">
        <v>112</v>
      </c>
      <c r="C96" t="s">
        <v>28</v>
      </c>
      <c r="D96" t="s">
        <v>24</v>
      </c>
      <c r="E96" t="s">
        <v>21</v>
      </c>
      <c r="F96" s="4">
        <v>45133</v>
      </c>
      <c r="G96">
        <v>512878119</v>
      </c>
      <c r="H96">
        <v>888</v>
      </c>
      <c r="I96">
        <v>109.28</v>
      </c>
      <c r="J96" s="5">
        <v>35.840000000000003</v>
      </c>
      <c r="K96">
        <f t="shared" si="9"/>
        <v>97040.639999999999</v>
      </c>
      <c r="L96">
        <f t="shared" si="7"/>
        <v>31825.920000000002</v>
      </c>
      <c r="M96" s="3">
        <f t="shared" si="10"/>
        <v>65214.720000000001</v>
      </c>
      <c r="N96">
        <f t="shared" si="11"/>
        <v>2023</v>
      </c>
      <c r="O96" t="str">
        <f>TEXT(Table1[[#This Row],[Date]],"MMM")</f>
        <v>Jul</v>
      </c>
      <c r="P96">
        <f>MONTH(Table1[[#This Row],[Date]])</f>
        <v>7</v>
      </c>
      <c r="Q96" t="str">
        <f t="shared" si="12"/>
        <v>Q3</v>
      </c>
      <c r="R96">
        <f t="shared" si="8"/>
        <v>30</v>
      </c>
    </row>
    <row r="97" spans="1:18" x14ac:dyDescent="0.3">
      <c r="A97" t="s">
        <v>90</v>
      </c>
      <c r="B97" t="s">
        <v>113</v>
      </c>
      <c r="C97" t="s">
        <v>33</v>
      </c>
      <c r="D97" t="s">
        <v>17</v>
      </c>
      <c r="E97" t="s">
        <v>31</v>
      </c>
      <c r="F97" s="4">
        <v>44559</v>
      </c>
      <c r="G97">
        <v>406502997</v>
      </c>
      <c r="H97">
        <v>2125</v>
      </c>
      <c r="I97">
        <v>81.73</v>
      </c>
      <c r="J97" s="5">
        <v>56.67</v>
      </c>
      <c r="K97">
        <f t="shared" si="9"/>
        <v>173676.25</v>
      </c>
      <c r="L97">
        <f t="shared" si="7"/>
        <v>120423.75</v>
      </c>
      <c r="M97" s="3">
        <f t="shared" si="10"/>
        <v>53252.5</v>
      </c>
      <c r="N97">
        <f t="shared" si="11"/>
        <v>2021</v>
      </c>
      <c r="O97" t="str">
        <f>TEXT(Table1[[#This Row],[Date]],"MMM")</f>
        <v>Dec</v>
      </c>
      <c r="P97">
        <f>MONTH(Table1[[#This Row],[Date]])</f>
        <v>12</v>
      </c>
      <c r="Q97" t="str">
        <f t="shared" si="12"/>
        <v>Q4</v>
      </c>
      <c r="R97">
        <f t="shared" si="8"/>
        <v>53</v>
      </c>
    </row>
    <row r="98" spans="1:18" x14ac:dyDescent="0.3">
      <c r="A98" t="s">
        <v>90</v>
      </c>
      <c r="B98" t="s">
        <v>114</v>
      </c>
      <c r="C98" t="s">
        <v>35</v>
      </c>
      <c r="D98" t="s">
        <v>24</v>
      </c>
      <c r="E98" t="s">
        <v>25</v>
      </c>
      <c r="F98" s="4">
        <v>44426</v>
      </c>
      <c r="G98">
        <v>918419539</v>
      </c>
      <c r="H98">
        <v>9606</v>
      </c>
      <c r="I98">
        <v>9.33</v>
      </c>
      <c r="J98" s="5">
        <v>6.92</v>
      </c>
      <c r="K98">
        <f t="shared" si="9"/>
        <v>89623.98</v>
      </c>
      <c r="L98">
        <f t="shared" si="7"/>
        <v>66473.52</v>
      </c>
      <c r="M98" s="3">
        <f>K98-L98</f>
        <v>23150.459999999992</v>
      </c>
      <c r="N98">
        <f t="shared" si="11"/>
        <v>2021</v>
      </c>
      <c r="O98" t="str">
        <f>TEXT(Table1[[#This Row],[Date]],"MMM")</f>
        <v>Aug</v>
      </c>
      <c r="P98">
        <f>MONTH(Table1[[#This Row],[Date]])</f>
        <v>8</v>
      </c>
      <c r="Q98" t="str">
        <f t="shared" si="12"/>
        <v>Q3</v>
      </c>
      <c r="R98">
        <f t="shared" si="8"/>
        <v>34</v>
      </c>
    </row>
    <row r="99" spans="1:18" x14ac:dyDescent="0.3">
      <c r="A99" t="s">
        <v>90</v>
      </c>
      <c r="B99" t="s">
        <v>108</v>
      </c>
      <c r="C99" t="s">
        <v>35</v>
      </c>
      <c r="D99" t="s">
        <v>24</v>
      </c>
      <c r="E99" t="s">
        <v>31</v>
      </c>
      <c r="F99" s="4">
        <v>44002</v>
      </c>
      <c r="G99">
        <v>514321792</v>
      </c>
      <c r="H99">
        <v>8102</v>
      </c>
      <c r="I99">
        <v>9.33</v>
      </c>
      <c r="J99" s="5">
        <v>6.92</v>
      </c>
      <c r="K99">
        <f t="shared" si="9"/>
        <v>75591.66</v>
      </c>
      <c r="L99">
        <f t="shared" si="7"/>
        <v>56065.84</v>
      </c>
      <c r="M99" s="3">
        <f>K99-L99</f>
        <v>19525.820000000007</v>
      </c>
      <c r="N99">
        <f t="shared" si="11"/>
        <v>2020</v>
      </c>
      <c r="O99" t="str">
        <f>TEXT(Table1[[#This Row],[Date]],"MMM")</f>
        <v>Jun</v>
      </c>
      <c r="P99">
        <f>MONTH(Table1[[#This Row],[Date]])</f>
        <v>6</v>
      </c>
      <c r="Q99" t="str">
        <f t="shared" si="12"/>
        <v>Q2</v>
      </c>
      <c r="R99">
        <f t="shared" si="8"/>
        <v>25</v>
      </c>
    </row>
    <row r="100" spans="1:18" x14ac:dyDescent="0.3">
      <c r="A100" t="s">
        <v>90</v>
      </c>
      <c r="B100" t="s">
        <v>108</v>
      </c>
      <c r="C100" t="s">
        <v>35</v>
      </c>
      <c r="D100" t="s">
        <v>17</v>
      </c>
      <c r="E100" t="s">
        <v>18</v>
      </c>
      <c r="F100" s="4">
        <v>44456</v>
      </c>
      <c r="G100">
        <v>508980977</v>
      </c>
      <c r="H100">
        <v>7637</v>
      </c>
      <c r="I100">
        <v>9.33</v>
      </c>
      <c r="J100" s="5">
        <v>6.92</v>
      </c>
      <c r="K100">
        <f t="shared" si="9"/>
        <v>71253.210000000006</v>
      </c>
      <c r="L100">
        <f t="shared" si="7"/>
        <v>52848.04</v>
      </c>
      <c r="M100" s="3">
        <f>K100-L100</f>
        <v>18405.170000000006</v>
      </c>
      <c r="N100">
        <f t="shared" si="11"/>
        <v>2021</v>
      </c>
      <c r="O100" t="str">
        <f>TEXT(Table1[[#This Row],[Date]],"MMM")</f>
        <v>Sep</v>
      </c>
      <c r="P100">
        <f>MONTH(Table1[[#This Row],[Date]])</f>
        <v>9</v>
      </c>
      <c r="Q100" t="str">
        <f t="shared" si="12"/>
        <v>Q3</v>
      </c>
      <c r="R100">
        <f t="shared" si="8"/>
        <v>38</v>
      </c>
    </row>
    <row r="101" spans="1:18" ht="15" thickBot="1" x14ac:dyDescent="0.35">
      <c r="A101" s="6" t="s">
        <v>90</v>
      </c>
      <c r="B101" s="6" t="s">
        <v>112</v>
      </c>
      <c r="C101" s="6" t="s">
        <v>35</v>
      </c>
      <c r="D101" s="6" t="s">
        <v>24</v>
      </c>
      <c r="E101" s="6" t="s">
        <v>25</v>
      </c>
      <c r="F101" s="7">
        <v>42497</v>
      </c>
      <c r="G101" s="6">
        <v>686048400</v>
      </c>
      <c r="H101" s="6">
        <v>5822</v>
      </c>
      <c r="I101" s="6">
        <v>9.33</v>
      </c>
      <c r="J101" s="8">
        <v>6.92</v>
      </c>
      <c r="K101">
        <f t="shared" si="9"/>
        <v>54319.26</v>
      </c>
      <c r="L101">
        <f t="shared" si="7"/>
        <v>40288.239999999998</v>
      </c>
      <c r="M101" s="3">
        <f>K101-L101</f>
        <v>14031.020000000004</v>
      </c>
      <c r="N101">
        <f t="shared" si="11"/>
        <v>2016</v>
      </c>
      <c r="O101" t="str">
        <f>TEXT(Table1[[#This Row],[Date]],"MMM")</f>
        <v>May</v>
      </c>
      <c r="P101">
        <f>MONTH(Table1[[#This Row],[Date]])</f>
        <v>5</v>
      </c>
      <c r="Q101" t="str">
        <f t="shared" si="12"/>
        <v>Q2</v>
      </c>
      <c r="R101">
        <f t="shared" si="8"/>
        <v>19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462B2-BB32-4EEA-B924-C31EB081649A}">
  <dimension ref="A1:R32"/>
  <sheetViews>
    <sheetView tabSelected="1" zoomScale="84" zoomScaleNormal="84" workbookViewId="0">
      <selection activeCell="D3" sqref="D3"/>
    </sheetView>
  </sheetViews>
  <sheetFormatPr defaultRowHeight="14.4" x14ac:dyDescent="0.3"/>
  <cols>
    <col min="1" max="1" width="31.44140625" style="12" customWidth="1"/>
    <col min="2" max="2" width="23.88671875" style="12" customWidth="1"/>
    <col min="3" max="3" width="33.21875" style="12" customWidth="1"/>
    <col min="4" max="4" width="32.5546875" style="12" customWidth="1"/>
    <col min="5" max="5" width="31.88671875" style="12" customWidth="1"/>
    <col min="6" max="6" width="35.5546875" style="12" customWidth="1"/>
    <col min="7" max="9" width="8.88671875" style="12"/>
    <col min="10" max="10" width="7.5546875" style="12" customWidth="1"/>
    <col min="11" max="11" width="8.88671875" style="12" hidden="1" customWidth="1"/>
    <col min="12" max="16384" width="8.88671875" style="12"/>
  </cols>
  <sheetData>
    <row r="1" spans="1:18" ht="28.8" customHeight="1" x14ac:dyDescent="0.45">
      <c r="A1" s="17" t="s">
        <v>156</v>
      </c>
      <c r="B1" s="17"/>
      <c r="C1" s="17"/>
      <c r="D1" s="17"/>
      <c r="E1" s="17"/>
      <c r="F1" s="17"/>
      <c r="G1" s="17"/>
      <c r="H1" s="17"/>
      <c r="I1" s="17"/>
      <c r="J1" s="17"/>
      <c r="K1" s="17"/>
      <c r="L1" s="17"/>
      <c r="M1" s="17"/>
      <c r="N1" s="17"/>
      <c r="O1" s="17"/>
      <c r="P1" s="17"/>
      <c r="Q1" s="17"/>
      <c r="R1" s="17"/>
    </row>
    <row r="2" spans="1:18" ht="23.4" customHeight="1" x14ac:dyDescent="0.45">
      <c r="A2" s="19" t="s">
        <v>145</v>
      </c>
      <c r="B2" s="24"/>
      <c r="C2" s="14" t="s">
        <v>146</v>
      </c>
      <c r="D2" s="14" t="s">
        <v>147</v>
      </c>
      <c r="E2" s="22" t="s">
        <v>148</v>
      </c>
      <c r="F2" s="22"/>
      <c r="G2" s="22" t="s">
        <v>149</v>
      </c>
      <c r="H2" s="22"/>
      <c r="I2" s="22"/>
      <c r="J2" s="22"/>
      <c r="K2" s="22"/>
      <c r="L2" s="22"/>
      <c r="M2" s="22"/>
      <c r="N2" s="22"/>
      <c r="O2" s="22"/>
    </row>
    <row r="3" spans="1:18" ht="23.4" customHeight="1" x14ac:dyDescent="0.45">
      <c r="A3" s="19">
        <v>76</v>
      </c>
      <c r="B3" s="24"/>
      <c r="C3" s="14">
        <v>12</v>
      </c>
      <c r="D3" s="16" t="s">
        <v>154</v>
      </c>
      <c r="E3" s="23" t="s">
        <v>155</v>
      </c>
      <c r="F3" s="23"/>
      <c r="G3" s="23" t="s">
        <v>157</v>
      </c>
      <c r="H3" s="23"/>
      <c r="I3" s="23"/>
      <c r="J3" s="23"/>
      <c r="K3" s="23"/>
      <c r="L3" s="23"/>
      <c r="M3" s="23"/>
      <c r="N3" s="23"/>
      <c r="O3" s="23"/>
    </row>
    <row r="4" spans="1:18" ht="14.4" customHeight="1" x14ac:dyDescent="0.3">
      <c r="A4" s="13"/>
      <c r="B4" s="13"/>
      <c r="C4" s="13"/>
      <c r="D4" s="13"/>
      <c r="E4" s="20"/>
      <c r="F4" s="20"/>
      <c r="G4" s="20"/>
      <c r="H4" s="20"/>
      <c r="I4" s="20"/>
      <c r="J4" s="20"/>
      <c r="K4" s="20"/>
      <c r="L4" s="20"/>
      <c r="M4" s="20"/>
      <c r="N4" s="20"/>
      <c r="O4" s="21"/>
    </row>
    <row r="18" spans="7:15" x14ac:dyDescent="0.3">
      <c r="N18" s="12" t="s">
        <v>153</v>
      </c>
    </row>
    <row r="28" spans="7:15" x14ac:dyDescent="0.3">
      <c r="G28" s="18"/>
      <c r="H28" s="18"/>
      <c r="I28" s="18"/>
      <c r="J28" s="18"/>
      <c r="K28" s="18"/>
      <c r="L28" s="18"/>
      <c r="M28" s="18"/>
    </row>
    <row r="29" spans="7:15" x14ac:dyDescent="0.3">
      <c r="G29" s="18"/>
      <c r="H29" s="18"/>
      <c r="I29" s="18"/>
      <c r="J29" s="18"/>
      <c r="K29" s="18"/>
      <c r="L29" s="18"/>
      <c r="M29" s="18"/>
    </row>
    <row r="30" spans="7:15" x14ac:dyDescent="0.3">
      <c r="G30" s="18"/>
      <c r="H30" s="18"/>
      <c r="I30" s="18"/>
      <c r="J30" s="18"/>
      <c r="K30" s="18"/>
      <c r="L30" s="18"/>
      <c r="M30" s="18"/>
    </row>
    <row r="31" spans="7:15" x14ac:dyDescent="0.3">
      <c r="G31" s="18"/>
      <c r="H31" s="18"/>
      <c r="I31" s="18"/>
      <c r="J31" s="18"/>
      <c r="K31" s="18"/>
      <c r="L31" s="18"/>
      <c r="M31" s="18"/>
    </row>
    <row r="32" spans="7:15" x14ac:dyDescent="0.3">
      <c r="G32" s="18"/>
      <c r="H32" s="18"/>
      <c r="I32" s="18"/>
      <c r="J32" s="18"/>
      <c r="K32" s="18"/>
      <c r="L32" s="18"/>
      <c r="M32" s="18"/>
      <c r="N32" s="18"/>
      <c r="O32" s="18"/>
    </row>
  </sheetData>
  <mergeCells count="8">
    <mergeCell ref="E2:F2"/>
    <mergeCell ref="E3:F3"/>
    <mergeCell ref="G2:O2"/>
    <mergeCell ref="A2:B2"/>
    <mergeCell ref="A3:B3"/>
    <mergeCell ref="A1:R1"/>
    <mergeCell ref="G3:O3"/>
    <mergeCell ref="E4: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 M e a s u r e s \ M e a s u r e   1 < / K e y > < / D i a g r a m O b j e c t K e y > < D i a g r a m O b j e c t K e y > < K e y > M e a s u r e s \ M e a s u r e   1 \ T a g I n f o \ F o r m u l a < / K e y > < / D i a g r a m O b j e c t K e y > < D i a g r a m O b j e c t K e y > < K e y > M e a s u r e s \ M e a s u r e   1 \ T a g I n f o \ S e m a n t i c   E r r o r < / K e y > < / D i a g r a m O b j e c t K e y > < D i a g r a m O b j e c t K e y > < K e y > M e a s u r e s \ M e a s u r e   2 < / K e y > < / D i a g r a m O b j e c t K e y > < D i a g r a m O b j e c t K e y > < K e y > M e a s u r e s \ M e a s u r e   2 \ T a g I n f o \ F o r m u l a < / K e y > < / D i a g r a m O b j e c t K e y > < D i a g r a m O b j e c t K e y > < K e y > M e a s u r e s \ M e a s u r e   2 \ T a g I n f o \ S e m a n t i c   E r r o r 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M e a s u r e G r i d T e x t > < L a y e d O u t > t r u e < / L a y e d O u t > < T e x t > D i s t i n c t C o u n t r y C o u n t   =   D I S T I N C T C O U N T ( S a l e s [ C o u n t r y ] ) < / 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 M e a s u r e s \ M e a s u r e   1 < / K e y > < / a : K e y > < a : V a l u e   i : t y p e = " M e a s u r e G r i d N o d e V i e w S t a t e " > < 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 M e a s u r e s \ M e a s u r e   2 < / K e y > < / a : K e y > < a : V a l u e   i : t y p e = " M e a s u r e G r i d N o d e V i e w S t a t e " > < L a y e d O u t > t r u e < / L a y e d O u t > < R o w > 2 < / 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 2 \ T a g I n f o \ S e m a n t i c   E r r o r < / K e y > < / a : K e y > < a : V a l u e   i : t y p e = " M e a s u r e G r i d V i e w S t a t e I D i a g r a m T a g A d d i t i o n a l I n f o " / > < / a : K e y V a l u e O f D i a g r a m O b j e c t K e y a n y T y p e z b w N T n L X > < / V i e w S t a t e s > < / D i a g r a m M a n a g e r . S e r i a l i z a b l e D i a g r a m > < / A r r a y O f D i a g r a m M a n a g e r . S e r i a l i z a b l e D i a g r a m > ] ] > < / C u s t o m C o n t e n t > < / G e m i n i > 
</file>

<file path=customXml/item11.xml>��< ? x m l   v e r s i o n = " 1 . 0 "   e n c o d i n g = " U T F - 1 6 " ? > < G e m i n i   x m l n s = " h t t p : / / g e m i n i / p i v o t c u s t o m i z a t i o n / T a b l e O r d e r " > < C u s t o m C o n t e n t > < ! [ C D A T A [ T a b l e 5 , T a b l e 6 ] ] > < / 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C l i e n t W i n d o w X M L " > < C u s t o m C o n t e n t > < ! [ C D A T A [ T a b l e 6 ] ] > < / C u s t o m C o n t e n t > < / G e m i n i > 
</file>

<file path=customXml/item2.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 M e a s u r e T a b l e 6 [ M e a s u r e   1 ] < / a : K e y > < a : V a l u e > < D e s c r i p t i o n > F a i l e d   t o   r e s o l v e   n a m e   ' D i s t i n c t C o u n t r y C o u n t ' .   I t   i s   n o t   a   v a l i d   t a b l e ,   v a r i a b l e ,   o r   f u n c t i o n   n a m e . < / D e s c r i p t i o n > < R o w N u m b e r > - 1 < / R o w N u m b e r > < S o u r c e > < N a m e > M e a s u r e   1 < / N a m e > < T a b l e > T a b l e 6 < / T a b l e > < / S o u r c e > < / a : V a l u e > < / a : K e y V a l u e O f s t r i n g S a n d b o x E r r o r V S n 7 U v A O > < a : K e y V a l u e O f s t r i n g S a n d b o x E r r o r V S n 7 U v A O > < a : K e y > M e a s u r e T a b l e 6 [ M e a s u r e   2 ] < / a : K e y > < a : V a l u e > < D e s c r i p t i o n > F a i l e d   t o   r e s o l v e   n a m e   ' D i s t i n c t C o u n t r y C o u n t ' .   I t   i s   n o t   a   v a l i d   t a b l e ,   v a r i a b l e ,   o r   f u n c t i o n   n a m e . < / D e s c r i p t i o n > < L o c a t i o n > < S t a r t C h a r a c t e r > 1 7 9 < / S t a r t C h a r a c t e r > < T e x t L e n g t h > 2 0 < / T e x t L e n g t h > < / L o c a t i o n > < R o w N u m b e r > - 1 < / R o w N u m b e r > < S o u r c e > < N a m e > M e a s u r e   2 < / N a m e > < T a b l e > T a b l e 6 < / T a b l e > < / S o u r c e > < / a : V a l u e > < / a : K e y V a l u e O f s t r i n g S a n d b o x E r r o r V S n 7 U v A O > < / E r r o r C a c h e D i c t i o n a r y > < L a s t P r o c e s s e d T i m e > 2 0 2 5 - 0 3 - 1 8 T 2 3 : 3 4 : 4 4 . 8 0 9 6 6 9 3 + 0 5 : 3 0 < / L a s t P r o c e s s e d T i m e > < / D a t a M o d e l i n g S a n d b o x . S e r i a l i z e d S a n d b o x E r r o r C a c h 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 1 2 5 < / a : S i z e A t D p i 9 6 > < a : V i s i b l e > t r u e < / a : V i s i b l e > < / V a l u e > < / K e y V a l u e O f s t r i n g S a n d b o x E d i t o r . M e a s u r e G r i d S t a t e S c d E 3 5 R y > < K e y V a l u e O f s t r i n g S a n d b o x E d i t o r . M e a s u r e G r i d S t a t e S c d E 3 5 R y > < K e y > T a b l e 6 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418C78A-0F4D-4CFB-AFF5-241C62D3A1F5}">
  <ds:schemaRefs/>
</ds:datastoreItem>
</file>

<file path=customXml/itemProps10.xml><?xml version="1.0" encoding="utf-8"?>
<ds:datastoreItem xmlns:ds="http://schemas.openxmlformats.org/officeDocument/2006/customXml" ds:itemID="{B0F0886D-394F-4F48-ADE2-19AED0BF55FF}">
  <ds:schemaRefs/>
</ds:datastoreItem>
</file>

<file path=customXml/itemProps11.xml><?xml version="1.0" encoding="utf-8"?>
<ds:datastoreItem xmlns:ds="http://schemas.openxmlformats.org/officeDocument/2006/customXml" ds:itemID="{69A8A957-A318-4CEC-A99B-1B189B893027}">
  <ds:schemaRefs/>
</ds:datastoreItem>
</file>

<file path=customXml/itemProps12.xml><?xml version="1.0" encoding="utf-8"?>
<ds:datastoreItem xmlns:ds="http://schemas.openxmlformats.org/officeDocument/2006/customXml" ds:itemID="{7184DE15-A24A-48EC-A9D7-CEA6B36EACFE}">
  <ds:schemaRefs/>
</ds:datastoreItem>
</file>

<file path=customXml/itemProps13.xml><?xml version="1.0" encoding="utf-8"?>
<ds:datastoreItem xmlns:ds="http://schemas.openxmlformats.org/officeDocument/2006/customXml" ds:itemID="{9B6D1A54-133F-4191-B531-54BE345195E8}">
  <ds:schemaRefs/>
</ds:datastoreItem>
</file>

<file path=customXml/itemProps14.xml><?xml version="1.0" encoding="utf-8"?>
<ds:datastoreItem xmlns:ds="http://schemas.openxmlformats.org/officeDocument/2006/customXml" ds:itemID="{B7EBCCA2-264B-4E5E-8051-447651A5D01B}">
  <ds:schemaRefs/>
</ds:datastoreItem>
</file>

<file path=customXml/itemProps15.xml><?xml version="1.0" encoding="utf-8"?>
<ds:datastoreItem xmlns:ds="http://schemas.openxmlformats.org/officeDocument/2006/customXml" ds:itemID="{B53C3450-4949-4574-AA5C-863A5757078D}">
  <ds:schemaRefs/>
</ds:datastoreItem>
</file>

<file path=customXml/itemProps16.xml><?xml version="1.0" encoding="utf-8"?>
<ds:datastoreItem xmlns:ds="http://schemas.openxmlformats.org/officeDocument/2006/customXml" ds:itemID="{8E52D515-FB50-4463-A162-1942E8154A85}">
  <ds:schemaRefs/>
</ds:datastoreItem>
</file>

<file path=customXml/itemProps17.xml><?xml version="1.0" encoding="utf-8"?>
<ds:datastoreItem xmlns:ds="http://schemas.openxmlformats.org/officeDocument/2006/customXml" ds:itemID="{B6782390-654A-4D08-A7EB-599CCC242C8A}">
  <ds:schemaRefs/>
</ds:datastoreItem>
</file>

<file path=customXml/itemProps2.xml><?xml version="1.0" encoding="utf-8"?>
<ds:datastoreItem xmlns:ds="http://schemas.openxmlformats.org/officeDocument/2006/customXml" ds:itemID="{08F70C0F-3BB7-493D-9797-BA16C1EEFD39}">
  <ds:schemaRefs/>
</ds:datastoreItem>
</file>

<file path=customXml/itemProps3.xml><?xml version="1.0" encoding="utf-8"?>
<ds:datastoreItem xmlns:ds="http://schemas.openxmlformats.org/officeDocument/2006/customXml" ds:itemID="{36D8B643-DAD2-4830-97E3-645D6A0BA70F}">
  <ds:schemaRefs/>
</ds:datastoreItem>
</file>

<file path=customXml/itemProps4.xml><?xml version="1.0" encoding="utf-8"?>
<ds:datastoreItem xmlns:ds="http://schemas.openxmlformats.org/officeDocument/2006/customXml" ds:itemID="{8A77BF72-85E9-4D7D-BFAC-74F84A10E528}">
  <ds:schemaRefs/>
</ds:datastoreItem>
</file>

<file path=customXml/itemProps5.xml><?xml version="1.0" encoding="utf-8"?>
<ds:datastoreItem xmlns:ds="http://schemas.openxmlformats.org/officeDocument/2006/customXml" ds:itemID="{202D890C-43C0-4B70-AF24-8195822F322E}">
  <ds:schemaRefs/>
</ds:datastoreItem>
</file>

<file path=customXml/itemProps6.xml><?xml version="1.0" encoding="utf-8"?>
<ds:datastoreItem xmlns:ds="http://schemas.openxmlformats.org/officeDocument/2006/customXml" ds:itemID="{543892CB-6F09-440C-85CD-A610C3BCB2AF}">
  <ds:schemaRefs/>
</ds:datastoreItem>
</file>

<file path=customXml/itemProps7.xml><?xml version="1.0" encoding="utf-8"?>
<ds:datastoreItem xmlns:ds="http://schemas.openxmlformats.org/officeDocument/2006/customXml" ds:itemID="{EF4C9F98-F5D2-4EDE-9AA9-BEF2BCDF2621}">
  <ds:schemaRefs/>
</ds:datastoreItem>
</file>

<file path=customXml/itemProps8.xml><?xml version="1.0" encoding="utf-8"?>
<ds:datastoreItem xmlns:ds="http://schemas.openxmlformats.org/officeDocument/2006/customXml" ds:itemID="{261B20B1-03FB-469B-BC63-66D776865E80}">
  <ds:schemaRefs/>
</ds:datastoreItem>
</file>

<file path=customXml/itemProps9.xml><?xml version="1.0" encoding="utf-8"?>
<ds:datastoreItem xmlns:ds="http://schemas.openxmlformats.org/officeDocument/2006/customXml" ds:itemID="{F9F79912-3A51-46CC-BFD7-B74ECAC29B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Top10 Countries by profit</vt:lpstr>
      <vt:lpstr>Quarterly Revenue,Profit &amp;Cost</vt:lpstr>
      <vt:lpstr>Top 10 countries byhigh prioriy</vt:lpstr>
      <vt:lpstr>Year Wise</vt:lpstr>
      <vt:lpstr>Monthly </vt:lpstr>
      <vt:lpstr>Item Type</vt:lpstr>
      <vt:lpstr>Total uniys Sold by sales chann</vt:lpstr>
      <vt:lpstr>Sales Data</vt:lpstr>
      <vt:lpstr>Report</vt:lpstr>
      <vt:lpstr>'Sales Data'!Extract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sowmya nalam</dc:creator>
  <cp:lastModifiedBy>sowmya nalam</cp:lastModifiedBy>
  <dcterms:created xsi:type="dcterms:W3CDTF">2025-03-17T19:04:32Z</dcterms:created>
  <dcterms:modified xsi:type="dcterms:W3CDTF">2025-03-21T16:44:57Z</dcterms:modified>
</cp:coreProperties>
</file>