
<file path=[Content_Types].xml><?xml version="1.0" encoding="utf-8"?>
<Types xmlns="http://schemas.openxmlformats.org/package/2006/content-types">
  <Default Extension="data" ContentType="application/vnd.openxmlformats-officedocument.model+data"/>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C:\Career\Projects\Excel\Bus Transportation Data Analysis\Data\"/>
    </mc:Choice>
  </mc:AlternateContent>
  <xr:revisionPtr revIDLastSave="0" documentId="13_ncr:1_{96825B8E-AC00-48A0-93F0-890D500B03FD}" xr6:coauthVersionLast="47" xr6:coauthVersionMax="47" xr10:uidLastSave="{00000000-0000-0000-0000-000000000000}"/>
  <bookViews>
    <workbookView xWindow="-108" yWindow="-108" windowWidth="23256" windowHeight="12576" activeTab="1" xr2:uid="{97CD18B5-6EC3-431F-A2E6-0B04BEA6C3C9}"/>
  </bookViews>
  <sheets>
    <sheet name="Analysis" sheetId="1" r:id="rId1"/>
    <sheet name="Dashboard" sheetId="4" r:id="rId2"/>
  </sheets>
  <definedNames>
    <definedName name="Slicer_Year">#N/A</definedName>
  </definedNames>
  <calcPr calcId="191029"/>
  <pivotCaches>
    <pivotCache cacheId="427" r:id="rId3"/>
    <pivotCache cacheId="430" r:id="rId4"/>
    <pivotCache cacheId="1778" r:id="rId5"/>
    <pivotCache cacheId="1781" r:id="rId6"/>
    <pivotCache cacheId="1784" r:id="rId7"/>
    <pivotCache cacheId="1787" r:id="rId8"/>
    <pivotCache cacheId="1790" r:id="rId9"/>
    <pivotCache cacheId="1793" r:id="rId10"/>
    <pivotCache cacheId="1796" r:id="rId11"/>
    <pivotCache cacheId="1799" r:id="rId12"/>
    <pivotCache cacheId="1802" r:id="rId13"/>
    <pivotCache cacheId="1805" r:id="rId14"/>
    <pivotCache cacheId="1808" r:id="rId15"/>
  </pivotCaches>
  <fileRecoveryPr repairLoad="1"/>
  <extLst>
    <ext xmlns:x14="http://schemas.microsoft.com/office/spreadsheetml/2009/9/main" uri="{876F7934-8845-4945-9796-88D515C7AA90}">
      <x14:pivotCaches>
        <pivotCache cacheId="437"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buses_ff46f8a2-1b42-4b5b-af9e-ccee13946a30" name="Dim_buses" connection="Query - Dim_buses"/>
          <x15:modelTable id="Dim_demographics_8758a7d5-e9de-4d27-84f0-195e76e62ea9" name="Dim_demographics" connection="Query - Dim_demographics"/>
          <x15:modelTable id="Dim_routes_e35cab7f-5178-4d2c-b391-86752513e0f3" name="Dim_routes" connection="Query - Dim_routes"/>
          <x15:modelTable id="Facttable_ridership_8476ba8a-6a21-4c51-ac3e-0b6617d8f013" name="Facttable_ridership" connection="Query - Facttable_ridership"/>
          <x15:modelTable id="Dim_dates_1eb0d900-cf49-4920-8043-12aaf3d3ee55" name="Dim_dates" connection="Query - Dim_dates"/>
          <x15:modelTable id="Calculations_eef3b655-1470-4909-a2b3-c54560b43af8" name="Calculations" connection="Query - Calculations"/>
        </x15:modelTables>
        <x15:modelRelationships>
          <x15:modelRelationship fromTable="Dim_buses" fromColumn="Route ID" toTable="Dim_routes" toColumn="Route ID"/>
          <x15:modelRelationship fromTable="Facttable_ridership" fromColumn="Bus ID" toTable="Dim_buses" toColumn="Bus ID"/>
          <x15:modelRelationship fromTable="Facttable_ridership" fromColumn="Rider ID" toTable="Dim_demographics" toColumn="Rider ID"/>
          <x15:modelRelationship fromTable="Facttable_ridership" fromColumn="Date" toTable="Dim_dates" toColumn="Date"/>
        </x15:modelRelationships>
        <x15:extLst>
          <ext xmlns:x16="http://schemas.microsoft.com/office/spreadsheetml/2014/11/main" uri="{9835A34E-60A6-4A7C-AAB8-D5F71C897F49}">
            <x16:modelTimeGroupings>
              <x16:modelTimeGrouping tableName="Facttable_ridership"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 i="1" l="1"/>
  <c r="AS4" i="1"/>
  <c r="AS2" i="1"/>
  <c r="AR9" i="1"/>
  <c r="AS9" i="1" s="1"/>
  <c r="AR8" i="1"/>
  <c r="AS8" i="1" s="1"/>
  <c r="AR10" i="1"/>
  <c r="AS10" i="1" s="1"/>
  <c r="AQ8" i="1"/>
  <c r="AQ9" i="1"/>
  <c r="AQ10" i="1"/>
  <c r="AQ7" i="1"/>
  <c r="Z2" i="1"/>
  <c r="AA2" i="1"/>
  <c r="Z3" i="1"/>
  <c r="AA3" i="1"/>
  <c r="Z4" i="1"/>
  <c r="AA4" i="1"/>
  <c r="Z5" i="1"/>
  <c r="AA5" i="1"/>
  <c r="Z6" i="1"/>
  <c r="AA6" i="1"/>
  <c r="Z7" i="1"/>
  <c r="AA7" i="1"/>
  <c r="Z8" i="1"/>
  <c r="AA8" i="1"/>
  <c r="AA1" i="1"/>
  <c r="Z1" i="1"/>
  <c r="Q11" i="1"/>
  <c r="Q17" i="1" s="1"/>
  <c r="AB4" i="1" l="1"/>
  <c r="AC4" i="1" s="1"/>
  <c r="AB8" i="1"/>
  <c r="AC8" i="1" s="1"/>
  <c r="AB5" i="1"/>
  <c r="AC5" i="1" s="1"/>
  <c r="AB3" i="1"/>
  <c r="AC3" i="1" s="1"/>
  <c r="R11" i="1"/>
  <c r="AB7" i="1"/>
  <c r="AC7" i="1" s="1"/>
  <c r="AB6" i="1"/>
  <c r="AC6" i="1" s="1"/>
  <c r="AB2" i="1"/>
  <c r="AC2" i="1" l="1"/>
  <c r="Z16" i="1" s="1"/>
  <c r="Z1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31696F-0802-4283-A684-91AA0C6739BB}" name="Query - Calculations" description="Connection to the 'Calculations' query in the workbook." type="100" refreshedVersion="8" minRefreshableVersion="5">
    <extLst>
      <ext xmlns:x15="http://schemas.microsoft.com/office/spreadsheetml/2010/11/main" uri="{DE250136-89BD-433C-8126-D09CA5730AF9}">
        <x15:connection id="6d6da868-03c5-4b6f-9b00-c92a01260340"/>
      </ext>
    </extLst>
  </connection>
  <connection id="2" xr16:uid="{5E6D0834-57F2-45F6-A732-04C63FFF9A9A}" name="Query - Dim_buses" description="Connection to the 'Dim_buses' query in the workbook." type="100" refreshedVersion="8" minRefreshableVersion="5">
    <extLst>
      <ext xmlns:x15="http://schemas.microsoft.com/office/spreadsheetml/2010/11/main" uri="{DE250136-89BD-433C-8126-D09CA5730AF9}">
        <x15:connection id="471a6688-7055-4de8-a18d-e1a6afe75132"/>
      </ext>
    </extLst>
  </connection>
  <connection id="3" xr16:uid="{AB1119FC-0A37-45B0-8DB4-E04BCCF666FE}" name="Query - Dim_dates" description="Connection to the 'Dim_dates' query in the workbook." type="100" refreshedVersion="8" minRefreshableVersion="5">
    <extLst>
      <ext xmlns:x15="http://schemas.microsoft.com/office/spreadsheetml/2010/11/main" uri="{DE250136-89BD-433C-8126-D09CA5730AF9}">
        <x15:connection id="ad383302-f911-4015-9a82-ee2f0c9fdc00"/>
      </ext>
    </extLst>
  </connection>
  <connection id="4" xr16:uid="{C232A56D-25F7-41B8-9B18-D6E5128FF147}" name="Query - Dim_demographics" description="Connection to the 'Dim_demographics' query in the workbook." type="100" refreshedVersion="8" minRefreshableVersion="5">
    <extLst>
      <ext xmlns:x15="http://schemas.microsoft.com/office/spreadsheetml/2010/11/main" uri="{DE250136-89BD-433C-8126-D09CA5730AF9}">
        <x15:connection id="4e87da5d-417b-4bfd-990a-160bedc7677f"/>
      </ext>
    </extLst>
  </connection>
  <connection id="5" xr16:uid="{7BAE528B-E1C5-4DD2-AC26-BC8863AA0510}" name="Query - Dim_routes" description="Connection to the 'Dim_routes' query in the workbook." type="100" refreshedVersion="8" minRefreshableVersion="5">
    <extLst>
      <ext xmlns:x15="http://schemas.microsoft.com/office/spreadsheetml/2010/11/main" uri="{DE250136-89BD-433C-8126-D09CA5730AF9}">
        <x15:connection id="1b3f9665-6a73-42fe-bd7b-0000c1283092"/>
      </ext>
    </extLst>
  </connection>
  <connection id="6" xr16:uid="{73175378-8B01-495B-B004-918E970EC4A0}" name="Query - Facttable_ridership" description="Connection to the 'Facttable_ridership' query in the workbook." type="100" refreshedVersion="8" minRefreshableVersion="5">
    <extLst>
      <ext xmlns:x15="http://schemas.microsoft.com/office/spreadsheetml/2010/11/main" uri="{DE250136-89BD-433C-8126-D09CA5730AF9}">
        <x15:connection id="ed126239-0050-49cc-ade5-7042c94428ca"/>
      </ext>
    </extLst>
  </connection>
  <connection id="7" xr16:uid="{DF297E9D-41DB-40ED-926C-BF00693FD63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<sst xmlns="http://schemas.openxmlformats.org/spreadsheetml/2006/main" count="64" uniqueCount="45">
  <si>
    <t>Total Passengers</t>
  </si>
  <si>
    <t>Average Passengers Per Trip</t>
  </si>
  <si>
    <t>East-West Express</t>
  </si>
  <si>
    <t>South Line</t>
  </si>
  <si>
    <t>Route Name</t>
  </si>
  <si>
    <t>Busiest Route</t>
  </si>
  <si>
    <t>Quietest Route</t>
  </si>
  <si>
    <t>Time Group</t>
  </si>
  <si>
    <t>12:00 PM - 6:00 PM</t>
  </si>
  <si>
    <t>6:00 AM - 12:00 PM</t>
  </si>
  <si>
    <t>6:00 PM - 12:00 AM</t>
  </si>
  <si>
    <t>Time</t>
  </si>
  <si>
    <t>Peak Hour of Operation</t>
  </si>
  <si>
    <t>Off-Peak Hour of Operation</t>
  </si>
  <si>
    <t>Year</t>
  </si>
  <si>
    <t>Total Passengers2</t>
  </si>
  <si>
    <t>YoY Percentage Change</t>
  </si>
  <si>
    <t>Indicator</t>
  </si>
  <si>
    <t>▲</t>
  </si>
  <si>
    <t>▼</t>
  </si>
  <si>
    <t>Caption</t>
  </si>
  <si>
    <t>Day Name</t>
  </si>
  <si>
    <t>Fri</t>
  </si>
  <si>
    <t>Mon</t>
  </si>
  <si>
    <t>Sat</t>
  </si>
  <si>
    <t>Sun</t>
  </si>
  <si>
    <t>Thu</t>
  </si>
  <si>
    <t>Tue</t>
  </si>
  <si>
    <t>Wed</t>
  </si>
  <si>
    <t>Average</t>
  </si>
  <si>
    <t>Above Average</t>
  </si>
  <si>
    <t>Above Average Percentage</t>
  </si>
  <si>
    <t>Month Name</t>
  </si>
  <si>
    <t>Dec</t>
  </si>
  <si>
    <t>Jan</t>
  </si>
  <si>
    <t>Utilization Group</t>
  </si>
  <si>
    <t>Over Utilized</t>
  </si>
  <si>
    <t>Under Utilized</t>
  </si>
  <si>
    <t>Well Utilized</t>
  </si>
  <si>
    <t>Total Buses</t>
  </si>
  <si>
    <t>Percentage</t>
  </si>
  <si>
    <t>Percentage Left</t>
  </si>
  <si>
    <t>AM/PM</t>
  </si>
  <si>
    <t>AM</t>
  </si>
  <si>
    <t>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</si>
</sst>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K"/>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9" tint="-0.49998474074526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3" fontId="0" fillId="0" borderId="0" xfId="0" applyNumberFormat="1"/>
    <xf numFmtId="1" fontId="0" fillId="0" borderId="0" xfId="0" applyNumberFormat="1"/>
    <xf numFmtId="0" fontId="0" fillId="2" borderId="0" xfId="0" applyFill="1"/>
    <xf numFmtId="0" fontId="0" fillId="3" borderId="0" xfId="0" applyFill="1"/>
    <xf numFmtId="0" fontId="1" fillId="0" borderId="0" xfId="0" applyFont="1"/>
    <xf numFmtId="19" fontId="0" fillId="0" borderId="0" xfId="0" applyNumberFormat="1"/>
    <xf numFmtId="10" fontId="0" fillId="0" borderId="0" xfId="0" applyNumberFormat="1"/>
    <xf numFmtId="164" fontId="0" fillId="0" borderId="0" xfId="0" applyNumberFormat="1"/>
    <xf numFmtId="9" fontId="0" fillId="0" borderId="0" xfId="0" applyNumberFormat="1"/>
  </cellXfs>
  <cellStyles count="1">
    <cellStyle name="Normal" xfId="0" builtinId="0"/>
  </cellStyles>
  <dxfs count="54">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numFmt numFmtId="3" formatCode="#,##0"/>
    </dxf>
    <dxf>
      <numFmt numFmtId="164" formatCode="0,\K"/>
    </dxf>
    <dxf>
      <font>
        <b/>
        <color theme="1"/>
      </font>
      <border>
        <bottom style="thin">
          <color theme="4"/>
        </bottom>
        <vertical/>
        <horizontal/>
      </border>
    </dxf>
    <dxf>
      <font>
        <color theme="1"/>
      </font>
      <fill>
        <patternFill>
          <bgColor theme="7" tint="0.39994506668294322"/>
        </patternFill>
      </fill>
      <border diagonalUp="0" diagonalDown="0">
        <left/>
        <right/>
        <top/>
        <bottom/>
        <vertical/>
        <horizontal/>
      </border>
    </dxf>
    <dxf>
      <numFmt numFmtId="3" formatCode="#,##0"/>
    </dxf>
    <dxf>
      <numFmt numFmtId="164" formatCode="0,\K"/>
    </dxf>
    <dxf>
      <numFmt numFmtId="3" formatCode="#,##0"/>
    </dxf>
    <dxf>
      <numFmt numFmtId="164" formatCode="0,\K"/>
    </dxf>
    <dxf>
      <numFmt numFmtId="3" formatCode="#,##0"/>
    </dxf>
    <dxf>
      <numFmt numFmtId="164" formatCode="0,\K"/>
    </dxf>
  </dxfs>
  <tableStyles count="1" defaultTableStyle="TableStyleMedium2" defaultPivotStyle="PivotStyleLight16">
    <tableStyle name="SlicerStyleDark1 2" pivot="0" table="0" count="10" xr9:uid="{901AAF71-8F77-4AF4-9C19-E390F5A08C19}">
      <tableStyleElement type="wholeTable" dxfId="47"/>
      <tableStyleElement type="headerRow" dxfId="46"/>
    </tableStyle>
  </tableStyles>
  <extLst>
    <ext xmlns:x14="http://schemas.microsoft.com/office/spreadsheetml/2009/9/main" uri="{46F421CA-312F-682f-3DD2-61675219B42D}">
      <x14:dxfs count="48">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FC000"/>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rgb="FFFFC00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theme="0" tint="-4.9989318521683403E-2"/>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FC000"/>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rgb="FFFFC00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theme="0" tint="-0.14996795556505021"/>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1499679555650502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FC000"/>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rgb="FFFFC00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theme="0" tint="-0.14996795556505021"/>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1499679555650502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FC000"/>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rgb="FFFFC00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theme="0" tint="-4.9989318521683403E-2"/>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theme="0"/>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6.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8" Type="http://schemas.openxmlformats.org/officeDocument/2006/relationships/customXml" Target="../customXml/item35.xml"/><Relationship Id="rId5" Type="http://schemas.openxmlformats.org/officeDocument/2006/relationships/pivotCacheDefinition" Target="pivotCache/pivotCacheDefinition3.xml"/><Relationship Id="rId61" Type="http://schemas.openxmlformats.org/officeDocument/2006/relationships/customXml" Target="../customXml/item38.xml"/><Relationship Id="rId19" Type="http://schemas.openxmlformats.org/officeDocument/2006/relationships/connections" Target="connections.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6.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59" Type="http://schemas.openxmlformats.org/officeDocument/2006/relationships/customXml" Target="../customXml/item36.xml"/><Relationship Id="rId20" Type="http://schemas.openxmlformats.org/officeDocument/2006/relationships/styles" Target="styles.xml"/><Relationship Id="rId41" Type="http://schemas.openxmlformats.org/officeDocument/2006/relationships/customXml" Target="../customXml/item18.xml"/><Relationship Id="rId54" Type="http://schemas.openxmlformats.org/officeDocument/2006/relationships/customXml" Target="../customXml/item31.xml"/><Relationship Id="rId62"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8.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60" Type="http://schemas.openxmlformats.org/officeDocument/2006/relationships/customXml" Target="../customXml/item3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Dashboard.xlsx]Analysis!PivotTable1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s>
    <c:plotArea>
      <c:layout>
        <c:manualLayout>
          <c:layoutTarget val="inner"/>
          <c:xMode val="edge"/>
          <c:yMode val="edge"/>
          <c:x val="0.3864088934726988"/>
          <c:y val="5.5055055055055056E-2"/>
          <c:w val="0.55485927010379987"/>
          <c:h val="0.88988988988988993"/>
        </c:manualLayout>
      </c:layout>
      <c:barChart>
        <c:barDir val="bar"/>
        <c:grouping val="clustered"/>
        <c:varyColors val="0"/>
        <c:ser>
          <c:idx val="0"/>
          <c:order val="0"/>
          <c:tx>
            <c:strRef>
              <c:f>Analysis!$G$1</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Analysis!$F$2:$F$4</c:f>
              <c:strCache>
                <c:ptCount val="3"/>
                <c:pt idx="0">
                  <c:v>6:00 AM - 12:00 PM</c:v>
                </c:pt>
                <c:pt idx="1">
                  <c:v>12:00 PM - 6:00 PM</c:v>
                </c:pt>
                <c:pt idx="2">
                  <c:v>6:00 PM - 12:00 AM</c:v>
                </c:pt>
              </c:strCache>
            </c:strRef>
          </c:cat>
          <c:val>
            <c:numRef>
              <c:f>Analysis!$G$2:$G$4</c:f>
              <c:numCache>
                <c:formatCode>#,##0</c:formatCode>
                <c:ptCount val="3"/>
                <c:pt idx="0">
                  <c:v>2331</c:v>
                </c:pt>
                <c:pt idx="1">
                  <c:v>2141</c:v>
                </c:pt>
                <c:pt idx="2">
                  <c:v>2115</c:v>
                </c:pt>
              </c:numCache>
            </c:numRef>
          </c:val>
          <c:extLst>
            <c:ext xmlns:c16="http://schemas.microsoft.com/office/drawing/2014/chart" uri="{C3380CC4-5D6E-409C-BE32-E72D297353CC}">
              <c16:uniqueId val="{00000000-8FA0-455F-88F0-937C72C4762C}"/>
            </c:ext>
          </c:extLst>
        </c:ser>
        <c:dLbls>
          <c:dLblPos val="outEnd"/>
          <c:showLegendKey val="0"/>
          <c:showVal val="1"/>
          <c:showCatName val="0"/>
          <c:showSerName val="0"/>
          <c:showPercent val="0"/>
          <c:showBubbleSize val="0"/>
        </c:dLbls>
        <c:gapWidth val="119"/>
        <c:axId val="685897584"/>
        <c:axId val="685898544"/>
      </c:barChart>
      <c:catAx>
        <c:axId val="685897584"/>
        <c:scaling>
          <c:orientation val="maxMin"/>
        </c:scaling>
        <c:delete val="0"/>
        <c:axPos val="l"/>
        <c:numFmt formatCode="General" sourceLinked="1"/>
        <c:majorTickMark val="none"/>
        <c:minorTickMark val="none"/>
        <c:tickLblPos val="nextTo"/>
        <c:spPr>
          <a:noFill/>
          <a:ln w="9525" cap="flat" cmpd="sng" algn="ctr">
            <a:solidFill>
              <a:schemeClr val="bg1">
                <a:lumMod val="95000"/>
                <a:alpha val="30000"/>
              </a:schemeClr>
            </a:solidFill>
            <a:round/>
          </a:ln>
          <a:effectLst/>
        </c:spPr>
        <c:txPr>
          <a:bodyPr rot="-60000000" spcFirstLastPara="1" vertOverflow="ellipsis" vert="horz" wrap="square" anchor="ctr" anchorCtr="1"/>
          <a:lstStyle/>
          <a:p>
            <a:pPr>
              <a:defRPr sz="1000" b="0" i="0" u="none" strike="noStrike" kern="1200" baseline="0">
                <a:solidFill>
                  <a:schemeClr val="accent4">
                    <a:lumMod val="20000"/>
                    <a:lumOff val="80000"/>
                  </a:schemeClr>
                </a:solidFill>
                <a:latin typeface="+mn-lt"/>
                <a:ea typeface="+mn-ea"/>
                <a:cs typeface="+mn-cs"/>
              </a:defRPr>
            </a:pPr>
            <a:endParaRPr lang="en-US"/>
          </a:p>
        </c:txPr>
        <c:crossAx val="685898544"/>
        <c:crosses val="autoZero"/>
        <c:auto val="1"/>
        <c:lblAlgn val="ctr"/>
        <c:lblOffset val="100"/>
        <c:noMultiLvlLbl val="0"/>
      </c:catAx>
      <c:valAx>
        <c:axId val="685898544"/>
        <c:scaling>
          <c:orientation val="minMax"/>
        </c:scaling>
        <c:delete val="1"/>
        <c:axPos val="t"/>
        <c:numFmt formatCode="#,##0" sourceLinked="1"/>
        <c:majorTickMark val="none"/>
        <c:minorTickMark val="none"/>
        <c:tickLblPos val="nextTo"/>
        <c:crossAx val="68589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Dashboard.xlsx]Analysis!PivotTable12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FC000"/>
            </a:solidFill>
            <a:round/>
          </a:ln>
          <a:effectLst/>
        </c:spPr>
        <c:marker>
          <c:symbol val="diamond"/>
          <c:size val="6"/>
          <c:spPr>
            <a:solidFill>
              <a:srgbClr val="FFC000"/>
            </a:solidFill>
            <a:ln w="9525">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98127340823971E-2"/>
          <c:y val="0.18239097231490131"/>
          <c:w val="0.89700374531835203"/>
          <c:h val="0.57709788395094685"/>
        </c:manualLayout>
      </c:layout>
      <c:lineChart>
        <c:grouping val="standard"/>
        <c:varyColors val="0"/>
        <c:ser>
          <c:idx val="0"/>
          <c:order val="0"/>
          <c:tx>
            <c:strRef>
              <c:f>Analysis!$Q$1</c:f>
              <c:strCache>
                <c:ptCount val="1"/>
                <c:pt idx="0">
                  <c:v>Total</c:v>
                </c:pt>
              </c:strCache>
            </c:strRef>
          </c:tx>
          <c:spPr>
            <a:ln w="22225" cap="rnd">
              <a:solidFill>
                <a:srgbClr val="FFC000"/>
              </a:solidFill>
              <a:round/>
            </a:ln>
            <a:effectLst/>
          </c:spPr>
          <c:marker>
            <c:symbol val="diamond"/>
            <c:size val="6"/>
            <c:spPr>
              <a:solidFill>
                <a:srgbClr val="FFC000"/>
              </a:solidFill>
              <a:ln w="9525">
                <a:no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Analysis!$P$2:$P$3</c:f>
              <c:strCache>
                <c:ptCount val="2"/>
                <c:pt idx="0">
                  <c:v>2023</c:v>
                </c:pt>
                <c:pt idx="1">
                  <c:v>2024</c:v>
                </c:pt>
              </c:strCache>
            </c:strRef>
          </c:cat>
          <c:val>
            <c:numRef>
              <c:f>Analysis!$Q$2:$Q$3</c:f>
              <c:numCache>
                <c:formatCode>#,##0</c:formatCode>
                <c:ptCount val="2"/>
                <c:pt idx="0">
                  <c:v>5654</c:v>
                </c:pt>
                <c:pt idx="1">
                  <c:v>933</c:v>
                </c:pt>
              </c:numCache>
            </c:numRef>
          </c:val>
          <c:smooth val="0"/>
          <c:extLst>
            <c:ext xmlns:c16="http://schemas.microsoft.com/office/drawing/2014/chart" uri="{C3380CC4-5D6E-409C-BE32-E72D297353CC}">
              <c16:uniqueId val="{00000000-57D6-4897-A08E-ECA2AA840BF7}"/>
            </c:ext>
          </c:extLst>
        </c:ser>
        <c:dLbls>
          <c:dLblPos val="t"/>
          <c:showLegendKey val="0"/>
          <c:showVal val="1"/>
          <c:showCatName val="0"/>
          <c:showSerName val="0"/>
          <c:showPercent val="0"/>
          <c:showBubbleSize val="0"/>
        </c:dLbls>
        <c:marker val="1"/>
        <c:smooth val="0"/>
        <c:axId val="246310527"/>
        <c:axId val="246311007"/>
      </c:lineChart>
      <c:catAx>
        <c:axId val="246310527"/>
        <c:scaling>
          <c:orientation val="minMax"/>
        </c:scaling>
        <c:delete val="0"/>
        <c:axPos val="b"/>
        <c:numFmt formatCode="General" sourceLinked="1"/>
        <c:majorTickMark val="none"/>
        <c:minorTickMark val="none"/>
        <c:tickLblPos val="nextTo"/>
        <c:spPr>
          <a:noFill/>
          <a:ln w="9525" cap="flat" cmpd="sng" algn="ctr">
            <a:solidFill>
              <a:schemeClr val="bg1">
                <a:lumMod val="95000"/>
                <a:alpha val="30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accent4">
                    <a:lumMod val="20000"/>
                    <a:lumOff val="80000"/>
                  </a:schemeClr>
                </a:solidFill>
                <a:latin typeface="+mn-lt"/>
                <a:ea typeface="+mn-ea"/>
                <a:cs typeface="+mn-cs"/>
              </a:defRPr>
            </a:pPr>
            <a:endParaRPr lang="en-US"/>
          </a:p>
        </c:txPr>
        <c:crossAx val="246311007"/>
        <c:crosses val="autoZero"/>
        <c:auto val="1"/>
        <c:lblAlgn val="ctr"/>
        <c:lblOffset val="100"/>
        <c:noMultiLvlLbl val="0"/>
      </c:catAx>
      <c:valAx>
        <c:axId val="246311007"/>
        <c:scaling>
          <c:orientation val="minMax"/>
        </c:scaling>
        <c:delete val="1"/>
        <c:axPos val="l"/>
        <c:numFmt formatCode="#,##0" sourceLinked="1"/>
        <c:majorTickMark val="none"/>
        <c:minorTickMark val="none"/>
        <c:tickLblPos val="nextTo"/>
        <c:crossAx val="24631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384499623777278E-2"/>
          <c:y val="0.1273953197439105"/>
          <c:w val="0.91723100075244546"/>
          <c:h val="0.71711371942993107"/>
        </c:manualLayout>
      </c:layout>
      <c:barChart>
        <c:barDir val="col"/>
        <c:grouping val="clustered"/>
        <c:varyColors val="0"/>
        <c:ser>
          <c:idx val="0"/>
          <c:order val="0"/>
          <c:tx>
            <c:strRef>
              <c:f>Analysis!$AA$1</c:f>
              <c:strCache>
                <c:ptCount val="1"/>
                <c:pt idx="0">
                  <c:v>Total Passengers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Analysis!$Z$2:$Z$8</c:f>
              <c:strCache>
                <c:ptCount val="7"/>
                <c:pt idx="0">
                  <c:v>Mon</c:v>
                </c:pt>
                <c:pt idx="1">
                  <c:v>Tue</c:v>
                </c:pt>
                <c:pt idx="2">
                  <c:v>Wed</c:v>
                </c:pt>
                <c:pt idx="3">
                  <c:v>Thu</c:v>
                </c:pt>
                <c:pt idx="4">
                  <c:v>Fri</c:v>
                </c:pt>
                <c:pt idx="5">
                  <c:v>Sat</c:v>
                </c:pt>
                <c:pt idx="6">
                  <c:v>Sun</c:v>
                </c:pt>
              </c:strCache>
            </c:strRef>
          </c:cat>
          <c:val>
            <c:numRef>
              <c:f>Analysis!$AA$2:$AA$8</c:f>
              <c:numCache>
                <c:formatCode>General</c:formatCode>
                <c:ptCount val="7"/>
                <c:pt idx="0">
                  <c:v>1085</c:v>
                </c:pt>
                <c:pt idx="1">
                  <c:v>983</c:v>
                </c:pt>
                <c:pt idx="2">
                  <c:v>887</c:v>
                </c:pt>
                <c:pt idx="3">
                  <c:v>889</c:v>
                </c:pt>
                <c:pt idx="4">
                  <c:v>762</c:v>
                </c:pt>
                <c:pt idx="5">
                  <c:v>796</c:v>
                </c:pt>
                <c:pt idx="6">
                  <c:v>1185</c:v>
                </c:pt>
              </c:numCache>
            </c:numRef>
          </c:val>
          <c:extLst>
            <c:ext xmlns:c16="http://schemas.microsoft.com/office/drawing/2014/chart" uri="{C3380CC4-5D6E-409C-BE32-E72D297353CC}">
              <c16:uniqueId val="{00000000-EC1E-45BD-A955-FD37F9F139B9}"/>
            </c:ext>
          </c:extLst>
        </c:ser>
        <c:ser>
          <c:idx val="2"/>
          <c:order val="2"/>
          <c:tx>
            <c:strRef>
              <c:f>Analysis!$AC$1</c:f>
              <c:strCache>
                <c:ptCount val="1"/>
                <c:pt idx="0">
                  <c:v>Above Average</c:v>
                </c:pt>
              </c:strCache>
            </c:strRef>
          </c:tx>
          <c:spPr>
            <a:solidFill>
              <a:srgbClr val="FFC000"/>
            </a:solidFill>
            <a:ln>
              <a:noFill/>
            </a:ln>
            <a:effectLst/>
          </c:spPr>
          <c:invertIfNegative val="0"/>
          <c:val>
            <c:numRef>
              <c:f>Analysis!$AC$2:$AC$8</c:f>
              <c:numCache>
                <c:formatCode>General</c:formatCode>
                <c:ptCount val="7"/>
                <c:pt idx="0">
                  <c:v>1085</c:v>
                </c:pt>
                <c:pt idx="1">
                  <c:v>983</c:v>
                </c:pt>
                <c:pt idx="2">
                  <c:v>0</c:v>
                </c:pt>
                <c:pt idx="3">
                  <c:v>0</c:v>
                </c:pt>
                <c:pt idx="4">
                  <c:v>0</c:v>
                </c:pt>
                <c:pt idx="5">
                  <c:v>0</c:v>
                </c:pt>
                <c:pt idx="6">
                  <c:v>1185</c:v>
                </c:pt>
              </c:numCache>
            </c:numRef>
          </c:val>
          <c:extLst>
            <c:ext xmlns:c16="http://schemas.microsoft.com/office/drawing/2014/chart" uri="{C3380CC4-5D6E-409C-BE32-E72D297353CC}">
              <c16:uniqueId val="{00000001-EC1E-45BD-A955-FD37F9F139B9}"/>
            </c:ext>
          </c:extLst>
        </c:ser>
        <c:dLbls>
          <c:showLegendKey val="0"/>
          <c:showVal val="0"/>
          <c:showCatName val="0"/>
          <c:showSerName val="0"/>
          <c:showPercent val="0"/>
          <c:showBubbleSize val="0"/>
        </c:dLbls>
        <c:gapWidth val="60"/>
        <c:overlap val="100"/>
        <c:axId val="239586495"/>
        <c:axId val="239589375"/>
      </c:barChart>
      <c:lineChart>
        <c:grouping val="standard"/>
        <c:varyColors val="0"/>
        <c:ser>
          <c:idx val="1"/>
          <c:order val="1"/>
          <c:tx>
            <c:strRef>
              <c:f>Analysis!$AB$1</c:f>
              <c:strCache>
                <c:ptCount val="1"/>
                <c:pt idx="0">
                  <c:v>Average</c:v>
                </c:pt>
              </c:strCache>
            </c:strRef>
          </c:tx>
          <c:spPr>
            <a:ln w="22225" cap="rnd">
              <a:solidFill>
                <a:schemeClr val="accent2"/>
              </a:solidFill>
              <a:prstDash val="lgDash"/>
              <a:round/>
            </a:ln>
            <a:effectLst/>
          </c:spPr>
          <c:marker>
            <c:symbol val="none"/>
          </c:marker>
          <c:val>
            <c:numRef>
              <c:f>Analysis!$AB$2:$AB$8</c:f>
              <c:numCache>
                <c:formatCode>#,##0</c:formatCode>
                <c:ptCount val="7"/>
                <c:pt idx="0">
                  <c:v>941</c:v>
                </c:pt>
                <c:pt idx="1">
                  <c:v>941</c:v>
                </c:pt>
                <c:pt idx="2">
                  <c:v>941</c:v>
                </c:pt>
                <c:pt idx="3">
                  <c:v>941</c:v>
                </c:pt>
                <c:pt idx="4">
                  <c:v>941</c:v>
                </c:pt>
                <c:pt idx="5">
                  <c:v>941</c:v>
                </c:pt>
                <c:pt idx="6">
                  <c:v>941</c:v>
                </c:pt>
              </c:numCache>
            </c:numRef>
          </c:val>
          <c:smooth val="0"/>
          <c:extLst>
            <c:ext xmlns:c16="http://schemas.microsoft.com/office/drawing/2014/chart" uri="{C3380CC4-5D6E-409C-BE32-E72D297353CC}">
              <c16:uniqueId val="{00000002-EC1E-45BD-A955-FD37F9F139B9}"/>
            </c:ext>
          </c:extLst>
        </c:ser>
        <c:dLbls>
          <c:showLegendKey val="0"/>
          <c:showVal val="0"/>
          <c:showCatName val="0"/>
          <c:showSerName val="0"/>
          <c:showPercent val="0"/>
          <c:showBubbleSize val="0"/>
        </c:dLbls>
        <c:marker val="1"/>
        <c:smooth val="0"/>
        <c:axId val="239586495"/>
        <c:axId val="239589375"/>
      </c:lineChart>
      <c:catAx>
        <c:axId val="239586495"/>
        <c:scaling>
          <c:orientation val="minMax"/>
        </c:scaling>
        <c:delete val="0"/>
        <c:axPos val="b"/>
        <c:numFmt formatCode="General" sourceLinked="1"/>
        <c:majorTickMark val="none"/>
        <c:minorTickMark val="none"/>
        <c:tickLblPos val="nextTo"/>
        <c:spPr>
          <a:noFill/>
          <a:ln w="9525" cap="flat" cmpd="sng" algn="ctr">
            <a:solidFill>
              <a:schemeClr val="bg1">
                <a:lumMod val="95000"/>
                <a:alpha val="30000"/>
              </a:schemeClr>
            </a:solidFill>
            <a:round/>
          </a:ln>
          <a:effectLst/>
        </c:spPr>
        <c:txPr>
          <a:bodyPr rot="-60000000" spcFirstLastPara="1" vertOverflow="ellipsis" vert="horz" wrap="square" anchor="ctr" anchorCtr="1"/>
          <a:lstStyle/>
          <a:p>
            <a:pPr>
              <a:defRPr sz="1000" b="0" i="0" u="none" strike="noStrike" kern="1200" baseline="0">
                <a:solidFill>
                  <a:schemeClr val="accent4">
                    <a:lumMod val="20000"/>
                    <a:lumOff val="80000"/>
                  </a:schemeClr>
                </a:solidFill>
                <a:latin typeface="+mn-lt"/>
                <a:ea typeface="+mn-ea"/>
                <a:cs typeface="+mn-cs"/>
              </a:defRPr>
            </a:pPr>
            <a:endParaRPr lang="en-US"/>
          </a:p>
        </c:txPr>
        <c:crossAx val="239589375"/>
        <c:crosses val="autoZero"/>
        <c:auto val="1"/>
        <c:lblAlgn val="ctr"/>
        <c:lblOffset val="100"/>
        <c:noMultiLvlLbl val="0"/>
      </c:catAx>
      <c:valAx>
        <c:axId val="239589375"/>
        <c:scaling>
          <c:orientation val="minMax"/>
        </c:scaling>
        <c:delete val="1"/>
        <c:axPos val="l"/>
        <c:numFmt formatCode="General" sourceLinked="1"/>
        <c:majorTickMark val="none"/>
        <c:minorTickMark val="none"/>
        <c:tickLblPos val="nextTo"/>
        <c:crossAx val="23958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Dashboard.xlsx]Analysis!PivotTable15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FC000"/>
            </a:solidFill>
            <a:round/>
          </a:ln>
          <a:effectLst/>
        </c:spPr>
        <c:marker>
          <c:symbol val="diamond"/>
          <c:size val="6"/>
          <c:spPr>
            <a:solidFill>
              <a:srgbClr val="FFC000"/>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326479632405202E-2"/>
          <c:y val="0.12418300653594772"/>
          <c:w val="0.93705677876056381"/>
          <c:h val="0.72471720446708876"/>
        </c:manualLayout>
      </c:layout>
      <c:lineChart>
        <c:grouping val="standard"/>
        <c:varyColors val="0"/>
        <c:ser>
          <c:idx val="0"/>
          <c:order val="0"/>
          <c:tx>
            <c:strRef>
              <c:f>Analysis!$AM$1</c:f>
              <c:strCache>
                <c:ptCount val="1"/>
                <c:pt idx="0">
                  <c:v>Total</c:v>
                </c:pt>
              </c:strCache>
            </c:strRef>
          </c:tx>
          <c:spPr>
            <a:ln w="22225" cap="rnd">
              <a:solidFill>
                <a:srgbClr val="FFC000"/>
              </a:solidFill>
              <a:round/>
            </a:ln>
            <a:effectLst/>
          </c:spPr>
          <c:marker>
            <c:symbol val="diamond"/>
            <c:size val="6"/>
            <c:spPr>
              <a:solidFill>
                <a:srgbClr val="FFC000"/>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Analysis!$AL$2:$AL$3</c:f>
              <c:strCache>
                <c:ptCount val="2"/>
                <c:pt idx="0">
                  <c:v>Dec</c:v>
                </c:pt>
                <c:pt idx="1">
                  <c:v>Jan</c:v>
                </c:pt>
              </c:strCache>
            </c:strRef>
          </c:cat>
          <c:val>
            <c:numRef>
              <c:f>Analysis!$AM$2:$AM$3</c:f>
              <c:numCache>
                <c:formatCode>0,\K</c:formatCode>
                <c:ptCount val="2"/>
                <c:pt idx="0">
                  <c:v>5654</c:v>
                </c:pt>
                <c:pt idx="1">
                  <c:v>933</c:v>
                </c:pt>
              </c:numCache>
            </c:numRef>
          </c:val>
          <c:smooth val="0"/>
          <c:extLst>
            <c:ext xmlns:c16="http://schemas.microsoft.com/office/drawing/2014/chart" uri="{C3380CC4-5D6E-409C-BE32-E72D297353CC}">
              <c16:uniqueId val="{00000000-7B72-42B3-B869-89AB3E51862F}"/>
            </c:ext>
          </c:extLst>
        </c:ser>
        <c:dLbls>
          <c:dLblPos val="t"/>
          <c:showLegendKey val="0"/>
          <c:showVal val="1"/>
          <c:showCatName val="0"/>
          <c:showSerName val="0"/>
          <c:showPercent val="0"/>
          <c:showBubbleSize val="0"/>
        </c:dLbls>
        <c:marker val="1"/>
        <c:smooth val="0"/>
        <c:axId val="253014655"/>
        <c:axId val="798147168"/>
      </c:lineChart>
      <c:catAx>
        <c:axId val="253014655"/>
        <c:scaling>
          <c:orientation val="minMax"/>
        </c:scaling>
        <c:delete val="0"/>
        <c:axPos val="b"/>
        <c:numFmt formatCode="General" sourceLinked="1"/>
        <c:majorTickMark val="none"/>
        <c:minorTickMark val="none"/>
        <c:tickLblPos val="nextTo"/>
        <c:spPr>
          <a:noFill/>
          <a:ln w="9525" cap="flat" cmpd="sng" algn="ctr">
            <a:solidFill>
              <a:schemeClr val="bg1">
                <a:lumMod val="95000"/>
                <a:alpha val="30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accent4">
                    <a:lumMod val="20000"/>
                    <a:lumOff val="80000"/>
                  </a:schemeClr>
                </a:solidFill>
                <a:latin typeface="+mn-lt"/>
                <a:ea typeface="+mn-ea"/>
                <a:cs typeface="+mn-cs"/>
              </a:defRPr>
            </a:pPr>
            <a:endParaRPr lang="en-US"/>
          </a:p>
        </c:txPr>
        <c:crossAx val="798147168"/>
        <c:crosses val="autoZero"/>
        <c:auto val="1"/>
        <c:lblAlgn val="ctr"/>
        <c:lblOffset val="100"/>
        <c:noMultiLvlLbl val="0"/>
      </c:catAx>
      <c:valAx>
        <c:axId val="798147168"/>
        <c:scaling>
          <c:orientation val="minMax"/>
        </c:scaling>
        <c:delete val="1"/>
        <c:axPos val="l"/>
        <c:numFmt formatCode="0,\K" sourceLinked="1"/>
        <c:majorTickMark val="none"/>
        <c:minorTickMark val="none"/>
        <c:tickLblPos val="nextTo"/>
        <c:crossAx val="25301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Analysis!$AQ$8</c:f>
              <c:strCache>
                <c:ptCount val="1"/>
                <c:pt idx="0">
                  <c:v>Over Utilized</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41D8-463B-B630-2B806EDCD810}"/>
              </c:ext>
            </c:extLst>
          </c:dPt>
          <c:dPt>
            <c:idx val="1"/>
            <c:bubble3D val="0"/>
            <c:spPr>
              <a:solidFill>
                <a:schemeClr val="accent4">
                  <a:lumMod val="20000"/>
                  <a:lumOff val="80000"/>
                </a:schemeClr>
              </a:solidFill>
              <a:ln w="19050">
                <a:noFill/>
              </a:ln>
              <a:effectLst/>
            </c:spPr>
            <c:extLst>
              <c:ext xmlns:c16="http://schemas.microsoft.com/office/drawing/2014/chart" uri="{C3380CC4-5D6E-409C-BE32-E72D297353CC}">
                <c16:uniqueId val="{00000003-41D8-463B-B630-2B806EDCD810}"/>
              </c:ext>
            </c:extLst>
          </c:dPt>
          <c:val>
            <c:numRef>
              <c:f>Analysis!$AR$8:$AS$8</c:f>
              <c:numCache>
                <c:formatCode>0%</c:formatCode>
                <c:ptCount val="2"/>
                <c:pt idx="0">
                  <c:v>0.25974025974025972</c:v>
                </c:pt>
                <c:pt idx="1">
                  <c:v>0.74025974025974028</c:v>
                </c:pt>
              </c:numCache>
            </c:numRef>
          </c:val>
          <c:extLst>
            <c:ext xmlns:c16="http://schemas.microsoft.com/office/drawing/2014/chart" uri="{C3380CC4-5D6E-409C-BE32-E72D297353CC}">
              <c16:uniqueId val="{00000004-41D8-463B-B630-2B806EDCD81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Analysis!$AQ$9</c:f>
              <c:strCache>
                <c:ptCount val="1"/>
                <c:pt idx="0">
                  <c:v>Under Utilized</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AE7E-4354-80DB-36FD9A16FB6D}"/>
              </c:ext>
            </c:extLst>
          </c:dPt>
          <c:dPt>
            <c:idx val="1"/>
            <c:bubble3D val="0"/>
            <c:spPr>
              <a:solidFill>
                <a:schemeClr val="accent4">
                  <a:lumMod val="20000"/>
                  <a:lumOff val="80000"/>
                </a:schemeClr>
              </a:solidFill>
              <a:ln w="19050">
                <a:noFill/>
              </a:ln>
              <a:effectLst/>
            </c:spPr>
            <c:extLst>
              <c:ext xmlns:c16="http://schemas.microsoft.com/office/drawing/2014/chart" uri="{C3380CC4-5D6E-409C-BE32-E72D297353CC}">
                <c16:uniqueId val="{00000003-AE7E-4354-80DB-36FD9A16FB6D}"/>
              </c:ext>
            </c:extLst>
          </c:dPt>
          <c:val>
            <c:numRef>
              <c:f>Analysis!$AR$9:$AS$9</c:f>
              <c:numCache>
                <c:formatCode>0%</c:formatCode>
                <c:ptCount val="2"/>
                <c:pt idx="0">
                  <c:v>0.24675324675324675</c:v>
                </c:pt>
                <c:pt idx="1">
                  <c:v>0.75324675324675328</c:v>
                </c:pt>
              </c:numCache>
            </c:numRef>
          </c:val>
          <c:extLst>
            <c:ext xmlns:c16="http://schemas.microsoft.com/office/drawing/2014/chart" uri="{C3380CC4-5D6E-409C-BE32-E72D297353CC}">
              <c16:uniqueId val="{00000004-AE7E-4354-80DB-36FD9A16FB6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Analysis!$AQ$10</c:f>
              <c:strCache>
                <c:ptCount val="1"/>
                <c:pt idx="0">
                  <c:v>Well Utilized</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6559-4F5B-87ED-CE0EC676B25E}"/>
              </c:ext>
            </c:extLst>
          </c:dPt>
          <c:dPt>
            <c:idx val="1"/>
            <c:bubble3D val="0"/>
            <c:spPr>
              <a:solidFill>
                <a:schemeClr val="accent4">
                  <a:lumMod val="20000"/>
                  <a:lumOff val="80000"/>
                </a:schemeClr>
              </a:solidFill>
              <a:ln w="19050">
                <a:noFill/>
              </a:ln>
              <a:effectLst/>
            </c:spPr>
            <c:extLst>
              <c:ext xmlns:c16="http://schemas.microsoft.com/office/drawing/2014/chart" uri="{C3380CC4-5D6E-409C-BE32-E72D297353CC}">
                <c16:uniqueId val="{00000003-6559-4F5B-87ED-CE0EC676B25E}"/>
              </c:ext>
            </c:extLst>
          </c:dPt>
          <c:val>
            <c:numRef>
              <c:f>Analysis!$AR$10:$AS$10</c:f>
              <c:numCache>
                <c:formatCode>0%</c:formatCode>
                <c:ptCount val="2"/>
                <c:pt idx="0">
                  <c:v>0.4935064935064935</c:v>
                </c:pt>
                <c:pt idx="1">
                  <c:v>0.50649350649350655</c:v>
                </c:pt>
              </c:numCache>
            </c:numRef>
          </c:val>
          <c:extLst>
            <c:ext xmlns:c16="http://schemas.microsoft.com/office/drawing/2014/chart" uri="{C3380CC4-5D6E-409C-BE32-E72D297353CC}">
              <c16:uniqueId val="{00000004-6559-4F5B-87ED-CE0EC676B25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6.png"/><Relationship Id="rId3" Type="http://schemas.openxmlformats.org/officeDocument/2006/relationships/image" Target="../media/image2.gif"/><Relationship Id="rId7" Type="http://schemas.openxmlformats.org/officeDocument/2006/relationships/chart" Target="../charts/chart4.xml"/><Relationship Id="rId12" Type="http://schemas.openxmlformats.org/officeDocument/2006/relationships/image" Target="../media/image5.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4.gif"/><Relationship Id="rId5" Type="http://schemas.openxmlformats.org/officeDocument/2006/relationships/image" Target="../media/image3.gif"/><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chart" Target="../charts/chart6.xml"/><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3</xdr:col>
      <xdr:colOff>472440</xdr:colOff>
      <xdr:row>0</xdr:row>
      <xdr:rowOff>0</xdr:rowOff>
    </xdr:from>
    <xdr:to>
      <xdr:col>16</xdr:col>
      <xdr:colOff>525780</xdr:colOff>
      <xdr:row>40</xdr:row>
      <xdr:rowOff>15240</xdr:rowOff>
    </xdr:to>
    <xdr:sp macro="" textlink="">
      <xdr:nvSpPr>
        <xdr:cNvPr id="60" name="Arrow: Pentagon 59">
          <a:extLst>
            <a:ext uri="{FF2B5EF4-FFF2-40B4-BE49-F238E27FC236}">
              <a16:creationId xmlns:a16="http://schemas.microsoft.com/office/drawing/2014/main" id="{C00147C5-69DE-45D0-8FE9-FA6DBF756C77}"/>
            </a:ext>
          </a:extLst>
        </xdr:cNvPr>
        <xdr:cNvSpPr/>
      </xdr:nvSpPr>
      <xdr:spPr>
        <a:xfrm flipH="1">
          <a:off x="2301240" y="0"/>
          <a:ext cx="7978140" cy="7330440"/>
        </a:xfrm>
        <a:prstGeom prst="homePlate">
          <a:avLst>
            <a:gd name="adj" fmla="val 31818"/>
          </a:avLst>
        </a:prstGeom>
        <a:gradFill flip="none" rotWithShape="1">
          <a:gsLst>
            <a:gs pos="57000">
              <a:schemeClr val="accent4">
                <a:lumMod val="5000"/>
                <a:lumOff val="95000"/>
              </a:schemeClr>
            </a:gs>
            <a:gs pos="94000">
              <a:schemeClr val="accent4">
                <a:lumMod val="40000"/>
                <a:lumOff val="60000"/>
              </a:schemeClr>
            </a:gs>
            <a:gs pos="78000">
              <a:schemeClr val="accent4">
                <a:lumMod val="20000"/>
                <a:lumOff val="8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4</xdr:col>
      <xdr:colOff>388620</xdr:colOff>
      <xdr:row>0</xdr:row>
      <xdr:rowOff>0</xdr:rowOff>
    </xdr:from>
    <xdr:to>
      <xdr:col>17</xdr:col>
      <xdr:colOff>441960</xdr:colOff>
      <xdr:row>40</xdr:row>
      <xdr:rowOff>15240</xdr:rowOff>
    </xdr:to>
    <xdr:sp macro="" textlink="">
      <xdr:nvSpPr>
        <xdr:cNvPr id="58" name="Arrow: Pentagon 57">
          <a:extLst>
            <a:ext uri="{FF2B5EF4-FFF2-40B4-BE49-F238E27FC236}">
              <a16:creationId xmlns:a16="http://schemas.microsoft.com/office/drawing/2014/main" id="{6C85AAB2-45B3-447C-B1EB-6F24D2112408}"/>
            </a:ext>
          </a:extLst>
        </xdr:cNvPr>
        <xdr:cNvSpPr/>
      </xdr:nvSpPr>
      <xdr:spPr>
        <a:xfrm flipH="1">
          <a:off x="2827020" y="0"/>
          <a:ext cx="7978140" cy="7330440"/>
        </a:xfrm>
        <a:prstGeom prst="homePlate">
          <a:avLst>
            <a:gd name="adj" fmla="val 31818"/>
          </a:avLst>
        </a:prstGeom>
        <a:gradFill flip="none" rotWithShape="1">
          <a:gsLst>
            <a:gs pos="0">
              <a:schemeClr val="accent4">
                <a:lumMod val="5000"/>
                <a:lumOff val="95000"/>
              </a:schemeClr>
            </a:gs>
            <a:gs pos="86000">
              <a:schemeClr val="accent4">
                <a:lumMod val="45000"/>
                <a:lumOff val="55000"/>
              </a:schemeClr>
            </a:gs>
            <a:gs pos="100000">
              <a:schemeClr val="accent4">
                <a:lumMod val="45000"/>
                <a:lumOff val="55000"/>
              </a:schemeClr>
            </a:gs>
            <a:gs pos="100000">
              <a:schemeClr val="accent4">
                <a:lumMod val="60000"/>
                <a:lumOff val="4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5</xdr:col>
      <xdr:colOff>487680</xdr:colOff>
      <xdr:row>0</xdr:row>
      <xdr:rowOff>0</xdr:rowOff>
    </xdr:from>
    <xdr:to>
      <xdr:col>18</xdr:col>
      <xdr:colOff>541020</xdr:colOff>
      <xdr:row>40</xdr:row>
      <xdr:rowOff>15240</xdr:rowOff>
    </xdr:to>
    <xdr:sp macro="" textlink="">
      <xdr:nvSpPr>
        <xdr:cNvPr id="5" name="Arrow: Pentagon 4">
          <a:extLst>
            <a:ext uri="{FF2B5EF4-FFF2-40B4-BE49-F238E27FC236}">
              <a16:creationId xmlns:a16="http://schemas.microsoft.com/office/drawing/2014/main" id="{C8EA6E5F-D59F-44C5-A8F1-58181AD6B94D}"/>
            </a:ext>
          </a:extLst>
        </xdr:cNvPr>
        <xdr:cNvSpPr/>
      </xdr:nvSpPr>
      <xdr:spPr>
        <a:xfrm flipH="1">
          <a:off x="3535680" y="0"/>
          <a:ext cx="7978140" cy="7330440"/>
        </a:xfrm>
        <a:prstGeom prst="homePlate">
          <a:avLst>
            <a:gd name="adj" fmla="val 31818"/>
          </a:avLst>
        </a:prstGeom>
        <a:gradFill flip="none" rotWithShape="1">
          <a:gsLst>
            <a:gs pos="55000">
              <a:schemeClr val="accent4">
                <a:lumMod val="5000"/>
                <a:lumOff val="95000"/>
              </a:schemeClr>
            </a:gs>
            <a:gs pos="100000">
              <a:schemeClr val="accent4">
                <a:lumMod val="45000"/>
                <a:lumOff val="55000"/>
              </a:schemeClr>
            </a:gs>
            <a:gs pos="100000">
              <a:schemeClr val="accent4">
                <a:lumMod val="45000"/>
                <a:lumOff val="55000"/>
              </a:schemeClr>
            </a:gs>
            <a:gs pos="100000">
              <a:schemeClr val="accent4">
                <a:lumMod val="30000"/>
                <a:lumOff val="7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7</xdr:col>
      <xdr:colOff>76200</xdr:colOff>
      <xdr:row>0</xdr:row>
      <xdr:rowOff>0</xdr:rowOff>
    </xdr:from>
    <xdr:to>
      <xdr:col>20</xdr:col>
      <xdr:colOff>129540</xdr:colOff>
      <xdr:row>40</xdr:row>
      <xdr:rowOff>15240</xdr:rowOff>
    </xdr:to>
    <xdr:sp macro="" textlink="">
      <xdr:nvSpPr>
        <xdr:cNvPr id="4" name="Arrow: Pentagon 3">
          <a:extLst>
            <a:ext uri="{FF2B5EF4-FFF2-40B4-BE49-F238E27FC236}">
              <a16:creationId xmlns:a16="http://schemas.microsoft.com/office/drawing/2014/main" id="{5EBF91CE-97E9-4A15-902B-24979F41BD98}"/>
            </a:ext>
          </a:extLst>
        </xdr:cNvPr>
        <xdr:cNvSpPr/>
      </xdr:nvSpPr>
      <xdr:spPr>
        <a:xfrm flipH="1">
          <a:off x="4343400" y="0"/>
          <a:ext cx="7978140" cy="7330440"/>
        </a:xfrm>
        <a:prstGeom prst="homePlate">
          <a:avLst>
            <a:gd name="adj" fmla="val 31818"/>
          </a:avLst>
        </a:prstGeom>
        <a:gradFill flip="none" rotWithShape="1">
          <a:gsLst>
            <a:gs pos="0">
              <a:schemeClr val="accent4">
                <a:lumMod val="5000"/>
                <a:lumOff val="95000"/>
              </a:schemeClr>
            </a:gs>
            <a:gs pos="63000">
              <a:schemeClr val="accent4">
                <a:lumMod val="45000"/>
                <a:lumOff val="55000"/>
              </a:schemeClr>
            </a:gs>
            <a:gs pos="78000">
              <a:schemeClr val="accent4">
                <a:lumMod val="45000"/>
                <a:lumOff val="55000"/>
              </a:schemeClr>
            </a:gs>
            <a:gs pos="100000">
              <a:schemeClr val="accent4">
                <a:lumMod val="60000"/>
                <a:lumOff val="4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8</xdr:col>
      <xdr:colOff>434340</xdr:colOff>
      <xdr:row>0</xdr:row>
      <xdr:rowOff>0</xdr:rowOff>
    </xdr:from>
    <xdr:to>
      <xdr:col>21</xdr:col>
      <xdr:colOff>487680</xdr:colOff>
      <xdr:row>40</xdr:row>
      <xdr:rowOff>15240</xdr:rowOff>
    </xdr:to>
    <xdr:sp macro="" textlink="">
      <xdr:nvSpPr>
        <xdr:cNvPr id="3" name="Arrow: Pentagon 2">
          <a:extLst>
            <a:ext uri="{FF2B5EF4-FFF2-40B4-BE49-F238E27FC236}">
              <a16:creationId xmlns:a16="http://schemas.microsoft.com/office/drawing/2014/main" id="{2EABA62F-4741-49AE-8FEA-C0BC205C2E71}"/>
            </a:ext>
          </a:extLst>
        </xdr:cNvPr>
        <xdr:cNvSpPr/>
      </xdr:nvSpPr>
      <xdr:spPr>
        <a:xfrm flipH="1">
          <a:off x="5311140" y="0"/>
          <a:ext cx="7978140" cy="7330440"/>
        </a:xfrm>
        <a:prstGeom prst="homePlate">
          <a:avLst>
            <a:gd name="adj" fmla="val 31818"/>
          </a:avLst>
        </a:prstGeom>
        <a:gradFill flip="none" rotWithShape="1">
          <a:gsLst>
            <a:gs pos="44000">
              <a:schemeClr val="accent4">
                <a:lumMod val="5000"/>
                <a:lumOff val="95000"/>
              </a:schemeClr>
            </a:gs>
            <a:gs pos="100000">
              <a:schemeClr val="accent4">
                <a:lumMod val="45000"/>
                <a:lumOff val="55000"/>
              </a:schemeClr>
            </a:gs>
            <a:gs pos="80000">
              <a:schemeClr val="accent4">
                <a:lumMod val="30000"/>
                <a:lumOff val="7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10</xdr:col>
      <xdr:colOff>403860</xdr:colOff>
      <xdr:row>0</xdr:row>
      <xdr:rowOff>0</xdr:rowOff>
    </xdr:from>
    <xdr:to>
      <xdr:col>23</xdr:col>
      <xdr:colOff>457200</xdr:colOff>
      <xdr:row>40</xdr:row>
      <xdr:rowOff>15240</xdr:rowOff>
    </xdr:to>
    <xdr:sp macro="" textlink="">
      <xdr:nvSpPr>
        <xdr:cNvPr id="2" name="Arrow: Pentagon 1">
          <a:extLst>
            <a:ext uri="{FF2B5EF4-FFF2-40B4-BE49-F238E27FC236}">
              <a16:creationId xmlns:a16="http://schemas.microsoft.com/office/drawing/2014/main" id="{FD490F63-2ECA-937C-BF60-037EE92B8A23}"/>
            </a:ext>
          </a:extLst>
        </xdr:cNvPr>
        <xdr:cNvSpPr/>
      </xdr:nvSpPr>
      <xdr:spPr>
        <a:xfrm flipH="1">
          <a:off x="6499860" y="0"/>
          <a:ext cx="7978140" cy="7330440"/>
        </a:xfrm>
        <a:prstGeom prst="homePlate">
          <a:avLst>
            <a:gd name="adj" fmla="val 31818"/>
          </a:avLst>
        </a:prstGeom>
        <a:gradFill flip="none" rotWithShape="1">
          <a:gsLst>
            <a:gs pos="25000">
              <a:schemeClr val="accent4">
                <a:lumMod val="20000"/>
                <a:lumOff val="80000"/>
              </a:schemeClr>
            </a:gs>
            <a:gs pos="62000">
              <a:schemeClr val="accent4">
                <a:lumMod val="40000"/>
                <a:lumOff val="60000"/>
              </a:schemeClr>
            </a:gs>
            <a:gs pos="100000">
              <a:schemeClr val="accent4">
                <a:lumMod val="45000"/>
                <a:lumOff val="55000"/>
              </a:schemeClr>
            </a:gs>
            <a:gs pos="100000">
              <a:schemeClr val="accent4">
                <a:lumMod val="60000"/>
                <a:lumOff val="4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0</xdr:col>
      <xdr:colOff>7620</xdr:colOff>
      <xdr:row>1</xdr:row>
      <xdr:rowOff>129540</xdr:rowOff>
    </xdr:from>
    <xdr:to>
      <xdr:col>1</xdr:col>
      <xdr:colOff>228600</xdr:colOff>
      <xdr:row>38</xdr:row>
      <xdr:rowOff>175260</xdr:rowOff>
    </xdr:to>
    <xdr:grpSp>
      <xdr:nvGrpSpPr>
        <xdr:cNvPr id="15" name="Group 14">
          <a:extLst>
            <a:ext uri="{FF2B5EF4-FFF2-40B4-BE49-F238E27FC236}">
              <a16:creationId xmlns:a16="http://schemas.microsoft.com/office/drawing/2014/main" id="{B0782249-7EB7-C0E1-3CC0-603B4B567385}"/>
            </a:ext>
          </a:extLst>
        </xdr:cNvPr>
        <xdr:cNvGrpSpPr/>
      </xdr:nvGrpSpPr>
      <xdr:grpSpPr>
        <a:xfrm>
          <a:off x="7620" y="312420"/>
          <a:ext cx="830580" cy="6812280"/>
          <a:chOff x="213360" y="312420"/>
          <a:chExt cx="624840" cy="6812280"/>
        </a:xfrm>
      </xdr:grpSpPr>
      <xdr:sp macro="" textlink="">
        <xdr:nvSpPr>
          <xdr:cNvPr id="14" name="Rectangle: Rounded Corners 13">
            <a:extLst>
              <a:ext uri="{FF2B5EF4-FFF2-40B4-BE49-F238E27FC236}">
                <a16:creationId xmlns:a16="http://schemas.microsoft.com/office/drawing/2014/main" id="{C4B3916C-1AD9-4260-BC18-1EA18AEE681C}"/>
              </a:ext>
            </a:extLst>
          </xdr:cNvPr>
          <xdr:cNvSpPr/>
        </xdr:nvSpPr>
        <xdr:spPr>
          <a:xfrm>
            <a:off x="251460" y="350520"/>
            <a:ext cx="586740" cy="6774180"/>
          </a:xfrm>
          <a:prstGeom prst="roundRect">
            <a:avLst>
              <a:gd name="adj" fmla="val 23203"/>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13" name="Rectangle: Rounded Corners 12">
            <a:extLst>
              <a:ext uri="{FF2B5EF4-FFF2-40B4-BE49-F238E27FC236}">
                <a16:creationId xmlns:a16="http://schemas.microsoft.com/office/drawing/2014/main" id="{8D92EC2D-C0A2-4879-9E48-5D3638FB92BE}"/>
              </a:ext>
            </a:extLst>
          </xdr:cNvPr>
          <xdr:cNvSpPr/>
        </xdr:nvSpPr>
        <xdr:spPr>
          <a:xfrm>
            <a:off x="213360" y="312420"/>
            <a:ext cx="586740" cy="6774180"/>
          </a:xfrm>
          <a:prstGeom prst="roundRect">
            <a:avLst>
              <a:gd name="adj" fmla="val 23203"/>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1</xdr:col>
      <xdr:colOff>532554</xdr:colOff>
      <xdr:row>3</xdr:row>
      <xdr:rowOff>68580</xdr:rowOff>
    </xdr:from>
    <xdr:to>
      <xdr:col>16</xdr:col>
      <xdr:colOff>198120</xdr:colOff>
      <xdr:row>8</xdr:row>
      <xdr:rowOff>86868</xdr:rowOff>
    </xdr:to>
    <xdr:sp macro="" textlink="">
      <xdr:nvSpPr>
        <xdr:cNvPr id="37" name="Rectangle: Rounded Corners 36">
          <a:extLst>
            <a:ext uri="{FF2B5EF4-FFF2-40B4-BE49-F238E27FC236}">
              <a16:creationId xmlns:a16="http://schemas.microsoft.com/office/drawing/2014/main" id="{BD64C97A-2514-459C-8CD0-45B6C83F5A37}"/>
            </a:ext>
          </a:extLst>
        </xdr:cNvPr>
        <xdr:cNvSpPr/>
      </xdr:nvSpPr>
      <xdr:spPr>
        <a:xfrm>
          <a:off x="1142154" y="617220"/>
          <a:ext cx="8809566" cy="932688"/>
        </a:xfrm>
        <a:prstGeom prst="roundRect">
          <a:avLst>
            <a:gd name="adj" fmla="val 23203"/>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xdr:col>
      <xdr:colOff>487680</xdr:colOff>
      <xdr:row>3</xdr:row>
      <xdr:rowOff>30480</xdr:rowOff>
    </xdr:from>
    <xdr:to>
      <xdr:col>16</xdr:col>
      <xdr:colOff>153246</xdr:colOff>
      <xdr:row>8</xdr:row>
      <xdr:rowOff>48768</xdr:rowOff>
    </xdr:to>
    <xdr:sp macro="" textlink="">
      <xdr:nvSpPr>
        <xdr:cNvPr id="8" name="Rectangle: Rounded Corners 7">
          <a:extLst>
            <a:ext uri="{FF2B5EF4-FFF2-40B4-BE49-F238E27FC236}">
              <a16:creationId xmlns:a16="http://schemas.microsoft.com/office/drawing/2014/main" id="{1E4E5486-46D5-4BF9-AFC7-0121E57DC0B6}"/>
            </a:ext>
          </a:extLst>
        </xdr:cNvPr>
        <xdr:cNvSpPr/>
      </xdr:nvSpPr>
      <xdr:spPr>
        <a:xfrm>
          <a:off x="1097280" y="579120"/>
          <a:ext cx="8809566" cy="932688"/>
        </a:xfrm>
        <a:prstGeom prst="roundRect">
          <a:avLst>
            <a:gd name="adj" fmla="val 23203"/>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2</xdr:col>
      <xdr:colOff>6436</xdr:colOff>
      <xdr:row>3</xdr:row>
      <xdr:rowOff>137160</xdr:rowOff>
    </xdr:from>
    <xdr:to>
      <xdr:col>4</xdr:col>
      <xdr:colOff>420632</xdr:colOff>
      <xdr:row>5</xdr:row>
      <xdr:rowOff>91440</xdr:rowOff>
    </xdr:to>
    <xdr:sp macro="" textlink="">
      <xdr:nvSpPr>
        <xdr:cNvPr id="12" name="TextBox 11">
          <a:extLst>
            <a:ext uri="{FF2B5EF4-FFF2-40B4-BE49-F238E27FC236}">
              <a16:creationId xmlns:a16="http://schemas.microsoft.com/office/drawing/2014/main" id="{4B992861-871C-F2A1-E402-1DEAEAB3910C}"/>
            </a:ext>
          </a:extLst>
        </xdr:cNvPr>
        <xdr:cNvSpPr txBox="1"/>
      </xdr:nvSpPr>
      <xdr:spPr>
        <a:xfrm>
          <a:off x="1225636" y="685800"/>
          <a:ext cx="1633396"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Total Passengers</a:t>
          </a:r>
        </a:p>
      </xdr:txBody>
    </xdr:sp>
    <xdr:clientData/>
  </xdr:twoCellAnchor>
  <xdr:twoCellAnchor>
    <xdr:from>
      <xdr:col>5</xdr:col>
      <xdr:colOff>288683</xdr:colOff>
      <xdr:row>3</xdr:row>
      <xdr:rowOff>137160</xdr:rowOff>
    </xdr:from>
    <xdr:to>
      <xdr:col>9</xdr:col>
      <xdr:colOff>61052</xdr:colOff>
      <xdr:row>5</xdr:row>
      <xdr:rowOff>91440</xdr:rowOff>
    </xdr:to>
    <xdr:sp macro="" textlink="">
      <xdr:nvSpPr>
        <xdr:cNvPr id="16" name="TextBox 15">
          <a:extLst>
            <a:ext uri="{FF2B5EF4-FFF2-40B4-BE49-F238E27FC236}">
              <a16:creationId xmlns:a16="http://schemas.microsoft.com/office/drawing/2014/main" id="{F98D9899-79D5-4A32-8A91-43D4A83CDCF2}"/>
            </a:ext>
          </a:extLst>
        </xdr:cNvPr>
        <xdr:cNvSpPr txBox="1"/>
      </xdr:nvSpPr>
      <xdr:spPr>
        <a:xfrm>
          <a:off x="3336683" y="685800"/>
          <a:ext cx="2210769"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AE" sz="1100" b="1">
              <a:solidFill>
                <a:schemeClr val="accent4">
                  <a:lumMod val="20000"/>
                  <a:lumOff val="80000"/>
                </a:schemeClr>
              </a:solidFill>
              <a:latin typeface="Arial" panose="020B0604020202020204" pitchFamily="34" charset="0"/>
              <a:ea typeface="+mn-ea"/>
              <a:cs typeface="Arial" panose="020B0604020202020204" pitchFamily="34" charset="0"/>
            </a:rPr>
            <a:t>Average Passengers per Trip</a:t>
          </a:r>
        </a:p>
      </xdr:txBody>
    </xdr:sp>
    <xdr:clientData/>
  </xdr:twoCellAnchor>
  <xdr:twoCellAnchor>
    <xdr:from>
      <xdr:col>9</xdr:col>
      <xdr:colOff>561565</xdr:colOff>
      <xdr:row>3</xdr:row>
      <xdr:rowOff>137160</xdr:rowOff>
    </xdr:from>
    <xdr:to>
      <xdr:col>12</xdr:col>
      <xdr:colOff>366161</xdr:colOff>
      <xdr:row>5</xdr:row>
      <xdr:rowOff>91440</xdr:rowOff>
    </xdr:to>
    <xdr:sp macro="" textlink="">
      <xdr:nvSpPr>
        <xdr:cNvPr id="18" name="TextBox 17">
          <a:extLst>
            <a:ext uri="{FF2B5EF4-FFF2-40B4-BE49-F238E27FC236}">
              <a16:creationId xmlns:a16="http://schemas.microsoft.com/office/drawing/2014/main" id="{2E3E7004-ADF5-44A1-87A7-7C2A9C86161F}"/>
            </a:ext>
          </a:extLst>
        </xdr:cNvPr>
        <xdr:cNvSpPr txBox="1"/>
      </xdr:nvSpPr>
      <xdr:spPr>
        <a:xfrm>
          <a:off x="6047965" y="685800"/>
          <a:ext cx="1633396"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AE" sz="1100" b="1">
              <a:solidFill>
                <a:schemeClr val="accent4">
                  <a:lumMod val="20000"/>
                  <a:lumOff val="80000"/>
                </a:schemeClr>
              </a:solidFill>
              <a:latin typeface="Arial" panose="020B0604020202020204" pitchFamily="34" charset="0"/>
              <a:ea typeface="+mn-ea"/>
              <a:cs typeface="Arial" panose="020B0604020202020204" pitchFamily="34" charset="0"/>
            </a:rPr>
            <a:t>Busiest Route</a:t>
          </a:r>
        </a:p>
      </xdr:txBody>
    </xdr:sp>
    <xdr:clientData/>
  </xdr:twoCellAnchor>
  <xdr:twoCellAnchor>
    <xdr:from>
      <xdr:col>13</xdr:col>
      <xdr:colOff>218976</xdr:colOff>
      <xdr:row>3</xdr:row>
      <xdr:rowOff>137160</xdr:rowOff>
    </xdr:from>
    <xdr:to>
      <xdr:col>16</xdr:col>
      <xdr:colOff>23572</xdr:colOff>
      <xdr:row>5</xdr:row>
      <xdr:rowOff>91440</xdr:rowOff>
    </xdr:to>
    <xdr:sp macro="" textlink="">
      <xdr:nvSpPr>
        <xdr:cNvPr id="19" name="TextBox 18">
          <a:extLst>
            <a:ext uri="{FF2B5EF4-FFF2-40B4-BE49-F238E27FC236}">
              <a16:creationId xmlns:a16="http://schemas.microsoft.com/office/drawing/2014/main" id="{F69853CE-193F-4C3E-9E09-2BE2BBD4E2FC}"/>
            </a:ext>
          </a:extLst>
        </xdr:cNvPr>
        <xdr:cNvSpPr txBox="1"/>
      </xdr:nvSpPr>
      <xdr:spPr>
        <a:xfrm>
          <a:off x="8143776" y="685800"/>
          <a:ext cx="1633396"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AE" sz="1100" b="1">
              <a:solidFill>
                <a:schemeClr val="accent4">
                  <a:lumMod val="20000"/>
                  <a:lumOff val="80000"/>
                </a:schemeClr>
              </a:solidFill>
              <a:latin typeface="Arial" panose="020B0604020202020204" pitchFamily="34" charset="0"/>
              <a:ea typeface="+mn-ea"/>
              <a:cs typeface="Arial" panose="020B0604020202020204" pitchFamily="34" charset="0"/>
            </a:rPr>
            <a:t>Quietest Route</a:t>
          </a:r>
        </a:p>
      </xdr:txBody>
    </xdr:sp>
    <xdr:clientData/>
  </xdr:twoCellAnchor>
  <xdr:twoCellAnchor>
    <xdr:from>
      <xdr:col>2</xdr:col>
      <xdr:colOff>12701</xdr:colOff>
      <xdr:row>6</xdr:row>
      <xdr:rowOff>0</xdr:rowOff>
    </xdr:from>
    <xdr:to>
      <xdr:col>4</xdr:col>
      <xdr:colOff>426897</xdr:colOff>
      <xdr:row>7</xdr:row>
      <xdr:rowOff>137160</xdr:rowOff>
    </xdr:to>
    <xdr:sp macro="" textlink="Analysis!$A$2">
      <xdr:nvSpPr>
        <xdr:cNvPr id="20" name="TextBox 19">
          <a:extLst>
            <a:ext uri="{FF2B5EF4-FFF2-40B4-BE49-F238E27FC236}">
              <a16:creationId xmlns:a16="http://schemas.microsoft.com/office/drawing/2014/main" id="{C1D25910-18D4-2E4A-FD8E-C02885729864}"/>
            </a:ext>
          </a:extLst>
        </xdr:cNvPr>
        <xdr:cNvSpPr txBox="1"/>
      </xdr:nvSpPr>
      <xdr:spPr>
        <a:xfrm>
          <a:off x="1231901" y="1097280"/>
          <a:ext cx="1633396"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C7DF1D-B990-4C19-A2B5-0870783F883B}" type="TxLink">
            <a:rPr lang="en-US" sz="1600" b="1">
              <a:solidFill>
                <a:srgbClr val="FFC000"/>
              </a:solidFill>
              <a:latin typeface="Arial" panose="020B0604020202020204" pitchFamily="34" charset="0"/>
              <a:ea typeface="+mn-ea"/>
              <a:cs typeface="Arial" panose="020B0604020202020204" pitchFamily="34" charset="0"/>
            </a:rPr>
            <a:pPr marL="0" indent="0" algn="ctr"/>
            <a:t>6,587</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5</xdr:col>
      <xdr:colOff>294950</xdr:colOff>
      <xdr:row>6</xdr:row>
      <xdr:rowOff>0</xdr:rowOff>
    </xdr:from>
    <xdr:to>
      <xdr:col>9</xdr:col>
      <xdr:colOff>67319</xdr:colOff>
      <xdr:row>7</xdr:row>
      <xdr:rowOff>137160</xdr:rowOff>
    </xdr:to>
    <xdr:sp macro="" textlink="Analysis!$B$2">
      <xdr:nvSpPr>
        <xdr:cNvPr id="21" name="TextBox 20">
          <a:extLst>
            <a:ext uri="{FF2B5EF4-FFF2-40B4-BE49-F238E27FC236}">
              <a16:creationId xmlns:a16="http://schemas.microsoft.com/office/drawing/2014/main" id="{96FE20D6-A1D2-D2D4-9842-A627A35EEF02}"/>
            </a:ext>
          </a:extLst>
        </xdr:cNvPr>
        <xdr:cNvSpPr txBox="1"/>
      </xdr:nvSpPr>
      <xdr:spPr>
        <a:xfrm>
          <a:off x="3342950" y="1097280"/>
          <a:ext cx="2210769"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97915D-F611-4A2D-A6F1-E53E7017E1D9}" type="TxLink">
            <a:rPr lang="en-US" sz="1600" b="1">
              <a:solidFill>
                <a:srgbClr val="FFC000"/>
              </a:solidFill>
              <a:latin typeface="Arial" panose="020B0604020202020204" pitchFamily="34" charset="0"/>
              <a:ea typeface="+mn-ea"/>
              <a:cs typeface="Arial" panose="020B0604020202020204" pitchFamily="34" charset="0"/>
            </a:rPr>
            <a:pPr marL="0" indent="0" algn="ctr"/>
            <a:t>33</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9</xdr:col>
      <xdr:colOff>346850</xdr:colOff>
      <xdr:row>6</xdr:row>
      <xdr:rowOff>0</xdr:rowOff>
    </xdr:from>
    <xdr:to>
      <xdr:col>12</xdr:col>
      <xdr:colOff>571500</xdr:colOff>
      <xdr:row>7</xdr:row>
      <xdr:rowOff>137160</xdr:rowOff>
    </xdr:to>
    <xdr:sp macro="" textlink="Analysis!A6">
      <xdr:nvSpPr>
        <xdr:cNvPr id="22" name="TextBox 21">
          <a:extLst>
            <a:ext uri="{FF2B5EF4-FFF2-40B4-BE49-F238E27FC236}">
              <a16:creationId xmlns:a16="http://schemas.microsoft.com/office/drawing/2014/main" id="{033BDB25-4340-D49B-7F70-FFE0BA0356F0}"/>
            </a:ext>
          </a:extLst>
        </xdr:cNvPr>
        <xdr:cNvSpPr txBox="1"/>
      </xdr:nvSpPr>
      <xdr:spPr>
        <a:xfrm>
          <a:off x="5833250" y="1097280"/>
          <a:ext cx="205345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D5FAB5-E174-4497-8A60-8E2C9D6AE51A}" type="TxLink">
            <a:rPr lang="en-US" sz="1600" b="1">
              <a:solidFill>
                <a:srgbClr val="FFC000"/>
              </a:solidFill>
              <a:latin typeface="Arial" panose="020B0604020202020204" pitchFamily="34" charset="0"/>
              <a:ea typeface="+mn-ea"/>
              <a:cs typeface="Arial" panose="020B0604020202020204" pitchFamily="34" charset="0"/>
            </a:rPr>
            <a:pPr marL="0" indent="0" algn="ctr"/>
            <a:t>East-West Express</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13</xdr:col>
      <xdr:colOff>4260</xdr:colOff>
      <xdr:row>6</xdr:row>
      <xdr:rowOff>0</xdr:rowOff>
    </xdr:from>
    <xdr:to>
      <xdr:col>16</xdr:col>
      <xdr:colOff>227460</xdr:colOff>
      <xdr:row>7</xdr:row>
      <xdr:rowOff>137160</xdr:rowOff>
    </xdr:to>
    <xdr:sp macro="" textlink="Analysis!A10">
      <xdr:nvSpPr>
        <xdr:cNvPr id="23" name="TextBox 22">
          <a:extLst>
            <a:ext uri="{FF2B5EF4-FFF2-40B4-BE49-F238E27FC236}">
              <a16:creationId xmlns:a16="http://schemas.microsoft.com/office/drawing/2014/main" id="{255CDBCF-034C-FBDA-B302-698EA9297D82}"/>
            </a:ext>
          </a:extLst>
        </xdr:cNvPr>
        <xdr:cNvSpPr txBox="1"/>
      </xdr:nvSpPr>
      <xdr:spPr>
        <a:xfrm>
          <a:off x="7929060" y="1097280"/>
          <a:ext cx="20520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ACB6765-52AE-493F-8662-A8C2B3FBEA80}" type="TxLink">
            <a:rPr lang="en-US" sz="1600" b="1">
              <a:solidFill>
                <a:srgbClr val="FFC000"/>
              </a:solidFill>
              <a:latin typeface="Arial" panose="020B0604020202020204" pitchFamily="34" charset="0"/>
              <a:ea typeface="+mn-ea"/>
              <a:cs typeface="Arial" panose="020B0604020202020204" pitchFamily="34" charset="0"/>
            </a:rPr>
            <a:pPr marL="0" indent="0" algn="ctr"/>
            <a:t>South Line</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2</xdr:col>
      <xdr:colOff>21676</xdr:colOff>
      <xdr:row>5</xdr:row>
      <xdr:rowOff>99060</xdr:rowOff>
    </xdr:from>
    <xdr:to>
      <xdr:col>15</xdr:col>
      <xdr:colOff>604893</xdr:colOff>
      <xdr:row>5</xdr:row>
      <xdr:rowOff>142260</xdr:rowOff>
    </xdr:to>
    <xdr:sp macro="" textlink="">
      <xdr:nvSpPr>
        <xdr:cNvPr id="24" name="Rectangle 23">
          <a:extLst>
            <a:ext uri="{FF2B5EF4-FFF2-40B4-BE49-F238E27FC236}">
              <a16:creationId xmlns:a16="http://schemas.microsoft.com/office/drawing/2014/main" id="{A0200E27-D635-680D-BF62-FBFF782A4848}"/>
            </a:ext>
          </a:extLst>
        </xdr:cNvPr>
        <xdr:cNvSpPr/>
      </xdr:nvSpPr>
      <xdr:spPr>
        <a:xfrm>
          <a:off x="1240876" y="1013460"/>
          <a:ext cx="8508017" cy="43200"/>
        </a:xfrm>
        <a:prstGeom prst="rect">
          <a:avLst/>
        </a:prstGeom>
        <a:gradFill flip="none" rotWithShape="1">
          <a:gsLst>
            <a:gs pos="0">
              <a:schemeClr val="accent4">
                <a:lumMod val="75000"/>
              </a:schemeClr>
            </a:gs>
            <a:gs pos="41000">
              <a:schemeClr val="accent4">
                <a:lumMod val="40000"/>
                <a:lumOff val="60000"/>
              </a:schemeClr>
            </a:gs>
            <a:gs pos="63000">
              <a:schemeClr val="accent4">
                <a:lumMod val="40000"/>
                <a:lumOff val="60000"/>
              </a:schemeClr>
            </a:gs>
            <a:gs pos="99000">
              <a:schemeClr val="accent4">
                <a:lumMod val="75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3</xdr:col>
      <xdr:colOff>148002</xdr:colOff>
      <xdr:row>5</xdr:row>
      <xdr:rowOff>60960</xdr:rowOff>
    </xdr:from>
    <xdr:to>
      <xdr:col>3</xdr:col>
      <xdr:colOff>296403</xdr:colOff>
      <xdr:row>6</xdr:row>
      <xdr:rowOff>4080</xdr:rowOff>
    </xdr:to>
    <xdr:sp macro="" textlink="">
      <xdr:nvSpPr>
        <xdr:cNvPr id="25" name="Oval 24">
          <a:extLst>
            <a:ext uri="{FF2B5EF4-FFF2-40B4-BE49-F238E27FC236}">
              <a16:creationId xmlns:a16="http://schemas.microsoft.com/office/drawing/2014/main" id="{C461D7DA-A1E1-E349-7CCA-9C10204C30E9}"/>
            </a:ext>
          </a:extLst>
        </xdr:cNvPr>
        <xdr:cNvSpPr/>
      </xdr:nvSpPr>
      <xdr:spPr>
        <a:xfrm>
          <a:off x="1976802" y="975360"/>
          <a:ext cx="148401"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7</xdr:col>
      <xdr:colOff>96871</xdr:colOff>
      <xdr:row>5</xdr:row>
      <xdr:rowOff>60960</xdr:rowOff>
    </xdr:from>
    <xdr:to>
      <xdr:col>7</xdr:col>
      <xdr:colOff>245272</xdr:colOff>
      <xdr:row>6</xdr:row>
      <xdr:rowOff>4080</xdr:rowOff>
    </xdr:to>
    <xdr:sp macro="" textlink="">
      <xdr:nvSpPr>
        <xdr:cNvPr id="26" name="Oval 25">
          <a:extLst>
            <a:ext uri="{FF2B5EF4-FFF2-40B4-BE49-F238E27FC236}">
              <a16:creationId xmlns:a16="http://schemas.microsoft.com/office/drawing/2014/main" id="{A54EFCED-5F74-4F0F-A6F3-894DF9FBC215}"/>
            </a:ext>
          </a:extLst>
        </xdr:cNvPr>
        <xdr:cNvSpPr/>
      </xdr:nvSpPr>
      <xdr:spPr>
        <a:xfrm>
          <a:off x="4364071" y="975360"/>
          <a:ext cx="148401"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11</xdr:col>
      <xdr:colOff>81641</xdr:colOff>
      <xdr:row>5</xdr:row>
      <xdr:rowOff>60960</xdr:rowOff>
    </xdr:from>
    <xdr:to>
      <xdr:col>11</xdr:col>
      <xdr:colOff>230042</xdr:colOff>
      <xdr:row>6</xdr:row>
      <xdr:rowOff>4080</xdr:rowOff>
    </xdr:to>
    <xdr:sp macro="" textlink="">
      <xdr:nvSpPr>
        <xdr:cNvPr id="27" name="Oval 26">
          <a:extLst>
            <a:ext uri="{FF2B5EF4-FFF2-40B4-BE49-F238E27FC236}">
              <a16:creationId xmlns:a16="http://schemas.microsoft.com/office/drawing/2014/main" id="{E359FD22-60EB-47B3-B536-F244D3F8F7D8}"/>
            </a:ext>
          </a:extLst>
        </xdr:cNvPr>
        <xdr:cNvSpPr/>
      </xdr:nvSpPr>
      <xdr:spPr>
        <a:xfrm>
          <a:off x="6787241" y="975360"/>
          <a:ext cx="148401"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14</xdr:col>
      <xdr:colOff>343972</xdr:colOff>
      <xdr:row>5</xdr:row>
      <xdr:rowOff>60960</xdr:rowOff>
    </xdr:from>
    <xdr:to>
      <xdr:col>14</xdr:col>
      <xdr:colOff>492373</xdr:colOff>
      <xdr:row>6</xdr:row>
      <xdr:rowOff>4080</xdr:rowOff>
    </xdr:to>
    <xdr:sp macro="" textlink="">
      <xdr:nvSpPr>
        <xdr:cNvPr id="28" name="Oval 27">
          <a:extLst>
            <a:ext uri="{FF2B5EF4-FFF2-40B4-BE49-F238E27FC236}">
              <a16:creationId xmlns:a16="http://schemas.microsoft.com/office/drawing/2014/main" id="{CE07D8A7-5905-48BB-BD2D-597143357D0B}"/>
            </a:ext>
          </a:extLst>
        </xdr:cNvPr>
        <xdr:cNvSpPr/>
      </xdr:nvSpPr>
      <xdr:spPr>
        <a:xfrm>
          <a:off x="8878372" y="975360"/>
          <a:ext cx="148401"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2</xdr:col>
      <xdr:colOff>502920</xdr:colOff>
      <xdr:row>0</xdr:row>
      <xdr:rowOff>175260</xdr:rowOff>
    </xdr:from>
    <xdr:to>
      <xdr:col>6</xdr:col>
      <xdr:colOff>579120</xdr:colOff>
      <xdr:row>2</xdr:row>
      <xdr:rowOff>129540</xdr:rowOff>
    </xdr:to>
    <xdr:sp macro="" textlink="">
      <xdr:nvSpPr>
        <xdr:cNvPr id="30" name="TextBox 29">
          <a:extLst>
            <a:ext uri="{FF2B5EF4-FFF2-40B4-BE49-F238E27FC236}">
              <a16:creationId xmlns:a16="http://schemas.microsoft.com/office/drawing/2014/main" id="{20762F99-A395-4CA0-B024-EE99ACE6F529}"/>
            </a:ext>
          </a:extLst>
        </xdr:cNvPr>
        <xdr:cNvSpPr txBox="1"/>
      </xdr:nvSpPr>
      <xdr:spPr>
        <a:xfrm>
          <a:off x="1722120" y="175260"/>
          <a:ext cx="25146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AE" sz="1800" b="1">
              <a:ln>
                <a:solidFill>
                  <a:schemeClr val="tx1"/>
                </a:solidFill>
              </a:ln>
              <a:solidFill>
                <a:srgbClr val="FFC000"/>
              </a:solidFill>
              <a:latin typeface="Arial" panose="020B0604020202020204" pitchFamily="34" charset="0"/>
              <a:ea typeface="+mn-ea"/>
              <a:cs typeface="Arial" panose="020B0604020202020204" pitchFamily="34" charset="0"/>
            </a:rPr>
            <a:t>Bus Transportation</a:t>
          </a:r>
        </a:p>
      </xdr:txBody>
    </xdr:sp>
    <xdr:clientData/>
  </xdr:twoCellAnchor>
  <xdr:twoCellAnchor editAs="oneCell">
    <xdr:from>
      <xdr:col>2</xdr:col>
      <xdr:colOff>38100</xdr:colOff>
      <xdr:row>0</xdr:row>
      <xdr:rowOff>30480</xdr:rowOff>
    </xdr:from>
    <xdr:to>
      <xdr:col>2</xdr:col>
      <xdr:colOff>572181</xdr:colOff>
      <xdr:row>3</xdr:row>
      <xdr:rowOff>15921</xdr:rowOff>
    </xdr:to>
    <xdr:pic>
      <xdr:nvPicPr>
        <xdr:cNvPr id="32" name="Picture 31">
          <a:extLst>
            <a:ext uri="{FF2B5EF4-FFF2-40B4-BE49-F238E27FC236}">
              <a16:creationId xmlns:a16="http://schemas.microsoft.com/office/drawing/2014/main" id="{CD52DB77-641B-D199-9274-A7A2C6C073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7300" y="30480"/>
          <a:ext cx="534081" cy="534081"/>
        </a:xfrm>
        <a:prstGeom prst="rect">
          <a:avLst/>
        </a:prstGeom>
      </xdr:spPr>
    </xdr:pic>
    <xdr:clientData/>
  </xdr:twoCellAnchor>
  <xdr:twoCellAnchor>
    <xdr:from>
      <xdr:col>1</xdr:col>
      <xdr:colOff>487680</xdr:colOff>
      <xdr:row>9</xdr:row>
      <xdr:rowOff>106680</xdr:rowOff>
    </xdr:from>
    <xdr:to>
      <xdr:col>10</xdr:col>
      <xdr:colOff>601980</xdr:colOff>
      <xdr:row>26</xdr:row>
      <xdr:rowOff>91440</xdr:rowOff>
    </xdr:to>
    <xdr:grpSp>
      <xdr:nvGrpSpPr>
        <xdr:cNvPr id="39" name="Group 38">
          <a:extLst>
            <a:ext uri="{FF2B5EF4-FFF2-40B4-BE49-F238E27FC236}">
              <a16:creationId xmlns:a16="http://schemas.microsoft.com/office/drawing/2014/main" id="{3A30053A-D48B-61CA-3963-4CC587D2BE80}"/>
            </a:ext>
          </a:extLst>
        </xdr:cNvPr>
        <xdr:cNvGrpSpPr/>
      </xdr:nvGrpSpPr>
      <xdr:grpSpPr>
        <a:xfrm>
          <a:off x="1097280" y="1752600"/>
          <a:ext cx="5600700" cy="3093720"/>
          <a:chOff x="1165860" y="1752600"/>
          <a:chExt cx="4457700" cy="3093720"/>
        </a:xfrm>
      </xdr:grpSpPr>
      <xdr:sp macro="" textlink="">
        <xdr:nvSpPr>
          <xdr:cNvPr id="36" name="Rectangle: Rounded Corners 35">
            <a:extLst>
              <a:ext uri="{FF2B5EF4-FFF2-40B4-BE49-F238E27FC236}">
                <a16:creationId xmlns:a16="http://schemas.microsoft.com/office/drawing/2014/main" id="{DCA5B466-E422-4181-87D7-428347CD263F}"/>
              </a:ext>
            </a:extLst>
          </xdr:cNvPr>
          <xdr:cNvSpPr/>
        </xdr:nvSpPr>
        <xdr:spPr>
          <a:xfrm>
            <a:off x="1203960" y="1790700"/>
            <a:ext cx="4419600" cy="3055620"/>
          </a:xfrm>
          <a:prstGeom prst="roundRect">
            <a:avLst>
              <a:gd name="adj" fmla="val 9314"/>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34" name="Rectangle: Rounded Corners 33">
            <a:extLst>
              <a:ext uri="{FF2B5EF4-FFF2-40B4-BE49-F238E27FC236}">
                <a16:creationId xmlns:a16="http://schemas.microsoft.com/office/drawing/2014/main" id="{BE1A5F93-42E9-4656-96B8-2F85D7B912A7}"/>
              </a:ext>
            </a:extLst>
          </xdr:cNvPr>
          <xdr:cNvSpPr/>
        </xdr:nvSpPr>
        <xdr:spPr>
          <a:xfrm>
            <a:off x="1165860" y="1752600"/>
            <a:ext cx="4419600" cy="3055620"/>
          </a:xfrm>
          <a:prstGeom prst="roundRect">
            <a:avLst>
              <a:gd name="adj" fmla="val 9314"/>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2</xdr:col>
      <xdr:colOff>0</xdr:colOff>
      <xdr:row>10</xdr:row>
      <xdr:rowOff>30480</xdr:rowOff>
    </xdr:from>
    <xdr:to>
      <xdr:col>8</xdr:col>
      <xdr:colOff>165144</xdr:colOff>
      <xdr:row>11</xdr:row>
      <xdr:rowOff>167640</xdr:rowOff>
    </xdr:to>
    <xdr:grpSp>
      <xdr:nvGrpSpPr>
        <xdr:cNvPr id="100" name="Group 99">
          <a:extLst>
            <a:ext uri="{FF2B5EF4-FFF2-40B4-BE49-F238E27FC236}">
              <a16:creationId xmlns:a16="http://schemas.microsoft.com/office/drawing/2014/main" id="{F7FD1318-898D-5F44-6E21-16186B0C8FA1}"/>
            </a:ext>
          </a:extLst>
        </xdr:cNvPr>
        <xdr:cNvGrpSpPr/>
      </xdr:nvGrpSpPr>
      <xdr:grpSpPr>
        <a:xfrm>
          <a:off x="1219200" y="1859280"/>
          <a:ext cx="3822744" cy="320040"/>
          <a:chOff x="1219200" y="1859280"/>
          <a:chExt cx="3822744" cy="320040"/>
        </a:xfrm>
      </xdr:grpSpPr>
      <xdr:sp macro="" textlink="">
        <xdr:nvSpPr>
          <xdr:cNvPr id="40" name="TextBox 39">
            <a:extLst>
              <a:ext uri="{FF2B5EF4-FFF2-40B4-BE49-F238E27FC236}">
                <a16:creationId xmlns:a16="http://schemas.microsoft.com/office/drawing/2014/main" id="{A1290688-963D-4A5F-AE92-B452B2FF2E03}"/>
              </a:ext>
            </a:extLst>
          </xdr:cNvPr>
          <xdr:cNvSpPr txBox="1"/>
        </xdr:nvSpPr>
        <xdr:spPr>
          <a:xfrm>
            <a:off x="1219200" y="1859280"/>
            <a:ext cx="3822744"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Bus Utilization by Time</a:t>
            </a:r>
            <a:r>
              <a:rPr lang="en-AE" sz="1100" b="1" baseline="0">
                <a:solidFill>
                  <a:schemeClr val="accent4">
                    <a:lumMod val="20000"/>
                    <a:lumOff val="80000"/>
                  </a:schemeClr>
                </a:solidFill>
                <a:latin typeface="Arial" panose="020B0604020202020204" pitchFamily="34" charset="0"/>
                <a:cs typeface="Arial" panose="020B0604020202020204" pitchFamily="34" charset="0"/>
              </a:rPr>
              <a:t>  </a:t>
            </a:r>
            <a:r>
              <a:rPr lang="en-AE" sz="900" b="1">
                <a:solidFill>
                  <a:schemeClr val="accent4">
                    <a:lumMod val="20000"/>
                    <a:lumOff val="80000"/>
                  </a:schemeClr>
                </a:solidFill>
                <a:latin typeface="Arial" panose="020B0604020202020204" pitchFamily="34" charset="0"/>
                <a:cs typeface="Arial" panose="020B0604020202020204" pitchFamily="34" charset="0"/>
              </a:rPr>
              <a:t>(Total Passengers by Time)</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sp macro="" textlink="">
        <xdr:nvSpPr>
          <xdr:cNvPr id="41" name="Oval 40">
            <a:extLst>
              <a:ext uri="{FF2B5EF4-FFF2-40B4-BE49-F238E27FC236}">
                <a16:creationId xmlns:a16="http://schemas.microsoft.com/office/drawing/2014/main" id="{C14310E3-96F4-468C-B646-036CDC7EB1AA}"/>
              </a:ext>
            </a:extLst>
          </xdr:cNvPr>
          <xdr:cNvSpPr/>
        </xdr:nvSpPr>
        <xdr:spPr>
          <a:xfrm>
            <a:off x="1318259" y="1950720"/>
            <a:ext cx="132517"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1</xdr:col>
      <xdr:colOff>510539</xdr:colOff>
      <xdr:row>12</xdr:row>
      <xdr:rowOff>60960</xdr:rowOff>
    </xdr:from>
    <xdr:to>
      <xdr:col>7</xdr:col>
      <xdr:colOff>50580</xdr:colOff>
      <xdr:row>26</xdr:row>
      <xdr:rowOff>38100</xdr:rowOff>
    </xdr:to>
    <xdr:graphicFrame macro="">
      <xdr:nvGraphicFramePr>
        <xdr:cNvPr id="42" name="Chart 41">
          <a:extLst>
            <a:ext uri="{FF2B5EF4-FFF2-40B4-BE49-F238E27FC236}">
              <a16:creationId xmlns:a16="http://schemas.microsoft.com/office/drawing/2014/main" id="{63F50EC3-0560-491E-AFE7-D41E216C5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297179</xdr:colOff>
      <xdr:row>12</xdr:row>
      <xdr:rowOff>30480</xdr:rowOff>
    </xdr:from>
    <xdr:to>
      <xdr:col>9</xdr:col>
      <xdr:colOff>416866</xdr:colOff>
      <xdr:row>15</xdr:row>
      <xdr:rowOff>175260</xdr:rowOff>
    </xdr:to>
    <xdr:pic>
      <xdr:nvPicPr>
        <xdr:cNvPr id="48" name="Picture 47">
          <a:extLst>
            <a:ext uri="{FF2B5EF4-FFF2-40B4-BE49-F238E27FC236}">
              <a16:creationId xmlns:a16="http://schemas.microsoft.com/office/drawing/2014/main" id="{00608357-7E1B-FD15-E062-3AD0ACDC189F}"/>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5173979" y="2225040"/>
          <a:ext cx="729287" cy="693420"/>
        </a:xfrm>
        <a:prstGeom prst="rect">
          <a:avLst/>
        </a:prstGeom>
      </xdr:spPr>
    </xdr:pic>
    <xdr:clientData/>
  </xdr:twoCellAnchor>
  <xdr:twoCellAnchor>
    <xdr:from>
      <xdr:col>7</xdr:col>
      <xdr:colOff>312419</xdr:colOff>
      <xdr:row>15</xdr:row>
      <xdr:rowOff>114300</xdr:rowOff>
    </xdr:from>
    <xdr:to>
      <xdr:col>10</xdr:col>
      <xdr:colOff>423040</xdr:colOff>
      <xdr:row>17</xdr:row>
      <xdr:rowOff>68580</xdr:rowOff>
    </xdr:to>
    <xdr:sp macro="" textlink="">
      <xdr:nvSpPr>
        <xdr:cNvPr id="52" name="TextBox 51">
          <a:extLst>
            <a:ext uri="{FF2B5EF4-FFF2-40B4-BE49-F238E27FC236}">
              <a16:creationId xmlns:a16="http://schemas.microsoft.com/office/drawing/2014/main" id="{8B43EEFA-28CA-430E-8E2A-23360ABB5A1A}"/>
            </a:ext>
          </a:extLst>
        </xdr:cNvPr>
        <xdr:cNvSpPr txBox="1"/>
      </xdr:nvSpPr>
      <xdr:spPr>
        <a:xfrm>
          <a:off x="4579619" y="285750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Peak Hour of Operation</a:t>
          </a:r>
        </a:p>
      </xdr:txBody>
    </xdr:sp>
    <xdr:clientData/>
  </xdr:twoCellAnchor>
  <xdr:twoCellAnchor>
    <xdr:from>
      <xdr:col>7</xdr:col>
      <xdr:colOff>313260</xdr:colOff>
      <xdr:row>22</xdr:row>
      <xdr:rowOff>22860</xdr:rowOff>
    </xdr:from>
    <xdr:to>
      <xdr:col>10</xdr:col>
      <xdr:colOff>422998</xdr:colOff>
      <xdr:row>23</xdr:row>
      <xdr:rowOff>160020</xdr:rowOff>
    </xdr:to>
    <xdr:sp macro="" textlink="">
      <xdr:nvSpPr>
        <xdr:cNvPr id="53" name="TextBox 52">
          <a:extLst>
            <a:ext uri="{FF2B5EF4-FFF2-40B4-BE49-F238E27FC236}">
              <a16:creationId xmlns:a16="http://schemas.microsoft.com/office/drawing/2014/main" id="{B52FE83E-DEB7-44B2-BC58-8A939AD84B9B}"/>
            </a:ext>
          </a:extLst>
        </xdr:cNvPr>
        <xdr:cNvSpPr txBox="1"/>
      </xdr:nvSpPr>
      <xdr:spPr>
        <a:xfrm>
          <a:off x="4580460" y="4046220"/>
          <a:ext cx="1938538"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Quiet</a:t>
          </a:r>
          <a:r>
            <a:rPr lang="en-AE" sz="1100" b="1" baseline="0">
              <a:solidFill>
                <a:schemeClr val="accent4">
                  <a:lumMod val="20000"/>
                  <a:lumOff val="80000"/>
                </a:schemeClr>
              </a:solidFill>
              <a:latin typeface="Arial" panose="020B0604020202020204" pitchFamily="34" charset="0"/>
              <a:cs typeface="Arial" panose="020B0604020202020204" pitchFamily="34" charset="0"/>
            </a:rPr>
            <a:t> Hour of Operation</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7</xdr:col>
      <xdr:colOff>495299</xdr:colOff>
      <xdr:row>16</xdr:row>
      <xdr:rowOff>152400</xdr:rowOff>
    </xdr:from>
    <xdr:to>
      <xdr:col>10</xdr:col>
      <xdr:colOff>125072</xdr:colOff>
      <xdr:row>18</xdr:row>
      <xdr:rowOff>106680</xdr:rowOff>
    </xdr:to>
    <xdr:sp macro="" textlink="Analysis!K10">
      <xdr:nvSpPr>
        <xdr:cNvPr id="54" name="TextBox 53">
          <a:extLst>
            <a:ext uri="{FF2B5EF4-FFF2-40B4-BE49-F238E27FC236}">
              <a16:creationId xmlns:a16="http://schemas.microsoft.com/office/drawing/2014/main" id="{28C64638-BD16-4284-A370-A7B3F39EE424}"/>
            </a:ext>
          </a:extLst>
        </xdr:cNvPr>
        <xdr:cNvSpPr txBox="1"/>
      </xdr:nvSpPr>
      <xdr:spPr>
        <a:xfrm>
          <a:off x="4762499" y="3078480"/>
          <a:ext cx="1458573"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E50254-E5B1-4F8C-8B9B-03FC170A7E8C}" type="TxLink">
            <a:rPr lang="en-US" sz="1600" b="1">
              <a:solidFill>
                <a:srgbClr val="FFC000"/>
              </a:solidFill>
              <a:latin typeface="Arial" panose="020B0604020202020204" pitchFamily="34" charset="0"/>
              <a:ea typeface="+mn-ea"/>
              <a:cs typeface="Arial" panose="020B0604020202020204" pitchFamily="34" charset="0"/>
            </a:rPr>
            <a:pPr marL="0" indent="0" algn="ctr"/>
            <a:t>8:57:00 PM</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editAs="oneCell">
    <xdr:from>
      <xdr:col>8</xdr:col>
      <xdr:colOff>297179</xdr:colOff>
      <xdr:row>18</xdr:row>
      <xdr:rowOff>129540</xdr:rowOff>
    </xdr:from>
    <xdr:to>
      <xdr:col>9</xdr:col>
      <xdr:colOff>416866</xdr:colOff>
      <xdr:row>22</xdr:row>
      <xdr:rowOff>91440</xdr:rowOff>
    </xdr:to>
    <xdr:pic>
      <xdr:nvPicPr>
        <xdr:cNvPr id="55" name="Picture 54">
          <a:extLst>
            <a:ext uri="{FF2B5EF4-FFF2-40B4-BE49-F238E27FC236}">
              <a16:creationId xmlns:a16="http://schemas.microsoft.com/office/drawing/2014/main" id="{55BF5F17-4BAE-41BB-BE5A-1BE617F6303E}"/>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5173979" y="3421380"/>
          <a:ext cx="729287" cy="693420"/>
        </a:xfrm>
        <a:prstGeom prst="rect">
          <a:avLst/>
        </a:prstGeom>
      </xdr:spPr>
    </xdr:pic>
    <xdr:clientData/>
  </xdr:twoCellAnchor>
  <xdr:twoCellAnchor>
    <xdr:from>
      <xdr:col>7</xdr:col>
      <xdr:colOff>495299</xdr:colOff>
      <xdr:row>23</xdr:row>
      <xdr:rowOff>60960</xdr:rowOff>
    </xdr:from>
    <xdr:to>
      <xdr:col>10</xdr:col>
      <xdr:colOff>125072</xdr:colOff>
      <xdr:row>25</xdr:row>
      <xdr:rowOff>15240</xdr:rowOff>
    </xdr:to>
    <xdr:sp macro="" textlink="Analysis!K14">
      <xdr:nvSpPr>
        <xdr:cNvPr id="56" name="TextBox 55">
          <a:extLst>
            <a:ext uri="{FF2B5EF4-FFF2-40B4-BE49-F238E27FC236}">
              <a16:creationId xmlns:a16="http://schemas.microsoft.com/office/drawing/2014/main" id="{FB57938B-5FBF-4855-B029-52B9BDB6E38D}"/>
            </a:ext>
          </a:extLst>
        </xdr:cNvPr>
        <xdr:cNvSpPr txBox="1"/>
      </xdr:nvSpPr>
      <xdr:spPr>
        <a:xfrm>
          <a:off x="4762499" y="4267200"/>
          <a:ext cx="1458573"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9B3C19-6888-413D-AF0B-B2FCCA0F68CD}" type="TxLink">
            <a:rPr lang="en-US" sz="1600" b="1">
              <a:solidFill>
                <a:srgbClr val="FFC000"/>
              </a:solidFill>
              <a:latin typeface="Arial" panose="020B0604020202020204" pitchFamily="34" charset="0"/>
              <a:ea typeface="+mn-ea"/>
              <a:cs typeface="Arial" panose="020B0604020202020204" pitchFamily="34" charset="0"/>
            </a:rPr>
            <a:pPr marL="0" indent="0" algn="ctr"/>
            <a:t>7:50:00 PM</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xdr:col>
      <xdr:colOff>487680</xdr:colOff>
      <xdr:row>27</xdr:row>
      <xdr:rowOff>114300</xdr:rowOff>
    </xdr:from>
    <xdr:to>
      <xdr:col>10</xdr:col>
      <xdr:colOff>602880</xdr:colOff>
      <xdr:row>39</xdr:row>
      <xdr:rowOff>60960</xdr:rowOff>
    </xdr:to>
    <xdr:grpSp>
      <xdr:nvGrpSpPr>
        <xdr:cNvPr id="64" name="Group 63">
          <a:extLst>
            <a:ext uri="{FF2B5EF4-FFF2-40B4-BE49-F238E27FC236}">
              <a16:creationId xmlns:a16="http://schemas.microsoft.com/office/drawing/2014/main" id="{32BF6AB7-8C2F-904A-6D1A-B3B6ABE1EAF4}"/>
            </a:ext>
          </a:extLst>
        </xdr:cNvPr>
        <xdr:cNvGrpSpPr/>
      </xdr:nvGrpSpPr>
      <xdr:grpSpPr>
        <a:xfrm>
          <a:off x="1097280" y="5052060"/>
          <a:ext cx="5601600" cy="2141220"/>
          <a:chOff x="1165860" y="5074920"/>
          <a:chExt cx="4457700" cy="2141220"/>
        </a:xfrm>
      </xdr:grpSpPr>
      <xdr:sp macro="" textlink="">
        <xdr:nvSpPr>
          <xdr:cNvPr id="63" name="Rectangle: Rounded Corners 62">
            <a:extLst>
              <a:ext uri="{FF2B5EF4-FFF2-40B4-BE49-F238E27FC236}">
                <a16:creationId xmlns:a16="http://schemas.microsoft.com/office/drawing/2014/main" id="{ADE661AA-A274-4B53-87BF-A0F4EDD60B0D}"/>
              </a:ext>
            </a:extLst>
          </xdr:cNvPr>
          <xdr:cNvSpPr/>
        </xdr:nvSpPr>
        <xdr:spPr>
          <a:xfrm>
            <a:off x="1203960" y="5113020"/>
            <a:ext cx="4419600" cy="2103120"/>
          </a:xfrm>
          <a:prstGeom prst="roundRect">
            <a:avLst>
              <a:gd name="adj" fmla="val 9314"/>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35" name="Rectangle: Rounded Corners 34">
            <a:extLst>
              <a:ext uri="{FF2B5EF4-FFF2-40B4-BE49-F238E27FC236}">
                <a16:creationId xmlns:a16="http://schemas.microsoft.com/office/drawing/2014/main" id="{26E20BFB-7DDF-4644-81CA-50255CC12B72}"/>
              </a:ext>
            </a:extLst>
          </xdr:cNvPr>
          <xdr:cNvSpPr/>
        </xdr:nvSpPr>
        <xdr:spPr>
          <a:xfrm>
            <a:off x="1165860" y="5074920"/>
            <a:ext cx="4419600" cy="2103120"/>
          </a:xfrm>
          <a:prstGeom prst="roundRect">
            <a:avLst>
              <a:gd name="adj" fmla="val 9314"/>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1</xdr:col>
      <xdr:colOff>518160</xdr:colOff>
      <xdr:row>30</xdr:row>
      <xdr:rowOff>53340</xdr:rowOff>
    </xdr:from>
    <xdr:to>
      <xdr:col>6</xdr:col>
      <xdr:colOff>571499</xdr:colOff>
      <xdr:row>39</xdr:row>
      <xdr:rowOff>30480</xdr:rowOff>
    </xdr:to>
    <xdr:graphicFrame macro="">
      <xdr:nvGraphicFramePr>
        <xdr:cNvPr id="61" name="Chart 60">
          <a:extLst>
            <a:ext uri="{FF2B5EF4-FFF2-40B4-BE49-F238E27FC236}">
              <a16:creationId xmlns:a16="http://schemas.microsoft.com/office/drawing/2014/main" id="{1220571D-B36F-49EB-ADD5-8B817E1BF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213360</xdr:colOff>
      <xdr:row>28</xdr:row>
      <xdr:rowOff>45720</xdr:rowOff>
    </xdr:from>
    <xdr:to>
      <xdr:col>7</xdr:col>
      <xdr:colOff>378960</xdr:colOff>
      <xdr:row>30</xdr:row>
      <xdr:rowOff>0</xdr:rowOff>
    </xdr:to>
    <xdr:sp macro="" textlink="">
      <xdr:nvSpPr>
        <xdr:cNvPr id="65" name="TextBox 64">
          <a:extLst>
            <a:ext uri="{FF2B5EF4-FFF2-40B4-BE49-F238E27FC236}">
              <a16:creationId xmlns:a16="http://schemas.microsoft.com/office/drawing/2014/main" id="{9E28006E-2D76-4F59-8A07-1F5D60E11366}"/>
            </a:ext>
          </a:extLst>
        </xdr:cNvPr>
        <xdr:cNvSpPr txBox="1"/>
      </xdr:nvSpPr>
      <xdr:spPr>
        <a:xfrm>
          <a:off x="822960" y="5166360"/>
          <a:ext cx="3823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Total Passengers  </a:t>
          </a:r>
          <a:r>
            <a:rPr lang="en-AE" sz="900" b="1">
              <a:solidFill>
                <a:schemeClr val="accent4">
                  <a:lumMod val="20000"/>
                  <a:lumOff val="80000"/>
                </a:schemeClr>
              </a:solidFill>
              <a:latin typeface="Arial" panose="020B0604020202020204" pitchFamily="34" charset="0"/>
              <a:cs typeface="Arial" panose="020B0604020202020204" pitchFamily="34" charset="0"/>
            </a:rPr>
            <a:t>(Yearly Distribution)</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2</xdr:col>
      <xdr:colOff>99060</xdr:colOff>
      <xdr:row>28</xdr:row>
      <xdr:rowOff>137160</xdr:rowOff>
    </xdr:from>
    <xdr:to>
      <xdr:col>2</xdr:col>
      <xdr:colOff>232212</xdr:colOff>
      <xdr:row>29</xdr:row>
      <xdr:rowOff>80280</xdr:rowOff>
    </xdr:to>
    <xdr:sp macro="" textlink="">
      <xdr:nvSpPr>
        <xdr:cNvPr id="66" name="Oval 65">
          <a:extLst>
            <a:ext uri="{FF2B5EF4-FFF2-40B4-BE49-F238E27FC236}">
              <a16:creationId xmlns:a16="http://schemas.microsoft.com/office/drawing/2014/main" id="{923502EA-F4E6-4771-863F-BD3E4384CB07}"/>
            </a:ext>
          </a:extLst>
        </xdr:cNvPr>
        <xdr:cNvSpPr/>
      </xdr:nvSpPr>
      <xdr:spPr>
        <a:xfrm>
          <a:off x="1318260" y="5257800"/>
          <a:ext cx="133152"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8</xdr:col>
      <xdr:colOff>304800</xdr:colOff>
      <xdr:row>28</xdr:row>
      <xdr:rowOff>15240</xdr:rowOff>
    </xdr:from>
    <xdr:to>
      <xdr:col>10</xdr:col>
      <xdr:colOff>457200</xdr:colOff>
      <xdr:row>38</xdr:row>
      <xdr:rowOff>114300</xdr:rowOff>
    </xdr:to>
    <xdr:sp macro="" textlink="">
      <xdr:nvSpPr>
        <xdr:cNvPr id="72" name="Rectangle: Rounded Corners 71">
          <a:extLst>
            <a:ext uri="{FF2B5EF4-FFF2-40B4-BE49-F238E27FC236}">
              <a16:creationId xmlns:a16="http://schemas.microsoft.com/office/drawing/2014/main" id="{25E8B6DD-4787-4267-A008-D6AC489203FF}"/>
            </a:ext>
          </a:extLst>
        </xdr:cNvPr>
        <xdr:cNvSpPr/>
      </xdr:nvSpPr>
      <xdr:spPr>
        <a:xfrm>
          <a:off x="5181600" y="5135880"/>
          <a:ext cx="1371600" cy="1927860"/>
        </a:xfrm>
        <a:prstGeom prst="roundRect">
          <a:avLst>
            <a:gd name="adj" fmla="val 17647"/>
          </a:avLst>
        </a:prstGeom>
        <a:gradFill flip="none" rotWithShape="1">
          <a:gsLst>
            <a:gs pos="19000">
              <a:schemeClr val="accent4">
                <a:lumMod val="60000"/>
                <a:lumOff val="40000"/>
              </a:schemeClr>
            </a:gs>
            <a:gs pos="65000">
              <a:schemeClr val="accent4">
                <a:lumMod val="20000"/>
                <a:lumOff val="80000"/>
              </a:schemeClr>
            </a:gs>
          </a:gsLst>
          <a:lin ang="16200000" scaled="1"/>
          <a:tileRect/>
        </a:gra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rgbClr val="FFC000"/>
            </a:solidFill>
          </a:endParaRPr>
        </a:p>
      </xdr:txBody>
    </xdr:sp>
    <xdr:clientData/>
  </xdr:twoCellAnchor>
  <xdr:twoCellAnchor>
    <xdr:from>
      <xdr:col>6</xdr:col>
      <xdr:colOff>53340</xdr:colOff>
      <xdr:row>31</xdr:row>
      <xdr:rowOff>15240</xdr:rowOff>
    </xdr:from>
    <xdr:to>
      <xdr:col>8</xdr:col>
      <xdr:colOff>434340</xdr:colOff>
      <xdr:row>32</xdr:row>
      <xdr:rowOff>152400</xdr:rowOff>
    </xdr:to>
    <xdr:sp macro="" textlink="">
      <xdr:nvSpPr>
        <xdr:cNvPr id="69" name="TextBox 68">
          <a:extLst>
            <a:ext uri="{FF2B5EF4-FFF2-40B4-BE49-F238E27FC236}">
              <a16:creationId xmlns:a16="http://schemas.microsoft.com/office/drawing/2014/main" id="{79B5C8D1-46FD-4D68-BDEA-A6AB9D4D5D97}"/>
            </a:ext>
          </a:extLst>
        </xdr:cNvPr>
        <xdr:cNvSpPr txBox="1"/>
      </xdr:nvSpPr>
      <xdr:spPr>
        <a:xfrm>
          <a:off x="3710940" y="5684520"/>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YoY Change</a:t>
          </a:r>
        </a:p>
      </xdr:txBody>
    </xdr:sp>
    <xdr:clientData/>
  </xdr:twoCellAnchor>
  <xdr:twoCellAnchor>
    <xdr:from>
      <xdr:col>6</xdr:col>
      <xdr:colOff>68580</xdr:colOff>
      <xdr:row>32</xdr:row>
      <xdr:rowOff>106680</xdr:rowOff>
    </xdr:from>
    <xdr:to>
      <xdr:col>8</xdr:col>
      <xdr:colOff>411480</xdr:colOff>
      <xdr:row>34</xdr:row>
      <xdr:rowOff>60960</xdr:rowOff>
    </xdr:to>
    <xdr:sp macro="" textlink="Analysis!Q11">
      <xdr:nvSpPr>
        <xdr:cNvPr id="70" name="TextBox 69">
          <a:extLst>
            <a:ext uri="{FF2B5EF4-FFF2-40B4-BE49-F238E27FC236}">
              <a16:creationId xmlns:a16="http://schemas.microsoft.com/office/drawing/2014/main" id="{5EE9F85F-3B9E-4425-A720-3B45BF471EB0}"/>
            </a:ext>
          </a:extLst>
        </xdr:cNvPr>
        <xdr:cNvSpPr txBox="1"/>
      </xdr:nvSpPr>
      <xdr:spPr>
        <a:xfrm>
          <a:off x="3726180" y="5958840"/>
          <a:ext cx="15621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A778BF1-1DF1-4BA3-915E-87E9C2EF80A0}" type="TxLink">
            <a:rPr lang="en-US" sz="1600" b="1">
              <a:solidFill>
                <a:srgbClr val="FFC000"/>
              </a:solidFill>
              <a:latin typeface="Arial" panose="020B0604020202020204" pitchFamily="34" charset="0"/>
              <a:ea typeface="+mn-ea"/>
              <a:cs typeface="Arial" panose="020B0604020202020204" pitchFamily="34" charset="0"/>
            </a:rPr>
            <a:pPr marL="0" indent="0" algn="ctr"/>
            <a:t>-83.50%</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6</xdr:col>
      <xdr:colOff>342900</xdr:colOff>
      <xdr:row>34</xdr:row>
      <xdr:rowOff>15240</xdr:rowOff>
    </xdr:from>
    <xdr:to>
      <xdr:col>8</xdr:col>
      <xdr:colOff>129540</xdr:colOff>
      <xdr:row>35</xdr:row>
      <xdr:rowOff>152400</xdr:rowOff>
    </xdr:to>
    <xdr:sp macro="" textlink="Analysis!R11">
      <xdr:nvSpPr>
        <xdr:cNvPr id="71" name="TextBox 70">
          <a:extLst>
            <a:ext uri="{FF2B5EF4-FFF2-40B4-BE49-F238E27FC236}">
              <a16:creationId xmlns:a16="http://schemas.microsoft.com/office/drawing/2014/main" id="{D5E62510-D21F-4FEB-821C-CB1C95D0BF7A}"/>
            </a:ext>
          </a:extLst>
        </xdr:cNvPr>
        <xdr:cNvSpPr txBox="1"/>
      </xdr:nvSpPr>
      <xdr:spPr>
        <a:xfrm>
          <a:off x="4000500" y="6233160"/>
          <a:ext cx="10058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1D6BE2-6856-4A6F-BF4E-20BD9B8656DE}" type="TxLink">
            <a:rPr lang="en-US" sz="1600" b="1">
              <a:solidFill>
                <a:srgbClr val="FFC000"/>
              </a:solidFill>
              <a:latin typeface="Arial" panose="020B0604020202020204" pitchFamily="34" charset="0"/>
              <a:ea typeface="+mn-ea"/>
              <a:cs typeface="Arial" panose="020B0604020202020204" pitchFamily="34" charset="0"/>
            </a:rPr>
            <a:pPr marL="0" indent="0" algn="ctr"/>
            <a:t>▼</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8</xdr:col>
      <xdr:colOff>274320</xdr:colOff>
      <xdr:row>30</xdr:row>
      <xdr:rowOff>22860</xdr:rowOff>
    </xdr:from>
    <xdr:to>
      <xdr:col>10</xdr:col>
      <xdr:colOff>480060</xdr:colOff>
      <xdr:row>37</xdr:row>
      <xdr:rowOff>129540</xdr:rowOff>
    </xdr:to>
    <xdr:sp macro="" textlink="Analysis!Q17">
      <xdr:nvSpPr>
        <xdr:cNvPr id="73" name="TextBox 72">
          <a:extLst>
            <a:ext uri="{FF2B5EF4-FFF2-40B4-BE49-F238E27FC236}">
              <a16:creationId xmlns:a16="http://schemas.microsoft.com/office/drawing/2014/main" id="{1EE15034-CD7B-4C04-87D8-F38BC69179E9}"/>
            </a:ext>
          </a:extLst>
        </xdr:cNvPr>
        <xdr:cNvSpPr txBox="1"/>
      </xdr:nvSpPr>
      <xdr:spPr>
        <a:xfrm>
          <a:off x="5151120" y="5509260"/>
          <a:ext cx="1424940" cy="1386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32F3FC5-588D-409C-860C-A8668933C52B}" type="TxLink">
            <a:rPr lang="en-US" sz="1100" b="1">
              <a:solidFill>
                <a:schemeClr val="accent4">
                  <a:lumMod val="75000"/>
                </a:schemeClr>
              </a:solidFill>
              <a:latin typeface="Arial" panose="020B0604020202020204" pitchFamily="34" charset="0"/>
              <a:ea typeface="+mn-ea"/>
              <a:cs typeface="Arial" panose="020B0604020202020204" pitchFamily="34" charset="0"/>
            </a:rPr>
            <a:pPr marL="0" indent="0" algn="ctr"/>
            <a:t>YoY change suggests room for improvement</a:t>
          </a:fld>
          <a:endParaRPr lang="en-AE" sz="1100" b="1">
            <a:solidFill>
              <a:schemeClr val="accent4">
                <a:lumMod val="75000"/>
              </a:schemeClr>
            </a:solidFill>
            <a:latin typeface="Arial" panose="020B0604020202020204" pitchFamily="34" charset="0"/>
            <a:ea typeface="+mn-ea"/>
            <a:cs typeface="Arial" panose="020B0604020202020204" pitchFamily="34" charset="0"/>
          </a:endParaRPr>
        </a:p>
      </xdr:txBody>
    </xdr:sp>
    <xdr:clientData/>
  </xdr:twoCellAnchor>
  <xdr:twoCellAnchor>
    <xdr:from>
      <xdr:col>9</xdr:col>
      <xdr:colOff>46200</xdr:colOff>
      <xdr:row>27</xdr:row>
      <xdr:rowOff>7620</xdr:rowOff>
    </xdr:from>
    <xdr:to>
      <xdr:col>10</xdr:col>
      <xdr:colOff>106200</xdr:colOff>
      <xdr:row>30</xdr:row>
      <xdr:rowOff>129540</xdr:rowOff>
    </xdr:to>
    <xdr:sp macro="" textlink="">
      <xdr:nvSpPr>
        <xdr:cNvPr id="78" name="Oval 77">
          <a:extLst>
            <a:ext uri="{FF2B5EF4-FFF2-40B4-BE49-F238E27FC236}">
              <a16:creationId xmlns:a16="http://schemas.microsoft.com/office/drawing/2014/main" id="{011D1786-F71D-C6E3-83E1-55D83D4AE370}"/>
            </a:ext>
          </a:extLst>
        </xdr:cNvPr>
        <xdr:cNvSpPr/>
      </xdr:nvSpPr>
      <xdr:spPr>
        <a:xfrm>
          <a:off x="5532600" y="4945380"/>
          <a:ext cx="669600" cy="670560"/>
        </a:xfrm>
        <a:prstGeom prst="ellipse">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editAs="oneCell">
    <xdr:from>
      <xdr:col>9</xdr:col>
      <xdr:colOff>91440</xdr:colOff>
      <xdr:row>27</xdr:row>
      <xdr:rowOff>68580</xdr:rowOff>
    </xdr:from>
    <xdr:to>
      <xdr:col>10</xdr:col>
      <xdr:colOff>91440</xdr:colOff>
      <xdr:row>30</xdr:row>
      <xdr:rowOff>129540</xdr:rowOff>
    </xdr:to>
    <xdr:pic>
      <xdr:nvPicPr>
        <xdr:cNvPr id="77" name="Picture 76">
          <a:extLst>
            <a:ext uri="{FF2B5EF4-FFF2-40B4-BE49-F238E27FC236}">
              <a16:creationId xmlns:a16="http://schemas.microsoft.com/office/drawing/2014/main" id="{6B642814-255E-BADD-2C31-16C734B69FF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577840" y="5006340"/>
          <a:ext cx="609600" cy="609600"/>
        </a:xfrm>
        <a:prstGeom prst="rect">
          <a:avLst/>
        </a:prstGeom>
      </xdr:spPr>
    </xdr:pic>
    <xdr:clientData/>
  </xdr:twoCellAnchor>
  <xdr:twoCellAnchor>
    <xdr:from>
      <xdr:col>11</xdr:col>
      <xdr:colOff>266700</xdr:colOff>
      <xdr:row>9</xdr:row>
      <xdr:rowOff>144780</xdr:rowOff>
    </xdr:from>
    <xdr:to>
      <xdr:col>16</xdr:col>
      <xdr:colOff>190500</xdr:colOff>
      <xdr:row>39</xdr:row>
      <xdr:rowOff>60960</xdr:rowOff>
    </xdr:to>
    <xdr:sp macro="" textlink="">
      <xdr:nvSpPr>
        <xdr:cNvPr id="85" name="Rectangle: Rounded Corners 84">
          <a:extLst>
            <a:ext uri="{FF2B5EF4-FFF2-40B4-BE49-F238E27FC236}">
              <a16:creationId xmlns:a16="http://schemas.microsoft.com/office/drawing/2014/main" id="{55E51B47-A1BD-47C1-81F1-15151C9D0185}"/>
            </a:ext>
          </a:extLst>
        </xdr:cNvPr>
        <xdr:cNvSpPr/>
      </xdr:nvSpPr>
      <xdr:spPr>
        <a:xfrm>
          <a:off x="6972300" y="1790700"/>
          <a:ext cx="2971800" cy="5402580"/>
        </a:xfrm>
        <a:prstGeom prst="roundRect">
          <a:avLst>
            <a:gd name="adj" fmla="val 10382"/>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11</xdr:col>
      <xdr:colOff>228600</xdr:colOff>
      <xdr:row>9</xdr:row>
      <xdr:rowOff>106680</xdr:rowOff>
    </xdr:from>
    <xdr:to>
      <xdr:col>16</xdr:col>
      <xdr:colOff>152400</xdr:colOff>
      <xdr:row>39</xdr:row>
      <xdr:rowOff>22860</xdr:rowOff>
    </xdr:to>
    <xdr:sp macro="" textlink="">
      <xdr:nvSpPr>
        <xdr:cNvPr id="11" name="Rectangle: Rounded Corners 10">
          <a:extLst>
            <a:ext uri="{FF2B5EF4-FFF2-40B4-BE49-F238E27FC236}">
              <a16:creationId xmlns:a16="http://schemas.microsoft.com/office/drawing/2014/main" id="{CBCF1951-53F4-44DB-A6BA-491885D3909E}"/>
            </a:ext>
          </a:extLst>
        </xdr:cNvPr>
        <xdr:cNvSpPr/>
      </xdr:nvSpPr>
      <xdr:spPr>
        <a:xfrm>
          <a:off x="6934200" y="1752600"/>
          <a:ext cx="2971800" cy="5402580"/>
        </a:xfrm>
        <a:prstGeom prst="roundRect">
          <a:avLst>
            <a:gd name="adj" fmla="val 10382"/>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11</xdr:col>
      <xdr:colOff>297180</xdr:colOff>
      <xdr:row>29</xdr:row>
      <xdr:rowOff>114300</xdr:rowOff>
    </xdr:from>
    <xdr:to>
      <xdr:col>16</xdr:col>
      <xdr:colOff>83820</xdr:colOff>
      <xdr:row>38</xdr:row>
      <xdr:rowOff>167640</xdr:rowOff>
    </xdr:to>
    <xdr:graphicFrame macro="">
      <xdr:nvGraphicFramePr>
        <xdr:cNvPr id="79" name="Chart 78">
          <a:extLst>
            <a:ext uri="{FF2B5EF4-FFF2-40B4-BE49-F238E27FC236}">
              <a16:creationId xmlns:a16="http://schemas.microsoft.com/office/drawing/2014/main" id="{E6D10BF7-4155-4946-9554-52595B421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426720</xdr:colOff>
      <xdr:row>24</xdr:row>
      <xdr:rowOff>91440</xdr:rowOff>
    </xdr:from>
    <xdr:to>
      <xdr:col>16</xdr:col>
      <xdr:colOff>195624</xdr:colOff>
      <xdr:row>26</xdr:row>
      <xdr:rowOff>45720</xdr:rowOff>
    </xdr:to>
    <xdr:sp macro="" textlink="">
      <xdr:nvSpPr>
        <xdr:cNvPr id="86" name="TextBox 85">
          <a:extLst>
            <a:ext uri="{FF2B5EF4-FFF2-40B4-BE49-F238E27FC236}">
              <a16:creationId xmlns:a16="http://schemas.microsoft.com/office/drawing/2014/main" id="{969E1391-358E-4729-9FB6-B1137F71B9B6}"/>
            </a:ext>
          </a:extLst>
        </xdr:cNvPr>
        <xdr:cNvSpPr txBox="1"/>
      </xdr:nvSpPr>
      <xdr:spPr>
        <a:xfrm>
          <a:off x="7132320" y="4480560"/>
          <a:ext cx="2816904"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Total</a:t>
          </a:r>
          <a:r>
            <a:rPr lang="en-AE" sz="1100" b="1" baseline="0">
              <a:solidFill>
                <a:schemeClr val="accent4">
                  <a:lumMod val="20000"/>
                  <a:lumOff val="80000"/>
                </a:schemeClr>
              </a:solidFill>
              <a:latin typeface="Arial" panose="020B0604020202020204" pitchFamily="34" charset="0"/>
              <a:cs typeface="Arial" panose="020B0604020202020204" pitchFamily="34" charset="0"/>
            </a:rPr>
            <a:t> Passengers  </a:t>
          </a:r>
          <a:r>
            <a:rPr lang="en-AE" sz="900" b="1" baseline="0">
              <a:solidFill>
                <a:schemeClr val="accent4">
                  <a:lumMod val="20000"/>
                  <a:lumOff val="80000"/>
                </a:schemeClr>
              </a:solidFill>
              <a:latin typeface="Arial" panose="020B0604020202020204" pitchFamily="34" charset="0"/>
              <a:cs typeface="Arial" panose="020B0604020202020204" pitchFamily="34" charset="0"/>
            </a:rPr>
            <a:t>(Weekly Distribution)</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11</xdr:col>
      <xdr:colOff>396240</xdr:colOff>
      <xdr:row>25</xdr:row>
      <xdr:rowOff>0</xdr:rowOff>
    </xdr:from>
    <xdr:to>
      <xdr:col>11</xdr:col>
      <xdr:colOff>528757</xdr:colOff>
      <xdr:row>25</xdr:row>
      <xdr:rowOff>126000</xdr:rowOff>
    </xdr:to>
    <xdr:sp macro="" textlink="">
      <xdr:nvSpPr>
        <xdr:cNvPr id="87" name="Oval 86">
          <a:extLst>
            <a:ext uri="{FF2B5EF4-FFF2-40B4-BE49-F238E27FC236}">
              <a16:creationId xmlns:a16="http://schemas.microsoft.com/office/drawing/2014/main" id="{D4043A5C-7305-4EDF-AE56-1411BC27DFCB}"/>
            </a:ext>
          </a:extLst>
        </xdr:cNvPr>
        <xdr:cNvSpPr/>
      </xdr:nvSpPr>
      <xdr:spPr>
        <a:xfrm>
          <a:off x="7101840" y="4572000"/>
          <a:ext cx="132517"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11</xdr:col>
      <xdr:colOff>297180</xdr:colOff>
      <xdr:row>25</xdr:row>
      <xdr:rowOff>152400</xdr:rowOff>
    </xdr:from>
    <xdr:to>
      <xdr:col>16</xdr:col>
      <xdr:colOff>83819</xdr:colOff>
      <xdr:row>30</xdr:row>
      <xdr:rowOff>83820</xdr:rowOff>
    </xdr:to>
    <xdr:sp macro="" textlink="Analysis!Z12">
      <xdr:nvSpPr>
        <xdr:cNvPr id="93" name="TextBox 92">
          <a:extLst>
            <a:ext uri="{FF2B5EF4-FFF2-40B4-BE49-F238E27FC236}">
              <a16:creationId xmlns:a16="http://schemas.microsoft.com/office/drawing/2014/main" id="{7D9B5658-047D-40B2-B07F-D458172B3EDE}"/>
            </a:ext>
          </a:extLst>
        </xdr:cNvPr>
        <xdr:cNvSpPr txBox="1"/>
      </xdr:nvSpPr>
      <xdr:spPr>
        <a:xfrm>
          <a:off x="7002780" y="4724400"/>
          <a:ext cx="2834639" cy="845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C7C653-EF10-40C7-A52E-B85ACF4E857A}" type="TxLink">
            <a:rPr lang="en-US" sz="1100" b="1">
              <a:solidFill>
                <a:srgbClr val="FFC000"/>
              </a:solidFill>
              <a:latin typeface="Arial" panose="020B0604020202020204" pitchFamily="34" charset="0"/>
              <a:ea typeface="+mn-ea"/>
              <a:cs typeface="Arial" panose="020B0604020202020204" pitchFamily="34" charset="0"/>
            </a:rPr>
            <a:pPr marL="0" indent="0" algn="ctr"/>
            <a:t>Note: Highlighted weekdays exceed the 941-passenger average and account for 49.39% of total passengers</a:t>
          </a:fld>
          <a:endParaRPr lang="en-AE" sz="11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11</xdr:col>
      <xdr:colOff>289560</xdr:colOff>
      <xdr:row>12</xdr:row>
      <xdr:rowOff>68580</xdr:rowOff>
    </xdr:from>
    <xdr:to>
      <xdr:col>16</xdr:col>
      <xdr:colOff>83820</xdr:colOff>
      <xdr:row>23</xdr:row>
      <xdr:rowOff>0</xdr:rowOff>
    </xdr:to>
    <xdr:graphicFrame macro="">
      <xdr:nvGraphicFramePr>
        <xdr:cNvPr id="94" name="Chart 93">
          <a:extLst>
            <a:ext uri="{FF2B5EF4-FFF2-40B4-BE49-F238E27FC236}">
              <a16:creationId xmlns:a16="http://schemas.microsoft.com/office/drawing/2014/main" id="{51C9A218-0F2B-4831-BFE2-FC4085355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396240</xdr:colOff>
      <xdr:row>10</xdr:row>
      <xdr:rowOff>30480</xdr:rowOff>
    </xdr:from>
    <xdr:to>
      <xdr:col>16</xdr:col>
      <xdr:colOff>218484</xdr:colOff>
      <xdr:row>11</xdr:row>
      <xdr:rowOff>167640</xdr:rowOff>
    </xdr:to>
    <xdr:grpSp>
      <xdr:nvGrpSpPr>
        <xdr:cNvPr id="99" name="Group 98">
          <a:extLst>
            <a:ext uri="{FF2B5EF4-FFF2-40B4-BE49-F238E27FC236}">
              <a16:creationId xmlns:a16="http://schemas.microsoft.com/office/drawing/2014/main" id="{6CAAB980-FBF7-391B-8C82-74C90775AFC3}"/>
            </a:ext>
          </a:extLst>
        </xdr:cNvPr>
        <xdr:cNvGrpSpPr/>
      </xdr:nvGrpSpPr>
      <xdr:grpSpPr>
        <a:xfrm>
          <a:off x="7101840" y="1859280"/>
          <a:ext cx="2870244" cy="320040"/>
          <a:chOff x="7162800" y="1927860"/>
          <a:chExt cx="2870244" cy="320040"/>
        </a:xfrm>
      </xdr:grpSpPr>
      <xdr:sp macro="" textlink="">
        <xdr:nvSpPr>
          <xdr:cNvPr id="97" name="TextBox 96">
            <a:extLst>
              <a:ext uri="{FF2B5EF4-FFF2-40B4-BE49-F238E27FC236}">
                <a16:creationId xmlns:a16="http://schemas.microsoft.com/office/drawing/2014/main" id="{E0F46037-B2FC-4326-BC18-01FD7CA67AB4}"/>
              </a:ext>
            </a:extLst>
          </xdr:cNvPr>
          <xdr:cNvSpPr txBox="1"/>
        </xdr:nvSpPr>
        <xdr:spPr>
          <a:xfrm>
            <a:off x="7216140" y="1927860"/>
            <a:ext cx="2816904"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Total</a:t>
            </a:r>
            <a:r>
              <a:rPr lang="en-AE" sz="1100" b="1" baseline="0">
                <a:solidFill>
                  <a:schemeClr val="accent4">
                    <a:lumMod val="20000"/>
                    <a:lumOff val="80000"/>
                  </a:schemeClr>
                </a:solidFill>
                <a:latin typeface="Arial" panose="020B0604020202020204" pitchFamily="34" charset="0"/>
                <a:cs typeface="Arial" panose="020B0604020202020204" pitchFamily="34" charset="0"/>
              </a:rPr>
              <a:t> Passengers  </a:t>
            </a:r>
            <a:r>
              <a:rPr lang="en-AE" sz="900" b="1" baseline="0">
                <a:solidFill>
                  <a:schemeClr val="accent4">
                    <a:lumMod val="20000"/>
                    <a:lumOff val="80000"/>
                  </a:schemeClr>
                </a:solidFill>
                <a:latin typeface="Arial" panose="020B0604020202020204" pitchFamily="34" charset="0"/>
                <a:cs typeface="Arial" panose="020B0604020202020204" pitchFamily="34" charset="0"/>
              </a:rPr>
              <a:t>(Monthly Distribution)</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sp macro="" textlink="">
        <xdr:nvSpPr>
          <xdr:cNvPr id="98" name="Oval 97">
            <a:extLst>
              <a:ext uri="{FF2B5EF4-FFF2-40B4-BE49-F238E27FC236}">
                <a16:creationId xmlns:a16="http://schemas.microsoft.com/office/drawing/2014/main" id="{087CD664-3467-42AB-A9DA-CC47C22B0337}"/>
              </a:ext>
            </a:extLst>
          </xdr:cNvPr>
          <xdr:cNvSpPr/>
        </xdr:nvSpPr>
        <xdr:spPr>
          <a:xfrm>
            <a:off x="7162800" y="2019300"/>
            <a:ext cx="132517"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11</xdr:col>
      <xdr:colOff>304800</xdr:colOff>
      <xdr:row>23</xdr:row>
      <xdr:rowOff>106680</xdr:rowOff>
    </xdr:from>
    <xdr:to>
      <xdr:col>16</xdr:col>
      <xdr:colOff>64800</xdr:colOff>
      <xdr:row>23</xdr:row>
      <xdr:rowOff>149880</xdr:rowOff>
    </xdr:to>
    <xdr:sp macro="" textlink="">
      <xdr:nvSpPr>
        <xdr:cNvPr id="102" name="Rectangle 101">
          <a:extLst>
            <a:ext uri="{FF2B5EF4-FFF2-40B4-BE49-F238E27FC236}">
              <a16:creationId xmlns:a16="http://schemas.microsoft.com/office/drawing/2014/main" id="{C02FED21-F41B-4A5D-B75F-228CF222BFE9}"/>
            </a:ext>
          </a:extLst>
        </xdr:cNvPr>
        <xdr:cNvSpPr/>
      </xdr:nvSpPr>
      <xdr:spPr>
        <a:xfrm>
          <a:off x="7010400" y="4312920"/>
          <a:ext cx="2808000" cy="43200"/>
        </a:xfrm>
        <a:prstGeom prst="rect">
          <a:avLst/>
        </a:prstGeom>
        <a:gradFill flip="none" rotWithShape="1">
          <a:gsLst>
            <a:gs pos="0">
              <a:schemeClr val="accent4">
                <a:lumMod val="75000"/>
              </a:schemeClr>
            </a:gs>
            <a:gs pos="52000">
              <a:schemeClr val="accent4">
                <a:lumMod val="45000"/>
                <a:lumOff val="55000"/>
              </a:schemeClr>
            </a:gs>
            <a:gs pos="52000">
              <a:schemeClr val="accent4">
                <a:lumMod val="45000"/>
                <a:lumOff val="55000"/>
              </a:schemeClr>
            </a:gs>
            <a:gs pos="100000">
              <a:schemeClr val="accent4">
                <a:lumMod val="75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16</xdr:col>
      <xdr:colOff>441960</xdr:colOff>
      <xdr:row>3</xdr:row>
      <xdr:rowOff>30480</xdr:rowOff>
    </xdr:from>
    <xdr:to>
      <xdr:col>23</xdr:col>
      <xdr:colOff>256032</xdr:colOff>
      <xdr:row>39</xdr:row>
      <xdr:rowOff>53340</xdr:rowOff>
    </xdr:to>
    <xdr:grpSp>
      <xdr:nvGrpSpPr>
        <xdr:cNvPr id="105" name="Group 104">
          <a:extLst>
            <a:ext uri="{FF2B5EF4-FFF2-40B4-BE49-F238E27FC236}">
              <a16:creationId xmlns:a16="http://schemas.microsoft.com/office/drawing/2014/main" id="{82171794-FAA8-3831-9971-A7AA80FA7A00}"/>
            </a:ext>
          </a:extLst>
        </xdr:cNvPr>
        <xdr:cNvGrpSpPr/>
      </xdr:nvGrpSpPr>
      <xdr:grpSpPr>
        <a:xfrm>
          <a:off x="10195560" y="579120"/>
          <a:ext cx="4081272" cy="6606540"/>
          <a:chOff x="10195560" y="579120"/>
          <a:chExt cx="4081272" cy="6606540"/>
        </a:xfrm>
      </xdr:grpSpPr>
      <xdr:sp macro="" textlink="">
        <xdr:nvSpPr>
          <xdr:cNvPr id="104" name="Rectangle: Rounded Corners 103">
            <a:extLst>
              <a:ext uri="{FF2B5EF4-FFF2-40B4-BE49-F238E27FC236}">
                <a16:creationId xmlns:a16="http://schemas.microsoft.com/office/drawing/2014/main" id="{1E23E73D-0457-4BC1-98E5-1F065F15DF91}"/>
              </a:ext>
            </a:extLst>
          </xdr:cNvPr>
          <xdr:cNvSpPr/>
        </xdr:nvSpPr>
        <xdr:spPr>
          <a:xfrm>
            <a:off x="10233660" y="617220"/>
            <a:ext cx="4043172" cy="6568440"/>
          </a:xfrm>
          <a:prstGeom prst="roundRect">
            <a:avLst>
              <a:gd name="adj" fmla="val 8322"/>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7" name="Rectangle: Rounded Corners 6">
            <a:extLst>
              <a:ext uri="{FF2B5EF4-FFF2-40B4-BE49-F238E27FC236}">
                <a16:creationId xmlns:a16="http://schemas.microsoft.com/office/drawing/2014/main" id="{D8F9BEA8-0817-4F54-A920-C9A524054CEE}"/>
              </a:ext>
            </a:extLst>
          </xdr:cNvPr>
          <xdr:cNvSpPr/>
        </xdr:nvSpPr>
        <xdr:spPr>
          <a:xfrm>
            <a:off x="10195560" y="579120"/>
            <a:ext cx="4043172" cy="6568440"/>
          </a:xfrm>
          <a:prstGeom prst="roundRect">
            <a:avLst>
              <a:gd name="adj" fmla="val 8322"/>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20</xdr:col>
      <xdr:colOff>350520</xdr:colOff>
      <xdr:row>5</xdr:row>
      <xdr:rowOff>152400</xdr:rowOff>
    </xdr:from>
    <xdr:to>
      <xdr:col>23</xdr:col>
      <xdr:colOff>121920</xdr:colOff>
      <xdr:row>13</xdr:row>
      <xdr:rowOff>0</xdr:rowOff>
    </xdr:to>
    <xdr:graphicFrame macro="">
      <xdr:nvGraphicFramePr>
        <xdr:cNvPr id="103" name="Chart 102">
          <a:extLst>
            <a:ext uri="{FF2B5EF4-FFF2-40B4-BE49-F238E27FC236}">
              <a16:creationId xmlns:a16="http://schemas.microsoft.com/office/drawing/2014/main" id="{0DDCC0AA-96FE-4A4D-9BE5-2071CC5D7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533400</xdr:colOff>
      <xdr:row>5</xdr:row>
      <xdr:rowOff>152400</xdr:rowOff>
    </xdr:from>
    <xdr:to>
      <xdr:col>19</xdr:col>
      <xdr:colOff>304800</xdr:colOff>
      <xdr:row>13</xdr:row>
      <xdr:rowOff>0</xdr:rowOff>
    </xdr:to>
    <xdr:graphicFrame macro="">
      <xdr:nvGraphicFramePr>
        <xdr:cNvPr id="106" name="Chart 105">
          <a:extLst>
            <a:ext uri="{FF2B5EF4-FFF2-40B4-BE49-F238E27FC236}">
              <a16:creationId xmlns:a16="http://schemas.microsoft.com/office/drawing/2014/main" id="{B5BD12D4-6A4D-4B8A-B2C5-2B51CDFE4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441960</xdr:colOff>
      <xdr:row>13</xdr:row>
      <xdr:rowOff>99060</xdr:rowOff>
    </xdr:from>
    <xdr:to>
      <xdr:col>21</xdr:col>
      <xdr:colOff>213360</xdr:colOff>
      <xdr:row>20</xdr:row>
      <xdr:rowOff>129540</xdr:rowOff>
    </xdr:to>
    <xdr:graphicFrame macro="">
      <xdr:nvGraphicFramePr>
        <xdr:cNvPr id="107" name="Chart 106">
          <a:extLst>
            <a:ext uri="{FF2B5EF4-FFF2-40B4-BE49-F238E27FC236}">
              <a16:creationId xmlns:a16="http://schemas.microsoft.com/office/drawing/2014/main" id="{7D6ACD8C-C443-4090-AA9D-4BC4E20E0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487680</xdr:colOff>
      <xdr:row>3</xdr:row>
      <xdr:rowOff>152400</xdr:rowOff>
    </xdr:from>
    <xdr:to>
      <xdr:col>20</xdr:col>
      <xdr:colOff>127044</xdr:colOff>
      <xdr:row>5</xdr:row>
      <xdr:rowOff>106680</xdr:rowOff>
    </xdr:to>
    <xdr:sp macro="" textlink="">
      <xdr:nvSpPr>
        <xdr:cNvPr id="113" name="TextBox 112">
          <a:extLst>
            <a:ext uri="{FF2B5EF4-FFF2-40B4-BE49-F238E27FC236}">
              <a16:creationId xmlns:a16="http://schemas.microsoft.com/office/drawing/2014/main" id="{0A6EF56B-B097-8C90-ED26-4B01CEE96E84}"/>
            </a:ext>
          </a:extLst>
        </xdr:cNvPr>
        <xdr:cNvSpPr txBox="1"/>
      </xdr:nvSpPr>
      <xdr:spPr>
        <a:xfrm>
          <a:off x="10241280" y="701040"/>
          <a:ext cx="2077764"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Bus</a:t>
          </a:r>
          <a:r>
            <a:rPr lang="en-AE" sz="1100" b="1" baseline="0">
              <a:solidFill>
                <a:schemeClr val="accent4">
                  <a:lumMod val="20000"/>
                  <a:lumOff val="80000"/>
                </a:schemeClr>
              </a:solidFill>
              <a:latin typeface="Arial" panose="020B0604020202020204" pitchFamily="34" charset="0"/>
              <a:cs typeface="Arial" panose="020B0604020202020204" pitchFamily="34" charset="0"/>
            </a:rPr>
            <a:t> Utilization Rate</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17</xdr:col>
      <xdr:colOff>0</xdr:colOff>
      <xdr:row>4</xdr:row>
      <xdr:rowOff>60960</xdr:rowOff>
    </xdr:from>
    <xdr:to>
      <xdr:col>17</xdr:col>
      <xdr:colOff>132517</xdr:colOff>
      <xdr:row>5</xdr:row>
      <xdr:rowOff>4080</xdr:rowOff>
    </xdr:to>
    <xdr:sp macro="" textlink="">
      <xdr:nvSpPr>
        <xdr:cNvPr id="114" name="Oval 113">
          <a:extLst>
            <a:ext uri="{FF2B5EF4-FFF2-40B4-BE49-F238E27FC236}">
              <a16:creationId xmlns:a16="http://schemas.microsoft.com/office/drawing/2014/main" id="{D5D739E8-E119-9C57-B3E0-D1E50857666C}"/>
            </a:ext>
          </a:extLst>
        </xdr:cNvPr>
        <xdr:cNvSpPr/>
      </xdr:nvSpPr>
      <xdr:spPr>
        <a:xfrm>
          <a:off x="10363200" y="792480"/>
          <a:ext cx="132517"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17</xdr:col>
      <xdr:colOff>441960</xdr:colOff>
      <xdr:row>8</xdr:row>
      <xdr:rowOff>91440</xdr:rowOff>
    </xdr:from>
    <xdr:to>
      <xdr:col>18</xdr:col>
      <xdr:colOff>434340</xdr:colOff>
      <xdr:row>10</xdr:row>
      <xdr:rowOff>45720</xdr:rowOff>
    </xdr:to>
    <xdr:sp macro="" textlink="Analysis!AR9">
      <xdr:nvSpPr>
        <xdr:cNvPr id="115" name="TextBox 1">
          <a:extLst>
            <a:ext uri="{FF2B5EF4-FFF2-40B4-BE49-F238E27FC236}">
              <a16:creationId xmlns:a16="http://schemas.microsoft.com/office/drawing/2014/main" id="{ACABBEE9-F32B-F750-ADD1-F6DE377F8074}"/>
            </a:ext>
          </a:extLst>
        </xdr:cNvPr>
        <xdr:cNvSpPr txBox="1"/>
      </xdr:nvSpPr>
      <xdr:spPr>
        <a:xfrm>
          <a:off x="10805160" y="1554480"/>
          <a:ext cx="6019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F382DD74-12EA-420E-8523-30B479422DB5}" type="TxLink">
            <a:rPr lang="en-US" sz="1600" b="1">
              <a:solidFill>
                <a:schemeClr val="accent2"/>
              </a:solidFill>
              <a:latin typeface="Arial" panose="020B0604020202020204" pitchFamily="34" charset="0"/>
              <a:ea typeface="+mn-ea"/>
              <a:cs typeface="Arial" panose="020B0604020202020204" pitchFamily="34" charset="0"/>
            </a:rPr>
            <a:pPr marL="0" indent="0" algn="ctr"/>
            <a:t>25%</a:t>
          </a:fld>
          <a:endParaRPr lang="en-AE" sz="1600" b="1">
            <a:solidFill>
              <a:schemeClr val="accent2"/>
            </a:solidFill>
            <a:latin typeface="Arial" panose="020B0604020202020204" pitchFamily="34" charset="0"/>
            <a:ea typeface="+mn-ea"/>
            <a:cs typeface="Arial" panose="020B0604020202020204" pitchFamily="34" charset="0"/>
          </a:endParaRPr>
        </a:p>
      </xdr:txBody>
    </xdr:sp>
    <xdr:clientData/>
  </xdr:twoCellAnchor>
  <xdr:twoCellAnchor>
    <xdr:from>
      <xdr:col>19</xdr:col>
      <xdr:colOff>335280</xdr:colOff>
      <xdr:row>16</xdr:row>
      <xdr:rowOff>45720</xdr:rowOff>
    </xdr:from>
    <xdr:to>
      <xdr:col>20</xdr:col>
      <xdr:colOff>327660</xdr:colOff>
      <xdr:row>18</xdr:row>
      <xdr:rowOff>0</xdr:rowOff>
    </xdr:to>
    <xdr:sp macro="" textlink="Analysis!AR10">
      <xdr:nvSpPr>
        <xdr:cNvPr id="116" name="TextBox 1">
          <a:extLst>
            <a:ext uri="{FF2B5EF4-FFF2-40B4-BE49-F238E27FC236}">
              <a16:creationId xmlns:a16="http://schemas.microsoft.com/office/drawing/2014/main" id="{F9877F76-2015-4C03-B384-FF25F3720651}"/>
            </a:ext>
          </a:extLst>
        </xdr:cNvPr>
        <xdr:cNvSpPr txBox="1"/>
      </xdr:nvSpPr>
      <xdr:spPr>
        <a:xfrm>
          <a:off x="11917680" y="2971800"/>
          <a:ext cx="6019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00842622-A7E7-4BD6-A658-476B9B0738E3}" type="TxLink">
            <a:rPr lang="en-US" sz="1600" b="1">
              <a:solidFill>
                <a:srgbClr val="FFC000"/>
              </a:solidFill>
              <a:latin typeface="Arial" panose="020B0604020202020204" pitchFamily="34" charset="0"/>
              <a:ea typeface="+mn-ea"/>
              <a:cs typeface="Arial" panose="020B0604020202020204" pitchFamily="34" charset="0"/>
            </a:rPr>
            <a:pPr marL="0" indent="0" algn="ctr"/>
            <a:t>49%</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16</xdr:col>
      <xdr:colOff>396240</xdr:colOff>
      <xdr:row>12</xdr:row>
      <xdr:rowOff>53340</xdr:rowOff>
    </xdr:from>
    <xdr:to>
      <xdr:col>19</xdr:col>
      <xdr:colOff>506861</xdr:colOff>
      <xdr:row>14</xdr:row>
      <xdr:rowOff>7620</xdr:rowOff>
    </xdr:to>
    <xdr:sp macro="" textlink="">
      <xdr:nvSpPr>
        <xdr:cNvPr id="117" name="TextBox 116">
          <a:extLst>
            <a:ext uri="{FF2B5EF4-FFF2-40B4-BE49-F238E27FC236}">
              <a16:creationId xmlns:a16="http://schemas.microsoft.com/office/drawing/2014/main" id="{0B3FA5BD-39DB-4BEE-ACF3-E9EE7653DF11}"/>
            </a:ext>
          </a:extLst>
        </xdr:cNvPr>
        <xdr:cNvSpPr txBox="1"/>
      </xdr:nvSpPr>
      <xdr:spPr>
        <a:xfrm>
          <a:off x="10149840" y="224790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Under Utilized</a:t>
          </a:r>
        </a:p>
      </xdr:txBody>
    </xdr:sp>
    <xdr:clientData/>
  </xdr:twoCellAnchor>
  <xdr:twoCellAnchor>
    <xdr:from>
      <xdr:col>16</xdr:col>
      <xdr:colOff>525780</xdr:colOff>
      <xdr:row>23</xdr:row>
      <xdr:rowOff>106680</xdr:rowOff>
    </xdr:from>
    <xdr:to>
      <xdr:col>23</xdr:col>
      <xdr:colOff>146580</xdr:colOff>
      <xdr:row>23</xdr:row>
      <xdr:rowOff>149880</xdr:rowOff>
    </xdr:to>
    <xdr:sp macro="" textlink="">
      <xdr:nvSpPr>
        <xdr:cNvPr id="118" name="Rectangle 117">
          <a:extLst>
            <a:ext uri="{FF2B5EF4-FFF2-40B4-BE49-F238E27FC236}">
              <a16:creationId xmlns:a16="http://schemas.microsoft.com/office/drawing/2014/main" id="{B55EC81C-8143-41DB-A33A-03AD36F8433D}"/>
            </a:ext>
          </a:extLst>
        </xdr:cNvPr>
        <xdr:cNvSpPr/>
      </xdr:nvSpPr>
      <xdr:spPr>
        <a:xfrm>
          <a:off x="10279380" y="4312920"/>
          <a:ext cx="3888000" cy="43200"/>
        </a:xfrm>
        <a:prstGeom prst="rect">
          <a:avLst/>
        </a:prstGeom>
        <a:gradFill flip="none" rotWithShape="1">
          <a:gsLst>
            <a:gs pos="0">
              <a:schemeClr val="accent4">
                <a:lumMod val="75000"/>
              </a:schemeClr>
            </a:gs>
            <a:gs pos="52000">
              <a:schemeClr val="accent4">
                <a:lumMod val="45000"/>
                <a:lumOff val="55000"/>
              </a:schemeClr>
            </a:gs>
            <a:gs pos="52000">
              <a:schemeClr val="accent4">
                <a:lumMod val="45000"/>
                <a:lumOff val="55000"/>
              </a:schemeClr>
            </a:gs>
            <a:gs pos="100000">
              <a:schemeClr val="accent4">
                <a:lumMod val="75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20</xdr:col>
      <xdr:colOff>182880</xdr:colOff>
      <xdr:row>12</xdr:row>
      <xdr:rowOff>53340</xdr:rowOff>
    </xdr:from>
    <xdr:to>
      <xdr:col>23</xdr:col>
      <xdr:colOff>293501</xdr:colOff>
      <xdr:row>14</xdr:row>
      <xdr:rowOff>7620</xdr:rowOff>
    </xdr:to>
    <xdr:sp macro="" textlink="">
      <xdr:nvSpPr>
        <xdr:cNvPr id="119" name="TextBox 118">
          <a:extLst>
            <a:ext uri="{FF2B5EF4-FFF2-40B4-BE49-F238E27FC236}">
              <a16:creationId xmlns:a16="http://schemas.microsoft.com/office/drawing/2014/main" id="{2EE1FD20-1532-4B4B-A577-506628CEF972}"/>
            </a:ext>
          </a:extLst>
        </xdr:cNvPr>
        <xdr:cNvSpPr txBox="1"/>
      </xdr:nvSpPr>
      <xdr:spPr>
        <a:xfrm>
          <a:off x="12374880" y="224790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Over Utilized</a:t>
          </a:r>
        </a:p>
      </xdr:txBody>
    </xdr:sp>
    <xdr:clientData/>
  </xdr:twoCellAnchor>
  <xdr:twoCellAnchor>
    <xdr:from>
      <xdr:col>20</xdr:col>
      <xdr:colOff>190500</xdr:colOff>
      <xdr:row>13</xdr:row>
      <xdr:rowOff>91440</xdr:rowOff>
    </xdr:from>
    <xdr:to>
      <xdr:col>23</xdr:col>
      <xdr:colOff>301121</xdr:colOff>
      <xdr:row>15</xdr:row>
      <xdr:rowOff>45720</xdr:rowOff>
    </xdr:to>
    <xdr:sp macro="" textlink="Analysis!AS2">
      <xdr:nvSpPr>
        <xdr:cNvPr id="120" name="TextBox 119">
          <a:extLst>
            <a:ext uri="{FF2B5EF4-FFF2-40B4-BE49-F238E27FC236}">
              <a16:creationId xmlns:a16="http://schemas.microsoft.com/office/drawing/2014/main" id="{F551FA00-65CD-4C0A-B190-21824C5288A0}"/>
            </a:ext>
          </a:extLst>
        </xdr:cNvPr>
        <xdr:cNvSpPr txBox="1"/>
      </xdr:nvSpPr>
      <xdr:spPr>
        <a:xfrm>
          <a:off x="12382500" y="246888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43E689-035A-40EE-AC25-041B132D3994}" type="TxLink">
            <a:rPr lang="en-US" sz="1300" b="1">
              <a:solidFill>
                <a:schemeClr val="accent2"/>
              </a:solidFill>
              <a:latin typeface="Arial" panose="020B0604020202020204" pitchFamily="34" charset="0"/>
              <a:ea typeface="+mn-ea"/>
              <a:cs typeface="Arial" panose="020B0604020202020204" pitchFamily="34" charset="0"/>
            </a:rPr>
            <a:pPr marL="0" indent="0" algn="ctr"/>
            <a:t>20 buses</a:t>
          </a:fld>
          <a:endParaRPr lang="en-AE" sz="1300" b="1">
            <a:solidFill>
              <a:schemeClr val="accent2"/>
            </a:solidFill>
            <a:latin typeface="Arial" panose="020B0604020202020204" pitchFamily="34" charset="0"/>
            <a:ea typeface="+mn-ea"/>
            <a:cs typeface="Arial" panose="020B0604020202020204" pitchFamily="34" charset="0"/>
          </a:endParaRPr>
        </a:p>
      </xdr:txBody>
    </xdr:sp>
    <xdr:clientData/>
  </xdr:twoCellAnchor>
  <xdr:twoCellAnchor>
    <xdr:from>
      <xdr:col>16</xdr:col>
      <xdr:colOff>411480</xdr:colOff>
      <xdr:row>13</xdr:row>
      <xdr:rowOff>91440</xdr:rowOff>
    </xdr:from>
    <xdr:to>
      <xdr:col>19</xdr:col>
      <xdr:colOff>522101</xdr:colOff>
      <xdr:row>15</xdr:row>
      <xdr:rowOff>45720</xdr:rowOff>
    </xdr:to>
    <xdr:sp macro="" textlink="Analysis!AS3">
      <xdr:nvSpPr>
        <xdr:cNvPr id="121" name="TextBox 120">
          <a:extLst>
            <a:ext uri="{FF2B5EF4-FFF2-40B4-BE49-F238E27FC236}">
              <a16:creationId xmlns:a16="http://schemas.microsoft.com/office/drawing/2014/main" id="{B7CB9F5C-4DCC-4124-A9C0-26984CC00881}"/>
            </a:ext>
          </a:extLst>
        </xdr:cNvPr>
        <xdr:cNvSpPr txBox="1"/>
      </xdr:nvSpPr>
      <xdr:spPr>
        <a:xfrm>
          <a:off x="10165080" y="246888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C64A11-F698-4CB6-B28B-4BA036ACD3E4}" type="TxLink">
            <a:rPr lang="en-US" sz="1300" b="1">
              <a:solidFill>
                <a:schemeClr val="accent2"/>
              </a:solidFill>
              <a:latin typeface="Arial" panose="020B0604020202020204" pitchFamily="34" charset="0"/>
              <a:ea typeface="+mn-ea"/>
              <a:cs typeface="Arial" panose="020B0604020202020204" pitchFamily="34" charset="0"/>
            </a:rPr>
            <a:pPr marL="0" indent="0" algn="ctr"/>
            <a:t>19 buses</a:t>
          </a:fld>
          <a:endParaRPr lang="en-AE" sz="1300" b="1">
            <a:solidFill>
              <a:schemeClr val="accent2"/>
            </a:solidFill>
            <a:latin typeface="Arial" panose="020B0604020202020204" pitchFamily="34" charset="0"/>
            <a:ea typeface="+mn-ea"/>
            <a:cs typeface="Arial" panose="020B0604020202020204" pitchFamily="34" charset="0"/>
          </a:endParaRPr>
        </a:p>
      </xdr:txBody>
    </xdr:sp>
    <xdr:clientData/>
  </xdr:twoCellAnchor>
  <xdr:twoCellAnchor>
    <xdr:from>
      <xdr:col>18</xdr:col>
      <xdr:colOff>297180</xdr:colOff>
      <xdr:row>19</xdr:row>
      <xdr:rowOff>175260</xdr:rowOff>
    </xdr:from>
    <xdr:to>
      <xdr:col>21</xdr:col>
      <xdr:colOff>407801</xdr:colOff>
      <xdr:row>21</xdr:row>
      <xdr:rowOff>129540</xdr:rowOff>
    </xdr:to>
    <xdr:sp macro="" textlink="">
      <xdr:nvSpPr>
        <xdr:cNvPr id="122" name="TextBox 121">
          <a:extLst>
            <a:ext uri="{FF2B5EF4-FFF2-40B4-BE49-F238E27FC236}">
              <a16:creationId xmlns:a16="http://schemas.microsoft.com/office/drawing/2014/main" id="{9D0B283E-B0B5-46D9-B245-05ABE59440AD}"/>
            </a:ext>
          </a:extLst>
        </xdr:cNvPr>
        <xdr:cNvSpPr txBox="1"/>
      </xdr:nvSpPr>
      <xdr:spPr>
        <a:xfrm>
          <a:off x="11269980" y="364998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Well Utilized</a:t>
          </a:r>
        </a:p>
      </xdr:txBody>
    </xdr:sp>
    <xdr:clientData/>
  </xdr:twoCellAnchor>
  <xdr:twoCellAnchor>
    <xdr:from>
      <xdr:col>18</xdr:col>
      <xdr:colOff>297180</xdr:colOff>
      <xdr:row>21</xdr:row>
      <xdr:rowOff>30480</xdr:rowOff>
    </xdr:from>
    <xdr:to>
      <xdr:col>21</xdr:col>
      <xdr:colOff>407801</xdr:colOff>
      <xdr:row>22</xdr:row>
      <xdr:rowOff>167640</xdr:rowOff>
    </xdr:to>
    <xdr:sp macro="" textlink="Analysis!AS4">
      <xdr:nvSpPr>
        <xdr:cNvPr id="123" name="TextBox 122">
          <a:extLst>
            <a:ext uri="{FF2B5EF4-FFF2-40B4-BE49-F238E27FC236}">
              <a16:creationId xmlns:a16="http://schemas.microsoft.com/office/drawing/2014/main" id="{29726708-03C0-4937-8F51-AFA176E5E71B}"/>
            </a:ext>
          </a:extLst>
        </xdr:cNvPr>
        <xdr:cNvSpPr txBox="1"/>
      </xdr:nvSpPr>
      <xdr:spPr>
        <a:xfrm>
          <a:off x="11269980" y="387096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DAB92F-057C-4A96-870A-DAE5416BC12D}" type="TxLink">
            <a:rPr lang="en-US" sz="1300" b="1">
              <a:solidFill>
                <a:srgbClr val="FFC000"/>
              </a:solidFill>
              <a:latin typeface="Arial" panose="020B0604020202020204" pitchFamily="34" charset="0"/>
              <a:ea typeface="+mn-ea"/>
              <a:cs typeface="Arial" panose="020B0604020202020204" pitchFamily="34" charset="0"/>
            </a:rPr>
            <a:pPr marL="0" indent="0" algn="ctr"/>
            <a:t>38 buses</a:t>
          </a:fld>
          <a:endParaRPr lang="en-AE" sz="13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editAs="oneCell">
    <xdr:from>
      <xdr:col>20</xdr:col>
      <xdr:colOff>160020</xdr:colOff>
      <xdr:row>0</xdr:row>
      <xdr:rowOff>54116</xdr:rowOff>
    </xdr:from>
    <xdr:to>
      <xdr:col>23</xdr:col>
      <xdr:colOff>80010</xdr:colOff>
      <xdr:row>6</xdr:row>
      <xdr:rowOff>38100</xdr:rowOff>
    </xdr:to>
    <xdr:pic>
      <xdr:nvPicPr>
        <xdr:cNvPr id="125" name="Picture 124">
          <a:extLst>
            <a:ext uri="{FF2B5EF4-FFF2-40B4-BE49-F238E27FC236}">
              <a16:creationId xmlns:a16="http://schemas.microsoft.com/office/drawing/2014/main" id="{5ED9E6E1-7801-2D4E-3C0E-EB304AAFDB0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flipH="1">
          <a:off x="12352020" y="54116"/>
          <a:ext cx="1748790" cy="1081264"/>
        </a:xfrm>
        <a:prstGeom prst="rect">
          <a:avLst/>
        </a:prstGeom>
      </xdr:spPr>
    </xdr:pic>
    <xdr:clientData/>
  </xdr:twoCellAnchor>
  <xdr:twoCellAnchor>
    <xdr:from>
      <xdr:col>16</xdr:col>
      <xdr:colOff>388620</xdr:colOff>
      <xdr:row>24</xdr:row>
      <xdr:rowOff>91440</xdr:rowOff>
    </xdr:from>
    <xdr:to>
      <xdr:col>21</xdr:col>
      <xdr:colOff>563880</xdr:colOff>
      <xdr:row>26</xdr:row>
      <xdr:rowOff>45720</xdr:rowOff>
    </xdr:to>
    <xdr:sp macro="" textlink="">
      <xdr:nvSpPr>
        <xdr:cNvPr id="127" name="TextBox 126">
          <a:extLst>
            <a:ext uri="{FF2B5EF4-FFF2-40B4-BE49-F238E27FC236}">
              <a16:creationId xmlns:a16="http://schemas.microsoft.com/office/drawing/2014/main" id="{19EDC904-C6DB-3410-4A5E-B9295675538E}"/>
            </a:ext>
          </a:extLst>
        </xdr:cNvPr>
        <xdr:cNvSpPr txBox="1"/>
      </xdr:nvSpPr>
      <xdr:spPr>
        <a:xfrm>
          <a:off x="10142220" y="4480560"/>
          <a:ext cx="32232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Passenger Distribution: AM vs PM</a:t>
          </a:r>
        </a:p>
      </xdr:txBody>
    </xdr:sp>
    <xdr:clientData/>
  </xdr:twoCellAnchor>
  <xdr:twoCellAnchor>
    <xdr:from>
      <xdr:col>17</xdr:col>
      <xdr:colOff>0</xdr:colOff>
      <xdr:row>25</xdr:row>
      <xdr:rowOff>0</xdr:rowOff>
    </xdr:from>
    <xdr:to>
      <xdr:col>17</xdr:col>
      <xdr:colOff>132517</xdr:colOff>
      <xdr:row>25</xdr:row>
      <xdr:rowOff>126000</xdr:rowOff>
    </xdr:to>
    <xdr:sp macro="" textlink="">
      <xdr:nvSpPr>
        <xdr:cNvPr id="128" name="Oval 127">
          <a:extLst>
            <a:ext uri="{FF2B5EF4-FFF2-40B4-BE49-F238E27FC236}">
              <a16:creationId xmlns:a16="http://schemas.microsoft.com/office/drawing/2014/main" id="{0EC0B1C2-E4F2-E88D-C0FC-FAEA6A49E893}"/>
            </a:ext>
          </a:extLst>
        </xdr:cNvPr>
        <xdr:cNvSpPr/>
      </xdr:nvSpPr>
      <xdr:spPr>
        <a:xfrm>
          <a:off x="10363200" y="4572000"/>
          <a:ext cx="132517"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editAs="oneCell">
    <xdr:from>
      <xdr:col>17</xdr:col>
      <xdr:colOff>96660</xdr:colOff>
      <xdr:row>27</xdr:row>
      <xdr:rowOff>121920</xdr:rowOff>
    </xdr:from>
    <xdr:to>
      <xdr:col>18</xdr:col>
      <xdr:colOff>284340</xdr:colOff>
      <xdr:row>32</xdr:row>
      <xdr:rowOff>4800</xdr:rowOff>
    </xdr:to>
    <xdr:pic>
      <xdr:nvPicPr>
        <xdr:cNvPr id="131" name="Picture 130">
          <a:extLst>
            <a:ext uri="{FF2B5EF4-FFF2-40B4-BE49-F238E27FC236}">
              <a16:creationId xmlns:a16="http://schemas.microsoft.com/office/drawing/2014/main" id="{99A47634-FF26-E418-40EF-1662BCBFB3C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459860" y="5059680"/>
          <a:ext cx="797280" cy="797280"/>
        </a:xfrm>
        <a:prstGeom prst="rect">
          <a:avLst/>
        </a:prstGeom>
      </xdr:spPr>
    </xdr:pic>
    <xdr:clientData/>
  </xdr:twoCellAnchor>
  <xdr:twoCellAnchor editAs="oneCell">
    <xdr:from>
      <xdr:col>17</xdr:col>
      <xdr:colOff>96660</xdr:colOff>
      <xdr:row>33</xdr:row>
      <xdr:rowOff>89040</xdr:rowOff>
    </xdr:from>
    <xdr:to>
      <xdr:col>18</xdr:col>
      <xdr:colOff>284340</xdr:colOff>
      <xdr:row>37</xdr:row>
      <xdr:rowOff>154800</xdr:rowOff>
    </xdr:to>
    <xdr:pic>
      <xdr:nvPicPr>
        <xdr:cNvPr id="133" name="Picture 132">
          <a:extLst>
            <a:ext uri="{FF2B5EF4-FFF2-40B4-BE49-F238E27FC236}">
              <a16:creationId xmlns:a16="http://schemas.microsoft.com/office/drawing/2014/main" id="{E60B65CB-03F9-CBCA-3F87-81F213DD773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459860" y="6124080"/>
          <a:ext cx="797280" cy="797280"/>
        </a:xfrm>
        <a:prstGeom prst="rect">
          <a:avLst/>
        </a:prstGeom>
      </xdr:spPr>
    </xdr:pic>
    <xdr:clientData/>
  </xdr:twoCellAnchor>
  <xdr:twoCellAnchor>
    <xdr:from>
      <xdr:col>18</xdr:col>
      <xdr:colOff>327661</xdr:colOff>
      <xdr:row>28</xdr:row>
      <xdr:rowOff>175260</xdr:rowOff>
    </xdr:from>
    <xdr:to>
      <xdr:col>20</xdr:col>
      <xdr:colOff>188461</xdr:colOff>
      <xdr:row>30</xdr:row>
      <xdr:rowOff>129540</xdr:rowOff>
    </xdr:to>
    <xdr:sp macro="" textlink="Analysis!AX2">
      <xdr:nvSpPr>
        <xdr:cNvPr id="134" name="TextBox 133">
          <a:extLst>
            <a:ext uri="{FF2B5EF4-FFF2-40B4-BE49-F238E27FC236}">
              <a16:creationId xmlns:a16="http://schemas.microsoft.com/office/drawing/2014/main" id="{57C47B06-FA19-447A-B49F-411A5908E193}"/>
            </a:ext>
          </a:extLst>
        </xdr:cNvPr>
        <xdr:cNvSpPr txBox="1"/>
      </xdr:nvSpPr>
      <xdr:spPr>
        <a:xfrm>
          <a:off x="11300461" y="5295900"/>
          <a:ext cx="10800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7BA720-3B3B-401E-9CD8-AC500F0514A2}" type="TxLink">
            <a:rPr lang="en-US" sz="1600" b="1">
              <a:solidFill>
                <a:srgbClr val="FFC000"/>
              </a:solidFill>
              <a:latin typeface="Arial" panose="020B0604020202020204" pitchFamily="34" charset="0"/>
              <a:ea typeface="+mn-ea"/>
              <a:cs typeface="Arial" panose="020B0604020202020204" pitchFamily="34" charset="0"/>
            </a:rPr>
            <a:pPr marL="0" indent="0" algn="ctr"/>
            <a:t>35.39%</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18</xdr:col>
      <xdr:colOff>304799</xdr:colOff>
      <xdr:row>34</xdr:row>
      <xdr:rowOff>144780</xdr:rowOff>
    </xdr:from>
    <xdr:to>
      <xdr:col>20</xdr:col>
      <xdr:colOff>165599</xdr:colOff>
      <xdr:row>36</xdr:row>
      <xdr:rowOff>99060</xdr:rowOff>
    </xdr:to>
    <xdr:sp macro="" textlink="Analysis!AX3">
      <xdr:nvSpPr>
        <xdr:cNvPr id="136" name="TextBox 135">
          <a:extLst>
            <a:ext uri="{FF2B5EF4-FFF2-40B4-BE49-F238E27FC236}">
              <a16:creationId xmlns:a16="http://schemas.microsoft.com/office/drawing/2014/main" id="{A53F6D4E-9237-4B3A-BC98-19E4FBB8BF96}"/>
            </a:ext>
          </a:extLst>
        </xdr:cNvPr>
        <xdr:cNvSpPr txBox="1"/>
      </xdr:nvSpPr>
      <xdr:spPr>
        <a:xfrm>
          <a:off x="11277599" y="6362700"/>
          <a:ext cx="10800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CA484F-DF57-469D-BF97-343809EE19D3}" type="TxLink">
            <a:rPr lang="en-US" sz="1600" b="1">
              <a:solidFill>
                <a:srgbClr val="FFC000"/>
              </a:solidFill>
              <a:latin typeface="Arial" panose="020B0604020202020204" pitchFamily="34" charset="0"/>
              <a:ea typeface="+mn-ea"/>
              <a:cs typeface="Arial" panose="020B0604020202020204" pitchFamily="34" charset="0"/>
            </a:rPr>
            <a:pPr marL="0" indent="0" algn="ctr"/>
            <a:t>64.61%</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19</xdr:col>
      <xdr:colOff>548640</xdr:colOff>
      <xdr:row>28</xdr:row>
      <xdr:rowOff>175260</xdr:rowOff>
    </xdr:from>
    <xdr:to>
      <xdr:col>22</xdr:col>
      <xdr:colOff>320040</xdr:colOff>
      <xdr:row>30</xdr:row>
      <xdr:rowOff>129540</xdr:rowOff>
    </xdr:to>
    <xdr:sp macro="" textlink="">
      <xdr:nvSpPr>
        <xdr:cNvPr id="139" name="TextBox 138">
          <a:extLst>
            <a:ext uri="{FF2B5EF4-FFF2-40B4-BE49-F238E27FC236}">
              <a16:creationId xmlns:a16="http://schemas.microsoft.com/office/drawing/2014/main" id="{D5FD6E99-6112-43D4-B73C-80AEFF02AB2F}"/>
            </a:ext>
          </a:extLst>
        </xdr:cNvPr>
        <xdr:cNvSpPr txBox="1"/>
      </xdr:nvSpPr>
      <xdr:spPr>
        <a:xfrm>
          <a:off x="12131040" y="5295900"/>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of total</a:t>
          </a:r>
          <a:r>
            <a:rPr lang="en-AE" sz="1100" b="1" baseline="0">
              <a:solidFill>
                <a:schemeClr val="accent4">
                  <a:lumMod val="20000"/>
                  <a:lumOff val="80000"/>
                </a:schemeClr>
              </a:solidFill>
              <a:latin typeface="Arial" panose="020B0604020202020204" pitchFamily="34" charset="0"/>
              <a:cs typeface="Arial" panose="020B0604020202020204" pitchFamily="34" charset="0"/>
            </a:rPr>
            <a:t> passengers</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19</xdr:col>
      <xdr:colOff>548640</xdr:colOff>
      <xdr:row>34</xdr:row>
      <xdr:rowOff>144780</xdr:rowOff>
    </xdr:from>
    <xdr:to>
      <xdr:col>22</xdr:col>
      <xdr:colOff>320040</xdr:colOff>
      <xdr:row>36</xdr:row>
      <xdr:rowOff>99060</xdr:rowOff>
    </xdr:to>
    <xdr:sp macro="" textlink="">
      <xdr:nvSpPr>
        <xdr:cNvPr id="140" name="TextBox 139">
          <a:extLst>
            <a:ext uri="{FF2B5EF4-FFF2-40B4-BE49-F238E27FC236}">
              <a16:creationId xmlns:a16="http://schemas.microsoft.com/office/drawing/2014/main" id="{40E6AF2A-6E11-41EB-8EA1-6B1AC48E8C6F}"/>
            </a:ext>
          </a:extLst>
        </xdr:cNvPr>
        <xdr:cNvSpPr txBox="1"/>
      </xdr:nvSpPr>
      <xdr:spPr>
        <a:xfrm>
          <a:off x="12131040" y="6362700"/>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of total</a:t>
          </a:r>
          <a:r>
            <a:rPr lang="en-AE" sz="1100" b="1" baseline="0">
              <a:solidFill>
                <a:schemeClr val="accent4">
                  <a:lumMod val="20000"/>
                  <a:lumOff val="80000"/>
                </a:schemeClr>
              </a:solidFill>
              <a:latin typeface="Arial" panose="020B0604020202020204" pitchFamily="34" charset="0"/>
              <a:cs typeface="Arial" panose="020B0604020202020204" pitchFamily="34" charset="0"/>
            </a:rPr>
            <a:t> passengers</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2</xdr:row>
      <xdr:rowOff>45721</xdr:rowOff>
    </xdr:from>
    <xdr:to>
      <xdr:col>1</xdr:col>
      <xdr:colOff>160019</xdr:colOff>
      <xdr:row>13</xdr:row>
      <xdr:rowOff>15240</xdr:rowOff>
    </xdr:to>
    <xdr:pic>
      <xdr:nvPicPr>
        <xdr:cNvPr id="142" name="Picture 141">
          <a:extLst>
            <a:ext uri="{FF2B5EF4-FFF2-40B4-BE49-F238E27FC236}">
              <a16:creationId xmlns:a16="http://schemas.microsoft.com/office/drawing/2014/main" id="{66773765-9137-A302-FC48-65C594390E7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411481"/>
          <a:ext cx="769619" cy="1981199"/>
        </a:xfrm>
        <a:prstGeom prst="rect">
          <a:avLst/>
        </a:prstGeom>
      </xdr:spPr>
    </xdr:pic>
    <xdr:clientData/>
  </xdr:twoCellAnchor>
  <xdr:twoCellAnchor editAs="oneCell">
    <xdr:from>
      <xdr:col>0</xdr:col>
      <xdr:colOff>53340</xdr:colOff>
      <xdr:row>13</xdr:row>
      <xdr:rowOff>30480</xdr:rowOff>
    </xdr:from>
    <xdr:to>
      <xdr:col>1</xdr:col>
      <xdr:colOff>90810</xdr:colOff>
      <xdr:row>27</xdr:row>
      <xdr:rowOff>137159</xdr:rowOff>
    </xdr:to>
    <mc:AlternateContent xmlns:mc="http://schemas.openxmlformats.org/markup-compatibility/2006">
      <mc:Choice xmlns:a14="http://schemas.microsoft.com/office/drawing/2010/main" Requires="a14">
        <xdr:graphicFrame macro="">
          <xdr:nvGraphicFramePr>
            <xdr:cNvPr id="143" name="Year">
              <a:extLst>
                <a:ext uri="{FF2B5EF4-FFF2-40B4-BE49-F238E27FC236}">
                  <a16:creationId xmlns:a16="http://schemas.microsoft.com/office/drawing/2014/main" id="{2BADCD79-1837-433F-8ECF-37967A1D039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3340" y="2407920"/>
              <a:ext cx="647070" cy="266699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68580</xdr:rowOff>
    </xdr:from>
    <xdr:to>
      <xdr:col>1</xdr:col>
      <xdr:colOff>160019</xdr:colOff>
      <xdr:row>38</xdr:row>
      <xdr:rowOff>38099</xdr:rowOff>
    </xdr:to>
    <xdr:pic>
      <xdr:nvPicPr>
        <xdr:cNvPr id="144" name="Picture 143">
          <a:extLst>
            <a:ext uri="{FF2B5EF4-FFF2-40B4-BE49-F238E27FC236}">
              <a16:creationId xmlns:a16="http://schemas.microsoft.com/office/drawing/2014/main" id="{9A945A31-B05A-4A8A-995A-F7A5375EEDA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5006340"/>
          <a:ext cx="769619" cy="1981199"/>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0.31429</cdr:x>
      <cdr:y>0.37209</cdr:y>
    </cdr:from>
    <cdr:to>
      <cdr:x>0.69048</cdr:x>
      <cdr:y>0.61628</cdr:y>
    </cdr:to>
    <cdr:sp macro="" textlink="Analysis!$AR$8">
      <cdr:nvSpPr>
        <cdr:cNvPr id="2" name="TextBox 1">
          <a:extLst xmlns:a="http://schemas.openxmlformats.org/drawingml/2006/main">
            <a:ext uri="{FF2B5EF4-FFF2-40B4-BE49-F238E27FC236}">
              <a16:creationId xmlns:a16="http://schemas.microsoft.com/office/drawing/2014/main" id="{B5DD4E72-F5C7-7AE8-804C-9BDBF7003F2D}"/>
            </a:ext>
          </a:extLst>
        </cdr:cNvPr>
        <cdr:cNvSpPr txBox="1"/>
      </cdr:nvSpPr>
      <cdr:spPr>
        <a:xfrm xmlns:a="http://schemas.openxmlformats.org/drawingml/2006/main">
          <a:off x="502920" y="487680"/>
          <a:ext cx="601980" cy="3200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p xmlns:a="http://schemas.openxmlformats.org/drawingml/2006/main">
          <a:pPr marL="0" indent="0" algn="ctr"/>
          <a:fld id="{B81160C8-5F68-47B9-8FC3-9C1780FB84E3}" type="TxLink">
            <a:rPr lang="en-US" sz="1600" b="1">
              <a:solidFill>
                <a:schemeClr val="accent2"/>
              </a:solidFill>
              <a:latin typeface="Arial" panose="020B0604020202020204" pitchFamily="34" charset="0"/>
              <a:ea typeface="+mn-ea"/>
              <a:cs typeface="Arial" panose="020B0604020202020204" pitchFamily="34" charset="0"/>
            </a:rPr>
            <a:pPr marL="0" indent="0" algn="ctr"/>
            <a:t>26%</a:t>
          </a:fld>
          <a:endParaRPr lang="en-AE" sz="1600" b="1">
            <a:solidFill>
              <a:schemeClr val="accent2"/>
            </a:solidFill>
            <a:latin typeface="Arial" panose="020B0604020202020204" pitchFamily="34" charset="0"/>
            <a:ea typeface="+mn-ea"/>
            <a:cs typeface="Arial" panose="020B0604020202020204" pitchFamily="34" charset="0"/>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397875347226" createdVersion="8" refreshedVersion="8" minRefreshableVersion="3" recordCount="0" supportSubquery="1" supportAdvancedDrill="1" xr:uid="{8F9C6571-341D-4495-A8FF-D06861B5F9C2}">
  <cacheSource type="external" connectionId="7"/>
  <cacheFields count="5">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Year].[Year]" caption="Year" numFmtId="0" hierarchy="6"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Dim_dates].[Year].&amp;[2023]"/>
            <x15:cachedUniqueName index="1" name="[Dim_dates].[Year].&amp;[2024]"/>
          </x15:cachedUniqueNames>
        </ext>
      </extLst>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4"/>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5949076" createdVersion="8" refreshedVersion="8" minRefreshableVersion="3" recordCount="0" supportSubquery="1" supportAdvancedDrill="1" xr:uid="{C8EE7035-30F7-4B41-8C7A-9541DE0BF519}">
  <cacheSource type="external" connectionId="7"/>
  <cacheFields count="6">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Day Name].[Day Name]" caption="Day Name" numFmtId="0" hierarchy="9" level="1">
      <sharedItems count="7">
        <s v="Fri"/>
        <s v="Mon"/>
        <s v="Sat"/>
        <s v="Sun"/>
        <s v="Thu"/>
        <s v="Tue"/>
        <s v="Wed"/>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5"/>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2" memberValueDatatype="130" unbalanced="0">
      <fieldsUsage count="2">
        <fieldUsage x="-1"/>
        <fieldUsage x="4"/>
      </fieldsUsage>
    </cacheHierarchy>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6296299" createdVersion="8" refreshedVersion="8" minRefreshableVersion="3" recordCount="0" supportSubquery="1" supportAdvancedDrill="1" xr:uid="{B79BB1E8-66D3-47B5-99AF-D52E7E08FA08}">
  <cacheSource type="external" connectionId="7"/>
  <cacheFields count="7">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Day Name].[Day Name]" caption="Day Name" numFmtId="0" hierarchy="9" level="1">
      <sharedItems count="7">
        <s v="Fri"/>
        <s v="Mon"/>
        <s v="Sat"/>
        <s v="Sun"/>
        <s v="Thu"/>
        <s v="Tue"/>
        <s v="Wed"/>
      </sharedItems>
    </cacheField>
    <cacheField name="[Dim_dates].[Month Name].[Month Name]" caption="Month Name" numFmtId="0" hierarchy="7" level="1">
      <sharedItems count="2">
        <s v="Dec"/>
        <s v="Jan"/>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6"/>
      </fieldsUsage>
    </cacheHierarchy>
    <cacheHierarchy uniqueName="[Dim_dates].[Month Name]" caption="Month Name" attribute="1" defaultMemberUniqueName="[Dim_dates].[Month Name].[All]" allUniqueName="[Dim_dates].[Month Name].[All]" dimensionUniqueName="[Dim_dates]" displayFolder="" count="2" memberValueDatatype="130" unbalanced="0">
      <fieldsUsage count="2">
        <fieldUsage x="-1"/>
        <fieldUsage x="5"/>
      </fieldsUsage>
    </cacheHierarchy>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2" memberValueDatatype="130" unbalanced="0">
      <fieldsUsage count="2">
        <fieldUsage x="-1"/>
        <fieldUsage x="4"/>
      </fieldsUsage>
    </cacheHierarchy>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6643515" createdVersion="8" refreshedVersion="8" minRefreshableVersion="3" recordCount="0" supportSubquery="1" supportAdvancedDrill="1" xr:uid="{8620F93E-FAF8-4BAF-A8DF-4FB2933DDDA4}">
  <cacheSource type="external" connectionId="7"/>
  <cacheFields count="7">
    <cacheField name="[Dim_routes].[Route Name].[Route Name]" caption="Route Name" numFmtId="0" hierarchy="18" level="1">
      <sharedItems count="1">
        <s v="East-West Express"/>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Day Name].[Day Name]" caption="Day Name" numFmtId="0" hierarchy="9" level="1">
      <sharedItems count="7">
        <s v="Fri"/>
        <s v="Mon"/>
        <s v="Sat"/>
        <s v="Sun"/>
        <s v="Thu"/>
        <s v="Tue"/>
        <s v="Wed"/>
      </sharedItems>
    </cacheField>
    <cacheField name="[Dim_dates].[Month Name].[Month Name]" caption="Month Name" numFmtId="0" hierarchy="7" level="1">
      <sharedItems count="2">
        <s v="Dec"/>
        <s v="Jan"/>
      </sharedItems>
    </cacheField>
    <cacheField name="[Facttable_ridership].[Utilization Group].[Utilization Group]" caption="Utilization Group" numFmtId="0" hierarchy="34" level="1">
      <sharedItems count="3">
        <s v="Over Utilized"/>
        <s v="Under Utilized"/>
        <s v="Well Utilized"/>
      </sharedItems>
    </cacheField>
    <cacheField name="[Measures].[Total Buses]" caption="Total Buses" numFmtId="0" hierarchy="41" level="32767"/>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6"/>
      </fieldsUsage>
    </cacheHierarchy>
    <cacheHierarchy uniqueName="[Dim_dates].[Month Name]" caption="Month Name" attribute="1" defaultMemberUniqueName="[Dim_dates].[Month Name].[All]" allUniqueName="[Dim_dates].[Month Name].[All]" dimensionUniqueName="[Dim_dates]" displayFolder="" count="2" memberValueDatatype="130" unbalanced="0">
      <fieldsUsage count="2">
        <fieldUsage x="-1"/>
        <fieldUsage x="3"/>
      </fieldsUsage>
    </cacheHierarchy>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2" memberValueDatatype="130" unbalanced="0">
      <fieldsUsage count="2">
        <fieldUsage x="-1"/>
        <fieldUsage x="2"/>
      </fieldsUsage>
    </cacheHierarchy>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0"/>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2" memberValueDatatype="130" unbalanced="0">
      <fieldsUsage count="2">
        <fieldUsage x="-1"/>
        <fieldUsage x="4"/>
      </fieldsUsage>
    </cacheHierarchy>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s Per Trip]" caption="Average Passengers Per Trip" measure="1" displayFolder="" measureGroup="Calculations" count="0"/>
    <cacheHierarchy uniqueName="[Measures].[Total Buses]" caption="Total Buses" measure="1" displayFolder="" measureGroup="Calculations" count="0" oneField="1">
      <fieldsUsage count="1">
        <fieldUsage x="5"/>
      </fieldsUsage>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7106484" createdVersion="8" refreshedVersion="8" minRefreshableVersion="3" recordCount="0" supportSubquery="1" supportAdvancedDrill="1" xr:uid="{E3D5BB4E-8679-43FA-A876-E5E32EBCD0E8}">
  <cacheSource type="external" connectionId="7"/>
  <cacheFields count="3">
    <cacheField name="[Facttable_ridership].[AM/PM].[AM/PM]" caption="AM/PM" numFmtId="0" hierarchy="30" level="1">
      <sharedItems count="2">
        <s v="AM"/>
        <s v="PM"/>
      </sharedItems>
    </cacheField>
    <cacheField name="[Measures].[Total Passengers]" caption="Total Passengers" numFmtId="0" hierarchy="39" level="32767"/>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2"/>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0" memberValueDatatype="130" unbalanced="0"/>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2" memberValueDatatype="130" unbalanced="0">
      <fieldsUsage count="2">
        <fieldUsage x="-1"/>
        <fieldUsage x="0"/>
      </fieldsUsage>
    </cacheHierarchy>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397881712961" createdVersion="3" refreshedVersion="8" minRefreshableVersion="3" recordCount="0" supportSubquery="1" supportAdvancedDrill="1" xr:uid="{C05F758A-1F7C-4C34-B141-D3B72468D9FD}">
  <cacheSource type="external" connectionId="7">
    <extLst>
      <ext xmlns:x14="http://schemas.microsoft.com/office/spreadsheetml/2009/9/main" uri="{F057638F-6D5F-4e77-A914-E7F072B9BCA8}">
        <x14:sourceConnection name="ThisWorkbookDataModel"/>
      </ext>
    </extLst>
  </cacheSource>
  <cacheFields count="0"/>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0" memberValueDatatype="130" unbalanced="0"/>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8126054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397877430558" createdVersion="8" refreshedVersion="8" minRefreshableVersion="3" recordCount="0" supportSubquery="1" supportAdvancedDrill="1" xr:uid="{176BD08F-FEDF-4661-92A3-2395985621F8}">
  <cacheSource type="external" connectionId="7"/>
  <cacheFields count="6">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Year].[Year]" caption="Year" numFmtId="0" hierarchy="6"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Dim_dates].[Year].&amp;[2023]"/>
            <x15:cachedUniqueName index="1" name="[Dim_dates].[Year].&amp;[2024]"/>
          </x15:cachedUniqueNames>
        </ext>
      </extLst>
    </cacheField>
    <cacheField name="Dummy0" numFmtId="0" hierarchy="59" level="32767">
      <extLst>
        <ext xmlns:x14="http://schemas.microsoft.com/office/spreadsheetml/2009/9/main" uri="{63CAB8AC-B538-458d-9737-405883B0398D}">
          <x14:cacheField ignore="1"/>
        </ext>
      </extLst>
    </cacheField>
  </cacheFields>
  <cacheHierarchies count="60">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4"/>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Dummy0" caption="Calculation" measure="1" count="0">
      <extLst>
        <ext xmlns:x14="http://schemas.microsoft.com/office/spreadsheetml/2009/9/main" uri="{8CF416AD-EC4C-4aba-99F5-12A058AE0983}">
          <x14:cacheHierarchy ignore="1"/>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2939813" createdVersion="8" refreshedVersion="8" minRefreshableVersion="3" recordCount="0" supportSubquery="1" supportAdvancedDrill="1" xr:uid="{5B0E52DC-8A51-433A-96AC-4ABDEFAF8089}">
  <cacheSource type="external" connectionId="7"/>
  <cacheFields count="3">
    <cacheField name="[Measures].[Total Passengers]" caption="Total Passengers" numFmtId="0" hierarchy="39" level="32767"/>
    <cacheField name="[Measures].[Average Passengers Per Trip]" caption="Average Passengers Per Trip" numFmtId="0" hierarchy="40" level="32767"/>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2"/>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0" memberValueDatatype="130" unbalanced="0"/>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oneField="1">
      <fieldsUsage count="1">
        <fieldUsage x="1"/>
      </fieldsUsage>
    </cacheHierarchy>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3518521" createdVersion="8" refreshedVersion="8" minRefreshableVersion="3" recordCount="0" supportSubquery="1" supportAdvancedDrill="1" xr:uid="{95CF9418-1205-4267-BA96-C6A3F4ED2292}">
  <cacheSource type="external" connectionId="7"/>
  <cacheFields count="3">
    <cacheField name="[Measures].[Total Passengers]" caption="Total Passengers" numFmtId="0" hierarchy="39" level="32767"/>
    <cacheField name="[Dim_routes].[Route Name].[Route Name]" caption="Route Name" numFmtId="0" hierarchy="18" level="1">
      <sharedItems count="1">
        <s v="East-West Express"/>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2"/>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3865744" createdVersion="8" refreshedVersion="8" minRefreshableVersion="3" recordCount="0" supportSubquery="1" supportAdvancedDrill="1" xr:uid="{7B87D124-A347-435F-B0B6-DAC3BEA57029}">
  <cacheSource type="external" connectionId="7"/>
  <cacheFields count="3">
    <cacheField name="[Measures].[Total Passengers]" caption="Total Passengers" numFmtId="0" hierarchy="39" level="32767"/>
    <cacheField name="[Dim_routes].[Route Name].[Route Name]" caption="Route Name" numFmtId="0" hierarchy="18" level="1">
      <sharedItems count="1">
        <s v="South Line"/>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2"/>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4328706" createdVersion="8" refreshedVersion="8" minRefreshableVersion="3" recordCount="0" supportSubquery="1" supportAdvancedDrill="1" xr:uid="{E38457A6-690C-475E-883E-F6517A022343}">
  <cacheSource type="external" connectionId="7"/>
  <cacheFields count="4">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3"/>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4675929" createdVersion="8" refreshedVersion="8" minRefreshableVersion="3" recordCount="0" supportSubquery="1" supportAdvancedDrill="1" xr:uid="{C99AF678-EAAC-4BBE-9E14-80A26E513C61}">
  <cacheSource type="external" connectionId="7"/>
  <cacheFields count="4">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3"/>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5023145" createdVersion="8" refreshedVersion="8" minRefreshableVersion="3" recordCount="0" supportSubquery="1" supportAdvancedDrill="1" xr:uid="{300AADEE-B74A-4E26-8C69-C2C86057D990}">
  <cacheSource type="external" connectionId="7"/>
  <cacheFields count="5">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20:57:00" maxDate="1899-12-30T20:57:00" count="1">
        <d v="1899-12-30T20:57:00"/>
      </sharedItems>
      <extLst>
        <ext xmlns:x15="http://schemas.microsoft.com/office/spreadsheetml/2010/11/main" uri="{4F2E5C28-24EA-4eb8-9CBF-B6C8F9C3D259}">
          <x15:cachedUniqueNames>
            <x15:cachedUniqueName index="0" name="[Facttable_ridership].[Time].&amp;[1899-12-30T20:57:00]"/>
          </x15:cachedUniqueNames>
        </ext>
      </extLst>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4"/>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5486114" createdVersion="8" refreshedVersion="8" minRefreshableVersion="3" recordCount="0" supportSubquery="1" supportAdvancedDrill="1" xr:uid="{8379BFEC-41D4-4D9F-AA23-2284A01EFA9D}">
  <cacheSource type="external" connectionId="7"/>
  <cacheFields count="5">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4"/>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D421D9-CAF2-47BC-A0BC-3CD1D44DF4B7}" name="PivotTable18" cacheId="1808" applyNumberFormats="0" applyBorderFormats="0" applyFontFormats="0" applyPatternFormats="0" applyAlignmentFormats="0" applyWidthHeightFormats="1" dataCaption="Values" tag="1f2d540d-cb40-4785-87b6-f05233c40143" updatedVersion="8" minRefreshableVersion="3" useAutoFormatting="1" subtotalHiddenItems="1" rowGrandTotals="0" colGrandTotals="0" itemPrintTitles="1" createdVersion="8" indent="0" compact="0" compactData="0" multipleFieldFilters="0">
  <location ref="AW1:AX3"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fld="1" subtotal="count" showDataAs="percentOfTotal" baseField="0" baseItem="0" numFmtId="1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activeTabTopLevelEntity name="[Calculation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D08AD1-3E7D-4F14-B1FF-94B850F50865}" name="PivotTable1" cacheId="1787" applyNumberFormats="0" applyBorderFormats="0" applyFontFormats="0" applyPatternFormats="0" applyAlignmentFormats="0" applyWidthHeightFormats="1" dataCaption="Values" tag="ba4f13b8-a9a9-47a8-a3ff-9781e44b213c" updatedVersion="8" minRefreshableVersion="3" useAutoFormatting="1" subtotalHiddenItems="1" rowGrandTotals="0" colGrandTotals="0" itemPrintTitles="1" createdVersion="8" indent="0" compact="0" compactData="0" multipleFieldFilters="0" chartFormat="4">
  <location ref="F1:G4" firstHeaderRow="1" firstDataRow="1" firstDataCol="1"/>
  <pivotFields count="4">
    <pivotField dataField="1" compact="0" outline="0" subtotalTop="0" showAll="0" defaultSubtotal="0"/>
    <pivotField compact="0" allDrilled="1" outline="0" subtotalTop="0" showAll="0" measureFilter="1" dataSourceSort="1" defaultSubtotal="0" defaultAttributeDrillState="1">
      <items count="1">
        <item x="0"/>
      </items>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3">
    <i>
      <x v="1"/>
    </i>
    <i>
      <x/>
    </i>
    <i>
      <x v="2"/>
    </i>
  </rowItems>
  <colItems count="1">
    <i/>
  </colItems>
  <dataFields count="1">
    <dataField fld="0"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1" filterVal="1"/>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18A751-7B20-47C6-B224-CF9C794CC06B}" name="PivotTable9" cacheId="1784" applyNumberFormats="0" applyBorderFormats="0" applyFontFormats="0" applyPatternFormats="0" applyAlignmentFormats="0" applyWidthHeightFormats="1" dataCaption="Values" tag="d7d6d9f4-a9f5-488d-bc00-ddd0559b40ba" updatedVersion="8" minRefreshableVersion="3" useAutoFormatting="1" subtotalHiddenItems="1" rowGrandTotals="0" colGrandTotals="0" itemPrintTitles="1" createdVersion="8" indent="0" compact="0" compactData="0" multipleFieldFilters="0">
  <location ref="A9:B10" firstHeaderRow="1" firstDataRow="1" firstDataCol="1"/>
  <pivotFields count="3">
    <pivotField dataField="1" compact="0" outline="0" subtotalTop="0" showAll="0" defaultSubtotal="0"/>
    <pivotField axis="axisRow" compact="0" allDrilled="1" outline="0" subtotalTop="0" showAll="0" measureFilter="1" dataSourceSort="1" defaultSubtotal="0" defaultAttributeDrillState="1">
      <items count="1">
        <item x="0"/>
      </items>
    </pivotField>
    <pivotField compact="0" allDrilled="1" outline="0" subtotalTop="0" showAll="0" dataSourceSort="1" defaultSubtotal="0" defaultAttributeDrillState="1"/>
  </pivotFields>
  <rowFields count="1">
    <field x="1"/>
  </rowFields>
  <rowItems count="1">
    <i>
      <x/>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9">
      <autoFilter ref="A1">
        <filterColumn colId="0">
          <top10 top="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7137722-E57E-49D5-8645-EA684BC909A6}" name="PivotTable8" cacheId="1781" applyNumberFormats="0" applyBorderFormats="0" applyFontFormats="0" applyPatternFormats="0" applyAlignmentFormats="0" applyWidthHeightFormats="1" dataCaption="Values" tag="1c2da016-e7a7-46f5-a558-faeadcdb3974" updatedVersion="8" minRefreshableVersion="3" useAutoFormatting="1" subtotalHiddenItems="1" rowGrandTotals="0" colGrandTotals="0" itemPrintTitles="1" createdVersion="8" indent="0" compact="0" compactData="0" multipleFieldFilters="0">
  <location ref="A5:B6" firstHeaderRow="1" firstDataRow="1" firstDataCol="1"/>
  <pivotFields count="3">
    <pivotField dataField="1" compact="0" outline="0" subtotalTop="0" showAll="0" defaultSubtotal="0"/>
    <pivotField axis="axisRow" compact="0" allDrilled="1" outline="0" subtotalTop="0" showAll="0" measureFilter="1" dataSourceSort="1" defaultSubtotal="0" defaultAttributeDrillState="1">
      <items count="1">
        <item x="0"/>
      </items>
    </pivotField>
    <pivotField compact="0" allDrilled="1" outline="0" subtotalTop="0" showAll="0" dataSourceSort="1" defaultSubtotal="0" defaultAttributeDrillState="1"/>
  </pivotFields>
  <rowFields count="1">
    <field x="1"/>
  </rowFields>
  <rowItems count="1">
    <i>
      <x/>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FC9190-A668-4780-9609-6C2E6799757D}" name="PivotTable7" cacheId="1778" applyNumberFormats="0" applyBorderFormats="0" applyFontFormats="0" applyPatternFormats="0" applyAlignmentFormats="0" applyWidthHeightFormats="1" dataCaption="Values" tag="ada01a00-1a5a-4afd-b675-fa42a296e890" updatedVersion="8" minRefreshableVersion="3" useAutoFormatting="1" subtotalHiddenItems="1" itemPrintTitles="1" createdVersion="8" indent="0" outline="1" outlineData="1" multipleFieldFilters="0">
  <location ref="A1:B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F1EBE9-7734-4A21-90BC-41250E7B8E74}" name="PivotTable16" cacheId="1805" applyNumberFormats="0" applyBorderFormats="0" applyFontFormats="0" applyPatternFormats="0" applyAlignmentFormats="0" applyWidthHeightFormats="1" dataCaption="Values" tag="02ea5e7d-910e-4a7a-a893-cb7d28dfd6f7" updatedVersion="8" minRefreshableVersion="3" useAutoFormatting="1" subtotalHiddenItems="1" rowGrandTotals="0" colGrandTotals="0" itemPrintTitles="1" createdVersion="8" indent="0" compact="0" compactData="0" multipleFieldFilters="0" chartFormat="15">
  <location ref="AQ1:AR4" firstHeaderRow="1" firstDataRow="1" firstDataCol="1"/>
  <pivotFields count="7">
    <pivotField compact="0" allDrilled="1" outline="0" subtotalTop="0" showAll="0" measureFilter="1" dataSourceSort="1" defaultSubtotal="0" defaultAttributeDrillState="1">
      <items count="1">
        <item x="0"/>
      </items>
    </pivotField>
    <pivotField compact="0" allDrilled="1" outline="0" subtotalTop="0" showAll="0" measureFilter="1" defaultSubtotal="0" defaultAttributeDrillState="1">
      <items count="1">
        <item x="0"/>
      </items>
    </pivotField>
    <pivotField compact="0" allDrilled="1" outline="0" subtotalTop="0" showAll="0" defaultSubtotal="0" defaultAttributeDrillState="1">
      <items count="7">
        <item x="3"/>
        <item x="1"/>
        <item x="5"/>
        <item x="6"/>
        <item x="4"/>
        <item x="0"/>
        <item x="2"/>
      </items>
    </pivotField>
    <pivotField compact="0" allDrilled="1" outline="0" subtotalTop="0" showAll="0" defaultSubtotal="0" defaultAttributeDrillState="1">
      <items count="2">
        <item x="1"/>
        <item x="0"/>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4"/>
  </rowFields>
  <rowItems count="3">
    <i>
      <x/>
    </i>
    <i>
      <x v="1"/>
    </i>
    <i>
      <x v="2"/>
    </i>
  </rowItems>
  <colItems count="1">
    <i/>
  </colItems>
  <dataFields count="1">
    <dataField fld="5" subtotal="count" baseField="0" baseItem="0" numFmtId="3"/>
  </dataFields>
  <formats count="1">
    <format dxfId="52">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Bus ID"/>
  </pivotHierarchies>
  <pivotTableStyleInfo name="PivotStyleLight16" showRowHeaders="1" showColHeaders="1" showRowStripes="0" showColStripes="0" showLastColumn="1"/>
  <filters count="2">
    <filter fld="0" type="count" id="1" iMeasureHier="39">
      <autoFilter ref="A1">
        <filterColumn colId="0">
          <top10 val="1" filterVal="1"/>
        </filterColumn>
      </autoFilter>
    </filter>
    <filter fld="1" type="count" id="3" iMeasureHier="39">
      <autoFilter ref="A1">
        <filterColumn colId="0">
          <top10 top="0" val="1" filterVal="1"/>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173860-D8AD-4635-8ED3-AF16E99D2E99}" name="PivotTable15" cacheId="1802" applyNumberFormats="0" applyBorderFormats="0" applyFontFormats="0" applyPatternFormats="0" applyAlignmentFormats="0" applyWidthHeightFormats="1" dataCaption="Values" tag="aa415839-e375-4ccf-ae64-b54026626143" updatedVersion="8" minRefreshableVersion="3" useAutoFormatting="1" subtotalHiddenItems="1" rowGrandTotals="0" colGrandTotals="0" itemPrintTitles="1" createdVersion="8" indent="0" compact="0" compactData="0" multipleFieldFilters="0" chartFormat="17">
  <location ref="AL1:AM3" firstHeaderRow="1" firstDataRow="1" firstDataCol="1"/>
  <pivotFields count="7">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efaultSubtotal="0" defaultAttributeDrillState="1">
      <items count="1">
        <item x="0"/>
      </items>
    </pivotField>
    <pivotField compact="0" allDrilled="1" outline="0" subtotalTop="0" showAll="0" defaultSubtotal="0" defaultAttributeDrillState="1">
      <items count="7">
        <item x="3"/>
        <item x="1"/>
        <item x="5"/>
        <item x="6"/>
        <item x="4"/>
        <item x="0"/>
        <item x="2"/>
      </items>
    </pivotField>
    <pivotField axis="axisRow" compact="0" allDrilled="1" outline="0" subtotalTop="0" showAll="0" defaultSubtotal="0" defaultAttributeDrillState="1">
      <items count="2">
        <item x="0"/>
        <item x="1"/>
      </items>
    </pivotField>
    <pivotField compact="0" allDrilled="1" outline="0" subtotalTop="0" showAll="0" dataSourceSort="1" defaultSubtotal="0" defaultAttributeDrillState="1"/>
  </pivotFields>
  <rowFields count="1">
    <field x="5"/>
  </rowFields>
  <rowItems count="2">
    <i>
      <x/>
    </i>
    <i>
      <x v="1"/>
    </i>
  </rowItems>
  <colItems count="1">
    <i/>
  </colItems>
  <dataFields count="1">
    <dataField fld="0" subtotal="count" baseField="0" baseItem="0" numFmtId="164"/>
  </dataFields>
  <formats count="1">
    <format dxfId="53">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83ED82-3F1D-4C2F-AF4D-9A5AC40D8559}" name="PivotTable14" cacheId="1799" applyNumberFormats="0" applyBorderFormats="0" applyFontFormats="0" applyPatternFormats="0" applyAlignmentFormats="0" applyWidthHeightFormats="1" dataCaption="Values" tag="959f8a5a-49fb-4f11-a3ff-e597d5345da0" updatedVersion="8" minRefreshableVersion="3" useAutoFormatting="1" subtotalHiddenItems="1" rowGrandTotals="0" colGrandTotals="0" itemPrintTitles="1" createdVersion="8" indent="0" compact="0" compactData="0" multipleFieldFilters="0" chartFormat="8">
  <location ref="W1:X8" firstHeaderRow="1" firstDataRow="1" firstDataCol="1"/>
  <pivotFields count="6">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efaultSubtotal="0" defaultAttributeDrillState="1">
      <items count="1">
        <item x="0"/>
      </items>
    </pivotField>
    <pivotField axis="axisRow" compact="0" allDrilled="1" outline="0" subtotalTop="0" showAll="0" defaultSubtotal="0" defaultAttributeDrillState="1">
      <items count="7">
        <item x="1"/>
        <item x="5"/>
        <item x="6"/>
        <item x="4"/>
        <item x="0"/>
        <item x="2"/>
        <item x="3"/>
      </items>
    </pivotField>
    <pivotField compact="0" allDrilled="1" outline="0" subtotalTop="0" showAll="0" dataSourceSort="1" defaultSubtotal="0" defaultAttributeDrillState="1"/>
  </pivotFields>
  <rowFields count="1">
    <field x="4"/>
  </rowFields>
  <rowItems count="7">
    <i>
      <x/>
    </i>
    <i>
      <x v="1"/>
    </i>
    <i>
      <x v="2"/>
    </i>
    <i>
      <x v="3"/>
    </i>
    <i>
      <x v="4"/>
    </i>
    <i>
      <x v="5"/>
    </i>
    <i>
      <x v="6"/>
    </i>
  </rowItems>
  <colItems count="1">
    <i/>
  </colItems>
  <dataFields count="1">
    <dataField fld="0" subtotal="count"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957958-D85C-47B5-871F-53C2C21EBFA7}" name="PivotTable13" cacheId="430" applyNumberFormats="0" applyBorderFormats="0" applyFontFormats="0" applyPatternFormats="0" applyAlignmentFormats="0" applyWidthHeightFormats="1" dataCaption="Values" tag="135e8e3c-28c2-46a5-8034-1605d25b2e74" updatedVersion="8" minRefreshableVersion="3" useAutoFormatting="1" subtotalHiddenItems="1" rowGrandTotals="0" colGrandTotals="0" itemPrintTitles="1" createdVersion="8" indent="0" compact="0" compactData="0" multipleFieldFilters="0" chartFormat="4">
  <location ref="P6:R8" firstHeaderRow="0" firstDataRow="1" firstDataCol="1"/>
  <pivotFields count="6">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efaultSubtotal="0" defaultAttributeDrillState="1">
      <items count="1">
        <item x="0"/>
      </items>
    </pivotField>
    <pivotField axis="axisRow" compact="0" allDrilled="1" outline="0"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4"/>
  </rowFields>
  <rowItems count="2">
    <i>
      <x/>
    </i>
    <i>
      <x v="1"/>
    </i>
  </rowItems>
  <colFields count="1">
    <field x="-2"/>
  </colFields>
  <colItems count="2">
    <i>
      <x/>
    </i>
    <i i="1">
      <x v="1"/>
    </i>
  </colItems>
  <dataFields count="2">
    <dataField fld="0" subtotal="count" baseField="0" baseItem="0"/>
    <dataField name="Total Passengers2" fld="5" subtotal="count" showDataAs="percentDiff" baseField="4" baseItem="0" numFmtId="10">
      <extLst>
        <ext xmlns:x14="http://schemas.microsoft.com/office/spreadsheetml/2009/9/main" uri="{E15A36E0-9728-4e99-A89B-3F7291B0FE68}">
          <x14:dataField sourceField="0" uniqueName="[__Xl2].[Measures].[Total Passengers]"/>
        </ext>
      </extLst>
    </dataField>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40C508-B4E8-49FC-8242-CA44BCF7C335}" name="PivotTable12" cacheId="427" applyNumberFormats="0" applyBorderFormats="0" applyFontFormats="0" applyPatternFormats="0" applyAlignmentFormats="0" applyWidthHeightFormats="1" dataCaption="Values" tag="26826650-a7ac-48c0-a872-2e34cfbdbd8b" updatedVersion="8" minRefreshableVersion="3" useAutoFormatting="1" subtotalHiddenItems="1" rowGrandTotals="0" colGrandTotals="0" itemPrintTitles="1" createdVersion="8" indent="0" compact="0" compactData="0" multipleFieldFilters="0" chartFormat="12">
  <location ref="P1:Q3" firstHeaderRow="1" firstDataRow="1" firstDataCol="1"/>
  <pivotFields count="5">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efaultSubtotal="0" defaultAttributeDrillState="1">
      <items count="1">
        <item x="0"/>
      </items>
    </pivotField>
    <pivotField axis="axisRow" compact="0" allDrilled="1" outline="0" subtotalTop="0" showAll="0" dataSourceSort="1" defaultSubtotal="0" defaultAttributeDrillState="1">
      <items count="2">
        <item x="0"/>
        <item x="1"/>
      </items>
    </pivotField>
  </pivotFields>
  <rowFields count="1">
    <field x="4"/>
  </rowFields>
  <rowItems count="2">
    <i>
      <x/>
    </i>
    <i>
      <x v="1"/>
    </i>
  </rowItems>
  <colItems count="1">
    <i/>
  </colItems>
  <dataFields count="1">
    <dataField fld="0" subtotal="count"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48ABC9-2280-4396-9AA8-17D2673404E1}" name="PivotTable10" cacheId="1796" applyNumberFormats="0" applyBorderFormats="0" applyFontFormats="0" applyPatternFormats="0" applyAlignmentFormats="0" applyWidthHeightFormats="1" dataCaption="Values" tag="6ff1c4d2-3bea-4d2f-96e1-88df9d6e56f3" updatedVersion="8" minRefreshableVersion="3" useAutoFormatting="1" subtotalHiddenItems="1" rowGrandTotals="0" colGrandTotals="0" itemPrintTitles="1" createdVersion="8" indent="0" compact="0" compactData="0" multipleFieldFilters="0" chartFormat="4">
  <location ref="K13:L14" firstHeaderRow="1" firstDataRow="1" firstDataCol="1"/>
  <pivotFields count="5">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defaultSubtotal="0" defaultAttributeDrillState="1">
      <items count="1">
        <item x="0"/>
      </items>
    </pivotField>
    <pivotField compact="0" allDrilled="1" outline="0" subtotalTop="0" showAll="0" dataSourceSort="1" defaultSubtotal="0" defaultAttributeDrillState="1"/>
  </pivotFields>
  <rowFields count="1">
    <field x="3"/>
  </rowFields>
  <rowItems count="1">
    <i>
      <x/>
    </i>
  </rowItems>
  <colItems count="1">
    <i/>
  </colItems>
  <dataFields count="1">
    <dataField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count" id="3" iMeasureHier="39">
      <autoFilter ref="A1">
        <filterColumn colId="0">
          <top10 top="0" val="1" filterVal="1"/>
        </filterColumn>
      </autoFilter>
    </filter>
    <filter fld="1" type="count" id="1" iMeasureHier="39">
      <autoFilter ref="A1">
        <filterColumn colId="0">
          <top10 val="1" filterVal="1"/>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1ADC88-7202-4FF7-BBF4-5FF7183D2DA9}" name="PivotTable5" cacheId="1793" applyNumberFormats="0" applyBorderFormats="0" applyFontFormats="0" applyPatternFormats="0" applyAlignmentFormats="0" applyWidthHeightFormats="1" dataCaption="Values" tag="40ad1074-e220-4a03-a653-bbdac5a810c5" updatedVersion="8" minRefreshableVersion="3" useAutoFormatting="1" subtotalHiddenItems="1" rowGrandTotals="0" colGrandTotals="0" itemPrintTitles="1" createdVersion="8" indent="0" compact="0" compactData="0" multipleFieldFilters="0" chartFormat="4">
  <location ref="K9:L10" firstHeaderRow="1" firstDataRow="1" firstDataCol="1"/>
  <pivotFields count="5">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dataSourceSort="1" defaultSubtotal="0" defaultAttributeDrillState="1">
      <items count="1">
        <item x="0"/>
      </items>
    </pivotField>
    <pivotField compact="0" allDrilled="1" outline="0" subtotalTop="0" showAll="0" dataSourceSort="1" defaultSubtotal="0" defaultAttributeDrillState="1"/>
  </pivotFields>
  <rowFields count="1">
    <field x="3"/>
  </rowFields>
  <rowItems count="1">
    <i>
      <x/>
    </i>
  </rowItems>
  <colItems count="1">
    <i/>
  </colItems>
  <dataFields count="1">
    <dataField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2" iMeasureHier="39">
      <autoFilter ref="A1">
        <filterColumn colId="0">
          <top10 val="1" filterVal="1"/>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8D1162-419D-45A1-BD7E-81D283DA7FC6}" name="PivotTable4" cacheId="1790" applyNumberFormats="0" applyBorderFormats="0" applyFontFormats="0" applyPatternFormats="0" applyAlignmentFormats="0" applyWidthHeightFormats="1" dataCaption="Values" tag="a3b4de75-c474-4ba0-bdb9-a00b9a4cb02b" updatedVersion="8" minRefreshableVersion="3" useAutoFormatting="1" subtotalHiddenItems="1" rowGrandTotals="0" colGrandTotals="0" itemPrintTitles="1" createdVersion="8" indent="0" compact="0" compactData="0" multipleFieldFilters="0" chartFormat="4">
  <location ref="K1:L4" firstHeaderRow="1" firstDataRow="1" firstDataCol="1"/>
  <pivotFields count="4">
    <pivotField dataField="1" compact="0" outline="0" subtotalTop="0" showAll="0" defaultSubtotal="0"/>
    <pivotField compact="0" allDrilled="1" outline="0" subtotalTop="0" showAll="0" measureFilter="1" dataSourceSort="1" defaultSubtotal="0" defaultAttributeDrillState="1">
      <items count="1">
        <item x="0"/>
      </items>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3">
    <i>
      <x v="1"/>
    </i>
    <i>
      <x/>
    </i>
    <i>
      <x v="2"/>
    </i>
  </rowItems>
  <colItems count="1">
    <i/>
  </colItems>
  <dataFields count="1">
    <dataField fld="0"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1" filterVal="1"/>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143E7DF-1394-4F7C-A774-4DBF42A085EF}" sourceName="[Dim_dates].[Year]">
  <pivotTables>
    <pivotTable tabId="1" name="PivotTable7"/>
    <pivotTable tabId="1" name="PivotTable8"/>
    <pivotTable tabId="1" name="PivotTable9"/>
    <pivotTable tabId="1" name="PivotTable1"/>
    <pivotTable tabId="1" name="PivotTable4"/>
    <pivotTable tabId="1" name="PivotTable5"/>
    <pivotTable tabId="1" name="PivotTable10"/>
    <pivotTable tabId="1" name="PivotTable14"/>
    <pivotTable tabId="1" name="PivotTable15"/>
    <pivotTable tabId="1" name="PivotTable16"/>
    <pivotTable tabId="1" name="PivotTable18"/>
  </pivotTables>
  <data>
    <olap pivotCacheId="1812605460">
      <levels count="2">
        <level uniqueName="[Dim_dates].[Year].[(All)]" sourceCaption="(All)" count="0"/>
        <level uniqueName="[Dim_dates].[Year].[Year]" sourceCaption="Year" count="2">
          <ranges>
            <range startItem="0">
              <i n="[Dim_dates].[Year].&amp;[2023]" c="2023"/>
              <i n="[Dim_dates].[Year].&amp;[2024]" c="2024"/>
            </range>
          </ranges>
        </level>
      </levels>
      <selections count="1">
        <selection n="[Dim_date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E8E51C1-9E1A-470A-A4B1-0CB317569AE2}" cache="Slicer_Year" caption="Year" showCaption="0" level="1" style="SlicerStyleDark1 2" rowHeight="11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noFill/>
        <a:ln w="9525" cmpd="sng">
          <a:noFill/>
        </a:ln>
      </a:spPr>
      <a:bodyPr vertOverflow="clip" horzOverflow="clip" wrap="square" rtlCol="0" anchor="ctr"/>
      <a:lstStyle>
        <a:defPPr algn="ctr">
          <a:defRPr sz="1100" b="1" i="0" u="none" strike="noStrike">
            <a:solidFill>
              <a:srgbClr val="FFC000"/>
            </a:solidFill>
            <a:latin typeface="Arial" panose="020B0604020202020204" pitchFamily="34" charset="0"/>
            <a:cs typeface="Arial" panose="020B0604020202020204" pitchFamily="34"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83047-A207-4D6F-AE3A-CED4E8E06A59}">
  <sheetPr codeName="Sheet1"/>
  <dimension ref="A1:AX28"/>
  <sheetViews>
    <sheetView workbookViewId="0">
      <selection activeCell="B1" sqref="B1"/>
    </sheetView>
  </sheetViews>
  <sheetFormatPr defaultRowHeight="14.4" x14ac:dyDescent="0.3"/>
  <cols>
    <col min="1" max="1" width="13.33203125" bestFit="1" customWidth="1"/>
    <col min="2" max="2" width="14.88671875" bestFit="1" customWidth="1"/>
    <col min="4" max="4" width="3.33203125" customWidth="1"/>
    <col min="6" max="6" width="16.33203125" bestFit="1" customWidth="1"/>
    <col min="7" max="7" width="14.88671875" bestFit="1" customWidth="1"/>
    <col min="9" max="9" width="3.33203125" customWidth="1"/>
    <col min="11" max="11" width="10" bestFit="1" customWidth="1"/>
    <col min="12" max="13" width="14.88671875" bestFit="1" customWidth="1"/>
    <col min="14" max="14" width="3.33203125" customWidth="1"/>
    <col min="16" max="16" width="6.88671875" bestFit="1" customWidth="1"/>
    <col min="17" max="17" width="14.88671875" bestFit="1" customWidth="1"/>
    <col min="18" max="18" width="15.88671875" bestFit="1" customWidth="1"/>
    <col min="21" max="21" width="3.33203125" customWidth="1"/>
    <col min="23" max="23" width="11.6640625" bestFit="1" customWidth="1"/>
    <col min="24" max="24" width="14.88671875" bestFit="1" customWidth="1"/>
    <col min="36" max="36" width="3.33203125" customWidth="1"/>
    <col min="38" max="38" width="13.6640625" bestFit="1" customWidth="1"/>
    <col min="39" max="39" width="14.88671875" bestFit="1" customWidth="1"/>
    <col min="41" max="41" width="3.33203125" customWidth="1"/>
    <col min="43" max="43" width="17.44140625" bestFit="1" customWidth="1"/>
    <col min="44" max="44" width="10.33203125" bestFit="1" customWidth="1"/>
    <col min="45" max="45" width="20.33203125" bestFit="1" customWidth="1"/>
    <col min="46" max="46" width="12.109375" bestFit="1" customWidth="1"/>
    <col min="47" max="47" width="3.33203125" customWidth="1"/>
    <col min="49" max="49" width="9" bestFit="1" customWidth="1"/>
    <col min="50" max="50" width="14.88671875" bestFit="1" customWidth="1"/>
    <col min="51" max="51" width="15.88671875" bestFit="1" customWidth="1"/>
  </cols>
  <sheetData>
    <row r="1" spans="1:50" x14ac:dyDescent="0.3">
      <c r="A1" t="s">
        <v>0</v>
      </c>
      <c r="B1" t="s">
        <v>1</v>
      </c>
      <c r="D1" s="4"/>
      <c r="F1" s="1" t="s">
        <v>7</v>
      </c>
      <c r="G1" t="s">
        <v>0</v>
      </c>
      <c r="I1" s="4"/>
      <c r="K1" s="1" t="s">
        <v>7</v>
      </c>
      <c r="L1" t="s">
        <v>0</v>
      </c>
      <c r="N1" s="4"/>
      <c r="P1" s="1" t="s">
        <v>14</v>
      </c>
      <c r="Q1" t="s">
        <v>0</v>
      </c>
      <c r="U1" s="4"/>
      <c r="W1" s="1" t="s">
        <v>21</v>
      </c>
      <c r="X1" t="s">
        <v>0</v>
      </c>
      <c r="Z1" t="str">
        <f>W1</f>
        <v>Day Name</v>
      </c>
      <c r="AA1" t="str">
        <f>X1</f>
        <v>Total Passengers</v>
      </c>
      <c r="AB1" t="s">
        <v>29</v>
      </c>
      <c r="AC1" t="s">
        <v>30</v>
      </c>
      <c r="AJ1" s="4"/>
      <c r="AL1" s="1" t="s">
        <v>32</v>
      </c>
      <c r="AM1" t="s">
        <v>0</v>
      </c>
      <c r="AO1" s="4"/>
      <c r="AQ1" s="1" t="s">
        <v>35</v>
      </c>
      <c r="AR1" t="s">
        <v>39</v>
      </c>
      <c r="AU1" s="4"/>
      <c r="AW1" s="1" t="s">
        <v>42</v>
      </c>
      <c r="AX1" t="s">
        <v>0</v>
      </c>
    </row>
    <row r="2" spans="1:50" x14ac:dyDescent="0.3">
      <c r="A2" s="2">
        <v>6587</v>
      </c>
      <c r="B2" s="3">
        <v>32.935000000000002</v>
      </c>
      <c r="D2" s="4"/>
      <c r="F2" t="s">
        <v>9</v>
      </c>
      <c r="G2" s="2">
        <v>2331</v>
      </c>
      <c r="I2" s="4"/>
      <c r="K2" t="s">
        <v>9</v>
      </c>
      <c r="L2" s="2">
        <v>2331</v>
      </c>
      <c r="N2" s="4"/>
      <c r="P2">
        <v>2023</v>
      </c>
      <c r="Q2" s="2">
        <v>5654</v>
      </c>
      <c r="U2" s="4"/>
      <c r="W2" t="s">
        <v>23</v>
      </c>
      <c r="X2" s="2">
        <v>1085</v>
      </c>
      <c r="Z2" t="str">
        <f t="shared" ref="Z2:Z8" si="0">W2</f>
        <v>Mon</v>
      </c>
      <c r="AA2">
        <f t="shared" ref="AA2:AA8" si="1">X2</f>
        <v>1085</v>
      </c>
      <c r="AB2" s="2">
        <f>AVERAGE($AA$2:$AA$8)</f>
        <v>941</v>
      </c>
      <c r="AC2">
        <f>IF(AA2&gt;AB2,AA2,"")</f>
        <v>1085</v>
      </c>
      <c r="AJ2" s="4"/>
      <c r="AL2" t="s">
        <v>33</v>
      </c>
      <c r="AM2" s="9">
        <v>5654</v>
      </c>
      <c r="AO2" s="4"/>
      <c r="AQ2" t="s">
        <v>36</v>
      </c>
      <c r="AR2" s="2">
        <v>20</v>
      </c>
      <c r="AS2" t="str">
        <f>AR2&amp;" buses"</f>
        <v>20 buses</v>
      </c>
      <c r="AU2" s="4"/>
      <c r="AW2" t="s">
        <v>43</v>
      </c>
      <c r="AX2" s="8">
        <v>0.35387885228480342</v>
      </c>
    </row>
    <row r="3" spans="1:50" x14ac:dyDescent="0.3">
      <c r="D3" s="4"/>
      <c r="F3" t="s">
        <v>8</v>
      </c>
      <c r="G3" s="2">
        <v>2141</v>
      </c>
      <c r="I3" s="4"/>
      <c r="K3" t="s">
        <v>8</v>
      </c>
      <c r="L3" s="2">
        <v>2141</v>
      </c>
      <c r="N3" s="4"/>
      <c r="P3">
        <v>2024</v>
      </c>
      <c r="Q3" s="2">
        <v>933</v>
      </c>
      <c r="U3" s="4"/>
      <c r="W3" t="s">
        <v>27</v>
      </c>
      <c r="X3" s="2">
        <v>983</v>
      </c>
      <c r="Z3" t="str">
        <f t="shared" si="0"/>
        <v>Tue</v>
      </c>
      <c r="AA3">
        <f t="shared" si="1"/>
        <v>983</v>
      </c>
      <c r="AB3" s="2">
        <f t="shared" ref="AB3:AB8" si="2">AVERAGE($AA$2:$AA$8)</f>
        <v>941</v>
      </c>
      <c r="AC3">
        <f t="shared" ref="AC3:AC8" si="3">IF(AA3&gt;AB3,AA3,"")</f>
        <v>983</v>
      </c>
      <c r="AJ3" s="4"/>
      <c r="AL3" t="s">
        <v>34</v>
      </c>
      <c r="AM3" s="9">
        <v>933</v>
      </c>
      <c r="AO3" s="4"/>
      <c r="AQ3" t="s">
        <v>37</v>
      </c>
      <c r="AR3" s="2">
        <v>19</v>
      </c>
      <c r="AS3" t="str">
        <f t="shared" ref="AS3:AS4" si="4">AR3&amp;" buses"</f>
        <v>19 buses</v>
      </c>
      <c r="AU3" s="4"/>
      <c r="AW3" t="s">
        <v>44</v>
      </c>
      <c r="AX3" s="8">
        <v>0.64612114771519658</v>
      </c>
    </row>
    <row r="4" spans="1:50" x14ac:dyDescent="0.3">
      <c r="A4" t="s">
        <v>5</v>
      </c>
      <c r="D4" s="4"/>
      <c r="F4" t="s">
        <v>10</v>
      </c>
      <c r="G4" s="2">
        <v>2115</v>
      </c>
      <c r="I4" s="4"/>
      <c r="K4" t="s">
        <v>10</v>
      </c>
      <c r="L4" s="2">
        <v>2115</v>
      </c>
      <c r="N4" s="4"/>
      <c r="U4" s="4"/>
      <c r="W4" t="s">
        <v>28</v>
      </c>
      <c r="X4" s="2">
        <v>887</v>
      </c>
      <c r="Z4" t="str">
        <f t="shared" si="0"/>
        <v>Wed</v>
      </c>
      <c r="AA4">
        <f t="shared" si="1"/>
        <v>887</v>
      </c>
      <c r="AB4" s="2">
        <f t="shared" si="2"/>
        <v>941</v>
      </c>
      <c r="AC4" t="str">
        <f t="shared" si="3"/>
        <v/>
      </c>
      <c r="AJ4" s="4"/>
      <c r="AO4" s="4"/>
      <c r="AQ4" t="s">
        <v>38</v>
      </c>
      <c r="AR4" s="2">
        <v>38</v>
      </c>
      <c r="AS4" t="str">
        <f t="shared" si="4"/>
        <v>38 buses</v>
      </c>
      <c r="AU4" s="4"/>
    </row>
    <row r="5" spans="1:50" x14ac:dyDescent="0.3">
      <c r="A5" s="1" t="s">
        <v>4</v>
      </c>
      <c r="B5" t="s">
        <v>0</v>
      </c>
      <c r="D5" s="4"/>
      <c r="I5" s="4"/>
      <c r="N5" s="4"/>
      <c r="U5" s="4"/>
      <c r="W5" t="s">
        <v>26</v>
      </c>
      <c r="X5" s="2">
        <v>889</v>
      </c>
      <c r="Z5" t="str">
        <f t="shared" si="0"/>
        <v>Thu</v>
      </c>
      <c r="AA5">
        <f t="shared" si="1"/>
        <v>889</v>
      </c>
      <c r="AB5" s="2">
        <f t="shared" si="2"/>
        <v>941</v>
      </c>
      <c r="AC5" t="str">
        <f t="shared" si="3"/>
        <v/>
      </c>
      <c r="AJ5" s="4"/>
      <c r="AO5" s="4"/>
      <c r="AU5" s="4"/>
    </row>
    <row r="6" spans="1:50" x14ac:dyDescent="0.3">
      <c r="A6" t="s">
        <v>2</v>
      </c>
      <c r="B6" s="2">
        <v>1322</v>
      </c>
      <c r="D6" s="4"/>
      <c r="I6" s="4"/>
      <c r="N6" s="4"/>
      <c r="P6" s="1" t="s">
        <v>14</v>
      </c>
      <c r="Q6" t="s">
        <v>0</v>
      </c>
      <c r="R6" t="s">
        <v>15</v>
      </c>
      <c r="U6" s="4"/>
      <c r="W6" t="s">
        <v>22</v>
      </c>
      <c r="X6" s="2">
        <v>762</v>
      </c>
      <c r="Z6" t="str">
        <f t="shared" si="0"/>
        <v>Fri</v>
      </c>
      <c r="AA6">
        <f t="shared" si="1"/>
        <v>762</v>
      </c>
      <c r="AB6" s="2">
        <f t="shared" si="2"/>
        <v>941</v>
      </c>
      <c r="AC6" t="str">
        <f t="shared" si="3"/>
        <v/>
      </c>
      <c r="AJ6" s="4"/>
      <c r="AO6" s="4"/>
      <c r="AU6" s="4"/>
    </row>
    <row r="7" spans="1:50" x14ac:dyDescent="0.3">
      <c r="D7" s="4"/>
      <c r="I7" s="4"/>
      <c r="N7" s="4"/>
      <c r="P7">
        <v>2023</v>
      </c>
      <c r="Q7" s="2">
        <v>5654</v>
      </c>
      <c r="R7" s="8"/>
      <c r="U7" s="4"/>
      <c r="W7" t="s">
        <v>24</v>
      </c>
      <c r="X7" s="2">
        <v>796</v>
      </c>
      <c r="Z7" t="str">
        <f t="shared" si="0"/>
        <v>Sat</v>
      </c>
      <c r="AA7">
        <f t="shared" si="1"/>
        <v>796</v>
      </c>
      <c r="AB7" s="2">
        <f t="shared" si="2"/>
        <v>941</v>
      </c>
      <c r="AC7" t="str">
        <f t="shared" si="3"/>
        <v/>
      </c>
      <c r="AJ7" s="4"/>
      <c r="AO7" s="4"/>
      <c r="AQ7" t="str">
        <f>AQ1</f>
        <v>Utilization Group</v>
      </c>
      <c r="AR7" t="s">
        <v>40</v>
      </c>
      <c r="AS7" t="s">
        <v>41</v>
      </c>
      <c r="AU7" s="4"/>
    </row>
    <row r="8" spans="1:50" x14ac:dyDescent="0.3">
      <c r="A8" t="s">
        <v>6</v>
      </c>
      <c r="D8" s="4"/>
      <c r="I8" s="4"/>
      <c r="K8" t="s">
        <v>12</v>
      </c>
      <c r="N8" s="4"/>
      <c r="P8">
        <v>2024</v>
      </c>
      <c r="Q8" s="2">
        <v>933</v>
      </c>
      <c r="R8" s="8">
        <v>-0.83498408206579411</v>
      </c>
      <c r="U8" s="4"/>
      <c r="W8" t="s">
        <v>25</v>
      </c>
      <c r="X8" s="2">
        <v>1185</v>
      </c>
      <c r="Z8" t="str">
        <f t="shared" si="0"/>
        <v>Sun</v>
      </c>
      <c r="AA8">
        <f t="shared" si="1"/>
        <v>1185</v>
      </c>
      <c r="AB8" s="2">
        <f t="shared" si="2"/>
        <v>941</v>
      </c>
      <c r="AC8">
        <f t="shared" si="3"/>
        <v>1185</v>
      </c>
      <c r="AJ8" s="4"/>
      <c r="AO8" s="4"/>
      <c r="AQ8" t="str">
        <f t="shared" ref="AQ8:AQ10" si="5">AQ2</f>
        <v>Over Utilized</v>
      </c>
      <c r="AR8" s="10">
        <f>AR2/SUM($AR$2:$AR$4)</f>
        <v>0.25974025974025972</v>
      </c>
      <c r="AS8" s="10">
        <f>1-AR8</f>
        <v>0.74025974025974028</v>
      </c>
      <c r="AU8" s="4"/>
    </row>
    <row r="9" spans="1:50" x14ac:dyDescent="0.3">
      <c r="A9" s="1" t="s">
        <v>4</v>
      </c>
      <c r="B9" t="s">
        <v>0</v>
      </c>
      <c r="D9" s="4"/>
      <c r="I9" s="4"/>
      <c r="K9" s="1" t="s">
        <v>11</v>
      </c>
      <c r="L9" t="s">
        <v>0</v>
      </c>
      <c r="N9" s="4"/>
      <c r="U9" s="4"/>
      <c r="AJ9" s="4"/>
      <c r="AO9" s="4"/>
      <c r="AQ9" t="str">
        <f t="shared" si="5"/>
        <v>Under Utilized</v>
      </c>
      <c r="AR9" s="10">
        <f>AR3/SUM($AR$2:$AR$4)</f>
        <v>0.24675324675324675</v>
      </c>
      <c r="AS9" s="10">
        <f t="shared" ref="AS9:AS10" si="6">1-AR9</f>
        <v>0.75324675324675328</v>
      </c>
      <c r="AU9" s="4"/>
    </row>
    <row r="10" spans="1:50" x14ac:dyDescent="0.3">
      <c r="A10" t="s">
        <v>3</v>
      </c>
      <c r="B10" s="2">
        <v>185</v>
      </c>
      <c r="D10" s="4"/>
      <c r="I10" s="4"/>
      <c r="K10" s="7">
        <v>0.87291666666666667</v>
      </c>
      <c r="L10" s="2">
        <v>80</v>
      </c>
      <c r="N10" s="4"/>
      <c r="Q10" t="s">
        <v>16</v>
      </c>
      <c r="R10" t="s">
        <v>17</v>
      </c>
      <c r="U10" s="4"/>
      <c r="AJ10" s="4"/>
      <c r="AO10" s="4"/>
      <c r="AQ10" t="str">
        <f t="shared" si="5"/>
        <v>Well Utilized</v>
      </c>
      <c r="AR10" s="10">
        <f t="shared" ref="AR10" si="7">AR4/SUM($AR$2:$AR$4)</f>
        <v>0.4935064935064935</v>
      </c>
      <c r="AS10" s="10">
        <f t="shared" si="6"/>
        <v>0.50649350649350655</v>
      </c>
      <c r="AU10" s="4"/>
    </row>
    <row r="11" spans="1:50" x14ac:dyDescent="0.3">
      <c r="D11" s="4"/>
      <c r="I11" s="4"/>
      <c r="N11" s="4"/>
      <c r="Q11" s="8">
        <f>(Q3-Q2)/Q2</f>
        <v>-0.83498408206579411</v>
      </c>
      <c r="R11" t="str">
        <f>IF(Q11&lt;0,Q14,Q13)</f>
        <v>▼</v>
      </c>
      <c r="U11" s="4"/>
      <c r="Z11" t="s">
        <v>20</v>
      </c>
      <c r="AJ11" s="4"/>
      <c r="AO11" s="4"/>
      <c r="AU11" s="4"/>
    </row>
    <row r="12" spans="1:50" x14ac:dyDescent="0.3">
      <c r="D12" s="4"/>
      <c r="I12" s="4"/>
      <c r="K12" t="s">
        <v>13</v>
      </c>
      <c r="N12" s="4"/>
      <c r="U12" s="4"/>
      <c r="Z12" t="str">
        <f>"Note: Highlighted weekdays exceed the "&amp;TEXT(AB2,"0")&amp;"-passenger average and account for "&amp;TEXT(Z16, "0.00%")&amp;" of total passengers"</f>
        <v>Note: Highlighted weekdays exceed the 941-passenger average and account for 49.39% of total passengers</v>
      </c>
      <c r="AJ12" s="4"/>
      <c r="AO12" s="4"/>
      <c r="AU12" s="4"/>
    </row>
    <row r="13" spans="1:50" x14ac:dyDescent="0.3">
      <c r="D13" s="4"/>
      <c r="I13" s="4"/>
      <c r="K13" s="1" t="s">
        <v>11</v>
      </c>
      <c r="L13" t="s">
        <v>0</v>
      </c>
      <c r="N13" s="4"/>
      <c r="Q13" t="s">
        <v>18</v>
      </c>
      <c r="U13" s="4"/>
      <c r="AJ13" s="4"/>
      <c r="AO13" s="4"/>
      <c r="AU13" s="4"/>
    </row>
    <row r="14" spans="1:50" x14ac:dyDescent="0.3">
      <c r="D14" s="4"/>
      <c r="I14" s="4"/>
      <c r="K14" s="7">
        <v>0.82638888888888884</v>
      </c>
      <c r="L14" s="2">
        <v>15</v>
      </c>
      <c r="N14" s="4"/>
      <c r="Q14" t="s">
        <v>19</v>
      </c>
      <c r="U14" s="4"/>
      <c r="AJ14" s="4"/>
      <c r="AO14" s="4"/>
      <c r="AU14" s="4"/>
    </row>
    <row r="15" spans="1:50" x14ac:dyDescent="0.3">
      <c r="D15" s="4"/>
      <c r="I15" s="4"/>
      <c r="N15" s="4"/>
      <c r="U15" s="4"/>
      <c r="Z15" t="s">
        <v>31</v>
      </c>
      <c r="AJ15" s="4"/>
      <c r="AO15" s="4"/>
      <c r="AU15" s="4"/>
    </row>
    <row r="16" spans="1:50" x14ac:dyDescent="0.3">
      <c r="D16" s="4"/>
      <c r="I16" s="4"/>
      <c r="L16" s="6"/>
      <c r="N16" s="4"/>
      <c r="Q16" t="s">
        <v>20</v>
      </c>
      <c r="U16" s="4"/>
      <c r="Z16" s="8">
        <f>SUM(AC2:AC8)/SUM(AA2:AA8)</f>
        <v>0.4938515257325034</v>
      </c>
      <c r="AJ16" s="4"/>
      <c r="AO16" s="4"/>
      <c r="AU16" s="4"/>
    </row>
    <row r="17" spans="4:47" x14ac:dyDescent="0.3">
      <c r="D17" s="4"/>
      <c r="I17" s="4"/>
      <c r="N17" s="4"/>
      <c r="Q17" t="str">
        <f>IF(Q11&lt;0, "YoY change suggests room for improvement","We are doing well on the current year")</f>
        <v>YoY change suggests room for improvement</v>
      </c>
      <c r="U17" s="4"/>
      <c r="AJ17" s="4"/>
      <c r="AO17" s="4"/>
      <c r="AU17" s="4"/>
    </row>
    <row r="18" spans="4:47" x14ac:dyDescent="0.3">
      <c r="D18" s="4"/>
      <c r="I18" s="4"/>
      <c r="N18" s="4"/>
      <c r="U18" s="4"/>
      <c r="AJ18" s="4"/>
      <c r="AO18" s="4"/>
      <c r="AU18" s="4"/>
    </row>
    <row r="19" spans="4:47" x14ac:dyDescent="0.3">
      <c r="D19" s="4"/>
      <c r="I19" s="4"/>
      <c r="N19" s="4"/>
      <c r="U19" s="4"/>
      <c r="AJ19" s="4"/>
      <c r="AO19" s="4"/>
      <c r="AU19" s="4"/>
    </row>
    <row r="20" spans="4:47" x14ac:dyDescent="0.3">
      <c r="D20" s="4"/>
      <c r="I20" s="4"/>
      <c r="N20" s="4"/>
      <c r="U20" s="4"/>
      <c r="AA20" s="8"/>
      <c r="AJ20" s="4"/>
      <c r="AO20" s="4"/>
      <c r="AU20" s="4"/>
    </row>
    <row r="21" spans="4:47" x14ac:dyDescent="0.3">
      <c r="D21" s="4"/>
      <c r="I21" s="4"/>
      <c r="N21" s="4"/>
      <c r="U21" s="4"/>
      <c r="AJ21" s="4"/>
      <c r="AO21" s="4"/>
      <c r="AU21" s="4"/>
    </row>
    <row r="22" spans="4:47" x14ac:dyDescent="0.3">
      <c r="D22" s="4"/>
      <c r="I22" s="4"/>
      <c r="N22" s="4"/>
      <c r="U22" s="4"/>
      <c r="AJ22" s="4"/>
      <c r="AO22" s="4"/>
      <c r="AU22" s="4"/>
    </row>
    <row r="23" spans="4:47" x14ac:dyDescent="0.3">
      <c r="D23" s="4"/>
      <c r="I23" s="4"/>
      <c r="N23" s="4"/>
      <c r="U23" s="4"/>
      <c r="AJ23" s="4"/>
      <c r="AO23" s="4"/>
      <c r="AU23" s="4"/>
    </row>
    <row r="24" spans="4:47" x14ac:dyDescent="0.3">
      <c r="D24" s="4"/>
      <c r="I24" s="4"/>
      <c r="N24" s="4"/>
      <c r="U24" s="4"/>
      <c r="AJ24" s="4"/>
      <c r="AO24" s="4"/>
      <c r="AU24" s="4"/>
    </row>
    <row r="25" spans="4:47" x14ac:dyDescent="0.3">
      <c r="D25" s="4"/>
      <c r="I25" s="4"/>
      <c r="N25" s="4"/>
      <c r="U25" s="4"/>
      <c r="AJ25" s="4"/>
      <c r="AO25" s="4"/>
      <c r="AU25" s="4"/>
    </row>
    <row r="26" spans="4:47" x14ac:dyDescent="0.3">
      <c r="D26" s="4"/>
      <c r="I26" s="4"/>
      <c r="N26" s="4"/>
      <c r="U26" s="4"/>
      <c r="AJ26" s="4"/>
      <c r="AO26" s="4"/>
      <c r="AU26" s="4"/>
    </row>
    <row r="27" spans="4:47" x14ac:dyDescent="0.3">
      <c r="D27" s="4"/>
      <c r="I27" s="4"/>
      <c r="N27" s="4"/>
      <c r="U27" s="4"/>
      <c r="AJ27" s="4"/>
      <c r="AO27" s="4"/>
      <c r="AU27" s="4"/>
    </row>
    <row r="28" spans="4:47" x14ac:dyDescent="0.3">
      <c r="D28" s="4"/>
      <c r="I28" s="4"/>
      <c r="N28" s="4"/>
      <c r="U28" s="4"/>
      <c r="AJ28" s="4"/>
      <c r="AO28" s="4"/>
      <c r="AU28"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CF759-9F74-456A-8EEA-DC07F9D67287}">
  <sheetPr codeName="Sheet2"/>
  <dimension ref="A1"/>
  <sheetViews>
    <sheetView showGridLines="0" showRowColHeaders="0" tabSelected="1" workbookViewId="0">
      <selection activeCell="Q74" sqref="Q74"/>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b u s e s _ f f 4 6 f 8 a 2 - 1 b 4 2 - 4 b 5 b - a f 9 e - c c e e 1 3 9 4 6 a 3 0 " > < C u s t o m C o n t e n t > < ! [ C D A T A [ < T a b l e W i d g e t G r i d S e r i a l i z a t i o n   x m l n s : x s d = " h t t p : / / w w w . w 3 . o r g / 2 0 0 1 / X M L S c h e m a "   x m l n s : x s i = " h t t p : / / w w w . w 3 . o r g / 2 0 0 1 / X M L S c h e m a - i n s t a n c e " > < C o l u m n S u g g e s t e d T y p e   / > < C o l u m n F o r m a t   / > < C o l u m n A c c u r a c y   / > < C o l u m n C u r r e n c y S y m b o l   / > < C o l u m n P o s i t i v e P a t t e r n   / > < C o l u m n N e g a t i v e P a t t e r n   / > < C o l u m n W i d t h s > < i t e m > < k e y > < s t r i n g > B u s   I D < / s t r i n g > < / k e y > < v a l u e > < i n t > 9 5 < / i n t > < / v a l u e > < / i t e m > < i t e m > < k e y > < s t r i n g > R o u t e   I D < / s t r i n g > < / k e y > < v a l u e > < i n t > 1 1 3 < / i n t > < / v a l u e > < / i t e m > < i t e m > < k e y > < s t r i n g > B u s   N u m b e r < / s t r i n g > < / k e y > < v a l u e > < i n t > 1 4 7 < / i n t > < / v a l u e > < / i t e m > < i t e m > < k e y > < s t r i n g > C a p a c i t y < / s t r i n g > < / k e y > < v a l u e > < i n t > 1 1 2 < / i n t > < / v a l u e > < / i t e m > < / C o l u m n W i d t h s > < C o l u m n D i s p l a y I n d e x > < i t e m > < k e y > < s t r i n g > B u s   I D < / s t r i n g > < / k e y > < v a l u e > < i n t > 0 < / i n t > < / v a l u e > < / i t e m > < i t e m > < k e y > < s t r i n g > R o u t e   I D < / s t r i n g > < / k e y > < v a l u e > < i n t > 1 < / i n t > < / v a l u e > < / i t e m > < i t e m > < k e y > < s t r i n g > B u s   N u m b e r < / s t r i n g > < / k e y > < v a l u e > < i n t > 2 < / i n t > < / v a l u e > < / i t e m > < i t e m > < k e y > < s t r i n g > C a p a c i t y < / 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D a t a M a s h u p   s q m i d = " 7 d 2 0 a c 5 0 - 2 0 4 e - 4 0 9 2 - 9 f b c - 8 4 c a b 7 2 1 d 2 0 a "   x m l n s = " h t t p : / / s c h e m a s . m i c r o s o f t . c o m / D a t a M a s h u p " > A A A A A A g J A A B Q S w M E F A A C A A g A u E v P W J q k U P q l A A A A 9 g A A A B I A H A B D b 2 5 m a W c v U G F j a 2 F n Z S 5 4 b W w g o h g A K K A U A A A A A A A A A A A A A A A A A A A A A A A A A A A A h Y 9 B C s I w F E S v U r J v k k Y E L b 8 p I u 4 s C I K 4 D T G 2 w f Z X m t T 2 b i 4 8 k l e w o l V 3 L u f N W 8 z c r z d I + 6 o M L q Z x t s a E R J S T w K C u D x b z h L T + G M 5 I K m G j 9 E n l J h h k d H H v D g k p v D / H j H V d R 7 s J r Z u c C c 4 j t s / W W 1 2 Y S p G P b P / L o U X n F W p D J O x e Y 6 S g k Z h T M R W U A x s h Z B a / g h j 2 P t s f C M u 2 9 G 1 j p M F w s Q I 2 R m D v D / I B U E s D B B Q A A g A I A L h L 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S 8 9 Y Z j O y j A E G A A D b I w A A E w A c A E Z v c m 1 1 b G F z L 1 N l Y 3 R p b 2 4 x L m 0 g o h g A K K A U A A A A A A A A A A A A A A A A A A A A A A A A A A A A 7 V n r b 9 s 2 E P 8 e I P 8 D o X 5 x A N u 1 b M d b H x 7 g 2 U n b r Y n T x k U x O E H B S H S t V Z Y M i j K S B f 3 f d 3 x I o k T K e a x Y 0 c L 5 E v L I u / v x e C / K C f F Y E E f o X P 5 3 X + z v 7 e 8 l S 0 y J j y b B 6 t N V m p A E D V F I 2 P 4 e g r / z O K U e A c o 4 2 b Q n s Z e u S M Q a x 0 F I 2 u M 4 Y j B J G s 7 4 + c U Y R B B 6 c U b j v 0 F 0 c n F 0 7 Z H w 4 v c 0 Q T O K o 2 Q d U 4 a F 5 g l m G I 0 i H N 4 k Q X L B Z x e 5 4 r a X b J y D 5 n x C w m A V M E K H T t N p o n E c p q s o G f a b 6 F 0 a M 3 L O b k I y L I b t 0 z g i l w d N i f i J A y B W s O a j 1 w T 7 h C Y O w J / h K 9 i o V h S 9 I Q / X R H N F H 4 X h u Y d D T J M h o 6 k u c r z E 0 W e Q O L t Z k 0 K c O N o i p i u J k C 8 m D Y v + 5 u 2 t A 6 Z 4 M 4 H D v I n Y o N / m W 7 8 2 0 a 3 z P k 4 Z s S 3 A / t N 0 d U U o L D E g I k a u m V g Z 4 z X 2 A n Z T 5 v l a g H 1 P I r w C 9 c p u B V 6 5 o M i N y q l 0 k H y A Y F S B K I f 5 g g 5 R c K g Z Y N n f C 6 I 6 O F W f 8 8 k q / k z x e h l 4 3 8 X 1 d P 0 / s w e + D 2 B o c 7 X R Z 2 I S X 5 H I t z j f 1 P P S t T B n a U n z v p H v 8 8 t O E x a v C q B A l R A N t 0 N c P 3 p F 4 3 Q N E 4 K 9 J Q o W a A 7 E S / T b E H U Q j n w 1 f T l E 7 j P E l i R C T q f l P n O E S v 5 H w o S U 2 L o V v m 7 G 1 + 2 0 u t s Y e x X G X s b Y 6 7 R 6 2 x j 7 F c Z + x t j v t P r b G A 8 r j I c Z 4 2 G n d V h l d E Z X 8 Y a g Q c d 5 R L y X r q b s E n I o Q v u r 3 e n c O 7 2 u i o N r 0 O 9 W d x c 9 Q Z S 1 V N M D 5 T n n u y Q G q f m O l P D L D 5 0 S 6 q q P W D i F 2 z Q S w D n D l L 2 N P T M H 8 N W j y K 9 d m 9 F g f U w s q W a G v 5 D p Y j E L N H U w l r m J 0 m C D Q 2 P t m 5 S 7 2 s q m H 1 8 t i Z n V A p K A c o r F E H x a 2 V B Y Q w w R H 1 u s I a Y I 5 k g Q L D b J p m r D / W v v M f Y Y 4 4 b 6 R H n s J 0 t A 8 T 9 H m Q X C H e E 2 + K H D j X g x 9 W u 6 P R s Z j J S 7 v Q 9 j 6 S C 2 O J G t 1 3 Q h 0 n h i C W h b 8 f 8 2 Q V Q c S o 3 1 B t F s J w 2 k i g J O j h S t g t h e m 9 5 E C a H c w m 9 x w h D A o u B M p Z v W e w 6 j N i G n y q e a j x n k q z b E a 0 M M j u E e G 3 N u 8 k t g I V F r d A T e i b o H W n a r t a J b b 8 Z a 9 N y k J j J n d P L 0 7 M R 5 W J 9 l o A E 5 W f G X Z 4 V g F 9 J e Q x B w E X D M N h + r E x 8 0 x e o Z o U H s o 2 H e i U D 3 I j j y 9 k z M X q K B a l z c 7 v N O B 4 1 O U A s N 5 M h s f z I B A 1 2 A 2 1 U S B r k A K e t s i w R g 0 k X 8 W g J x l o M w R D i D f E M G 2 I H U q R 3 5 s Y 2 Q 0 W f l V r d 2 z J V 7 6 t 4 v + N y y Z J E W V K u l C z 8 h l H O 8 S + F E R A u O U 5 K A + / 0 R B x Z P 6 T o q e l X Q 5 g / 0 M t n J 6 b C f S / o z i P z 2 W 7 J g U 6 i Y t M B w d L 2 G G 9 I / M R Q 4 5 J o Y 5 4 5 b w V z R p L 2 A y + / h m u B w 7 d F h A Q W K P r A g D P 6 R B Q u c w I M y h 8 X z S M T L v J q q L p / O M / U 1 l a L 7 I G + R l 1 o L o p g Y C V y X 0 r 3 7 3 d U 1 k w F / k 9 g 1 w 7 M E d d q H K r A + 8 I c h k j u J 7 x Q P m j r m 3 5 C r W K c b k 9 P 5 S M K w I N a G R e 9 + 7 5 p u J S x 0 U G Z 0 6 C b p P f S B 0 z M u 6 y E v n Z 7 5 I Q R / h 4 f O r g X b t W C 7 F m z X g u 1 a s F 0 L t m v B d i 3 Y z 9 i C a e d Z x R v g n o I t q F l o z 0 k I / Z M 9 1 r k m 2 Q x Y 5 E 3 S d R h 4 v H 0 r h E 2 C h A W R x x p 1 a i 1 1 9 C + C a V 0 h M T S B Z c V + 5 T s c W 5 s T G n M + h F j Q + g y L r h P o I J f y s 6 Z V Y x k U K N M Y d J W C z K m F X k t Z P r p m o p T 6 6 D i g N c 1 C 5 c p L N b q k H K 7 c B C N 6 B f E p t v G p i X o H N S 5 Q l l i X l 2 r B Z n Y w T b D d 7 B W / 7 d + j L V F 6 s s N q V 5 D / z G q e a o J v t t y p g Y L n 9 Y x D P x E Q p 4 u P h H z 5 D x d b X 6 R L x 9 T 0 3 9 4 a a B 5 6 q 5 w / X i A O / a F 3 6 2 b W y P i t B t l + z S o N x p E f 8 G y E Q 2 X q O 0 K s r F W A U D + O 5 m V B 2 3 K J e N M n 0 z m f k 0 g v A Z W N r n W j m P r 4 x r H n 4 f 5 9 K 6 Z 5 0 K a 6 R I X / P i / h f u k l P M a h l 4 Y i m d s f w 2 4 B O Y 4 2 0 o A s l n A 5 7 i f i O d t w u T 9 J p s e 9 s k z h o q y J D b K R L 5 D W V r R H / W i q C 6 6 8 F u t s 6 L z 4 F 1 B L A Q I t A B Q A A g A I A L h L z 1 i a p F D 6 p Q A A A P Y A A A A S A A A A A A A A A A A A A A A A A A A A A A B D b 2 5 m a W c v U G F j a 2 F n Z S 5 4 b W x Q S w E C L Q A U A A I A C A C 4 S 8 9 Y D 8 r p q 6 Q A A A D p A A A A E w A A A A A A A A A A A A A A A A D x A A A A W 0 N v b n R l b n R f V H l w Z X N d L n h t b F B L A Q I t A B Q A A g A I A L h L z 1 h m M 7 K M A Q Y A A N s j A A A T A A A A A A A A A A A A A A A A A O I B A A B G b 3 J t d W x h c y 9 T Z W N 0 a W 9 u M S 5 t U E s F B g A A A A A D A A M A w g A A A D A 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h a A A A A A A A A 5 l 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p b V 9 i d X N 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Z j E 1 M z c x N D c t M j F l Z i 0 0 M m E 1 L T h h Y T Y t M z d i Z G I y Y T A x N j U 1 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u Y W x 5 c 2 l z I V B p d m 9 0 V G F i b G U 5 I i A v P j x F b n R y e S B U e X B l P S J G a W x s Z W R D b 2 1 w b G V 0 Z V J l c 3 V s d F R v V 2 9 y a 3 N o Z W V 0 I i B W Y W x 1 Z T 0 i b D A i I C 8 + P E V u d H J 5 I F R 5 c G U 9 I k F k Z G V k V G 9 E Y X R h T W 9 k Z W w i I F Z h b H V l P S J s M S I g L z 4 8 R W 5 0 c n k g V H l w Z T 0 i R m l s b E N v d W 5 0 I i B W Y W x 1 Z T 0 i b D Q w I i A v P j x F b n R y e S B U e X B l P S J G a W x s R X J y b 3 J D b 2 R l I i B W Y W x 1 Z T 0 i c 1 V u a 2 5 v d 2 4 i I C 8 + P E V u d H J 5 I F R 5 c G U 9 I k Z p b G x F c n J v c k N v d W 5 0 I i B W Y W x 1 Z T 0 i b D A i I C 8 + P E V u d H J 5 I F R 5 c G U 9 I k Z p b G x M Y X N 0 V X B k Y X R l Z C I g V m F s d W U 9 I m Q y M D I 0 L T A 2 L T E 1 V D A 1 O j E 2 O j A 0 L j g 3 N z I 3 N T V a I i A v P j x F b n R y e S B U e X B l P S J G a W x s Q 2 9 s d W 1 u V H l w Z X M i I F Z h b H V l P S J z Q X d N R 0 F 3 P T 0 i I C 8 + P E V u d H J 5 I F R 5 c G U 9 I k Z p b G x D b 2 x 1 b W 5 O Y W 1 l c y I g V m F s d W U 9 I n N b J n F 1 b 3 Q 7 Q n V z I E l E J n F 1 b 3 Q 7 L C Z x d W 9 0 O 1 J v d X R l I E l E J n F 1 b 3 Q 7 L C Z x d W 9 0 O 0 J 1 c y B O d W 1 i Z X I m c X V v d D s s J n F 1 b 3 Q 7 Q 2 F w Y W N p d H 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E a W 1 f Y n V z Z X M v Q 2 h h b m d l Z C B U e X B l L n t C d X N J R C w w f S Z x d W 9 0 O y w m c X V v d D t T Z W N 0 a W 9 u M S 9 E a W 1 f Y n V z Z X M v Q 2 h h b m d l Z C B U e X B l L n t S b 3 V 0 Z U l E L D F 9 J n F 1 b 3 Q 7 L C Z x d W 9 0 O 1 N l Y 3 R p b 2 4 x L 0 R p b V 9 i d X N l c y 9 D a G F u Z 2 V k I F R 5 c G U u e 0 J 1 c 0 5 1 b W J l c i w y f S Z x d W 9 0 O y w m c X V v d D t T Z W N 0 a W 9 u M S 9 E a W 1 f Y n V z Z X M v Q 2 h h b m d l Z C B U e X B l L n t D Y X B h Y 2 l 0 e S w z f S Z x d W 9 0 O 1 0 s J n F 1 b 3 Q 7 Q 2 9 s d W 1 u Q 2 9 1 b n Q m c X V v d D s 6 N C w m c X V v d D t L Z X l D b 2 x 1 b W 5 O Y W 1 l c y Z x d W 9 0 O z p b X S w m c X V v d D t D b 2 x 1 b W 5 J Z G V u d G l 0 a W V z J n F 1 b 3 Q 7 O l s m c X V v d D t T Z W N 0 a W 9 u M S 9 E a W 1 f Y n V z Z X M v Q 2 h h b m d l Z C B U e X B l L n t C d X N J R C w w f S Z x d W 9 0 O y w m c X V v d D t T Z W N 0 a W 9 u M S 9 E a W 1 f Y n V z Z X M v Q 2 h h b m d l Z C B U e X B l L n t S b 3 V 0 Z U l E L D F 9 J n F 1 b 3 Q 7 L C Z x d W 9 0 O 1 N l Y 3 R p b 2 4 x L 0 R p b V 9 i d X N l c y 9 D a G F u Z 2 V k I F R 5 c G U u e 0 J 1 c 0 5 1 b W J l c i w y f S Z x d W 9 0 O y w m c X V v d D t T Z W N 0 a W 9 u M S 9 E a W 1 f Y n V z Z X M v Q 2 h h b m d l Z C B U e X B l L n t D Y X B h Y 2 l 0 e S w z f S Z x d W 9 0 O 1 0 s J n F 1 b 3 Q 7 U m V s Y X R p b 2 5 z a G l w S W 5 m b y Z x d W 9 0 O z p b X X 0 i I C 8 + P C 9 T d G F i b G V F b n R y a W V z P j w v S X R l b T 4 8 S X R l b T 4 8 S X R l b U x v Y 2 F 0 a W 9 u P j x J d G V t V H l w Z T 5 G b 3 J t d W x h P C 9 J d G V t V H l w Z T 4 8 S X R l b V B h d G g + U 2 V j d G l v b j E v R G l t X 2 J 1 c 2 V z L 1 N v d X J j Z T w v S X R l b V B h d G g + P C 9 J d G V t T G 9 j Y X R p b 2 4 + P F N 0 Y W J s Z U V u d H J p Z X M g L z 4 8 L 0 l 0 Z W 0 + P E l 0 Z W 0 + P E l 0 Z W 1 M b 2 N h d G l v b j 4 8 S X R l b V R 5 c G U + R m 9 y b X V s Y T w v S X R l b V R 5 c G U + P E l 0 Z W 1 Q Y X R o P l N l Y 3 R p b 2 4 x L 0 R p b V 9 i d X N l c y 9 Q c m 9 t b 3 R l Z C U y M E h l Y W R l c n M 8 L 0 l 0 Z W 1 Q Y X R o P j w v S X R l b U x v Y 2 F 0 a W 9 u P j x T d G F i b G V F b n R y a W V z I C 8 + P C 9 J d G V t P j x J d G V t P j x J d G V t T G 9 j Y X R p b 2 4 + P E l 0 Z W 1 U e X B l P k Z v c m 1 1 b G E 8 L 0 l 0 Z W 1 U e X B l P j x J d G V t U G F 0 a D 5 T Z W N 0 a W 9 u M S 9 E a W 1 f Y n V z Z X M v Q 2 h h b m d l Z C U y M F R 5 c G U 8 L 0 l 0 Z W 1 Q Y X R o P j w v S X R l b U x v Y 2 F 0 a W 9 u P j x T d G F i b G V F b n R y a W V z I C 8 + P C 9 J d G V t P j x J d G V t P j x J d G V t T G 9 j Y X R p b 2 4 + P E l 0 Z W 1 U e X B l P k Z v c m 1 1 b G E 8 L 0 l 0 Z W 1 U e X B l P j x J d G V t U G F 0 a D 5 T Z W N 0 a W 9 u M S 9 E a W 1 f Z G V t b 2 d y Y X B o a W N 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O W Y 3 N z A 5 Z G I t N T Q 0 Z i 0 0 O W Q y L T l i N T k t Z m I 0 Z T g y Y m Z m Y T E y 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D Y t M T V U M D U 6 M T Y 6 M D Q u O T M 0 O T I 3 M l o i I C 8 + P E V u d H J 5 I F R 5 c G U 9 I k Z p b G x D b 2 x 1 b W 5 U e X B l c y I g V m F s d W U 9 I n N B d 0 1 H Q m d Z P S I g L z 4 8 R W 5 0 c n k g V H l w Z T 0 i R m l s b E N v b H V t b k 5 h b W V z I i B W Y W x 1 Z T 0 i c 1 s m c X V v d D t S a W R l c i B J R C Z x d W 9 0 O y w m c X V v d D t B Z 2 U m c X V v d D s s J n F 1 b 3 Q 7 R 2 V u Z G V y J n F 1 b 3 Q 7 L C Z x d W 9 0 O 0 9 j Y 3 V w Y X R p b 2 4 m c X V v d D s s J n F 1 b 3 Q 7 Q W d l I E d y b 3 V w 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l t X 2 R l b W 9 n c m F w a G l j c y 9 D a G F u Z 2 V k I F R 5 c G U u e 1 J p Z G V y S U Q s M H 0 m c X V v d D s s J n F 1 b 3 Q 7 U 2 V j d G l v b j E v R G l t X 2 R l b W 9 n c m F w a G l j c y 9 D a G F u Z 2 V k I F R 5 c G U u e 0 F n Z S w x f S Z x d W 9 0 O y w m c X V v d D t T Z W N 0 a W 9 u M S 9 E a W 1 f Z G V t b 2 d y Y X B o a W N z L 0 N o Y W 5 n Z W Q g V H l w Z S 5 7 R 2 V u Z G V y L D J 9 J n F 1 b 3 Q 7 L C Z x d W 9 0 O 1 N l Y 3 R p b 2 4 x L 0 R p b V 9 k Z W 1 v Z 3 J h c G h p Y 3 M v Q 2 h h b m d l Z C B U e X B l L n t P Y 2 N 1 c G F 0 a W 9 u L D N 9 J n F 1 b 3 Q 7 L C Z x d W 9 0 O 1 N l Y 3 R p b 2 4 x L 0 R p b V 9 k Z W 1 v Z 3 J h c G h p Y 3 M v Q 2 h h b m d l Z C B U e X B l M S 5 7 Q W d l I E d y b 3 V w L D R 9 J n F 1 b 3 Q 7 X S w m c X V v d D t D b 2 x 1 b W 5 D b 3 V u d C Z x d W 9 0 O z o 1 L C Z x d W 9 0 O 0 t l e U N v b H V t b k 5 h b W V z J n F 1 b 3 Q 7 O l t d L C Z x d W 9 0 O 0 N v b H V t b k l k Z W 5 0 a X R p Z X M m c X V v d D s 6 W y Z x d W 9 0 O 1 N l Y 3 R p b 2 4 x L 0 R p b V 9 k Z W 1 v Z 3 J h c G h p Y 3 M v Q 2 h h b m d l Z C B U e X B l L n t S a W R l c k l E L D B 9 J n F 1 b 3 Q 7 L C Z x d W 9 0 O 1 N l Y 3 R p b 2 4 x L 0 R p b V 9 k Z W 1 v Z 3 J h c G h p Y 3 M v Q 2 h h b m d l Z C B U e X B l L n t B Z 2 U s M X 0 m c X V v d D s s J n F 1 b 3 Q 7 U 2 V j d G l v b j E v R G l t X 2 R l b W 9 n c m F w a G l j c y 9 D a G F u Z 2 V k I F R 5 c G U u e 0 d l b m R l c i w y f S Z x d W 9 0 O y w m c X V v d D t T Z W N 0 a W 9 u M S 9 E a W 1 f Z G V t b 2 d y Y X B o a W N z L 0 N o Y W 5 n Z W Q g V H l w Z S 5 7 T 2 N j d X B h d G l v b i w z f S Z x d W 9 0 O y w m c X V v d D t T Z W N 0 a W 9 u M S 9 E a W 1 f Z G V t b 2 d y Y X B o a W N z L 0 N o Y W 5 n Z W Q g V H l w Z T E u e 0 F n Z S B H c m 9 1 c C w 0 f S Z x d W 9 0 O 1 0 s J n F 1 b 3 Q 7 U m V s Y X R p b 2 5 z a G l w S W 5 m b y Z x d W 9 0 O z p b X X 0 i I C 8 + P C 9 T d G F i b G V F b n R y a W V z P j w v S X R l b T 4 8 S X R l b T 4 8 S X R l b U x v Y 2 F 0 a W 9 u P j x J d G V t V H l w Z T 5 G b 3 J t d W x h P C 9 J d G V t V H l w Z T 4 8 S X R l b V B h d G g + U 2 V j d G l v b j E v R G l t X 2 R l b W 9 n c m F w a G l j c y 9 T b 3 V y Y 2 U 8 L 0 l 0 Z W 1 Q Y X R o P j w v S X R l b U x v Y 2 F 0 a W 9 u P j x T d G F i b G V F b n R y a W V z I C 8 + P C 9 J d G V t P j x J d G V t P j x J d G V t T G 9 j Y X R p b 2 4 + P E l 0 Z W 1 U e X B l P k Z v c m 1 1 b G E 8 L 0 l 0 Z W 1 U e X B l P j x J d G V t U G F 0 a D 5 T Z W N 0 a W 9 u M S 9 E a W 1 f Z G V t b 2 d y Y X B o a W N z L 1 B y b 2 1 v d G V k J T I w S G V h Z G V y c z w v S X R l b V B h d G g + P C 9 J d G V t T G 9 j Y X R p b 2 4 + P F N 0 Y W J s Z U V u d H J p Z X M g L z 4 8 L 0 l 0 Z W 0 + P E l 0 Z W 0 + P E l 0 Z W 1 M b 2 N h d G l v b j 4 8 S X R l b V R 5 c G U + R m 9 y b X V s Y T w v S X R l b V R 5 c G U + P E l 0 Z W 1 Q Y X R o P l N l Y 3 R p b 2 4 x L 0 R p b V 9 k Z W 1 v Z 3 J h c G h p Y 3 M v Q 2 h h b m d l Z C U y M F R 5 c G U 8 L 0 l 0 Z W 1 Q Y X R o P j w v S X R l b U x v Y 2 F 0 a W 9 u P j x T d G F i b G V F b n R y a W V z I C 8 + P C 9 J d G V t P j x J d G V t P j x J d G V t T G 9 j Y X R p b 2 4 + P E l 0 Z W 1 U e X B l P k Z v c m 1 1 b G E 8 L 0 l 0 Z W 1 U e X B l P j x J d G V t U G F 0 a D 5 T Z W N 0 a W 9 u M S 9 E a W 1 f c m 9 1 d 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4 N T d l Y j B h Y i 1 j Z G Y y L T Q y M z Q t O T U y M y 1 l Z T V k N 2 U w Z j k z Y z g 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W 5 h b H l z a X M h U G l 2 b 3 R U Y W J s Z T k i I C 8 + P E V u d H J 5 I F R 5 c G U 9 I k Z p b G x l Z E N v b X B s Z X R l U m V z d W x 0 V G 9 X b 3 J r c 2 h l Z X Q i I F Z h b H V l P S J s M C 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D Y t M T V U M D U 6 M T Y 6 M D Q u O T Y 1 M z c 5 M F o i I C 8 + P E V u d H J 5 I F R 5 c G U 9 I k Z p b G x D b 2 x 1 b W 5 U e X B l c y I g V m F s d W U 9 I n N B d 1 l H Q m d N S 0 N n P T 0 i I C 8 + P E V u d H J 5 I F R 5 c G U 9 I k Z p b G x D b 2 x 1 b W 5 O Y W 1 l c y I g V m F s d W U 9 I n N b J n F 1 b 3 Q 7 U m 9 1 d G U g S U Q m c X V v d D s s J n F 1 b 3 Q 7 U m 9 1 d G U g T m F t Z S Z x d W 9 0 O y w m c X V v d D t T d G F y d C B M b 2 N h d G l v b i Z x d W 9 0 O y w m c X V v d D t F b m Q g T G 9 j Y X R p b 2 4 m c X V v d D s s J n F 1 b 3 Q 7 V H J p c C B G Z W U m c X V v d D s s J n F 1 b 3 Q 7 V G F r Z S B P Z m Y g V G l t Z S Z x d W 9 0 O y w m c X V v d D t B c n J p d m F s I F R p 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a W 1 f c m 9 1 d G V z L 0 N o Y W 5 n Z W Q g V H l w Z S 5 7 U m 9 1 d G V J R C w w f S Z x d W 9 0 O y w m c X V v d D t T Z W N 0 a W 9 u M S 9 E a W 1 f c m 9 1 d G V z L 0 N o Y W 5 n Z W Q g V H l w Z S 5 7 U m 9 1 d G V O Y W 1 l L D F 9 J n F 1 b 3 Q 7 L C Z x d W 9 0 O 1 N l Y 3 R p b 2 4 x L 0 R p b V 9 y b 3 V 0 Z X M v Q 2 h h b m d l Z C B U e X B l L n t T d G F y d E x v Y 2 F 0 a W 9 u L D J 9 J n F 1 b 3 Q 7 L C Z x d W 9 0 O 1 N l Y 3 R p b 2 4 x L 0 R p b V 9 y b 3 V 0 Z X M v Q 2 h h b m d l Z C B U e X B l L n t F b m R M b 2 N h d G l v b i w z f S Z x d W 9 0 O y w m c X V v d D t T Z W N 0 a W 9 u M S 9 E a W 1 f c m 9 1 d G V z L 0 N o Y W 5 n Z W Q g V H l w Z S 5 7 V H J p c E Z l Z S w 0 f S Z x d W 9 0 O y w m c X V v d D t T Z W N 0 a W 9 u M S 9 E a W 1 f c m 9 1 d G V z L 0 N o Y W 5 n Z W Q g V H l w Z S 5 7 V G F r Z U 9 m Z l R p b W U s N X 0 m c X V v d D s s J n F 1 b 3 Q 7 U 2 V j d G l v b j E v R G l t X 3 J v d X R l c y 9 D a G F u Z 2 V k I F R 5 c G U u e 0 F y c m l 2 Y W x U a W 1 l L D Z 9 J n F 1 b 3 Q 7 X S w m c X V v d D t D b 2 x 1 b W 5 D b 3 V u d C Z x d W 9 0 O z o 3 L C Z x d W 9 0 O 0 t l e U N v b H V t b k 5 h b W V z J n F 1 b 3 Q 7 O l t d L C Z x d W 9 0 O 0 N v b H V t b k l k Z W 5 0 a X R p Z X M m c X V v d D s 6 W y Z x d W 9 0 O 1 N l Y 3 R p b 2 4 x L 0 R p b V 9 y b 3 V 0 Z X M v Q 2 h h b m d l Z C B U e X B l L n t S b 3 V 0 Z U l E L D B 9 J n F 1 b 3 Q 7 L C Z x d W 9 0 O 1 N l Y 3 R p b 2 4 x L 0 R p b V 9 y b 3 V 0 Z X M v Q 2 h h b m d l Z C B U e X B l L n t S b 3 V 0 Z U 5 h b W U s M X 0 m c X V v d D s s J n F 1 b 3 Q 7 U 2 V j d G l v b j E v R G l t X 3 J v d X R l c y 9 D a G F u Z 2 V k I F R 5 c G U u e 1 N 0 Y X J 0 T G 9 j Y X R p b 2 4 s M n 0 m c X V v d D s s J n F 1 b 3 Q 7 U 2 V j d G l v b j E v R G l t X 3 J v d X R l c y 9 D a G F u Z 2 V k I F R 5 c G U u e 0 V u Z E x v Y 2 F 0 a W 9 u L D N 9 J n F 1 b 3 Q 7 L C Z x d W 9 0 O 1 N l Y 3 R p b 2 4 x L 0 R p b V 9 y b 3 V 0 Z X M v Q 2 h h b m d l Z C B U e X B l L n t U c m l w R m V l L D R 9 J n F 1 b 3 Q 7 L C Z x d W 9 0 O 1 N l Y 3 R p b 2 4 x L 0 R p b V 9 y b 3 V 0 Z X M v Q 2 h h b m d l Z C B U e X B l L n t U Y W t l T 2 Z m V G l t Z S w 1 f S Z x d W 9 0 O y w m c X V v d D t T Z W N 0 a W 9 u M S 9 E a W 1 f c m 9 1 d G V z L 0 N o Y W 5 n Z W Q g V H l w Z S 5 7 Q X J y a X Z h b F R p b W U s N n 0 m c X V v d D t d L C Z x d W 9 0 O 1 J l b G F 0 a W 9 u c 2 h p c E l u Z m 8 m c X V v d D s 6 W 1 1 9 I i A v P j w v U 3 R h Y m x l R W 5 0 c m l l c z 4 8 L 0 l 0 Z W 0 + P E l 0 Z W 0 + P E l 0 Z W 1 M b 2 N h d G l v b j 4 8 S X R l b V R 5 c G U + R m 9 y b X V s Y T w v S X R l b V R 5 c G U + P E l 0 Z W 1 Q Y X R o P l N l Y 3 R p b 2 4 x L 0 R p b V 9 y b 3 V 0 Z X M v U 2 9 1 c m N l P C 9 J d G V t U G F 0 a D 4 8 L 0 l 0 Z W 1 M b 2 N h d G l v b j 4 8 U 3 R h Y m x l R W 5 0 c m l l c y A v P j w v S X R l b T 4 8 S X R l b T 4 8 S X R l b U x v Y 2 F 0 a W 9 u P j x J d G V t V H l w Z T 5 G b 3 J t d W x h P C 9 J d G V t V H l w Z T 4 8 S X R l b V B h d G g + U 2 V j d G l v b j E v R G l t X 3 J v d X R l c y 9 Q c m 9 t b 3 R l Z C U y M E h l Y W R l c n M 8 L 0 l 0 Z W 1 Q Y X R o P j w v S X R l b U x v Y 2 F 0 a W 9 u P j x T d G F i b G V F b n R y a W V z I C 8 + P C 9 J d G V t P j x J d G V t P j x J d G V t T G 9 j Y X R p b 2 4 + P E l 0 Z W 1 U e X B l P k Z v c m 1 1 b G E 8 L 0 l 0 Z W 1 U e X B l P j x J d G V t U G F 0 a D 5 T Z W N 0 a W 9 u M S 9 E a W 1 f c m 9 1 d G V z L 0 N o Y W 5 n Z W Q l M j B U e X B l P C 9 J d G V t U G F 0 a D 4 8 L 0 l 0 Z W 1 M b 2 N h d G l v b j 4 8 U 3 R h Y m x l R W 5 0 c m l l c y A v P j w v S X R l b T 4 8 S X R l b T 4 8 S X R l b U x v Y 2 F 0 a W 9 u P j x J d G V t V H l w Z T 5 G b 3 J t d W x h P C 9 J d G V t V H l w Z T 4 8 S X R l b V B h d G g + U 2 V j d G l v b j E v R m F j d H R h Y m x l X 3 J p Z G V y c 2 h p c D w v S X R l b V B h d G g + P C 9 J d G V t T G 9 j Y X R p b 2 4 + P F N 0 Y W J s Z U V u d H J p Z X M + P E V u d H J 5 I F R 5 c G U 9 I k l z U H J p d m F 0 Z S I g V m F s d W U 9 I m w w I i A v P j x F b n R y e S B U e X B l P S J R d W V y e U l E I i B W Y W x 1 Z T 0 i c z U z O D c 4 N G F m L T E 0 N D g t N D M 1 O C 1 i Z D d h L T E x N D c 3 Y 2 J m N W N l N 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u Y W x 5 c 2 l z I V B p d m 9 0 V G F i b G U 4 I i A v P j x F b n R y e S B U e X B l P S J G a W x s Z W R D b 2 1 w b G V 0 Z V J l c 3 V s d F R v V 2 9 y a 3 N o Z W V 0 I i B W Y W x 1 Z T 0 i b D A i I C 8 + P E V u d H J 5 I F R 5 c G U 9 I k Z p b G x T d G F 0 d X M i I F Z h b H V l P S J z Q 2 9 t c G x l d G U i I C 8 + P E V u d H J 5 I F R 5 c G U 9 I k Z p b G x D b 2 x 1 b W 5 O Y W 1 l c y I g V m F s d W U 9 I n N b J n F 1 b 3 Q 7 U m V j b 3 J k I E l E J n F 1 b 3 Q 7 L C Z x d W 9 0 O 0 J 1 c y B J R C Z x d W 9 0 O y w m c X V v d D t E Y X R l J n F 1 b 3 Q 7 L C Z x d W 9 0 O 1 R p b W U m c X V v d D s s J n F 1 b 3 Q 7 T n V t Y m V y I E 9 m I F J p Z G V y c y Z x d W 9 0 O y w m c X V v d D t S a W R l c i B J R C Z x d W 9 0 O y w m c X V v d D t B T S 9 Q T S Z x d W 9 0 O y w m c X V v d D t U a W 1 l I E d y b 3 V w J n F 1 b 3 Q 7 L C Z x d W 9 0 O 0 N h c G F j a X R 5 J n F 1 b 3 Q 7 L C Z x d W 9 0 O 1 V 0 a W x p e m F 0 a W 9 u I F B l c m N l b n R h Z 2 U m c X V v d D s s J n F 1 b 3 Q 7 V X R p b G l 6 Y X R p b 2 4 g R 3 J v d X A m c X V v d D t d I i A v P j x F b n R y e S B U e X B l P S J G a W x s Q 2 9 s d W 1 u V H l w Z X M i I F Z h b H V l P S J z Q X d N S k N n T U R C Z 1 l E Q k F Z P S I g L z 4 8 R W 5 0 c n k g V H l w Z T 0 i R m l s b E x h c 3 R V c G R h d G V k I i B W Y W x 1 Z T 0 i Z D I w M j Q t M D Y t M T V U M D U 6 M T Y 6 M D Q u O T c 3 M T c 1 M V o i I C 8 + P E V u d H J 5 I F R 5 c G U 9 I k Z p b G x F c n J v c k N v d W 5 0 I i B W Y W x 1 Z T 0 i b D A i I C 8 + P E V u d H J 5 I F R 5 c G U 9 I k Z p b G x F c n J v c k N v Z G U i I F Z h b H V l P S J z V W 5 r b m 9 3 b i I g L z 4 8 R W 5 0 c n k g V H l w Z T 0 i R m l s b E N v d W 5 0 I i B W Y W x 1 Z T 0 i b D I w M C I g L z 4 8 R W 5 0 c n k g V H l w Z T 0 i Q W R k Z W R U b 0 R h d G F N b 2 R l b C I g V m F s d W U 9 I m w x I i A v P j x F b n R y e S B U e X B l P S J S Z W x h d G l v b n N o a X B J b m Z v Q 2 9 u d G F p b m V y I i B W Y W x 1 Z T 0 i c 3 s m c X V v d D t j b 2 x 1 b W 5 D b 3 V u d C Z x d W 9 0 O z o x M S w m c X V v d D t r Z X l D b 2 x 1 b W 5 O Y W 1 l c y Z x d W 9 0 O z p b X S w m c X V v d D t x d W V y e V J l b G F 0 a W 9 u c 2 h p c H M m c X V v d D s 6 W 1 0 s J n F 1 b 3 Q 7 Y 2 9 s d W 1 u S W R l b n R p d G l l c y Z x d W 9 0 O z p b J n F 1 b 3 Q 7 U 2 V j d G l v b j E v R m F j d H R h Y m x l X 3 J p Z G V y c 2 h p c C 9 D a G F u Z 2 V k I F R 5 c G U u e 1 J l Y 2 9 y Z E l E L D B 9 J n F 1 b 3 Q 7 L C Z x d W 9 0 O 1 N l Y 3 R p b 2 4 x L 0 Z h Y 3 R 0 Y W J s Z V 9 y a W R l c n N o a X A v Q 2 h h b m d l Z C B U e X B l L n t C d X N J R C w x f S Z x d W 9 0 O y w m c X V v d D t T Z W N 0 a W 9 u M S 9 G Y W N 0 d G F i b G V f c m l k Z X J z a G l w L 0 N o Y W 5 n Z W Q g V H l w Z S 5 7 R G F 0 Z S w y f S Z x d W 9 0 O y w m c X V v d D t T Z W N 0 a W 9 u M S 9 G Y W N 0 d G F i b G V f c m l k Z X J z a G l w L 0 N o Y W 5 n Z W Q g V H l w Z S 5 7 V G l t Z S w z f S Z x d W 9 0 O y w m c X V v d D t T Z W N 0 a W 9 u M S 9 G Y W N 0 d G F i b G V f c m l k Z X J z a G l w L 0 N o Y W 5 n Z W Q g V H l w Z S 5 7 T n V t Y m V y T 2 Z S a W R l c n M s N H 0 m c X V v d D s s J n F 1 b 3 Q 7 U 2 V j d G l v b j E v R m F j d H R h Y m x l X 3 J p Z G V y c 2 h p c C 9 D a G F u Z 2 V k I F R 5 c G U u e 1 J p Z G V y S U Q s N X 0 m c X V v d D s s J n F 1 b 3 Q 7 U 2 V j d G l v b j E v R m F j d H R h Y m x l X 3 J p Z G V y c 2 h p c C 9 J b n N l c n R l Z C B M Y X N 0 I E N o Y X J h Y 3 R l c n M u e 0 x h c 3 Q g Q 2 h h c m F j d G V y c y w 2 f S Z x d W 9 0 O y w m c X V v d D t T Z W N 0 a W 9 u M S 9 G Y W N 0 d G F i b G V f c m l k Z X J z a G l w L 0 N o Y W 5 n Z W Q g V H l w Z T E u e 0 N 1 c 3 R v b S w 3 f S Z x d W 9 0 O y w m c X V v d D t T Z W N 0 a W 9 u M S 9 E a W 1 f Y n V z Z X M v Q 2 h h b m d l Z C B U e X B l L n t D Y X B h Y 2 l 0 e S w z f S Z x d W 9 0 O y w m c X V v d D t T Z W N 0 a W 9 u M S 9 G Y W N 0 d G F i b G V f c m l k Z X J z a G l w L 0 N o Y W 5 n Z W Q g V H l w Z T I u e 1 V 0 a W x p e m F 0 a W 9 u I F B l c m N l b n R h Z 2 U s O X 0 m c X V v d D s s J n F 1 b 3 Q 7 U 2 V j d G l v b j E v R m F j d H R h Y m x l X 3 J p Z G V y c 2 h p c C 9 D a G F u Z 2 V k I F R 5 c G U z L n t V d G l s a X p h d G l v b i B H c m 9 1 c C w x M H 0 m c X V v d D t d L C Z x d W 9 0 O 0 N v b H V t b k N v d W 5 0 J n F 1 b 3 Q 7 O j E x L C Z x d W 9 0 O 0 t l e U N v b H V t b k 5 h b W V z J n F 1 b 3 Q 7 O l t d L C Z x d W 9 0 O 0 N v b H V t b k l k Z W 5 0 a X R p Z X M m c X V v d D s 6 W y Z x d W 9 0 O 1 N l Y 3 R p b 2 4 x L 0 Z h Y 3 R 0 Y W J s Z V 9 y a W R l c n N o a X A v Q 2 h h b m d l Z C B U e X B l L n t S Z W N v c m R J R C w w f S Z x d W 9 0 O y w m c X V v d D t T Z W N 0 a W 9 u M S 9 G Y W N 0 d G F i b G V f c m l k Z X J z a G l w L 0 N o Y W 5 n Z W Q g V H l w Z S 5 7 Q n V z S U Q s M X 0 m c X V v d D s s J n F 1 b 3 Q 7 U 2 V j d G l v b j E v R m F j d H R h Y m x l X 3 J p Z G V y c 2 h p c C 9 D a G F u Z 2 V k I F R 5 c G U u e 0 R h d G U s M n 0 m c X V v d D s s J n F 1 b 3 Q 7 U 2 V j d G l v b j E v R m F j d H R h Y m x l X 3 J p Z G V y c 2 h p c C 9 D a G F u Z 2 V k I F R 5 c G U u e 1 R p b W U s M 3 0 m c X V v d D s s J n F 1 b 3 Q 7 U 2 V j d G l v b j E v R m F j d H R h Y m x l X 3 J p Z G V y c 2 h p c C 9 D a G F u Z 2 V k I F R 5 c G U u e 0 5 1 b W J l c k 9 m U m l k Z X J z L D R 9 J n F 1 b 3 Q 7 L C Z x d W 9 0 O 1 N l Y 3 R p b 2 4 x L 0 Z h Y 3 R 0 Y W J s Z V 9 y a W R l c n N o a X A v Q 2 h h b m d l Z C B U e X B l L n t S a W R l c k l E L D V 9 J n F 1 b 3 Q 7 L C Z x d W 9 0 O 1 N l Y 3 R p b 2 4 x L 0 Z h Y 3 R 0 Y W J s Z V 9 y a W R l c n N o a X A v S W 5 z Z X J 0 Z W Q g T G F z d C B D a G F y Y W N 0 Z X J z L n t M Y X N 0 I E N o Y X J h Y 3 R l c n M s N n 0 m c X V v d D s s J n F 1 b 3 Q 7 U 2 V j d G l v b j E v R m F j d H R h Y m x l X 3 J p Z G V y c 2 h p c C 9 D a G F u Z 2 V k I F R 5 c G U x L n t D d X N 0 b 2 0 s N 3 0 m c X V v d D s s J n F 1 b 3 Q 7 U 2 V j d G l v b j E v R G l t X 2 J 1 c 2 V z L 0 N o Y W 5 n Z W Q g V H l w Z S 5 7 Q 2 F w Y W N p d H k s M 3 0 m c X V v d D s s J n F 1 b 3 Q 7 U 2 V j d G l v b j E v R m F j d H R h Y m x l X 3 J p Z G V y c 2 h p c C 9 D a G F u Z 2 V k I F R 5 c G U y L n t V d G l s a X p h d G l v b i B Q Z X J j Z W 5 0 Y W d l L D l 9 J n F 1 b 3 Q 7 L C Z x d W 9 0 O 1 N l Y 3 R p b 2 4 x L 0 Z h Y 3 R 0 Y W J s Z V 9 y a W R l c n N o a X A v Q 2 h h b m d l Z C B U e X B l M y 5 7 V X R p b G l 6 Y X R p b 2 4 g R 3 J v d X A s M T B 9 J n F 1 b 3 Q 7 X S w m c X V v d D t S Z W x h d G l v b n N o a X B J b m Z v J n F 1 b 3 Q 7 O l t d f S I g L z 4 8 L 1 N 0 Y W J s Z U V u d H J p Z X M + P C 9 J d G V t P j x J d G V t P j x J d G V t T G 9 j Y X R p b 2 4 + P E l 0 Z W 1 U e X B l P k Z v c m 1 1 b G E 8 L 0 l 0 Z W 1 U e X B l P j x J d G V t U G F 0 a D 5 T Z W N 0 a W 9 u M S 9 G Y W N 0 d G F i b G V f c m l k Z X J z a G l w L 1 N v d X J j Z T w v S X R l b V B h d G g + P C 9 J d G V t T G 9 j Y X R p b 2 4 + P F N 0 Y W J s Z U V u d H J p Z X M g L z 4 8 L 0 l 0 Z W 0 + P E l 0 Z W 0 + P E l 0 Z W 1 M b 2 N h d G l v b j 4 8 S X R l b V R 5 c G U + R m 9 y b X V s Y T w v S X R l b V R 5 c G U + P E l 0 Z W 1 Q Y X R o P l N l Y 3 R p b 2 4 x L 0 Z h Y 3 R 0 Y W J s Z V 9 y a W R l c n N o a X A v U H J v b W 9 0 Z W Q l M j B I Z W F k Z X J z P C 9 J d G V t U G F 0 a D 4 8 L 0 l 0 Z W 1 M b 2 N h d G l v b j 4 8 U 3 R h Y m x l R W 5 0 c m l l c y A v P j w v S X R l b T 4 8 S X R l b T 4 8 S X R l b U x v Y 2 F 0 a W 9 u P j x J d G V t V H l w Z T 5 G b 3 J t d W x h P C 9 J d G V t V H l w Z T 4 8 S X R l b V B h d G g + U 2 V j d G l v b j E v R m F j d H R h Y m x l X 3 J p Z G V y c 2 h p c C 9 D a G F u Z 2 V k J T I w V H l w Z T w v S X R l b V B h d G g + P C 9 J d G V t T G 9 j Y X R p b 2 4 + P F N 0 Y W J s Z U V u d H J p Z X M g L z 4 8 L 0 l 0 Z W 0 + P E l 0 Z W 0 + P E l 0 Z W 1 M b 2 N h d G l v b j 4 8 S X R l b V R 5 c G U + R m 9 y b X V s Y T w v S X R l b V R 5 c G U + P E l 0 Z W 1 Q Y X R o P l N l Y 3 R p b 2 4 x L 0 R p b V 9 k Z W 1 v Z 3 J h c G h p Y 3 M v Q W R k Z W Q l M j B D d X N 0 b 2 0 8 L 0 l 0 Z W 1 Q Y X R o P j w v S X R l b U x v Y 2 F 0 a W 9 u P j x T d G F i b G V F b n R y a W V z I C 8 + P C 9 J d G V t P j x J d G V t P j x J d G V t T G 9 j Y X R p b 2 4 + P E l 0 Z W 1 U e X B l P k Z v c m 1 1 b G E 8 L 0 l 0 Z W 1 U e X B l P j x J d G V t U G F 0 a D 5 T Z W N 0 a W 9 u M S 9 E a W 1 f Z G V t b 2 d y Y X B o a W N z L 1 J l b m F t Z W Q l M j B D b 2 x 1 b W 5 z P C 9 J d G V t U G F 0 a D 4 8 L 0 l 0 Z W 1 M b 2 N h d G l v b j 4 8 U 3 R h Y m x l R W 5 0 c m l l c y A v P j w v S X R l b T 4 8 S X R l b T 4 8 S X R l b U x v Y 2 F 0 a W 9 u P j x J d G V t V H l w Z T 5 G b 3 J t d W x h P C 9 J d G V t V H l w Z T 4 8 S X R l b V B h d G g + U 2 V j d G l v b j E v R m F j d H R h Y m x l X 3 J p Z G V y c 2 h p c C 9 S Z W 5 h b W V k J T I w Q 2 9 s d W 1 u c z w v S X R l b V B h d G g + P C 9 J d G V t T G 9 j Y X R p b 2 4 + P F N 0 Y W J s Z U V u d H J p Z X M g L z 4 8 L 0 l 0 Z W 0 + P E l 0 Z W 0 + P E l 0 Z W 1 M b 2 N h d G l v b j 4 8 S X R l b V R 5 c G U + R m 9 y b X V s Y T w v S X R l b V R 5 c G U + P E l 0 Z W 1 Q Y X R o P l N l Y 3 R p b 2 4 x L 0 R p b V 9 y b 3 V 0 Z X M v U m V u Y W 1 l Z C U y M E N v b H V t b n M 8 L 0 l 0 Z W 1 Q Y X R o P j w v S X R l b U x v Y 2 F 0 a W 9 u P j x T d G F i b G V F b n R y a W V z I C 8 + P C 9 J d G V t P j x J d G V t P j x J d G V t T G 9 j Y X R p b 2 4 + P E l 0 Z W 1 U e X B l P k Z v c m 1 1 b G E 8 L 0 l 0 Z W 1 U e X B l P j x J d G V t U G F 0 a D 5 T Z W N 0 a W 9 u M S 9 E a W 1 f Y n V z Z X M v U m V u Y W 1 l Z C U y M E N v b H V t b n M 8 L 0 l 0 Z W 1 Q Y X R o P j w v S X R l b U x v Y 2 F 0 a W 9 u P j x T d G F i b G V F b n R y a W V z I C 8 + P C 9 J d G V t P j x J d G V t P j x J d G V t T G 9 j Y X R p b 2 4 + P E l 0 Z W 1 U e X B l P k Z v c m 1 1 b G E 8 L 0 l 0 Z W 1 U e X B l P j x J d G V t U G F 0 a D 5 T Z W N 0 a W 9 u M S 9 E a W 1 f Z G V t b 2 d y Y X B o a W N z L 0 N o Y W 5 n Z W Q l M j B U e X B l M T w v S X R l b V B h d G g + P C 9 J d G V t T G 9 j Y X R p b 2 4 + P F N 0 Y W J s Z U V u d H J p Z X M g L z 4 8 L 0 l 0 Z W 0 + P E l 0 Z W 0 + P E l 0 Z W 1 M b 2 N h d G l v b j 4 8 S X R l b V R 5 c G U + R m 9 y b X V s Y T w v S X R l b V R 5 c G U + P E l 0 Z W 1 Q Y X R o P l N l Y 3 R p b 2 4 x L 0 Z h Y 3 R 0 Y W J s Z V 9 y a W R l c n N o a X A v S W 5 z Z X J 0 Z W Q l M j B M Y X N 0 J T I w Q 2 h h c m F j d G V y c z w v S X R l b V B h d G g + P C 9 J d G V t T G 9 j Y X R p b 2 4 + P F N 0 Y W J s Z U V u d H J p Z X M g L z 4 8 L 0 l 0 Z W 0 + P E l 0 Z W 0 + P E l 0 Z W 1 M b 2 N h d G l v b j 4 8 S X R l b V R 5 c G U + R m 9 y b X V s Y T w v S X R l b V R 5 c G U + P E l 0 Z W 1 Q Y X R o P l N l Y 3 R p b 2 4 x L 0 Z h Y 3 R 0 Y W J s Z V 9 y a W R l c n N o a X A v U m V u Y W 1 l Z C U y M E N v b H V t b n M x P C 9 J d G V t U G F 0 a D 4 8 L 0 l 0 Z W 1 M b 2 N h d G l v b j 4 8 U 3 R h Y m x l R W 5 0 c m l l c y A v P j w v S X R l b T 4 8 S X R l b T 4 8 S X R l b U x v Y 2 F 0 a W 9 u P j x J d G V t V H l w Z T 5 G b 3 J t d W x h P C 9 J d G V t V H l w Z T 4 8 S X R l b V B h d G g + U 2 V j d G l v b j E v R m F j d H R h Y m x l X 3 J p Z G V y c 2 h p c C 9 B Z G R l Z C U y M E N 1 c 3 R v b T w v S X R l b V B h d G g + P C 9 J d G V t T G 9 j Y X R p b 2 4 + P F N 0 Y W J s Z U V u d H J p Z X M g L z 4 8 L 0 l 0 Z W 0 + P E l 0 Z W 0 + P E l 0 Z W 1 M b 2 N h d G l v b j 4 8 S X R l b V R 5 c G U + R m 9 y b X V s Y T w v S X R l b V R 5 c G U + P E l 0 Z W 1 Q Y X R o P l N l Y 3 R p b 2 4 x L 0 Z h Y 3 R 0 Y W J s Z V 9 y a W R l c n N o a X A v Q 2 h h b m d l Z C U y M F R 5 c G U x P C 9 J d G V t U G F 0 a D 4 8 L 0 l 0 Z W 1 M b 2 N h d G l v b j 4 8 U 3 R h Y m x l R W 5 0 c m l l c y A v P j w v S X R l b T 4 8 S X R l b T 4 8 S X R l b U x v Y 2 F 0 a W 9 u P j x J d G V t V H l w Z T 5 G b 3 J t d W x h P C 9 J d G V t V H l w Z T 4 8 S X R l b V B h d G g + U 2 V j d G l v b j E v R m F j d H R h Y m x l X 3 J p Z G V y c 2 h p c C 9 S Z W 5 h b W V k J T I w Q 2 9 s d W 1 u c z I 8 L 0 l 0 Z W 1 Q Y X R o P j w v S X R l b U x v Y 2 F 0 a W 9 u P j x T d G F i b G V F b n R y a W V z I C 8 + P C 9 J d G V t P j x J d G V t P j x J d G V t T G 9 j Y X R p b 2 4 + P E l 0 Z W 1 U e X B l P k Z v c m 1 1 b G E 8 L 0 l 0 Z W 1 U e X B l P j x J d G V t U G F 0 a D 5 T Z W N 0 a W 9 u M S 9 G Y W N 0 d G F i b G V f c m l k Z X J z a G l w L 0 1 l c m d l Z C U y M F F 1 Z X J p Z X M 8 L 0 l 0 Z W 1 Q Y X R o P j w v S X R l b U x v Y 2 F 0 a W 9 u P j x T d G F i b G V F b n R y a W V z I C 8 + P C 9 J d G V t P j x J d G V t P j x J d G V t T G 9 j Y X R p b 2 4 + P E l 0 Z W 1 U e X B l P k Z v c m 1 1 b G E 8 L 0 l 0 Z W 1 U e X B l P j x J d G V t U G F 0 a D 5 T Z W N 0 a W 9 u M S 9 G Y W N 0 d G F i b G V f c m l k Z X J z a G l w L 0 V 4 c G F u Z G V k J T I w R G l t X 2 J 1 c 2 V z P C 9 J d G V t U G F 0 a D 4 8 L 0 l 0 Z W 1 M b 2 N h d G l v b j 4 8 U 3 R h Y m x l R W 5 0 c m l l c y A v P j w v S X R l b T 4 8 S X R l b T 4 8 S X R l b U x v Y 2 F 0 a W 9 u P j x J d G V t V H l w Z T 5 G b 3 J t d W x h P C 9 J d G V t V H l w Z T 4 8 S X R l b V B h d G g + U 2 V j d G l v b j E v R m F j d H R h Y m x l X 3 J p Z G V y c 2 h p c C 9 B Z G R l Z C U y M E N 1 c 3 R v b T E 8 L 0 l 0 Z W 1 Q Y X R o P j w v S X R l b U x v Y 2 F 0 a W 9 u P j x T d G F i b G V F b n R y a W V z I C 8 + P C 9 J d G V t P j x J d G V t P j x J d G V t T G 9 j Y X R p b 2 4 + P E l 0 Z W 1 U e X B l P k Z v c m 1 1 b G E 8 L 0 l 0 Z W 1 U e X B l P j x J d G V t U G F 0 a D 5 T Z W N 0 a W 9 u M S 9 G Y W N 0 d G F i b G V f c m l k Z X J z a G l w L 0 N o Y W 5 n Z W Q l M j B U e X B l M j w v S X R l b V B h d G g + P C 9 J d G V t T G 9 j Y X R p b 2 4 + P F N 0 Y W J s Z U V u d H J p Z X M g L z 4 8 L 0 l 0 Z W 0 + P E l 0 Z W 0 + P E l 0 Z W 1 M b 2 N h d G l v b j 4 8 S X R l b V R 5 c G U + R m 9 y b X V s Y T w v S X R l b V R 5 c G U + P E l 0 Z W 1 Q Y X R o P l N l Y 3 R p b 2 4 x L 0 Z h Y 3 R 0 Y W J s Z V 9 y a W R l c n N o a X A v Q W R k Z W Q l M j B D d X N 0 b 2 0 y P C 9 J d G V t U G F 0 a D 4 8 L 0 l 0 Z W 1 M b 2 N h d G l v b j 4 8 U 3 R h Y m x l R W 5 0 c m l l c y A v P j w v S X R l b T 4 8 S X R l b T 4 8 S X R l b U x v Y 2 F 0 a W 9 u P j x J d G V t V H l w Z T 5 G b 3 J t d W x h P C 9 J d G V t V H l w Z T 4 8 S X R l b V B h d G g + U 2 V j d G l v b j E v R m F j d H R h Y m x l X 3 J p Z G V y c 2 h p c C 9 S Z W 5 h b W V k J T I w Q 2 9 s d W 1 u c z M 8 L 0 l 0 Z W 1 Q Y X R o P j w v S X R l b U x v Y 2 F 0 a W 9 u P j x T d G F i b G V F b n R y a W V z I C 8 + P C 9 J d G V t P j x J d G V t P j x J d G V t T G 9 j Y X R p b 2 4 + P E l 0 Z W 1 U e X B l P k Z v c m 1 1 b G E 8 L 0 l 0 Z W 1 U e X B l P j x J d G V t U G F 0 a D 5 T Z W N 0 a W 9 u M S 9 G Y W N 0 d G F i b G V f c m l k Z X J z a G l w L 0 N o Y W 5 n Z W Q l M j B U e X B l M z w v S X R l b V B h d G g + P C 9 J d G V t T G 9 j Y X R p b 2 4 + P F N 0 Y W J s Z U V u d H J p Z X M g L z 4 8 L 0 l 0 Z W 0 + P E l 0 Z W 0 + P E l 0 Z W 1 M b 2 N h d G l v b j 4 8 S X R l b V R 5 c G U + R m 9 y b X V s Y T w v S X R l b V R 5 c G U + P E l 0 Z W 1 Q Y X R o P l N l Y 3 R p b 2 4 x L 0 N h b G N 1 b G F 0 a W 9 u c z w v S X R l b V B h d G g + P C 9 J d G V t T G 9 j Y X R p b 2 4 + P F N 0 Y W J s Z U V u d H J p Z X M + P E V u d H J 5 I F R 5 c G U 9 I k l z U H J p d m F 0 Z S I g V m F s d W U 9 I m w w I i A v P j x F b n R y e S B U e X B l P S J R d W V y e U l E I i B W Y W x 1 Z T 0 i c 2 U z M T k y O W I w L W N h O D Q t N D V i N S 1 i M z U x L W Q x Y j A 3 Y z Y y O D Z i 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u Y W x 5 c 2 l z I V B p d m 9 0 V G F i b G U 4 I i A v P j x F b n R y e S B U e X B l P S J G a W x s Z W R D b 2 1 w b G V 0 Z V J l c 3 V s d F R v V 2 9 y a 3 N o Z W V 0 I i B W Y W x 1 Z T 0 i b D A i I C 8 + P E V u d H J 5 I F R 5 c G U 9 I k Z p b G x T d G F 0 d X M i I F Z h b H V l P S J z Q 2 9 t c G x l d G U i I C 8 + P E V u d H J 5 I F R 5 c G U 9 I k Z p b G x D b 2 x 1 b W 5 O Y W 1 l c y I g V m F s d W U 9 I n N b J n F 1 b 3 Q 7 Q 2 F s Y 3 V s Y X R p b 2 4 m c X V v d D t d I i A v P j x F b n R y e S B U e X B l P S J G a W x s Q 2 9 s d W 1 u V H l w Z X M i I F Z h b H V l P S J z Q X c 9 P S I g L z 4 8 R W 5 0 c n k g V H l w Z T 0 i R m l s b E x h c 3 R V c G R h d G V k I i B W Y W x 1 Z T 0 i Z D I w M j Q t M D Y t M T V U M D U 6 M T Y 6 M D U u M D I y N T g 1 M 1 o i I C 8 + P E V u d H J 5 I F R 5 c G U 9 I k Z p b G x F c n J v c k N v d W 5 0 I i B W Y W x 1 Z T 0 i b D A i I C 8 + P E V u d H J 5 I F R 5 c G U 9 I k Z p b G x F c n J v c k N v Z G U i I F Z h b H V l P S J z V W 5 r b m 9 3 b i I g L z 4 8 R W 5 0 c n k g V H l w Z T 0 i R m l s b E N v d W 5 0 I i B W Y W x 1 Z T 0 i b D E i I C 8 + P E V u d H J 5 I F R 5 c G U 9 I k F k Z G V k V G 9 E Y X R h T W 9 k Z W w i I F Z h b H V l P S J s M S I g L z 4 8 R W 5 0 c n k g V H l w Z T 0 i U m V s Y X R p b 2 5 z a G l w S W 5 m b 0 N v b n R h a W 5 l c i I g V m F s d W U 9 I n N 7 J n F 1 b 3 Q 7 Y 2 9 s d W 1 u Q 2 9 1 b n Q m c X V v d D s 6 M S w m c X V v d D t r Z X l D b 2 x 1 b W 5 O Y W 1 l c y Z x d W 9 0 O z p b X S w m c X V v d D t x d W V y e V J l b G F 0 a W 9 u c 2 h p c H M m c X V v d D s 6 W 1 0 s J n F 1 b 3 Q 7 Y 2 9 s d W 1 u S W R l b n R p d G l l c y Z x d W 9 0 O z p b J n F 1 b 3 Q 7 U 2 V j d G l v b j E v Q 2 F s Y 3 V s Y X R p b 2 5 z L 0 N o Y W 5 n Z W Q g V H l w Z S 5 7 Q 2 F s Y 3 V s Y X R p b 2 4 s M H 0 m c X V v d D t d L C Z x d W 9 0 O 0 N v b H V t b k N v d W 5 0 J n F 1 b 3 Q 7 O j E s J n F 1 b 3 Q 7 S 2 V 5 Q 2 9 s d W 1 u T m F t Z X M m c X V v d D s 6 W 1 0 s J n F 1 b 3 Q 7 Q 2 9 s d W 1 u S W R l b n R p d G l l c y Z x d W 9 0 O z p b J n F 1 b 3 Q 7 U 2 V j d G l v b j E v Q 2 F s Y 3 V s Y X R p b 2 5 z L 0 N o Y W 5 n Z W Q g V H l w Z S 5 7 Q 2 F s Y 3 V s Y X R p b 2 4 s M H 0 m c X V v d D t d L C Z x d W 9 0 O 1 J l b G F 0 a W 9 u c 2 h p c E l u Z m 8 m c X V v d D s 6 W 1 1 9 I i A v P j w v U 3 R h Y m x l R W 5 0 c m l l c z 4 8 L 0 l 0 Z W 0 + P E l 0 Z W 0 + P E l 0 Z W 1 M b 2 N h d G l v b j 4 8 S X R l b V R 5 c G U + R m 9 y b X V s Y T w v S X R l b V R 5 c G U + P E l 0 Z W 1 Q Y X R o P l N l Y 3 R p b 2 4 x L 0 N h b G N 1 b G F 0 a W 9 u c y 9 T b 3 V y Y 2 U 8 L 0 l 0 Z W 1 Q Y X R o P j w v S X R l b U x v Y 2 F 0 a W 9 u P j x T d G F i b G V F b n R y a W V z I C 8 + P C 9 J d G V t P j x J d G V t P j x J d G V t T G 9 j Y X R p b 2 4 + P E l 0 Z W 1 U e X B l P k Z v c m 1 1 b G E 8 L 0 l 0 Z W 1 U e X B l P j x J d G V t U G F 0 a D 5 T Z W N 0 a W 9 u M S 9 D Y W x j d W x h d G l v b n M v Q 2 9 u d m V y d G V k J T I w d G 8 l M j B U Y W J s Z T w v S X R l b V B h d G g + P C 9 J d G V t T G 9 j Y X R p b 2 4 + P F N 0 Y W J s Z U V u d H J p Z X M g L z 4 8 L 0 l 0 Z W 0 + P E l 0 Z W 0 + P E l 0 Z W 1 M b 2 N h d G l v b j 4 8 S X R l b V R 5 c G U + R m 9 y b X V s Y T w v S X R l b V R 5 c G U + P E l 0 Z W 1 Q Y X R o P l N l Y 3 R p b 2 4 x L 0 N h b G N 1 b G F 0 a W 9 u c y 9 S Z W 5 h b W V k J T I w Q 2 9 s d W 1 u c z w v S X R l b V B h d G g + P C 9 J d G V t T G 9 j Y X R p b 2 4 + P F N 0 Y W J s Z U V u d H J p Z X M g L z 4 8 L 0 l 0 Z W 0 + P E l 0 Z W 0 + P E l 0 Z W 1 M b 2 N h d G l v b j 4 8 S X R l b V R 5 c G U + R m 9 y b X V s Y T w v S X R l b V R 5 c G U + P E l 0 Z W 1 Q Y X R o P l N l Y 3 R p b 2 4 x L 0 N h b G N 1 b G F 0 a W 9 u c y 9 D a G F u Z 2 V k J T I w V H l w Z T w v S X R l b V B h d G g + P C 9 J d G V t T G 9 j Y X R p b 2 4 + P F N 0 Y W J s Z U V u d H J p Z X M g L z 4 8 L 0 l 0 Z W 0 + P E l 0 Z W 0 + P E l 0 Z W 1 M b 2 N h d G l v b j 4 8 S X R l b V R 5 c G U + R m 9 y b X V s Y T w v S X R l b V R 5 c G U + P E l 0 Z W 1 Q Y X R o P l N l Y 3 R p b 2 4 x L 0 R p b V 9 k Y X R l c z w v S X R l b V B h d G g + P C 9 J d G V t T G 9 j Y X R p b 2 4 + P F N 0 Y W J s Z U V u d H J p Z X M + P E V u d H J 5 I F R 5 c G U 9 I k l z U H J p d m F 0 Z S I g V m F s d W U 9 I m w w I i A v P j x F b n R y e S B U e X B l P S J R d W V y e U l E I i B W Y W x 1 Z T 0 i c z F j O D V h M D k w L T h k N j g t N D Q 2 O C 1 i O T B i L T F m O T I 0 M G I 2 M W M 3 M C I g L z 4 8 R W 5 0 c n k g V H l w Z T 0 i T G 9 h Z G V k V G 9 B b m F s e X N p c 1 N l c n Z p Y 2 V z I i B W Y W x 1 Z T 0 i b D A i I C 8 + P E V u d H J 5 I F R 5 c G U 9 I k Z p b G x T d G F 0 d X M i I F Z h b H V l P S J z Q 2 9 t c G x l d G U i I C 8 + P E V u d H J 5 I F R 5 c G U 9 I k Z p b G x D b 2 x 1 b W 5 O Y W 1 l c y I g V m F s d W U 9 I n N b J n F 1 b 3 Q 7 R G F 0 Z S Z x d W 9 0 O y w m c X V v d D t Z Z W F y J n F 1 b 3 Q 7 L C Z x d W 9 0 O 0 1 v b n R o I E 5 h b W U m c X V v d D s s J n F 1 b 3 Q 7 T W 9 u d G g g T n V t Y m V y J n F 1 b 3 Q 7 L C Z x d W 9 0 O 0 R h e S B O Y W 1 l J n F 1 b 3 Q 7 L C Z x d W 9 0 O 0 R h e S B v Z i B X Z W V r J n F 1 b 3 Q 7 L C Z x d W 9 0 O 0 R h e S B U e X B l J n F 1 b 3 Q 7 X S I g L z 4 8 R W 5 0 c n k g V H l w Z T 0 i R m l s b E N v b H V t b l R 5 c G V z I i B W Y W x 1 Z T 0 i c 0 N R T U d B d 1 l E Q m c 9 P S I g L z 4 8 R W 5 0 c n k g V H l w Z T 0 i R m l s b E x h c 3 R V c G R h d G V k I i B W Y W x 1 Z T 0 i Z D I w M j Q t M D Y t M T V U M D U 6 M j k 6 N D c u M z c 1 N T M x O F o i I C 8 + P E V u d H J 5 I F R 5 c G U 9 I k Z p b G x F c n J v c k N v d W 5 0 I i B W Y W x 1 Z T 0 i b D A i I C 8 + P E V u d H J 5 I F R 5 c G U 9 I k Z p b G x F c n J v c k N v Z G U i I F Z h b H V l P S J z V W 5 r b m 9 3 b i I g L z 4 8 R W 5 0 c n k g V H l w Z T 0 i R m l s b E N v d W 5 0 I i B W Y W x 1 Z T 0 i b D M 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y Z x d W 9 0 O 0 R h d G U m c X V v d D t d L C Z x d W 9 0 O 3 F 1 Z X J 5 U m V s Y X R p b 2 5 z a G l w c y Z x d W 9 0 O z p b X S w m c X V v d D t j b 2 x 1 b W 5 J Z G V u d G l 0 a W V z J n F 1 b 3 Q 7 O l s m c X V v d D t T Z W N 0 a W 9 u M S 9 E a W 1 f Z G F 0 Z X M v Q 2 h h b m d l Z C B U e X B l L n t E Y X R l L D J 9 J n F 1 b 3 Q 7 L C Z x d W 9 0 O 1 N l Y 3 R p b 2 4 x L 0 R p b V 9 k Y X R l c y 9 J b n N l c n R l Z C B Z Z W F y L n t Z Z W F y L D F 9 J n F 1 b 3 Q 7 L C Z x d W 9 0 O 1 N l Y 3 R p b 2 4 x L 0 R p b V 9 k Y X R l c y 9 F e H R y Y W N 0 Z W Q g R m l y c 3 Q g Q 2 h h c m F j d G V y c y 5 7 T W 9 u d G g g T m F t Z S w y f S Z x d W 9 0 O y w m c X V v d D t T Z W N 0 a W 9 u M S 9 E a W 1 f Z G F 0 Z X M v S W 5 z Z X J 0 Z W Q g T W 9 u d G g u e 0 1 v b n R o L D N 9 J n F 1 b 3 Q 7 L C Z x d W 9 0 O 1 N l Y 3 R p b 2 4 x L 0 R p b V 9 k Y X R l c y 9 F e H R y Y W N 0 Z W Q g R m l y c 3 Q g Q 2 h h c m F j d G V y c z E u e 0 R h e S B O Y W 1 l L D R 9 J n F 1 b 3 Q 7 L C Z x d W 9 0 O 1 N l Y 3 R p b 2 4 x L 0 R p b V 9 k Y X R l c y 9 J b n N l c n R l Z C B E Y X k g b 2 Y g V 2 V l a y 5 7 R G F 5 I G 9 m I F d l Z W s s N X 0 m c X V v d D s s J n F 1 b 3 Q 7 U 2 V j d G l v b j E v R G l t X 2 R h d G V z L 0 N o Y W 5 n Z W Q g V H l w Z T Q u e 0 R h e S B U e X B l L D Z 9 J n F 1 b 3 Q 7 X S w m c X V v d D t D b 2 x 1 b W 5 D b 3 V u d C Z x d W 9 0 O z o 3 L C Z x d W 9 0 O 0 t l e U N v b H V t b k 5 h b W V z J n F 1 b 3 Q 7 O l s m c X V v d D t E Y X R l J n F 1 b 3 Q 7 X S w m c X V v d D t D b 2 x 1 b W 5 J Z G V u d G l 0 a W V z J n F 1 b 3 Q 7 O l s m c X V v d D t T Z W N 0 a W 9 u M S 9 E a W 1 f Z G F 0 Z X M v Q 2 h h b m d l Z C B U e X B l L n t E Y X R l L D J 9 J n F 1 b 3 Q 7 L C Z x d W 9 0 O 1 N l Y 3 R p b 2 4 x L 0 R p b V 9 k Y X R l c y 9 J b n N l c n R l Z C B Z Z W F y L n t Z Z W F y L D F 9 J n F 1 b 3 Q 7 L C Z x d W 9 0 O 1 N l Y 3 R p b 2 4 x L 0 R p b V 9 k Y X R l c y 9 F e H R y Y W N 0 Z W Q g R m l y c 3 Q g Q 2 h h c m F j d G V y c y 5 7 T W 9 u d G g g T m F t Z S w y f S Z x d W 9 0 O y w m c X V v d D t T Z W N 0 a W 9 u M S 9 E a W 1 f Z G F 0 Z X M v S W 5 z Z X J 0 Z W Q g T W 9 u d G g u e 0 1 v b n R o L D N 9 J n F 1 b 3 Q 7 L C Z x d W 9 0 O 1 N l Y 3 R p b 2 4 x L 0 R p b V 9 k Y X R l c y 9 F e H R y Y W N 0 Z W Q g R m l y c 3 Q g Q 2 h h c m F j d G V y c z E u e 0 R h e S B O Y W 1 l L D R 9 J n F 1 b 3 Q 7 L C Z x d W 9 0 O 1 N l Y 3 R p b 2 4 x L 0 R p b V 9 k Y X R l c y 9 J b n N l c n R l Z C B E Y X k g b 2 Y g V 2 V l a y 5 7 R G F 5 I G 9 m I F d l Z W s s N X 0 m c X V v d D s s J n F 1 b 3 Q 7 U 2 V j d G l v b j E v R G l t X 2 R h d G V z L 0 N o Y W 5 n Z W Q g V H l w Z T Q u e 0 R h e S B U e X B l L D Z 9 J n F 1 b 3 Q 7 X S w m c X V v d D t S Z W x h d G l v b n N o a X B J b m Z v J n F 1 b 3 Q 7 O l t d f S I g L z 4 8 R W 5 0 c n k g V H l w Z T 0 i U G l 2 b 3 R P Y m p l Y 3 R O Y W 1 l I i B W Y W x 1 Z T 0 i c 0 F u Y W x 5 c 2 l z I V B p d m 9 0 V G F i b G U x M y I g L z 4 8 R W 5 0 c n k g V H l w Z T 0 i Q W R k Z W R U b 0 R h d G F N b 2 R l b C I g V m F s d W U 9 I m w x I i A v P j w v U 3 R h Y m x l R W 5 0 c m l l c z 4 8 L 0 l 0 Z W 0 + P E l 0 Z W 0 + P E l 0 Z W 1 M b 2 N h d G l v b j 4 8 S X R l b V R 5 c G U + R m 9 y b X V s Y T w v S X R l b V R 5 c G U + P E l 0 Z W 1 Q Y X R o P l N l Y 3 R p b 2 4 x L 0 R p b V 9 k Y X R l c y 9 T b 3 V y Y 2 U 8 L 0 l 0 Z W 1 Q Y X R o P j w v S X R l b U x v Y 2 F 0 a W 9 u P j x T d G F i b G V F b n R y a W V z I C 8 + P C 9 J d G V t P j x J d G V t P j x J d G V t T G 9 j Y X R p b 2 4 + P E l 0 Z W 1 U e X B l P k Z v c m 1 1 b G E 8 L 0 l 0 Z W 1 U e X B l P j x J d G V t U G F 0 a D 5 T Z W N 0 a W 9 u M S 9 E a W 1 f Z G F 0 Z X M v U H J v b W 9 0 Z W Q l M j B I Z W F k Z X J z P C 9 J d G V t U G F 0 a D 4 8 L 0 l 0 Z W 1 M b 2 N h d G l v b j 4 8 U 3 R h Y m x l R W 5 0 c m l l c y A v P j w v S X R l b T 4 8 S X R l b T 4 8 S X R l b U x v Y 2 F 0 a W 9 u P j x J d G V t V H l w Z T 5 G b 3 J t d W x h P C 9 J d G V t V H l w Z T 4 8 S X R l b V B h d G g + U 2 V j d G l v b j E v R G l t X 2 R h d G V z L 0 N o Y W 5 n Z W Q l M j B U e X B l P C 9 J d G V t U G F 0 a D 4 8 L 0 l 0 Z W 1 M b 2 N h d G l v b j 4 8 U 3 R h Y m x l R W 5 0 c m l l c y A v P j w v S X R l b T 4 8 S X R l b T 4 8 S X R l b U x v Y 2 F 0 a W 9 u P j x J d G V t V H l w Z T 5 G b 3 J t d W x h P C 9 J d G V t V H l w Z T 4 8 S X R l b V B h d G g + U 2 V j d G l v b j E v R G l t X 2 R h d G V z L 1 J l b m F t Z W Q l M j B D b 2 x 1 b W 5 z P C 9 J d G V t U G F 0 a D 4 8 L 0 l 0 Z W 1 M b 2 N h d G l v b j 4 8 U 3 R h Y m x l R W 5 0 c m l l c y A v P j w v S X R l b T 4 8 S X R l b T 4 8 S X R l b U x v Y 2 F 0 a W 9 u P j x J d G V t V H l w Z T 5 G b 3 J t d W x h P C 9 J d G V t V H l w Z T 4 8 S X R l b V B h d G g + U 2 V j d G l v b j E v R G l t X 2 R h d G V z L 0 l u c 2 V y d G V k J T I w T G F z d C U y M E N o Y X J h Y 3 R l c n M 8 L 0 l 0 Z W 1 Q Y X R o P j w v S X R l b U x v Y 2 F 0 a W 9 u P j x T d G F i b G V F b n R y a W V z I C 8 + P C 9 J d G V t P j x J d G V t P j x J d G V t T G 9 j Y X R p b 2 4 + P E l 0 Z W 1 U e X B l P k Z v c m 1 1 b G E 8 L 0 l 0 Z W 1 U e X B l P j x J d G V t U G F 0 a D 5 T Z W N 0 a W 9 u M S 9 E a W 1 f Z G F 0 Z X M v U m V u Y W 1 l Z C U y M E N v b H V t b n M x P C 9 J d G V t U G F 0 a D 4 8 L 0 l 0 Z W 1 M b 2 N h d G l v b j 4 8 U 3 R h Y m x l R W 5 0 c m l l c y A v P j w v S X R l b T 4 8 S X R l b T 4 8 S X R l b U x v Y 2 F 0 a W 9 u P j x J d G V t V H l w Z T 5 G b 3 J t d W x h P C 9 J d G V t V H l w Z T 4 8 S X R l b V B h d G g + U 2 V j d G l v b j E v R G l t X 2 R h d G V z L 0 F k Z G V k J T I w Q 3 V z d G 9 t P C 9 J d G V t U G F 0 a D 4 8 L 0 l 0 Z W 1 M b 2 N h d G l v b j 4 8 U 3 R h Y m x l R W 5 0 c m l l c y A v P j w v S X R l b T 4 8 S X R l b T 4 8 S X R l b U x v Y 2 F 0 a W 9 u P j x J d G V t V H l w Z T 5 G b 3 J t d W x h P C 9 J d G V t V H l w Z T 4 8 S X R l b V B h d G g + U 2 V j d G l v b j E v R G l t X 2 R h d G V z L 0 N o Y W 5 n Z W Q l M j B U e X B l M T w v S X R l b V B h d G g + P C 9 J d G V t T G 9 j Y X R p b 2 4 + P F N 0 Y W J s Z U V u d H J p Z X M g L z 4 8 L 0 l 0 Z W 0 + P E l 0 Z W 0 + P E l 0 Z W 1 M b 2 N h d G l v b j 4 8 S X R l b V R 5 c G U + R m 9 y b X V s Y T w v S X R l b V R 5 c G U + P E l 0 Z W 1 Q Y X R o P l N l Y 3 R p b 2 4 x L 0 R p b V 9 k Y X R l c y 9 S Z W 5 h b W V k J T I w Q 2 9 s d W 1 u c z I 8 L 0 l 0 Z W 1 Q Y X R o P j w v S X R l b U x v Y 2 F 0 a W 9 u P j x T d G F i b G V F b n R y a W V z I C 8 + P C 9 J d G V t P j x J d G V t P j x J d G V t T G 9 j Y X R p b 2 4 + P E l 0 Z W 1 U e X B l P k Z v c m 1 1 b G E 8 L 0 l 0 Z W 1 U e X B l P j x J d G V t U G F 0 a D 5 T Z W N 0 a W 9 u M S 9 E a W 1 f Z G F 0 Z X M v T W V y Z 2 V k J T I w U X V l c m l l c z w v S X R l b V B h d G g + P C 9 J d G V t T G 9 j Y X R p b 2 4 + P F N 0 Y W J s Z U V u d H J p Z X M g L z 4 8 L 0 l 0 Z W 0 + P E l 0 Z W 0 + P E l 0 Z W 1 M b 2 N h d G l v b j 4 8 S X R l b V R 5 c G U + R m 9 y b X V s Y T w v S X R l b V R 5 c G U + P E l 0 Z W 1 Q Y X R o P l N l Y 3 R p b 2 4 x L 0 R p b V 9 k Y X R l c y 9 F e H B h b m R l Z C U y M E R p b V 9 i d X N l c z w v S X R l b V B h d G g + P C 9 J d G V t T G 9 j Y X R p b 2 4 + P F N 0 Y W J s Z U V u d H J p Z X M g L z 4 8 L 0 l 0 Z W 0 + P E l 0 Z W 0 + P E l 0 Z W 1 M b 2 N h d G l v b j 4 8 S X R l b V R 5 c G U + R m 9 y b X V s Y T w v S X R l b V R 5 c G U + P E l 0 Z W 1 Q Y X R o P l N l Y 3 R p b 2 4 x L 0 R p b V 9 k Y X R l c y 9 B Z G R l Z C U y M E N 1 c 3 R v b T E 8 L 0 l 0 Z W 1 Q Y X R o P j w v S X R l b U x v Y 2 F 0 a W 9 u P j x T d G F i b G V F b n R y a W V z I C 8 + P C 9 J d G V t P j x J d G V t P j x J d G V t T G 9 j Y X R p b 2 4 + P E l 0 Z W 1 U e X B l P k Z v c m 1 1 b G E 8 L 0 l 0 Z W 1 U e X B l P j x J d G V t U G F 0 a D 5 T Z W N 0 a W 9 u M S 9 E a W 1 f Z G F 0 Z X M v Q 2 h h b m d l Z C U y M F R 5 c G U y P C 9 J d G V t U G F 0 a D 4 8 L 0 l 0 Z W 1 M b 2 N h d G l v b j 4 8 U 3 R h Y m x l R W 5 0 c m l l c y A v P j w v S X R l b T 4 8 S X R l b T 4 8 S X R l b U x v Y 2 F 0 a W 9 u P j x J d G V t V H l w Z T 5 G b 3 J t d W x h P C 9 J d G V t V H l w Z T 4 8 S X R l b V B h d G g + U 2 V j d G l v b j E v R G l t X 2 R h d G V z L 0 F k Z G V k J T I w Q 3 V z d G 9 t M j w v S X R l b V B h d G g + P C 9 J d G V t T G 9 j Y X R p b 2 4 + P F N 0 Y W J s Z U V u d H J p Z X M g L z 4 8 L 0 l 0 Z W 0 + P E l 0 Z W 0 + P E l 0 Z W 1 M b 2 N h d G l v b j 4 8 S X R l b V R 5 c G U + R m 9 y b X V s Y T w v S X R l b V R 5 c G U + P E l 0 Z W 1 Q Y X R o P l N l Y 3 R p b 2 4 x L 0 R p b V 9 k Y X R l c y 9 S Z W 5 h b W V k J T I w Q 2 9 s d W 1 u c z M 8 L 0 l 0 Z W 1 Q Y X R o P j w v S X R l b U x v Y 2 F 0 a W 9 u P j x T d G F i b G V F b n R y a W V z I C 8 + P C 9 J d G V t P j x J d G V t P j x J d G V t T G 9 j Y X R p b 2 4 + P E l 0 Z W 1 U e X B l P k Z v c m 1 1 b G E 8 L 0 l 0 Z W 1 U e X B l P j x J d G V t U G F 0 a D 5 T Z W N 0 a W 9 u M S 9 E a W 1 f Z G F 0 Z X M v Q 2 h h b m d l Z C U y M F R 5 c G U z P C 9 J d G V t U G F 0 a D 4 8 L 0 l 0 Z W 1 M b 2 N h d G l v b j 4 8 U 3 R h Y m x l R W 5 0 c m l l c y A v P j w v S X R l b T 4 8 S X R l b T 4 8 S X R l b U x v Y 2 F 0 a W 9 u P j x J d G V t V H l w Z T 5 G b 3 J t d W x h P C 9 J d G V t V H l w Z T 4 8 S X R l b V B h d G g + U 2 V j d G l v b j E v R G l t X 2 R h d G V z L 1 J l b W 9 2 Z W Q l M j B P d G h l c i U y M E N v b H V t b n M 8 L 0 l 0 Z W 1 Q Y X R o P j w v S X R l b U x v Y 2 F 0 a W 9 u P j x T d G F i b G V F b n R y a W V z I C 8 + P C 9 J d G V t P j x J d G V t P j x J d G V t T G 9 j Y X R p b 2 4 + P E l 0 Z W 1 U e X B l P k Z v c m 1 1 b G E 8 L 0 l 0 Z W 1 U e X B l P j x J d G V t U G F 0 a D 5 T Z W N 0 a W 9 u M S 9 E a W 1 f Z G F 0 Z X M v U m V t b 3 Z l Z C U y M E R 1 c G x p Y 2 F 0 Z X M 8 L 0 l 0 Z W 1 Q Y X R o P j w v S X R l b U x v Y 2 F 0 a W 9 u P j x T d G F i b G V F b n R y a W V z I C 8 + P C 9 J d G V t P j x J d G V t P j x J d G V t T G 9 j Y X R p b 2 4 + P E l 0 Z W 1 U e X B l P k Z v c m 1 1 b G E 8 L 0 l 0 Z W 1 U e X B l P j x J d G V t U G F 0 a D 5 T Z W N 0 a W 9 u M S 9 E a W 1 f Z G F 0 Z X M v S W 5 z Z X J 0 Z W Q l M j B Z Z W F y P C 9 J d G V t U G F 0 a D 4 8 L 0 l 0 Z W 1 M b 2 N h d G l v b j 4 8 U 3 R h Y m x l R W 5 0 c m l l c y A v P j w v S X R l b T 4 8 S X R l b T 4 8 S X R l b U x v Y 2 F 0 a W 9 u P j x J d G V t V H l w Z T 5 G b 3 J t d W x h P C 9 J d G V t V H l w Z T 4 8 S X R l b V B h d G g + U 2 V j d G l v b j E v R G l t X 2 R h d G V z L 0 l u c 2 V y d G V k J T I w T W 9 u d G g l M j B O Y W 1 l P C 9 J d G V t U G F 0 a D 4 8 L 0 l 0 Z W 1 M b 2 N h d G l v b j 4 8 U 3 R h Y m x l R W 5 0 c m l l c y A v P j w v S X R l b T 4 8 S X R l b T 4 8 S X R l b U x v Y 2 F 0 a W 9 u P j x J d G V t V H l w Z T 5 G b 3 J t d W x h P C 9 J d G V t V H l w Z T 4 8 S X R l b V B h d G g + U 2 V j d G l v b j E v R G l t X 2 R h d G V z L 0 V 4 d H J h Y 3 R l Z C U y M E Z p c n N 0 J T I w Q 2 h h c m F j d G V y c z w v S X R l b V B h d G g + P C 9 J d G V t T G 9 j Y X R p b 2 4 + P F N 0 Y W J s Z U V u d H J p Z X M g L z 4 8 L 0 l 0 Z W 0 + P E l 0 Z W 0 + P E l 0 Z W 1 M b 2 N h d G l v b j 4 8 S X R l b V R 5 c G U + R m 9 y b X V s Y T w v S X R l b V R 5 c G U + P E l 0 Z W 1 Q Y X R o P l N l Y 3 R p b 2 4 x L 0 R p b V 9 k Y X R l c y 9 J b n N l c n R l Z C U y M E 1 v b n R o P C 9 J d G V t U G F 0 a D 4 8 L 0 l 0 Z W 1 M b 2 N h d G l v b j 4 8 U 3 R h Y m x l R W 5 0 c m l l c y A v P j w v S X R l b T 4 8 S X R l b T 4 8 S X R l b U x v Y 2 F 0 a W 9 u P j x J d G V t V H l w Z T 5 G b 3 J t d W x h P C 9 J d G V t V H l w Z T 4 8 S X R l b V B h d G g + U 2 V j d G l v b j E v R G l t X 2 R h d G V z L 1 J l b m F t Z W Q l M j B D b 2 x 1 b W 5 z N D w v S X R l b V B h d G g + P C 9 J d G V t T G 9 j Y X R p b 2 4 + P F N 0 Y W J s Z U V u d H J p Z X M g L z 4 8 L 0 l 0 Z W 0 + P E l 0 Z W 0 + P E l 0 Z W 1 M b 2 N h d G l v b j 4 8 S X R l b V R 5 c G U + R m 9 y b X V s Y T w v S X R l b V R 5 c G U + P E l 0 Z W 1 Q Y X R o P l N l Y 3 R p b 2 4 x L 0 R p b V 9 k Y X R l c y 9 J b n N l c n R l Z C U y M E R h e S U y M E 5 h b W U 8 L 0 l 0 Z W 1 Q Y X R o P j w v S X R l b U x v Y 2 F 0 a W 9 u P j x T d G F i b G V F b n R y a W V z I C 8 + P C 9 J d G V t P j x J d G V t P j x J d G V t T G 9 j Y X R p b 2 4 + P E l 0 Z W 1 U e X B l P k Z v c m 1 1 b G E 8 L 0 l 0 Z W 1 U e X B l P j x J d G V t U G F 0 a D 5 T Z W N 0 a W 9 u M S 9 E a W 1 f Z G F 0 Z X M v R X h 0 c m F j d G V k J T I w R m l y c 3 Q l M j B D a G F y Y W N 0 Z X J z M T w v S X R l b V B h d G g + P C 9 J d G V t T G 9 j Y X R p b 2 4 + P F N 0 Y W J s Z U V u d H J p Z X M g L z 4 8 L 0 l 0 Z W 0 + P E l 0 Z W 0 + P E l 0 Z W 1 M b 2 N h d G l v b j 4 8 S X R l b V R 5 c G U + R m 9 y b X V s Y T w v S X R l b V R 5 c G U + P E l 0 Z W 1 Q Y X R o P l N l Y 3 R p b 2 4 x L 0 R p b V 9 k Y X R l c y 9 J b n N l c n R l Z C U y M E R h e S U y M G 9 m J T I w V 2 V l a z w v S X R l b V B h d G g + P C 9 J d G V t T G 9 j Y X R p b 2 4 + P F N 0 Y W J s Z U V u d H J p Z X M g L z 4 8 L 0 l 0 Z W 0 + P E l 0 Z W 0 + P E l 0 Z W 1 M b 2 N h d G l v b j 4 8 S X R l b V R 5 c G U + R m 9 y b X V s Y T w v S X R l b V R 5 c G U + P E l 0 Z W 1 Q Y X R o P l N l Y 3 R p b 2 4 x L 0 R p b V 9 k Y X R l c y 9 B Z G R l Z C U y M E N v b m R p d G l v b m F s J T I w Q 2 9 s d W 1 u P C 9 J d G V t U G F 0 a D 4 8 L 0 l 0 Z W 1 M b 2 N h d G l v b j 4 8 U 3 R h Y m x l R W 5 0 c m l l c y A v P j w v S X R l b T 4 8 S X R l b T 4 8 S X R l b U x v Y 2 F 0 a W 9 u P j x J d G V t V H l w Z T 5 G b 3 J t d W x h P C 9 J d G V t V H l w Z T 4 8 S X R l b V B h d G g + U 2 V j d G l v b j E v R G l t X 2 R h d G V z L 0 N o Y W 5 n Z W Q l M j B U e X B l N D w v S X R l b V B h d G g + P C 9 J d G V t T G 9 j Y X R p b 2 4 + P F N 0 Y W J s Z U V u d H J p Z X M g L z 4 8 L 0 l 0 Z W 0 + P C 9 J d G V t c z 4 8 L 0 x v Y 2 F s U G F j a 2 F n Z U 1 l d G F k Y X R h R m l s Z T 4 W A A A A U E s F B g A A A A A A A A A A A A A A A A A A A A A A A C Y B A A A B A A A A 0 I y d 3 w E V 0 R G M e g D A T 8 K X 6 w E A A A B y k Y q 8 u S g P R I B y 7 a p O A L a J A A A A A A I A A A A A A B B m A A A A A Q A A I A A A A M q 1 U y o w J v m n r C s V S l E 2 O J T g 4 r / O q J x X Y f 2 j C j 9 O W W J K A A A A A A 6 A A A A A A g A A I A A A A E r 7 Y 3 V j n 3 5 S V S + 4 J 9 u b n 7 a v 4 H 3 a G V I N v / p 1 D 3 w R c Q C 4 U A A A A K 7 T h 5 B 3 6 / F j s N e f v s p 5 Z k N l z F 3 S O 1 S l n a G j P q j d 5 F C 4 N n y O F r p K C I L 9 W / Y O t U S m U c 1 1 f 1 p P g b C O M 0 Q B x X R 0 B o 2 n w 5 1 r u j K z d 7 1 + R 8 m v o S t r Q A A A A B B 8 8 2 J b 7 x a n Z e e W C w q R 2 9 u Y 2 Z Q X N F c R Y 1 v 8 T b Y 5 F 9 F T p 6 D V 1 h 2 / r E j w m i i Z b K O l l U s n C D Z K a 7 s u L h J + y X b x Z P c = < / D a t a M a s h u p > 
</file>

<file path=customXml/item12.xml>��< ? x m l   v e r s i o n = " 1 . 0 "   e n c o d i n g = " U T F - 1 6 " ? > < G e m i n i   x m l n s = " h t t p : / / g e m i n i / p i v o t c u s t o m i z a t i o n / T a b l e X M L _ D i m _ d a t e s _ 1 e b 0 d 9 0 0 - c f 4 9 - 4 9 2 0 - 8 0 4 3 - 1 2 a a f 3 d 3 e e 5 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 8 0 < / i n t > < / v a l u e > < / i t e m > < i t e m > < k e y > < s t r i n g > M o n t h   N a m e < / s t r i n g > < / k e y > < v a l u e > < i n t > 1 5 0 < / i n t > < / v a l u e > < / i t e m > < i t e m > < k e y > < s t r i n g > M o n t h   N u m b e r < / s t r i n g > < / k e y > < v a l u e > < i n t > 1 6 8 < / i n t > < / v a l u e > < / i t e m > < i t e m > < k e y > < s t r i n g > D a y   N a m e < / s t r i n g > < / k e y > < v a l u e > < i n t > 1 2 9 < / i n t > < / v a l u e > < / i t e m > < i t e m > < k e y > < s t r i n g > D a y   o f   W e e k < / s t r i n g > < / k e y > < v a l u e > < i n t > 1 4 7 < / i n t > < / v a l u e > < / i t e m > < i t e m > < k e y > < s t r i n g > D a y   T y p e < / s t r i n g > < / k e y > < v a l u e > < i n t > 1 2 1 < / i n t > < / v a l u e > < / i t e m > < / C o l u m n W i d t h s > < C o l u m n D i s p l a y I n d e x > < i t e m > < k e y > < s t r i n g > D a t e < / s t r i n g > < / k e y > < v a l u e > < i n t > 0 < / i n t > < / v a l u e > < / i t e m > < i t e m > < k e y > < s t r i n g > Y e a r < / s t r i n g > < / k e y > < v a l u e > < i n t > 1 < / i n t > < / v a l u e > < / i t e m > < i t e m > < k e y > < s t r i n g > M o n t h   N a m e < / s t r i n g > < / k e y > < v a l u e > < i n t > 2 < / i n t > < / v a l u e > < / i t e m > < i t e m > < k e y > < s t r i n g > M o n t h   N u m b e r < / s t r i n g > < / k e y > < v a l u e > < i n t > 3 < / i n t > < / v a l u e > < / i t e m > < i t e m > < k e y > < s t r i n g > D a y   N a m e < / s t r i n g > < / k e y > < v a l u e > < i n t > 4 < / i n t > < / v a l u e > < / i t e m > < i t e m > < k e y > < s t r i n g > D a y   o f   W e e k < / s t r i n g > < / k e y > < v a l u e > < i n t > 5 < / i n t > < / v a l u e > < / i t e m > < i t e m > < k e y > < s t r i n g > D a y   T y p e < / 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D i m _ b u s e s _ f f 4 6 f 8 a 2 - 1 b 4 2 - 4 b 5 b - a f 9 e - c c e e 1 3 9 4 6 a 3 0 ] ] > < / C u s t o m C o n t e n t > < / G e m i n i > 
</file>

<file path=customXml/item14.xml>��< ? x m l   v e r s i o n = " 1 . 0 "   e n c o d i n g = " U T F - 1 6 " ? > < G e m i n i   x m l n s = " h t t p : / / g e m i n i / p i v o t c u s t o m i z a t i o n / T a b l e O r d e r " > < C u s t o m C o n t e n t > < ! [ C D A T A [ D i m _ b u s e s _ f f 4 6 f 8 a 2 - 1 b 4 2 - 4 b 5 b - a f 9 e - c c e e 1 3 9 4 6 a 3 0 , D i m _ d e m o g r a p h i c s _ 8 7 5 8 a 7 d 5 - e 9 d e - 4 d 2 7 - 8 4 f 0 - 1 9 5 e 7 6 e 6 2 e a 9 , D i m _ r o u t e s _ e 3 5 c a b 7 f - 5 1 7 8 - 4 d 2 c - b 3 9 1 - 8 6 7 5 2 5 1 3 e 0 f 3 , F a c t t a b l e _ r i d e r s h i p _ 8 4 7 6 b a 8 a - 6 a 2 1 - 4 c 5 1 - a c 3 e - 0 b 6 6 1 7 d 8 f 0 1 3 , C a l c u l a t i o n s _ e e f 3 b 6 5 5 - 1 4 7 0 - 4 9 0 9 - a 2 b 3 - c 5 4 5 6 0 b 4 3 a f 8 , D i m _ d a t e s _ 1 e b 0 d 9 0 0 - c f 4 9 - 4 9 2 0 - 8 0 4 3 - 1 2 a a f 3 d 3 e e 5 5 ] ] > < / 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 N a m e < / K e y > < / D i a g r a m O b j e c t K e y > < D i a g r a m O b j e c t K e y > < K e y > C o l u m n s \ M o n t h   N u m b e r < / K e y > < / D i a g r a m O b j e c t K e y > < D i a g r a m O b j e c t K e y > < K e y > C o l u m n s \ D a y   N a m e < / K e y > < / D i a g r a m O b j e c t K e y > < D i a g r a m O b j e c t K e y > < K e y > C o l u m n s \ D a y   o f   W e e k < / K e y > < / D i a g r a m O b j e c t K e y > < D i a g r a m O b j e c t K e y > < K e y > C o l u m n s \ D a y 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 C o l u m n s \ M o n t h   N u m b e r < / 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 C o l u m n s \ D a y   o f   W e e k < / K e y > < / a : K e y > < a : V a l u e   i : t y p e = " M e a s u r e G r i d N o d e V i e w S t a t e " > < C o l u m n > 5 < / C o l u m n > < L a y e d O u t > t r u e < / L a y e d O u t > < / a : V a l u e > < / a : K e y V a l u e O f D i a g r a m O b j e c t K e y a n y T y p e z b w N T n L X > < a : K e y V a l u e O f D i a g r a m O b j e c t K e y a n y T y p e z b w N T n L X > < a : K e y > < K e y > C o l u m n s \ D a y   T y p e < / K e y > < / a : K e y > < a : V a l u e   i : t y p e = " M e a s u r e G r i d N o d e V i e w S t a t e " > < C o l u m n > 6 < / C o l u m n > < L a y e d O u t > t r u e < / L a y e d O u t > < / a : V a l u e > < / a : K e y V a l u e O f D i a g r a m O b j e c t K e y a n y T y p e z b w N T n L X > < / V i e w S t a t e s > < / D i a g r a m M a n a g e r . S e r i a l i z a b l e D i a g r a m > < D i a g r a m M a n a g e r . S e r i a l i z a b l e D i a g r a m > < A d a p t e r   i : t y p e = " M e a s u r e D i a g r a m S a n d b o x A d a p t e r " > < T a b l e N a m e > D i m _ b u s e s 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 D i m _ b u s e s 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 C o l u m n s \ B u s   I D < / K e y > < / D i a g r a m O b j e c t K e y > < D i a g r a m O b j e c t K e y > < K e y > C o l u m n s \ R o u t e   I D < / K e y > < / D i a g r a m O b j e c t K e y > < D i a g r a m O b j e c t K e y > < K e y > C o l u m n s \ B u s   N u m b e r < / K e y > < / D i a g r a m O b j e c t K e y > < D i a g r a m O b j e c t K e y > < K e y > C o l u m n s \ C a p a c i t y 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 C o l u m n s \ B u s   I D < / K e y > < / a : K e y > < a : V a l u e   i : t y p e = " M e a s u r e G r i d N o d e V i e w S t a t e " > < L a y e d O u t > t r u e < / L a y e d O u t > < / a : V a l u e > < / a : K e y V a l u e O f D i a g r a m O b j e c t K e y a n y T y p e z b w N T n L X > < a : K e y V a l u e O f D i a g r a m O b j e c t K e y a n y T y p e z b w N T n L X > < a : K e y > < K e y > C o l u m n s \ R o u t e   I D < / K e y > < / a : K e y > < a : V a l u e   i : t y p e = " M e a s u r e G r i d N o d e V i e w S t a t e " > < C o l u m n > 1 < / C o l u m n > < L a y e d O u t > t r u e < / L a y e d O u t > < / a : V a l u e > < / a : K e y V a l u e O f D i a g r a m O b j e c t K e y a n y T y p e z b w N T n L X > < a : K e y V a l u e O f D i a g r a m O b j e c t K e y a n y T y p e z b w N T n L X > < a : K e y > < K e y > C o l u m n s \ B u s   N u m b e r < / K e y > < / a : K e y > < a : V a l u e   i : t y p e = " M e a s u r e G r i d N o d e V i e w S t a t e " > < C o l u m n > 2 < / C o l u m n > < L a y e d O u t > t r u e < / L a y e d O u t > < / a : V a l u e > < / a : K e y V a l u e O f D i a g r a m O b j e c t K e y a n y T y p e z b w N T n L X > < a : K e y V a l u e O f D i a g r a m O b j e c t K e y a n y T y p e z b w N T n L X > < a : K e y > < K e y > C o l u m n s \ C a p a c i t y 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 T a g s \ T a b l e s \ & l t ; T a b l e s \ D i m _ b u s e s & g t ; < / K e y > < / D i a g r a m O b j e c t K e y > < D i a g r a m O b j e c t K e y > < K e y > D y n a m i c   T a g s \ T a b l e s \ & l t ; T a b l e s \ D i m _ d e m o g r a p h i c s & g t ; < / K e y > < / D i a g r a m O b j e c t K e y > < D i a g r a m O b j e c t K e y > < K e y > D y n a m i c   T a g s \ T a b l e s \ & l t ; T a b l e s \ D i m _ r o u t e s & g t ; < / K e y > < / D i a g r a m O b j e c t K e y > < D i a g r a m O b j e c t K e y > < K e y > D y n a m i c   T a g s \ T a b l e s \ & l t ; T a b l e s \ F a c t t a b l e _ r i d e r s h i p & g t ; < / K e y > < / D i a g r a m O b j e c t K e y > < D i a g r a m O b j e c t K e y > < K e y > D y n a m i c   T a g s \ T a b l e s \ & l t ; T a b l e s \ C a l c u l a t i o n s & g t ; < / K e y > < / D i a g r a m O b j e c t K e y > < D i a g r a m O b j e c t K e y > < K e y > D y n a m i c   T a g s \ T a b l e s \ & l t ; T a b l e s \ D i m _ d a t e s & g t ; < / K e y > < / D i a g r a m O b j e c t K e y > < D i a g r a m O b j e c t K e y > < K e y > T a b l e s \ D i m _ b u s e s < / K e y > < / D i a g r a m O b j e c t K e y > < D i a g r a m O b j e c t K e y > < K e y > T a b l e s \ D i m _ b u s e s \ C o l u m n s \ B u s   I D < / K e y > < / D i a g r a m O b j e c t K e y > < D i a g r a m O b j e c t K e y > < K e y > T a b l e s \ D i m _ b u s e s \ C o l u m n s \ R o u t e   I D < / K e y > < / D i a g r a m O b j e c t K e y > < D i a g r a m O b j e c t K e y > < K e y > T a b l e s \ D i m _ b u s e s \ C o l u m n s \ B u s   N u m b e r < / K e y > < / D i a g r a m O b j e c t K e y > < D i a g r a m O b j e c t K e y > < K e y > T a b l e s \ D i m _ b u s e s \ C o l u m n s \ C a p a c i t y < / K e y > < / D i a g r a m O b j e c t K e y > < D i a g r a m O b j e c t K e y > < K e y > T a b l e s \ D i m _ d e m o g r a p h i c s < / K e y > < / D i a g r a m O b j e c t K e y > < D i a g r a m O b j e c t K e y > < K e y > T a b l e s \ D i m _ d e m o g r a p h i c s \ C o l u m n s \ R i d e r   I D < / K e y > < / D i a g r a m O b j e c t K e y > < D i a g r a m O b j e c t K e y > < K e y > T a b l e s \ D i m _ d e m o g r a p h i c s \ C o l u m n s \ A g e < / K e y > < / D i a g r a m O b j e c t K e y > < D i a g r a m O b j e c t K e y > < K e y > T a b l e s \ D i m _ d e m o g r a p h i c s \ C o l u m n s \ G e n d e r < / K e y > < / D i a g r a m O b j e c t K e y > < D i a g r a m O b j e c t K e y > < K e y > T a b l e s \ D i m _ d e m o g r a p h i c s \ C o l u m n s \ O c c u p a t i o n < / K e y > < / D i a g r a m O b j e c t K e y > < D i a g r a m O b j e c t K e y > < K e y > T a b l e s \ D i m _ d e m o g r a p h i c s \ C o l u m n s \ A g e   G r o u p < / K e y > < / D i a g r a m O b j e c t K e y > < D i a g r a m O b j e c t K e y > < K e y > T a b l e s \ D i m _ d e m o g r a p h i c s \ M e a s u r e s \ S u m   o f   A g e < / K e y > < / D i a g r a m O b j e c t K e y > < D i a g r a m O b j e c t K e y > < K e y > T a b l e s \ D i m _ d e m o g r a p h i c s \ S u m   o f   A g e \ A d d i t i o n a l   I n f o \ I m p l i c i t   M e a s u r e < / K e y > < / D i a g r a m O b j e c t K e y > < D i a g r a m O b j e c t K e y > < K e y > T a b l e s \ D i m _ d e m o g r a p h i c s \ M e a s u r e s \ C o u n t   o f   A g e < / K e y > < / D i a g r a m O b j e c t K e y > < D i a g r a m O b j e c t K e y > < K e y > T a b l e s \ D i m _ d e m o g r a p h i c s \ C o u n t   o f   A g e \ A d d i t i o n a l   I n f o \ I m p l i c i t   M e a s u r e < / K e y > < / D i a g r a m O b j e c t K e y > < D i a g r a m O b j e c t K e y > < K e y > T a b l e s \ D i m _ d e m o g r a p h i c s \ M e a s u r e s \ D i s t i n c t   C o u n t   o f   A g e < / K e y > < / D i a g r a m O b j e c t K e y > < D i a g r a m O b j e c t K e y > < K e y > T a b l e s \ D i m _ d e m o g r a p h i c s \ D i s t i n c t   C o u n t   o f   A g e \ A d d i t i o n a l   I n f o \ I m p l i c i t   M e a s u r e < / K e y > < / D i a g r a m O b j e c t K e y > < D i a g r a m O b j e c t K e y > < K e y > T a b l e s \ D i m _ d e m o g r a p h i c s \ M e a s u r e s \ C o u n t   o f   O c c u p a t i o n < / K e y > < / D i a g r a m O b j e c t K e y > < D i a g r a m O b j e c t K e y > < K e y > T a b l e s \ D i m _ d e m o g r a p h i c s \ C o u n t   o f   O c c u p a t i o n \ A d d i t i o n a l   I n f o \ I m p l i c i t   M e a s u r e < / K e y > < / D i a g r a m O b j e c t K e y > < D i a g r a m O b j e c t K e y > < K e y > T a b l e s \ D i m _ d e m o g r a p h i c s \ M e a s u r e s \ A v e r a g e   o f   A g e < / K e y > < / D i a g r a m O b j e c t K e y > < D i a g r a m O b j e c t K e y > < K e y > T a b l e s \ D i m _ d e m o g r a p h i c s \ A v e r a g e   o f   A g e \ A d d i t i o n a l   I n f o \ I m p l i c i t   M e a s u r e < / K e y > < / D i a g r a m O b j e c t K e y > < D i a g r a m O b j e c t K e y > < K e y > T a b l e s \ D i m _ r o u t e s < / K e y > < / D i a g r a m O b j e c t K e y > < D i a g r a m O b j e c t K e y > < K e y > T a b l e s \ D i m _ r o u t e s \ C o l u m n s \ R o u t e   I D < / K e y > < / D i a g r a m O b j e c t K e y > < D i a g r a m O b j e c t K e y > < K e y > T a b l e s \ D i m _ r o u t e s \ C o l u m n s \ R o u t e   N a m e < / K e y > < / D i a g r a m O b j e c t K e y > < D i a g r a m O b j e c t K e y > < K e y > T a b l e s \ D i m _ r o u t e s \ C o l u m n s \ S t a r t   L o c a t i o n < / K e y > < / D i a g r a m O b j e c t K e y > < D i a g r a m O b j e c t K e y > < K e y > T a b l e s \ D i m _ r o u t e s \ C o l u m n s \ E n d   L o c a t i o n < / K e y > < / D i a g r a m O b j e c t K e y > < D i a g r a m O b j e c t K e y > < K e y > T a b l e s \ D i m _ r o u t e s \ C o l u m n s \ T r i p   F e e < / K e y > < / D i a g r a m O b j e c t K e y > < D i a g r a m O b j e c t K e y > < K e y > T a b l e s \ D i m _ r o u t e s \ C o l u m n s \ T a k e   O f f   T i m e < / K e y > < / D i a g r a m O b j e c t K e y > < D i a g r a m O b j e c t K e y > < K e y > T a b l e s \ D i m _ r o u t e s \ C o l u m n s \ A r r i v a l   T i m e < / K e y > < / D i a g r a m O b j e c t K e y > < D i a g r a m O b j e c t K e y > < K e y > T a b l e s \ F a c t t a b l e _ r i d e r s h i p < / K e y > < / D i a g r a m O b j e c t K e y > < D i a g r a m O b j e c t K e y > < K e y > T a b l e s \ F a c t t a b l e _ r i d e r s h i p \ C o l u m n s \ R e c o r d   I D < / K e y > < / D i a g r a m O b j e c t K e y > < D i a g r a m O b j e c t K e y > < K e y > T a b l e s \ F a c t t a b l e _ r i d e r s h i p \ C o l u m n s \ B u s   I D < / K e y > < / D i a g r a m O b j e c t K e y > < D i a g r a m O b j e c t K e y > < K e y > T a b l e s \ F a c t t a b l e _ r i d e r s h i p \ C o l u m n s \ D a t e < / K e y > < / D i a g r a m O b j e c t K e y > < D i a g r a m O b j e c t K e y > < K e y > T a b l e s \ F a c t t a b l e _ r i d e r s h i p \ C o l u m n s \ T i m e < / K e y > < / D i a g r a m O b j e c t K e y > < D i a g r a m O b j e c t K e y > < K e y > T a b l e s \ F a c t t a b l e _ r i d e r s h i p \ C o l u m n s \ N u m b e r   O f   R i d e r s < / K e y > < / D i a g r a m O b j e c t K e y > < D i a g r a m O b j e c t K e y > < K e y > T a b l e s \ F a c t t a b l e _ r i d e r s h i p \ C o l u m n s \ R i d e r   I D < / K e y > < / D i a g r a m O b j e c t K e y > < D i a g r a m O b j e c t K e y > < K e y > T a b l e s \ F a c t t a b l e _ r i d e r s h i p \ C o l u m n s \ A M / P M < / K e y > < / D i a g r a m O b j e c t K e y > < D i a g r a m O b j e c t K e y > < K e y > T a b l e s \ F a c t t a b l e _ r i d e r s h i p \ C o l u m n s \ T i m e   G r o u p < / K e y > < / D i a g r a m O b j e c t K e y > < D i a g r a m O b j e c t K e y > < K e y > T a b l e s \ F a c t t a b l e _ r i d e r s h i p \ C o l u m n s \ C a p a c i t y < / K e y > < / D i a g r a m O b j e c t K e y > < D i a g r a m O b j e c t K e y > < K e y > T a b l e s \ F a c t t a b l e _ r i d e r s h i p \ C o l u m n s \ U t i l i z a t i o n   P e r c e n t a g e < / K e y > < / D i a g r a m O b j e c t K e y > < D i a g r a m O b j e c t K e y > < K e y > T a b l e s \ F a c t t a b l e _ r i d e r s h i p \ C o l u m n s \ U t i l i z a t i o n   G r o u p < / K e y > < / D i a g r a m O b j e c t K e y > < D i a g r a m O b j e c t K e y > < K e y > T a b l e s \ F a c t t a b l e _ r i d e r s h i p \ C o l u m n s \ T i m e   ( H o u r ) < / K e y > < / D i a g r a m O b j e c t K e y > < D i a g r a m O b j e c t K e y > < K e y > T a b l e s \ F a c t t a b l e _ r i d e r s h i p \ C o l u m n s \ T i m e   ( M i n u t e ) < / K e y > < / D i a g r a m O b j e c t K e y > < D i a g r a m O b j e c t K e y > < K e y > T a b l e s \ F a c t t a b l e _ r i d e r s h i p \ M e a s u r e s \ C o u n t   o f   D a t e   2 < / K e y > < / D i a g r a m O b j e c t K e y > < D i a g r a m O b j e c t K e y > < K e y > T a b l e s \ F a c t t a b l e _ r i d e r s h i p \ C o u n t   o f   D a t e   2 \ A d d i t i o n a l   I n f o \ I m p l i c i t   M e a s u r e < / K e y > < / D i a g r a m O b j e c t K e y > < D i a g r a m O b j e c t K e y > < K e y > T a b l e s \ F a c t t a b l e _ r i d e r s h i p \ M e a s u r e s \ S u m   o f   B u s   I D < / K e y > < / D i a g r a m O b j e c t K e y > < D i a g r a m O b j e c t K e y > < K e y > T a b l e s \ F a c t t a b l e _ r i d e r s h i p \ S u m   o f   B u s   I D \ A d d i t i o n a l   I n f o \ I m p l i c i t   M e a s u r e < / K e y > < / D i a g r a m O b j e c t K e y > < D i a g r a m O b j e c t K e y > < K e y > T a b l e s \ F a c t t a b l e _ r i d e r s h i p \ M e a s u r e s \ C o u n t   o f   B u s   I D < / K e y > < / D i a g r a m O b j e c t K e y > < D i a g r a m O b j e c t K e y > < K e y > T a b l e s \ F a c t t a b l e _ r i d e r s h i p \ C o u n t   o f   B u s   I D \ A d d i t i o n a l   I n f o \ I m p l i c i t   M e a s u r e < / K e y > < / D i a g r a m O b j e c t K e y > < D i a g r a m O b j e c t K e y > < K e y > T a b l e s \ F a c t t a b l e _ r i d e r s h i p \ M e a s u r e s \ S u m   o f   N u m b e r   O f   R i d e r s < / K e y > < / D i a g r a m O b j e c t K e y > < D i a g r a m O b j e c t K e y > < K e y > T a b l e s \ F a c t t a b l e _ r i d e r s h i p \ S u m   o f   N u m b e r   O f   R i d e r s \ A d d i t i o n a l   I n f o \ I m p l i c i t   M e a s u r e < / K e y > < / D i a g r a m O b j e c t K e y > < D i a g r a m O b j e c t K e y > < K e y > T a b l e s \ F a c t t a b l e _ r i d e r s h i p \ M e a s u r e s \ D i s t i n c t   C o u n t   o f   B u s   I D < / K e y > < / D i a g r a m O b j e c t K e y > < D i a g r a m O b j e c t K e y > < K e y > T a b l e s \ F a c t t a b l e _ r i d e r s h i p \ D i s t i n c t   C o u n t   o f   B u s   I D \ A d d i t i o n a l   I n f o \ I m p l i c i t   M e a s u r e < / K e y > < / D i a g r a m O b j e c t K e y > < D i a g r a m O b j e c t K e y > < K e y > T a b l e s \ C a l c u l a t i o n s < / K e y > < / D i a g r a m O b j e c t K e y > < D i a g r a m O b j e c t K e y > < K e y > T a b l e s \ C a l c u l a t i o n s \ C o l u m n s \ C a l c u l a t i o n < / K e y > < / D i a g r a m O b j e c t K e y > < D i a g r a m O b j e c t K e y > < K e y > T a b l e s \ C a l c u l a t i o n s \ M e a s u r e s \ T o t a l   T r a n s a c t i o n < / K e y > < / D i a g r a m O b j e c t K e y > < D i a g r a m O b j e c t K e y > < K e y > T a b l e s \ C a l c u l a t i o n s \ M e a s u r e s \ A v e r a g e   A g e < / K e y > < / D i a g r a m O b j e c t K e y > < D i a g r a m O b j e c t K e y > < K e y > T a b l e s \ C a l c u l a t i o n s \ M e a s u r e s \ T o t a l   P a s s e n g e r s < / K e y > < / D i a g r a m O b j e c t K e y > < D i a g r a m O b j e c t K e y > < K e y > T a b l e s \ C a l c u l a t i o n s \ M e a s u r e s \ A v e r a g e   P a s s e n g e r s   P e r   T r i p < / K e y > < / D i a g r a m O b j e c t K e y > < D i a g r a m O b j e c t K e y > < K e y > T a b l e s \ C a l c u l a t i o n s \ M e a s u r e s \ T o t a l   B u s e s < / K e y > < / D i a g r a m O b j e c t K e y > < D i a g r a m O b j e c t K e y > < K e y > T a b l e s \ D i m _ d a t e s < / K e y > < / D i a g r a m O b j e c t K e y > < D i a g r a m O b j e c t K e y > < K e y > T a b l e s \ D i m _ d a t e s \ C o l u m n s \ D a t e < / K e y > < / D i a g r a m O b j e c t K e y > < D i a g r a m O b j e c t K e y > < K e y > T a b l e s \ D i m _ d a t e s \ C o l u m n s \ Y e a r < / K e y > < / D i a g r a m O b j e c t K e y > < D i a g r a m O b j e c t K e y > < K e y > T a b l e s \ D i m _ d a t e s \ C o l u m n s \ M o n t h   N a m e < / K e y > < / D i a g r a m O b j e c t K e y > < D i a g r a m O b j e c t K e y > < K e y > T a b l e s \ D i m _ d a t e s \ C o l u m n s \ M o n t h   N u m b e r < / K e y > < / D i a g r a m O b j e c t K e y > < D i a g r a m O b j e c t K e y > < K e y > T a b l e s \ D i m _ d a t e s \ C o l u m n s \ D a y   N a m e < / K e y > < / D i a g r a m O b j e c t K e y > < D i a g r a m O b j e c t K e y > < K e y > T a b l e s \ D i m _ d a t e s \ C o l u m n s \ D a y   o f   W e e k < / K e y > < / D i a g r a m O b j e c t K e y > < D i a g r a m O b j e c t K e y > < K e y > T a b l e s \ D i m _ d a t e s \ C o l u m n s \ D a y   T y p e < / K e y > < / D i a g r a m O b j e c t K e y > < D i a g r a m O b j e c t K e y > < K e y > R e l a t i o n s h i p s \ & l t ; T a b l e s \ D i m _ b u s e s \ C o l u m n s \ R o u t e   I D & g t ; - & l t ; T a b l e s \ D i m _ r o u t e s \ C o l u m n s \ R o u t e   I D & g t ; < / K e y > < / D i a g r a m O b j e c t K e y > < D i a g r a m O b j e c t K e y > < K e y > R e l a t i o n s h i p s \ & l t ; T a b l e s \ D i m _ b u s e s \ C o l u m n s \ R o u t e   I D & g t ; - & l t ; T a b l e s \ D i m _ r o u t e s \ C o l u m n s \ R o u t e   I D & g t ; \ F K < / K e y > < / D i a g r a m O b j e c t K e y > < D i a g r a m O b j e c t K e y > < K e y > R e l a t i o n s h i p s \ & l t ; T a b l e s \ D i m _ b u s e s \ C o l u m n s \ R o u t e   I D & g t ; - & l t ; T a b l e s \ D i m _ r o u t e s \ C o l u m n s \ R o u t e   I D & g t ; \ P K < / K e y > < / D i a g r a m O b j e c t K e y > < D i a g r a m O b j e c t K e y > < K e y > R e l a t i o n s h i p s \ & l t ; T a b l e s \ D i m _ b u s e s \ C o l u m n s \ R o u t e   I D & g t ; - & l t ; T a b l e s \ D i m _ r o u t e s \ C o l u m n s \ R o u t e   I D & g t ; \ C r o s s F i l t e r < / K e y > < / D i a g r a m O b j e c t K e y > < D i a g r a m O b j e c t K e y > < K e y > R e l a t i o n s h i p s \ & l t ; T a b l e s \ F a c t t a b l e _ r i d e r s h i p \ C o l u m n s \ B u s   I D & g t ; - & l t ; T a b l e s \ D i m _ b u s e s \ C o l u m n s \ B u s   I D & g t ; < / K e y > < / D i a g r a m O b j e c t K e y > < D i a g r a m O b j e c t K e y > < K e y > R e l a t i o n s h i p s \ & l t ; T a b l e s \ F a c t t a b l e _ r i d e r s h i p \ C o l u m n s \ B u s   I D & g t ; - & l t ; T a b l e s \ D i m _ b u s e s \ C o l u m n s \ B u s   I D & g t ; \ F K < / K e y > < / D i a g r a m O b j e c t K e y > < D i a g r a m O b j e c t K e y > < K e y > R e l a t i o n s h i p s \ & l t ; T a b l e s \ F a c t t a b l e _ r i d e r s h i p \ C o l u m n s \ B u s   I D & g t ; - & l t ; T a b l e s \ D i m _ b u s e s \ C o l u m n s \ B u s   I D & g t ; \ P K < / K e y > < / D i a g r a m O b j e c t K e y > < D i a g r a m O b j e c t K e y > < K e y > R e l a t i o n s h i p s \ & l t ; T a b l e s \ F a c t t a b l e _ r i d e r s h i p \ C o l u m n s \ B u s   I D & g t ; - & l t ; T a b l e s \ D i m _ b u s e s \ C o l u m n s \ B u s   I D & g t ; \ C r o s s F i l t e r < / K e y > < / D i a g r a m O b j e c t K e y > < D i a g r a m O b j e c t K e y > < K e y > R e l a t i o n s h i p s \ & l t ; T a b l e s \ F a c t t a b l e _ r i d e r s h i p \ C o l u m n s \ R i d e r   I D & g t ; - & l t ; T a b l e s \ D i m _ d e m o g r a p h i c s \ C o l u m n s \ R i d e r   I D & g t ; < / K e y > < / D i a g r a m O b j e c t K e y > < D i a g r a m O b j e c t K e y > < K e y > R e l a t i o n s h i p s \ & l t ; T a b l e s \ F a c t t a b l e _ r i d e r s h i p \ C o l u m n s \ R i d e r   I D & g t ; - & l t ; T a b l e s \ D i m _ d e m o g r a p h i c s \ C o l u m n s \ R i d e r   I D & g t ; \ F K < / K e y > < / D i a g r a m O b j e c t K e y > < D i a g r a m O b j e c t K e y > < K e y > R e l a t i o n s h i p s \ & l t ; T a b l e s \ F a c t t a b l e _ r i d e r s h i p \ C o l u m n s \ R i d e r   I D & g t ; - & l t ; T a b l e s \ D i m _ d e m o g r a p h i c s \ C o l u m n s \ R i d e r   I D & g t ; \ P K < / K e y > < / D i a g r a m O b j e c t K e y > < D i a g r a m O b j e c t K e y > < K e y > R e l a t i o n s h i p s \ & l t ; T a b l e s \ F a c t t a b l e _ r i d e r s h i p \ C o l u m n s \ R i d e r   I D & g t ; - & l t ; T a b l e s \ D i m _ d e m o g r a p h i c s \ C o l u m n s \ R i d e r   I D & g t ; \ C r o s s F i l t e r < / K e y > < / D i a g r a m O b j e c t K e y > < D i a g r a m O b j e c t K e y > < K e y > R e l a t i o n s h i p s \ & l t ; T a b l e s \ F a c t t a b l e _ r i d e r s h i p \ C o l u m n s \ D a t e & g t ; - & l t ; T a b l e s \ D i m _ d a t e s \ C o l u m n s \ D a t e & g t ; < / K e y > < / D i a g r a m O b j e c t K e y > < D i a g r a m O b j e c t K e y > < K e y > R e l a t i o n s h i p s \ & l t ; T a b l e s \ F a c t t a b l e _ r i d e r s h i p \ C o l u m n s \ D a t e & g t ; - & l t ; T a b l e s \ D i m _ d a t e s \ C o l u m n s \ D a t e & g t ; \ F K < / K e y > < / D i a g r a m O b j e c t K e y > < D i a g r a m O b j e c t K e y > < K e y > R e l a t i o n s h i p s \ & l t ; T a b l e s \ F a c t t a b l e _ r i d e r s h i p \ C o l u m n s \ D a t e & g t ; - & l t ; T a b l e s \ D i m _ d a t e s \ C o l u m n s \ D a t e & g t ; \ P K < / K e y > < / D i a g r a m O b j e c t K e y > < D i a g r a m O b j e c t K e y > < K e y > R e l a t i o n s h i p s \ & l t ; T a b l e s \ F a c t t a b l e _ r i d e r s h i p \ C o l u m n s \ D a t e & g t ; - & l t ; T a b l e s \ D i m _ d a t e s \ C o l u m n s \ D a t e & g t ; \ C r o s s F i l t e r < / K e y > < / D i a g r a m O b j e c t K e y > < / A l l K e y s > < S e l e c t e d K e y s > < D i a g r a m O b j e c t K e y > < K e y > R e l a t i o n s h i p s \ & l t ; T a b l e s \ F a c t t a b l e _ r i d e r s h i p \ C o l u m n s \ D a t e & g t ; - & l t ; T a b l e s \ D i m _ d a t e s \ C o l u m n s \ D a t e & g t ; 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 T a g s \ T a b l e s \ & l t ; T a b l e s \ D i m _ b u s e s & g t ; < / K e y > < / a : K e y > < a : V a l u e   i : t y p e = " D i a g r a m D i s p l a y T a g V i e w S t a t e " > < I s N o t F i l t e r e d O u t > t r u e < / I s N o t F i l t e r e d O u t > < / a : V a l u e > < / a : K e y V a l u e O f D i a g r a m O b j e c t K e y a n y T y p e z b w N T n L X > < a : K e y V a l u e O f D i a g r a m O b j e c t K e y a n y T y p e z b w N T n L X > < a : K e y > < K e y > D y n a m i c   T a g s \ T a b l e s \ & l t ; T a b l e s \ D i m _ d e m o g r a p h i c s & g t ; < / K e y > < / a : K e y > < a : V a l u e   i : t y p e = " D i a g r a m D i s p l a y T a g V i e w S t a t e " > < I s N o t F i l t e r e d O u t > t r u e < / I s N o t F i l t e r e d O u t > < / a : V a l u e > < / a : K e y V a l u e O f D i a g r a m O b j e c t K e y a n y T y p e z b w N T n L X > < a : K e y V a l u e O f D i a g r a m O b j e c t K e y a n y T y p e z b w N T n L X > < a : K e y > < K e y > D y n a m i c   T a g s \ T a b l e s \ & l t ; T a b l e s \ D i m _ r o u t e s & g t ; < / K e y > < / a : K e y > < a : V a l u e   i : t y p e = " D i a g r a m D i s p l a y T a g V i e w S t a t e " > < I s N o t F i l t e r e d O u t > t r u e < / I s N o t F i l t e r e d O u t > < / a : V a l u e > < / a : K e y V a l u e O f D i a g r a m O b j e c t K e y a n y T y p e z b w N T n L X > < a : K e y V a l u e O f D i a g r a m O b j e c t K e y a n y T y p e z b w N T n L X > < a : K e y > < K e y > D y n a m i c   T a g s \ T a b l e s \ & l t ; T a b l e s \ F a c t t a b l e _ r i d e r s h i p & g t ; 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 T a b l e s \ D i m _ b u s e s < / K e y > < / a : K e y > < a : V a l u e   i : t y p e = " D i a g r a m D i s p l a y N o d e V i e w S t a t e " > < H e i g h t > 1 5 0 < / H e i g h t > < I s E x p a n d e d > t r u e < / I s E x p a n d e d > < L a y e d O u t > t r u e < / L a y e d O u t > < L e f t > 2 0 5 . 2 0 0 0 0 0 0 0 0 0 0 0 0 5 < / L e f t > < T a b I n d e x > 5 < / T a b I n d e x > < T o p > 2 7 3 . 5 4 8 1 4 1 0 5 2 4 3 1 2 2 < / T o p > < W i d t h > 2 0 0 < / W i d t h > < / a : V a l u e > < / a : K e y V a l u e O f D i a g r a m O b j e c t K e y a n y T y p e z b w N T n L X > < a : K e y V a l u e O f D i a g r a m O b j e c t K e y a n y T y p e z b w N T n L X > < a : K e y > < K e y > T a b l e s \ D i m _ b u s e s \ C o l u m n s \ B u s   I D < / K e y > < / a : K e y > < a : V a l u e   i : t y p e = " D i a g r a m D i s p l a y N o d e V i e w S t a t e " > < H e i g h t > 1 5 0 < / H e i g h t > < I s E x p a n d e d > t r u e < / I s E x p a n d e d > < W i d t h > 2 0 0 < / W i d t h > < / a : V a l u e > < / a : K e y V a l u e O f D i a g r a m O b j e c t K e y a n y T y p e z b w N T n L X > < a : K e y V a l u e O f D i a g r a m O b j e c t K e y a n y T y p e z b w N T n L X > < a : K e y > < K e y > T a b l e s \ D i m _ b u s e s \ C o l u m n s \ R o u t e   I D < / K e y > < / a : K e y > < a : V a l u e   i : t y p e = " D i a g r a m D i s p l a y N o d e V i e w S t a t e " > < H e i g h t > 1 5 0 < / H e i g h t > < I s E x p a n d e d > t r u e < / I s E x p a n d e d > < W i d t h > 2 0 0 < / W i d t h > < / a : V a l u e > < / a : K e y V a l u e O f D i a g r a m O b j e c t K e y a n y T y p e z b w N T n L X > < a : K e y V a l u e O f D i a g r a m O b j e c t K e y a n y T y p e z b w N T n L X > < a : K e y > < K e y > T a b l e s \ D i m _ b u s e s \ C o l u m n s \ B u s   N u m b e r < / K e y > < / a : K e y > < a : V a l u e   i : t y p e = " D i a g r a m D i s p l a y N o d e V i e w S t a t e " > < H e i g h t > 1 5 0 < / H e i g h t > < I s E x p a n d e d > t r u e < / I s E x p a n d e d > < W i d t h > 2 0 0 < / W i d t h > < / a : V a l u e > < / a : K e y V a l u e O f D i a g r a m O b j e c t K e y a n y T y p e z b w N T n L X > < a : K e y V a l u e O f D i a g r a m O b j e c t K e y a n y T y p e z b w N T n L X > < a : K e y > < K e y > T a b l e s \ D i m _ b u s e s \ C o l u m n s \ C a p a c i t y < / K e y > < / a : K e y > < a : V a l u e   i : t y p e = " D i a g r a m D i s p l a y N o d e V i e w S t a t e " > < H e i g h t > 1 5 0 < / H e i g h t > < I s E x p a n d e d > t r u e < / I s E x p a n d e d > < W i d t h > 2 0 0 < / W i d t h > < / a : V a l u e > < / a : K e y V a l u e O f D i a g r a m O b j e c t K e y a n y T y p e z b w N T n L X > < a : K e y V a l u e O f D i a g r a m O b j e c t K e y a n y T y p e z b w N T n L X > < a : K e y > < K e y > T a b l e s \ D i m _ d e m o g r a p h i c s < / K e y > < / a : K e y > < a : V a l u e   i : t y p e = " D i a g r a m D i s p l a y N o d e V i e w S t a t e " > < H e i g h t > 1 6 6 < / H e i g h t > < I s E x p a n d e d > t r u e < / I s E x p a n d e d > < L a y e d O u t > t r u e < / L a y e d O u t > < L e f t > 3 8 2 . 4 0 0 0 0 0 0 0 0 0 0 0 0 9 < / L e f t > < T a b I n d e x > 1 < / T a b I n d e x > < W i d t h > 2 0 0 < / W i d t h > < / a : V a l u e > < / a : K e y V a l u e O f D i a g r a m O b j e c t K e y a n y T y p e z b w N T n L X > < a : K e y V a l u e O f D i a g r a m O b j e c t K e y a n y T y p e z b w N T n L X > < a : K e y > < K e y > T a b l e s \ D i m _ d e m o g r a p h i c s \ C o l u m n s \ R i d e r   I D < / K e y > < / a : K e y > < a : V a l u e   i : t y p e = " D i a g r a m D i s p l a y N o d e V i e w S t a t e " > < H e i g h t > 1 5 0 < / H e i g h t > < I s E x p a n d e d > t r u e < / I s E x p a n d e d > < W i d t h > 2 0 0 < / W i d t h > < / a : V a l u e > < / a : K e y V a l u e O f D i a g r a m O b j e c t K e y a n y T y p e z b w N T n L X > < a : K e y V a l u e O f D i a g r a m O b j e c t K e y a n y T y p e z b w N T n L X > < a : K e y > < K e y > T a b l e s \ D i m _ d e m o g r a p h i c s \ C o l u m n s \ A g e < / K e y > < / a : K e y > < a : V a l u e   i : t y p e = " D i a g r a m D i s p l a y N o d e V i e w S t a t e " > < H e i g h t > 1 5 0 < / H e i g h t > < I s E x p a n d e d > t r u e < / I s E x p a n d e d > < W i d t h > 2 0 0 < / W i d t h > < / a : V a l u e > < / a : K e y V a l u e O f D i a g r a m O b j e c t K e y a n y T y p e z b w N T n L X > < a : K e y V a l u e O f D i a g r a m O b j e c t K e y a n y T y p e z b w N T n L X > < a : K e y > < K e y > T a b l e s \ D i m _ d e m o g r a p h i c s \ C o l u m n s \ G e n d e r < / K e y > < / a : K e y > < a : V a l u e   i : t y p e = " D i a g r a m D i s p l a y N o d e V i e w S t a t e " > < H e i g h t > 1 5 0 < / H e i g h t > < I s E x p a n d e d > t r u e < / I s E x p a n d e d > < W i d t h > 2 0 0 < / W i d t h > < / a : V a l u e > < / a : K e y V a l u e O f D i a g r a m O b j e c t K e y a n y T y p e z b w N T n L X > < a : K e y V a l u e O f D i a g r a m O b j e c t K e y a n y T y p e z b w N T n L X > < a : K e y > < K e y > T a b l e s \ D i m _ d e m o g r a p h i c s \ C o l u m n s \ O c c u p a t i o n < / K e y > < / a : K e y > < a : V a l u e   i : t y p e = " D i a g r a m D i s p l a y N o d e V i e w S t a t e " > < H e i g h t > 1 5 0 < / H e i g h t > < I s E x p a n d e d > t r u e < / I s E x p a n d e d > < W i d t h > 2 0 0 < / W i d t h > < / a : V a l u e > < / a : K e y V a l u e O f D i a g r a m O b j e c t K e y a n y T y p e z b w N T n L X > < a : K e y V a l u e O f D i a g r a m O b j e c t K e y a n y T y p e z b w N T n L X > < a : K e y > < K e y > T a b l e s \ D i m _ d e m o g r a p h i c s \ C o l u m n s \ A g e   G r o u p < / K e y > < / a : K e y > < a : V a l u e   i : t y p e = " D i a g r a m D i s p l a y N o d e V i e w S t a t e " > < H e i g h t > 1 5 0 < / H e i g h t > < I s E x p a n d e d > t r u e < / I s E x p a n d e d > < W i d t h > 2 0 0 < / W i d t h > < / a : V a l u e > < / a : K e y V a l u e O f D i a g r a m O b j e c t K e y a n y T y p e z b w N T n L X > < a : K e y V a l u e O f D i a g r a m O b j e c t K e y a n y T y p e z b w N T n L X > < a : K e y > < K e y > T a b l e s \ D i m _ d e m o g r a p h i c s \ M e a s u r e s \ S u m   o f   A g e < / K e y > < / a : K e y > < a : V a l u e   i : t y p e = " D i a g r a m D i s p l a y N o d e V i e w S t a t e " > < H e i g h t > 1 5 0 < / H e i g h t > < I s E x p a n d e d > t r u e < / I s E x p a n d e d > < W i d t h > 2 0 0 < / W i d t h > < / a : V a l u e > < / a : K e y V a l u e O f D i a g r a m O b j e c t K e y a n y T y p e z b w N T n L X > < a : K e y V a l u e O f D i a g r a m O b j e c t K e y a n y T y p e z b w N T n L X > < a : K e y > < K e y > T a b l e s \ D i m _ d e m o g r a p h i c s \ S u m   o f   A g e \ A d d i t i o n a l   I n f o \ I m p l i c i t   M e a s u r e < / K e y > < / a : K e y > < a : V a l u e   i : t y p e = " D i a g r a m D i s p l a y V i e w S t a t e I D i a g r a m T a g A d d i t i o n a l I n f o " / > < / a : K e y V a l u e O f D i a g r a m O b j e c t K e y a n y T y p e z b w N T n L X > < a : K e y V a l u e O f D i a g r a m O b j e c t K e y a n y T y p e z b w N T n L X > < a : K e y > < K e y > T a b l e s \ D i m _ d e m o g r a p h i c s \ M e a s u r e s \ C o u n t   o f   A g e < / K e y > < / a : K e y > < a : V a l u e   i : t y p e = " D i a g r a m D i s p l a y N o d e V i e w S t a t e " > < H e i g h t > 1 5 0 < / H e i g h t > < I s E x p a n d e d > t r u e < / I s E x p a n d e d > < W i d t h > 2 0 0 < / W i d t h > < / a : V a l u e > < / a : K e y V a l u e O f D i a g r a m O b j e c t K e y a n y T y p e z b w N T n L X > < a : K e y V a l u e O f D i a g r a m O b j e c t K e y a n y T y p e z b w N T n L X > < a : K e y > < K e y > T a b l e s \ D i m _ d e m o g r a p h i c s \ C o u n t   o f   A g e \ A d d i t i o n a l   I n f o \ I m p l i c i t   M e a s u r e < / K e y > < / a : K e y > < a : V a l u e   i : t y p e = " D i a g r a m D i s p l a y V i e w S t a t e I D i a g r a m T a g A d d i t i o n a l I n f o " / > < / a : K e y V a l u e O f D i a g r a m O b j e c t K e y a n y T y p e z b w N T n L X > < a : K e y V a l u e O f D i a g r a m O b j e c t K e y a n y T y p e z b w N T n L X > < a : K e y > < K e y > T a b l e s \ D i m _ d e m o g r a p h i c s \ M e a s u r e s \ D i s t i n c t   C o u n t   o f   A g e < / K e y > < / a : K e y > < a : V a l u e   i : t y p e = " D i a g r a m D i s p l a y N o d e V i e w S t a t e " > < H e i g h t > 1 5 0 < / H e i g h t > < I s E x p a n d e d > t r u e < / I s E x p a n d e d > < W i d t h > 2 0 0 < / W i d t h > < / a : V a l u e > < / a : K e y V a l u e O f D i a g r a m O b j e c t K e y a n y T y p e z b w N T n L X > < a : K e y V a l u e O f D i a g r a m O b j e c t K e y a n y T y p e z b w N T n L X > < a : K e y > < K e y > T a b l e s \ D i m _ d e m o g r a p h i c s \ D i s t i n c t   C o u n t   o f   A g e \ A d d i t i o n a l   I n f o \ I m p l i c i t   M e a s u r e < / K e y > < / a : K e y > < a : V a l u e   i : t y p e = " D i a g r a m D i s p l a y V i e w S t a t e I D i a g r a m T a g A d d i t i o n a l I n f o " / > < / a : K e y V a l u e O f D i a g r a m O b j e c t K e y a n y T y p e z b w N T n L X > < a : K e y V a l u e O f D i a g r a m O b j e c t K e y a n y T y p e z b w N T n L X > < a : K e y > < K e y > T a b l e s \ D i m _ d e m o g r a p h i c s \ M e a s u r e s \ C o u n t   o f   O c c u p a t i o n < / K e y > < / a : K e y > < a : V a l u e   i : t y p e = " D i a g r a m D i s p l a y N o d e V i e w S t a t e " > < H e i g h t > 1 5 0 < / H e i g h t > < I s E x p a n d e d > t r u e < / I s E x p a n d e d > < W i d t h > 2 0 0 < / W i d t h > < / a : V a l u e > < / a : K e y V a l u e O f D i a g r a m O b j e c t K e y a n y T y p e z b w N T n L X > < a : K e y V a l u e O f D i a g r a m O b j e c t K e y a n y T y p e z b w N T n L X > < a : K e y > < K e y > T a b l e s \ D i m _ d e m o g r a p h i c s \ C o u n t   o f   O c c u p a t i o n \ A d d i t i o n a l   I n f o \ I m p l i c i t   M e a s u r e < / K e y > < / a : K e y > < a : V a l u e   i : t y p e = " D i a g r a m D i s p l a y V i e w S t a t e I D i a g r a m T a g A d d i t i o n a l I n f o " / > < / a : K e y V a l u e O f D i a g r a m O b j e c t K e y a n y T y p e z b w N T n L X > < a : K e y V a l u e O f D i a g r a m O b j e c t K e y a n y T y p e z b w N T n L X > < a : K e y > < K e y > T a b l e s \ D i m _ d e m o g r a p h i c s \ M e a s u r e s \ A v e r a g e   o f   A g e < / K e y > < / a : K e y > < a : V a l u e   i : t y p e = " D i a g r a m D i s p l a y N o d e V i e w S t a t e " > < H e i g h t > 1 5 0 < / H e i g h t > < I s E x p a n d e d > t r u e < / I s E x p a n d e d > < W i d t h > 2 0 0 < / W i d t h > < / a : V a l u e > < / a : K e y V a l u e O f D i a g r a m O b j e c t K e y a n y T y p e z b w N T n L X > < a : K e y V a l u e O f D i a g r a m O b j e c t K e y a n y T y p e z b w N T n L X > < a : K e y > < K e y > T a b l e s \ D i m _ d e m o g r a p h i c s \ A v e r a g e   o f   A g e \ A d d i t i o n a l   I n f o \ I m p l i c i t   M e a s u r e < / K e y > < / a : K e y > < a : V a l u e   i : t y p e = " D i a g r a m D i s p l a y V i e w S t a t e I D i a g r a m T a g A d d i t i o n a l I n f o " / > < / a : K e y V a l u e O f D i a g r a m O b j e c t K e y a n y T y p e z b w N T n L X > < a : K e y V a l u e O f D i a g r a m O b j e c t K e y a n y T y p e z b w N T n L X > < a : K e y > < K e y > T a b l e s \ D i m _ r o u t e s < / K e y > < / a : K e y > < a : V a l u e   i : t y p e = " D i a g r a m D i s p l a y N o d e V i e w S t a t e " > < H e i g h t > 2 1 2 . 4 < / H e i g h t > < I s E x p a n d e d > t r u e < / I s E x p a n d e d > < L a y e d O u t > t r u e < / L a y e d O u t > < L e f t > 1 8 . 8 0 0 0 0 0 0 0 0 0 0 0 0 1 1 < / L e f t > < T o p > 2 . 8 4 2 1 7 0 9 4 3 0 4 0 4 0 0 7 E - 1 4 < / T o p > < W i d t h > 2 0 0 < / W i d t h > < / a : V a l u e > < / a : K e y V a l u e O f D i a g r a m O b j e c t K e y a n y T y p e z b w N T n L X > < a : K e y V a l u e O f D i a g r a m O b j e c t K e y a n y T y p e z b w N T n L X > < a : K e y > < K e y > T a b l e s \ D i m _ r o u t e s \ C o l u m n s \ R o u t e   I D < / K e y > < / a : K e y > < a : V a l u e   i : t y p e = " D i a g r a m D i s p l a y N o d e V i e w S t a t e " > < H e i g h t > 1 5 0 < / H e i g h t > < I s E x p a n d e d > t r u e < / I s E x p a n d e d > < W i d t h > 2 0 0 < / W i d t h > < / a : V a l u e > < / a : K e y V a l u e O f D i a g r a m O b j e c t K e y a n y T y p e z b w N T n L X > < a : K e y V a l u e O f D i a g r a m O b j e c t K e y a n y T y p e z b w N T n L X > < a : K e y > < K e y > T a b l e s \ D i m _ r o u t e s \ C o l u m n s \ R o u t e   N a m e < / K e y > < / a : K e y > < a : V a l u e   i : t y p e = " D i a g r a m D i s p l a y N o d e V i e w S t a t e " > < H e i g h t > 1 5 0 < / H e i g h t > < I s E x p a n d e d > t r u e < / I s E x p a n d e d > < W i d t h > 2 0 0 < / W i d t h > < / a : V a l u e > < / a : K e y V a l u e O f D i a g r a m O b j e c t K e y a n y T y p e z b w N T n L X > < a : K e y V a l u e O f D i a g r a m O b j e c t K e y a n y T y p e z b w N T n L X > < a : K e y > < K e y > T a b l e s \ D i m _ r o u t e s \ C o l u m n s \ S t a r t   L o c a t i o n < / K e y > < / a : K e y > < a : V a l u e   i : t y p e = " D i a g r a m D i s p l a y N o d e V i e w S t a t e " > < H e i g h t > 1 5 0 < / H e i g h t > < I s E x p a n d e d > t r u e < / I s E x p a n d e d > < W i d t h > 2 0 0 < / W i d t h > < / a : V a l u e > < / a : K e y V a l u e O f D i a g r a m O b j e c t K e y a n y T y p e z b w N T n L X > < a : K e y V a l u e O f D i a g r a m O b j e c t K e y a n y T y p e z b w N T n L X > < a : K e y > < K e y > T a b l e s \ D i m _ r o u t e s \ C o l u m n s \ E n d   L o c a t i o n < / K e y > < / a : K e y > < a : V a l u e   i : t y p e = " D i a g r a m D i s p l a y N o d e V i e w S t a t e " > < H e i g h t > 1 5 0 < / H e i g h t > < I s E x p a n d e d > t r u e < / I s E x p a n d e d > < W i d t h > 2 0 0 < / W i d t h > < / a : V a l u e > < / a : K e y V a l u e O f D i a g r a m O b j e c t K e y a n y T y p e z b w N T n L X > < a : K e y V a l u e O f D i a g r a m O b j e c t K e y a n y T y p e z b w N T n L X > < a : K e y > < K e y > T a b l e s \ D i m _ r o u t e s \ C o l u m n s \ T r i p   F e e < / K e y > < / a : K e y > < a : V a l u e   i : t y p e = " D i a g r a m D i s p l a y N o d e V i e w S t a t e " > < H e i g h t > 1 5 0 < / H e i g h t > < I s E x p a n d e d > t r u e < / I s E x p a n d e d > < W i d t h > 2 0 0 < / W i d t h > < / a : V a l u e > < / a : K e y V a l u e O f D i a g r a m O b j e c t K e y a n y T y p e z b w N T n L X > < a : K e y V a l u e O f D i a g r a m O b j e c t K e y a n y T y p e z b w N T n L X > < a : K e y > < K e y > T a b l e s \ D i m _ r o u t e s \ C o l u m n s \ T a k e   O f f   T i m e < / K e y > < / a : K e y > < a : V a l u e   i : t y p e = " D i a g r a m D i s p l a y N o d e V i e w S t a t e " > < H e i g h t > 1 5 0 < / H e i g h t > < I s E x p a n d e d > t r u e < / I s E x p a n d e d > < W i d t h > 2 0 0 < / W i d t h > < / a : V a l u e > < / a : K e y V a l u e O f D i a g r a m O b j e c t K e y a n y T y p e z b w N T n L X > < a : K e y V a l u e O f D i a g r a m O b j e c t K e y a n y T y p e z b w N T n L X > < a : K e y > < K e y > T a b l e s \ D i m _ r o u t e s \ C o l u m n s \ A r r i v a l   T i m e < / K e y > < / a : K e y > < a : V a l u e   i : t y p e = " D i a g r a m D i s p l a y N o d e V i e w S t a t e " > < H e i g h t > 1 5 0 < / H e i g h t > < I s E x p a n d e d > t r u e < / I s E x p a n d e d > < W i d t h > 2 0 0 < / W i d t h > < / a : V a l u e > < / a : K e y V a l u e O f D i a g r a m O b j e c t K e y a n y T y p e z b w N T n L X > < a : K e y V a l u e O f D i a g r a m O b j e c t K e y a n y T y p e z b w N T n L X > < a : K e y > < K e y > T a b l e s \ F a c t t a b l e _ r i d e r s h i p < / K e y > < / a : K e y > < a : V a l u e   i : t y p e = " D i a g r a m D i s p l a y N o d e V i e w S t a t e " > < H e i g h t > 3 5 0 . 7 4 9 0 5 4 2 9 9 5 9 9 0 9 < / H e i g h t > < I s E x p a n d e d > t r u e < / I s E x p a n d e d > < L a y e d O u t > t r u e < / L a y e d O u t > < L e f t > 6 1 3 . 1 0 3 8 1 0 5 6 7 6 6 5 8 5 < / L e f t > < T a b I n d e x > 3 < / T a b I n d e x > < T o p > 2 5 0 . 7 4 9 0 5 4 2 9 9 5 9 8 9 8 < / T o p > < W i d t h > 2 3 2 < / W i d t h > < / a : V a l u e > < / a : K e y V a l u e O f D i a g r a m O b j e c t K e y a n y T y p e z b w N T n L X > < a : K e y V a l u e O f D i a g r a m O b j e c t K e y a n y T y p e z b w N T n L X > < a : K e y > < K e y > T a b l e s \ F a c t t a b l e _ r i d e r s h i p \ C o l u m n s \ R e c o r d   I D < / K e y > < / a : K e y > < a : V a l u e   i : t y p e = " D i a g r a m D i s p l a y N o d e V i e w S t a t e " > < H e i g h t > 1 5 0 < / H e i g h t > < I s E x p a n d e d > t r u e < / I s E x p a n d e d > < W i d t h > 2 0 0 < / W i d t h > < / a : V a l u e > < / a : K e y V a l u e O f D i a g r a m O b j e c t K e y a n y T y p e z b w N T n L X > < a : K e y V a l u e O f D i a g r a m O b j e c t K e y a n y T y p e z b w N T n L X > < a : K e y > < K e y > T a b l e s \ F a c t t a b l e _ r i d e r s h i p \ C o l u m n s \ B u s   I D < / K e y > < / a : K e y > < a : V a l u e   i : t y p e = " D i a g r a m D i s p l a y N o d e V i e w S t a t e " > < H e i g h t > 1 5 0 < / H e i g h t > < I s E x p a n d e d > t r u e < / I s E x p a n d e d > < W i d t h > 2 0 0 < / W i d t h > < / a : V a l u e > < / a : K e y V a l u e O f D i a g r a m O b j e c t K e y a n y T y p e z b w N T n L X > < a : K e y V a l u e O f D i a g r a m O b j e c t K e y a n y T y p e z b w N T n L X > < a : K e y > < K e y > T a b l e s \ F a c t t a b l e _ r i d e r s h i p \ C o l u m n s \ D a t e < / K e y > < / a : K e y > < a : V a l u e   i : t y p e = " D i a g r a m D i s p l a y N o d e V i e w S t a t e " > < H e i g h t > 1 5 0 < / H e i g h t > < I s E x p a n d e d > t r u e < / I s E x p a n d e d > < W i d t h > 2 0 0 < / W i d t h > < / a : V a l u e > < / a : K e y V a l u e O f D i a g r a m O b j e c t K e y a n y T y p e z b w N T n L X > < a : K e y V a l u e O f D i a g r a m O b j e c t K e y a n y T y p e z b w N T n L X > < a : K e y > < K e y > T a b l e s \ F a c t t a b l e _ r i d e r s h i p \ C o l u m n s \ T i m e < / K e y > < / a : K e y > < a : V a l u e   i : t y p e = " D i a g r a m D i s p l a y N o d e V i e w S t a t e " > < H e i g h t > 1 5 0 < / H e i g h t > < I s E x p a n d e d > t r u e < / I s E x p a n d e d > < W i d t h > 2 0 0 < / W i d t h > < / a : V a l u e > < / a : K e y V a l u e O f D i a g r a m O b j e c t K e y a n y T y p e z b w N T n L X > < a : K e y V a l u e O f D i a g r a m O b j e c t K e y a n y T y p e z b w N T n L X > < a : K e y > < K e y > T a b l e s \ F a c t t a b l e _ r i d e r s h i p \ C o l u m n s \ N u m b e r   O f   R i d e r s < / K e y > < / a : K e y > < a : V a l u e   i : t y p e = " D i a g r a m D i s p l a y N o d e V i e w S t a t e " > < H e i g h t > 1 5 0 < / H e i g h t > < I s E x p a n d e d > t r u e < / I s E x p a n d e d > < W i d t h > 2 0 0 < / W i d t h > < / a : V a l u e > < / a : K e y V a l u e O f D i a g r a m O b j e c t K e y a n y T y p e z b w N T n L X > < a : K e y V a l u e O f D i a g r a m O b j e c t K e y a n y T y p e z b w N T n L X > < a : K e y > < K e y > T a b l e s \ F a c t t a b l e _ r i d e r s h i p \ C o l u m n s \ R i d e r   I D < / K e y > < / a : K e y > < a : V a l u e   i : t y p e = " D i a g r a m D i s p l a y N o d e V i e w S t a t e " > < H e i g h t > 1 5 0 < / H e i g h t > < I s E x p a n d e d > t r u e < / I s E x p a n d e d > < W i d t h > 2 0 0 < / W i d t h > < / a : V a l u e > < / a : K e y V a l u e O f D i a g r a m O b j e c t K e y a n y T y p e z b w N T n L X > < a : K e y V a l u e O f D i a g r a m O b j e c t K e y a n y T y p e z b w N T n L X > < a : K e y > < K e y > T a b l e s \ F a c t t a b l e _ r i d e r s h i p \ C o l u m n s \ A M / P M < / K e y > < / a : K e y > < a : V a l u e   i : t y p e = " D i a g r a m D i s p l a y N o d e V i e w S t a t e " > < H e i g h t > 1 5 0 < / H e i g h t > < I s E x p a n d e d > t r u e < / I s E x p a n d e d > < W i d t h > 2 0 0 < / W i d t h > < / a : V a l u e > < / a : K e y V a l u e O f D i a g r a m O b j e c t K e y a n y T y p e z b w N T n L X > < a : K e y V a l u e O f D i a g r a m O b j e c t K e y a n y T y p e z b w N T n L X > < a : K e y > < K e y > T a b l e s \ F a c t t a b l e _ r i d e r s h i p \ C o l u m n s \ T i m e   G r o u p < / K e y > < / a : K e y > < a : V a l u e   i : t y p e = " D i a g r a m D i s p l a y N o d e V i e w S t a t e " > < H e i g h t > 1 5 0 < / H e i g h t > < I s E x p a n d e d > t r u e < / I s E x p a n d e d > < W i d t h > 2 0 0 < / W i d t h > < / a : V a l u e > < / a : K e y V a l u e O f D i a g r a m O b j e c t K e y a n y T y p e z b w N T n L X > < a : K e y V a l u e O f D i a g r a m O b j e c t K e y a n y T y p e z b w N T n L X > < a : K e y > < K e y > T a b l e s \ F a c t t a b l e _ r i d e r s h i p \ C o l u m n s \ C a p a c i t y < / K e y > < / a : K e y > < a : V a l u e   i : t y p e = " D i a g r a m D i s p l a y N o d e V i e w S t a t e " > < H e i g h t > 1 5 0 < / H e i g h t > < I s E x p a n d e d > t r u e < / I s E x p a n d e d > < W i d t h > 2 0 0 < / W i d t h > < / a : V a l u e > < / a : K e y V a l u e O f D i a g r a m O b j e c t K e y a n y T y p e z b w N T n L X > < a : K e y V a l u e O f D i a g r a m O b j e c t K e y a n y T y p e z b w N T n L X > < a : K e y > < K e y > T a b l e s \ F a c t t a b l e _ r i d e r s h i p \ C o l u m n s \ U t i l i z a t i o n   P e r c e n t a g e < / K e y > < / a : K e y > < a : V a l u e   i : t y p e = " D i a g r a m D i s p l a y N o d e V i e w S t a t e " > < H e i g h t > 1 5 0 < / H e i g h t > < I s E x p a n d e d > t r u e < / I s E x p a n d e d > < W i d t h > 2 0 0 < / W i d t h > < / a : V a l u e > < / a : K e y V a l u e O f D i a g r a m O b j e c t K e y a n y T y p e z b w N T n L X > < a : K e y V a l u e O f D i a g r a m O b j e c t K e y a n y T y p e z b w N T n L X > < a : K e y > < K e y > T a b l e s \ F a c t t a b l e _ r i d e r s h i p \ C o l u m n s \ U t i l i z a t i o n   G r o u p < / K e y > < / a : K e y > < a : V a l u e   i : t y p e = " D i a g r a m D i s p l a y N o d e V i e w S t a t e " > < H e i g h t > 1 5 0 < / H e i g h t > < I s E x p a n d e d > t r u e < / I s E x p a n d e d > < W i d t h > 2 0 0 < / W i d t h > < / a : V a l u e > < / a : K e y V a l u e O f D i a g r a m O b j e c t K e y a n y T y p e z b w N T n L X > < a : K e y V a l u e O f D i a g r a m O b j e c t K e y a n y T y p e z b w N T n L X > < a : K e y > < K e y > T a b l e s \ F a c t t a b l e _ r i d e r s h i p \ C o l u m n s \ T i m e   ( H o u r ) < / K e y > < / a : K e y > < a : V a l u e   i : t y p e = " D i a g r a m D i s p l a y N o d e V i e w S t a t e " > < H e i g h t > 1 5 0 < / H e i g h t > < I s E x p a n d e d > t r u e < / I s E x p a n d e d > < W i d t h > 2 0 0 < / W i d t h > < / a : V a l u e > < / a : K e y V a l u e O f D i a g r a m O b j e c t K e y a n y T y p e z b w N T n L X > < a : K e y V a l u e O f D i a g r a m O b j e c t K e y a n y T y p e z b w N T n L X > < a : K e y > < K e y > T a b l e s \ F a c t t a b l e _ r i d e r s h i p \ C o l u m n s \ T i m e   ( M i n u t e ) < / K e y > < / a : K e y > < a : V a l u e   i : t y p e = " D i a g r a m D i s p l a y N o d e V i e w S t a t e " > < H e i g h t > 1 5 0 < / H e i g h t > < I s E x p a n d e d > t r u e < / I s E x p a n d e d > < W i d t h > 2 0 0 < / W i d t h > < / a : V a l u e > < / a : K e y V a l u e O f D i a g r a m O b j e c t K e y a n y T y p e z b w N T n L X > < a : K e y V a l u e O f D i a g r a m O b j e c t K e y a n y T y p e z b w N T n L X > < a : K e y > < K e y > T a b l e s \ F a c t t a b l e _ r i d e r s h i p \ M e a s u r e s \ C o u n t   o f   D a t e   2 < / K e y > < / a : K e y > < a : V a l u e   i : t y p e = " D i a g r a m D i s p l a y N o d e V i e w S t a t e " > < H e i g h t > 1 5 0 < / H e i g h t > < I s E x p a n d e d > t r u e < / I s E x p a n d e d > < W i d t h > 2 0 0 < / W i d t h > < / a : V a l u e > < / a : K e y V a l u e O f D i a g r a m O b j e c t K e y a n y T y p e z b w N T n L X > < a : K e y V a l u e O f D i a g r a m O b j e c t K e y a n y T y p e z b w N T n L X > < a : K e y > < K e y > T a b l e s \ F a c t t a b l e _ r i d e r s h i p \ C o u n t   o f   D a t e   2 \ A d d i t i o n a l   I n f o \ I m p l i c i t   M e a s u r e < / K e y > < / a : K e y > < a : V a l u e   i : t y p e = " D i a g r a m D i s p l a y V i e w S t a t e I D i a g r a m T a g A d d i t i o n a l I n f o " / > < / a : K e y V a l u e O f D i a g r a m O b j e c t K e y a n y T y p e z b w N T n L X > < a : K e y V a l u e O f D i a g r a m O b j e c t K e y a n y T y p e z b w N T n L X > < a : K e y > < K e y > T a b l e s \ F a c t t a b l e _ r i d e r s h i p \ M e a s u r e s \ S u m   o f   B u s   I D < / K e y > < / a : K e y > < a : V a l u e   i : t y p e = " D i a g r a m D i s p l a y N o d e V i e w S t a t e " > < H e i g h t > 1 5 0 < / H e i g h t > < I s E x p a n d e d > t r u e < / I s E x p a n d e d > < W i d t h > 2 0 0 < / W i d t h > < / a : V a l u e > < / a : K e y V a l u e O f D i a g r a m O b j e c t K e y a n y T y p e z b w N T n L X > < a : K e y V a l u e O f D i a g r a m O b j e c t K e y a n y T y p e z b w N T n L X > < a : K e y > < K e y > T a b l e s \ F a c t t a b l e _ r i d e r s h i p \ S u m   o f   B u s   I D \ A d d i t i o n a l   I n f o \ I m p l i c i t   M e a s u r e < / K e y > < / a : K e y > < a : V a l u e   i : t y p e = " D i a g r a m D i s p l a y V i e w S t a t e I D i a g r a m T a g A d d i t i o n a l I n f o " / > < / a : K e y V a l u e O f D i a g r a m O b j e c t K e y a n y T y p e z b w N T n L X > < a : K e y V a l u e O f D i a g r a m O b j e c t K e y a n y T y p e z b w N T n L X > < a : K e y > < K e y > T a b l e s \ F a c t t a b l e _ r i d e r s h i p \ M e a s u r e s \ C o u n t   o f   B u s   I D < / K e y > < / a : K e y > < a : V a l u e   i : t y p e = " D i a g r a m D i s p l a y N o d e V i e w S t a t e " > < H e i g h t > 1 5 0 < / H e i g h t > < I s E x p a n d e d > t r u e < / I s E x p a n d e d > < W i d t h > 2 0 0 < / W i d t h > < / a : V a l u e > < / a : K e y V a l u e O f D i a g r a m O b j e c t K e y a n y T y p e z b w N T n L X > < a : K e y V a l u e O f D i a g r a m O b j e c t K e y a n y T y p e z b w N T n L X > < a : K e y > < K e y > T a b l e s \ F a c t t a b l e _ r i d e r s h i p \ C o u n t   o f   B u s   I D \ A d d i t i o n a l   I n f o \ I m p l i c i t   M e a s u r e < / K e y > < / a : K e y > < a : V a l u e   i : t y p e = " D i a g r a m D i s p l a y V i e w S t a t e I D i a g r a m T a g A d d i t i o n a l I n f o " / > < / a : K e y V a l u e O f D i a g r a m O b j e c t K e y a n y T y p e z b w N T n L X > < a : K e y V a l u e O f D i a g r a m O b j e c t K e y a n y T y p e z b w N T n L X > < a : K e y > < K e y > T a b l e s \ F a c t t a b l e _ r i d e r s h i p \ M e a s u r e s \ S u m   o f   N u m b e r   O f   R i d e r s < / K e y > < / a : K e y > < a : V a l u e   i : t y p e = " D i a g r a m D i s p l a y N o d e V i e w S t a t e " > < H e i g h t > 1 5 0 < / H e i g h t > < I s E x p a n d e d > t r u e < / I s E x p a n d e d > < W i d t h > 2 0 0 < / W i d t h > < / a : V a l u e > < / a : K e y V a l u e O f D i a g r a m O b j e c t K e y a n y T y p e z b w N T n L X > < a : K e y V a l u e O f D i a g r a m O b j e c t K e y a n y T y p e z b w N T n L X > < a : K e y > < K e y > T a b l e s \ F a c t t a b l e _ r i d e r s h i p \ S u m   o f   N u m b e r   O f   R i d e r s \ A d d i t i o n a l   I n f o \ I m p l i c i t   M e a s u r e < / K e y > < / a : K e y > < a : V a l u e   i : t y p e = " D i a g r a m D i s p l a y V i e w S t a t e I D i a g r a m T a g A d d i t i o n a l I n f o " / > < / a : K e y V a l u e O f D i a g r a m O b j e c t K e y a n y T y p e z b w N T n L X > < a : K e y V a l u e O f D i a g r a m O b j e c t K e y a n y T y p e z b w N T n L X > < a : K e y > < K e y > T a b l e s \ F a c t t a b l e _ r i d e r s h i p \ M e a s u r e s \ D i s t i n c t   C o u n t   o f   B u s   I D < / K e y > < / a : K e y > < a : V a l u e   i : t y p e = " D i a g r a m D i s p l a y N o d e V i e w S t a t e " > < H e i g h t > 1 5 0 < / H e i g h t > < I s E x p a n d e d > t r u e < / I s E x p a n d e d > < W i d t h > 2 0 0 < / W i d t h > < / a : V a l u e > < / a : K e y V a l u e O f D i a g r a m O b j e c t K e y a n y T y p e z b w N T n L X > < a : K e y V a l u e O f D i a g r a m O b j e c t K e y a n y T y p e z b w N T n L X > < a : K e y > < K e y > T a b l e s \ F a c t t a b l e _ r i d e r s h i p \ D i s t i n c t   C o u n t   o f   B u s   I D \ A d d i t i o n a l   I n f o \ I m p l i c i t   M e a s u r e < / K e y > < / a : K e y > < a : V a l u e   i : t y p e = " D i a g r a m D i s p l a y V i e w S t a t e I D i a g r a m T a g A d d i t i o n a l I n f o " / > < / a : K e y V a l u e O f D i a g r a m O b j e c t K e y a n y T y p e z b w N T n L X > < a : K e y V a l u e O f D i a g r a m O b j e c t K e y a n y T y p e z b w N T n L X > < a : K e y > < K e y > T a b l e s \ C a l c u l a t i o n s < / K e y > < / a : K e y > < a : V a l u e   i : t y p e = " D i a g r a m D i s p l a y N o d e V i e w S t a t e " > < H e i g h t > 1 5 0 < / H e i g h t > < I s E x p a n d e d > t r u e < / I s E x p a n d e d > < L a y e d O u t > t r u e < / L a y e d O u t > < L e f t > 1 1 0 7 . 8 8 4 3 7 3 3 5 0 0 6 2 3 < / L e f t > < T a b I n d e x > 4 < / T a b I n d e x > < T o p > 1 3 4 . 1 6 6 8 0 9 3 5 6 7 1 9 1 1 < / T o p > < W i d t h > 2 0 0 < / W i d t h > < / a : V a l u e > < / a : K e y V a l u e O f D i a g r a m O b j e c t K e y a n y T y p e z b w N T n L X > < a : K e y V a l u e O f D i a g r a m O b j e c t K e y a n y T y p e z b w N T n L X > < a : K e y > < K e y > T a b l e s \ C a l c u l a t i o n s \ C o l u m n s \ C a l c u l a t i o n < / K e y > < / a : K e y > < a : V a l u e   i : t y p e = " D i a g r a m D i s p l a y N o d e V i e w S t a t e " > < H e i g h t > 1 5 0 < / H e i g h t > < I s E x p a n d e d > t r u e < / I s E x p a n d e d > < W i d t h > 2 0 0 < / W i d t h > < / a : V a l u e > < / a : K e y V a l u e O f D i a g r a m O b j e c t K e y a n y T y p e z b w N T n L X > < a : K e y V a l u e O f D i a g r a m O b j e c t K e y a n y T y p e z b w N T n L X > < a : K e y > < K e y > T a b l e s \ C a l c u l a t i o n s \ M e a s u r e s \ T o t a l   T r a n s a c t i o n < / K e y > < / a : K e y > < a : V a l u e   i : t y p e = " D i a g r a m D i s p l a y N o d e V i e w S t a t e " > < H e i g h t > 1 5 0 < / H e i g h t > < I s E x p a n d e d > t r u e < / I s E x p a n d e d > < W i d t h > 2 0 0 < / W i d t h > < / a : V a l u e > < / a : K e y V a l u e O f D i a g r a m O b j e c t K e y a n y T y p e z b w N T n L X > < a : K e y V a l u e O f D i a g r a m O b j e c t K e y a n y T y p e z b w N T n L X > < a : K e y > < K e y > T a b l e s \ C a l c u l a t i o n s \ M e a s u r e s \ A v e r a g e   A g e < / K e y > < / a : K e y > < a : V a l u e   i : t y p e = " D i a g r a m D i s p l a y N o d e V i e w S t a t e " > < H e i g h t > 1 5 0 < / H e i g h t > < I s E x p a n d e d > t r u e < / I s E x p a n d e d > < W i d t h > 2 0 0 < / W i d t h > < / a : V a l u e > < / a : K e y V a l u e O f D i a g r a m O b j e c t K e y a n y T y p e z b w N T n L X > < a : K e y V a l u e O f D i a g r a m O b j e c t K e y a n y T y p e z b w N T n L X > < a : K e y > < K e y > T a b l e s \ C a l c u l a t i o n s \ M e a s u r e s \ T o t a l   P a s s e n g e r s < / K e y > < / a : K e y > < a : V a l u e   i : t y p e = " D i a g r a m D i s p l a y N o d e V i e w S t a t e " > < H e i g h t > 1 5 0 < / H e i g h t > < I s E x p a n d e d > t r u e < / I s E x p a n d e d > < W i d t h > 2 0 0 < / W i d t h > < / a : V a l u e > < / a : K e y V a l u e O f D i a g r a m O b j e c t K e y a n y T y p e z b w N T n L X > < a : K e y V a l u e O f D i a g r a m O b j e c t K e y a n y T y p e z b w N T n L X > < a : K e y > < K e y > T a b l e s \ C a l c u l a t i o n s \ M e a s u r e s \ A v e r a g e   P a s s e n g e r s   P e r   T r i p < / K e y > < / a : K e y > < a : V a l u e   i : t y p e = " D i a g r a m D i s p l a y N o d e V i e w S t a t e " > < H e i g h t > 1 5 0 < / H e i g h t > < I s E x p a n d e d > t r u e < / I s E x p a n d e d > < W i d t h > 2 0 0 < / W i d t h > < / a : V a l u e > < / a : K e y V a l u e O f D i a g r a m O b j e c t K e y a n y T y p e z b w N T n L X > < a : K e y V a l u e O f D i a g r a m O b j e c t K e y a n y T y p e z b w N T n L X > < a : K e y > < K e y > T a b l e s \ C a l c u l a t i o n s \ M e a s u r e s \ T o t a l   B u s e s < / K e y > < / a : K e y > < a : V a l u e   i : t y p e = " D i a g r a m D i s p l a y N o d e V i e w S t a t e " > < H e i g h t > 1 5 0 < / H e i g h t > < I s E x p a n d e d > t r u e < / I s E x p a n d e d > < W i d t h > 2 0 0 < / W i d t h > < / a : V a l u e > < / a : K e y V a l u e O f D i a g r a m O b j e c t K e y a n y T y p e z b w N T n L X > < a : K e y V a l u e O f D i a g r a m O b j e c t K e y a n y T y p e z b w N T n L X > < a : K e y > < K e y > T a b l e s \ D i m _ d a t e s < / K e y > < / a : K e y > < a : V a l u e   i : t y p e = " D i a g r a m D i s p l a y N o d e V i e w S t a t e " > < H e i g h t > 2 1 6 . 4 < / H e i g h t > < I s E x p a n d e d > t r u e < / I s E x p a n d e d > < L a y e d O u t > t r u e < / L a y e d O u t > < L e f t > 7 8 6 . 5 8 8 1 8 3 9 1 7 7 2 8 0 9 < / L e f t > < T a b I n d e x > 2 < / T a b I n d e x > < T o p > 2 . 8 4 2 1 7 0 9 4 3 0 4 0 4 0 0 7 E - 1 4 < / T o p > < 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  N a m e < / K e y > < / a : K e y > < a : V a l u e   i : t y p e = " D i a g r a m D i s p l a y N o d e V i e w S t a t e " > < H e i g h t > 1 5 0 < / H e i g h t > < I s E x p a n d e d > t r u e < / I s E x p a n d e d > < W i d t h > 2 0 0 < / W i d t h > < / a : V a l u e > < / a : K e y V a l u e O f D i a g r a m O b j e c t K e y a n y T y p e z b w N T n L X > < a : K e y V a l u e O f D i a g r a m O b j e c t K e y a n y T y p e z b w N T n L X > < a : K e y > < K e y > T a b l e s \ D i m _ d a t e s \ C o l u m n s \ M o n t h   N u m b e r < / K e y > < / a : K e y > < a : V a l u e   i : t y p e = " D i a g r a m D i s p l a y N o d e V i e w S t a t e " > < H e i g h t > 1 5 0 < / H e i g h t > < I s E x p a n d e d > t r u e < / I s E x p a n d e d > < W i d t h > 2 0 0 < / W i d t h > < / a : V a l u e > < / a : K e y V a l u e O f D i a g r a m O b j e c t K e y a n y T y p e z b w N T n L X > < a : K e y V a l u e O f D i a g r a m O b j e c t K e y a n y T y p e z b w N T n L X > < a : K e y > < K e y > T a b l e s \ D i m _ d a t e s \ C o l u m n s \ D a y   N a m e < / 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 T a b l e s \ D i m _ d a t e s \ C o l u m n s \ D a y   T y p e < / K e y > < / a : K e y > < a : V a l u e   i : t y p e = " D i a g r a m D i s p l a y N o d e V i e w S t a t e " > < H e i g h t > 1 5 0 < / H e i g h t > < I s E x p a n d e d > t r u e < / I s E x p a n d e d > < W i d t h > 2 0 0 < / W i d t h > < / a : V a l u e > < / a : K e y V a l u e O f D i a g r a m O b j e c t K e y a n y T y p e z b w N T n L X > < a : K e y V a l u e O f D i a g r a m O b j e c t K e y a n y T y p e z b w N T n L X > < a : K e y > < K e y > R e l a t i o n s h i p s \ & l t ; T a b l e s \ D i m _ b u s e s \ C o l u m n s \ R o u t e   I D & g t ; - & l t ; T a b l e s \ D i m _ r o u t e s \ C o l u m n s \ R o u t e   I D & g t ; < / K e y > < / a : K e y > < a : V a l u e   i : t y p e = " D i a g r a m D i s p l a y L i n k V i e w S t a t e " > < A u t o m a t i o n P r o p e r t y H e l p e r T e x t > E n d   p o i n t   1 :   ( 1 8 9 . 2 , 3 4 8 . 5 4 8 1 4 1 3 5 6 7 1 9 ) .   E n d   p o i n t   2 :   ( 1 1 8 . 8 0 0 0 0 0 0 1 8 2 6 2 , 2 2 8 . 4 )   < / A u t o m a t i o n P r o p e r t y H e l p e r T e x t > < L a y e d O u t > t r u e < / L a y e d O u t > < P o i n t s   x m l n s : b = " h t t p : / / s c h e m a s . d a t a c o n t r a c t . o r g / 2 0 0 4 / 0 7 / S y s t e m . W i n d o w s " > < b : P o i n t > < b : _ x > 1 8 9 . 2 0 0 0 0 0 0 0 0 0 0 0 0 5 < / b : _ x > < b : _ y > 3 4 8 . 5 4 8 1 4 1 3 5 6 7 1 9 1 < / b : _ y > < / b : P o i n t > < b : P o i n t > < b : _ x > 1 2 0 . 8 0 0 0 0 0 0 1 8 2 6 1 8 7 < / b : _ x > < b : _ y > 3 4 8 . 5 4 8 1 4 1 3 5 6 7 1 9 1 < / b : _ y > < / b : P o i n t > < b : P o i n t > < b : _ x > 1 1 8 . 8 0 0 0 0 0 0 1 8 2 6 1 8 7 < / b : _ x > < b : _ y > 3 4 6 . 5 4 8 1 4 1 3 5 6 7 1 9 1 < / b : _ y > < / b : P o i n t > < b : P o i n t > < b : _ x > 1 1 8 . 8 0 0 0 0 0 0 1 8 2 6 1 8 7 < / b : _ x > < b : _ y > 2 2 8 . 4 0 0 0 0 0 0 0 0 0 0 0 0 3 < / b : _ y > < / b : P o i n t > < / P o i n t s > < / a : V a l u e > < / a : K e y V a l u e O f D i a g r a m O b j e c t K e y a n y T y p e z b w N T n L X > < a : K e y V a l u e O f D i a g r a m O b j e c t K e y a n y T y p e z b w N T n L X > < a : K e y > < K e y > R e l a t i o n s h i p s \ & l t ; T a b l e s \ D i m _ b u s e s \ C o l u m n s \ R o u t e   I D & g t ; - & l t ; T a b l e s \ D i m _ r o u t e s \ C o l u m n s \ R o u t e   I D & g t ; \ F K < / K e y > < / a : K e y > < a : V a l u e   i : t y p e = " D i a g r a m D i s p l a y L i n k E n d p o i n t V i e w S t a t e " > < H e i g h t > 1 6 < / H e i g h t > < L a b e l L o c a t i o n   x m l n s : b = " h t t p : / / s c h e m a s . d a t a c o n t r a c t . o r g / 2 0 0 4 / 0 7 / S y s t e m . W i n d o w s " > < b : _ x > 1 8 9 . 2 0 0 0 0 0 0 0 0 0 0 0 0 5 < / b : _ x > < b : _ y > 3 4 0 . 5 4 8 1 4 1 3 5 6 7 1 9 1 < / b : _ y > < / L a b e l L o c a t i o n > < L o c a t i o n   x m l n s : b = " h t t p : / / s c h e m a s . d a t a c o n t r a c t . o r g / 2 0 0 4 / 0 7 / S y s t e m . W i n d o w s " > < b : _ x > 2 0 5 . 2 0 0 0 0 0 0 0 0 0 0 0 0 5 < / b : _ x > < b : _ y > 3 4 8 . 5 4 8 1 4 1 3 5 6 7 1 9 1 < / b : _ y > < / L o c a t i o n > < S h a p e R o t a t e A n g l e > 1 8 0 < / S h a p e R o t a t e A n g l e > < W i d t h > 1 6 < / W i d t h > < / a : V a l u e > < / a : K e y V a l u e O f D i a g r a m O b j e c t K e y a n y T y p e z b w N T n L X > < a : K e y V a l u e O f D i a g r a m O b j e c t K e y a n y T y p e z b w N T n L X > < a : K e y > < K e y > R e l a t i o n s h i p s \ & l t ; T a b l e s \ D i m _ b u s e s \ C o l u m n s \ R o u t e   I D & g t ; - & l t ; T a b l e s \ D i m _ r o u t e s \ C o l u m n s \ R o u t e   I D & g t ; \ P K < / K e y > < / a : K e y > < a : V a l u e   i : t y p e = " D i a g r a m D i s p l a y L i n k E n d p o i n t V i e w S t a t e " > < H e i g h t > 1 6 < / H e i g h t > < L a b e l L o c a t i o n   x m l n s : b = " h t t p : / / s c h e m a s . d a t a c o n t r a c t . o r g / 2 0 0 4 / 0 7 / S y s t e m . W i n d o w s " > < b : _ x > 1 1 0 . 8 0 0 0 0 0 0 1 8 2 6 1 8 7 < / b : _ x > < b : _ y > 2 1 2 . 4 0 0 0 0 0 0 0 0 0 0 0 0 3 < / b : _ y > < / L a b e l L o c a t i o n > < L o c a t i o n   x m l n s : b = " h t t p : / / s c h e m a s . d a t a c o n t r a c t . o r g / 2 0 0 4 / 0 7 / S y s t e m . W i n d o w s " > < b : _ x > 1 1 8 . 8 0 0 0 0 0 0 1 8 2 6 1 8 7 < / b : _ x > < b : _ y > 2 1 2 . 4 < / b : _ y > < / L o c a t i o n > < S h a p e R o t a t e A n g l e > 9 0 < / S h a p e R o t a t e A n g l e > < W i d t h > 1 6 < / W i d t h > < / a : V a l u e > < / a : K e y V a l u e O f D i a g r a m O b j e c t K e y a n y T y p e z b w N T n L X > < a : K e y V a l u e O f D i a g r a m O b j e c t K e y a n y T y p e z b w N T n L X > < a : K e y > < K e y > R e l a t i o n s h i p s \ & l t ; T a b l e s \ D i m _ b u s e s \ C o l u m n s \ R o u t e   I D & g t ; - & l t ; T a b l e s \ D i m _ r o u t e s \ C o l u m n s \ R o u t e   I D & g t ; \ C r o s s F i l t e r < / K e y > < / a : K e y > < a : V a l u e   i : t y p e = " D i a g r a m D i s p l a y L i n k C r o s s F i l t e r V i e w S t a t e " > < P o i n t s   x m l n s : b = " h t t p : / / s c h e m a s . d a t a c o n t r a c t . o r g / 2 0 0 4 / 0 7 / S y s t e m . W i n d o w s " > < b : P o i n t > < b : _ x > 1 8 9 . 2 0 0 0 0 0 0 0 0 0 0 0 0 5 < / b : _ x > < b : _ y > 3 4 8 . 5 4 8 1 4 1 3 5 6 7 1 9 1 < / b : _ y > < / b : P o i n t > < b : P o i n t > < b : _ x > 1 2 0 . 8 0 0 0 0 0 0 1 8 2 6 1 8 7 < / b : _ x > < b : _ y > 3 4 8 . 5 4 8 1 4 1 3 5 6 7 1 9 1 < / b : _ y > < / b : P o i n t > < b : P o i n t > < b : _ x > 1 1 8 . 8 0 0 0 0 0 0 1 8 2 6 1 8 7 < / b : _ x > < b : _ y > 3 4 6 . 5 4 8 1 4 1 3 5 6 7 1 9 1 < / b : _ y > < / b : P o i n t > < b : P o i n t > < b : _ x > 1 1 8 . 8 0 0 0 0 0 0 1 8 2 6 1 8 7 < / b : _ x > < b : _ y > 2 2 8 . 4 0 0 0 0 0 0 0 0 0 0 0 0 3 < / b : _ y > < / b : P o i n t > < / P o i n t s > < / a : V a l u e > < / a : K e y V a l u e O f D i a g r a m O b j e c t K e y a n y T y p e z b w N T n L X > < a : K e y V a l u e O f D i a g r a m O b j e c t K e y a n y T y p e z b w N T n L X > < a : K e y > < K e y > R e l a t i o n s h i p s \ & l t ; T a b l e s \ F a c t t a b l e _ r i d e r s h i p \ C o l u m n s \ B u s   I D & g t ; - & l t ; T a b l e s \ D i m _ b u s e s \ C o l u m n s \ B u s   I D & g t ; < / K e y > < / a : K e y > < a : V a l u e   i : t y p e = " D i a g r a m D i s p l a y L i n k V i e w S t a t e " > < A u t o m a t i o n P r o p e r t y H e l p e r T e x t > E n d   p o i n t   1 :   ( 5 9 7 . 1 0 3 8 1 0 5 6 7 6 6 6 , 4 2 6 . 1 2 3 5 8 1 3 5 6 7 1 9 ) .   E n d   p o i n t   2 :   ( 4 2 1 . 2 , 3 4 8 . 5 4 8 1 4 1 3 5 6 7 1 9 )   < / A u t o m a t i o n P r o p e r t y H e l p e r T e x t > < L a y e d O u t > t r u e < / L a y e d O u t > < P o i n t s   x m l n s : b = " h t t p : / / s c h e m a s . d a t a c o n t r a c t . o r g / 2 0 0 4 / 0 7 / S y s t e m . W i n d o w s " > < b : P o i n t > < b : _ x > 5 9 7 . 1 0 3 8 1 0 5 6 7 6 6 5 8 5 < / b : _ x > < b : _ y > 4 2 6 . 1 2 3 5 8 1 3 5 6 7 1 9 1 1 < / b : _ y > < / b : P o i n t > < b : P o i n t > < b : _ x > 5 1 1 . 1 5 1 9 0 5 5 1 8 2 6 1 9 1 < / b : _ x > < b : _ y > 4 2 6 . 1 2 3 5 8 1 3 5 6 7 1 9 1 1 < / b : _ y > < / b : P o i n t > < b : P o i n t > < b : _ x > 5 0 9 . 1 5 1 9 0 5 5 1 8 2 6 1 9 1 < / b : _ x > < b : _ y > 4 2 4 . 1 2 3 5 8 1 3 5 6 7 1 9 1 1 < / b : _ y > < / b : P o i n t > < b : P o i n t > < b : _ x > 5 0 9 . 1 5 1 9 0 5 5 1 8 2 6 1 9 1 < / b : _ x > < b : _ y > 3 5 0 . 5 4 8 1 4 1 3 5 6 7 1 9 1 < / b : _ y > < / b : P o i n t > < b : P o i n t > < b : _ x > 5 0 7 . 1 5 1 9 0 5 5 1 8 2 6 1 9 1 < / b : _ x > < b : _ y > 3 4 8 . 5 4 8 1 4 1 3 5 6 7 1 9 1 < / b : _ y > < / b : P o i n t > < b : P o i n t > < b : _ x > 4 2 1 . 2 0 0 0 0 0 0 0 0 0 0 0 0 5 < / b : _ x > < b : _ y > 3 4 8 . 5 4 8 1 4 1 3 5 6 7 1 9 1 < / b : _ y > < / b : P o i n t > < / P o i n t s > < / a : V a l u e > < / a : K e y V a l u e O f D i a g r a m O b j e c t K e y a n y T y p e z b w N T n L X > < a : K e y V a l u e O f D i a g r a m O b j e c t K e y a n y T y p e z b w N T n L X > < a : K e y > < K e y > R e l a t i o n s h i p s \ & l t ; T a b l e s \ F a c t t a b l e _ r i d e r s h i p \ C o l u m n s \ B u s   I D & g t ; - & l t ; T a b l e s \ D i m _ b u s e s \ C o l u m n s \ B u s   I D & g t ; \ F K < / K e y > < / a : K e y > < a : V a l u e   i : t y p e = " D i a g r a m D i s p l a y L i n k E n d p o i n t V i e w S t a t e " > < H e i g h t > 1 6 < / H e i g h t > < L a b e l L o c a t i o n   x m l n s : b = " h t t p : / / s c h e m a s . d a t a c o n t r a c t . o r g / 2 0 0 4 / 0 7 / S y s t e m . W i n d o w s " > < b : _ x > 5 9 7 . 1 0 3 8 1 0 5 6 7 6 6 5 8 5 < / b : _ x > < b : _ y > 4 1 8 . 1 2 3 5 8 1 3 5 6 7 1 9 1 1 < / b : _ y > < / L a b e l L o c a t i o n > < L o c a t i o n   x m l n s : b = " h t t p : / / s c h e m a s . d a t a c o n t r a c t . o r g / 2 0 0 4 / 0 7 / S y s t e m . W i n d o w s " > < b : _ x > 6 1 3 . 1 0 3 8 1 0 5 6 7 6 6 5 8 5 < / b : _ x > < b : _ y > 4 2 6 . 1 2 3 5 8 1 3 5 6 7 1 9 1 1 < / b : _ y > < / L o c a t i o n > < S h a p e R o t a t e A n g l e > 1 8 0 < / S h a p e R o t a t e A n g l e > < W i d t h > 1 6 < / W i d t h > < / a : V a l u e > < / a : K e y V a l u e O f D i a g r a m O b j e c t K e y a n y T y p e z b w N T n L X > < a : K e y V a l u e O f D i a g r a m O b j e c t K e y a n y T y p e z b w N T n L X > < a : K e y > < K e y > R e l a t i o n s h i p s \ & l t ; T a b l e s \ F a c t t a b l e _ r i d e r s h i p \ C o l u m n s \ B u s   I D & g t ; - & l t ; T a b l e s \ D i m _ b u s e s \ C o l u m n s \ B u s   I D & g t ; \ P K < / K e y > < / a : K e y > < a : V a l u e   i : t y p e = " D i a g r a m D i s p l a y L i n k E n d p o i n t V i e w S t a t e " > < H e i g h t > 1 6 < / H e i g h t > < L a b e l L o c a t i o n   x m l n s : b = " h t t p : / / s c h e m a s . d a t a c o n t r a c t . o r g / 2 0 0 4 / 0 7 / S y s t e m . W i n d o w s " > < b : _ x > 4 0 5 . 2 0 0 0 0 0 0 0 0 0 0 0 0 5 < / b : _ x > < b : _ y > 3 4 0 . 5 4 8 1 4 1 3 5 6 7 1 9 1 < / b : _ y > < / L a b e l L o c a t i o n > < L o c a t i o n   x m l n s : b = " h t t p : / / s c h e m a s . d a t a c o n t r a c t . o r g / 2 0 0 4 / 0 7 / S y s t e m . W i n d o w s " > < b : _ x > 4 0 5 . 2 < / b : _ x > < b : _ y > 3 4 8 . 5 4 8 1 4 1 3 5 6 7 1 9 1 < / b : _ y > < / L o c a t i o n > < S h a p e R o t a t e A n g l e > 3 6 0 < / S h a p e R o t a t e A n g l e > < W i d t h > 1 6 < / W i d t h > < / a : V a l u e > < / a : K e y V a l u e O f D i a g r a m O b j e c t K e y a n y T y p e z b w N T n L X > < a : K e y V a l u e O f D i a g r a m O b j e c t K e y a n y T y p e z b w N T n L X > < a : K e y > < K e y > R e l a t i o n s h i p s \ & l t ; T a b l e s \ F a c t t a b l e _ r i d e r s h i p \ C o l u m n s \ B u s   I D & g t ; - & l t ; T a b l e s \ D i m _ b u s e s \ C o l u m n s \ B u s   I D & g t ; \ C r o s s F i l t e r < / K e y > < / a : K e y > < a : V a l u e   i : t y p e = " D i a g r a m D i s p l a y L i n k C r o s s F i l t e r V i e w S t a t e " > < P o i n t s   x m l n s : b = " h t t p : / / s c h e m a s . d a t a c o n t r a c t . o r g / 2 0 0 4 / 0 7 / S y s t e m . W i n d o w s " > < b : P o i n t > < b : _ x > 5 9 7 . 1 0 3 8 1 0 5 6 7 6 6 5 8 5 < / b : _ x > < b : _ y > 4 2 6 . 1 2 3 5 8 1 3 5 6 7 1 9 1 1 < / b : _ y > < / b : P o i n t > < b : P o i n t > < b : _ x > 5 1 1 . 1 5 1 9 0 5 5 1 8 2 6 1 9 1 < / b : _ x > < b : _ y > 4 2 6 . 1 2 3 5 8 1 3 5 6 7 1 9 1 1 < / b : _ y > < / b : P o i n t > < b : P o i n t > < b : _ x > 5 0 9 . 1 5 1 9 0 5 5 1 8 2 6 1 9 1 < / b : _ x > < b : _ y > 4 2 4 . 1 2 3 5 8 1 3 5 6 7 1 9 1 1 < / b : _ y > < / b : P o i n t > < b : P o i n t > < b : _ x > 5 0 9 . 1 5 1 9 0 5 5 1 8 2 6 1 9 1 < / b : _ x > < b : _ y > 3 5 0 . 5 4 8 1 4 1 3 5 6 7 1 9 1 < / b : _ y > < / b : P o i n t > < b : P o i n t > < b : _ x > 5 0 7 . 1 5 1 9 0 5 5 1 8 2 6 1 9 1 < / b : _ x > < b : _ y > 3 4 8 . 5 4 8 1 4 1 3 5 6 7 1 9 1 < / b : _ y > < / b : P o i n t > < b : P o i n t > < b : _ x > 4 2 1 . 2 0 0 0 0 0 0 0 0 0 0 0 0 5 < / b : _ x > < b : _ y > 3 4 8 . 5 4 8 1 4 1 3 5 6 7 1 9 1 < / b : _ y > < / b : P o i n t > < / P o i n t s > < / a : V a l u e > < / a : K e y V a l u e O f D i a g r a m O b j e c t K e y a n y T y p e z b w N T n L X > < a : K e y V a l u e O f D i a g r a m O b j e c t K e y a n y T y p e z b w N T n L X > < a : K e y > < K e y > R e l a t i o n s h i p s \ & l t ; T a b l e s \ F a c t t a b l e _ r i d e r s h i p \ C o l u m n s \ R i d e r   I D & g t ; - & l t ; T a b l e s \ D i m _ d e m o g r a p h i c s \ C o l u m n s \ R i d e r   I D & g t ; < / K e y > < / a : K e y > < a : V a l u e   i : t y p e = " D i a g r a m D i s p l a y L i n k V i e w S t a t e " > < A u t o m a t i o n P r o p e r t y H e l p e r T e x t > E n d   p o i n t   1 :   ( 7 1 9 . 1 0 3 8 1 1 0 1 8 2 6 2 , 2 3 4 . 7 4 9 0 5 4 2 9 9 5 9 9 ) .   E n d   p o i n t   2 :   ( 5 9 8 . 4 , 8 3 . 0 0 0 0 0 0 3 5 6 7 1 9 1 )   < / A u t o m a t i o n P r o p e r t y H e l p e r T e x t > < L a y e d O u t > t r u e < / L a y e d O u t > < P o i n t s   x m l n s : b = " h t t p : / / s c h e m a s . d a t a c o n t r a c t . o r g / 2 0 0 4 / 0 7 / S y s t e m . W i n d o w s " > < b : P o i n t > < b : _ x > 7 1 9 . 1 0 3 8 1 1 0 1 8 2 6 1 9 2 < / b : _ x > < b : _ y > 2 3 4 . 7 4 9 0 5 4 2 9 9 5 9 9 < / b : _ y > < / b : P o i n t > < b : P o i n t > < b : _ x > 7 1 9 . 1 0 3 8 1 1 0 1 8 2 6 1 9 2 < / b : _ x > < b : _ y > 8 5 . 0 0 0 0 0 0 3 5 6 7 1 9 0 8 4 < / b : _ y > < / b : P o i n t > < b : P o i n t > < b : _ x > 7 1 7 . 1 0 3 8 1 1 0 1 8 2 6 1 9 2 < / b : _ x > < b : _ y > 8 3 . 0 0 0 0 0 0 3 5 6 7 1 9 0 8 4 < / b : _ y > < / b : P o i n t > < b : P o i n t > < b : _ x > 5 9 8 . 4 0 0 0 0 0 0 0 0 0 0 0 0 9 < / b : _ x > < b : _ y > 8 3 . 0 0 0 0 0 0 3 5 6 7 1 9 0 8 4 < / b : _ y > < / b : P o i n t > < / P o i n t s > < / a : V a l u e > < / a : K e y V a l u e O f D i a g r a m O b j e c t K e y a n y T y p e z b w N T n L X > < a : K e y V a l u e O f D i a g r a m O b j e c t K e y a n y T y p e z b w N T n L X > < a : K e y > < K e y > R e l a t i o n s h i p s \ & l t ; T a b l e s \ F a c t t a b l e _ r i d e r s h i p \ C o l u m n s \ R i d e r   I D & g t ; - & l t ; T a b l e s \ D i m _ d e m o g r a p h i c s \ C o l u m n s \ R i d e r   I D & g t ; \ F K < / K e y > < / a : K e y > < a : V a l u e   i : t y p e = " D i a g r a m D i s p l a y L i n k E n d p o i n t V i e w S t a t e " > < H e i g h t > 1 6 < / H e i g h t > < L a b e l L o c a t i o n   x m l n s : b = " h t t p : / / s c h e m a s . d a t a c o n t r a c t . o r g / 2 0 0 4 / 0 7 / S y s t e m . W i n d o w s " > < b : _ x > 7 1 1 . 1 0 3 8 1 1 0 1 8 2 6 1 9 2 < / b : _ x > < b : _ y > 2 3 4 . 7 4 9 0 5 4 2 9 9 5 9 9 < / b : _ y > < / L a b e l L o c a t i o n > < L o c a t i o n   x m l n s : b = " h t t p : / / s c h e m a s . d a t a c o n t r a c t . o r g / 2 0 0 4 / 0 7 / S y s t e m . W i n d o w s " > < b : _ x > 7 1 9 . 1 0 3 8 1 1 0 1 8 2 6 1 9 2 < / b : _ x > < b : _ y > 2 5 0 . 7 4 9 0 5 4 2 9 9 5 9 8 9 8 < / b : _ y > < / L o c a t i o n > < S h a p e R o t a t e A n g l e > 2 7 0 < / S h a p e R o t a t e A n g l e > < W i d t h > 1 6 < / W i d t h > < / a : V a l u e > < / a : K e y V a l u e O f D i a g r a m O b j e c t K e y a n y T y p e z b w N T n L X > < a : K e y V a l u e O f D i a g r a m O b j e c t K e y a n y T y p e z b w N T n L X > < a : K e y > < K e y > R e l a t i o n s h i p s \ & l t ; T a b l e s \ F a c t t a b l e _ r i d e r s h i p \ C o l u m n s \ R i d e r   I D & g t ; - & l t ; T a b l e s \ D i m _ d e m o g r a p h i c s \ C o l u m n s \ R i d e r   I D & g t ; \ P K < / K e y > < / a : K e y > < a : V a l u e   i : t y p e = " D i a g r a m D i s p l a y L i n k E n d p o i n t V i e w S t a t e " > < H e i g h t > 1 6 < / H e i g h t > < L a b e l L o c a t i o n   x m l n s : b = " h t t p : / / s c h e m a s . d a t a c o n t r a c t . o r g / 2 0 0 4 / 0 7 / S y s t e m . W i n d o w s " > < b : _ x > 5 8 2 . 4 0 0 0 0 0 0 0 0 0 0 0 0 9 < / b : _ x > < b : _ y > 7 5 . 0 0 0 0 0 0 3 5 6 7 1 9 0 8 4 < / b : _ y > < / L a b e l L o c a t i o n > < L o c a t i o n   x m l n s : b = " h t t p : / / s c h e m a s . d a t a c o n t r a c t . o r g / 2 0 0 4 / 0 7 / S y s t e m . W i n d o w s " > < b : _ x > 5 8 2 . 4 0 0 0 0 0 0 0 0 0 0 0 0 9 < / b : _ x > < b : _ y > 8 3 . 0 0 0 0 0 0 3 5 6 7 1 9 0 8 4 < / b : _ y > < / L o c a t i o n > < S h a p e R o t a t e A n g l e > 3 6 0 < / S h a p e R o t a t e A n g l e > < W i d t h > 1 6 < / W i d t h > < / a : V a l u e > < / a : K e y V a l u e O f D i a g r a m O b j e c t K e y a n y T y p e z b w N T n L X > < a : K e y V a l u e O f D i a g r a m O b j e c t K e y a n y T y p e z b w N T n L X > < a : K e y > < K e y > R e l a t i o n s h i p s \ & l t ; T a b l e s \ F a c t t a b l e _ r i d e r s h i p \ C o l u m n s \ R i d e r   I D & g t ; - & l t ; T a b l e s \ D i m _ d e m o g r a p h i c s \ C o l u m n s \ R i d e r   I D & g t ; \ C r o s s F i l t e r < / K e y > < / a : K e y > < a : V a l u e   i : t y p e = " D i a g r a m D i s p l a y L i n k C r o s s F i l t e r V i e w S t a t e " > < P o i n t s   x m l n s : b = " h t t p : / / s c h e m a s . d a t a c o n t r a c t . o r g / 2 0 0 4 / 0 7 / S y s t e m . W i n d o w s " > < b : P o i n t > < b : _ x > 7 1 9 . 1 0 3 8 1 1 0 1 8 2 6 1 9 2 < / b : _ x > < b : _ y > 2 3 4 . 7 4 9 0 5 4 2 9 9 5 9 9 < / b : _ y > < / b : P o i n t > < b : P o i n t > < b : _ x > 7 1 9 . 1 0 3 8 1 1 0 1 8 2 6 1 9 2 < / b : _ x > < b : _ y > 8 5 . 0 0 0 0 0 0 3 5 6 7 1 9 0 8 4 < / b : _ y > < / b : P o i n t > < b : P o i n t > < b : _ x > 7 1 7 . 1 0 3 8 1 1 0 1 8 2 6 1 9 2 < / b : _ x > < b : _ y > 8 3 . 0 0 0 0 0 0 3 5 6 7 1 9 0 8 4 < / b : _ y > < / b : P o i n t > < b : P o i n t > < b : _ x > 5 9 8 . 4 0 0 0 0 0 0 0 0 0 0 0 0 9 < / b : _ x > < b : _ y > 8 3 . 0 0 0 0 0 0 3 5 6 7 1 9 0 8 4 < / b : _ y > < / b : P o i n t > < / P o i n t s > < / a : V a l u e > < / a : K e y V a l u e O f D i a g r a m O b j e c t K e y a n y T y p e z b w N T n L X > < a : K e y V a l u e O f D i a g r a m O b j e c t K e y a n y T y p e z b w N T n L X > < a : K e y > < K e y > R e l a t i o n s h i p s \ & l t ; T a b l e s \ F a c t t a b l e _ r i d e r s h i p \ C o l u m n s \ D a t e & g t ; - & l t ; T a b l e s \ D i m _ d a t e s \ C o l u m n s \ D a t e & g t ; < / K e y > < / a : K e y > < a : V a l u e   i : t y p e = " D i a g r a m D i s p l a y L i n k V i e w S t a t e " > < A u t o m a t i o n P r o p e r t y H e l p e r T e x t > E n d   p o i n t   1 :   ( 7 4 1 . 1 0 3 8 1 1 0 1 8 2 6 2 , 2 3 3 . 5 7 4 5 2 7 3 5 6 7 1 9 ) .   E n d   p o i n t   2 :   ( 8 8 4 . 5 8 8 1 8 4 0 1 8 2 6 2 , 2 3 3 . 5 7 4 5 2 7 3 5 6 7 1 9 )   < / A u t o m a t i o n P r o p e r t y H e l p e r T e x t > < I s F o c u s e d > t r u e < / I s F o c u s e d > < L a y e d O u t > t r u e < / L a y e d O u t > < P o i n t s   x m l n s : b = " h t t p : / / s c h e m a s . d a t a c o n t r a c t . o r g / 2 0 0 4 / 0 7 / S y s t e m . W i n d o w s " > < b : P o i n t > < b : _ x > 7 4 1 . 1 0 3 8 1 1 0 1 8 2 6 1 9 2 < / b : _ x > < b : _ y > 2 3 3 . 5 7 4 5 2 7 3 5 6 7 1 9 0 7 < / b : _ y > < / b : P o i n t > < b : P o i n t > < b : _ x > 8 8 4 . 5 8 8 1 8 4 0 1 8 2 6 1 9 3 < / b : _ x > < b : _ y > 2 3 3 . 5 7 4 5 2 7 3 5 6 7 1 9 0 7 < / b : _ y > < / b : P o i n t > < / P o i n t s > < / a : V a l u e > < / a : K e y V a l u e O f D i a g r a m O b j e c t K e y a n y T y p e z b w N T n L X > < a : K e y V a l u e O f D i a g r a m O b j e c t K e y a n y T y p e z b w N T n L X > < a : K e y > < K e y > R e l a t i o n s h i p s \ & l t ; T a b l e s \ F a c t t a b l e _ r i d e r s h i p \ C o l u m n s \ D a t e & g t ; - & l t ; T a b l e s \ D i m _ d a t e s \ C o l u m n s \ D a t e & g t ; \ F K < / K e y > < / a : K e y > < a : V a l u e   i : t y p e = " D i a g r a m D i s p l a y L i n k E n d p o i n t V i e w S t a t e " > < H e i g h t > 1 6 < / H e i g h t > < L a b e l L o c a t i o n   x m l n s : b = " h t t p : / / s c h e m a s . d a t a c o n t r a c t . o r g / 2 0 0 4 / 0 7 / S y s t e m . W i n d o w s " > < b : _ x > 7 3 3 . 1 0 3 8 1 1 0 1 8 2 6 1 9 2 < / b : _ x > < b : _ y > 2 3 3 . 5 7 4 5 2 7 3 5 6 7 1 9 0 7 < / b : _ y > < / L a b e l L o c a t i o n > < L o c a t i o n   x m l n s : b = " h t t p : / / s c h e m a s . d a t a c o n t r a c t . o r g / 2 0 0 4 / 0 7 / S y s t e m . W i n d o w s " > < b : _ x > 7 3 9 . 1 0 3 8 1 1 0 1 8 2 6 1 9 2 < / b : _ x > < b : _ y > 2 5 0 . 7 4 9 0 5 4 2 9 9 5 9 8 9 8 < / b : _ y > < / L o c a t i o n > < S h a p e R o t a t e A n g l e > 2 7 6 . 6 4 2 2 6 4 0 4 4 4 4 0 8 2 < / S h a p e R o t a t e A n g l e > < W i d t h > 1 6 < / W i d t h > < / a : V a l u e > < / a : K e y V a l u e O f D i a g r a m O b j e c t K e y a n y T y p e z b w N T n L X > < a : K e y V a l u e O f D i a g r a m O b j e c t K e y a n y T y p e z b w N T n L X > < a : K e y > < K e y > R e l a t i o n s h i p s \ & l t ; T a b l e s \ F a c t t a b l e _ r i d e r s h i p \ C o l u m n s \ D a t e & g t ; - & l t ; T a b l e s \ D i m _ d a t e s \ C o l u m n s \ D a t e & g t ; \ P K < / K e y > < / a : K e y > < a : V a l u e   i : t y p e = " D i a g r a m D i s p l a y L i n k E n d p o i n t V i e w S t a t e " > < H e i g h t > 1 6 < / H e i g h t > < L a b e l L o c a t i o n   x m l n s : b = " h t t p : / / s c h e m a s . d a t a c o n t r a c t . o r g / 2 0 0 4 / 0 7 / S y s t e m . W i n d o w s " > < b : _ x > 8 7 6 . 5 8 8 1 8 4 0 1 8 2 6 1 9 3 < / b : _ x > < b : _ y > 2 1 7 . 5 7 4 5 2 7 3 5 6 7 1 9 0 7 < / b : _ y > < / L a b e l L o c a t i o n > < L o c a t i o n   x m l n s : b = " h t t p : / / s c h e m a s . d a t a c o n t r a c t . o r g / 2 0 0 4 / 0 7 / S y s t e m . W i n d o w s " > < b : _ x > 8 8 6 . 5 8 8 1 8 4 0 1 8 2 6 1 9 3 < / b : _ x > < b : _ y > 2 1 6 . 3 9 9 9 9 9 9 9 9 9 9 9 9 8 < / b : _ y > < / L o c a t i o n > < S h a p e R o t a t e A n g l e > 9 6 . 6 4 2 2 6 3 8 8 5 8 1 8 3 0 9 < / S h a p e R o t a t e A n g l e > < W i d t h > 1 6 < / W i d t h > < / a : V a l u e > < / a : K e y V a l u e O f D i a g r a m O b j e c t K e y a n y T y p e z b w N T n L X > < a : K e y V a l u e O f D i a g r a m O b j e c t K e y a n y T y p e z b w N T n L X > < a : K e y > < K e y > R e l a t i o n s h i p s \ & l t ; T a b l e s \ F a c t t a b l e _ r i d e r s h i p \ C o l u m n s \ D a t e & g t ; - & l t ; T a b l e s \ D i m _ d a t e s \ C o l u m n s \ D a t e & g t ; \ C r o s s F i l t e r < / K e y > < / a : K e y > < a : V a l u e   i : t y p e = " D i a g r a m D i s p l a y L i n k C r o s s F i l t e r V i e w S t a t e " > < P o i n t s   x m l n s : b = " h t t p : / / s c h e m a s . d a t a c o n t r a c t . o r g / 2 0 0 4 / 0 7 / S y s t e m . W i n d o w s " > < b : P o i n t > < b : _ x > 7 4 1 . 1 0 3 8 1 1 0 1 8 2 6 1 9 2 < / b : _ x > < b : _ y > 2 3 3 . 5 7 4 5 2 7 3 5 6 7 1 9 0 7 < / b : _ y > < / b : P o i n t > < b : P o i n t > < b : _ x > 8 8 4 . 5 8 8 1 8 4 0 1 8 2 6 1 9 3 < / b : _ x > < b : _ y > 2 3 3 . 5 7 4 5 2 7 3 5 6 7 1 9 0 7 < / b : _ y > < / b : P o i n t > < / P o i n t s > < / 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 D i m _ b u s e s 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 D i m _ b u s e s 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 C o l u m n s \ B u s   I D < / K e y > < / a : K e y > < a : V a l u e   i : t y p e = " T a b l e W i d g e t B a s e V i e w S t a t e " / > < / a : K e y V a l u e O f D i a g r a m O b j e c t K e y a n y T y p e z b w N T n L X > < a : K e y V a l u e O f D i a g r a m O b j e c t K e y a n y T y p e z b w N T n L X > < a : K e y > < K e y > C o l u m n s \ R o u t e   I D < / K e y > < / a : K e y > < a : V a l u e   i : t y p e = " T a b l e W i d g e t B a s e V i e w S t a t e " / > < / a : K e y V a l u e O f D i a g r a m O b j e c t K e y a n y T y p e z b w N T n L X > < a : K e y V a l u e O f D i a g r a m O b j e c t K e y a n y T y p e z b w N T n L X > < a : K e y > < K e y > C o l u m n s \ B u s   N u m b e r < / 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 D i m _ b u s e s _ f f 4 6 f 8 a 2 - 1 b 4 2 - 4 b 5 b - a f 9 e - c c e e 1 3 9 4 6 a 3 0 < / K e y > < V a l u e   x m l n s : a = " h t t p : / / s c h e m a s . d a t a c o n t r a c t . o r g / 2 0 0 4 / 0 7 / M i c r o s o f t . A n a l y s i s S e r v i c e s . C o m m o n " > < a : H a s F o c u s > t r u e < / a : H a s F o c u s > < a : S i z e A t D p i 9 6 > 1 1 7 < / a : S i z e A t D p i 9 6 > < a : V i s i b l e > t r u e < / a : V i s i b l e > < / V a l u e > < / K e y V a l u e O f s t r i n g S a n d b o x E d i t o r . M e a s u r e G r i d S t a t e S c d E 3 5 R y > < K e y V a l u e O f s t r i n g S a n d b o x E d i t o r . M e a s u r e G r i d S t a t e S c d E 3 5 R y > < K e y > D i m _ d a t e s _ 1 e b 0 d 9 0 0 - c f 4 9 - 4 9 2 0 - 8 0 4 3 - 1 2 a a f 3 d 3 e e 5 5 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a d a 0 1 a 0 0 - 1 a 5 a - 4 a f d - b 6 7 5 - f a 4 2 a 2 9 6 e 8 9 0 " > < 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 T r u e < / V i s i b l e > < / i t e m > < i t e m > < M e a s u r e N a m e > A v e r a g e   P a s s e n g e r s   P e r   T r i p < / M e a s u r e N a m e > < D i s p l a y N a m e > A v e r a g e   P a s s e n g e r s   P e r   T r i p < / D i s p l a y N a m e > < V i s i b l e > T r u e < / V i s i b l e > < / i t e m > < i t e m > < M e a s u r e N a m e > T o t a l   B u s e s < / M e a s u r e N a m e > < D i s p l a y N a m e > T o t a l   B u s e s < / D i s p l a y N a m e > < V i s i b l e > F a l s e < / V i s i b l e > < / i t e m > < / C a l c u l a t e d F i e l d s > < S A H o s t H a s h > 0 < / S A H o s t H a s h > < G e m i n i F i e l d L i s t V i s i b l e > T r u e < / G e m i n i F i e l d L i s t V i s i b l e > < / S e t t i n g s > ] ] > < / C u s t o m C o n t e n t > < / G e m i n i > 
</file>

<file path=customXml/item19.xml>��< ? x m l   v e r s i o n = " 1 . 0 "   e n c o d i n g = " U T F - 1 6 " ? > < G e m i n i   x m l n s = " h t t p : / / g e m i n i / p i v o t c u s t o m i z a t i o n / d 7 d 6 d 9 f 4 - a 9 f 5 - 4 8 8 d - b c 0 0 - d d d 0 5 5 9 b 4 0 b a " > < 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2.xml>��< ? x m l   v e r s i o n = " 1 . 0 "   e n c o d i n g = " U T F - 1 6 " ? > < G e m i n i   x m l n s = " h t t p : / / g e m i n i / p i v o t c u s t o m i z a t i o n / 6 1 2 0 5 e f e - a f 4 f - 4 0 c c - b 8 b c - 0 d 1 d 2 7 c 6 c a 8 8 " > < C u s t o m C o n t e n t > < ! [ C D A T A [ < ? x m l   v e r s i o n = " 1 . 0 "   e n c o d i n g = " u t f - 1 6 " ? > < S e t t i n g s > < C a l c u l a t e d F i e l d s > < i t e m > < M e a s u r e N a m e > T o t a l   T r a n s a c t i o n < / M e a s u r e N a m e > < D i s p l a y N a m e > T o t a l   T r a n s a c t i o n < / D i s p l a y N a m e > < V i s i b l e > F a l s e < / V i s i b l e > < / i t e m > < i t e m > < M e a s u r e N a m e > A v e r a g e   A g e < / M e a s u r e N a m e > < D i s p l a y N a m e > A v e r a g e   A g e < / D i s p l a y N a m e > < V i s i b l e > T r u e < / V i s i b l e > < / i t e m > < / C a l c u l a t e d F i e l d s > < S A H o s t H a s h > 0 < / S A H o s t H a s h > < G e m i n i F i e l d L i s t V i s i b l e > T r u e < / G e m i n i F i e l d L i s t V i s i b l e > < / S e t t i n g s > ] ] > < / C u s t o m C o n t e n t > < / G e m i n i > 
</file>

<file path=customXml/item20.xml>��< ? x m l   v e r s i o n = " 1 . 0 "   e n c o d i n g = " U T F - 1 6 " ? > < G e m i n i   x m l n s = " h t t p : / / g e m i n i / p i v o t c u s t o m i z a t i o n / 1 c 2 d a 0 1 6 - e 7 a 7 - 4 6 f 5 - a 5 5 8 - f a e a d c d b 3 9 7 4 " > < 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21.xml>��< ? x m l   v e r s i o n = " 1 . 0 "   e n c o d i n g = " U T F - 1 6 " ? > < G e m i n i   x m l n s = " h t t p : / / g e m i n i / p i v o t c u s t o m i z a t i o n / b a 4 f 1 3 b 8 - a 9 a 9 - 4 7 a 8 - a 3 f f - 9 7 8 1 e 4 4 b 2 1 3 c " > < 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22.xml>��< ? x m l   v e r s i o n = " 1 . 0 "   e n c o d i n g = " U T F - 1 6 " ? > < G e m i n i   x m l n s = " h t t p : / / g e m i n i / p i v o t c u s t o m i z a t i o n / 8 7 c 0 3 4 a f - 9 8 b 4 - 4 e 5 0 - 8 6 b 6 - 7 3 1 7 c 2 5 d 6 f 1 6 " > < 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C a l c u l a t e d F i e l d s > < S A H o s t H a s h > 0 < / S A H o s t H a s h > < G e m i n i F i e l d L i s t V i s i b l e > T r u e < / G e m i n i F i e l d L i s t V i s i b l e > < / S e t t i n g s > ] ] > < / C u s t o m C o n t e n t > < / G e m i n i > 
</file>

<file path=customXml/item23.xml>��< ? x m l   v e r s i o n = " 1 . 0 "   e n c o d i n g = " U T F - 1 6 " ? > < G e m i n i   x m l n s = " h t t p : / / g e m i n i / p i v o t c u s t o m i z a t i o n / a 3 b 4 d e 7 5 - c 4 7 4 - 4 b a 0 - b d b 9 - a 0 0 b 9 a 4 c b 0 2 b " > < 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24.xml>��< ? x m l   v e r s i o n = " 1 . 0 "   e n c o d i n g = " U T F - 1 6 " ? > < G e m i n i   x m l n s = " h t t p : / / g e m i n i / p i v o t c u s t o m i z a t i o n / 4 0 a d 1 0 7 4 - e 2 2 0 - 4 a 0 3 - a 6 5 3 - b b d a c 5 a 8 1 0 c 5 " > < 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25.xml>��< ? x m l   v e r s i o n = " 1 . 0 "   e n c o d i n g = " U T F - 1 6 " ? > < G e m i n i   x m l n s = " h t t p : / / g e m i n i / p i v o t c u s t o m i z a t i o n / 5 a 3 6 5 0 6 b - 2 9 0 a - 4 b d 8 - b 0 8 3 - 8 0 5 6 c 0 f 7 d b a c " > < 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C a l c u l a t e d F i e l d s > < S A H o s t H a s h > 0 < / S A H o s t H a s h > < G e m i n i F i e l d L i s t V i s i b l e > T r u e < / G e m i n i F i e l d L i s t V i s i b l e > < / S e t t i n g s > ] ] > < / C u s t o m C o n t e n t > < / G e m i n i > 
</file>

<file path=customXml/item26.xml>��< ? x m l   v e r s i o n = " 1 . 0 "   e n c o d i n g = " U T F - 1 6 " ? > < G e m i n i   x m l n s = " h t t p : / / g e m i n i / p i v o t c u s t o m i z a t i o n / 6 f f 1 c 4 d 2 - 3 b e a - 4 d 2 f - 9 6 e 1 - 8 8 d f 9 d 6 e 5 6 f 3 " > < 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27.xml>��< ? x m l   v e r s i o n = " 1 . 0 "   e n c o d i n g = " U T F - 1 6 " ? > < G e m i n i   x m l n s = " h t t p : / / g e m i n i / p i v o t c u s t o m i z a t i o n / 8 6 f 2 8 5 a a - 4 8 7 6 - 4 0 c 8 - 9 8 6 7 - 8 b 8 c 4 9 9 8 d 9 b 6 " > < 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C a l c u l a t e d F i e l d s > < S A H o s t H a s h > 0 < / S A H o s t H a s h > < G e m i n i F i e l d L i s t V i s i b l e > T r u e < / G e m i n i F i e l d L i s t V i s i b l e > < / S e t t i n g s > ] ] > < / C u s t o m C o n t e n t > < / G e m i n i > 
</file>

<file path=customXml/item28.xml>��< ? x m l   v e r s i o n = " 1 . 0 "   e n c o d i n g = " U T F - 1 6 " ? > < G e m i n i   x m l n s = " h t t p : / / g e m i n i / p i v o t c u s t o m i z a t i o n / 2 6 8 2 6 6 5 0 - a 7 a c - 4 8 c 0 - a 8 7 2 - 2 e 3 4 c f b d b d 8 b " > < 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29.xml>��< ? x m l   v e r s i o n = " 1 . 0 "   e n c o d i n g = " U T F - 1 6 " ? > < G e m i n i   x m l n s = " h t t p : / / g e m i n i / p i v o t c u s t o m i z a t i o n / 1 3 5 e 8 e 3 c - 2 8 c 2 - 4 6 a 5 - 8 0 3 4 - 1 6 0 5 d 2 5 b 2 e 7 4 " > < 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3.xml>��< ? x m l   v e r s i o n = " 1 . 0 "   e n c o d i n g = " U T F - 1 6 " ? > < G e m i n i   x m l n s = " h t t p : / / g e m i n i / p i v o t c u s t o m i z a t i o n / T a b l e X M L _ F a c t t a b l e _ r i d e r s h i p _ 8 4 7 6 b a 8 a - 6 a 2 1 - 4 c 5 1 - a c 3 e - 0 b 6 6 1 7 d 8 f 0 1 3 " > < C u s t o m C o n t e n t > < ! [ C D A T A [ < T a b l e W i d g e t G r i d S e r i a l i z a t i o n   x m l n s : x s d = " h t t p : / / w w w . w 3 . o r g / 2 0 0 1 / X M L S c h e m a "   x m l n s : x s i = " h t t p : / / w w w . w 3 . o r g / 2 0 0 1 / X M L S c h e m a - i n s t a n c e " > < C o l u m n S u g g e s t e d T y p e   / > < C o l u m n F o r m a t   / > < C o l u m n A c c u r a c y   / > < C o l u m n C u r r e n c y S y m b o l   / > < C o l u m n P o s i t i v e P a t t e r n   / > < C o l u m n N e g a t i v e P a t t e r n   / > < C o l u m n W i d t h s > < i t e m > < k e y > < s t r i n g > R e c o r d   I D < / s t r i n g > < / k e y > < v a l u e > < i n t > 1 2 5 < / i n t > < / v a l u e > < / i t e m > < i t e m > < k e y > < s t r i n g > B u s   I D < / s t r i n g > < / k e y > < v a l u e > < i n t > 9 5 < / i n t > < / v a l u e > < / i t e m > < i t e m > < k e y > < s t r i n g > D a t e < / s t r i n g > < / k e y > < v a l u e > < i n t > 7 9 < / i n t > < / v a l u e > < / i t e m > < i t e m > < k e y > < s t r i n g > T i m e < / s t r i n g > < / k e y > < v a l u e > < i n t > 8 4 < / i n t > < / v a l u e > < / i t e m > < i t e m > < k e y > < s t r i n g > N u m b e r   O f   R i d e r s < / s t r i n g > < / k e y > < v a l u e > < i n t > 1 9 3 < / i n t > < / v a l u e > < / i t e m > < i t e m > < k e y > < s t r i n g > R i d e r   I D < / s t r i n g > < / k e y > < v a l u e > < i n t > 1 0 8 < / i n t > < / v a l u e > < / i t e m > < i t e m > < k e y > < s t r i n g > A M / P M < / s t r i n g > < / k e y > < v a l u e > < i n t > 1 0 3 < / i n t > < / v a l u e > < / i t e m > < i t e m > < k e y > < s t r i n g > T i m e   G r o u p < / s t r i n g > < / k e y > < v a l u e > < i n t > 1 4 2 < / i n t > < / v a l u e > < / i t e m > < i t e m > < k e y > < s t r i n g > C a p a c i t y < / s t r i n g > < / k e y > < v a l u e > < i n t > 1 1 2 < / i n t > < / v a l u e > < / i t e m > < i t e m > < k e y > < s t r i n g > U t i l i z a t i o n   P e r c e n t a g e < / s t r i n g > < / k e y > < v a l u e > < i n t > 2 2 1 < / i n t > < / v a l u e > < / i t e m > < i t e m > < k e y > < s t r i n g > U t i l i z a t i o n   G r o u p < / s t r i n g > < / k e y > < v a l u e > < i n t > 1 7 7 < / i n t > < / v a l u e > < / i t e m > < / C o l u m n W i d t h s > < C o l u m n D i s p l a y I n d e x > < i t e m > < k e y > < s t r i n g > R e c o r d   I D < / s t r i n g > < / k e y > < v a l u e > < i n t > 0 < / i n t > < / v a l u e > < / i t e m > < i t e m > < k e y > < s t r i n g > B u s   I D < / s t r i n g > < / k e y > < v a l u e > < i n t > 1 < / i n t > < / v a l u e > < / i t e m > < i t e m > < k e y > < s t r i n g > D a t e < / s t r i n g > < / k e y > < v a l u e > < i n t > 2 < / i n t > < / v a l u e > < / i t e m > < i t e m > < k e y > < s t r i n g > T i m e < / s t r i n g > < / k e y > < v a l u e > < i n t > 3 < / i n t > < / v a l u e > < / i t e m > < i t e m > < k e y > < s t r i n g > N u m b e r   O f   R i d e r s < / s t r i n g > < / k e y > < v a l u e > < i n t > 4 < / i n t > < / v a l u e > < / i t e m > < i t e m > < k e y > < s t r i n g > R i d e r   I D < / s t r i n g > < / k e y > < v a l u e > < i n t > 5 < / i n t > < / v a l u e > < / i t e m > < i t e m > < k e y > < s t r i n g > A M / P M < / s t r i n g > < / k e y > < v a l u e > < i n t > 6 < / i n t > < / v a l u e > < / i t e m > < i t e m > < k e y > < s t r i n g > T i m e   G r o u p < / s t r i n g > < / k e y > < v a l u e > < i n t > 7 < / i n t > < / v a l u e > < / i t e m > < i t e m > < k e y > < s t r i n g > C a p a c i t y < / s t r i n g > < / k e y > < v a l u e > < i n t > 8 < / i n t > < / v a l u e > < / i t e m > < i t e m > < k e y > < s t r i n g > U t i l i z a t i o n   P e r c e n t a g e < / s t r i n g > < / k e y > < v a l u e > < i n t > 9 < / i n t > < / v a l u e > < / i t e m > < i t e m > < k e y > < s t r i n g > U t i l i z a t i o n   G r o u p < / s t r i n g > < / k e y > < v a l u e > < i n t > 1 0 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9 5 9 f 8 a 5 a - 4 9 f b - 4 f 1 1 - a 3 f f - e 5 9 7 d 5 3 4 5 d a 0 " > < 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31.xml>��< ? x m l   v e r s i o n = " 1 . 0 "   e n c o d i n g = " U T F - 1 6 " ? > < G e m i n i   x m l n s = " h t t p : / / g e m i n i / p i v o t c u s t o m i z a t i o n / a a 4 1 5 8 3 9 - e 3 7 5 - 4 c c f - a e 6 4 - b 5 4 0 2 6 6 2 6 1 4 3 " > < 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32.xml>��< ? x m l   v e r s i o n = " 1 . 0 "   e n c o d i n g = " U T F - 1 6 " ? > < G e m i n i   x m l n s = " h t t p : / / g e m i n i / p i v o t c u s t o m i z a t i o n / 0 2 e a 5 e 7 d - 9 1 0 e - 4 a 7 a - a 8 9 3 - c b 7 d 2 8 d f d 6 f 7 " > < 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 T r u e < / V i s i b l e > < / i t e m > < / C a l c u l a t e d F i e l d s > < S A H o s t H a s h > 0 < / S A H o s t H a s h > < G e m i n i F i e l d L i s t V i s i b l e > T r u e < / G e m i n i F i e l d L i s t V i s i b l e > < / S e t t i n g s > ] ] > < / C u s t o m C o n t e n t > < / G e m i n i > 
</file>

<file path=customXml/item33.xml>��< ? x m l   v e r s i o n = " 1 . 0 "   e n c o d i n g = " U T F - 1 6 " ? > < G e m i n i   x m l n s = " h t t p : / / g e m i n i / p i v o t c u s t o m i z a t i o n / 7 4 f 6 c a 2 7 - f d d c - 4 e e 7 - b 4 b 6 - 5 f 8 3 2 2 1 f 9 c 4 e " > < 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 T r u e < / V i s i b l e > < / i t e m > < / C a l c u l a t e d F i e l d s > < S A H o s t H a s h > 0 < / S A H o s t H a s h > < G e m i n i F i e l d L i s t V i s i b l e > T r u e < / G e m i n i F i e l d L i s t V i s i b l e > < / S e t t i n g s > ] ] > < / C u s t o m C o n t e n t > < / G e m i n i > 
</file>

<file path=customXml/item34.xml>��< ? x m l   v e r s i o n = " 1 . 0 "   e n c o d i n g = " U T F - 1 6 " ? > < G e m i n i   x m l n s = " h t t p : / / g e m i n i / p i v o t c u s t o m i z a t i o n / 1 f 2 d 5 4 0 d - c b 4 0 - 4 7 8 5 - 8 7 b 6 - f 0 5 2 3 3 c 4 0 1 4 3 " > < 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35.xml>��< ? x m l   v e r s i o n = " 1 . 0 "   e n c o d i n g = " U T F - 1 6 " ? > < G e m i n i   x m l n s = " h t t p : / / g e m i n i / p i v o t c u s t o m i z a t i o n / S a n d b o x N o n E m p t y " > < C u s t o m C o n t e n t > < ! [ C D A T A [ 1 ] ] > < / C u s t o m C o n t e n t > < / G e m i n i > 
</file>

<file path=customXml/item36.xml>��< ? x m l   v e r s i o n = " 1 . 0 "   e n c o d i n g = " U T F - 1 6 " ? > < G e m i n i   x m l n s = " h t t p : / / g e m i n i / p i v o t c u s t o m i z a t i o n / I s S a n d b o x E m b e d d e d " > < C u s t o m C o n t e n t > < ! [ C D A T A [ y e s ] ] > < / C u s t o m C o n t e n t > < / G e m i n i > 
</file>

<file path=customXml/item37.xml>��< ? x m l   v e r s i o n = " 1 . 0 "   e n c o d i n g = " U T F - 1 6 " ? > < G e m i n i   x m l n s = " h t t p : / / g e m i n i / p i v o t c u s t o m i z a t i o n / P o w e r P i v o t V e r s i o n " > < C u s t o m C o n t e n t > < ! [ C D A T A [ 2 0 1 5 . 1 3 0 . 1 6 0 5 . 1 5 6 7 ] ] > < / C u s t o m C o n t e n t > < / G e m i n i > 
</file>

<file path=customXml/item38.xml>��< ? x m l   v e r s i o n = " 1 . 0 "   e n c o d i n g = " U T F - 1 6 " ? > < G e m i n i   x m l n s = " h t t p : / / g e m i n i / p i v o t c u s t o m i z a t i o n / R e l a t i o n s h i p A u t o D e t e c t i o n E n a b l e d " > < C u s t o m C o n t e n t > < ! [ C D A T A [ T r u e ] ] > < / C u s t o m C o n t e n t > < / G e m i n i > 
</file>

<file path=customXml/item3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 2 0 2 4 - 0 6 - 1 5 T 1 1 : 3 3 : 2 7 . 7 4 7 9 0 1 6 + 0 4 : 0 0 < / L a s t P r o c e s s e d T i m e > < / D a t a M o d e l i n g S a n d b o x . S e r i a l i z e d S a n d b o x E r r o r C a c h e > ] ] > < / C u s t o m C o n t e n t > < / G e m i n i > 
</file>

<file path=customXml/item4.xml>��< ? x m l   v e r s i o n = " 1 . 0 "   e n c o d i n g = " U T F - 1 6 " ? > < G e m i n i   x m l n s = " h t t p : / / g e m i n i / p i v o t c u s t o m i z a t i o n / T a b l e X M L _ D i m _ d a t e _ 2 8 2 4 4 5 0 5 - b 0 4 0 - 4 f f 5 - a f 1 5 - c 0 6 9 5 7 a 5 f d f 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 8 0 < / i n t > < / v a l u e > < / i t e m > < i t e m > < k e y > < s t r i n g > M o n t h   N a m e < / s t r i n g > < / k e y > < v a l u e > < i n t > 1 5 0 < / i n t > < / v a l u e > < / i t e m > < i t e m > < k e y > < s t r i n g > M o n t h   N u m b e r < / s t r i n g > < / k e y > < v a l u e > < i n t > 1 6 8 < / i n t > < / v a l u e > < / i t e m > < i t e m > < k e y > < s t r i n g > D a y   N a m e < / s t r i n g > < / k e y > < v a l u e > < i n t > 1 2 9 < / i n t > < / v a l u e > < / i t e m > < i t e m > < k e y > < s t r i n g > D a y   o f   W e e k < / s t r i n g > < / k e y > < v a l u e > < i n t > 1 4 7 < / i n t > < / v a l u e > < / i t e m > < i t e m > < k e y > < s t r i n g > D a y   T y p e < / s t r i n g > < / k e y > < v a l u e > < i n t > 1 2 1 < / i n t > < / v a l u e > < / i t e m > < / C o l u m n W i d t h s > < C o l u m n D i s p l a y I n d e x > < i t e m > < k e y > < s t r i n g > D a t e < / s t r i n g > < / k e y > < v a l u e > < i n t > 0 < / i n t > < / v a l u e > < / i t e m > < i t e m > < k e y > < s t r i n g > Y e a r < / s t r i n g > < / k e y > < v a l u e > < i n t > 1 < / i n t > < / v a l u e > < / i t e m > < i t e m > < k e y > < s t r i n g > M o n t h   N a m e < / s t r i n g > < / k e y > < v a l u e > < i n t > 2 < / i n t > < / v a l u e > < / i t e m > < i t e m > < k e y > < s t r i n g > M o n t h   N u m b e r < / s t r i n g > < / k e y > < v a l u e > < i n t > 3 < / i n t > < / v a l u e > < / i t e m > < i t e m > < k e y > < s t r i n g > D a y   N a m e < / s t r i n g > < / k e y > < v a l u e > < i n t > 4 < / i n t > < / v a l u e > < / i t e m > < i t e m > < k e y > < s t r i n g > D a y   o f   W e e k < / s t r i n g > < / k e y > < v a l u e > < i n t > 5 < / i n t > < / v a l u e > < / i t e m > < i t e m > < k e y > < s t r i n g > D a y   T y p e < / 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i m _ d e m o g r a p h i c s _ 8 7 5 8 a 7 d 5 - e 9 d e - 4 d 2 7 - 8 4 f 0 - 1 9 5 e 7 6 e 6 2 e a 9 " > < C u s t o m C o n t e n t > < ! [ C D A T A [ < T a b l e W i d g e t G r i d S e r i a l i z a t i o n   x m l n s : x s d = " h t t p : / / w w w . w 3 . o r g / 2 0 0 1 / X M L S c h e m a "   x m l n s : x s i = " h t t p : / / w w w . w 3 . o r g / 2 0 0 1 / X M L S c h e m a - i n s t a n c e " > < C o l u m n S u g g e s t e d T y p e   / > < C o l u m n F o r m a t   / > < C o l u m n A c c u r a c y   / > < C o l u m n C u r r e n c y S y m b o l   / > < C o l u m n P o s i t i v e P a t t e r n   / > < C o l u m n N e g a t i v e P a t t e r n   / > < C o l u m n W i d t h s > < i t e m > < k e y > < s t r i n g > R i d e r   I D < / s t r i n g > < / k e y > < v a l u e > < i n t > 1 0 8 < / i n t > < / v a l u e > < / i t e m > < i t e m > < k e y > < s t r i n g > A g e < / s t r i n g > < / k e y > < v a l u e > < i n t > 7 6 < / i n t > < / v a l u e > < / i t e m > < i t e m > < k e y > < s t r i n g > G e n d e r < / s t r i n g > < / k e y > < v a l u e > < i n t > 1 0 5 < / i n t > < / v a l u e > < / i t e m > < i t e m > < k e y > < s t r i n g > O c c u p a t i o n < / s t r i n g > < / k e y > < v a l u e > < i n t > 1 3 8 < / i n t > < / v a l u e > < / i t e m > < i t e m > < k e y > < s t r i n g > A g e   G r o u p < / s t r i n g > < / k e y > < v a l u e > < i n t > 1 3 4 < / i n t > < / v a l u e > < / i t e m > < / C o l u m n W i d t h s > < C o l u m n D i s p l a y I n d e x > < i t e m > < k e y > < s t r i n g > R i d e r   I D < / s t r i n g > < / k e y > < v a l u e > < i n t > 0 < / i n t > < / v a l u e > < / i t e m > < i t e m > < k e y > < s t r i n g > A g e < / s t r i n g > < / k e y > < v a l u e > < i n t > 1 < / i n t > < / v a l u e > < / i t e m > < i t e m > < k e y > < s t r i n g > G e n d e r < / s t r i n g > < / k e y > < v a l u e > < i n t > 2 < / i n t > < / v a l u e > < / i t e m > < i t e m > < k e y > < s t r i n g > O c c u p a t i o n < / s t r i n g > < / k e y > < v a l u e > < i n t > 3 < / i n t > < / v a l u e > < / i t e m > < i t e m > < k e y > < s t r i n g > A g e   G r o u p < / 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Props1.xml><?xml version="1.0" encoding="utf-8"?>
<ds:datastoreItem xmlns:ds="http://schemas.openxmlformats.org/officeDocument/2006/customXml" ds:itemID="{2B97E4F8-A896-498F-87C2-526F3C34065E}">
  <ds:schemaRefs/>
</ds:datastoreItem>
</file>

<file path=customXml/itemProps10.xml><?xml version="1.0" encoding="utf-8"?>
<ds:datastoreItem xmlns:ds="http://schemas.openxmlformats.org/officeDocument/2006/customXml" ds:itemID="{F0045B71-1FE6-4DFA-A5E3-89295A77E647}">
  <ds:schemaRefs/>
</ds:datastoreItem>
</file>

<file path=customXml/itemProps11.xml><?xml version="1.0" encoding="utf-8"?>
<ds:datastoreItem xmlns:ds="http://schemas.openxmlformats.org/officeDocument/2006/customXml" ds:itemID="{1E57C7F3-EED0-423A-B6DD-966BB62762F7}">
  <ds:schemaRefs>
    <ds:schemaRef ds:uri="http://schemas.microsoft.com/DataMashup"/>
  </ds:schemaRefs>
</ds:datastoreItem>
</file>

<file path=customXml/itemProps12.xml><?xml version="1.0" encoding="utf-8"?>
<ds:datastoreItem xmlns:ds="http://schemas.openxmlformats.org/officeDocument/2006/customXml" ds:itemID="{E8C62786-655E-46BF-B4B0-5A0324345D97}">
  <ds:schemaRefs/>
</ds:datastoreItem>
</file>

<file path=customXml/itemProps13.xml><?xml version="1.0" encoding="utf-8"?>
<ds:datastoreItem xmlns:ds="http://schemas.openxmlformats.org/officeDocument/2006/customXml" ds:itemID="{1BEEB495-0F5D-433F-B714-F4BAECB92EB7}">
  <ds:schemaRefs/>
</ds:datastoreItem>
</file>

<file path=customXml/itemProps14.xml><?xml version="1.0" encoding="utf-8"?>
<ds:datastoreItem xmlns:ds="http://schemas.openxmlformats.org/officeDocument/2006/customXml" ds:itemID="{A0E58197-9A4D-40F7-B78B-719D0931679D}">
  <ds:schemaRefs/>
</ds:datastoreItem>
</file>

<file path=customXml/itemProps15.xml><?xml version="1.0" encoding="utf-8"?>
<ds:datastoreItem xmlns:ds="http://schemas.openxmlformats.org/officeDocument/2006/customXml" ds:itemID="{7FE0AF5F-DBC3-4385-829E-FBA02A446E85}">
  <ds:schemaRefs/>
</ds:datastoreItem>
</file>

<file path=customXml/itemProps16.xml><?xml version="1.0" encoding="utf-8"?>
<ds:datastoreItem xmlns:ds="http://schemas.openxmlformats.org/officeDocument/2006/customXml" ds:itemID="{4909AB6C-75B3-4B63-B7CF-3232061B0D68}">
  <ds:schemaRefs/>
</ds:datastoreItem>
</file>

<file path=customXml/itemProps17.xml><?xml version="1.0" encoding="utf-8"?>
<ds:datastoreItem xmlns:ds="http://schemas.openxmlformats.org/officeDocument/2006/customXml" ds:itemID="{3055037E-2A24-4780-AC6D-C17A4F621DC5}">
  <ds:schemaRefs/>
</ds:datastoreItem>
</file>

<file path=customXml/itemProps18.xml><?xml version="1.0" encoding="utf-8"?>
<ds:datastoreItem xmlns:ds="http://schemas.openxmlformats.org/officeDocument/2006/customXml" ds:itemID="{D2F5BC6C-43E6-49C1-8B4F-04646FEE7436}">
  <ds:schemaRefs/>
</ds:datastoreItem>
</file>

<file path=customXml/itemProps19.xml><?xml version="1.0" encoding="utf-8"?>
<ds:datastoreItem xmlns:ds="http://schemas.openxmlformats.org/officeDocument/2006/customXml" ds:itemID="{A7CA4E25-7339-4B17-ADEC-A93F042B05E8}">
  <ds:schemaRefs/>
</ds:datastoreItem>
</file>

<file path=customXml/itemProps2.xml><?xml version="1.0" encoding="utf-8"?>
<ds:datastoreItem xmlns:ds="http://schemas.openxmlformats.org/officeDocument/2006/customXml" ds:itemID="{6DE59ED7-FFE7-442A-94A5-61EF32415BBC}">
  <ds:schemaRefs/>
</ds:datastoreItem>
</file>

<file path=customXml/itemProps20.xml><?xml version="1.0" encoding="utf-8"?>
<ds:datastoreItem xmlns:ds="http://schemas.openxmlformats.org/officeDocument/2006/customXml" ds:itemID="{7FA91025-2491-4F0C-8557-458497A36CA6}">
  <ds:schemaRefs/>
</ds:datastoreItem>
</file>

<file path=customXml/itemProps21.xml><?xml version="1.0" encoding="utf-8"?>
<ds:datastoreItem xmlns:ds="http://schemas.openxmlformats.org/officeDocument/2006/customXml" ds:itemID="{FF64CC7D-35D9-4071-99B4-08EC571BCB76}">
  <ds:schemaRefs/>
</ds:datastoreItem>
</file>

<file path=customXml/itemProps22.xml><?xml version="1.0" encoding="utf-8"?>
<ds:datastoreItem xmlns:ds="http://schemas.openxmlformats.org/officeDocument/2006/customXml" ds:itemID="{33ED34AE-0E7C-47B4-8042-9AE06D1C4CCD}">
  <ds:schemaRefs/>
</ds:datastoreItem>
</file>

<file path=customXml/itemProps23.xml><?xml version="1.0" encoding="utf-8"?>
<ds:datastoreItem xmlns:ds="http://schemas.openxmlformats.org/officeDocument/2006/customXml" ds:itemID="{B494D810-0D8D-4EA8-BB73-250ECEAA7A38}">
  <ds:schemaRefs/>
</ds:datastoreItem>
</file>

<file path=customXml/itemProps24.xml><?xml version="1.0" encoding="utf-8"?>
<ds:datastoreItem xmlns:ds="http://schemas.openxmlformats.org/officeDocument/2006/customXml" ds:itemID="{5587C837-A943-4108-82E1-B4EBDF462325}">
  <ds:schemaRefs/>
</ds:datastoreItem>
</file>

<file path=customXml/itemProps25.xml><?xml version="1.0" encoding="utf-8"?>
<ds:datastoreItem xmlns:ds="http://schemas.openxmlformats.org/officeDocument/2006/customXml" ds:itemID="{50167EDE-3CBA-4A2B-A6E1-3227DDEF3843}">
  <ds:schemaRefs/>
</ds:datastoreItem>
</file>

<file path=customXml/itemProps26.xml><?xml version="1.0" encoding="utf-8"?>
<ds:datastoreItem xmlns:ds="http://schemas.openxmlformats.org/officeDocument/2006/customXml" ds:itemID="{1A8716AC-4416-40C2-B1A9-052070CBBE9B}">
  <ds:schemaRefs/>
</ds:datastoreItem>
</file>

<file path=customXml/itemProps27.xml><?xml version="1.0" encoding="utf-8"?>
<ds:datastoreItem xmlns:ds="http://schemas.openxmlformats.org/officeDocument/2006/customXml" ds:itemID="{F9EB61BE-0084-4515-A25A-7250C384A326}">
  <ds:schemaRefs/>
</ds:datastoreItem>
</file>

<file path=customXml/itemProps28.xml><?xml version="1.0" encoding="utf-8"?>
<ds:datastoreItem xmlns:ds="http://schemas.openxmlformats.org/officeDocument/2006/customXml" ds:itemID="{EC199CF5-0F4C-4F6B-97B7-99B941C0349F}">
  <ds:schemaRefs/>
</ds:datastoreItem>
</file>

<file path=customXml/itemProps29.xml><?xml version="1.0" encoding="utf-8"?>
<ds:datastoreItem xmlns:ds="http://schemas.openxmlformats.org/officeDocument/2006/customXml" ds:itemID="{0890C345-A639-4021-B549-1A077456E2FE}">
  <ds:schemaRefs/>
</ds:datastoreItem>
</file>

<file path=customXml/itemProps3.xml><?xml version="1.0" encoding="utf-8"?>
<ds:datastoreItem xmlns:ds="http://schemas.openxmlformats.org/officeDocument/2006/customXml" ds:itemID="{8C2756C6-2703-4C3C-845A-AA4213AB1EB0}">
  <ds:schemaRefs/>
</ds:datastoreItem>
</file>

<file path=customXml/itemProps30.xml><?xml version="1.0" encoding="utf-8"?>
<ds:datastoreItem xmlns:ds="http://schemas.openxmlformats.org/officeDocument/2006/customXml" ds:itemID="{927F024F-8B69-4B79-A33D-E208A4D9DCB7}">
  <ds:schemaRefs/>
</ds:datastoreItem>
</file>

<file path=customXml/itemProps31.xml><?xml version="1.0" encoding="utf-8"?>
<ds:datastoreItem xmlns:ds="http://schemas.openxmlformats.org/officeDocument/2006/customXml" ds:itemID="{0ECFB7DD-A9ED-4921-8DF9-6BD6AFD7304B}">
  <ds:schemaRefs/>
</ds:datastoreItem>
</file>

<file path=customXml/itemProps32.xml><?xml version="1.0" encoding="utf-8"?>
<ds:datastoreItem xmlns:ds="http://schemas.openxmlformats.org/officeDocument/2006/customXml" ds:itemID="{3A30FD7B-4A04-4B1D-9340-3BB4B5B305EC}">
  <ds:schemaRefs/>
</ds:datastoreItem>
</file>

<file path=customXml/itemProps33.xml><?xml version="1.0" encoding="utf-8"?>
<ds:datastoreItem xmlns:ds="http://schemas.openxmlformats.org/officeDocument/2006/customXml" ds:itemID="{480D7F6B-A46F-48DB-9A08-426B146AD5A5}">
  <ds:schemaRefs/>
</ds:datastoreItem>
</file>

<file path=customXml/itemProps34.xml><?xml version="1.0" encoding="utf-8"?>
<ds:datastoreItem xmlns:ds="http://schemas.openxmlformats.org/officeDocument/2006/customXml" ds:itemID="{FF924733-864A-446B-BC2F-0044C2F5926F}">
  <ds:schemaRefs/>
</ds:datastoreItem>
</file>

<file path=customXml/itemProps35.xml><?xml version="1.0" encoding="utf-8"?>
<ds:datastoreItem xmlns:ds="http://schemas.openxmlformats.org/officeDocument/2006/customXml" ds:itemID="{75D48B31-C264-42C5-922B-14E39858E4CB}">
  <ds:schemaRefs/>
</ds:datastoreItem>
</file>

<file path=customXml/itemProps36.xml><?xml version="1.0" encoding="utf-8"?>
<ds:datastoreItem xmlns:ds="http://schemas.openxmlformats.org/officeDocument/2006/customXml" ds:itemID="{0C89BD3A-092F-4AC1-9F4F-EAF044419683}">
  <ds:schemaRefs/>
</ds:datastoreItem>
</file>

<file path=customXml/itemProps37.xml><?xml version="1.0" encoding="utf-8"?>
<ds:datastoreItem xmlns:ds="http://schemas.openxmlformats.org/officeDocument/2006/customXml" ds:itemID="{16C68A9B-F887-41CC-BD7C-A9FB5352F415}">
  <ds:schemaRefs/>
</ds:datastoreItem>
</file>

<file path=customXml/itemProps38.xml><?xml version="1.0" encoding="utf-8"?>
<ds:datastoreItem xmlns:ds="http://schemas.openxmlformats.org/officeDocument/2006/customXml" ds:itemID="{14A90856-59BF-422C-BB63-131DC4A6EDA6}">
  <ds:schemaRefs/>
</ds:datastoreItem>
</file>

<file path=customXml/itemProps39.xml><?xml version="1.0" encoding="utf-8"?>
<ds:datastoreItem xmlns:ds="http://schemas.openxmlformats.org/officeDocument/2006/customXml" ds:itemID="{36F65A84-93C9-48F2-9333-DB61D209D70E}">
  <ds:schemaRefs/>
</ds:datastoreItem>
</file>

<file path=customXml/itemProps4.xml><?xml version="1.0" encoding="utf-8"?>
<ds:datastoreItem xmlns:ds="http://schemas.openxmlformats.org/officeDocument/2006/customXml" ds:itemID="{F3980B12-8753-4F61-9E5E-8409D925176F}">
  <ds:schemaRefs/>
</ds:datastoreItem>
</file>

<file path=customXml/itemProps5.xml><?xml version="1.0" encoding="utf-8"?>
<ds:datastoreItem xmlns:ds="http://schemas.openxmlformats.org/officeDocument/2006/customXml" ds:itemID="{AA7934B1-666A-43E9-9910-989D704F537B}">
  <ds:schemaRefs/>
</ds:datastoreItem>
</file>

<file path=customXml/itemProps6.xml><?xml version="1.0" encoding="utf-8"?>
<ds:datastoreItem xmlns:ds="http://schemas.openxmlformats.org/officeDocument/2006/customXml" ds:itemID="{F4A6F824-8460-456D-AD98-94A9D8CE9889}">
  <ds:schemaRefs/>
</ds:datastoreItem>
</file>

<file path=customXml/itemProps7.xml><?xml version="1.0" encoding="utf-8"?>
<ds:datastoreItem xmlns:ds="http://schemas.openxmlformats.org/officeDocument/2006/customXml" ds:itemID="{05188391-DE13-40D7-9A78-6BFC2E8CDD94}">
  <ds:schemaRefs/>
</ds:datastoreItem>
</file>

<file path=customXml/itemProps8.xml><?xml version="1.0" encoding="utf-8"?>
<ds:datastoreItem xmlns:ds="http://schemas.openxmlformats.org/officeDocument/2006/customXml" ds:itemID="{74DAFBF6-7114-4232-8898-93C97D8CE54C}">
  <ds:schemaRefs/>
</ds:datastoreItem>
</file>

<file path=customXml/itemProps9.xml><?xml version="1.0" encoding="utf-8"?>
<ds:datastoreItem xmlns:ds="http://schemas.openxmlformats.org/officeDocument/2006/customXml" ds:itemID="{96852D85-72F2-466E-9A97-8A1DDDAF58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A0265</dc:creator>
  <cp:lastModifiedBy>A0265</cp:lastModifiedBy>
  <dcterms:created xsi:type="dcterms:W3CDTF">2024-06-12T18:22:31Z</dcterms:created>
  <dcterms:modified xsi:type="dcterms:W3CDTF">2024-06-15T07:33:33Z</dcterms:modified>
</cp:coreProperties>
</file>