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webextensions/webextension1.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202300"/>
  <mc:AlternateContent xmlns:mc="http://schemas.openxmlformats.org/markup-compatibility/2006">
    <mc:Choice Requires="x15">
      <x15ac:absPath xmlns:x15ac="http://schemas.microsoft.com/office/spreadsheetml/2010/11/ac" url="C:\Career\Projects\Excel\Kix Business Sales Analysis\"/>
    </mc:Choice>
  </mc:AlternateContent>
  <xr:revisionPtr revIDLastSave="0" documentId="13_ncr:1_{69B0787B-09DA-4CDD-A54C-108F01DB4D95}" xr6:coauthVersionLast="47" xr6:coauthVersionMax="47" xr10:uidLastSave="{00000000-0000-0000-0000-000000000000}"/>
  <bookViews>
    <workbookView xWindow="-108" yWindow="-108" windowWidth="23256" windowHeight="12576" firstSheet="5" activeTab="5" xr2:uid="{61F8E46B-86E8-48D6-8B91-23C66688ED9D}"/>
  </bookViews>
  <sheets>
    <sheet name="Analysis 1" sheetId="1" state="hidden" r:id="rId1"/>
    <sheet name="Analysis 2" sheetId="5" state="hidden" r:id="rId2"/>
    <sheet name="Day Type Waffle Chart" sheetId="7" state="hidden" r:id="rId3"/>
    <sheet name="Analysis 3" sheetId="9" state="hidden" r:id="rId4"/>
    <sheet name="Gender Waffle Chart" sheetId="10" state="hidden" r:id="rId5"/>
    <sheet name="Time Frame Dashboard" sheetId="4" r:id="rId6"/>
    <sheet name="Store Dashboard" sheetId="2" r:id="rId7"/>
    <sheet name="Profit View Dashboard" sheetId="8" r:id="rId8"/>
  </sheets>
  <definedNames>
    <definedName name="Large1">'Analysis 2'!$F$15</definedName>
    <definedName name="Large2">'Analysis 2'!$F$16</definedName>
    <definedName name="Slicer_Category">#N/A</definedName>
    <definedName name="Slicer_Month_Name">#N/A</definedName>
    <definedName name="Slicer_Month_Name1">#N/A</definedName>
    <definedName name="Slicer_Store_Name">#N/A</definedName>
  </definedNames>
  <calcPr calcId="191029"/>
  <pivotCaches>
    <pivotCache cacheId="0" r:id="rId9"/>
    <pivotCache cacheId="1" r:id="rId10"/>
    <pivotCache cacheId="2" r:id="rId11"/>
    <pivotCache cacheId="3" r:id="rId12"/>
    <pivotCache cacheId="4" r:id="rId13"/>
    <pivotCache cacheId="5" r:id="rId14"/>
    <pivotCache cacheId="6" r:id="rId15"/>
    <pivotCache cacheId="19" r:id="rId16"/>
    <pivotCache cacheId="20" r:id="rId17"/>
    <pivotCache cacheId="87" r:id="rId18"/>
    <pivotCache cacheId="90" r:id="rId19"/>
    <pivotCache cacheId="93" r:id="rId20"/>
    <pivotCache cacheId="96" r:id="rId21"/>
    <pivotCache cacheId="99" r:id="rId22"/>
    <pivotCache cacheId="102" r:id="rId23"/>
    <pivotCache cacheId="105" r:id="rId24"/>
    <pivotCache cacheId="108" r:id="rId25"/>
    <pivotCache cacheId="111" r:id="rId26"/>
    <pivotCache cacheId="114" r:id="rId27"/>
    <pivotCache cacheId="117" r:id="rId28"/>
    <pivotCache cacheId="120" r:id="rId29"/>
    <pivotCache cacheId="123" r:id="rId30"/>
  </pivotCaches>
  <extLst>
    <ext xmlns:x14="http://schemas.microsoft.com/office/spreadsheetml/2009/9/main" uri="{876F7934-8845-4945-9796-88D515C7AA90}">
      <x14:pivotCaches>
        <pivotCache cacheId="21" r:id="rId31"/>
        <pivotCache cacheId="22" r:id="rId32"/>
        <pivotCache cacheId="23" r:id="rId33"/>
      </x14:pivotCaches>
    </ext>
    <ext xmlns:x14="http://schemas.microsoft.com/office/spreadsheetml/2009/9/main" uri="{BBE1A952-AA13-448e-AADC-164F8A28A991}">
      <x14:slicerCaches>
        <x14:slicerCache r:id="rId34"/>
        <x14:slicerCache r:id="rId35"/>
        <x14:slicerCache r:id="rId36"/>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s_2326255c-4616-4b3f-9518-446a812017fc" name="Dim_Customers" connection="Query - Dim_Customers"/>
          <x15:modelTable id="fact_table_6866d44e-5d6d-4254-b6d4-f8db70aafac0" name="fact_table" connection="Query - fact_table"/>
          <x15:modelTable id="Dim_SalesPersons_b0e4526d-dbe4-469f-a4f2-33fb9d284244" name="Dim_SalesPersons" connection="Query - Dim_SalesPersons"/>
          <x15:modelTable id="Dim_Products_9c4b4ed9-6708-42f0-9b7b-8f9424e9c810" name="Dim_Products" connection="Query - Dim_Products"/>
          <x15:modelTable id="monthly_store_targets_432b324b-c0ef-4638-abbd-0dc277d00c84" name="monthly_store_targets" connection="Query - monthly_store_targets"/>
          <x15:modelTable id="Date_6a2b86a3-933a-4a29-beb8-fd421ef9c78c" name="Date" connection="Query - Date"/>
          <x15:modelTable id="Calculations_f58a2fcd-d38b-48f4-b391-6ff3fd10ecdc" name="Calculations" connection="Query - Calculations"/>
        </x15:modelTables>
        <x15:modelRelationships>
          <x15:modelRelationship fromTable="fact_table" fromColumn="Customer ID" toTable="Dim_Customers" toColumn="Customer ID"/>
          <x15:modelRelationship fromTable="fact_table" fromColumn="Sales Person ID" toTable="Dim_SalesPersons" toColumn="Sales Person ID"/>
          <x15:modelRelationship fromTable="fact_table" fromColumn="Product ID" toTable="Dim_Products" toColumn="Product ID"/>
          <x15:modelRelationship fromTable="fact_table" fromColumn="Order Date" toTable="Date" toColumn="Order Date"/>
          <x15:modelRelationship fromTable="monthly_store_targets" fromColumn="Date" toTable="Date" toColumn="Order Date"/>
          <x15:modelRelationship fromTable="monthly_store_targets" fromColumn="Store ID" toTable="Dim_SalesPersons"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9" i="9" l="1"/>
  <c r="AZ10" i="9"/>
  <c r="AZ11" i="9"/>
  <c r="AZ12" i="9"/>
  <c r="AZ13" i="9"/>
  <c r="BA10" i="9"/>
  <c r="BA11" i="9"/>
  <c r="BA12" i="9"/>
  <c r="BA13" i="9"/>
  <c r="BA9" i="9"/>
  <c r="AZ8" i="9"/>
  <c r="AY9" i="9"/>
  <c r="AY10" i="9"/>
  <c r="AY11" i="9"/>
  <c r="AY12" i="9"/>
  <c r="AY13" i="9"/>
  <c r="AY8" i="9"/>
  <c r="BF8" i="9"/>
  <c r="G1" i="5"/>
  <c r="B17" i="9"/>
  <c r="E17" i="9"/>
  <c r="E18" i="9"/>
  <c r="AH2" i="9"/>
  <c r="AI2" i="9"/>
  <c r="AJ2" i="9" s="1"/>
  <c r="AH3" i="9"/>
  <c r="AI3" i="9"/>
  <c r="AJ3" i="9" s="1"/>
  <c r="AH4" i="9"/>
  <c r="AI4" i="9"/>
  <c r="AJ4" i="9" s="1"/>
  <c r="AH5" i="9"/>
  <c r="AI5" i="9"/>
  <c r="AJ5" i="9" s="1"/>
  <c r="AH6" i="9"/>
  <c r="AI6" i="9"/>
  <c r="AJ6" i="9" s="1"/>
  <c r="AH7" i="9"/>
  <c r="AI7" i="9"/>
  <c r="AJ7" i="9" s="1"/>
  <c r="AH8" i="9"/>
  <c r="AI8" i="9"/>
  <c r="AJ8" i="9" s="1"/>
  <c r="AH9" i="9"/>
  <c r="AI9" i="9"/>
  <c r="AJ9" i="9" s="1"/>
  <c r="AH10" i="9"/>
  <c r="AI10" i="9"/>
  <c r="AJ10" i="9" s="1"/>
  <c r="AH11" i="9"/>
  <c r="AI11" i="9"/>
  <c r="AJ11" i="9" s="1"/>
  <c r="AH12" i="9"/>
  <c r="AI12" i="9"/>
  <c r="AJ12" i="9" s="1"/>
  <c r="AH13" i="9"/>
  <c r="AI13" i="9"/>
  <c r="AJ13" i="9" s="1"/>
  <c r="AI1" i="9"/>
  <c r="AH1" i="9"/>
  <c r="L7" i="9"/>
  <c r="D7" i="10" a="1"/>
  <c r="D7" i="10" s="1"/>
  <c r="B6" i="10"/>
  <c r="B5" i="10"/>
  <c r="L6" i="9"/>
  <c r="L8" i="9"/>
  <c r="E19" i="9"/>
  <c r="E20" i="9"/>
  <c r="E21" i="9"/>
  <c r="E22" i="9"/>
  <c r="D18" i="9"/>
  <c r="D19" i="9"/>
  <c r="D20" i="9"/>
  <c r="D21" i="9"/>
  <c r="D22" i="9"/>
  <c r="D17" i="9"/>
  <c r="B18" i="9"/>
  <c r="B19" i="9"/>
  <c r="B20" i="9"/>
  <c r="B21" i="9"/>
  <c r="B22" i="9"/>
  <c r="A18" i="9"/>
  <c r="A19" i="9"/>
  <c r="A20" i="9"/>
  <c r="A21" i="9"/>
  <c r="A22" i="9"/>
  <c r="A17" i="9"/>
  <c r="AK17" i="5"/>
  <c r="AL17" i="5"/>
  <c r="AK18" i="5"/>
  <c r="AL18" i="5"/>
  <c r="AK12" i="5"/>
  <c r="AL12" i="5"/>
  <c r="AK13" i="5"/>
  <c r="AL13" i="5"/>
  <c r="AK14" i="5"/>
  <c r="AL14" i="5"/>
  <c r="AK15" i="5"/>
  <c r="AL15" i="5"/>
  <c r="AK16" i="5"/>
  <c r="AL16" i="5"/>
  <c r="AL11" i="5"/>
  <c r="AK11" i="5"/>
  <c r="AD10" i="5"/>
  <c r="AE10" i="5"/>
  <c r="AD11" i="5"/>
  <c r="AE11" i="5"/>
  <c r="AD12" i="5"/>
  <c r="AE12" i="5"/>
  <c r="AD13" i="5"/>
  <c r="AE13" i="5"/>
  <c r="AE9" i="5"/>
  <c r="AD9" i="5"/>
  <c r="G33" i="7"/>
  <c r="G32" i="7" s="1"/>
  <c r="G31" i="7" s="1"/>
  <c r="G30" i="7" s="1"/>
  <c r="G29" i="7" s="1"/>
  <c r="G28" i="7" s="1"/>
  <c r="G27" i="7" s="1"/>
  <c r="G26" i="7" s="1"/>
  <c r="G25" i="7" s="1"/>
  <c r="G24" i="7" s="1"/>
  <c r="F33" i="7"/>
  <c r="F32" i="7" s="1"/>
  <c r="F31" i="7" s="1"/>
  <c r="F30" i="7" s="1"/>
  <c r="F29" i="7" s="1"/>
  <c r="F28" i="7" s="1"/>
  <c r="F27" i="7" s="1"/>
  <c r="F26" i="7" s="1"/>
  <c r="F25" i="7" s="1"/>
  <c r="F24" i="7" s="1"/>
  <c r="E32" i="7"/>
  <c r="E31" i="7" s="1"/>
  <c r="E30" i="7" s="1"/>
  <c r="E29" i="7" s="1"/>
  <c r="E28" i="7" s="1"/>
  <c r="E27" i="7" s="1"/>
  <c r="E26" i="7" s="1"/>
  <c r="E25" i="7" s="1"/>
  <c r="E24" i="7" s="1"/>
  <c r="F20" i="7"/>
  <c r="F19" i="7" s="1"/>
  <c r="F18" i="7" s="1"/>
  <c r="F17" i="7" s="1"/>
  <c r="F16" i="7" s="1"/>
  <c r="F15" i="7" s="1"/>
  <c r="F14" i="7" s="1"/>
  <c r="F13" i="7" s="1"/>
  <c r="F12" i="7" s="1"/>
  <c r="E20" i="7"/>
  <c r="E19" i="7" s="1"/>
  <c r="E18" i="7" s="1"/>
  <c r="E17" i="7" s="1"/>
  <c r="E16" i="7" s="1"/>
  <c r="E15" i="7" s="1"/>
  <c r="E14" i="7" s="1"/>
  <c r="E13" i="7" s="1"/>
  <c r="E12" i="7" s="1"/>
  <c r="F21" i="7"/>
  <c r="G21" i="7" s="1"/>
  <c r="B2" i="7"/>
  <c r="B1" i="7"/>
  <c r="S1" i="5"/>
  <c r="Q2" i="5"/>
  <c r="Q5" i="5" s="1"/>
  <c r="G9" i="5"/>
  <c r="E2" i="5"/>
  <c r="J2" i="5" s="1"/>
  <c r="F2" i="5"/>
  <c r="G2" i="5"/>
  <c r="E3" i="5"/>
  <c r="J3" i="5" s="1"/>
  <c r="F3" i="5"/>
  <c r="G3" i="5"/>
  <c r="E4" i="5"/>
  <c r="J4" i="5" s="1"/>
  <c r="F4" i="5"/>
  <c r="G4" i="5"/>
  <c r="E5" i="5"/>
  <c r="J5" i="5" s="1"/>
  <c r="F5" i="5"/>
  <c r="G5" i="5"/>
  <c r="E6" i="5"/>
  <c r="J6" i="5" s="1"/>
  <c r="F6" i="5"/>
  <c r="G6" i="5"/>
  <c r="E7" i="5"/>
  <c r="J7" i="5" s="1"/>
  <c r="F7" i="5"/>
  <c r="G7" i="5"/>
  <c r="E8" i="5"/>
  <c r="J8" i="5" s="1"/>
  <c r="F8" i="5"/>
  <c r="G8" i="5"/>
  <c r="E9" i="5"/>
  <c r="J9" i="5" s="1"/>
  <c r="F9" i="5"/>
  <c r="E10" i="5"/>
  <c r="J10" i="5" s="1"/>
  <c r="F10" i="5"/>
  <c r="G10" i="5"/>
  <c r="E11" i="5"/>
  <c r="J11" i="5" s="1"/>
  <c r="F11" i="5"/>
  <c r="G11" i="5"/>
  <c r="E12" i="5"/>
  <c r="J12" i="5" s="1"/>
  <c r="F12" i="5"/>
  <c r="G12" i="5"/>
  <c r="E13" i="5"/>
  <c r="J13" i="5" s="1"/>
  <c r="F13" i="5"/>
  <c r="G13" i="5"/>
  <c r="F1" i="5"/>
  <c r="E1" i="5"/>
  <c r="J1" i="5" s="1"/>
  <c r="F8" i="1"/>
  <c r="E8" i="1"/>
  <c r="S2" i="1"/>
  <c r="T2" i="1"/>
  <c r="U2" i="1"/>
  <c r="S3" i="1"/>
  <c r="T3" i="1"/>
  <c r="U3" i="1"/>
  <c r="S4" i="1"/>
  <c r="T4" i="1"/>
  <c r="U4" i="1"/>
  <c r="S5" i="1"/>
  <c r="T5" i="1"/>
  <c r="U5" i="1"/>
  <c r="S6" i="1"/>
  <c r="T6" i="1"/>
  <c r="U6" i="1"/>
  <c r="S7" i="1"/>
  <c r="T7" i="1"/>
  <c r="U7" i="1"/>
  <c r="S8" i="1"/>
  <c r="T8" i="1"/>
  <c r="U8" i="1"/>
  <c r="S9" i="1"/>
  <c r="T9" i="1"/>
  <c r="U9" i="1"/>
  <c r="S10" i="1"/>
  <c r="T10" i="1"/>
  <c r="U10" i="1"/>
  <c r="S11" i="1"/>
  <c r="T11" i="1"/>
  <c r="U11" i="1"/>
  <c r="T1" i="1"/>
  <c r="U1" i="1"/>
  <c r="S1" i="1"/>
  <c r="H17" i="9" l="1"/>
  <c r="G22" i="9"/>
  <c r="G18" i="9"/>
  <c r="H19" i="9"/>
  <c r="G17" i="9"/>
  <c r="G19" i="9"/>
  <c r="H20" i="9"/>
  <c r="H22" i="9"/>
  <c r="G20" i="9"/>
  <c r="H21" i="9"/>
  <c r="G21" i="9"/>
  <c r="H18" i="9"/>
  <c r="E11" i="1"/>
  <c r="AN12" i="5"/>
  <c r="AK21" i="5" s="1"/>
  <c r="AN15" i="5"/>
  <c r="AM15" i="5" s="1"/>
  <c r="AN18" i="5"/>
  <c r="AM18" i="5" s="1"/>
  <c r="AN14" i="5"/>
  <c r="AM14" i="5" s="1"/>
  <c r="AN17" i="5"/>
  <c r="AM17" i="5" s="1"/>
  <c r="AN13" i="5"/>
  <c r="AM13" i="5" s="1"/>
  <c r="AN16" i="5"/>
  <c r="AM16" i="5" s="1"/>
  <c r="AG10" i="5"/>
  <c r="AD17" i="5" s="1"/>
  <c r="AG12" i="5"/>
  <c r="AF12" i="5" s="1"/>
  <c r="AG13" i="5"/>
  <c r="AF13" i="5" s="1"/>
  <c r="AG11" i="5"/>
  <c r="AF11" i="5" s="1"/>
  <c r="H33" i="7"/>
  <c r="H21" i="7"/>
  <c r="G20" i="7"/>
  <c r="G19" i="7" s="1"/>
  <c r="G18" i="7" s="1"/>
  <c r="G17" i="7" s="1"/>
  <c r="G16" i="7" s="1"/>
  <c r="G15" i="7" s="1"/>
  <c r="G14" i="7" s="1"/>
  <c r="G13" i="7" s="1"/>
  <c r="G12" i="7" s="1"/>
  <c r="K2" i="5"/>
  <c r="K11" i="5"/>
  <c r="K8" i="5"/>
  <c r="K10" i="5"/>
  <c r="K7" i="5"/>
  <c r="K3" i="5"/>
  <c r="K12" i="5"/>
  <c r="K6" i="5"/>
  <c r="F15" i="5"/>
  <c r="F16" i="5"/>
  <c r="K13" i="5"/>
  <c r="K9" i="5"/>
  <c r="K5" i="5"/>
  <c r="K4" i="5"/>
  <c r="H8" i="1"/>
  <c r="G10" i="1"/>
  <c r="AM12" i="5" l="1"/>
  <c r="H12" i="5"/>
  <c r="AF10" i="5"/>
  <c r="I33" i="7"/>
  <c r="H32" i="7"/>
  <c r="H31" i="7" s="1"/>
  <c r="H30" i="7" s="1"/>
  <c r="H29" i="7" s="1"/>
  <c r="H28" i="7" s="1"/>
  <c r="H27" i="7" s="1"/>
  <c r="H26" i="7" s="1"/>
  <c r="H25" i="7" s="1"/>
  <c r="H24" i="7" s="1"/>
  <c r="H20" i="7"/>
  <c r="H19" i="7" s="1"/>
  <c r="H18" i="7" s="1"/>
  <c r="H17" i="7" s="1"/>
  <c r="H16" i="7" s="1"/>
  <c r="H15" i="7" s="1"/>
  <c r="H14" i="7" s="1"/>
  <c r="H13" i="7" s="1"/>
  <c r="H12" i="7" s="1"/>
  <c r="I21" i="7"/>
  <c r="H8" i="5"/>
  <c r="H3" i="5"/>
  <c r="H7" i="5"/>
  <c r="H10" i="5"/>
  <c r="H11" i="5"/>
  <c r="H5" i="5"/>
  <c r="H2" i="5"/>
  <c r="H9" i="5"/>
  <c r="H6" i="5"/>
  <c r="H4" i="5"/>
  <c r="H13" i="5"/>
  <c r="G11" i="1"/>
  <c r="J33" i="7" l="1"/>
  <c r="I32" i="7"/>
  <c r="I31" i="7" s="1"/>
  <c r="I30" i="7" s="1"/>
  <c r="I29" i="7" s="1"/>
  <c r="I28" i="7" s="1"/>
  <c r="I27" i="7" s="1"/>
  <c r="I26" i="7" s="1"/>
  <c r="I25" i="7" s="1"/>
  <c r="I24" i="7" s="1"/>
  <c r="J21" i="7"/>
  <c r="I20" i="7"/>
  <c r="I19" i="7" s="1"/>
  <c r="I18" i="7" s="1"/>
  <c r="I17" i="7" s="1"/>
  <c r="I16" i="7" s="1"/>
  <c r="I15" i="7" s="1"/>
  <c r="I14" i="7" s="1"/>
  <c r="I13" i="7" s="1"/>
  <c r="I12" i="7" s="1"/>
  <c r="J32" i="7" l="1"/>
  <c r="J31" i="7" s="1"/>
  <c r="J30" i="7" s="1"/>
  <c r="J29" i="7" s="1"/>
  <c r="J28" i="7" s="1"/>
  <c r="J27" i="7" s="1"/>
  <c r="J26" i="7" s="1"/>
  <c r="J25" i="7" s="1"/>
  <c r="J24" i="7" s="1"/>
  <c r="K33" i="7"/>
  <c r="K21" i="7"/>
  <c r="J20" i="7"/>
  <c r="J19" i="7" s="1"/>
  <c r="J18" i="7" s="1"/>
  <c r="J17" i="7" s="1"/>
  <c r="J16" i="7" s="1"/>
  <c r="J15" i="7" s="1"/>
  <c r="J14" i="7" s="1"/>
  <c r="J13" i="7" s="1"/>
  <c r="J12" i="7" s="1"/>
  <c r="K32" i="7" l="1"/>
  <c r="K31" i="7" s="1"/>
  <c r="K30" i="7" s="1"/>
  <c r="K29" i="7" s="1"/>
  <c r="K28" i="7" s="1"/>
  <c r="K27" i="7" s="1"/>
  <c r="K26" i="7" s="1"/>
  <c r="K25" i="7" s="1"/>
  <c r="K24" i="7" s="1"/>
  <c r="L33" i="7"/>
  <c r="L21" i="7"/>
  <c r="K20" i="7"/>
  <c r="K19" i="7" s="1"/>
  <c r="K18" i="7" s="1"/>
  <c r="K17" i="7" s="1"/>
  <c r="K16" i="7" s="1"/>
  <c r="K15" i="7" s="1"/>
  <c r="K14" i="7" s="1"/>
  <c r="K13" i="7" s="1"/>
  <c r="K12" i="7" s="1"/>
  <c r="M33" i="7" l="1"/>
  <c r="L32" i="7"/>
  <c r="L31" i="7" s="1"/>
  <c r="L30" i="7" s="1"/>
  <c r="L29" i="7" s="1"/>
  <c r="L28" i="7" s="1"/>
  <c r="L27" i="7" s="1"/>
  <c r="L26" i="7" s="1"/>
  <c r="L25" i="7" s="1"/>
  <c r="L24" i="7" s="1"/>
  <c r="M21" i="7"/>
  <c r="L20" i="7"/>
  <c r="L19" i="7" s="1"/>
  <c r="L18" i="7" s="1"/>
  <c r="L17" i="7" s="1"/>
  <c r="L16" i="7" s="1"/>
  <c r="L15" i="7" s="1"/>
  <c r="L14" i="7" s="1"/>
  <c r="L13" i="7" s="1"/>
  <c r="L12" i="7" s="1"/>
  <c r="N33" i="7" l="1"/>
  <c r="N32" i="7" s="1"/>
  <c r="N31" i="7" s="1"/>
  <c r="N30" i="7" s="1"/>
  <c r="N29" i="7" s="1"/>
  <c r="N28" i="7" s="1"/>
  <c r="N27" i="7" s="1"/>
  <c r="N26" i="7" s="1"/>
  <c r="N25" i="7" s="1"/>
  <c r="N24" i="7" s="1"/>
  <c r="M32" i="7"/>
  <c r="M31" i="7" s="1"/>
  <c r="M30" i="7" s="1"/>
  <c r="M29" i="7" s="1"/>
  <c r="M28" i="7" s="1"/>
  <c r="M27" i="7" s="1"/>
  <c r="M26" i="7" s="1"/>
  <c r="M25" i="7" s="1"/>
  <c r="M24" i="7" s="1"/>
  <c r="N21" i="7"/>
  <c r="N20" i="7" s="1"/>
  <c r="N19" i="7" s="1"/>
  <c r="N18" i="7" s="1"/>
  <c r="N17" i="7" s="1"/>
  <c r="N16" i="7" s="1"/>
  <c r="N15" i="7" s="1"/>
  <c r="N14" i="7" s="1"/>
  <c r="N13" i="7" s="1"/>
  <c r="N12" i="7" s="1"/>
  <c r="M20" i="7"/>
  <c r="M19" i="7" s="1"/>
  <c r="M18" i="7" s="1"/>
  <c r="M17" i="7" s="1"/>
  <c r="M16" i="7" s="1"/>
  <c r="M15" i="7" s="1"/>
  <c r="M14" i="7" s="1"/>
  <c r="M13" i="7" s="1"/>
  <c r="M12"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732E378-2A2A-4630-B4BA-85A71C42340B}" name="Query - Calculations" description="Connection to the 'Calculations' query in the workbook." type="100" refreshedVersion="8" minRefreshableVersion="5">
    <extLst>
      <ext xmlns:x15="http://schemas.microsoft.com/office/spreadsheetml/2010/11/main" uri="{DE250136-89BD-433C-8126-D09CA5730AF9}">
        <x15:connection id="2910e313-95f5-4f10-8423-11611fbf0c60"/>
      </ext>
    </extLst>
  </connection>
  <connection id="2" xr16:uid="{B8854690-CDAB-409D-8B4D-9FE4C908E1E0}" name="Query - Date" description="Connection to the 'Date' query in the workbook." type="100" refreshedVersion="8" minRefreshableVersion="5">
    <extLst>
      <ext xmlns:x15="http://schemas.microsoft.com/office/spreadsheetml/2010/11/main" uri="{DE250136-89BD-433C-8126-D09CA5730AF9}">
        <x15:connection id="135c66da-7f8d-49cb-b795-41f61bf7794a"/>
      </ext>
    </extLst>
  </connection>
  <connection id="3" xr16:uid="{44982BB9-D682-49D1-994F-47725F19C741}" name="Query - Dim_Customers" description="Connection to the 'Dim_Customers' query in the workbook." type="100" refreshedVersion="8" minRefreshableVersion="5">
    <extLst>
      <ext xmlns:x15="http://schemas.microsoft.com/office/spreadsheetml/2010/11/main" uri="{DE250136-89BD-433C-8126-D09CA5730AF9}">
        <x15:connection id="82f91964-d3bd-4441-a1be-211531d3a977"/>
      </ext>
    </extLst>
  </connection>
  <connection id="4" xr16:uid="{2A375953-76FE-423D-8C45-5B3F18B11567}" name="Query - Dim_Products" description="Connection to the 'Dim_Products' query in the workbook." type="100" refreshedVersion="8" minRefreshableVersion="5">
    <extLst>
      <ext xmlns:x15="http://schemas.microsoft.com/office/spreadsheetml/2010/11/main" uri="{DE250136-89BD-433C-8126-D09CA5730AF9}">
        <x15:connection id="6a9d1b1c-f839-402d-9f2c-0792e7ab22c8">
          <x15:oledbPr connection="Provider=Microsoft.Mashup.OleDb.1;Data Source=$Workbook$;Location=Dim_Products;Extended Properties=&quot;&quot;">
            <x15:dbTables>
              <x15:dbTable name="Dim_Products"/>
            </x15:dbTables>
          </x15:oledbPr>
        </x15:connection>
      </ext>
    </extLst>
  </connection>
  <connection id="5" xr16:uid="{2A585358-FD20-4FF6-AEAB-6048FC6DBC1D}" name="Query - Dim_SalesPersons" description="Connection to the 'Dim_SalesPersons' query in the workbook." type="100" refreshedVersion="8" minRefreshableVersion="5">
    <extLst>
      <ext xmlns:x15="http://schemas.microsoft.com/office/spreadsheetml/2010/11/main" uri="{DE250136-89BD-433C-8126-D09CA5730AF9}">
        <x15:connection id="1fb51415-8314-42c1-b59d-33977bf1e003">
          <x15:oledbPr connection="Provider=Microsoft.Mashup.OleDb.1;Data Source=$Workbook$;Location=Dim_SalesPersons;Extended Properties=&quot;&quot;">
            <x15:dbTables>
              <x15:dbTable name="Dim_SalesPersons"/>
            </x15:dbTables>
          </x15:oledbPr>
        </x15:connection>
      </ext>
    </extLst>
  </connection>
  <connection id="6" xr16:uid="{4424D454-69C2-404B-8879-A82404A3C82D}" name="Query - fact_table" description="Connection to the 'fact_table' query in the workbook." type="100" refreshedVersion="8" minRefreshableVersion="5">
    <extLst>
      <ext xmlns:x15="http://schemas.microsoft.com/office/spreadsheetml/2010/11/main" uri="{DE250136-89BD-433C-8126-D09CA5730AF9}">
        <x15:connection id="9063f7d9-8e2c-4d44-b660-f4c592af408a">
          <x15:oledbPr connection="Provider=Microsoft.Mashup.OleDb.1;Data Source=$Workbook$;Location=fact_table;Extended Properties=&quot;&quot;">
            <x15:dbTables>
              <x15:dbTable name="fact_table"/>
            </x15:dbTables>
          </x15:oledbPr>
        </x15:connection>
      </ext>
    </extLst>
  </connection>
  <connection id="7" xr16:uid="{A614BA1B-2406-4A4C-A09E-EFCA7B6C9C4C}"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9394de75-4576-4b38-bf3e-d03879db7fc6">
          <x15:oledbPr connection="Provider=Microsoft.Mashup.OleDb.1;Data Source=$Workbook$;Location=monthly_store_targets;Extended Properties=&quot;&quot;">
            <x15:dbTables>
              <x15:dbTable name="monthly_store_targets"/>
            </x15:dbTables>
          </x15:oledbPr>
        </x15:connection>
      </ext>
    </extLst>
  </connection>
  <connection id="8" xr16:uid="{D95AB42B-EE87-4F0C-B51E-828D034E91AC}"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<sst xmlns="http://schemas.openxmlformats.org/spreadsheetml/2006/main" count="200" uniqueCount="121">
  <si>
    <t>COGS</t>
  </si>
  <si>
    <t>Profit Margin</t>
  </si>
  <si>
    <t>% Profit Margin</t>
  </si>
  <si>
    <t># Transactions</t>
  </si>
  <si>
    <t>Refund Rate</t>
  </si>
  <si>
    <t># Products</t>
  </si>
  <si>
    <t>Barron-Fleming</t>
  </si>
  <si>
    <t>Berg-Trujillo</t>
  </si>
  <si>
    <t>Lee-Myers</t>
  </si>
  <si>
    <t>Lopez</t>
  </si>
  <si>
    <t>Martinez</t>
  </si>
  <si>
    <t>Miller</t>
  </si>
  <si>
    <t>Myers-Lopez</t>
  </si>
  <si>
    <t>Novak PLC</t>
  </si>
  <si>
    <t>Thomas</t>
  </si>
  <si>
    <t>Valdez</t>
  </si>
  <si>
    <t>Grand Total</t>
  </si>
  <si>
    <t>QTY Returned</t>
  </si>
  <si>
    <t>QTY Sold</t>
  </si>
  <si>
    <t>Revenue</t>
  </si>
  <si>
    <t>Refund</t>
  </si>
  <si>
    <t>Target</t>
  </si>
  <si>
    <t>Store Name</t>
  </si>
  <si>
    <t>Variance</t>
  </si>
  <si>
    <t>Jan</t>
  </si>
  <si>
    <t>Feb</t>
  </si>
  <si>
    <t>Mar</t>
  </si>
  <si>
    <t>Apr</t>
  </si>
  <si>
    <t>May</t>
  </si>
  <si>
    <t>Jun</t>
  </si>
  <si>
    <t>Jul</t>
  </si>
  <si>
    <t>Aug</t>
  </si>
  <si>
    <t>Sep</t>
  </si>
  <si>
    <t>Oct</t>
  </si>
  <si>
    <t>Nov</t>
  </si>
  <si>
    <t>Dec</t>
  </si>
  <si>
    <t>Month Name</t>
  </si>
  <si>
    <t>Highlight</t>
  </si>
  <si>
    <t>Large1</t>
  </si>
  <si>
    <t>Large2</t>
  </si>
  <si>
    <t>Day Type</t>
  </si>
  <si>
    <t>Weekday</t>
  </si>
  <si>
    <t>Weekend</t>
  </si>
  <si>
    <t>Revenue2</t>
  </si>
  <si>
    <t>Quarter</t>
  </si>
  <si>
    <t>Q-1</t>
  </si>
  <si>
    <t>Q-2</t>
  </si>
  <si>
    <t>Q-3</t>
  </si>
  <si>
    <t>Q-4</t>
  </si>
  <si>
    <t>Average</t>
  </si>
  <si>
    <t>Day Name</t>
  </si>
  <si>
    <t>Sun</t>
  </si>
  <si>
    <t>Mon</t>
  </si>
  <si>
    <t>Tue</t>
  </si>
  <si>
    <t>Wed</t>
  </si>
  <si>
    <t>Thu</t>
  </si>
  <si>
    <t>Fri</t>
  </si>
  <si>
    <t>Sat</t>
  </si>
  <si>
    <t>Option</t>
  </si>
  <si>
    <t>Combo Box</t>
  </si>
  <si>
    <t>Location</t>
  </si>
  <si>
    <t>Customers</t>
  </si>
  <si>
    <t>Bobby Abbott</t>
  </si>
  <si>
    <t>Christine Hawkins</t>
  </si>
  <si>
    <t>Jeffery Powell</t>
  </si>
  <si>
    <t>John Brown</t>
  </si>
  <si>
    <t>Judith Simmons</t>
  </si>
  <si>
    <t>Kristine Barrett</t>
  </si>
  <si>
    <t>Laura Gross</t>
  </si>
  <si>
    <t>Lisa West</t>
  </si>
  <si>
    <t>Paul Noble</t>
  </si>
  <si>
    <t>Travis Ewing</t>
  </si>
  <si>
    <t>Full Name</t>
  </si>
  <si>
    <t>California</t>
  </si>
  <si>
    <t>Florida</t>
  </si>
  <si>
    <t>Indiana</t>
  </si>
  <si>
    <t>Maryland</t>
  </si>
  <si>
    <t>Michigan</t>
  </si>
  <si>
    <t>Missouri</t>
  </si>
  <si>
    <t>New York</t>
  </si>
  <si>
    <t>Virginia</t>
  </si>
  <si>
    <t>Washington</t>
  </si>
  <si>
    <t>Wisconsin</t>
  </si>
  <si>
    <t># Customers</t>
  </si>
  <si>
    <t># Locations</t>
  </si>
  <si>
    <t>Locations</t>
  </si>
  <si>
    <t>Custom Age Group</t>
  </si>
  <si>
    <t>0-20</t>
  </si>
  <si>
    <t>21-30</t>
  </si>
  <si>
    <t>31-40</t>
  </si>
  <si>
    <t>41-50</t>
  </si>
  <si>
    <t>51+</t>
  </si>
  <si>
    <t>Gender</t>
  </si>
  <si>
    <t>Female</t>
  </si>
  <si>
    <t>Male</t>
  </si>
  <si>
    <t>■</t>
  </si>
  <si>
    <t>●</t>
  </si>
  <si>
    <t>New Chart</t>
  </si>
  <si>
    <t>Return Rate</t>
  </si>
  <si>
    <t>Attorney Mist</t>
  </si>
  <si>
    <t>Begin Brew</t>
  </si>
  <si>
    <t>Common Splash</t>
  </si>
  <si>
    <t>Eight Brew</t>
  </si>
  <si>
    <t>Onto Dew</t>
  </si>
  <si>
    <t>Product Name</t>
  </si>
  <si>
    <t>Category</t>
  </si>
  <si>
    <t>Alcoholic Beverage</t>
  </si>
  <si>
    <t>Coffee</t>
  </si>
  <si>
    <t>Energy Drink</t>
  </si>
  <si>
    <t>Juice</t>
  </si>
  <si>
    <t>Soft Drink</t>
  </si>
  <si>
    <t>Sports Drink</t>
  </si>
  <si>
    <t>Tea</t>
  </si>
  <si>
    <t>Water</t>
  </si>
  <si>
    <t>Average Customer Age</t>
  </si>
  <si>
    <t>Format</t>
  </si>
  <si>
    <t>Include Breeze</t>
  </si>
  <si>
    <t>Itself Breeze</t>
  </si>
  <si>
    <t>Property Mist</t>
  </si>
  <si>
    <t>Race Rush</t>
  </si>
  <si>
    <t>Somebody Fusion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</si>
</sst>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0"/>
    <numFmt numFmtId="165" formatCode="0.00%;\-0.00%;0.00%"/>
    <numFmt numFmtId="166" formatCode="[&gt;=1000000]\$0.0,,&quot;M&quot;;[&gt;=1000]\$0.0,&quot;K&quot;;0"/>
    <numFmt numFmtId="167" formatCode="[&gt;=1000000]0.0,,&quot;M&quot;;[&gt;=1000]0.0,&quot;K&quot;;0"/>
    <numFmt numFmtId="168" formatCode="[&gt;=1000000]\$0,,&quot;M&quot;;[&gt;=1000]\$0,&quot;K&quot;;0"/>
    <numFmt numFmtId="169" formatCode="0.0%"/>
    <numFmt numFmtId="170" formatCode="\+0.0%;\-0.0%"/>
    <numFmt numFmtId="171" formatCode=";;"/>
    <numFmt numFmtId="172" formatCode="[&gt;=1000000]\$0,,&quot;M&quot;;[&gt;=1000]\$0,&quot;K&quot;;\$0"/>
    <numFmt numFmtId="173" formatCode="0.0"/>
  </numFmts>
  <fonts count="6" x14ac:knownFonts="1">
    <font>
      <sz val="11"/>
      <color theme="1"/>
      <name val="Aptos Narrow"/>
      <family val="2"/>
      <scheme val="minor"/>
    </font>
    <font>
      <sz val="20"/>
      <color theme="1"/>
      <name val="Aptos Narrow"/>
      <family val="2"/>
      <scheme val="minor"/>
    </font>
    <font>
      <b/>
      <sz val="20"/>
      <color theme="1"/>
      <name val="Aptos Narrow"/>
      <family val="2"/>
      <scheme val="minor"/>
    </font>
    <font>
      <b/>
      <sz val="11"/>
      <color theme="1"/>
      <name val="Aptos Narrow"/>
      <family val="2"/>
      <scheme val="minor"/>
    </font>
    <font>
      <sz val="12"/>
      <color theme="1"/>
      <name val="Aptos Narrow"/>
      <family val="2"/>
      <scheme val="minor"/>
    </font>
    <font>
      <sz val="8"/>
      <name val="Segoe UI"/>
      <family val="2"/>
    </font>
  </fonts>
  <fills count="15">
    <fill>
      <patternFill patternType="none"/>
    </fill>
    <fill>
      <patternFill patternType="gray125"/>
    </fill>
    <fill>
      <patternFill patternType="solid">
        <fgColor rgb="FF131A2E"/>
        <bgColor indexed="64"/>
      </patternFill>
    </fill>
    <fill>
      <patternFill patternType="solid">
        <fgColor rgb="FFEDF5FC"/>
        <bgColor indexed="64"/>
      </patternFill>
    </fill>
    <fill>
      <patternFill patternType="solid">
        <fgColor rgb="FF0A2B43"/>
        <bgColor indexed="64"/>
      </patternFill>
    </fill>
    <fill>
      <patternFill patternType="solid">
        <fgColor rgb="FF264653"/>
        <bgColor indexed="64"/>
      </patternFill>
    </fill>
    <fill>
      <patternFill patternType="solid">
        <fgColor rgb="FF2A9D8F"/>
        <bgColor indexed="64"/>
      </patternFill>
    </fill>
    <fill>
      <patternFill patternType="solid">
        <fgColor rgb="FFE9C46A"/>
        <bgColor indexed="64"/>
      </patternFill>
    </fill>
    <fill>
      <patternFill patternType="solid">
        <fgColor rgb="FFF4A261"/>
        <bgColor indexed="64"/>
      </patternFill>
    </fill>
    <fill>
      <patternFill patternType="solid">
        <fgColor rgb="FFE76F51"/>
        <bgColor indexed="64"/>
      </patternFill>
    </fill>
    <fill>
      <patternFill patternType="solid">
        <fgColor rgb="FF06D6A0"/>
        <bgColor indexed="64"/>
      </patternFill>
    </fill>
    <fill>
      <patternFill patternType="solid">
        <fgColor rgb="FF118AB2"/>
        <bgColor indexed="64"/>
      </patternFill>
    </fill>
    <fill>
      <patternFill patternType="solid">
        <fgColor rgb="FFEF476F"/>
        <bgColor indexed="64"/>
      </patternFill>
    </fill>
    <fill>
      <patternFill patternType="solid">
        <fgColor theme="1" tint="0.499984740745262"/>
        <bgColor indexed="64"/>
      </patternFill>
    </fill>
    <fill>
      <patternFill patternType="solid">
        <fgColor rgb="FFC00000"/>
        <bgColor indexed="64"/>
      </patternFill>
    </fill>
  </fills>
  <borders count="6">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rgb="FF0A2B43"/>
      </left>
      <right style="medium">
        <color rgb="FF0A2B43"/>
      </right>
      <top style="medium">
        <color rgb="FF0A2B43"/>
      </top>
      <bottom style="medium">
        <color rgb="FF0A2B43"/>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0">
    <xf numFmtId="0" fontId="0" fillId="0" borderId="0" xfId="0"/>
    <xf numFmtId="164" fontId="0" fillId="0" borderId="0" xfId="0" applyNumberFormat="1"/>
    <xf numFmtId="165" fontId="0" fillId="0" borderId="0" xfId="0" applyNumberFormat="1"/>
    <xf numFmtId="3" fontId="0" fillId="0" borderId="0" xfId="0" applyNumberFormat="1"/>
    <xf numFmtId="0" fontId="0" fillId="2" borderId="0" xfId="0" applyFill="1"/>
    <xf numFmtId="0" fontId="0" fillId="3" borderId="0" xfId="0" applyFill="1"/>
    <xf numFmtId="0" fontId="0" fillId="0" borderId="0" xfId="0" pivotButton="1"/>
    <xf numFmtId="0" fontId="0" fillId="10" borderId="0" xfId="0" applyFill="1"/>
    <xf numFmtId="0" fontId="0" fillId="12" borderId="0" xfId="0" applyFill="1"/>
    <xf numFmtId="0" fontId="0" fillId="5" borderId="1" xfId="0" applyFill="1" applyBorder="1"/>
    <xf numFmtId="0" fontId="0" fillId="6" borderId="2" xfId="0" applyFill="1" applyBorder="1"/>
    <xf numFmtId="0" fontId="0" fillId="7" borderId="2" xfId="0" applyFill="1" applyBorder="1"/>
    <xf numFmtId="0" fontId="0" fillId="8" borderId="2" xfId="0" applyFill="1" applyBorder="1"/>
    <xf numFmtId="0" fontId="0" fillId="9" borderId="2" xfId="0" applyFill="1" applyBorder="1"/>
    <xf numFmtId="0" fontId="0" fillId="10" borderId="2" xfId="0" applyFill="1" applyBorder="1"/>
    <xf numFmtId="0" fontId="0" fillId="11" borderId="2" xfId="0" applyFill="1" applyBorder="1"/>
    <xf numFmtId="0" fontId="0" fillId="12" borderId="2" xfId="0" applyFill="1" applyBorder="1"/>
    <xf numFmtId="0" fontId="0" fillId="4" borderId="2" xfId="0" applyFill="1" applyBorder="1"/>
    <xf numFmtId="0" fontId="0" fillId="3" borderId="2" xfId="0" applyFill="1" applyBorder="1"/>
    <xf numFmtId="0" fontId="0" fillId="2" borderId="3" xfId="0" applyFill="1" applyBorder="1"/>
    <xf numFmtId="166" fontId="0" fillId="0" borderId="0" xfId="0" applyNumberFormat="1"/>
    <xf numFmtId="167" fontId="0" fillId="0" borderId="0" xfId="0" applyNumberFormat="1"/>
    <xf numFmtId="0" fontId="1" fillId="0" borderId="0" xfId="0" applyFont="1" applyAlignment="1">
      <alignment horizontal="center" vertical="center"/>
    </xf>
    <xf numFmtId="168" fontId="0" fillId="0" borderId="0" xfId="0" applyNumberFormat="1"/>
    <xf numFmtId="169" fontId="0" fillId="0" borderId="0" xfId="0" applyNumberFormat="1"/>
    <xf numFmtId="170" fontId="0" fillId="0" borderId="0" xfId="0" applyNumberFormat="1"/>
    <xf numFmtId="0" fontId="0" fillId="13" borderId="0" xfId="0" applyFill="1"/>
    <xf numFmtId="0" fontId="3" fillId="0" borderId="0" xfId="0" applyFont="1"/>
    <xf numFmtId="10" fontId="0" fillId="0" borderId="0" xfId="0" applyNumberFormat="1"/>
    <xf numFmtId="171" fontId="0" fillId="3" borderId="4" xfId="0" applyNumberFormat="1" applyFill="1" applyBorder="1"/>
    <xf numFmtId="9" fontId="0" fillId="0" borderId="0" xfId="0" applyNumberFormat="1"/>
    <xf numFmtId="0" fontId="0" fillId="14" borderId="0" xfId="0" applyFill="1"/>
    <xf numFmtId="0" fontId="0" fillId="14" borderId="5" xfId="0" applyFill="1" applyBorder="1"/>
    <xf numFmtId="172" fontId="0" fillId="0" borderId="0" xfId="0" applyNumberFormat="1"/>
    <xf numFmtId="1" fontId="0" fillId="0" borderId="0" xfId="0" applyNumberFormat="1"/>
    <xf numFmtId="9" fontId="4" fillId="0" borderId="0" xfId="0" applyNumberFormat="1" applyFont="1" applyAlignment="1">
      <alignment horizontal="center" vertical="center"/>
    </xf>
    <xf numFmtId="166" fontId="0" fillId="0" borderId="0" xfId="0" applyNumberFormat="1" applyAlignment="1">
      <alignment horizontal="right"/>
    </xf>
    <xf numFmtId="0" fontId="3" fillId="2" borderId="0" xfId="0" applyFont="1" applyFill="1"/>
    <xf numFmtId="0" fontId="2" fillId="0" borderId="0" xfId="0" applyFont="1" applyAlignment="1">
      <alignment horizontal="center" vertical="center"/>
    </xf>
    <xf numFmtId="173" fontId="0" fillId="0" borderId="0" xfId="0" applyNumberFormat="1"/>
  </cellXfs>
  <cellStyles count="1">
    <cellStyle name="Normal" xfId="0" builtinId="0"/>
  </cellStyles>
  <dxfs count="59">
    <dxf>
      <numFmt numFmtId="167" formatCode="[&gt;=1000000]0.0,,&quot;M&quot;;[&gt;=1000]0.0,&quot;K&quot;;0"/>
    </dxf>
    <dxf>
      <font>
        <color rgb="FF06D6A0"/>
      </font>
    </dxf>
    <dxf>
      <font>
        <color rgb="FFEF476F"/>
      </font>
    </dxf>
    <dxf>
      <font>
        <color rgb="FFE9C46A"/>
      </font>
      <fill>
        <patternFill>
          <bgColor rgb="FFE9C46A"/>
        </patternFill>
      </fill>
    </dxf>
    <dxf>
      <font>
        <color rgb="FF2A9D8F"/>
      </font>
      <fill>
        <patternFill>
          <bgColor rgb="FF2A9D8F"/>
        </patternFill>
      </fill>
    </dxf>
    <dxf>
      <font>
        <color rgb="FF06D6A0"/>
      </font>
    </dxf>
    <dxf>
      <font>
        <color rgb="FFEF476F"/>
      </font>
    </dxf>
    <dxf>
      <font>
        <color rgb="FFEF476F"/>
      </font>
    </dxf>
    <dxf>
      <font>
        <color rgb="FF06D6A0"/>
      </font>
    </dxf>
    <dxf>
      <numFmt numFmtId="166" formatCode="[&gt;=1000000]\$0.0,,&quot;M&quot;;[&gt;=1000]\$0.0,&quot;K&quot;;0"/>
    </dxf>
    <dxf>
      <numFmt numFmtId="169" formatCode="0.0%"/>
    </dxf>
    <dxf>
      <numFmt numFmtId="172" formatCode="[&gt;=1000000]\$0,,&quot;M&quot;;[&gt;=1000]\$0,&quot;K&quot;;\$0"/>
    </dxf>
    <dxf>
      <numFmt numFmtId="3" formatCode="#,##0"/>
    </dxf>
    <dxf>
      <numFmt numFmtId="166" formatCode="[&gt;=1000000]\$0.0,,&quot;M&quot;;[&gt;=1000]\$0.0,&quot;K&quot;;0"/>
    </dxf>
    <dxf>
      <numFmt numFmtId="172" formatCode="[&gt;=1000000]\$0,,&quot;M&quot;;[&gt;=1000]\$0,&quot;K&quot;;\$0"/>
    </dxf>
    <dxf>
      <numFmt numFmtId="166" formatCode="[&gt;=1000000]\$0.0,,&quot;M&quot;;[&gt;=1000]\$0.0,&quot;K&quot;;0"/>
    </dxf>
    <dxf>
      <numFmt numFmtId="166" formatCode="[&gt;=1000000]\$0.0,,&quot;M&quot;;[&gt;=1000]\$0.0,&quot;K&quot;;0"/>
    </dxf>
    <dxf>
      <numFmt numFmtId="166" formatCode="[&gt;=1000000]\$0.0,,&quot;M&quot;;[&gt;=1000]\$0.0,&quot;K&quot;;0"/>
    </dxf>
    <dxf>
      <numFmt numFmtId="169" formatCode="0.0%"/>
    </dxf>
    <dxf>
      <numFmt numFmtId="14" formatCode="0.00%"/>
    </dxf>
    <dxf>
      <numFmt numFmtId="166" formatCode="[&gt;=1000000]\$0.0,,&quot;M&quot;;[&gt;=1000]\$0.0,&quot;K&quot;;0"/>
    </dxf>
    <dxf>
      <numFmt numFmtId="166" formatCode="[&gt;=1000000]\$0.0,,&quot;M&quot;;[&gt;=1000]\$0.0,&quot;K&quot;;0"/>
    </dxf>
    <dxf>
      <numFmt numFmtId="170" formatCode="\+0.0%;\-0.0%"/>
    </dxf>
    <dxf>
      <numFmt numFmtId="14" formatCode="0.00%"/>
    </dxf>
    <dxf>
      <numFmt numFmtId="172" formatCode="[&gt;=1000000]\$0,,&quot;M&quot;;[&gt;=1000]\$0,&quot;K&quot;;\$0"/>
    </dxf>
    <dxf>
      <numFmt numFmtId="172" formatCode="[&gt;=1000000]\$0,,&quot;M&quot;;[&gt;=1000]\$0,&quot;K&quot;;\$0"/>
    </dxf>
    <dxf>
      <numFmt numFmtId="1" formatCode="0"/>
    </dxf>
    <dxf>
      <numFmt numFmtId="166" formatCode="[&gt;=1000000]\$0.0,,&quot;M&quot;;[&gt;=1000]\$0.0,&quot;K&quot;;0"/>
    </dxf>
    <dxf>
      <numFmt numFmtId="1" formatCode="0"/>
    </dxf>
    <dxf>
      <numFmt numFmtId="0" formatCode="General"/>
    </dxf>
    <dxf>
      <numFmt numFmtId="166" formatCode="[&gt;=1000000]\$0.0,,&quot;M&quot;;[&gt;=1000]\$0.0,&quot;K&quot;;0"/>
    </dxf>
    <dxf>
      <numFmt numFmtId="1" formatCode="0"/>
    </dxf>
    <dxf>
      <numFmt numFmtId="172" formatCode="[&gt;=1000000]\$0,,&quot;M&quot;;[&gt;=1000]\$0,&quot;K&quot;;\$0"/>
    </dxf>
    <dxf>
      <numFmt numFmtId="172" formatCode="[&gt;=1000000]\$0,,&quot;M&quot;;[&gt;=1000]\$0,&quot;K&quot;;\$0"/>
    </dxf>
    <dxf>
      <numFmt numFmtId="0" formatCode="General"/>
    </dxf>
    <dxf>
      <numFmt numFmtId="168" formatCode="[&gt;=1000000]\$0,,&quot;M&quot;;[&gt;=1000]\$0,&quot;K&quot;;0"/>
    </dxf>
    <dxf>
      <numFmt numFmtId="170" formatCode="\+0.0%;\-0.0%"/>
    </dxf>
    <dxf>
      <numFmt numFmtId="14" formatCode="0.00%"/>
    </dxf>
    <dxf>
      <numFmt numFmtId="166" formatCode="[&gt;=1000000]\$0.0,,&quot;M&quot;;[&gt;=1000]\$0.0,&quot;K&quot;;0"/>
    </dxf>
    <dxf>
      <numFmt numFmtId="170" formatCode="\+0.0%;\-0.0%"/>
    </dxf>
    <dxf>
      <numFmt numFmtId="14" formatCode="0.00%"/>
    </dxf>
    <dxf>
      <numFmt numFmtId="166" formatCode="[&gt;=1000000]\$0.0,,&quot;M&quot;;[&gt;=1000]\$0.0,&quot;K&quot;;0"/>
    </dxf>
    <dxf>
      <numFmt numFmtId="13" formatCode="0%"/>
    </dxf>
    <dxf>
      <numFmt numFmtId="14" formatCode="0.0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7"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font>
        <b/>
        <i val="0"/>
        <sz val="12"/>
        <color rgb="FF131A2E"/>
      </font>
      <border>
        <bottom style="thin">
          <color theme="4"/>
        </bottom>
        <vertical/>
        <horizontal/>
      </border>
    </dxf>
    <dxf>
      <font>
        <color theme="1"/>
      </font>
      <fill>
        <patternFill>
          <bgColor rgb="FFEDF5FC"/>
        </patternFill>
      </fill>
      <border diagonalUp="0" diagonalDown="0">
        <left/>
        <right/>
        <top/>
        <bottom/>
        <vertical/>
        <horizontal/>
      </border>
    </dxf>
  </dxfs>
  <tableStyles count="1" defaultTableStyle="TableStyleMedium2" defaultPivotStyle="PivotStyleLight16">
    <tableStyle name="SlicerStyleLight1 2" pivot="0" table="0" count="10" xr9:uid="{12C029ED-EF0D-478A-BD21-83E8BA0E496B}">
      <tableStyleElement type="wholeTable" dxfId="58"/>
      <tableStyleElement type="headerRow" dxfId="57"/>
    </tableStyle>
  </tableStyles>
  <colors>
    <mruColors>
      <color rgb="FFEDF5FC"/>
      <color rgb="FFE76F51"/>
      <color rgb="FFE9C46A"/>
      <color rgb="FF131A2E"/>
      <color rgb="FFEF476F"/>
      <color rgb="FF06D6A0"/>
      <color rgb="FF264653"/>
      <color rgb="FF0A2B43"/>
      <color rgb="FF118AB2"/>
      <color rgb="FF2A9D8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1"/>
            <color theme="0"/>
          </font>
          <fill>
            <patternFill patternType="solid">
              <fgColor theme="4" tint="0.79995117038483843"/>
              <bgColor rgb="FF118AB2"/>
            </patternFill>
          </fill>
          <border>
            <left/>
            <right/>
            <top/>
            <bottom style="thin">
              <color rgb="FFCCCCCC"/>
            </bottom>
            <vertical/>
            <horizontal/>
          </border>
        </dxf>
        <dxf>
          <font>
            <sz val="11"/>
            <color theme="0"/>
          </font>
          <fill>
            <patternFill patternType="solid">
              <fgColor theme="4" tint="0.59999389629810485"/>
              <bgColor rgb="FF118AB2"/>
            </patternFill>
          </fill>
          <border diagonalUp="0" diagonalDown="0">
            <left/>
            <right/>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sheetMetadata" Target="metadata.xml"/><Relationship Id="rId47" Type="http://schemas.openxmlformats.org/officeDocument/2006/relationships/customXml" Target="../customXml/item3.xml"/><Relationship Id="rId63" Type="http://schemas.openxmlformats.org/officeDocument/2006/relationships/customXml" Target="../customXml/item19.xml"/><Relationship Id="rId68" Type="http://schemas.openxmlformats.org/officeDocument/2006/relationships/customXml" Target="../customXml/item24.xml"/><Relationship Id="rId84" Type="http://schemas.openxmlformats.org/officeDocument/2006/relationships/customXml" Target="../customXml/item40.xml"/><Relationship Id="rId89" Type="http://schemas.openxmlformats.org/officeDocument/2006/relationships/customXml" Target="../customXml/item45.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pivotCacheDefinition" Target="pivotCache/pivotCacheDefinition24.xml"/><Relationship Id="rId37" Type="http://schemas.microsoft.com/office/2007/relationships/slicerCache" Target="slicerCaches/slicerCache4.xml"/><Relationship Id="rId53" Type="http://schemas.openxmlformats.org/officeDocument/2006/relationships/customXml" Target="../customXml/item9.xml"/><Relationship Id="rId58" Type="http://schemas.openxmlformats.org/officeDocument/2006/relationships/customXml" Target="../customXml/item14.xml"/><Relationship Id="rId74" Type="http://schemas.openxmlformats.org/officeDocument/2006/relationships/customXml" Target="../customXml/item30.xml"/><Relationship Id="rId79" Type="http://schemas.openxmlformats.org/officeDocument/2006/relationships/customXml" Target="../customXml/item35.xml"/><Relationship Id="rId5" Type="http://schemas.openxmlformats.org/officeDocument/2006/relationships/worksheet" Target="worksheets/sheet5.xml"/><Relationship Id="rId90" Type="http://schemas.openxmlformats.org/officeDocument/2006/relationships/customXml" Target="../customXml/item46.xml"/><Relationship Id="rId95" Type="http://schemas.openxmlformats.org/officeDocument/2006/relationships/customXml" Target="../customXml/item51.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43" Type="http://schemas.openxmlformats.org/officeDocument/2006/relationships/powerPivotData" Target="model/item.data"/><Relationship Id="rId48" Type="http://schemas.openxmlformats.org/officeDocument/2006/relationships/customXml" Target="../customXml/item4.xml"/><Relationship Id="rId64" Type="http://schemas.openxmlformats.org/officeDocument/2006/relationships/customXml" Target="../customXml/item20.xml"/><Relationship Id="rId69" Type="http://schemas.openxmlformats.org/officeDocument/2006/relationships/customXml" Target="../customXml/item25.xml"/><Relationship Id="rId80" Type="http://schemas.openxmlformats.org/officeDocument/2006/relationships/customXml" Target="../customXml/item36.xml"/><Relationship Id="rId85"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pivotCacheDefinition" Target="pivotCache/pivotCacheDefinition25.xml"/><Relationship Id="rId38" Type="http://schemas.openxmlformats.org/officeDocument/2006/relationships/theme" Target="theme/theme1.xml"/><Relationship Id="rId46" Type="http://schemas.openxmlformats.org/officeDocument/2006/relationships/customXml" Target="../customXml/item2.xml"/><Relationship Id="rId59" Type="http://schemas.openxmlformats.org/officeDocument/2006/relationships/customXml" Target="../customXml/item15.xml"/><Relationship Id="rId67" Type="http://schemas.openxmlformats.org/officeDocument/2006/relationships/customXml" Target="../customXml/item23.xml"/><Relationship Id="rId20" Type="http://schemas.openxmlformats.org/officeDocument/2006/relationships/pivotCacheDefinition" Target="pivotCache/pivotCacheDefinition12.xml"/><Relationship Id="rId41" Type="http://schemas.openxmlformats.org/officeDocument/2006/relationships/sharedStrings" Target="sharedStrings.xml"/><Relationship Id="rId54" Type="http://schemas.openxmlformats.org/officeDocument/2006/relationships/customXml" Target="../customXml/item10.xml"/><Relationship Id="rId62" Type="http://schemas.openxmlformats.org/officeDocument/2006/relationships/customXml" Target="../customXml/item18.xml"/><Relationship Id="rId70" Type="http://schemas.openxmlformats.org/officeDocument/2006/relationships/customXml" Target="../customXml/item26.xml"/><Relationship Id="rId75" Type="http://schemas.openxmlformats.org/officeDocument/2006/relationships/customXml" Target="../customXml/item31.xml"/><Relationship Id="rId83" Type="http://schemas.openxmlformats.org/officeDocument/2006/relationships/customXml" Target="../customXml/item39.xml"/><Relationship Id="rId88" Type="http://schemas.openxmlformats.org/officeDocument/2006/relationships/customXml" Target="../customXml/item44.xml"/><Relationship Id="rId91" Type="http://schemas.openxmlformats.org/officeDocument/2006/relationships/customXml" Target="../customXml/item47.xml"/><Relationship Id="rId96" Type="http://schemas.openxmlformats.org/officeDocument/2006/relationships/customXml" Target="../customXml/item5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microsoft.com/office/2007/relationships/slicerCache" Target="slicerCaches/slicerCache3.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73" Type="http://schemas.openxmlformats.org/officeDocument/2006/relationships/customXml" Target="../customXml/item29.xml"/><Relationship Id="rId78" Type="http://schemas.openxmlformats.org/officeDocument/2006/relationships/customXml" Target="../customXml/item34.xml"/><Relationship Id="rId81" Type="http://schemas.openxmlformats.org/officeDocument/2006/relationships/customXml" Target="../customXml/item37.xml"/><Relationship Id="rId86" Type="http://schemas.openxmlformats.org/officeDocument/2006/relationships/customXml" Target="../customXml/item42.xml"/><Relationship Id="rId94" Type="http://schemas.openxmlformats.org/officeDocument/2006/relationships/customXml" Target="../customXml/item50.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connections" Target="connections.xml"/><Relationship Id="rId34" Type="http://schemas.microsoft.com/office/2007/relationships/slicerCache" Target="slicerCaches/slicerCache1.xml"/><Relationship Id="rId50" Type="http://schemas.openxmlformats.org/officeDocument/2006/relationships/customXml" Target="../customXml/item6.xml"/><Relationship Id="rId55" Type="http://schemas.openxmlformats.org/officeDocument/2006/relationships/customXml" Target="../customXml/item11.xml"/><Relationship Id="rId76" Type="http://schemas.openxmlformats.org/officeDocument/2006/relationships/customXml" Target="../customXml/item32.xml"/><Relationship Id="rId97" Type="http://schemas.openxmlformats.org/officeDocument/2006/relationships/customXml" Target="../customXml/item53.xml"/><Relationship Id="rId7" Type="http://schemas.openxmlformats.org/officeDocument/2006/relationships/worksheet" Target="worksheets/sheet7.xml"/><Relationship Id="rId71" Type="http://schemas.openxmlformats.org/officeDocument/2006/relationships/customXml" Target="../customXml/item27.xml"/><Relationship Id="rId92" Type="http://schemas.openxmlformats.org/officeDocument/2006/relationships/customXml" Target="../customXml/item48.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styles" Target="styles.xml"/><Relationship Id="rId45" Type="http://schemas.openxmlformats.org/officeDocument/2006/relationships/customXml" Target="../customXml/item1.xml"/><Relationship Id="rId66" Type="http://schemas.openxmlformats.org/officeDocument/2006/relationships/customXml" Target="../customXml/item22.xml"/><Relationship Id="rId87" Type="http://schemas.openxmlformats.org/officeDocument/2006/relationships/customXml" Target="../customXml/item43.xml"/><Relationship Id="rId61" Type="http://schemas.openxmlformats.org/officeDocument/2006/relationships/customXml" Target="../customXml/item17.xml"/><Relationship Id="rId82" Type="http://schemas.openxmlformats.org/officeDocument/2006/relationships/customXml" Target="../customXml/item38.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30" Type="http://schemas.openxmlformats.org/officeDocument/2006/relationships/pivotCacheDefinition" Target="pivotCache/pivotCacheDefinition22.xml"/><Relationship Id="rId35" Type="http://schemas.microsoft.com/office/2007/relationships/slicerCache" Target="slicerCaches/slicerCache2.xml"/><Relationship Id="rId56" Type="http://schemas.openxmlformats.org/officeDocument/2006/relationships/customXml" Target="../customXml/item12.xml"/><Relationship Id="rId77" Type="http://schemas.openxmlformats.org/officeDocument/2006/relationships/customXml" Target="../customXml/item33.xml"/><Relationship Id="rId8" Type="http://schemas.openxmlformats.org/officeDocument/2006/relationships/worksheet" Target="worksheets/sheet8.xml"/><Relationship Id="rId51" Type="http://schemas.openxmlformats.org/officeDocument/2006/relationships/customXml" Target="../customXml/item7.xml"/><Relationship Id="rId72" Type="http://schemas.openxmlformats.org/officeDocument/2006/relationships/customXml" Target="../customXml/item28.xml"/><Relationship Id="rId93" Type="http://schemas.openxmlformats.org/officeDocument/2006/relationships/customXml" Target="../customXml/item49.xml"/><Relationship Id="rId98" Type="http://schemas.openxmlformats.org/officeDocument/2006/relationships/customXml" Target="../customXml/item5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67336658157134E-2"/>
          <c:y val="0.11493386856054756"/>
          <c:w val="0.88885286398023777"/>
          <c:h val="0.64611394163964797"/>
        </c:manualLayout>
      </c:layout>
      <c:lineChart>
        <c:grouping val="standard"/>
        <c:varyColors val="0"/>
        <c:ser>
          <c:idx val="0"/>
          <c:order val="0"/>
          <c:tx>
            <c:strRef>
              <c:f>'Analysis 2'!$F$1</c:f>
              <c:strCache>
                <c:ptCount val="1"/>
                <c:pt idx="0">
                  <c:v>Revenue</c:v>
                </c:pt>
              </c:strCache>
            </c:strRef>
          </c:tx>
          <c:spPr>
            <a:ln w="28575" cap="rnd">
              <a:solidFill>
                <a:srgbClr val="E9C46A"/>
              </a:solidFill>
              <a:round/>
            </a:ln>
            <a:effectLst/>
          </c:spPr>
          <c:marker>
            <c:symbol val="circle"/>
            <c:size val="6"/>
            <c:spPr>
              <a:solidFill>
                <a:srgbClr val="F4A261"/>
              </a:solidFill>
              <a:ln w="9525">
                <a:noFill/>
              </a:ln>
              <a:effectLst/>
            </c:spPr>
          </c:marker>
          <c:dLbls>
            <c:dLbl>
              <c:idx val="0"/>
              <c:tx>
                <c:rich>
                  <a:bodyPr/>
                  <a:lstStyle/>
                  <a:p>
                    <a:fld id="{1B2315B6-B274-4503-BAE2-29F1A6DCF8C9}" type="CELLRANGE">
                      <a:rPr lang="en-US"/>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5BC8-4BB8-B559-27A9E29F84CC}"/>
                </c:ext>
              </c:extLst>
            </c:dLbl>
            <c:dLbl>
              <c:idx val="1"/>
              <c:tx>
                <c:rich>
                  <a:bodyPr/>
                  <a:lstStyle/>
                  <a:p>
                    <a:fld id="{B02F948B-17F8-446E-A291-975324F66440}"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BC8-4BB8-B559-27A9E29F84CC}"/>
                </c:ext>
              </c:extLst>
            </c:dLbl>
            <c:dLbl>
              <c:idx val="2"/>
              <c:tx>
                <c:rich>
                  <a:bodyPr/>
                  <a:lstStyle/>
                  <a:p>
                    <a:fld id="{E70B3D77-BFE5-4FFE-8554-4D0AD24F5E3C}"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BC8-4BB8-B559-27A9E29F84CC}"/>
                </c:ext>
              </c:extLst>
            </c:dLbl>
            <c:dLbl>
              <c:idx val="3"/>
              <c:tx>
                <c:rich>
                  <a:bodyPr/>
                  <a:lstStyle/>
                  <a:p>
                    <a:fld id="{729A0012-664B-4D81-9FA7-E1A57F814C89}"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BC8-4BB8-B559-27A9E29F84CC}"/>
                </c:ext>
              </c:extLst>
            </c:dLbl>
            <c:dLbl>
              <c:idx val="4"/>
              <c:tx>
                <c:rich>
                  <a:bodyPr/>
                  <a:lstStyle/>
                  <a:p>
                    <a:fld id="{755DA497-0A48-4977-978F-8E6CB28A0BC0}"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BC8-4BB8-B559-27A9E29F84CC}"/>
                </c:ext>
              </c:extLst>
            </c:dLbl>
            <c:dLbl>
              <c:idx val="5"/>
              <c:tx>
                <c:rich>
                  <a:bodyPr/>
                  <a:lstStyle/>
                  <a:p>
                    <a:fld id="{75C303F5-D2C0-4A9E-B4A7-C164C1130315}"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BC8-4BB8-B559-27A9E29F84CC}"/>
                </c:ext>
              </c:extLst>
            </c:dLbl>
            <c:dLbl>
              <c:idx val="6"/>
              <c:tx>
                <c:rich>
                  <a:bodyPr/>
                  <a:lstStyle/>
                  <a:p>
                    <a:fld id="{51AF7635-6314-4150-84E7-976D8002A169}"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BC8-4BB8-B559-27A9E29F84CC}"/>
                </c:ext>
              </c:extLst>
            </c:dLbl>
            <c:dLbl>
              <c:idx val="7"/>
              <c:tx>
                <c:rich>
                  <a:bodyPr/>
                  <a:lstStyle/>
                  <a:p>
                    <a:fld id="{72346F2C-8134-46DC-9D3B-AFE1B2D1F2DE}"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BC8-4BB8-B559-27A9E29F84CC}"/>
                </c:ext>
              </c:extLst>
            </c:dLbl>
            <c:dLbl>
              <c:idx val="8"/>
              <c:tx>
                <c:rich>
                  <a:bodyPr/>
                  <a:lstStyle/>
                  <a:p>
                    <a:fld id="{552D0F03-1BF4-46B5-A373-D638A2EC715C}"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BC8-4BB8-B559-27A9E29F84CC}"/>
                </c:ext>
              </c:extLst>
            </c:dLbl>
            <c:dLbl>
              <c:idx val="9"/>
              <c:tx>
                <c:rich>
                  <a:bodyPr/>
                  <a:lstStyle/>
                  <a:p>
                    <a:fld id="{145DF9FE-8E65-4D12-8F2D-C5554877582F}"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BC8-4BB8-B559-27A9E29F84CC}"/>
                </c:ext>
              </c:extLst>
            </c:dLbl>
            <c:dLbl>
              <c:idx val="10"/>
              <c:tx>
                <c:rich>
                  <a:bodyPr/>
                  <a:lstStyle/>
                  <a:p>
                    <a:fld id="{7FAE7B0C-E282-44CF-B9B6-5903AFC99D59}"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BC8-4BB8-B559-27A9E29F84CC}"/>
                </c:ext>
              </c:extLst>
            </c:dLbl>
            <c:dLbl>
              <c:idx val="11"/>
              <c:tx>
                <c:rich>
                  <a:bodyPr/>
                  <a:lstStyle/>
                  <a:p>
                    <a:fld id="{A299350F-2871-494A-AFFF-F837BA06866F}"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BC8-4BB8-B559-27A9E29F84CC}"/>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EDF5FC"/>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2'!$E$2:$E$13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2'!$F$2:$F$13</c:f>
              <c:numCache>
                <c:formatCode>[&gt;=1000000]\$0,,"M";[&gt;=1000]\$0,"K";0</c:formatCode>
                <c:ptCount val="12"/>
                <c:pt idx="0">
                  <c:v>444162.52000000014</c:v>
                </c:pt>
                <c:pt idx="1">
                  <c:v>423741.52000000037</c:v>
                </c:pt>
                <c:pt idx="2">
                  <c:v>468344.26999999949</c:v>
                </c:pt>
                <c:pt idx="3">
                  <c:v>448652.76000000007</c:v>
                </c:pt>
                <c:pt idx="4">
                  <c:v>480720.64000000001</c:v>
                </c:pt>
                <c:pt idx="5">
                  <c:v>455501.13999999996</c:v>
                </c:pt>
                <c:pt idx="6">
                  <c:v>433725.86000000045</c:v>
                </c:pt>
                <c:pt idx="7">
                  <c:v>485766.24999999977</c:v>
                </c:pt>
                <c:pt idx="8">
                  <c:v>443447.43000000028</c:v>
                </c:pt>
                <c:pt idx="9">
                  <c:v>458984.37999999971</c:v>
                </c:pt>
                <c:pt idx="10">
                  <c:v>462537.40999999939</c:v>
                </c:pt>
                <c:pt idx="11">
                  <c:v>441225.2900000001</c:v>
                </c:pt>
              </c:numCache>
            </c:numRef>
          </c:val>
          <c:smooth val="1"/>
          <c:extLst>
            <c:ext xmlns:c15="http://schemas.microsoft.com/office/drawing/2012/chart" uri="{02D57815-91ED-43cb-92C2-25804820EDAC}">
              <c15:datalabelsRange>
                <c15:f>'Analysis 2'!$H$2:$H$13</c15:f>
                <c15:dlblRangeCache>
                  <c:ptCount val="12"/>
                  <c:pt idx="4">
                    <c:v>$481K</c:v>
                  </c:pt>
                  <c:pt idx="7">
                    <c:v>$486K</c:v>
                  </c:pt>
                </c15:dlblRangeCache>
              </c15:datalabelsRange>
            </c:ext>
            <c:ext xmlns:c16="http://schemas.microsoft.com/office/drawing/2014/chart" uri="{C3380CC4-5D6E-409C-BE32-E72D297353CC}">
              <c16:uniqueId val="{0000000C-5BC8-4BB8-B559-27A9E29F84CC}"/>
            </c:ext>
          </c:extLst>
        </c:ser>
        <c:ser>
          <c:idx val="1"/>
          <c:order val="1"/>
          <c:tx>
            <c:strRef>
              <c:f>'Analysis 2'!$G$1</c:f>
              <c:strCache>
                <c:ptCount val="1"/>
                <c:pt idx="0">
                  <c:v>Target</c:v>
                </c:pt>
              </c:strCache>
            </c:strRef>
          </c:tx>
          <c:spPr>
            <a:ln w="28575" cap="rnd">
              <a:solidFill>
                <a:srgbClr val="2A9D8F"/>
              </a:solidFill>
              <a:round/>
            </a:ln>
            <a:effectLst/>
          </c:spPr>
          <c:marker>
            <c:symbol val="circle"/>
            <c:size val="6"/>
            <c:spPr>
              <a:solidFill>
                <a:srgbClr val="2A9D8F"/>
              </a:solidFill>
              <a:ln w="9525">
                <a:noFill/>
              </a:ln>
              <a:effectLst/>
            </c:spPr>
          </c:marker>
          <c:cat>
            <c:strRef>
              <c:f>'Analysis 2'!$E$2:$E$13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2'!$G$2:$G$13</c:f>
              <c:numCache>
                <c:formatCode>[&gt;=1000000]\$0,,"M";[&gt;=1000]\$0,"K";0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5BC8-4BB8-B559-27A9E29F84CC}"/>
            </c:ext>
          </c:extLst>
        </c:ser>
        <c:dLbls>
          <c:showLegendKey val="0"/>
          <c:showVal val="0"/>
          <c:showCatName val="0"/>
          <c:showSerName val="0"/>
          <c:showPercent val="0"/>
          <c:showBubbleSize val="0"/>
        </c:dLbls>
        <c:marker val="1"/>
        <c:smooth val="0"/>
        <c:axId val="1320187792"/>
        <c:axId val="1320180592"/>
      </c:lineChart>
      <c:catAx>
        <c:axId val="1320187792"/>
        <c:scaling>
          <c:orientation val="minMax"/>
        </c:scaling>
        <c:delete val="0"/>
        <c:axPos val="b"/>
        <c:numFmt formatCode="General" sourceLinked="1"/>
        <c:majorTickMark val="none"/>
        <c:minorTickMark val="none"/>
        <c:tickLblPos val="nextTo"/>
        <c:spPr>
          <a:noFill/>
          <a:ln w="9525" cap="flat" cmpd="sng" algn="ctr">
            <a:solidFill>
              <a:schemeClr val="bg2">
                <a:lumMod val="25000"/>
              </a:schemeClr>
            </a:solidFill>
            <a:round/>
          </a:ln>
          <a:effectLst/>
        </c:spPr>
        <c:txPr>
          <a:bodyPr rot="-60000000" spcFirstLastPara="1" vertOverflow="ellipsis" vert="horz" wrap="square" anchor="ctr" anchorCtr="1"/>
          <a:lstStyle/>
          <a:p>
            <a:pPr>
              <a:defRPr sz="900" b="0" i="0" u="none" strike="noStrike" kern="1200" baseline="0">
                <a:solidFill>
                  <a:srgbClr val="EDF5FC"/>
                </a:solidFill>
                <a:latin typeface="Tahoma" panose="020B0604030504040204" pitchFamily="34" charset="0"/>
                <a:ea typeface="Tahoma" panose="020B0604030504040204" pitchFamily="34" charset="0"/>
                <a:cs typeface="Tahoma" panose="020B0604030504040204" pitchFamily="34" charset="0"/>
              </a:defRPr>
            </a:pPr>
            <a:endParaRPr lang="en-US"/>
          </a:p>
        </c:txPr>
        <c:crossAx val="1320180592"/>
        <c:crosses val="autoZero"/>
        <c:auto val="1"/>
        <c:lblAlgn val="ctr"/>
        <c:lblOffset val="100"/>
        <c:noMultiLvlLbl val="0"/>
      </c:catAx>
      <c:valAx>
        <c:axId val="1320180592"/>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EDF5FC"/>
                </a:solidFill>
                <a:latin typeface="+mn-lt"/>
                <a:ea typeface="Tahoma" panose="020B0604030504040204" pitchFamily="34" charset="0"/>
                <a:cs typeface="Tahoma" panose="020B0604030504040204" pitchFamily="34" charset="0"/>
              </a:defRPr>
            </a:pPr>
            <a:endParaRPr lang="en-US"/>
          </a:p>
        </c:txPr>
        <c:crossAx val="1320187792"/>
        <c:crosses val="autoZero"/>
        <c:crossBetween val="between"/>
      </c:valAx>
      <c:spPr>
        <a:noFill/>
        <a:ln>
          <a:noFill/>
        </a:ln>
        <a:effectLst/>
      </c:spPr>
    </c:plotArea>
    <c:legend>
      <c:legendPos val="b"/>
      <c:layout>
        <c:manualLayout>
          <c:xMode val="edge"/>
          <c:yMode val="edge"/>
          <c:x val="0.36162754792449847"/>
          <c:y val="0.88128856534442623"/>
          <c:w val="0.27674472462488015"/>
          <c:h val="0.10613281830337246"/>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EDF5FC"/>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2'!$K$1</c:f>
              <c:strCache>
                <c:ptCount val="1"/>
                <c:pt idx="0">
                  <c:v>Variance</c:v>
                </c:pt>
              </c:strCache>
            </c:strRef>
          </c:tx>
          <c:spPr>
            <a:solidFill>
              <a:srgbClr val="06D6A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EDF5F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2'!$J$2:$J$13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2'!$K$2:$K$13</c:f>
              <c:numCache>
                <c:formatCode>\+0.0%;\-0.0%</c:formatCode>
                <c:ptCount val="12"/>
                <c:pt idx="0">
                  <c:v>1.1662938853230749E-2</c:v>
                </c:pt>
                <c:pt idx="1">
                  <c:v>-1.7477039225187483E-2</c:v>
                </c:pt>
                <c:pt idx="2">
                  <c:v>5.1063127397096203E-2</c:v>
                </c:pt>
                <c:pt idx="3">
                  <c:v>-9.7517607615581932E-3</c:v>
                </c:pt>
                <c:pt idx="4">
                  <c:v>8.2297063942165932E-2</c:v>
                </c:pt>
                <c:pt idx="5">
                  <c:v>7.9440303901378878E-2</c:v>
                </c:pt>
                <c:pt idx="6">
                  <c:v>-5.0342092932618265E-2</c:v>
                </c:pt>
                <c:pt idx="7">
                  <c:v>0.12516995694038077</c:v>
                </c:pt>
                <c:pt idx="8">
                  <c:v>-7.7522420521259575E-3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EF476F"/>
                  </a:solidFill>
                  <a:ln>
                    <a:noFill/>
                  </a:ln>
                  <a:effectLst/>
                </c14:spPr>
              </c14:invertSolidFillFmt>
            </c:ext>
            <c:ext xmlns:c16="http://schemas.microsoft.com/office/drawing/2014/chart" uri="{C3380CC4-5D6E-409C-BE32-E72D297353CC}">
              <c16:uniqueId val="{00000000-E81C-4D0E-BC97-1FC30CD7E3FF}"/>
            </c:ext>
          </c:extLst>
        </c:ser>
        <c:dLbls>
          <c:dLblPos val="outEnd"/>
          <c:showLegendKey val="0"/>
          <c:showVal val="1"/>
          <c:showCatName val="0"/>
          <c:showSerName val="0"/>
          <c:showPercent val="0"/>
          <c:showBubbleSize val="0"/>
        </c:dLbls>
        <c:gapWidth val="86"/>
        <c:overlap val="-27"/>
        <c:axId val="1079743744"/>
        <c:axId val="1320589488"/>
      </c:barChart>
      <c:catAx>
        <c:axId val="1079743744"/>
        <c:scaling>
          <c:orientation val="minMax"/>
        </c:scaling>
        <c:delete val="1"/>
        <c:axPos val="b"/>
        <c:numFmt formatCode="General" sourceLinked="1"/>
        <c:majorTickMark val="none"/>
        <c:minorTickMark val="none"/>
        <c:tickLblPos val="nextTo"/>
        <c:crossAx val="1320589488"/>
        <c:crosses val="autoZero"/>
        <c:auto val="1"/>
        <c:lblAlgn val="ctr"/>
        <c:lblOffset val="100"/>
        <c:noMultiLvlLbl val="0"/>
      </c:catAx>
      <c:valAx>
        <c:axId val="1320589488"/>
        <c:scaling>
          <c:orientation val="minMax"/>
        </c:scaling>
        <c:delete val="1"/>
        <c:axPos val="l"/>
        <c:numFmt formatCode="\+0.0%;\-0.0%" sourceLinked="1"/>
        <c:majorTickMark val="none"/>
        <c:minorTickMark val="none"/>
        <c:tickLblPos val="nextTo"/>
        <c:crossAx val="10797437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650793650793648E-2"/>
          <c:y val="9.6909407550471283E-2"/>
          <c:w val="0.91269841269841268"/>
          <c:h val="0.66033980422258542"/>
        </c:manualLayout>
      </c:layout>
      <c:barChart>
        <c:barDir val="col"/>
        <c:grouping val="clustered"/>
        <c:varyColors val="0"/>
        <c:ser>
          <c:idx val="0"/>
          <c:order val="0"/>
          <c:tx>
            <c:strRef>
              <c:f>'Analysis 2'!$AE$9</c:f>
              <c:strCache>
                <c:ptCount val="1"/>
                <c:pt idx="0">
                  <c:v>Revenue</c:v>
                </c:pt>
              </c:strCache>
            </c:strRef>
          </c:tx>
          <c:spPr>
            <a:solidFill>
              <a:srgbClr val="264653"/>
            </a:solidFill>
            <a:ln>
              <a:noFill/>
            </a:ln>
            <a:effectLst/>
          </c:spPr>
          <c:invertIfNegative val="0"/>
          <c:dLbls>
            <c:dLbl>
              <c:idx val="0"/>
              <c:tx>
                <c:rich>
                  <a:bodyPr/>
                  <a:lstStyle/>
                  <a:p>
                    <a:fld id="{B6930154-BAA7-4A27-A987-1C0BFC02541E}" type="CELLRANGE">
                      <a:rPr lang="en-US"/>
                      <a:pPr/>
                      <a:t>[CELLRANGE]</a:t>
                    </a:fld>
                    <a:endParaRPr lang="en-AE"/>
                  </a:p>
                </c:rich>
              </c:tx>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F030-4BFC-A43E-FB4EF6ADDB57}"/>
                </c:ext>
              </c:extLst>
            </c:dLbl>
            <c:dLbl>
              <c:idx val="1"/>
              <c:tx>
                <c:rich>
                  <a:bodyPr/>
                  <a:lstStyle/>
                  <a:p>
                    <a:fld id="{A34F72C3-1AEB-4F9F-B6A8-64C2B2C7BDA5}" type="CELLRANGE">
                      <a:rPr lang="en-AE"/>
                      <a:pPr/>
                      <a:t>[CELLRANGE]</a:t>
                    </a:fld>
                    <a:endParaRPr lang="en-AE"/>
                  </a:p>
                </c:rich>
              </c:tx>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030-4BFC-A43E-FB4EF6ADDB57}"/>
                </c:ext>
              </c:extLst>
            </c:dLbl>
            <c:dLbl>
              <c:idx val="2"/>
              <c:tx>
                <c:rich>
                  <a:bodyPr/>
                  <a:lstStyle/>
                  <a:p>
                    <a:fld id="{EC00FEC8-E637-4D39-B302-0966782D23E1}" type="CELLRANGE">
                      <a:rPr lang="en-AE"/>
                      <a:pPr/>
                      <a:t>[CELLRANGE]</a:t>
                    </a:fld>
                    <a:endParaRPr lang="en-AE"/>
                  </a:p>
                </c:rich>
              </c:tx>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030-4BFC-A43E-FB4EF6ADDB57}"/>
                </c:ext>
              </c:extLst>
            </c:dLbl>
            <c:dLbl>
              <c:idx val="3"/>
              <c:tx>
                <c:rich>
                  <a:bodyPr/>
                  <a:lstStyle/>
                  <a:p>
                    <a:fld id="{D1BC7051-604B-4B36-B065-669F99C82B0F}" type="CELLRANGE">
                      <a:rPr lang="en-AE"/>
                      <a:pPr/>
                      <a:t>[CELLRANGE]</a:t>
                    </a:fld>
                    <a:endParaRPr lang="en-AE"/>
                  </a:p>
                </c:rich>
              </c:tx>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030-4BFC-A43E-FB4EF6ADDB57}"/>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EDF5FC"/>
                    </a:solidFill>
                    <a:latin typeface="+mn-lt"/>
                    <a:ea typeface="+mn-ea"/>
                    <a:cs typeface="+mn-cs"/>
                  </a:defRPr>
                </a:pPr>
                <a:endParaRPr lang="en-US"/>
              </a:p>
            </c:txPr>
            <c:showLegendKey val="0"/>
            <c:showVal val="0"/>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2'!$AD$10:$AD$13</c:f>
              <c:strCache>
                <c:ptCount val="4"/>
                <c:pt idx="0">
                  <c:v>Q-1</c:v>
                </c:pt>
                <c:pt idx="1">
                  <c:v>Q-2</c:v>
                </c:pt>
                <c:pt idx="2">
                  <c:v>Q-3</c:v>
                </c:pt>
                <c:pt idx="3">
                  <c:v>Q-4</c:v>
                </c:pt>
              </c:strCache>
            </c:strRef>
          </c:cat>
          <c:val>
            <c:numRef>
              <c:f>'Analysis 2'!$AE$10:$AE$13</c:f>
              <c:numCache>
                <c:formatCode>[&gt;=1000000]\$0.0,,"M";[&gt;=1000]\$0.0,"K";0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2'!$AF$2:$AF$5</c15:f>
                <c15:dlblRangeCache>
                  <c:ptCount val="4"/>
                  <c:pt idx="1">
                    <c:v>+3.6%</c:v>
                  </c:pt>
                  <c:pt idx="2">
                    <c:v>-1.6%</c:v>
                  </c:pt>
                  <c:pt idx="3">
                    <c:v>-0.0%</c:v>
                  </c:pt>
                </c15:dlblRangeCache>
              </c15:datalabelsRange>
            </c:ext>
            <c:ext xmlns:c16="http://schemas.microsoft.com/office/drawing/2014/chart" uri="{C3380CC4-5D6E-409C-BE32-E72D297353CC}">
              <c16:uniqueId val="{00000000-F030-4BFC-A43E-FB4EF6ADDB57}"/>
            </c:ext>
          </c:extLst>
        </c:ser>
        <c:ser>
          <c:idx val="1"/>
          <c:order val="1"/>
          <c:tx>
            <c:strRef>
              <c:f>'Analysis 2'!$AF$9</c:f>
              <c:strCache>
                <c:ptCount val="1"/>
                <c:pt idx="0">
                  <c:v>Highlight</c:v>
                </c:pt>
              </c:strCache>
            </c:strRef>
          </c:tx>
          <c:spPr>
            <a:solidFill>
              <a:srgbClr val="E76F51"/>
            </a:solidFill>
            <a:ln>
              <a:noFill/>
            </a:ln>
            <a:effectLst/>
          </c:spPr>
          <c:invertIfNegative val="0"/>
          <c:val>
            <c:numRef>
              <c:f>'Analysis 2'!$AF$10:$AF$13</c:f>
              <c:numCache>
                <c:formatCode>[&gt;=1000000]\$0.0,,"M";[&gt;=1000]\$0.0,"K";0</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1-F030-4BFC-A43E-FB4EF6ADDB57}"/>
            </c:ext>
          </c:extLst>
        </c:ser>
        <c:dLbls>
          <c:showLegendKey val="0"/>
          <c:showVal val="0"/>
          <c:showCatName val="0"/>
          <c:showSerName val="0"/>
          <c:showPercent val="0"/>
          <c:showBubbleSize val="0"/>
        </c:dLbls>
        <c:gapWidth val="164"/>
        <c:overlap val="100"/>
        <c:axId val="1181730064"/>
        <c:axId val="1181709904"/>
      </c:barChart>
      <c:lineChart>
        <c:grouping val="standard"/>
        <c:varyColors val="0"/>
        <c:ser>
          <c:idx val="2"/>
          <c:order val="2"/>
          <c:tx>
            <c:strRef>
              <c:f>'Analysis 2'!$AG$9</c:f>
              <c:strCache>
                <c:ptCount val="1"/>
                <c:pt idx="0">
                  <c:v>Average</c:v>
                </c:pt>
              </c:strCache>
            </c:strRef>
          </c:tx>
          <c:spPr>
            <a:ln w="19050" cap="rnd">
              <a:solidFill>
                <a:srgbClr val="EDF5FC"/>
              </a:solidFill>
              <a:prstDash val="lgDash"/>
              <a:round/>
            </a:ln>
            <a:effectLst/>
          </c:spPr>
          <c:marker>
            <c:symbol val="none"/>
          </c:marker>
          <c:val>
            <c:numRef>
              <c:f>'Analysis 2'!$AG$10:$AG$13</c:f>
              <c:numCache>
                <c:formatCode>[&gt;=1000000]\$0.0,,"M";[&gt;=1000]\$0.0,"K";0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2-F030-4BFC-A43E-FB4EF6ADDB57}"/>
            </c:ext>
          </c:extLst>
        </c:ser>
        <c:dLbls>
          <c:showLegendKey val="0"/>
          <c:showVal val="0"/>
          <c:showCatName val="0"/>
          <c:showSerName val="0"/>
          <c:showPercent val="0"/>
          <c:showBubbleSize val="0"/>
        </c:dLbls>
        <c:marker val="1"/>
        <c:smooth val="0"/>
        <c:axId val="1181730064"/>
        <c:axId val="1181709904"/>
      </c:lineChart>
      <c:catAx>
        <c:axId val="1181730064"/>
        <c:scaling>
          <c:orientation val="minMax"/>
        </c:scaling>
        <c:delete val="0"/>
        <c:axPos val="b"/>
        <c:numFmt formatCode="General" sourceLinked="1"/>
        <c:majorTickMark val="none"/>
        <c:minorTickMark val="none"/>
        <c:tickLblPos val="nextTo"/>
        <c:spPr>
          <a:noFill/>
          <a:ln w="9525" cap="flat" cmpd="sng" algn="ctr">
            <a:solidFill>
              <a:schemeClr val="bg2">
                <a:lumMod val="25000"/>
              </a:schemeClr>
            </a:solidFill>
            <a:round/>
          </a:ln>
          <a:effectLst/>
        </c:spPr>
        <c:txPr>
          <a:bodyPr rot="-60000000" spcFirstLastPara="1" vertOverflow="ellipsis" vert="horz" wrap="square" anchor="ctr" anchorCtr="1"/>
          <a:lstStyle/>
          <a:p>
            <a:pPr>
              <a:defRPr sz="900" b="0" i="0" u="none" strike="noStrike" kern="1200" baseline="0">
                <a:solidFill>
                  <a:srgbClr val="EDF5FC"/>
                </a:solidFill>
                <a:latin typeface="Tahoma" panose="020B0604030504040204" pitchFamily="34" charset="0"/>
                <a:ea typeface="Tahoma" panose="020B0604030504040204" pitchFamily="34" charset="0"/>
                <a:cs typeface="Tahoma" panose="020B0604030504040204" pitchFamily="34" charset="0"/>
              </a:defRPr>
            </a:pPr>
            <a:endParaRPr lang="en-US"/>
          </a:p>
        </c:txPr>
        <c:crossAx val="1181709904"/>
        <c:crosses val="autoZero"/>
        <c:auto val="1"/>
        <c:lblAlgn val="ctr"/>
        <c:lblOffset val="100"/>
        <c:noMultiLvlLbl val="0"/>
      </c:catAx>
      <c:valAx>
        <c:axId val="1181709904"/>
        <c:scaling>
          <c:orientation val="minMax"/>
        </c:scaling>
        <c:delete val="1"/>
        <c:axPos val="l"/>
        <c:numFmt formatCode="[&gt;=1000000]\$0.0,,&quot;M&quot;;[&gt;=1000]\$0.0,&quot;K&quot;;0" sourceLinked="1"/>
        <c:majorTickMark val="none"/>
        <c:minorTickMark val="none"/>
        <c:tickLblPos val="nextTo"/>
        <c:crossAx val="1181730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484171322160148E-2"/>
          <c:y val="9.0274186206428991E-2"/>
          <c:w val="0.8335097288816552"/>
          <c:h val="0.78462726753251788"/>
        </c:manualLayout>
      </c:layout>
      <c:barChart>
        <c:barDir val="col"/>
        <c:grouping val="clustered"/>
        <c:varyColors val="0"/>
        <c:ser>
          <c:idx val="0"/>
          <c:order val="0"/>
          <c:tx>
            <c:strRef>
              <c:f>'Analysis 2'!$AL$11</c:f>
              <c:strCache>
                <c:ptCount val="1"/>
                <c:pt idx="0">
                  <c:v>Revenue</c:v>
                </c:pt>
              </c:strCache>
            </c:strRef>
          </c:tx>
          <c:spPr>
            <a:solidFill>
              <a:srgbClr val="264653"/>
            </a:solidFill>
            <a:ln>
              <a:noFill/>
            </a:ln>
            <a:effectLst/>
          </c:spPr>
          <c:invertIfNegative val="0"/>
          <c:dLbls>
            <c:dLbl>
              <c:idx val="0"/>
              <c:tx>
                <c:rich>
                  <a:bodyPr/>
                  <a:lstStyle/>
                  <a:p>
                    <a:fld id="{81113B5F-022E-49EB-8454-6D9A0F5A4BD9}" type="CELLRANGE">
                      <a:rPr lang="en-US"/>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BA30-4F3F-9ED2-DD14934AE238}"/>
                </c:ext>
              </c:extLst>
            </c:dLbl>
            <c:dLbl>
              <c:idx val="1"/>
              <c:tx>
                <c:rich>
                  <a:bodyPr/>
                  <a:lstStyle/>
                  <a:p>
                    <a:fld id="{730DFBCD-2978-4442-AB1D-8FF00B3E9FA7}"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A30-4F3F-9ED2-DD14934AE238}"/>
                </c:ext>
              </c:extLst>
            </c:dLbl>
            <c:dLbl>
              <c:idx val="2"/>
              <c:tx>
                <c:rich>
                  <a:bodyPr/>
                  <a:lstStyle/>
                  <a:p>
                    <a:fld id="{36770EC1-6349-47AB-8348-BD27B2B41C54}"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A30-4F3F-9ED2-DD14934AE238}"/>
                </c:ext>
              </c:extLst>
            </c:dLbl>
            <c:dLbl>
              <c:idx val="3"/>
              <c:tx>
                <c:rich>
                  <a:bodyPr/>
                  <a:lstStyle/>
                  <a:p>
                    <a:fld id="{60376CCE-0476-4891-AEC9-BD1AB1F0CB85}"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A30-4F3F-9ED2-DD14934AE238}"/>
                </c:ext>
              </c:extLst>
            </c:dLbl>
            <c:dLbl>
              <c:idx val="4"/>
              <c:tx>
                <c:rich>
                  <a:bodyPr/>
                  <a:lstStyle/>
                  <a:p>
                    <a:fld id="{F9BAB737-5C00-4E52-8E1F-B76DF9988263}"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A30-4F3F-9ED2-DD14934AE238}"/>
                </c:ext>
              </c:extLst>
            </c:dLbl>
            <c:dLbl>
              <c:idx val="5"/>
              <c:tx>
                <c:rich>
                  <a:bodyPr/>
                  <a:lstStyle/>
                  <a:p>
                    <a:fld id="{C3E0858A-A92A-4A0B-AB6E-9C51487E5D13}"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A30-4F3F-9ED2-DD14934AE238}"/>
                </c:ext>
              </c:extLst>
            </c:dLbl>
            <c:dLbl>
              <c:idx val="6"/>
              <c:tx>
                <c:rich>
                  <a:bodyPr/>
                  <a:lstStyle/>
                  <a:p>
                    <a:fld id="{AB50FE0A-5D41-4611-B0C5-3033F98538E4}" type="CELLRANGE">
                      <a:rPr lang="en-AE"/>
                      <a:pPr/>
                      <a:t>[CELLRANGE]</a:t>
                    </a:fld>
                    <a:endParaRPr lang="en-AE"/>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A30-4F3F-9ED2-DD14934AE238}"/>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EDF5FC"/>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2'!$AK$12:$AK$18</c:f>
              <c:strCache>
                <c:ptCount val="7"/>
                <c:pt idx="0">
                  <c:v>Sun</c:v>
                </c:pt>
                <c:pt idx="1">
                  <c:v>Mon</c:v>
                </c:pt>
                <c:pt idx="2">
                  <c:v>Tue</c:v>
                </c:pt>
                <c:pt idx="3">
                  <c:v>Wed</c:v>
                </c:pt>
                <c:pt idx="4">
                  <c:v>Thu</c:v>
                </c:pt>
                <c:pt idx="5">
                  <c:v>Fri</c:v>
                </c:pt>
                <c:pt idx="6">
                  <c:v>Sat</c:v>
                </c:pt>
              </c:strCache>
            </c:strRef>
          </c:cat>
          <c:val>
            <c:numRef>
              <c:f>'Analysis 2'!$AL$12:$AL$18</c:f>
              <c:numCache>
                <c:formatCode>[&gt;=1000000]\$0.0,,"M";[&gt;=1000]\$0.0,"K";0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'Analysis 2'!$AM$2:$AM$8</c15:f>
                <c15:dlblRangeCache>
                  <c:ptCount val="7"/>
                  <c:pt idx="1">
                    <c:v>+3.1%</c:v>
                  </c:pt>
                  <c:pt idx="2">
                    <c:v>-2.2%</c:v>
                  </c:pt>
                  <c:pt idx="3">
                    <c:v>+0.3%</c:v>
                  </c:pt>
                  <c:pt idx="4">
                    <c:v>+2.8%</c:v>
                  </c:pt>
                  <c:pt idx="5">
                    <c:v>-4.2%</c:v>
                  </c:pt>
                  <c:pt idx="6">
                    <c:v>+3.2%</c:v>
                  </c:pt>
                </c15:dlblRangeCache>
              </c15:datalabelsRange>
            </c:ext>
            <c:ext xmlns:c16="http://schemas.microsoft.com/office/drawing/2014/chart" uri="{C3380CC4-5D6E-409C-BE32-E72D297353CC}">
              <c16:uniqueId val="{00000000-BA30-4F3F-9ED2-DD14934AE238}"/>
            </c:ext>
          </c:extLst>
        </c:ser>
        <c:ser>
          <c:idx val="1"/>
          <c:order val="1"/>
          <c:tx>
            <c:strRef>
              <c:f>'Analysis 2'!$AM$11</c:f>
              <c:strCache>
                <c:ptCount val="1"/>
                <c:pt idx="0">
                  <c:v>Highlight</c:v>
                </c:pt>
              </c:strCache>
            </c:strRef>
          </c:tx>
          <c:spPr>
            <a:solidFill>
              <a:srgbClr val="E76F51"/>
            </a:solidFill>
            <a:ln>
              <a:noFill/>
            </a:ln>
            <a:effectLst/>
          </c:spPr>
          <c:invertIfNegative val="0"/>
          <c:val>
            <c:numRef>
              <c:f>'Analysis 2'!$AM$12:$AM$18</c:f>
              <c:numCache>
                <c:formatCode>[&gt;=1000000]\$0.0,,"M";[&gt;=1000]\$0.0,"K";0</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1-BA30-4F3F-9ED2-DD14934AE238}"/>
            </c:ext>
          </c:extLst>
        </c:ser>
        <c:dLbls>
          <c:showLegendKey val="0"/>
          <c:showVal val="0"/>
          <c:showCatName val="0"/>
          <c:showSerName val="0"/>
          <c:showPercent val="0"/>
          <c:showBubbleSize val="0"/>
        </c:dLbls>
        <c:gapWidth val="219"/>
        <c:overlap val="100"/>
        <c:axId val="1149416464"/>
        <c:axId val="1149418864"/>
      </c:barChart>
      <c:lineChart>
        <c:grouping val="standard"/>
        <c:varyColors val="0"/>
        <c:ser>
          <c:idx val="2"/>
          <c:order val="2"/>
          <c:tx>
            <c:strRef>
              <c:f>'Analysis 2'!$AN$11</c:f>
              <c:strCache>
                <c:ptCount val="1"/>
                <c:pt idx="0">
                  <c:v>Average</c:v>
                </c:pt>
              </c:strCache>
            </c:strRef>
          </c:tx>
          <c:spPr>
            <a:ln w="19050" cap="rnd">
              <a:solidFill>
                <a:srgbClr val="EDF5FC"/>
              </a:solidFill>
              <a:prstDash val="lgDash"/>
              <a:round/>
            </a:ln>
            <a:effectLst/>
          </c:spPr>
          <c:marker>
            <c:symbol val="none"/>
          </c:marker>
          <c:val>
            <c:numRef>
              <c:f>'Analysis 2'!$AN$12:$AN$18</c:f>
              <c:numCache>
                <c:formatCode>[&gt;=1000000]\$0.0,,"M";[&gt;=1000]\$0.0,"K";0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2-BA30-4F3F-9ED2-DD14934AE238}"/>
            </c:ext>
          </c:extLst>
        </c:ser>
        <c:dLbls>
          <c:showLegendKey val="0"/>
          <c:showVal val="0"/>
          <c:showCatName val="0"/>
          <c:showSerName val="0"/>
          <c:showPercent val="0"/>
          <c:showBubbleSize val="0"/>
        </c:dLbls>
        <c:marker val="1"/>
        <c:smooth val="0"/>
        <c:axId val="1149416464"/>
        <c:axId val="1149418864"/>
      </c:lineChart>
      <c:catAx>
        <c:axId val="1149416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EDF5FC"/>
                </a:solidFill>
                <a:latin typeface="Tahoma" panose="020B0604030504040204" pitchFamily="34" charset="0"/>
                <a:ea typeface="Tahoma" panose="020B0604030504040204" pitchFamily="34" charset="0"/>
                <a:cs typeface="Tahoma" panose="020B0604030504040204" pitchFamily="34" charset="0"/>
              </a:defRPr>
            </a:pPr>
            <a:endParaRPr lang="en-US"/>
          </a:p>
        </c:txPr>
        <c:crossAx val="1149418864"/>
        <c:crosses val="autoZero"/>
        <c:auto val="1"/>
        <c:lblAlgn val="ctr"/>
        <c:lblOffset val="100"/>
        <c:noMultiLvlLbl val="0"/>
      </c:catAx>
      <c:valAx>
        <c:axId val="1149418864"/>
        <c:scaling>
          <c:orientation val="minMax"/>
        </c:scaling>
        <c:delete val="1"/>
        <c:axPos val="l"/>
        <c:numFmt formatCode="[&gt;=1000000]\$0.0,,&quot;M&quot;;[&gt;=1000]\$0.0,&quot;K&quot;;0" sourceLinked="1"/>
        <c:majorTickMark val="none"/>
        <c:minorTickMark val="none"/>
        <c:tickLblPos val="nextTo"/>
        <c:crossAx val="1149416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Dashboard.xlsm]Analysis 3!Product Category</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76F5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EDF5F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095260795949569"/>
          <c:y val="1.3071895424836602E-2"/>
          <c:w val="0.55614797889303491"/>
          <c:h val="0.94771241830065356"/>
        </c:manualLayout>
      </c:layout>
      <c:barChart>
        <c:barDir val="bar"/>
        <c:grouping val="clustered"/>
        <c:varyColors val="0"/>
        <c:ser>
          <c:idx val="0"/>
          <c:order val="0"/>
          <c:tx>
            <c:strRef>
              <c:f>'Analysis 3'!$BL$1</c:f>
              <c:strCache>
                <c:ptCount val="1"/>
                <c:pt idx="0">
                  <c:v>Total</c:v>
                </c:pt>
              </c:strCache>
            </c:strRef>
          </c:tx>
          <c:spPr>
            <a:solidFill>
              <a:srgbClr val="E76F5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EDF5F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3'!$BK$2:$BK$9</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3'!$BL$2:$BL$9</c:f>
              <c:numCache>
                <c:formatCode>[&gt;=1000000]\$0.0,,"M";[&gt;=1000]\$0.0,"K";0</c:formatCode>
                <c:ptCount val="8"/>
                <c:pt idx="0">
                  <c:v>718216.26999999932</c:v>
                </c:pt>
                <c:pt idx="1">
                  <c:v>417457.830000002</c:v>
                </c:pt>
                <c:pt idx="2">
                  <c:v>367414.25000000041</c:v>
                </c:pt>
                <c:pt idx="3">
                  <c:v>339210.4900000029</c:v>
                </c:pt>
                <c:pt idx="4">
                  <c:v>174072.76000000042</c:v>
                </c:pt>
                <c:pt idx="5">
                  <c:v>142236.05999999901</c:v>
                </c:pt>
                <c:pt idx="6">
                  <c:v>86449.160000000033</c:v>
                </c:pt>
                <c:pt idx="7">
                  <c:v>52455.239999999467</c:v>
                </c:pt>
              </c:numCache>
            </c:numRef>
          </c:val>
          <c:extLst>
            <c:ext xmlns:c16="http://schemas.microsoft.com/office/drawing/2014/chart" uri="{C3380CC4-5D6E-409C-BE32-E72D297353CC}">
              <c16:uniqueId val="{00000000-2E66-4773-85FC-E916AE22081F}"/>
            </c:ext>
          </c:extLst>
        </c:ser>
        <c:dLbls>
          <c:showLegendKey val="0"/>
          <c:showVal val="0"/>
          <c:showCatName val="0"/>
          <c:showSerName val="0"/>
          <c:showPercent val="0"/>
          <c:showBubbleSize val="0"/>
        </c:dLbls>
        <c:gapWidth val="84"/>
        <c:axId val="447977504"/>
        <c:axId val="447982784"/>
      </c:barChart>
      <c:catAx>
        <c:axId val="44797750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EDF5FC"/>
                </a:solidFill>
                <a:latin typeface="Tahoma" panose="020B0604030504040204" pitchFamily="34" charset="0"/>
                <a:ea typeface="Tahoma" panose="020B0604030504040204" pitchFamily="34" charset="0"/>
                <a:cs typeface="Tahoma" panose="020B0604030504040204" pitchFamily="34" charset="0"/>
              </a:defRPr>
            </a:pPr>
            <a:endParaRPr lang="en-US"/>
          </a:p>
        </c:txPr>
        <c:crossAx val="447982784"/>
        <c:crosses val="autoZero"/>
        <c:auto val="1"/>
        <c:lblAlgn val="ctr"/>
        <c:lblOffset val="100"/>
        <c:noMultiLvlLbl val="0"/>
      </c:catAx>
      <c:valAx>
        <c:axId val="447982784"/>
        <c:scaling>
          <c:orientation val="minMax"/>
        </c:scaling>
        <c:delete val="1"/>
        <c:axPos val="t"/>
        <c:numFmt formatCode="[&gt;=1000000]\$0.0,,&quot;M&quot;;[&gt;=1000]\$0.0,&quot;K&quot;;0" sourceLinked="1"/>
        <c:majorTickMark val="none"/>
        <c:minorTickMark val="none"/>
        <c:tickLblPos val="nextTo"/>
        <c:crossAx val="447977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1627835534932E-2"/>
          <c:y val="0.10896780126893588"/>
          <c:w val="0.93321190042501523"/>
          <c:h val="0.65686238039142741"/>
        </c:manualLayout>
      </c:layout>
      <c:barChart>
        <c:barDir val="col"/>
        <c:grouping val="clustered"/>
        <c:varyColors val="0"/>
        <c:ser>
          <c:idx val="0"/>
          <c:order val="0"/>
          <c:tx>
            <c:strRef>
              <c:f>'Analysis 3'!$H$17</c:f>
              <c:strCache>
                <c:ptCount val="1"/>
                <c:pt idx="0">
                  <c:v>Profit Margin</c:v>
                </c:pt>
              </c:strCache>
            </c:strRef>
          </c:tx>
          <c:spPr>
            <a:solidFill>
              <a:srgbClr val="E76F5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EDF5FC"/>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EDF5FC"/>
                </a:solidFill>
                <a:prstDash val="lgDash"/>
              </a:ln>
              <a:effectLst/>
            </c:spPr>
            <c:trendlineType val="linear"/>
            <c:dispRSqr val="0"/>
            <c:dispEq val="0"/>
          </c:trendline>
          <c:cat>
            <c:strRef>
              <c:f>'Analysis 3'!$G$18:$G$22</c:f>
              <c:strCache>
                <c:ptCount val="5"/>
                <c:pt idx="0">
                  <c:v>John Brown</c:v>
                </c:pt>
                <c:pt idx="1">
                  <c:v>Paul Noble</c:v>
                </c:pt>
                <c:pt idx="2">
                  <c:v>Laura Gross</c:v>
                </c:pt>
                <c:pt idx="3">
                  <c:v>Judith Simmons</c:v>
                </c:pt>
                <c:pt idx="4">
                  <c:v>Kristine Barrett</c:v>
                </c:pt>
              </c:strCache>
            </c:strRef>
          </c:cat>
          <c:val>
            <c:numRef>
              <c:f>'Analysis 3'!$H$18:$H$22</c:f>
              <c:numCache>
                <c:formatCode>[&gt;=1000000]\$0.0,,"M";[&gt;=1000]\$0.0,"K";0</c:formatCode>
                <c:ptCount val="5"/>
                <c:pt idx="0">
                  <c:v>8477.4799999999977</c:v>
                </c:pt>
                <c:pt idx="1">
                  <c:v>7569.0199999999959</c:v>
                </c:pt>
                <c:pt idx="2">
                  <c:v>7236.9200000000019</c:v>
                </c:pt>
                <c:pt idx="3">
                  <c:v>7191.9699999999975</c:v>
                </c:pt>
                <c:pt idx="4">
                  <c:v>6966.5800000000008</c:v>
                </c:pt>
              </c:numCache>
            </c:numRef>
          </c:val>
          <c:extLst>
            <c:ext xmlns:c16="http://schemas.microsoft.com/office/drawing/2014/chart" uri="{C3380CC4-5D6E-409C-BE32-E72D297353CC}">
              <c16:uniqueId val="{00000000-D5A6-47F8-9C37-FD8B6D4ACFC4}"/>
            </c:ext>
          </c:extLst>
        </c:ser>
        <c:dLbls>
          <c:dLblPos val="outEnd"/>
          <c:showLegendKey val="0"/>
          <c:showVal val="1"/>
          <c:showCatName val="0"/>
          <c:showSerName val="0"/>
          <c:showPercent val="0"/>
          <c:showBubbleSize val="0"/>
        </c:dLbls>
        <c:gapWidth val="172"/>
        <c:overlap val="-27"/>
        <c:axId val="1142394336"/>
        <c:axId val="1142389536"/>
      </c:barChart>
      <c:catAx>
        <c:axId val="1142394336"/>
        <c:scaling>
          <c:orientation val="minMax"/>
        </c:scaling>
        <c:delete val="0"/>
        <c:axPos val="b"/>
        <c:numFmt formatCode="General" sourceLinked="1"/>
        <c:majorTickMark val="none"/>
        <c:minorTickMark val="none"/>
        <c:tickLblPos val="nextTo"/>
        <c:spPr>
          <a:noFill/>
          <a:ln w="9525" cap="flat" cmpd="sng" algn="ctr">
            <a:solidFill>
              <a:schemeClr val="bg2">
                <a:lumMod val="25000"/>
              </a:schemeClr>
            </a:solidFill>
            <a:round/>
          </a:ln>
          <a:effectLst/>
        </c:spPr>
        <c:txPr>
          <a:bodyPr rot="0" spcFirstLastPara="1" vertOverflow="ellipsis" wrap="square" anchor="ctr" anchorCtr="1"/>
          <a:lstStyle/>
          <a:p>
            <a:pPr>
              <a:defRPr sz="900" b="0" i="0" u="none" strike="noStrike" kern="1200" baseline="0">
                <a:solidFill>
                  <a:srgbClr val="EDF5FC"/>
                </a:solidFill>
                <a:latin typeface="Tahoma" panose="020B0604030504040204" pitchFamily="34" charset="0"/>
                <a:ea typeface="Tahoma" panose="020B0604030504040204" pitchFamily="34" charset="0"/>
                <a:cs typeface="Tahoma" panose="020B0604030504040204" pitchFamily="34" charset="0"/>
              </a:defRPr>
            </a:pPr>
            <a:endParaRPr lang="en-US"/>
          </a:p>
        </c:txPr>
        <c:crossAx val="1142389536"/>
        <c:crosses val="autoZero"/>
        <c:auto val="1"/>
        <c:lblAlgn val="ctr"/>
        <c:lblOffset val="100"/>
        <c:noMultiLvlLbl val="0"/>
      </c:catAx>
      <c:valAx>
        <c:axId val="1142389536"/>
        <c:scaling>
          <c:orientation val="minMax"/>
        </c:scaling>
        <c:delete val="1"/>
        <c:axPos val="l"/>
        <c:numFmt formatCode="[&gt;=1000000]\$0.0,,&quot;M&quot;;[&gt;=1000]\$0.0,&quot;K&quot;;0" sourceLinked="1"/>
        <c:majorTickMark val="none"/>
        <c:minorTickMark val="none"/>
        <c:tickLblPos val="nextTo"/>
        <c:crossAx val="1142394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Dashboard.xlsm]Analysis 3!Customer Age Group</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9C46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EDF5F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531302876480544E-2"/>
          <c:y val="0.10778853331406969"/>
          <c:w val="0.9069373942470389"/>
          <c:h val="0.717933575610741"/>
        </c:manualLayout>
      </c:layout>
      <c:barChart>
        <c:barDir val="col"/>
        <c:grouping val="clustered"/>
        <c:varyColors val="0"/>
        <c:ser>
          <c:idx val="0"/>
          <c:order val="0"/>
          <c:tx>
            <c:strRef>
              <c:f>'Analysis 3'!$V$1</c:f>
              <c:strCache>
                <c:ptCount val="1"/>
                <c:pt idx="0">
                  <c:v>Total</c:v>
                </c:pt>
              </c:strCache>
            </c:strRef>
          </c:tx>
          <c:spPr>
            <a:solidFill>
              <a:srgbClr val="E9C46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EDF5F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3'!$U$2:$U$6</c:f>
              <c:strCache>
                <c:ptCount val="5"/>
                <c:pt idx="0">
                  <c:v>0-20</c:v>
                </c:pt>
                <c:pt idx="1">
                  <c:v>21-30</c:v>
                </c:pt>
                <c:pt idx="2">
                  <c:v>31-40</c:v>
                </c:pt>
                <c:pt idx="3">
                  <c:v>41-50</c:v>
                </c:pt>
                <c:pt idx="4">
                  <c:v>51+</c:v>
                </c:pt>
              </c:strCache>
            </c:strRef>
          </c:cat>
          <c:val>
            <c:numRef>
              <c:f>'Analysis 3'!$V$2:$V$6</c:f>
              <c:numCache>
                <c:formatCode>[&gt;=1000000]\$0.0,,"M";[&gt;=1000]\$0.0,"K";0</c:formatCode>
                <c:ptCount val="5"/>
                <c:pt idx="0">
                  <c:v>77466.27</c:v>
                </c:pt>
                <c:pt idx="1">
                  <c:v>404975.14999999909</c:v>
                </c:pt>
                <c:pt idx="2">
                  <c:v>429027.98999999859</c:v>
                </c:pt>
                <c:pt idx="3">
                  <c:v>476486.33000000217</c:v>
                </c:pt>
                <c:pt idx="4">
                  <c:v>909556.31999999564</c:v>
                </c:pt>
              </c:numCache>
            </c:numRef>
          </c:val>
          <c:extLst>
            <c:ext xmlns:c16="http://schemas.microsoft.com/office/drawing/2014/chart" uri="{C3380CC4-5D6E-409C-BE32-E72D297353CC}">
              <c16:uniqueId val="{00000000-AB1D-47FA-A5FB-18509248D838}"/>
            </c:ext>
          </c:extLst>
        </c:ser>
        <c:dLbls>
          <c:dLblPos val="outEnd"/>
          <c:showLegendKey val="0"/>
          <c:showVal val="1"/>
          <c:showCatName val="0"/>
          <c:showSerName val="0"/>
          <c:showPercent val="0"/>
          <c:showBubbleSize val="0"/>
        </c:dLbls>
        <c:gapWidth val="172"/>
        <c:overlap val="-27"/>
        <c:axId val="1142383776"/>
        <c:axId val="1142388096"/>
      </c:barChart>
      <c:catAx>
        <c:axId val="1142383776"/>
        <c:scaling>
          <c:orientation val="minMax"/>
        </c:scaling>
        <c:delete val="0"/>
        <c:axPos val="b"/>
        <c:numFmt formatCode="General" sourceLinked="1"/>
        <c:majorTickMark val="none"/>
        <c:minorTickMark val="none"/>
        <c:tickLblPos val="nextTo"/>
        <c:spPr>
          <a:noFill/>
          <a:ln w="9525" cap="flat" cmpd="sng" algn="ctr">
            <a:solidFill>
              <a:schemeClr val="bg2">
                <a:lumMod val="25000"/>
              </a:schemeClr>
            </a:solidFill>
            <a:round/>
          </a:ln>
          <a:effectLst/>
        </c:spPr>
        <c:txPr>
          <a:bodyPr rot="-60000000" spcFirstLastPara="1" vertOverflow="ellipsis" vert="horz" wrap="square" anchor="ctr" anchorCtr="1"/>
          <a:lstStyle/>
          <a:p>
            <a:pPr>
              <a:defRPr sz="900" b="0" i="0" u="none" strike="noStrike" kern="1200" baseline="0">
                <a:solidFill>
                  <a:srgbClr val="EDF5FC"/>
                </a:solidFill>
                <a:latin typeface="Tahoma" panose="020B0604030504040204" pitchFamily="34" charset="0"/>
                <a:ea typeface="Tahoma" panose="020B0604030504040204" pitchFamily="34" charset="0"/>
                <a:cs typeface="Tahoma" panose="020B0604030504040204" pitchFamily="34" charset="0"/>
              </a:defRPr>
            </a:pPr>
            <a:endParaRPr lang="en-US"/>
          </a:p>
        </c:txPr>
        <c:crossAx val="1142388096"/>
        <c:crosses val="autoZero"/>
        <c:auto val="1"/>
        <c:lblAlgn val="ctr"/>
        <c:lblOffset val="100"/>
        <c:noMultiLvlLbl val="0"/>
      </c:catAx>
      <c:valAx>
        <c:axId val="1142388096"/>
        <c:scaling>
          <c:orientation val="minMax"/>
        </c:scaling>
        <c:delete val="1"/>
        <c:axPos val="l"/>
        <c:numFmt formatCode="[&gt;=1000000]\$0.0,,&quot;M&quot;;[&gt;=1000]\$0.0,&quot;K&quot;;0" sourceLinked="1"/>
        <c:majorTickMark val="none"/>
        <c:minorTickMark val="none"/>
        <c:tickLblPos val="nextTo"/>
        <c:crossAx val="114238377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0699373478789086E-2"/>
          <c:y val="8.9393939393939401E-2"/>
          <c:w val="0.9787018032698519"/>
          <c:h val="0.76897965879265096"/>
        </c:manualLayout>
      </c:layout>
      <c:areaChart>
        <c:grouping val="stacked"/>
        <c:varyColors val="0"/>
        <c:ser>
          <c:idx val="1"/>
          <c:order val="1"/>
          <c:tx>
            <c:strRef>
              <c:f>'Analysis 3'!$AJ$1</c:f>
              <c:strCache>
                <c:ptCount val="1"/>
                <c:pt idx="0">
                  <c:v>New Chart</c:v>
                </c:pt>
              </c:strCache>
            </c:strRef>
          </c:tx>
          <c:spPr>
            <a:gradFill flip="none" rotWithShape="1">
              <a:gsLst>
                <a:gs pos="100000">
                  <a:srgbClr val="2A9D8F">
                    <a:alpha val="0"/>
                  </a:srgbClr>
                </a:gs>
                <a:gs pos="34000">
                  <a:srgbClr val="2A9D8F">
                    <a:alpha val="45000"/>
                  </a:srgbClr>
                </a:gs>
                <a:gs pos="68000">
                  <a:srgbClr val="2A9D8F">
                    <a:alpha val="25000"/>
                  </a:srgbClr>
                </a:gs>
                <a:gs pos="0">
                  <a:srgbClr val="2A9D8F">
                    <a:alpha val="65000"/>
                  </a:srgbClr>
                </a:gs>
              </a:gsLst>
              <a:path path="circle">
                <a:fillToRect l="50000" t="-80000" r="50000" b="180000"/>
              </a:path>
              <a:tileRect/>
            </a:gradFill>
            <a:ln>
              <a:noFill/>
            </a:ln>
            <a:effectLst/>
          </c:spPr>
          <c:val>
            <c:numRef>
              <c:f>'Analysis 3'!$AJ$2:$AJ$13</c:f>
              <c:numCache>
                <c:formatCode>[&gt;=1000000]\$0.0,,"M";[&gt;=1000]\$0.0,"K";0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0-1E68-43E9-B21E-FD95AC9AFEB5}"/>
            </c:ext>
          </c:extLst>
        </c:ser>
        <c:dLbls>
          <c:showLegendKey val="0"/>
          <c:showVal val="0"/>
          <c:showCatName val="0"/>
          <c:showSerName val="0"/>
          <c:showPercent val="0"/>
          <c:showBubbleSize val="0"/>
        </c:dLbls>
        <c:axId val="1142374656"/>
        <c:axId val="1142395296"/>
      </c:areaChart>
      <c:lineChart>
        <c:grouping val="standard"/>
        <c:varyColors val="0"/>
        <c:ser>
          <c:idx val="0"/>
          <c:order val="0"/>
          <c:tx>
            <c:strRef>
              <c:f>'Analysis 3'!$AI$1</c:f>
              <c:strCache>
                <c:ptCount val="1"/>
                <c:pt idx="0">
                  <c:v>Profit Margin</c:v>
                </c:pt>
              </c:strCache>
            </c:strRef>
          </c:tx>
          <c:spPr>
            <a:ln w="28575" cap="rnd">
              <a:solidFill>
                <a:srgbClr val="2A9D8F"/>
              </a:solidFill>
              <a:round/>
            </a:ln>
            <a:effectLst/>
          </c:spPr>
          <c:marker>
            <c:symbol val="circle"/>
            <c:size val="6"/>
            <c:spPr>
              <a:solidFill>
                <a:srgbClr val="2A9D8F"/>
              </a:solidFill>
              <a:ln w="9525">
                <a:noFill/>
              </a:ln>
              <a:effectLst/>
            </c:spPr>
          </c:marker>
          <c:dLbls>
            <c:dLbl>
              <c:idx val="0"/>
              <c:tx>
                <c:rich>
                  <a:bodyPr/>
                  <a:lstStyle/>
                  <a:p>
                    <a:fld id="{E94E85F9-2467-46F9-B288-C5413F25C669}" type="CELLRANGE">
                      <a:rPr lang="en-US"/>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1E68-43E9-B21E-FD95AC9AFEB5}"/>
                </c:ext>
              </c:extLst>
            </c:dLbl>
            <c:dLbl>
              <c:idx val="1"/>
              <c:tx>
                <c:rich>
                  <a:bodyPr/>
                  <a:lstStyle/>
                  <a:p>
                    <a:fld id="{93D28AA6-36C7-4AB0-96F9-D27D28992491}"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E68-43E9-B21E-FD95AC9AFEB5}"/>
                </c:ext>
              </c:extLst>
            </c:dLbl>
            <c:dLbl>
              <c:idx val="2"/>
              <c:tx>
                <c:rich>
                  <a:bodyPr/>
                  <a:lstStyle/>
                  <a:p>
                    <a:fld id="{977145BD-FBEA-4382-B297-F245190EADFA}"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E68-43E9-B21E-FD95AC9AFEB5}"/>
                </c:ext>
              </c:extLst>
            </c:dLbl>
            <c:dLbl>
              <c:idx val="3"/>
              <c:tx>
                <c:rich>
                  <a:bodyPr/>
                  <a:lstStyle/>
                  <a:p>
                    <a:fld id="{BEA30E5E-B55B-4BA8-ADE9-2DF483469353}"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E68-43E9-B21E-FD95AC9AFEB5}"/>
                </c:ext>
              </c:extLst>
            </c:dLbl>
            <c:dLbl>
              <c:idx val="4"/>
              <c:tx>
                <c:rich>
                  <a:bodyPr/>
                  <a:lstStyle/>
                  <a:p>
                    <a:fld id="{4C7A4152-9A04-424E-A440-7E20B50C78B2}"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E68-43E9-B21E-FD95AC9AFEB5}"/>
                </c:ext>
              </c:extLst>
            </c:dLbl>
            <c:dLbl>
              <c:idx val="5"/>
              <c:tx>
                <c:rich>
                  <a:bodyPr/>
                  <a:lstStyle/>
                  <a:p>
                    <a:fld id="{824478F1-1C0C-47DC-B0E2-41ADA39AF148}"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E68-43E9-B21E-FD95AC9AFEB5}"/>
                </c:ext>
              </c:extLst>
            </c:dLbl>
            <c:dLbl>
              <c:idx val="6"/>
              <c:tx>
                <c:rich>
                  <a:bodyPr/>
                  <a:lstStyle/>
                  <a:p>
                    <a:fld id="{C74388F0-2D12-4CEE-8367-DB829B19BA9F}"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E68-43E9-B21E-FD95AC9AFEB5}"/>
                </c:ext>
              </c:extLst>
            </c:dLbl>
            <c:dLbl>
              <c:idx val="7"/>
              <c:tx>
                <c:rich>
                  <a:bodyPr/>
                  <a:lstStyle/>
                  <a:p>
                    <a:fld id="{90585D7D-7E0F-4BFB-BB1C-656871B0F147}"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E68-43E9-B21E-FD95AC9AFEB5}"/>
                </c:ext>
              </c:extLst>
            </c:dLbl>
            <c:dLbl>
              <c:idx val="8"/>
              <c:tx>
                <c:rich>
                  <a:bodyPr/>
                  <a:lstStyle/>
                  <a:p>
                    <a:fld id="{06E6FF6B-9B0A-4763-943C-F96EC2E20C27}"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E68-43E9-B21E-FD95AC9AFEB5}"/>
                </c:ext>
              </c:extLst>
            </c:dLbl>
            <c:dLbl>
              <c:idx val="9"/>
              <c:tx>
                <c:rich>
                  <a:bodyPr/>
                  <a:lstStyle/>
                  <a:p>
                    <a:fld id="{B5D68FDD-BCC8-4862-B8A5-842AE51CD773}"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E68-43E9-B21E-FD95AC9AFEB5}"/>
                </c:ext>
              </c:extLst>
            </c:dLbl>
            <c:dLbl>
              <c:idx val="10"/>
              <c:tx>
                <c:rich>
                  <a:bodyPr/>
                  <a:lstStyle/>
                  <a:p>
                    <a:fld id="{3A94264B-C370-4E1A-A740-F72932C5D839}"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E68-43E9-B21E-FD95AC9AFEB5}"/>
                </c:ext>
              </c:extLst>
            </c:dLbl>
            <c:dLbl>
              <c:idx val="11"/>
              <c:tx>
                <c:rich>
                  <a:bodyPr/>
                  <a:lstStyle/>
                  <a:p>
                    <a:fld id="{7ED97DE8-8DBB-4AA0-B407-0D03198C098C}" type="CELLRANGE">
                      <a:rPr lang="en-AE"/>
                      <a:pPr/>
                      <a:t>[CELLRANGE]</a:t>
                    </a:fld>
                    <a:endParaRPr lang="en-AE"/>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E68-43E9-B21E-FD95AC9AFEB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EDF5FC"/>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3'!$AH$2:$AH$13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3'!$AI$2:$AI$13</c:f>
              <c:numCache>
                <c:formatCode>[&gt;=1000000]\$0.0,,"M";[&gt;=1000]\$0.0,"K";0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'Analysis 3'!$AC$2:$AC$13</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1-1E68-43E9-B21E-FD95AC9AFEB5}"/>
            </c:ext>
          </c:extLst>
        </c:ser>
        <c:dLbls>
          <c:showLegendKey val="0"/>
          <c:showVal val="0"/>
          <c:showCatName val="0"/>
          <c:showSerName val="0"/>
          <c:showPercent val="0"/>
          <c:showBubbleSize val="0"/>
        </c:dLbls>
        <c:marker val="1"/>
        <c:smooth val="0"/>
        <c:axId val="1142374656"/>
        <c:axId val="1142395296"/>
      </c:lineChart>
      <c:catAx>
        <c:axId val="1142374656"/>
        <c:scaling>
          <c:orientation val="minMax"/>
        </c:scaling>
        <c:delete val="0"/>
        <c:axPos val="b"/>
        <c:numFmt formatCode="General" sourceLinked="1"/>
        <c:majorTickMark val="none"/>
        <c:minorTickMark val="none"/>
        <c:tickLblPos val="nextTo"/>
        <c:spPr>
          <a:noFill/>
          <a:ln w="9525" cap="flat" cmpd="sng" algn="ctr">
            <a:solidFill>
              <a:schemeClr val="bg2">
                <a:lumMod val="25000"/>
              </a:schemeClr>
            </a:solidFill>
            <a:round/>
          </a:ln>
          <a:effectLst/>
        </c:spPr>
        <c:txPr>
          <a:bodyPr rot="-60000000" spcFirstLastPara="1" vertOverflow="ellipsis" vert="horz" wrap="square" anchor="ctr" anchorCtr="1"/>
          <a:lstStyle/>
          <a:p>
            <a:pPr>
              <a:defRPr sz="900" b="0" i="0" u="none" strike="noStrike" kern="1200" baseline="0">
                <a:solidFill>
                  <a:srgbClr val="EDF5FC"/>
                </a:solidFill>
                <a:latin typeface="Tahoma" panose="020B0604030504040204" pitchFamily="34" charset="0"/>
                <a:ea typeface="Tahoma" panose="020B0604030504040204" pitchFamily="34" charset="0"/>
                <a:cs typeface="Tahoma" panose="020B0604030504040204" pitchFamily="34" charset="0"/>
              </a:defRPr>
            </a:pPr>
            <a:endParaRPr lang="en-US"/>
          </a:p>
        </c:txPr>
        <c:crossAx val="1142395296"/>
        <c:crosses val="autoZero"/>
        <c:auto val="1"/>
        <c:lblAlgn val="ctr"/>
        <c:lblOffset val="100"/>
        <c:noMultiLvlLbl val="0"/>
      </c:catAx>
      <c:valAx>
        <c:axId val="1142395296"/>
        <c:scaling>
          <c:orientation val="minMax"/>
        </c:scaling>
        <c:delete val="1"/>
        <c:axPos val="l"/>
        <c:numFmt formatCode="[&gt;=1000000]\$0.0,,&quot;M&quot;;[&gt;=1000]\$0.0,&quot;K&quot;;0" sourceLinked="1"/>
        <c:majorTickMark val="none"/>
        <c:minorTickMark val="none"/>
        <c:tickLblPos val="nextTo"/>
        <c:crossAx val="114237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Dashboard.xlsm]Analysis 3!Days</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18AB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EDF5FC"/>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172377985462097E-2"/>
          <c:y val="8.9722706417423012E-2"/>
          <c:w val="0.96625129802699894"/>
          <c:h val="0.76863066257939128"/>
        </c:manualLayout>
      </c:layout>
      <c:barChart>
        <c:barDir val="col"/>
        <c:grouping val="clustered"/>
        <c:varyColors val="0"/>
        <c:ser>
          <c:idx val="0"/>
          <c:order val="0"/>
          <c:tx>
            <c:strRef>
              <c:f>'Analysis 3'!$AO$1</c:f>
              <c:strCache>
                <c:ptCount val="1"/>
                <c:pt idx="0">
                  <c:v>Total</c:v>
                </c:pt>
              </c:strCache>
            </c:strRef>
          </c:tx>
          <c:spPr>
            <a:solidFill>
              <a:srgbClr val="118AB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EDF5FC"/>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3'!$AN$2:$AN$8</c:f>
              <c:strCache>
                <c:ptCount val="7"/>
                <c:pt idx="0">
                  <c:v>Sun</c:v>
                </c:pt>
                <c:pt idx="1">
                  <c:v>Mon</c:v>
                </c:pt>
                <c:pt idx="2">
                  <c:v>Tue</c:v>
                </c:pt>
                <c:pt idx="3">
                  <c:v>Wed</c:v>
                </c:pt>
                <c:pt idx="4">
                  <c:v>Thu</c:v>
                </c:pt>
                <c:pt idx="5">
                  <c:v>Fri</c:v>
                </c:pt>
                <c:pt idx="6">
                  <c:v>Sat</c:v>
                </c:pt>
              </c:strCache>
            </c:strRef>
          </c:cat>
          <c:val>
            <c:numRef>
              <c:f>'Analysis 3'!$AO$2:$AO$8</c:f>
              <c:numCache>
                <c:formatCode>[&gt;=1000000]\$0.0,,"M";[&gt;=1000]\$0.0,"K";0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9617-48CC-9BE1-08D050AF72B4}"/>
            </c:ext>
          </c:extLst>
        </c:ser>
        <c:dLbls>
          <c:dLblPos val="outEnd"/>
          <c:showLegendKey val="0"/>
          <c:showVal val="1"/>
          <c:showCatName val="0"/>
          <c:showSerName val="0"/>
          <c:showPercent val="0"/>
          <c:showBubbleSize val="0"/>
        </c:dLbls>
        <c:gapWidth val="219"/>
        <c:overlap val="-27"/>
        <c:axId val="1156948256"/>
        <c:axId val="1156950176"/>
      </c:barChart>
      <c:catAx>
        <c:axId val="1156948256"/>
        <c:scaling>
          <c:orientation val="minMax"/>
        </c:scaling>
        <c:delete val="0"/>
        <c:axPos val="b"/>
        <c:numFmt formatCode="General" sourceLinked="1"/>
        <c:majorTickMark val="none"/>
        <c:minorTickMark val="none"/>
        <c:tickLblPos val="nextTo"/>
        <c:spPr>
          <a:noFill/>
          <a:ln w="9525" cap="flat" cmpd="sng" algn="ctr">
            <a:solidFill>
              <a:schemeClr val="bg2">
                <a:lumMod val="25000"/>
              </a:schemeClr>
            </a:solidFill>
            <a:round/>
          </a:ln>
          <a:effectLst/>
        </c:spPr>
        <c:txPr>
          <a:bodyPr rot="-60000000" spcFirstLastPara="1" vertOverflow="ellipsis" vert="horz" wrap="square" anchor="ctr" anchorCtr="1"/>
          <a:lstStyle/>
          <a:p>
            <a:pPr>
              <a:defRPr sz="900" b="0" i="0" u="none" strike="noStrike" kern="1200" baseline="0">
                <a:solidFill>
                  <a:srgbClr val="EDF5FC"/>
                </a:solidFill>
                <a:latin typeface="Tahoma" panose="020B0604030504040204" pitchFamily="34" charset="0"/>
                <a:ea typeface="Tahoma" panose="020B0604030504040204" pitchFamily="34" charset="0"/>
                <a:cs typeface="Tahoma" panose="020B0604030504040204" pitchFamily="34" charset="0"/>
              </a:defRPr>
            </a:pPr>
            <a:endParaRPr lang="en-US"/>
          </a:p>
        </c:txPr>
        <c:crossAx val="1156950176"/>
        <c:crosses val="autoZero"/>
        <c:auto val="1"/>
        <c:lblAlgn val="ctr"/>
        <c:lblOffset val="100"/>
        <c:noMultiLvlLbl val="0"/>
      </c:catAx>
      <c:valAx>
        <c:axId val="1156950176"/>
        <c:scaling>
          <c:orientation val="minMax"/>
        </c:scaling>
        <c:delete val="1"/>
        <c:axPos val="l"/>
        <c:numFmt formatCode="[&gt;=1000000]\$0.0,,&quot;M&quot;;[&gt;=1000]\$0.0,&quot;K&quot;;0" sourceLinked="1"/>
        <c:majorTickMark val="none"/>
        <c:minorTickMark val="none"/>
        <c:tickLblPos val="nextTo"/>
        <c:crossAx val="115694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810695538057744"/>
          <c:y val="7.1839080459770114E-3"/>
          <c:w val="0.63140775371828517"/>
          <c:h val="0.99281609195402287"/>
        </c:manualLayout>
      </c:layout>
      <c:barChart>
        <c:barDir val="bar"/>
        <c:grouping val="clustered"/>
        <c:varyColors val="0"/>
        <c:ser>
          <c:idx val="0"/>
          <c:order val="0"/>
          <c:tx>
            <c:strRef>
              <c:f>'Analysis 3'!$AZ$8</c:f>
              <c:strCache>
                <c:ptCount val="1"/>
                <c:pt idx="0">
                  <c:v>QTY Sold</c:v>
                </c:pt>
              </c:strCache>
            </c:strRef>
          </c:tx>
          <c:spPr>
            <a:solidFill>
              <a:srgbClr val="E9C46A"/>
            </a:solidFill>
            <a:ln>
              <a:noFill/>
            </a:ln>
            <a:effectLst/>
          </c:spPr>
          <c:invertIfNegative val="0"/>
          <c:dLbls>
            <c:dLbl>
              <c:idx val="0"/>
              <c:tx>
                <c:rich>
                  <a:bodyPr/>
                  <a:lstStyle/>
                  <a:p>
                    <a:fld id="{E165BD32-CA9E-4EB5-B1A3-E07B277CE4A1}" type="CELLRANGE">
                      <a:rPr lang="en-US"/>
                      <a:pPr/>
                      <a:t>[CELLRANGE]</a:t>
                    </a:fld>
                    <a:endParaRPr lang="en-AE"/>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10F8-4DEC-866B-E22E722E830B}"/>
                </c:ext>
              </c:extLst>
            </c:dLbl>
            <c:dLbl>
              <c:idx val="1"/>
              <c:tx>
                <c:rich>
                  <a:bodyPr/>
                  <a:lstStyle/>
                  <a:p>
                    <a:fld id="{70ECBF4A-DE94-4F68-BDD9-CF12DD953D9D}" type="CELLRANGE">
                      <a:rPr lang="en-AE"/>
                      <a:pPr/>
                      <a:t>[CELLRANGE]</a:t>
                    </a:fld>
                    <a:endParaRPr lang="en-AE"/>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0F8-4DEC-866B-E22E722E830B}"/>
                </c:ext>
              </c:extLst>
            </c:dLbl>
            <c:dLbl>
              <c:idx val="2"/>
              <c:tx>
                <c:rich>
                  <a:bodyPr/>
                  <a:lstStyle/>
                  <a:p>
                    <a:fld id="{BDE4CB3B-91AA-4314-8527-5B6E176C8E34}" type="CELLRANGE">
                      <a:rPr lang="en-AE"/>
                      <a:pPr/>
                      <a:t>[CELLRANGE]</a:t>
                    </a:fld>
                    <a:endParaRPr lang="en-AE"/>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0F8-4DEC-866B-E22E722E830B}"/>
                </c:ext>
              </c:extLst>
            </c:dLbl>
            <c:dLbl>
              <c:idx val="3"/>
              <c:tx>
                <c:rich>
                  <a:bodyPr/>
                  <a:lstStyle/>
                  <a:p>
                    <a:fld id="{C79B8A37-6193-46EB-B7D6-54163BBC54D5}" type="CELLRANGE">
                      <a:rPr lang="en-AE"/>
                      <a:pPr/>
                      <a:t>[CELLRANGE]</a:t>
                    </a:fld>
                    <a:endParaRPr lang="en-AE"/>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0F8-4DEC-866B-E22E722E830B}"/>
                </c:ext>
              </c:extLst>
            </c:dLbl>
            <c:dLbl>
              <c:idx val="4"/>
              <c:tx>
                <c:rich>
                  <a:bodyPr/>
                  <a:lstStyle/>
                  <a:p>
                    <a:fld id="{84B0B9C2-3ACB-4AE0-B02D-4AF2D7E7A3E1}" type="CELLRANGE">
                      <a:rPr lang="en-AE"/>
                      <a:pPr/>
                      <a:t>[CELLRANGE]</a:t>
                    </a:fld>
                    <a:endParaRPr lang="en-AE"/>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0F8-4DEC-866B-E22E722E830B}"/>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EDF5FC"/>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3'!$AY$9:$AY$13</c:f>
              <c:strCache>
                <c:ptCount val="5"/>
                <c:pt idx="0">
                  <c:v>Somebody Fusion</c:v>
                </c:pt>
                <c:pt idx="1">
                  <c:v>Race Rush</c:v>
                </c:pt>
                <c:pt idx="2">
                  <c:v>Property Mist</c:v>
                </c:pt>
                <c:pt idx="3">
                  <c:v>Include Breeze</c:v>
                </c:pt>
                <c:pt idx="4">
                  <c:v>Itself Breeze</c:v>
                </c:pt>
              </c:strCache>
            </c:strRef>
          </c:cat>
          <c:val>
            <c:numRef>
              <c:f>'Analysis 3'!$AZ$9:$AZ$13</c:f>
              <c:numCache>
                <c:formatCode>General</c:formatCode>
                <c:ptCount val="5"/>
                <c:pt idx="0">
                  <c:v>7666</c:v>
                </c:pt>
                <c:pt idx="1">
                  <c:v>7458</c:v>
                </c:pt>
                <c:pt idx="2">
                  <c:v>7041</c:v>
                </c:pt>
                <c:pt idx="3">
                  <c:v>6992</c:v>
                </c:pt>
                <c:pt idx="4">
                  <c:v>6943</c:v>
                </c:pt>
              </c:numCache>
            </c:numRef>
          </c:val>
          <c:extLst>
            <c:ext xmlns:c15="http://schemas.microsoft.com/office/drawing/2012/chart" uri="{02D57815-91ED-43cb-92C2-25804820EDAC}">
              <c15:datalabelsRange>
                <c15:f>'Analysis 3'!$BA$9:$BA$13</c15:f>
                <c15:dlblRangeCache>
                  <c:ptCount val="5"/>
                  <c:pt idx="0">
                    <c:v>7.7K</c:v>
                  </c:pt>
                  <c:pt idx="1">
                    <c:v>7.5K</c:v>
                  </c:pt>
                  <c:pt idx="2">
                    <c:v>7.0K</c:v>
                  </c:pt>
                  <c:pt idx="3">
                    <c:v>7.0K</c:v>
                  </c:pt>
                  <c:pt idx="4">
                    <c:v>6.9K</c:v>
                  </c:pt>
                </c15:dlblRangeCache>
              </c15:datalabelsRange>
            </c:ext>
            <c:ext xmlns:c16="http://schemas.microsoft.com/office/drawing/2014/chart" uri="{C3380CC4-5D6E-409C-BE32-E72D297353CC}">
              <c16:uniqueId val="{00000005-10F8-4DEC-866B-E22E722E830B}"/>
            </c:ext>
          </c:extLst>
        </c:ser>
        <c:dLbls>
          <c:showLegendKey val="0"/>
          <c:showVal val="0"/>
          <c:showCatName val="0"/>
          <c:showSerName val="0"/>
          <c:showPercent val="0"/>
          <c:showBubbleSize val="0"/>
        </c:dLbls>
        <c:gapWidth val="163"/>
        <c:axId val="448006784"/>
        <c:axId val="448015424"/>
      </c:barChart>
      <c:catAx>
        <c:axId val="448006784"/>
        <c:scaling>
          <c:orientation val="maxMin"/>
        </c:scaling>
        <c:delete val="0"/>
        <c:axPos val="l"/>
        <c:numFmt formatCode="General" sourceLinked="1"/>
        <c:majorTickMark val="none"/>
        <c:minorTickMark val="none"/>
        <c:tickLblPos val="nextTo"/>
        <c:spPr>
          <a:noFill/>
          <a:ln w="9525" cap="flat" cmpd="sng" algn="ctr">
            <a:solidFill>
              <a:schemeClr val="bg2">
                <a:lumMod val="25000"/>
              </a:schemeClr>
            </a:solidFill>
            <a:round/>
          </a:ln>
          <a:effectLst/>
        </c:spPr>
        <c:txPr>
          <a:bodyPr rot="-60000000" spcFirstLastPara="1" vertOverflow="ellipsis" vert="horz" wrap="square" anchor="ctr" anchorCtr="1"/>
          <a:lstStyle/>
          <a:p>
            <a:pPr>
              <a:defRPr sz="900" b="0" i="0" u="none" strike="noStrike" kern="1200" baseline="0">
                <a:solidFill>
                  <a:srgbClr val="EDF5FC"/>
                </a:solidFill>
                <a:latin typeface="Tahoma" panose="020B0604030504040204" pitchFamily="34" charset="0"/>
                <a:ea typeface="Tahoma" panose="020B0604030504040204" pitchFamily="34" charset="0"/>
                <a:cs typeface="Tahoma" panose="020B0604030504040204" pitchFamily="34" charset="0"/>
              </a:defRPr>
            </a:pPr>
            <a:endParaRPr lang="en-US"/>
          </a:p>
        </c:txPr>
        <c:crossAx val="448015424"/>
        <c:crosses val="autoZero"/>
        <c:auto val="1"/>
        <c:lblAlgn val="ctr"/>
        <c:lblOffset val="100"/>
        <c:noMultiLvlLbl val="0"/>
      </c:catAx>
      <c:valAx>
        <c:axId val="448015424"/>
        <c:scaling>
          <c:orientation val="minMax"/>
        </c:scaling>
        <c:delete val="1"/>
        <c:axPos val="t"/>
        <c:numFmt formatCode="General" sourceLinked="1"/>
        <c:majorTickMark val="none"/>
        <c:minorTickMark val="none"/>
        <c:tickLblPos val="nextTo"/>
        <c:crossAx val="448006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6" fmlaLink="'Analysis 3'!$H$2" fmlaRange="'Analysis 3'!$J$1:$J$2" noThreeD="1" sel="1" val="0"/>
</file>

<file path=xl/ctrlProps/ctrlProp2.xml><?xml version="1.0" encoding="utf-8"?>
<formControlPr xmlns="http://schemas.microsoft.com/office/spreadsheetml/2009/9/main" objectType="Radio" checked="Checked" firstButton="1" fmlaLink="'Analysis 3'!$H$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firstButton="1" fmlaLink="'Analysis 3'!$BF$1"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Store Dashboard'!A1"/><Relationship Id="rId3" Type="http://schemas.openxmlformats.org/officeDocument/2006/relationships/image" Target="../media/image1.emf"/><Relationship Id="rId7" Type="http://schemas.openxmlformats.org/officeDocument/2006/relationships/chart" Target="../charts/chart4.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3.emf"/><Relationship Id="rId4" Type="http://schemas.openxmlformats.org/officeDocument/2006/relationships/image" Target="../media/image2.emf"/><Relationship Id="rId9" Type="http://schemas.openxmlformats.org/officeDocument/2006/relationships/hyperlink" Target="#'Profit View Dashboard'!A1"/></Relationships>
</file>

<file path=xl/drawings/_rels/drawing2.xml.rels><?xml version="1.0" encoding="UTF-8" standalone="yes"?>
<Relationships xmlns="http://schemas.openxmlformats.org/package/2006/relationships"><Relationship Id="rId3" Type="http://schemas.openxmlformats.org/officeDocument/2006/relationships/hyperlink" Target="#'Time Frame Dashboard'!A1"/><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9.png"/><Relationship Id="rId5" Type="http://schemas.microsoft.com/office/2011/relationships/webextension" Target="../webextensions/webextension1.xml"/><Relationship Id="rId4" Type="http://schemas.openxmlformats.org/officeDocument/2006/relationships/hyperlink" Target="#'Profit View Dashboard'!A1"/></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6.xml"/><Relationship Id="rId7" Type="http://schemas.openxmlformats.org/officeDocument/2006/relationships/chart" Target="../charts/chart9.xml"/><Relationship Id="rId2" Type="http://schemas.openxmlformats.org/officeDocument/2006/relationships/image" Target="../media/image7.emf"/><Relationship Id="rId1" Type="http://schemas.openxmlformats.org/officeDocument/2006/relationships/chart" Target="../charts/chart5.xml"/><Relationship Id="rId6" Type="http://schemas.openxmlformats.org/officeDocument/2006/relationships/chart" Target="../charts/chart8.xml"/><Relationship Id="rId5" Type="http://schemas.openxmlformats.org/officeDocument/2006/relationships/image" Target="../media/image12.emf"/><Relationship Id="rId10" Type="http://schemas.openxmlformats.org/officeDocument/2006/relationships/hyperlink" Target="#'Time Frame Dashboard'!A1"/><Relationship Id="rId4" Type="http://schemas.openxmlformats.org/officeDocument/2006/relationships/chart" Target="../charts/chart7.xml"/><Relationship Id="rId9" Type="http://schemas.openxmlformats.org/officeDocument/2006/relationships/hyperlink" Target="#'Store Dashboard'!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absolute">
    <xdr:from>
      <xdr:col>13</xdr:col>
      <xdr:colOff>350520</xdr:colOff>
      <xdr:row>24</xdr:row>
      <xdr:rowOff>144780</xdr:rowOff>
    </xdr:from>
    <xdr:to>
      <xdr:col>24</xdr:col>
      <xdr:colOff>579120</xdr:colOff>
      <xdr:row>40</xdr:row>
      <xdr:rowOff>15240</xdr:rowOff>
    </xdr:to>
    <xdr:sp macro="" textlink="">
      <xdr:nvSpPr>
        <xdr:cNvPr id="98" name="Rectangle: Rounded Corners 97">
          <a:extLst>
            <a:ext uri="{FF2B5EF4-FFF2-40B4-BE49-F238E27FC236}">
              <a16:creationId xmlns:a16="http://schemas.microsoft.com/office/drawing/2014/main" id="{00000000-0008-0000-0500-000062000000}"/>
            </a:ext>
          </a:extLst>
        </xdr:cNvPr>
        <xdr:cNvSpPr/>
      </xdr:nvSpPr>
      <xdr:spPr>
        <a:xfrm>
          <a:off x="7269480" y="4183380"/>
          <a:ext cx="6934200" cy="2796540"/>
        </a:xfrm>
        <a:prstGeom prst="roundRect">
          <a:avLst>
            <a:gd name="adj" fmla="val 5768"/>
          </a:avLst>
        </a:prstGeom>
        <a:solidFill>
          <a:srgbClr val="0A2B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4</xdr:col>
      <xdr:colOff>68580</xdr:colOff>
      <xdr:row>7</xdr:row>
      <xdr:rowOff>0</xdr:rowOff>
    </xdr:from>
    <xdr:to>
      <xdr:col>13</xdr:col>
      <xdr:colOff>205740</xdr:colOff>
      <xdr:row>40</xdr:row>
      <xdr:rowOff>15240</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1501140" y="929640"/>
          <a:ext cx="5623560" cy="6050280"/>
        </a:xfrm>
        <a:prstGeom prst="roundRect">
          <a:avLst>
            <a:gd name="adj" fmla="val 4201"/>
          </a:avLst>
        </a:prstGeom>
        <a:solidFill>
          <a:srgbClr val="0A2B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2</xdr:col>
      <xdr:colOff>457200</xdr:colOff>
      <xdr:row>0</xdr:row>
      <xdr:rowOff>0</xdr:rowOff>
    </xdr:from>
    <xdr:to>
      <xdr:col>25</xdr:col>
      <xdr:colOff>198120</xdr:colOff>
      <xdr:row>4</xdr:row>
      <xdr:rowOff>167640</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1409700" y="0"/>
          <a:ext cx="13022580" cy="548640"/>
        </a:xfrm>
        <a:prstGeom prst="rect">
          <a:avLst/>
        </a:prstGeom>
        <a:gradFill flip="none" rotWithShape="1">
          <a:gsLst>
            <a:gs pos="62000">
              <a:srgbClr val="0A2B43"/>
            </a:gs>
            <a:gs pos="100000">
              <a:srgbClr val="0A2B43"/>
            </a:gs>
            <a:gs pos="0">
              <a:srgbClr val="131A2E"/>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xdr:col>
      <xdr:colOff>190500</xdr:colOff>
      <xdr:row>40</xdr:row>
      <xdr:rowOff>121920</xdr:rowOff>
    </xdr:from>
    <xdr:to>
      <xdr:col>2</xdr:col>
      <xdr:colOff>266700</xdr:colOff>
      <xdr:row>43</xdr:row>
      <xdr:rowOff>0</xdr:rowOff>
    </xdr:to>
    <xdr:sp macro="" textlink="">
      <xdr:nvSpPr>
        <xdr:cNvPr id="5" name="Rectangle 4">
          <a:extLst>
            <a:ext uri="{FF2B5EF4-FFF2-40B4-BE49-F238E27FC236}">
              <a16:creationId xmlns:a16="http://schemas.microsoft.com/office/drawing/2014/main" id="{00000000-0008-0000-0500-000005000000}"/>
            </a:ext>
          </a:extLst>
        </xdr:cNvPr>
        <xdr:cNvSpPr/>
      </xdr:nvSpPr>
      <xdr:spPr>
        <a:xfrm>
          <a:off x="800100" y="7086600"/>
          <a:ext cx="419100" cy="259080"/>
        </a:xfrm>
        <a:prstGeom prst="rect">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xdr:col>
      <xdr:colOff>220980</xdr:colOff>
      <xdr:row>0</xdr:row>
      <xdr:rowOff>0</xdr:rowOff>
    </xdr:from>
    <xdr:to>
      <xdr:col>2</xdr:col>
      <xdr:colOff>297180</xdr:colOff>
      <xdr:row>0</xdr:row>
      <xdr:rowOff>152400</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830580" y="0"/>
          <a:ext cx="419100" cy="152400"/>
        </a:xfrm>
        <a:prstGeom prst="rect">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xdr:col>
      <xdr:colOff>243840</xdr:colOff>
      <xdr:row>0</xdr:row>
      <xdr:rowOff>83820</xdr:rowOff>
    </xdr:from>
    <xdr:to>
      <xdr:col>2</xdr:col>
      <xdr:colOff>114300</xdr:colOff>
      <xdr:row>3</xdr:row>
      <xdr:rowOff>7620</xdr:rowOff>
    </xdr:to>
    <xdr:sp macro="" textlink="">
      <xdr:nvSpPr>
        <xdr:cNvPr id="7" name="Rectangle 6">
          <a:extLst>
            <a:ext uri="{FF2B5EF4-FFF2-40B4-BE49-F238E27FC236}">
              <a16:creationId xmlns:a16="http://schemas.microsoft.com/office/drawing/2014/main" id="{00000000-0008-0000-0500-000007000000}"/>
            </a:ext>
          </a:extLst>
        </xdr:cNvPr>
        <xdr:cNvSpPr/>
      </xdr:nvSpPr>
      <xdr:spPr>
        <a:xfrm>
          <a:off x="853440" y="83820"/>
          <a:ext cx="213360" cy="121920"/>
        </a:xfrm>
        <a:prstGeom prst="rect">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xdr:col>
      <xdr:colOff>281940</xdr:colOff>
      <xdr:row>42</xdr:row>
      <xdr:rowOff>144780</xdr:rowOff>
    </xdr:from>
    <xdr:to>
      <xdr:col>2</xdr:col>
      <xdr:colOff>358140</xdr:colOff>
      <xdr:row>42</xdr:row>
      <xdr:rowOff>190499</xdr:rowOff>
    </xdr:to>
    <xdr:sp macro="" textlink="">
      <xdr:nvSpPr>
        <xdr:cNvPr id="8" name="Rectangle 7">
          <a:extLst>
            <a:ext uri="{FF2B5EF4-FFF2-40B4-BE49-F238E27FC236}">
              <a16:creationId xmlns:a16="http://schemas.microsoft.com/office/drawing/2014/main" id="{00000000-0008-0000-0500-000008000000}"/>
            </a:ext>
          </a:extLst>
        </xdr:cNvPr>
        <xdr:cNvSpPr/>
      </xdr:nvSpPr>
      <xdr:spPr>
        <a:xfrm>
          <a:off x="891540" y="7299960"/>
          <a:ext cx="419100" cy="45719"/>
        </a:xfrm>
        <a:prstGeom prst="rect">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0</xdr:col>
      <xdr:colOff>205740</xdr:colOff>
      <xdr:row>0</xdr:row>
      <xdr:rowOff>0</xdr:rowOff>
    </xdr:from>
    <xdr:to>
      <xdr:col>2</xdr:col>
      <xdr:colOff>457200</xdr:colOff>
      <xdr:row>43</xdr:row>
      <xdr:rowOff>0</xdr:rowOff>
    </xdr:to>
    <xdr:sp macro="" textlink="">
      <xdr:nvSpPr>
        <xdr:cNvPr id="31" name="Moon 30">
          <a:extLst>
            <a:ext uri="{FF2B5EF4-FFF2-40B4-BE49-F238E27FC236}">
              <a16:creationId xmlns:a16="http://schemas.microsoft.com/office/drawing/2014/main" id="{00000000-0008-0000-0500-00001F000000}"/>
            </a:ext>
          </a:extLst>
        </xdr:cNvPr>
        <xdr:cNvSpPr/>
      </xdr:nvSpPr>
      <xdr:spPr>
        <a:xfrm>
          <a:off x="205740" y="0"/>
          <a:ext cx="1203960" cy="7345680"/>
        </a:xfrm>
        <a:prstGeom prst="moon">
          <a:avLst>
            <a:gd name="adj" fmla="val 47817"/>
          </a:avLst>
        </a:prstGeom>
        <a:solidFill>
          <a:srgbClr val="118AB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0</xdr:col>
      <xdr:colOff>137160</xdr:colOff>
      <xdr:row>0</xdr:row>
      <xdr:rowOff>0</xdr:rowOff>
    </xdr:from>
    <xdr:to>
      <xdr:col>2</xdr:col>
      <xdr:colOff>388620</xdr:colOff>
      <xdr:row>43</xdr:row>
      <xdr:rowOff>0</xdr:rowOff>
    </xdr:to>
    <xdr:sp macro="" textlink="">
      <xdr:nvSpPr>
        <xdr:cNvPr id="32" name="Moon 31">
          <a:extLst>
            <a:ext uri="{FF2B5EF4-FFF2-40B4-BE49-F238E27FC236}">
              <a16:creationId xmlns:a16="http://schemas.microsoft.com/office/drawing/2014/main" id="{00000000-0008-0000-0500-000020000000}"/>
            </a:ext>
          </a:extLst>
        </xdr:cNvPr>
        <xdr:cNvSpPr/>
      </xdr:nvSpPr>
      <xdr:spPr>
        <a:xfrm>
          <a:off x="137160" y="0"/>
          <a:ext cx="1203960" cy="7345680"/>
        </a:xfrm>
        <a:prstGeom prst="moon">
          <a:avLst>
            <a:gd name="adj" fmla="val 47817"/>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0</xdr:col>
      <xdr:colOff>30480</xdr:colOff>
      <xdr:row>0</xdr:row>
      <xdr:rowOff>0</xdr:rowOff>
    </xdr:from>
    <xdr:to>
      <xdr:col>1</xdr:col>
      <xdr:colOff>30480</xdr:colOff>
      <xdr:row>42</xdr:row>
      <xdr:rowOff>175260</xdr:rowOff>
    </xdr:to>
    <xdr:sp macro="" textlink="">
      <xdr:nvSpPr>
        <xdr:cNvPr id="33" name="Rectangle 32">
          <a:extLst>
            <a:ext uri="{FF2B5EF4-FFF2-40B4-BE49-F238E27FC236}">
              <a16:creationId xmlns:a16="http://schemas.microsoft.com/office/drawing/2014/main" id="{00000000-0008-0000-0500-000021000000}"/>
            </a:ext>
          </a:extLst>
        </xdr:cNvPr>
        <xdr:cNvSpPr/>
      </xdr:nvSpPr>
      <xdr:spPr>
        <a:xfrm rot="16200000">
          <a:off x="-3329940" y="3360420"/>
          <a:ext cx="7330440" cy="609600"/>
        </a:xfrm>
        <a:prstGeom prst="rect">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4000" b="1">
              <a:solidFill>
                <a:srgbClr val="131A2E"/>
              </a:solidFill>
              <a:latin typeface="Tahoma" panose="020B0604030504040204" pitchFamily="34" charset="0"/>
              <a:ea typeface="Tahoma" panose="020B0604030504040204" pitchFamily="34" charset="0"/>
              <a:cs typeface="Tahoma" panose="020B0604030504040204" pitchFamily="34" charset="0"/>
            </a:rPr>
            <a:t>KIX</a:t>
          </a:r>
          <a:r>
            <a:rPr lang="en-AE" sz="4000">
              <a:solidFill>
                <a:srgbClr val="131A2E"/>
              </a:solidFill>
              <a:latin typeface="Tahoma" panose="020B0604030504040204" pitchFamily="34" charset="0"/>
              <a:ea typeface="Tahoma" panose="020B0604030504040204" pitchFamily="34" charset="0"/>
              <a:cs typeface="Tahoma" panose="020B0604030504040204" pitchFamily="34" charset="0"/>
            </a:rPr>
            <a:t> BUSINESS</a:t>
          </a:r>
        </a:p>
      </xdr:txBody>
    </xdr:sp>
    <xdr:clientData/>
  </xdr:twoCellAnchor>
  <xdr:twoCellAnchor editAs="absolute">
    <xdr:from>
      <xdr:col>4</xdr:col>
      <xdr:colOff>83820</xdr:colOff>
      <xdr:row>29</xdr:row>
      <xdr:rowOff>129540</xdr:rowOff>
    </xdr:from>
    <xdr:to>
      <xdr:col>13</xdr:col>
      <xdr:colOff>167640</xdr:colOff>
      <xdr:row>40</xdr:row>
      <xdr:rowOff>22860</xdr:rowOff>
    </xdr:to>
    <xdr:graphicFrame macro="">
      <xdr:nvGraphicFramePr>
        <xdr:cNvPr id="34" name="Chart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480060</xdr:colOff>
      <xdr:row>19</xdr:row>
      <xdr:rowOff>160020</xdr:rowOff>
    </xdr:from>
    <xdr:to>
      <xdr:col>13</xdr:col>
      <xdr:colOff>137160</xdr:colOff>
      <xdr:row>29</xdr:row>
      <xdr:rowOff>144780</xdr:rowOff>
    </xdr:to>
    <xdr:graphicFrame macro="">
      <xdr:nvGraphicFramePr>
        <xdr:cNvPr id="35" name="Chart 34">
          <a:extLst>
            <a:ext uri="{FF2B5EF4-FFF2-40B4-BE49-F238E27FC236}">
              <a16:creationId xmlns:a16="http://schemas.microsoft.com/office/drawing/2014/main" id="{00000000-0008-0000-05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4</xdr:col>
      <xdr:colOff>121920</xdr:colOff>
      <xdr:row>17</xdr:row>
      <xdr:rowOff>160020</xdr:rowOff>
    </xdr:from>
    <xdr:to>
      <xdr:col>11</xdr:col>
      <xdr:colOff>556260</xdr:colOff>
      <xdr:row>19</xdr:row>
      <xdr:rowOff>60960</xdr:rowOff>
    </xdr:to>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1554480" y="2918460"/>
          <a:ext cx="47015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1500">
              <a:solidFill>
                <a:srgbClr val="EDF5FC"/>
              </a:solidFill>
              <a:latin typeface="Tahoma" panose="020B0604030504040204" pitchFamily="34" charset="0"/>
              <a:ea typeface="Tahoma" panose="020B0604030504040204" pitchFamily="34" charset="0"/>
              <a:cs typeface="Tahoma" panose="020B0604030504040204" pitchFamily="34" charset="0"/>
            </a:rPr>
            <a:t>Revenue</a:t>
          </a:r>
          <a:r>
            <a:rPr lang="en-AE" sz="1500" baseline="0">
              <a:solidFill>
                <a:srgbClr val="EDF5FC"/>
              </a:solidFill>
              <a:latin typeface="Tahoma" panose="020B0604030504040204" pitchFamily="34" charset="0"/>
              <a:ea typeface="Tahoma" panose="020B0604030504040204" pitchFamily="34" charset="0"/>
              <a:cs typeface="Tahoma" panose="020B0604030504040204" pitchFamily="34" charset="0"/>
            </a:rPr>
            <a:t> vs Target by Month</a:t>
          </a:r>
          <a:endParaRPr lang="en-AE" sz="1500">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4</xdr:col>
      <xdr:colOff>594360</xdr:colOff>
      <xdr:row>19</xdr:row>
      <xdr:rowOff>99060</xdr:rowOff>
    </xdr:from>
    <xdr:to>
      <xdr:col>7</xdr:col>
      <xdr:colOff>358140</xdr:colOff>
      <xdr:row>19</xdr:row>
      <xdr:rowOff>99060</xdr:rowOff>
    </xdr:to>
    <xdr:cxnSp macro="">
      <xdr:nvCxnSpPr>
        <xdr:cNvPr id="40" name="Straight Connector 39">
          <a:extLst>
            <a:ext uri="{FF2B5EF4-FFF2-40B4-BE49-F238E27FC236}">
              <a16:creationId xmlns:a16="http://schemas.microsoft.com/office/drawing/2014/main" id="{00000000-0008-0000-0500-000028000000}"/>
            </a:ext>
          </a:extLst>
        </xdr:cNvPr>
        <xdr:cNvCxnSpPr/>
      </xdr:nvCxnSpPr>
      <xdr:spPr>
        <a:xfrm>
          <a:off x="2026920" y="3223260"/>
          <a:ext cx="1592580" cy="0"/>
        </a:xfrm>
        <a:prstGeom prst="line">
          <a:avLst/>
        </a:prstGeom>
        <a:ln>
          <a:solidFill>
            <a:srgbClr val="EDF5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4</xdr:col>
      <xdr:colOff>281940</xdr:colOff>
      <xdr:row>8</xdr:row>
      <xdr:rowOff>38100</xdr:rowOff>
    </xdr:from>
    <xdr:to>
      <xdr:col>6</xdr:col>
      <xdr:colOff>541020</xdr:colOff>
      <xdr:row>16</xdr:row>
      <xdr:rowOff>53340</xdr:rowOff>
    </xdr:to>
    <xdr:grpSp>
      <xdr:nvGrpSpPr>
        <xdr:cNvPr id="67" name="Group 66">
          <a:extLst>
            <a:ext uri="{FF2B5EF4-FFF2-40B4-BE49-F238E27FC236}">
              <a16:creationId xmlns:a16="http://schemas.microsoft.com/office/drawing/2014/main" id="{00000000-0008-0000-0500-000043000000}"/>
            </a:ext>
          </a:extLst>
        </xdr:cNvPr>
        <xdr:cNvGrpSpPr/>
      </xdr:nvGrpSpPr>
      <xdr:grpSpPr>
        <a:xfrm>
          <a:off x="1714500" y="1150620"/>
          <a:ext cx="1478280" cy="1478280"/>
          <a:chOff x="9845040" y="3261360"/>
          <a:chExt cx="1120140" cy="1120140"/>
        </a:xfrm>
      </xdr:grpSpPr>
      <xdr:sp macro="" textlink="">
        <xdr:nvSpPr>
          <xdr:cNvPr id="68" name="Oval 67">
            <a:extLst>
              <a:ext uri="{FF2B5EF4-FFF2-40B4-BE49-F238E27FC236}">
                <a16:creationId xmlns:a16="http://schemas.microsoft.com/office/drawing/2014/main" id="{00000000-0008-0000-0500-000044000000}"/>
              </a:ext>
            </a:extLst>
          </xdr:cNvPr>
          <xdr:cNvSpPr/>
        </xdr:nvSpPr>
        <xdr:spPr>
          <a:xfrm>
            <a:off x="9845040" y="3261360"/>
            <a:ext cx="1120140" cy="1120140"/>
          </a:xfrm>
          <a:prstGeom prst="ellipse">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69" name="Oval 68">
            <a:extLst>
              <a:ext uri="{FF2B5EF4-FFF2-40B4-BE49-F238E27FC236}">
                <a16:creationId xmlns:a16="http://schemas.microsoft.com/office/drawing/2014/main" id="{00000000-0008-0000-0500-000045000000}"/>
              </a:ext>
            </a:extLst>
          </xdr:cNvPr>
          <xdr:cNvSpPr/>
        </xdr:nvSpPr>
        <xdr:spPr>
          <a:xfrm>
            <a:off x="9921240" y="3337560"/>
            <a:ext cx="960120" cy="960120"/>
          </a:xfrm>
          <a:prstGeom prst="ellipse">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clientData/>
  </xdr:twoCellAnchor>
  <xdr:twoCellAnchor editAs="absolute">
    <xdr:from>
      <xdr:col>4</xdr:col>
      <xdr:colOff>390637</xdr:colOff>
      <xdr:row>12</xdr:row>
      <xdr:rowOff>0</xdr:rowOff>
    </xdr:from>
    <xdr:to>
      <xdr:col>6</xdr:col>
      <xdr:colOff>432323</xdr:colOff>
      <xdr:row>14</xdr:row>
      <xdr:rowOff>56164</xdr:rowOff>
    </xdr:to>
    <xdr:sp macro="" textlink="'Analysis 2'!O2">
      <xdr:nvSpPr>
        <xdr:cNvPr id="70" name="TextBox 69">
          <a:extLst>
            <a:ext uri="{FF2B5EF4-FFF2-40B4-BE49-F238E27FC236}">
              <a16:creationId xmlns:a16="http://schemas.microsoft.com/office/drawing/2014/main" id="{00000000-0008-0000-0500-000046000000}"/>
            </a:ext>
          </a:extLst>
        </xdr:cNvPr>
        <xdr:cNvSpPr txBox="1"/>
      </xdr:nvSpPr>
      <xdr:spPr>
        <a:xfrm>
          <a:off x="1823197" y="1844040"/>
          <a:ext cx="1260886"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ACB85F-E20B-4DD8-AE8A-4AFF90E9AE69}" type="TxLink">
            <a:rPr lang="en-US" sz="2000" b="1" i="0" u="none" strike="noStrike">
              <a:solidFill>
                <a:srgbClr val="E9C46A"/>
              </a:solidFill>
              <a:latin typeface="+mn-lt"/>
              <a:ea typeface="Tahoma" panose="020B0604030504040204" pitchFamily="34" charset="0"/>
              <a:cs typeface="Tahoma" panose="020B0604030504040204" pitchFamily="34" charset="0"/>
            </a:rPr>
            <a:pPr marL="0" indent="0" algn="ctr"/>
            <a:t>$5.4M</a:t>
          </a:fld>
          <a:endParaRPr lang="en-AE" sz="2000" b="1" i="0" u="none" strike="noStrike">
            <a:solidFill>
              <a:srgbClr val="E9C46A"/>
            </a:solidFill>
            <a:latin typeface="+mn-lt"/>
            <a:ea typeface="Tahoma" panose="020B0604030504040204" pitchFamily="34" charset="0"/>
            <a:cs typeface="Tahoma" panose="020B0604030504040204" pitchFamily="34" charset="0"/>
          </a:endParaRPr>
        </a:p>
      </xdr:txBody>
    </xdr:sp>
    <xdr:clientData/>
  </xdr:twoCellAnchor>
  <xdr:twoCellAnchor editAs="absolute">
    <xdr:from>
      <xdr:col>4</xdr:col>
      <xdr:colOff>478267</xdr:colOff>
      <xdr:row>9</xdr:row>
      <xdr:rowOff>83820</xdr:rowOff>
    </xdr:from>
    <xdr:to>
      <xdr:col>6</xdr:col>
      <xdr:colOff>344693</xdr:colOff>
      <xdr:row>12</xdr:row>
      <xdr:rowOff>68580</xdr:rowOff>
    </xdr:to>
    <xdr:sp macro="" textlink="'Analysis 1'!A2">
      <xdr:nvSpPr>
        <xdr:cNvPr id="77" name="TextBox 76">
          <a:extLst>
            <a:ext uri="{FF2B5EF4-FFF2-40B4-BE49-F238E27FC236}">
              <a16:creationId xmlns:a16="http://schemas.microsoft.com/office/drawing/2014/main" id="{00000000-0008-0000-0500-00004D000000}"/>
            </a:ext>
          </a:extLst>
        </xdr:cNvPr>
        <xdr:cNvSpPr txBox="1"/>
      </xdr:nvSpPr>
      <xdr:spPr>
        <a:xfrm>
          <a:off x="1910827" y="1379220"/>
          <a:ext cx="1085626"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200" b="0">
              <a:solidFill>
                <a:schemeClr val="bg1"/>
              </a:solidFill>
              <a:latin typeface="Tahoma" panose="020B0604030504040204" pitchFamily="34" charset="0"/>
              <a:ea typeface="Tahoma" panose="020B0604030504040204" pitchFamily="34" charset="0"/>
              <a:cs typeface="Tahoma" panose="020B0604030504040204" pitchFamily="34" charset="0"/>
            </a:rPr>
            <a:t>Total</a:t>
          </a:r>
          <a:r>
            <a:rPr lang="en-AE" sz="1200" b="0" baseline="0">
              <a:solidFill>
                <a:schemeClr val="bg1"/>
              </a:solidFill>
              <a:latin typeface="Tahoma" panose="020B0604030504040204" pitchFamily="34" charset="0"/>
              <a:ea typeface="Tahoma" panose="020B0604030504040204" pitchFamily="34" charset="0"/>
              <a:cs typeface="Tahoma" panose="020B0604030504040204" pitchFamily="34" charset="0"/>
            </a:rPr>
            <a:t> Revenue</a:t>
          </a:r>
          <a:endParaRPr lang="en-AE" sz="12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7</xdr:col>
      <xdr:colOff>320040</xdr:colOff>
      <xdr:row>8</xdr:row>
      <xdr:rowOff>38100</xdr:rowOff>
    </xdr:from>
    <xdr:to>
      <xdr:col>9</xdr:col>
      <xdr:colOff>579120</xdr:colOff>
      <xdr:row>16</xdr:row>
      <xdr:rowOff>53340</xdr:rowOff>
    </xdr:to>
    <xdr:grpSp>
      <xdr:nvGrpSpPr>
        <xdr:cNvPr id="79" name="Group 78">
          <a:extLst>
            <a:ext uri="{FF2B5EF4-FFF2-40B4-BE49-F238E27FC236}">
              <a16:creationId xmlns:a16="http://schemas.microsoft.com/office/drawing/2014/main" id="{00000000-0008-0000-0500-00004F000000}"/>
            </a:ext>
          </a:extLst>
        </xdr:cNvPr>
        <xdr:cNvGrpSpPr/>
      </xdr:nvGrpSpPr>
      <xdr:grpSpPr>
        <a:xfrm>
          <a:off x="3581400" y="1150620"/>
          <a:ext cx="1478280" cy="1478280"/>
          <a:chOff x="9845040" y="3261360"/>
          <a:chExt cx="1120140" cy="1120140"/>
        </a:xfrm>
      </xdr:grpSpPr>
      <xdr:sp macro="" textlink="">
        <xdr:nvSpPr>
          <xdr:cNvPr id="80" name="Oval 79">
            <a:extLst>
              <a:ext uri="{FF2B5EF4-FFF2-40B4-BE49-F238E27FC236}">
                <a16:creationId xmlns:a16="http://schemas.microsoft.com/office/drawing/2014/main" id="{00000000-0008-0000-0500-000050000000}"/>
              </a:ext>
            </a:extLst>
          </xdr:cNvPr>
          <xdr:cNvSpPr/>
        </xdr:nvSpPr>
        <xdr:spPr>
          <a:xfrm>
            <a:off x="9845040" y="3261360"/>
            <a:ext cx="1120140" cy="1120140"/>
          </a:xfrm>
          <a:prstGeom prst="ellipse">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1" name="Oval 80">
            <a:extLst>
              <a:ext uri="{FF2B5EF4-FFF2-40B4-BE49-F238E27FC236}">
                <a16:creationId xmlns:a16="http://schemas.microsoft.com/office/drawing/2014/main" id="{00000000-0008-0000-0500-000051000000}"/>
              </a:ext>
            </a:extLst>
          </xdr:cNvPr>
          <xdr:cNvSpPr/>
        </xdr:nvSpPr>
        <xdr:spPr>
          <a:xfrm>
            <a:off x="9921240" y="3337560"/>
            <a:ext cx="960120" cy="960120"/>
          </a:xfrm>
          <a:prstGeom prst="ellipse">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clientData/>
  </xdr:twoCellAnchor>
  <xdr:twoCellAnchor editAs="absolute">
    <xdr:from>
      <xdr:col>7</xdr:col>
      <xdr:colOff>428737</xdr:colOff>
      <xdr:row>12</xdr:row>
      <xdr:rowOff>0</xdr:rowOff>
    </xdr:from>
    <xdr:to>
      <xdr:col>9</xdr:col>
      <xdr:colOff>470423</xdr:colOff>
      <xdr:row>14</xdr:row>
      <xdr:rowOff>56164</xdr:rowOff>
    </xdr:to>
    <xdr:sp macro="" textlink="'Analysis 2'!P2">
      <xdr:nvSpPr>
        <xdr:cNvPr id="82" name="TextBox 81">
          <a:extLst>
            <a:ext uri="{FF2B5EF4-FFF2-40B4-BE49-F238E27FC236}">
              <a16:creationId xmlns:a16="http://schemas.microsoft.com/office/drawing/2014/main" id="{00000000-0008-0000-0500-000052000000}"/>
            </a:ext>
          </a:extLst>
        </xdr:cNvPr>
        <xdr:cNvSpPr txBox="1"/>
      </xdr:nvSpPr>
      <xdr:spPr>
        <a:xfrm>
          <a:off x="3690097" y="1844040"/>
          <a:ext cx="1260886"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53A09AC-6CB6-4E9A-ADE4-FC4DF2548044}" type="TxLink">
            <a:rPr lang="en-US" sz="1800" b="1" i="0" u="none" strike="noStrike">
              <a:solidFill>
                <a:srgbClr val="2A9D8F"/>
              </a:solidFill>
              <a:latin typeface="+mn-lt"/>
              <a:ea typeface="Tahoma" panose="020B0604030504040204" pitchFamily="34" charset="0"/>
              <a:cs typeface="Tahoma" panose="020B0604030504040204" pitchFamily="34" charset="0"/>
            </a:rPr>
            <a:pPr marL="0" indent="0" algn="ctr"/>
            <a:t>$5.3M</a:t>
          </a:fld>
          <a:endParaRPr lang="en-AE" sz="1800" b="1" i="0" u="none" strike="noStrike">
            <a:solidFill>
              <a:srgbClr val="2A9D8F"/>
            </a:solidFill>
            <a:latin typeface="+mn-lt"/>
            <a:ea typeface="Tahoma" panose="020B0604030504040204" pitchFamily="34" charset="0"/>
            <a:cs typeface="Tahoma" panose="020B0604030504040204" pitchFamily="34" charset="0"/>
          </a:endParaRPr>
        </a:p>
      </xdr:txBody>
    </xdr:sp>
    <xdr:clientData/>
  </xdr:twoCellAnchor>
  <xdr:twoCellAnchor editAs="absolute">
    <xdr:from>
      <xdr:col>7</xdr:col>
      <xdr:colOff>516367</xdr:colOff>
      <xdr:row>9</xdr:row>
      <xdr:rowOff>83820</xdr:rowOff>
    </xdr:from>
    <xdr:to>
      <xdr:col>9</xdr:col>
      <xdr:colOff>382793</xdr:colOff>
      <xdr:row>12</xdr:row>
      <xdr:rowOff>68580</xdr:rowOff>
    </xdr:to>
    <xdr:sp macro="" textlink="'Analysis 1'!A2">
      <xdr:nvSpPr>
        <xdr:cNvPr id="83" name="TextBox 82">
          <a:extLst>
            <a:ext uri="{FF2B5EF4-FFF2-40B4-BE49-F238E27FC236}">
              <a16:creationId xmlns:a16="http://schemas.microsoft.com/office/drawing/2014/main" id="{00000000-0008-0000-0500-000053000000}"/>
            </a:ext>
          </a:extLst>
        </xdr:cNvPr>
        <xdr:cNvSpPr txBox="1"/>
      </xdr:nvSpPr>
      <xdr:spPr>
        <a:xfrm>
          <a:off x="3777727" y="1379220"/>
          <a:ext cx="1085626"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200" b="0">
              <a:solidFill>
                <a:schemeClr val="bg1"/>
              </a:solidFill>
              <a:latin typeface="Tahoma" panose="020B0604030504040204" pitchFamily="34" charset="0"/>
              <a:ea typeface="Tahoma" panose="020B0604030504040204" pitchFamily="34" charset="0"/>
              <a:cs typeface="Tahoma" panose="020B0604030504040204" pitchFamily="34" charset="0"/>
            </a:rPr>
            <a:t>Total</a:t>
          </a:r>
          <a:endParaRPr lang="en-AE" sz="1200" b="0" baseline="0">
            <a:solidFill>
              <a:schemeClr val="bg1"/>
            </a:solidFill>
            <a:latin typeface="Tahoma" panose="020B0604030504040204" pitchFamily="34" charset="0"/>
            <a:ea typeface="Tahoma" panose="020B0604030504040204" pitchFamily="34" charset="0"/>
            <a:cs typeface="Tahoma" panose="020B0604030504040204" pitchFamily="34" charset="0"/>
          </a:endParaRPr>
        </a:p>
        <a:p>
          <a:pPr algn="ctr"/>
          <a:r>
            <a:rPr lang="en-AE" sz="1200" b="0" baseline="0">
              <a:solidFill>
                <a:schemeClr val="bg1"/>
              </a:solidFill>
              <a:latin typeface="Tahoma" panose="020B0604030504040204" pitchFamily="34" charset="0"/>
              <a:ea typeface="Tahoma" panose="020B0604030504040204" pitchFamily="34" charset="0"/>
              <a:cs typeface="Tahoma" panose="020B0604030504040204" pitchFamily="34" charset="0"/>
            </a:rPr>
            <a:t>Target</a:t>
          </a:r>
          <a:endParaRPr lang="en-AE" sz="12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10</xdr:col>
      <xdr:colOff>358140</xdr:colOff>
      <xdr:row>8</xdr:row>
      <xdr:rowOff>38100</xdr:rowOff>
    </xdr:from>
    <xdr:to>
      <xdr:col>13</xdr:col>
      <xdr:colOff>7620</xdr:colOff>
      <xdr:row>16</xdr:row>
      <xdr:rowOff>53340</xdr:rowOff>
    </xdr:to>
    <xdr:grpSp>
      <xdr:nvGrpSpPr>
        <xdr:cNvPr id="84" name="Group 83">
          <a:extLst>
            <a:ext uri="{FF2B5EF4-FFF2-40B4-BE49-F238E27FC236}">
              <a16:creationId xmlns:a16="http://schemas.microsoft.com/office/drawing/2014/main" id="{00000000-0008-0000-0500-000054000000}"/>
            </a:ext>
          </a:extLst>
        </xdr:cNvPr>
        <xdr:cNvGrpSpPr/>
      </xdr:nvGrpSpPr>
      <xdr:grpSpPr>
        <a:xfrm>
          <a:off x="5448300" y="1150620"/>
          <a:ext cx="1478280" cy="1478280"/>
          <a:chOff x="9845040" y="3261360"/>
          <a:chExt cx="1120140" cy="1120140"/>
        </a:xfrm>
      </xdr:grpSpPr>
      <xdr:sp macro="" textlink="">
        <xdr:nvSpPr>
          <xdr:cNvPr id="85" name="Oval 84">
            <a:extLst>
              <a:ext uri="{FF2B5EF4-FFF2-40B4-BE49-F238E27FC236}">
                <a16:creationId xmlns:a16="http://schemas.microsoft.com/office/drawing/2014/main" id="{00000000-0008-0000-0500-000055000000}"/>
              </a:ext>
            </a:extLst>
          </xdr:cNvPr>
          <xdr:cNvSpPr/>
        </xdr:nvSpPr>
        <xdr:spPr>
          <a:xfrm>
            <a:off x="9845040" y="3261360"/>
            <a:ext cx="1120140" cy="1120140"/>
          </a:xfrm>
          <a:prstGeom prst="ellipse">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6" name="Oval 85">
            <a:extLst>
              <a:ext uri="{FF2B5EF4-FFF2-40B4-BE49-F238E27FC236}">
                <a16:creationId xmlns:a16="http://schemas.microsoft.com/office/drawing/2014/main" id="{00000000-0008-0000-0500-000056000000}"/>
              </a:ext>
            </a:extLst>
          </xdr:cNvPr>
          <xdr:cNvSpPr/>
        </xdr:nvSpPr>
        <xdr:spPr>
          <a:xfrm>
            <a:off x="9921240" y="3337560"/>
            <a:ext cx="960120" cy="960120"/>
          </a:xfrm>
          <a:prstGeom prst="ellipse">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clientData/>
  </xdr:twoCellAnchor>
  <xdr:twoCellAnchor editAs="absolute">
    <xdr:from>
      <xdr:col>10</xdr:col>
      <xdr:colOff>554467</xdr:colOff>
      <xdr:row>9</xdr:row>
      <xdr:rowOff>83820</xdr:rowOff>
    </xdr:from>
    <xdr:to>
      <xdr:col>12</xdr:col>
      <xdr:colOff>420893</xdr:colOff>
      <xdr:row>12</xdr:row>
      <xdr:rowOff>68580</xdr:rowOff>
    </xdr:to>
    <xdr:sp macro="" textlink="'Analysis 1'!A2">
      <xdr:nvSpPr>
        <xdr:cNvPr id="88" name="TextBox 87">
          <a:extLst>
            <a:ext uri="{FF2B5EF4-FFF2-40B4-BE49-F238E27FC236}">
              <a16:creationId xmlns:a16="http://schemas.microsoft.com/office/drawing/2014/main" id="{00000000-0008-0000-0500-000058000000}"/>
            </a:ext>
          </a:extLst>
        </xdr:cNvPr>
        <xdr:cNvSpPr txBox="1"/>
      </xdr:nvSpPr>
      <xdr:spPr>
        <a:xfrm>
          <a:off x="5644627" y="1379220"/>
          <a:ext cx="1085626"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200" b="0">
              <a:solidFill>
                <a:schemeClr val="bg1"/>
              </a:solidFill>
              <a:latin typeface="Tahoma" panose="020B0604030504040204" pitchFamily="34" charset="0"/>
              <a:ea typeface="Tahoma" panose="020B0604030504040204" pitchFamily="34" charset="0"/>
              <a:cs typeface="Tahoma" panose="020B0604030504040204" pitchFamily="34" charset="0"/>
            </a:rPr>
            <a:t>Variance</a:t>
          </a:r>
          <a:br>
            <a:rPr lang="en-AE" sz="1200" b="0">
              <a:solidFill>
                <a:schemeClr val="bg1"/>
              </a:solidFill>
              <a:latin typeface="Tahoma" panose="020B0604030504040204" pitchFamily="34" charset="0"/>
              <a:ea typeface="Tahoma" panose="020B0604030504040204" pitchFamily="34" charset="0"/>
              <a:cs typeface="Tahoma" panose="020B0604030504040204" pitchFamily="34" charset="0"/>
            </a:rPr>
          </a:br>
          <a:r>
            <a:rPr lang="en-AE" sz="1200" b="0">
              <a:solidFill>
                <a:schemeClr val="bg1"/>
              </a:solidFill>
              <a:latin typeface="Tahoma" panose="020B0604030504040204" pitchFamily="34" charset="0"/>
              <a:ea typeface="Tahoma" panose="020B0604030504040204" pitchFamily="34" charset="0"/>
              <a:cs typeface="Tahoma" panose="020B0604030504040204" pitchFamily="34" charset="0"/>
            </a:rPr>
            <a:t>%</a:t>
          </a:r>
        </a:p>
      </xdr:txBody>
    </xdr:sp>
    <xdr:clientData/>
  </xdr:twoCellAnchor>
  <mc:AlternateContent xmlns:mc="http://schemas.openxmlformats.org/markup-compatibility/2006">
    <mc:Choice xmlns:a14="http://schemas.microsoft.com/office/drawing/2010/main" Requires="a14">
      <xdr:twoCellAnchor editAs="absolute">
        <xdr:from>
          <xdr:col>10</xdr:col>
          <xdr:colOff>483870</xdr:colOff>
          <xdr:row>11</xdr:row>
          <xdr:rowOff>137160</xdr:rowOff>
        </xdr:from>
        <xdr:to>
          <xdr:col>12</xdr:col>
          <xdr:colOff>491490</xdr:colOff>
          <xdr:row>14</xdr:row>
          <xdr:rowOff>106680</xdr:rowOff>
        </xdr:to>
        <xdr:pic>
          <xdr:nvPicPr>
            <xdr:cNvPr id="46" name="Picture 45">
              <a:extLst>
                <a:ext uri="{FF2B5EF4-FFF2-40B4-BE49-F238E27FC236}">
                  <a16:creationId xmlns:a16="http://schemas.microsoft.com/office/drawing/2014/main" id="{00000000-0008-0000-0500-00002E000000}"/>
                </a:ext>
              </a:extLst>
            </xdr:cNvPr>
            <xdr:cNvPicPr>
              <a:picLocks noChangeAspect="1" noChangeArrowheads="1"/>
              <a:extLst>
                <a:ext uri="{84589F7E-364E-4C9E-8A38-B11213B215E9}">
                  <a14:cameraTool cellRange="'Analysis 2'!$S$1" spid="_x0000_s4425"/>
                </a:ext>
              </a:extLst>
            </xdr:cNvPicPr>
          </xdr:nvPicPr>
          <xdr:blipFill>
            <a:blip xmlns:r="http://schemas.openxmlformats.org/officeDocument/2006/relationships" r:embed="rId3"/>
            <a:srcRect/>
            <a:stretch>
              <a:fillRect/>
            </a:stretch>
          </xdr:blipFill>
          <xdr:spPr bwMode="auto">
            <a:xfrm>
              <a:off x="5574030" y="1798320"/>
              <a:ext cx="1226820" cy="5181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13</xdr:col>
      <xdr:colOff>350520</xdr:colOff>
      <xdr:row>7</xdr:row>
      <xdr:rowOff>0</xdr:rowOff>
    </xdr:from>
    <xdr:to>
      <xdr:col>19</xdr:col>
      <xdr:colOff>83820</xdr:colOff>
      <xdr:row>24</xdr:row>
      <xdr:rowOff>15240</xdr:rowOff>
    </xdr:to>
    <xdr:sp macro="" textlink="">
      <xdr:nvSpPr>
        <xdr:cNvPr id="93" name="Rectangle: Rounded Corners 92">
          <a:extLst>
            <a:ext uri="{FF2B5EF4-FFF2-40B4-BE49-F238E27FC236}">
              <a16:creationId xmlns:a16="http://schemas.microsoft.com/office/drawing/2014/main" id="{00000000-0008-0000-0500-00005D000000}"/>
            </a:ext>
          </a:extLst>
        </xdr:cNvPr>
        <xdr:cNvSpPr/>
      </xdr:nvSpPr>
      <xdr:spPr>
        <a:xfrm>
          <a:off x="7269480" y="929640"/>
          <a:ext cx="3390900" cy="3124200"/>
        </a:xfrm>
        <a:prstGeom prst="roundRect">
          <a:avLst>
            <a:gd name="adj" fmla="val 5691"/>
          </a:avLst>
        </a:prstGeom>
        <a:solidFill>
          <a:srgbClr val="0A2B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19</xdr:col>
      <xdr:colOff>228600</xdr:colOff>
      <xdr:row>7</xdr:row>
      <xdr:rowOff>0</xdr:rowOff>
    </xdr:from>
    <xdr:to>
      <xdr:col>24</xdr:col>
      <xdr:colOff>571500</xdr:colOff>
      <xdr:row>24</xdr:row>
      <xdr:rowOff>15840</xdr:rowOff>
    </xdr:to>
    <xdr:sp macro="" textlink="">
      <xdr:nvSpPr>
        <xdr:cNvPr id="97" name="Rectangle: Rounded Corners 96">
          <a:extLst>
            <a:ext uri="{FF2B5EF4-FFF2-40B4-BE49-F238E27FC236}">
              <a16:creationId xmlns:a16="http://schemas.microsoft.com/office/drawing/2014/main" id="{00000000-0008-0000-0500-000061000000}"/>
            </a:ext>
          </a:extLst>
        </xdr:cNvPr>
        <xdr:cNvSpPr/>
      </xdr:nvSpPr>
      <xdr:spPr>
        <a:xfrm>
          <a:off x="10805160" y="929640"/>
          <a:ext cx="3390900" cy="3124800"/>
        </a:xfrm>
        <a:prstGeom prst="roundRect">
          <a:avLst>
            <a:gd name="adj" fmla="val 4718"/>
          </a:avLst>
        </a:prstGeom>
        <a:solidFill>
          <a:srgbClr val="0A2B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mc:AlternateContent xmlns:mc="http://schemas.openxmlformats.org/markup-compatibility/2006">
    <mc:Choice xmlns:a14="http://schemas.microsoft.com/office/drawing/2010/main" Requires="a14">
      <xdr:twoCellAnchor editAs="absolute">
        <xdr:from>
          <xdr:col>19</xdr:col>
          <xdr:colOff>358139</xdr:colOff>
          <xdr:row>7</xdr:row>
          <xdr:rowOff>137160</xdr:rowOff>
        </xdr:from>
        <xdr:to>
          <xdr:col>22</xdr:col>
          <xdr:colOff>106680</xdr:colOff>
          <xdr:row>15</xdr:row>
          <xdr:rowOff>22860</xdr:rowOff>
        </xdr:to>
        <xdr:pic>
          <xdr:nvPicPr>
            <xdr:cNvPr id="102" name="Picture 101">
              <a:extLst>
                <a:ext uri="{FF2B5EF4-FFF2-40B4-BE49-F238E27FC236}">
                  <a16:creationId xmlns:a16="http://schemas.microsoft.com/office/drawing/2014/main" id="{00000000-0008-0000-0500-000066000000}"/>
                </a:ext>
              </a:extLst>
            </xdr:cNvPr>
            <xdr:cNvPicPr>
              <a:picLocks noChangeAspect="1" noChangeArrowheads="1"/>
              <a:extLst>
                <a:ext uri="{84589F7E-364E-4C9E-8A38-B11213B215E9}">
                  <a14:cameraTool cellRange="'Day Type Waffle Chart'!$E$24:$N$33" spid="_x0000_s4426"/>
                </a:ext>
              </a:extLst>
            </xdr:cNvPicPr>
          </xdr:nvPicPr>
          <xdr:blipFill>
            <a:blip xmlns:r="http://schemas.openxmlformats.org/officeDocument/2006/relationships" r:embed="rId4"/>
            <a:srcRect/>
            <a:stretch>
              <a:fillRect/>
            </a:stretch>
          </xdr:blipFill>
          <xdr:spPr bwMode="auto">
            <a:xfrm>
              <a:off x="10934699" y="1066800"/>
              <a:ext cx="1577341" cy="134874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358139</xdr:colOff>
          <xdr:row>16</xdr:row>
          <xdr:rowOff>30480</xdr:rowOff>
        </xdr:from>
        <xdr:to>
          <xdr:col>22</xdr:col>
          <xdr:colOff>108154</xdr:colOff>
          <xdr:row>23</xdr:row>
          <xdr:rowOff>100320</xdr:rowOff>
        </xdr:to>
        <xdr:pic>
          <xdr:nvPicPr>
            <xdr:cNvPr id="103" name="Picture 102">
              <a:extLst>
                <a:ext uri="{FF2B5EF4-FFF2-40B4-BE49-F238E27FC236}">
                  <a16:creationId xmlns:a16="http://schemas.microsoft.com/office/drawing/2014/main" id="{00000000-0008-0000-0500-000067000000}"/>
                </a:ext>
              </a:extLst>
            </xdr:cNvPr>
            <xdr:cNvPicPr>
              <a:picLocks noChangeAspect="1" noChangeArrowheads="1"/>
              <a:extLst>
                <a:ext uri="{84589F7E-364E-4C9E-8A38-B11213B215E9}">
                  <a14:cameraTool cellRange="'Day Type Waffle Chart'!$E$12:$N$21" spid="_x0000_s4427"/>
                </a:ext>
              </a:extLst>
            </xdr:cNvPicPr>
          </xdr:nvPicPr>
          <xdr:blipFill>
            <a:blip xmlns:r="http://schemas.openxmlformats.org/officeDocument/2006/relationships" r:embed="rId5"/>
            <a:srcRect/>
            <a:stretch>
              <a:fillRect/>
            </a:stretch>
          </xdr:blipFill>
          <xdr:spPr bwMode="auto">
            <a:xfrm>
              <a:off x="10934699" y="2606040"/>
              <a:ext cx="1578815" cy="1350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22</xdr:col>
      <xdr:colOff>30480</xdr:colOff>
      <xdr:row>8</xdr:row>
      <xdr:rowOff>86218</xdr:rowOff>
    </xdr:from>
    <xdr:to>
      <xdr:col>24</xdr:col>
      <xdr:colOff>601980</xdr:colOff>
      <xdr:row>14</xdr:row>
      <xdr:rowOff>73802</xdr:rowOff>
    </xdr:to>
    <xdr:grpSp>
      <xdr:nvGrpSpPr>
        <xdr:cNvPr id="111" name="Group 110">
          <a:extLst>
            <a:ext uri="{FF2B5EF4-FFF2-40B4-BE49-F238E27FC236}">
              <a16:creationId xmlns:a16="http://schemas.microsoft.com/office/drawing/2014/main" id="{00000000-0008-0000-0500-00006F000000}"/>
            </a:ext>
          </a:extLst>
        </xdr:cNvPr>
        <xdr:cNvGrpSpPr/>
      </xdr:nvGrpSpPr>
      <xdr:grpSpPr>
        <a:xfrm>
          <a:off x="12435840" y="1198738"/>
          <a:ext cx="1790700" cy="1084864"/>
          <a:chOff x="12512040" y="1179688"/>
          <a:chExt cx="1790700" cy="1084864"/>
        </a:xfrm>
      </xdr:grpSpPr>
      <xdr:sp macro="" textlink="">
        <xdr:nvSpPr>
          <xdr:cNvPr id="104" name="TextBox 103">
            <a:extLst>
              <a:ext uri="{FF2B5EF4-FFF2-40B4-BE49-F238E27FC236}">
                <a16:creationId xmlns:a16="http://schemas.microsoft.com/office/drawing/2014/main" id="{00000000-0008-0000-0500-000068000000}"/>
              </a:ext>
            </a:extLst>
          </xdr:cNvPr>
          <xdr:cNvSpPr txBox="1"/>
        </xdr:nvSpPr>
        <xdr:spPr>
          <a:xfrm>
            <a:off x="12512040" y="1179688"/>
            <a:ext cx="17907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200">
                <a:solidFill>
                  <a:srgbClr val="EDF5FC"/>
                </a:solidFill>
                <a:latin typeface="Tahoma" panose="020B0604030504040204" pitchFamily="34" charset="0"/>
                <a:ea typeface="Tahoma" panose="020B0604030504040204" pitchFamily="34" charset="0"/>
                <a:cs typeface="Tahoma" panose="020B0604030504040204" pitchFamily="34" charset="0"/>
              </a:rPr>
              <a:t>Weekday</a:t>
            </a:r>
            <a:r>
              <a:rPr lang="en-AE" sz="1200" baseline="0">
                <a:solidFill>
                  <a:srgbClr val="EDF5FC"/>
                </a:solidFill>
                <a:latin typeface="Tahoma" panose="020B0604030504040204" pitchFamily="34" charset="0"/>
                <a:ea typeface="Tahoma" panose="020B0604030504040204" pitchFamily="34" charset="0"/>
                <a:cs typeface="Tahoma" panose="020B0604030504040204" pitchFamily="34" charset="0"/>
              </a:rPr>
              <a:t> Revenue</a:t>
            </a:r>
            <a:endParaRPr lang="en-AE" sz="1200">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xdr:sp macro="" textlink="'Analysis 2'!Y2">
        <xdr:nvSpPr>
          <xdr:cNvPr id="106" name="TextBox 105">
            <a:extLst>
              <a:ext uri="{FF2B5EF4-FFF2-40B4-BE49-F238E27FC236}">
                <a16:creationId xmlns:a16="http://schemas.microsoft.com/office/drawing/2014/main" id="{00000000-0008-0000-0500-00006A000000}"/>
              </a:ext>
            </a:extLst>
          </xdr:cNvPr>
          <xdr:cNvSpPr txBox="1"/>
        </xdr:nvSpPr>
        <xdr:spPr>
          <a:xfrm>
            <a:off x="12776947" y="1452596"/>
            <a:ext cx="1260886"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D52D0EB-1347-4A49-9BE6-232770F3BF48}" type="TxLink">
              <a:rPr lang="en-US" sz="2000" b="1" i="0" u="none" strike="noStrike">
                <a:solidFill>
                  <a:srgbClr val="E9C46A"/>
                </a:solidFill>
                <a:latin typeface="+mn-lt"/>
                <a:ea typeface="Tahoma" panose="020B0604030504040204" pitchFamily="34" charset="0"/>
                <a:cs typeface="Tahoma" panose="020B0604030504040204" pitchFamily="34" charset="0"/>
              </a:rPr>
              <a:pPr marL="0" indent="0" algn="ctr"/>
              <a:t>$3.9M</a:t>
            </a:fld>
            <a:endParaRPr lang="en-AE" sz="2000" b="1" i="0" u="none" strike="noStrike">
              <a:solidFill>
                <a:srgbClr val="E9C46A"/>
              </a:solidFill>
              <a:latin typeface="+mn-lt"/>
              <a:ea typeface="Tahoma" panose="020B0604030504040204" pitchFamily="34" charset="0"/>
              <a:cs typeface="Tahoma" panose="020B0604030504040204" pitchFamily="34" charset="0"/>
            </a:endParaRPr>
          </a:p>
        </xdr:txBody>
      </xdr:sp>
      <xdr:sp macro="" textlink="'Analysis 2'!Z2">
        <xdr:nvSpPr>
          <xdr:cNvPr id="107" name="TextBox 106">
            <a:extLst>
              <a:ext uri="{FF2B5EF4-FFF2-40B4-BE49-F238E27FC236}">
                <a16:creationId xmlns:a16="http://schemas.microsoft.com/office/drawing/2014/main" id="{00000000-0008-0000-0500-00006B000000}"/>
              </a:ext>
            </a:extLst>
          </xdr:cNvPr>
          <xdr:cNvSpPr txBox="1"/>
        </xdr:nvSpPr>
        <xdr:spPr>
          <a:xfrm>
            <a:off x="12776947" y="1842628"/>
            <a:ext cx="1260886"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B38033A-BA50-44C3-8800-F34DECB72B46}" type="TxLink">
              <a:rPr lang="en-US" sz="2000" b="1" i="0" u="none" strike="noStrike">
                <a:solidFill>
                  <a:srgbClr val="E9C46A"/>
                </a:solidFill>
                <a:latin typeface="+mn-lt"/>
                <a:ea typeface="Tahoma" panose="020B0604030504040204" pitchFamily="34" charset="0"/>
                <a:cs typeface="Tahoma" panose="020B0604030504040204" pitchFamily="34" charset="0"/>
              </a:rPr>
              <a:pPr marL="0" indent="0" algn="ctr"/>
              <a:t>71%</a:t>
            </a:fld>
            <a:endParaRPr lang="en-AE" sz="2000" b="1" i="0" u="none" strike="noStrike">
              <a:solidFill>
                <a:srgbClr val="E9C46A"/>
              </a:solidFill>
              <a:latin typeface="+mn-lt"/>
              <a:ea typeface="Tahoma" panose="020B0604030504040204" pitchFamily="34" charset="0"/>
              <a:cs typeface="Tahoma" panose="020B0604030504040204" pitchFamily="34" charset="0"/>
            </a:endParaRPr>
          </a:p>
        </xdr:txBody>
      </xdr:sp>
    </xdr:grpSp>
    <xdr:clientData/>
  </xdr:twoCellAnchor>
  <xdr:twoCellAnchor editAs="absolute">
    <xdr:from>
      <xdr:col>22</xdr:col>
      <xdr:colOff>30480</xdr:colOff>
      <xdr:row>16</xdr:row>
      <xdr:rowOff>174478</xdr:rowOff>
    </xdr:from>
    <xdr:to>
      <xdr:col>24</xdr:col>
      <xdr:colOff>601980</xdr:colOff>
      <xdr:row>22</xdr:row>
      <xdr:rowOff>139202</xdr:rowOff>
    </xdr:to>
    <xdr:grpSp>
      <xdr:nvGrpSpPr>
        <xdr:cNvPr id="112" name="Group 111">
          <a:extLst>
            <a:ext uri="{FF2B5EF4-FFF2-40B4-BE49-F238E27FC236}">
              <a16:creationId xmlns:a16="http://schemas.microsoft.com/office/drawing/2014/main" id="{00000000-0008-0000-0500-000070000000}"/>
            </a:ext>
          </a:extLst>
        </xdr:cNvPr>
        <xdr:cNvGrpSpPr/>
      </xdr:nvGrpSpPr>
      <xdr:grpSpPr>
        <a:xfrm>
          <a:off x="12435840" y="2750038"/>
          <a:ext cx="1790700" cy="1062004"/>
          <a:chOff x="12512040" y="2705100"/>
          <a:chExt cx="1790700" cy="1062004"/>
        </a:xfrm>
      </xdr:grpSpPr>
      <xdr:sp macro="" textlink="">
        <xdr:nvSpPr>
          <xdr:cNvPr id="105" name="TextBox 104">
            <a:extLst>
              <a:ext uri="{FF2B5EF4-FFF2-40B4-BE49-F238E27FC236}">
                <a16:creationId xmlns:a16="http://schemas.microsoft.com/office/drawing/2014/main" id="{00000000-0008-0000-0500-000069000000}"/>
              </a:ext>
            </a:extLst>
          </xdr:cNvPr>
          <xdr:cNvSpPr txBox="1"/>
        </xdr:nvSpPr>
        <xdr:spPr>
          <a:xfrm>
            <a:off x="12512040" y="2705100"/>
            <a:ext cx="17907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200">
                <a:solidFill>
                  <a:srgbClr val="EDF5FC"/>
                </a:solidFill>
                <a:latin typeface="Tahoma" panose="020B0604030504040204" pitchFamily="34" charset="0"/>
                <a:ea typeface="Tahoma" panose="020B0604030504040204" pitchFamily="34" charset="0"/>
                <a:cs typeface="Tahoma" panose="020B0604030504040204" pitchFamily="34" charset="0"/>
              </a:rPr>
              <a:t>Weekend Revenue</a:t>
            </a:r>
          </a:p>
        </xdr:txBody>
      </xdr:sp>
      <xdr:sp macro="" textlink="'Analysis 2'!Y3">
        <xdr:nvSpPr>
          <xdr:cNvPr id="108" name="TextBox 107">
            <a:extLst>
              <a:ext uri="{FF2B5EF4-FFF2-40B4-BE49-F238E27FC236}">
                <a16:creationId xmlns:a16="http://schemas.microsoft.com/office/drawing/2014/main" id="{00000000-0008-0000-0500-00006C000000}"/>
              </a:ext>
            </a:extLst>
          </xdr:cNvPr>
          <xdr:cNvSpPr txBox="1"/>
        </xdr:nvSpPr>
        <xdr:spPr>
          <a:xfrm>
            <a:off x="12776947" y="2966578"/>
            <a:ext cx="1260886"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F5EFDD3-7011-42D2-9917-B6CB7388E3AF}" type="TxLink">
              <a:rPr lang="en-US" sz="1800" b="1" i="0" u="none" strike="noStrike">
                <a:solidFill>
                  <a:srgbClr val="2A9D8F"/>
                </a:solidFill>
                <a:latin typeface="+mn-lt"/>
                <a:ea typeface="Tahoma" panose="020B0604030504040204" pitchFamily="34" charset="0"/>
                <a:cs typeface="Tahoma" panose="020B0604030504040204" pitchFamily="34" charset="0"/>
              </a:rPr>
              <a:pPr marL="0" indent="0" algn="ctr"/>
              <a:t>$1.6M</a:t>
            </a:fld>
            <a:endParaRPr lang="en-AE" sz="1800" b="1" i="0" u="none" strike="noStrike">
              <a:solidFill>
                <a:srgbClr val="2A9D8F"/>
              </a:solidFill>
              <a:latin typeface="+mn-lt"/>
              <a:ea typeface="Tahoma" panose="020B0604030504040204" pitchFamily="34" charset="0"/>
              <a:cs typeface="Tahoma" panose="020B0604030504040204" pitchFamily="34" charset="0"/>
            </a:endParaRPr>
          </a:p>
        </xdr:txBody>
      </xdr:sp>
      <xdr:sp macro="" textlink="'Analysis 2'!Z3">
        <xdr:nvSpPr>
          <xdr:cNvPr id="109" name="TextBox 108">
            <a:extLst>
              <a:ext uri="{FF2B5EF4-FFF2-40B4-BE49-F238E27FC236}">
                <a16:creationId xmlns:a16="http://schemas.microsoft.com/office/drawing/2014/main" id="{00000000-0008-0000-0500-00006D000000}"/>
              </a:ext>
            </a:extLst>
          </xdr:cNvPr>
          <xdr:cNvSpPr txBox="1"/>
        </xdr:nvSpPr>
        <xdr:spPr>
          <a:xfrm>
            <a:off x="12776947" y="3345180"/>
            <a:ext cx="1260886"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191595-A79D-4A24-8C81-09B1FB69BD50}" type="TxLink">
              <a:rPr lang="en-US" sz="1800" b="1" i="0" u="none" strike="noStrike">
                <a:solidFill>
                  <a:srgbClr val="2A9D8F"/>
                </a:solidFill>
                <a:latin typeface="+mn-lt"/>
                <a:ea typeface="Tahoma" panose="020B0604030504040204" pitchFamily="34" charset="0"/>
                <a:cs typeface="Tahoma" panose="020B0604030504040204" pitchFamily="34" charset="0"/>
              </a:rPr>
              <a:pPr marL="0" indent="0" algn="ctr"/>
              <a:t>29%</a:t>
            </a:fld>
            <a:endParaRPr lang="en-AE" sz="1800" b="1" i="0" u="none" strike="noStrike">
              <a:solidFill>
                <a:srgbClr val="2A9D8F"/>
              </a:solidFill>
              <a:latin typeface="+mn-lt"/>
              <a:ea typeface="Tahoma" panose="020B0604030504040204" pitchFamily="34" charset="0"/>
              <a:cs typeface="Tahoma" panose="020B0604030504040204" pitchFamily="34" charset="0"/>
            </a:endParaRPr>
          </a:p>
        </xdr:txBody>
      </xdr:sp>
    </xdr:grpSp>
    <xdr:clientData/>
  </xdr:twoCellAnchor>
  <xdr:twoCellAnchor editAs="absolute">
    <xdr:from>
      <xdr:col>13</xdr:col>
      <xdr:colOff>365760</xdr:colOff>
      <xdr:row>10</xdr:row>
      <xdr:rowOff>144780</xdr:rowOff>
    </xdr:from>
    <xdr:to>
      <xdr:col>19</xdr:col>
      <xdr:colOff>60960</xdr:colOff>
      <xdr:row>24</xdr:row>
      <xdr:rowOff>7620</xdr:rowOff>
    </xdr:to>
    <xdr:graphicFrame macro="">
      <xdr:nvGraphicFramePr>
        <xdr:cNvPr id="114" name="Chart 113">
          <a:extLst>
            <a:ext uri="{FF2B5EF4-FFF2-40B4-BE49-F238E27FC236}">
              <a16:creationId xmlns:a16="http://schemas.microsoft.com/office/drawing/2014/main" id="{00000000-0008-0000-05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13</xdr:col>
      <xdr:colOff>434340</xdr:colOff>
      <xdr:row>7</xdr:row>
      <xdr:rowOff>99060</xdr:rowOff>
    </xdr:from>
    <xdr:to>
      <xdr:col>18</xdr:col>
      <xdr:colOff>121920</xdr:colOff>
      <xdr:row>9</xdr:row>
      <xdr:rowOff>0</xdr:rowOff>
    </xdr:to>
    <xdr:sp macro="" textlink="">
      <xdr:nvSpPr>
        <xdr:cNvPr id="115" name="TextBox 114">
          <a:extLst>
            <a:ext uri="{FF2B5EF4-FFF2-40B4-BE49-F238E27FC236}">
              <a16:creationId xmlns:a16="http://schemas.microsoft.com/office/drawing/2014/main" id="{00000000-0008-0000-0500-000073000000}"/>
            </a:ext>
          </a:extLst>
        </xdr:cNvPr>
        <xdr:cNvSpPr txBox="1"/>
      </xdr:nvSpPr>
      <xdr:spPr>
        <a:xfrm>
          <a:off x="7353300" y="1028700"/>
          <a:ext cx="27355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AE" sz="1200">
              <a:solidFill>
                <a:srgbClr val="EDF5FC"/>
              </a:solidFill>
              <a:latin typeface="Tahoma" panose="020B0604030504040204" pitchFamily="34" charset="0"/>
              <a:ea typeface="Tahoma" panose="020B0604030504040204" pitchFamily="34" charset="0"/>
              <a:cs typeface="Tahoma" panose="020B0604030504040204" pitchFamily="34" charset="0"/>
            </a:rPr>
            <a:t>Revenue</a:t>
          </a:r>
          <a:r>
            <a:rPr lang="en-AE" sz="1200" baseline="0">
              <a:solidFill>
                <a:srgbClr val="EDF5FC"/>
              </a:solidFill>
              <a:latin typeface="Tahoma" panose="020B0604030504040204" pitchFamily="34" charset="0"/>
              <a:ea typeface="Tahoma" panose="020B0604030504040204" pitchFamily="34" charset="0"/>
              <a:cs typeface="Tahoma" panose="020B0604030504040204" pitchFamily="34" charset="0"/>
            </a:rPr>
            <a:t> by Quarter (% change)</a:t>
          </a:r>
          <a:endParaRPr lang="en-AE" sz="1200">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22</xdr:col>
      <xdr:colOff>464820</xdr:colOff>
      <xdr:row>9</xdr:row>
      <xdr:rowOff>152400</xdr:rowOff>
    </xdr:from>
    <xdr:to>
      <xdr:col>24</xdr:col>
      <xdr:colOff>152400</xdr:colOff>
      <xdr:row>9</xdr:row>
      <xdr:rowOff>152400</xdr:rowOff>
    </xdr:to>
    <xdr:cxnSp macro="">
      <xdr:nvCxnSpPr>
        <xdr:cNvPr id="116" name="Straight Connector 115">
          <a:extLst>
            <a:ext uri="{FF2B5EF4-FFF2-40B4-BE49-F238E27FC236}">
              <a16:creationId xmlns:a16="http://schemas.microsoft.com/office/drawing/2014/main" id="{00000000-0008-0000-0500-000074000000}"/>
            </a:ext>
          </a:extLst>
        </xdr:cNvPr>
        <xdr:cNvCxnSpPr/>
      </xdr:nvCxnSpPr>
      <xdr:spPr>
        <a:xfrm>
          <a:off x="12870180" y="1447800"/>
          <a:ext cx="906780" cy="0"/>
        </a:xfrm>
        <a:prstGeom prst="line">
          <a:avLst/>
        </a:prstGeom>
        <a:ln>
          <a:solidFill>
            <a:srgbClr val="EDF5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22</xdr:col>
      <xdr:colOff>464820</xdr:colOff>
      <xdr:row>18</xdr:row>
      <xdr:rowOff>60960</xdr:rowOff>
    </xdr:from>
    <xdr:to>
      <xdr:col>24</xdr:col>
      <xdr:colOff>152400</xdr:colOff>
      <xdr:row>18</xdr:row>
      <xdr:rowOff>60960</xdr:rowOff>
    </xdr:to>
    <xdr:cxnSp macro="">
      <xdr:nvCxnSpPr>
        <xdr:cNvPr id="119" name="Straight Connector 118">
          <a:extLst>
            <a:ext uri="{FF2B5EF4-FFF2-40B4-BE49-F238E27FC236}">
              <a16:creationId xmlns:a16="http://schemas.microsoft.com/office/drawing/2014/main" id="{00000000-0008-0000-0500-000077000000}"/>
            </a:ext>
          </a:extLst>
        </xdr:cNvPr>
        <xdr:cNvCxnSpPr/>
      </xdr:nvCxnSpPr>
      <xdr:spPr>
        <a:xfrm>
          <a:off x="12870180" y="3002280"/>
          <a:ext cx="906780" cy="0"/>
        </a:xfrm>
        <a:prstGeom prst="line">
          <a:avLst/>
        </a:prstGeom>
        <a:ln>
          <a:solidFill>
            <a:srgbClr val="EDF5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14</xdr:col>
      <xdr:colOff>175260</xdr:colOff>
      <xdr:row>8</xdr:row>
      <xdr:rowOff>152400</xdr:rowOff>
    </xdr:from>
    <xdr:to>
      <xdr:col>16</xdr:col>
      <xdr:colOff>548640</xdr:colOff>
      <xdr:row>8</xdr:row>
      <xdr:rowOff>152400</xdr:rowOff>
    </xdr:to>
    <xdr:cxnSp macro="">
      <xdr:nvCxnSpPr>
        <xdr:cNvPr id="121" name="Straight Connector 120">
          <a:extLst>
            <a:ext uri="{FF2B5EF4-FFF2-40B4-BE49-F238E27FC236}">
              <a16:creationId xmlns:a16="http://schemas.microsoft.com/office/drawing/2014/main" id="{00000000-0008-0000-0500-000079000000}"/>
            </a:ext>
          </a:extLst>
        </xdr:cNvPr>
        <xdr:cNvCxnSpPr/>
      </xdr:nvCxnSpPr>
      <xdr:spPr>
        <a:xfrm>
          <a:off x="7703820" y="1264920"/>
          <a:ext cx="1592580" cy="0"/>
        </a:xfrm>
        <a:prstGeom prst="line">
          <a:avLst/>
        </a:prstGeom>
        <a:ln>
          <a:solidFill>
            <a:srgbClr val="EDF5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13</xdr:col>
      <xdr:colOff>381000</xdr:colOff>
      <xdr:row>9</xdr:row>
      <xdr:rowOff>99060</xdr:rowOff>
    </xdr:from>
    <xdr:to>
      <xdr:col>19</xdr:col>
      <xdr:colOff>53340</xdr:colOff>
      <xdr:row>11</xdr:row>
      <xdr:rowOff>0</xdr:rowOff>
    </xdr:to>
    <xdr:sp macro="" textlink="'Analysis 2'!AD17">
      <xdr:nvSpPr>
        <xdr:cNvPr id="122" name="TextBox 121">
          <a:extLst>
            <a:ext uri="{FF2B5EF4-FFF2-40B4-BE49-F238E27FC236}">
              <a16:creationId xmlns:a16="http://schemas.microsoft.com/office/drawing/2014/main" id="{00000000-0008-0000-0500-00007A000000}"/>
            </a:ext>
          </a:extLst>
        </xdr:cNvPr>
        <xdr:cNvSpPr txBox="1"/>
      </xdr:nvSpPr>
      <xdr:spPr>
        <a:xfrm>
          <a:off x="7299960" y="1394460"/>
          <a:ext cx="33299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22A9075-92FF-4369-B7C8-DE575157536C}" type="TxLink">
            <a:rPr lang="en-US" sz="1100" b="0" i="1" u="none" strike="noStrike">
              <a:solidFill>
                <a:srgbClr val="EDF5FC"/>
              </a:solidFill>
              <a:latin typeface="Aptos Narrow"/>
              <a:ea typeface="Tahoma" panose="020B0604030504040204" pitchFamily="34" charset="0"/>
              <a:cs typeface="Tahoma" panose="020B0604030504040204" pitchFamily="34" charset="0"/>
            </a:rPr>
            <a:pPr algn="l"/>
            <a:t>The dotted line indicates an average revenue of $1.4M</a:t>
          </a:fld>
          <a:endParaRPr lang="en-AE" sz="1200" i="1">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13</xdr:col>
      <xdr:colOff>396240</xdr:colOff>
      <xdr:row>28</xdr:row>
      <xdr:rowOff>83820</xdr:rowOff>
    </xdr:from>
    <xdr:to>
      <xdr:col>24</xdr:col>
      <xdr:colOff>510540</xdr:colOff>
      <xdr:row>39</xdr:row>
      <xdr:rowOff>137160</xdr:rowOff>
    </xdr:to>
    <xdr:graphicFrame macro="">
      <xdr:nvGraphicFramePr>
        <xdr:cNvPr id="124" name="Chart 123">
          <a:extLst>
            <a:ext uri="{FF2B5EF4-FFF2-40B4-BE49-F238E27FC236}">
              <a16:creationId xmlns:a16="http://schemas.microsoft.com/office/drawing/2014/main" id="{00000000-0008-0000-05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13</xdr:col>
      <xdr:colOff>403860</xdr:colOff>
      <xdr:row>25</xdr:row>
      <xdr:rowOff>53340</xdr:rowOff>
    </xdr:from>
    <xdr:to>
      <xdr:col>18</xdr:col>
      <xdr:colOff>91440</xdr:colOff>
      <xdr:row>26</xdr:row>
      <xdr:rowOff>137160</xdr:rowOff>
    </xdr:to>
    <xdr:sp macro="" textlink="">
      <xdr:nvSpPr>
        <xdr:cNvPr id="125" name="TextBox 124">
          <a:extLst>
            <a:ext uri="{FF2B5EF4-FFF2-40B4-BE49-F238E27FC236}">
              <a16:creationId xmlns:a16="http://schemas.microsoft.com/office/drawing/2014/main" id="{00000000-0008-0000-0500-00007D000000}"/>
            </a:ext>
          </a:extLst>
        </xdr:cNvPr>
        <xdr:cNvSpPr txBox="1"/>
      </xdr:nvSpPr>
      <xdr:spPr>
        <a:xfrm>
          <a:off x="7322820" y="4274820"/>
          <a:ext cx="27355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AE" sz="1200">
              <a:solidFill>
                <a:srgbClr val="EDF5FC"/>
              </a:solidFill>
              <a:latin typeface="Tahoma" panose="020B0604030504040204" pitchFamily="34" charset="0"/>
              <a:ea typeface="Tahoma" panose="020B0604030504040204" pitchFamily="34" charset="0"/>
              <a:cs typeface="Tahoma" panose="020B0604030504040204" pitchFamily="34" charset="0"/>
            </a:rPr>
            <a:t>Revenue</a:t>
          </a:r>
          <a:r>
            <a:rPr lang="en-AE" sz="1200" baseline="0">
              <a:solidFill>
                <a:srgbClr val="EDF5FC"/>
              </a:solidFill>
              <a:latin typeface="Tahoma" panose="020B0604030504040204" pitchFamily="34" charset="0"/>
              <a:ea typeface="Tahoma" panose="020B0604030504040204" pitchFamily="34" charset="0"/>
              <a:cs typeface="Tahoma" panose="020B0604030504040204" pitchFamily="34" charset="0"/>
            </a:rPr>
            <a:t> by Day of Week (% change)</a:t>
          </a:r>
          <a:endParaRPr lang="en-AE" sz="1200">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167640</xdr:colOff>
      <xdr:row>26</xdr:row>
      <xdr:rowOff>106680</xdr:rowOff>
    </xdr:from>
    <xdr:to>
      <xdr:col>17</xdr:col>
      <xdr:colOff>243840</xdr:colOff>
      <xdr:row>26</xdr:row>
      <xdr:rowOff>106680</xdr:rowOff>
    </xdr:to>
    <xdr:cxnSp macro="">
      <xdr:nvCxnSpPr>
        <xdr:cNvPr id="126" name="Straight Connector 125">
          <a:extLst>
            <a:ext uri="{FF2B5EF4-FFF2-40B4-BE49-F238E27FC236}">
              <a16:creationId xmlns:a16="http://schemas.microsoft.com/office/drawing/2014/main" id="{00000000-0008-0000-0500-00007E000000}"/>
            </a:ext>
          </a:extLst>
        </xdr:cNvPr>
        <xdr:cNvCxnSpPr/>
      </xdr:nvCxnSpPr>
      <xdr:spPr>
        <a:xfrm>
          <a:off x="7696200" y="4511040"/>
          <a:ext cx="1905000" cy="0"/>
        </a:xfrm>
        <a:prstGeom prst="line">
          <a:avLst/>
        </a:prstGeom>
        <a:ln>
          <a:solidFill>
            <a:srgbClr val="EDF5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13</xdr:col>
      <xdr:colOff>350520</xdr:colOff>
      <xdr:row>27</xdr:row>
      <xdr:rowOff>53340</xdr:rowOff>
    </xdr:from>
    <xdr:to>
      <xdr:col>19</xdr:col>
      <xdr:colOff>22860</xdr:colOff>
      <xdr:row>28</xdr:row>
      <xdr:rowOff>137160</xdr:rowOff>
    </xdr:to>
    <xdr:sp macro="" textlink="'Analysis 2'!AK21">
      <xdr:nvSpPr>
        <xdr:cNvPr id="127" name="TextBox 126">
          <a:extLst>
            <a:ext uri="{FF2B5EF4-FFF2-40B4-BE49-F238E27FC236}">
              <a16:creationId xmlns:a16="http://schemas.microsoft.com/office/drawing/2014/main" id="{00000000-0008-0000-0500-00007F000000}"/>
            </a:ext>
          </a:extLst>
        </xdr:cNvPr>
        <xdr:cNvSpPr txBox="1"/>
      </xdr:nvSpPr>
      <xdr:spPr>
        <a:xfrm>
          <a:off x="7269480" y="4640580"/>
          <a:ext cx="332994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B919DD6-28A9-4E47-B0A2-A5246590813B}" type="TxLink">
            <a:rPr lang="en-US" sz="1100" b="0" i="1" u="none" strike="noStrike">
              <a:solidFill>
                <a:srgbClr val="EDF5FC"/>
              </a:solidFill>
              <a:latin typeface="Aptos Narrow"/>
              <a:ea typeface="Tahoma" panose="020B0604030504040204" pitchFamily="34" charset="0"/>
              <a:cs typeface="Tahoma" panose="020B0604030504040204" pitchFamily="34" charset="0"/>
            </a:rPr>
            <a:pPr marL="0" indent="0" algn="l"/>
            <a:t>The dotted line indicates an average revenue of $778.1K</a:t>
          </a:fld>
          <a:endParaRPr lang="en-AE" sz="1100" b="0" i="1" u="none" strike="noStrike">
            <a:solidFill>
              <a:srgbClr val="EDF5FC"/>
            </a:solidFill>
            <a:latin typeface="Aptos Narrow"/>
            <a:ea typeface="Tahoma" panose="020B0604030504040204" pitchFamily="34" charset="0"/>
            <a:cs typeface="Tahoma" panose="020B0604030504040204" pitchFamily="34" charset="0"/>
          </a:endParaRPr>
        </a:p>
      </xdr:txBody>
    </xdr:sp>
    <xdr:clientData/>
  </xdr:twoCellAnchor>
  <xdr:twoCellAnchor editAs="absolute">
    <xdr:from>
      <xdr:col>15</xdr:col>
      <xdr:colOff>453390</xdr:colOff>
      <xdr:row>22</xdr:row>
      <xdr:rowOff>167640</xdr:rowOff>
    </xdr:from>
    <xdr:to>
      <xdr:col>16</xdr:col>
      <xdr:colOff>171450</xdr:colOff>
      <xdr:row>23</xdr:row>
      <xdr:rowOff>49560</xdr:rowOff>
    </xdr:to>
    <xdr:sp macro="" textlink="">
      <xdr:nvSpPr>
        <xdr:cNvPr id="130" name="Rectangle 129">
          <a:extLst>
            <a:ext uri="{FF2B5EF4-FFF2-40B4-BE49-F238E27FC236}">
              <a16:creationId xmlns:a16="http://schemas.microsoft.com/office/drawing/2014/main" id="{00000000-0008-0000-0500-000082000000}"/>
            </a:ext>
          </a:extLst>
        </xdr:cNvPr>
        <xdr:cNvSpPr/>
      </xdr:nvSpPr>
      <xdr:spPr>
        <a:xfrm>
          <a:off x="8591550" y="3840480"/>
          <a:ext cx="327660" cy="64800"/>
        </a:xfrm>
        <a:prstGeom prst="rect">
          <a:avLst/>
        </a:prstGeom>
        <a:solidFill>
          <a:srgbClr val="26465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13</xdr:col>
      <xdr:colOff>586740</xdr:colOff>
      <xdr:row>22</xdr:row>
      <xdr:rowOff>167640</xdr:rowOff>
    </xdr:from>
    <xdr:to>
      <xdr:col>14</xdr:col>
      <xdr:colOff>304800</xdr:colOff>
      <xdr:row>23</xdr:row>
      <xdr:rowOff>49560</xdr:rowOff>
    </xdr:to>
    <xdr:sp macro="" textlink="">
      <xdr:nvSpPr>
        <xdr:cNvPr id="131" name="Rectangle 130">
          <a:extLst>
            <a:ext uri="{FF2B5EF4-FFF2-40B4-BE49-F238E27FC236}">
              <a16:creationId xmlns:a16="http://schemas.microsoft.com/office/drawing/2014/main" id="{00000000-0008-0000-0500-000083000000}"/>
            </a:ext>
          </a:extLst>
        </xdr:cNvPr>
        <xdr:cNvSpPr/>
      </xdr:nvSpPr>
      <xdr:spPr>
        <a:xfrm>
          <a:off x="7505700" y="3840480"/>
          <a:ext cx="327660" cy="64800"/>
        </a:xfrm>
        <a:prstGeom prst="rect">
          <a:avLst/>
        </a:prstGeom>
        <a:solidFill>
          <a:srgbClr val="E76F5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17</xdr:col>
      <xdr:colOff>320040</xdr:colOff>
      <xdr:row>23</xdr:row>
      <xdr:rowOff>17160</xdr:rowOff>
    </xdr:from>
    <xdr:to>
      <xdr:col>18</xdr:col>
      <xdr:colOff>56040</xdr:colOff>
      <xdr:row>23</xdr:row>
      <xdr:rowOff>17160</xdr:rowOff>
    </xdr:to>
    <xdr:cxnSp macro="">
      <xdr:nvCxnSpPr>
        <xdr:cNvPr id="135" name="Straight Connector 134">
          <a:extLst>
            <a:ext uri="{FF2B5EF4-FFF2-40B4-BE49-F238E27FC236}">
              <a16:creationId xmlns:a16="http://schemas.microsoft.com/office/drawing/2014/main" id="{00000000-0008-0000-0500-000087000000}"/>
            </a:ext>
          </a:extLst>
        </xdr:cNvPr>
        <xdr:cNvCxnSpPr/>
      </xdr:nvCxnSpPr>
      <xdr:spPr>
        <a:xfrm>
          <a:off x="9677400" y="3872880"/>
          <a:ext cx="345600" cy="0"/>
        </a:xfrm>
        <a:prstGeom prst="line">
          <a:avLst/>
        </a:prstGeom>
        <a:ln>
          <a:solidFill>
            <a:srgbClr val="EDF5FC"/>
          </a:solidFill>
          <a:prstDash val="lgDash"/>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14</xdr:col>
      <xdr:colOff>83820</xdr:colOff>
      <xdr:row>22</xdr:row>
      <xdr:rowOff>15240</xdr:rowOff>
    </xdr:from>
    <xdr:to>
      <xdr:col>15</xdr:col>
      <xdr:colOff>426720</xdr:colOff>
      <xdr:row>24</xdr:row>
      <xdr:rowOff>22860</xdr:rowOff>
    </xdr:to>
    <xdr:sp macro="" textlink="">
      <xdr:nvSpPr>
        <xdr:cNvPr id="136" name="TextBox 135">
          <a:extLst>
            <a:ext uri="{FF2B5EF4-FFF2-40B4-BE49-F238E27FC236}">
              <a16:creationId xmlns:a16="http://schemas.microsoft.com/office/drawing/2014/main" id="{00000000-0008-0000-0500-000088000000}"/>
            </a:ext>
          </a:extLst>
        </xdr:cNvPr>
        <xdr:cNvSpPr txBox="1"/>
      </xdr:nvSpPr>
      <xdr:spPr>
        <a:xfrm>
          <a:off x="7612380" y="3688080"/>
          <a:ext cx="95250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900">
              <a:solidFill>
                <a:srgbClr val="EDF5FC"/>
              </a:solidFill>
              <a:latin typeface="Tahoma" panose="020B0604030504040204" pitchFamily="34" charset="0"/>
              <a:ea typeface="Tahoma" panose="020B0604030504040204" pitchFamily="34" charset="0"/>
              <a:cs typeface="Tahoma" panose="020B0604030504040204" pitchFamily="34" charset="0"/>
            </a:rPr>
            <a:t>Above</a:t>
          </a:r>
          <a:endParaRPr lang="en-AE" sz="900" baseline="0">
            <a:solidFill>
              <a:srgbClr val="EDF5FC"/>
            </a:solidFill>
            <a:latin typeface="Tahoma" panose="020B0604030504040204" pitchFamily="34" charset="0"/>
            <a:ea typeface="Tahoma" panose="020B0604030504040204" pitchFamily="34" charset="0"/>
            <a:cs typeface="Tahoma" panose="020B0604030504040204" pitchFamily="34" charset="0"/>
          </a:endParaRPr>
        </a:p>
        <a:p>
          <a:pPr algn="ctr"/>
          <a:r>
            <a:rPr lang="en-AE" sz="900">
              <a:solidFill>
                <a:srgbClr val="EDF5FC"/>
              </a:solidFill>
              <a:latin typeface="Tahoma" panose="020B0604030504040204" pitchFamily="34" charset="0"/>
              <a:ea typeface="Tahoma" panose="020B0604030504040204" pitchFamily="34" charset="0"/>
              <a:cs typeface="Tahoma" panose="020B0604030504040204" pitchFamily="34" charset="0"/>
            </a:rPr>
            <a:t>Average</a:t>
          </a:r>
        </a:p>
      </xdr:txBody>
    </xdr:sp>
    <xdr:clientData/>
  </xdr:twoCellAnchor>
  <xdr:twoCellAnchor editAs="absolute">
    <xdr:from>
      <xdr:col>15</xdr:col>
      <xdr:colOff>579120</xdr:colOff>
      <xdr:row>22</xdr:row>
      <xdr:rowOff>15240</xdr:rowOff>
    </xdr:from>
    <xdr:to>
      <xdr:col>17</xdr:col>
      <xdr:colOff>289560</xdr:colOff>
      <xdr:row>24</xdr:row>
      <xdr:rowOff>22860</xdr:rowOff>
    </xdr:to>
    <xdr:sp macro="" textlink="">
      <xdr:nvSpPr>
        <xdr:cNvPr id="138" name="TextBox 137">
          <a:extLst>
            <a:ext uri="{FF2B5EF4-FFF2-40B4-BE49-F238E27FC236}">
              <a16:creationId xmlns:a16="http://schemas.microsoft.com/office/drawing/2014/main" id="{00000000-0008-0000-0500-00008A000000}"/>
            </a:ext>
          </a:extLst>
        </xdr:cNvPr>
        <xdr:cNvSpPr txBox="1"/>
      </xdr:nvSpPr>
      <xdr:spPr>
        <a:xfrm>
          <a:off x="8717280" y="3688080"/>
          <a:ext cx="92964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900">
              <a:solidFill>
                <a:srgbClr val="EDF5FC"/>
              </a:solidFill>
              <a:latin typeface="Tahoma" panose="020B0604030504040204" pitchFamily="34" charset="0"/>
              <a:ea typeface="Tahoma" panose="020B0604030504040204" pitchFamily="34" charset="0"/>
              <a:cs typeface="Tahoma" panose="020B0604030504040204" pitchFamily="34" charset="0"/>
            </a:rPr>
            <a:t>Below</a:t>
          </a:r>
          <a:endParaRPr lang="en-AE" sz="900" baseline="0">
            <a:solidFill>
              <a:srgbClr val="EDF5FC"/>
            </a:solidFill>
            <a:latin typeface="Tahoma" panose="020B0604030504040204" pitchFamily="34" charset="0"/>
            <a:ea typeface="Tahoma" panose="020B0604030504040204" pitchFamily="34" charset="0"/>
            <a:cs typeface="Tahoma" panose="020B0604030504040204" pitchFamily="34" charset="0"/>
          </a:endParaRPr>
        </a:p>
        <a:p>
          <a:pPr algn="ctr"/>
          <a:r>
            <a:rPr lang="en-AE" sz="900">
              <a:solidFill>
                <a:srgbClr val="EDF5FC"/>
              </a:solidFill>
              <a:latin typeface="Tahoma" panose="020B0604030504040204" pitchFamily="34" charset="0"/>
              <a:ea typeface="Tahoma" panose="020B0604030504040204" pitchFamily="34" charset="0"/>
              <a:cs typeface="Tahoma" panose="020B0604030504040204" pitchFamily="34" charset="0"/>
            </a:rPr>
            <a:t>Average</a:t>
          </a:r>
        </a:p>
      </xdr:txBody>
    </xdr:sp>
    <xdr:clientData/>
  </xdr:twoCellAnchor>
  <xdr:twoCellAnchor editAs="absolute">
    <xdr:from>
      <xdr:col>18</xdr:col>
      <xdr:colOff>7620</xdr:colOff>
      <xdr:row>22</xdr:row>
      <xdr:rowOff>0</xdr:rowOff>
    </xdr:from>
    <xdr:to>
      <xdr:col>19</xdr:col>
      <xdr:colOff>38100</xdr:colOff>
      <xdr:row>24</xdr:row>
      <xdr:rowOff>7620</xdr:rowOff>
    </xdr:to>
    <xdr:sp macro="" textlink="">
      <xdr:nvSpPr>
        <xdr:cNvPr id="139" name="TextBox 138">
          <a:extLst>
            <a:ext uri="{FF2B5EF4-FFF2-40B4-BE49-F238E27FC236}">
              <a16:creationId xmlns:a16="http://schemas.microsoft.com/office/drawing/2014/main" id="{00000000-0008-0000-0500-00008B000000}"/>
            </a:ext>
          </a:extLst>
        </xdr:cNvPr>
        <xdr:cNvSpPr txBox="1"/>
      </xdr:nvSpPr>
      <xdr:spPr>
        <a:xfrm>
          <a:off x="9974580" y="3672840"/>
          <a:ext cx="64008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900">
              <a:solidFill>
                <a:srgbClr val="EDF5FC"/>
              </a:solidFill>
              <a:latin typeface="Tahoma" panose="020B0604030504040204" pitchFamily="34" charset="0"/>
              <a:ea typeface="Tahoma" panose="020B0604030504040204" pitchFamily="34" charset="0"/>
              <a:cs typeface="Tahoma" panose="020B0604030504040204" pitchFamily="34" charset="0"/>
            </a:rPr>
            <a:t>Average</a:t>
          </a:r>
        </a:p>
      </xdr:txBody>
    </xdr:sp>
    <xdr:clientData/>
  </xdr:twoCellAnchor>
  <xdr:twoCellAnchor editAs="absolute">
    <xdr:from>
      <xdr:col>23</xdr:col>
      <xdr:colOff>266700</xdr:colOff>
      <xdr:row>31</xdr:row>
      <xdr:rowOff>60960</xdr:rowOff>
    </xdr:from>
    <xdr:to>
      <xdr:col>25</xdr:col>
      <xdr:colOff>106680</xdr:colOff>
      <xdr:row>33</xdr:row>
      <xdr:rowOff>68580</xdr:rowOff>
    </xdr:to>
    <xdr:grpSp>
      <xdr:nvGrpSpPr>
        <xdr:cNvPr id="143" name="Group 142">
          <a:extLst>
            <a:ext uri="{FF2B5EF4-FFF2-40B4-BE49-F238E27FC236}">
              <a16:creationId xmlns:a16="http://schemas.microsoft.com/office/drawing/2014/main" id="{00000000-0008-0000-0500-00008F000000}"/>
            </a:ext>
          </a:extLst>
        </xdr:cNvPr>
        <xdr:cNvGrpSpPr/>
      </xdr:nvGrpSpPr>
      <xdr:grpSpPr>
        <a:xfrm>
          <a:off x="13281660" y="5379720"/>
          <a:ext cx="1059180" cy="373380"/>
          <a:chOff x="13296900" y="5364480"/>
          <a:chExt cx="1059180" cy="373380"/>
        </a:xfrm>
      </xdr:grpSpPr>
      <xdr:sp macro="" textlink="">
        <xdr:nvSpPr>
          <xdr:cNvPr id="144" name="Rectangle 143">
            <a:extLst>
              <a:ext uri="{FF2B5EF4-FFF2-40B4-BE49-F238E27FC236}">
                <a16:creationId xmlns:a16="http://schemas.microsoft.com/office/drawing/2014/main" id="{00000000-0008-0000-0500-000090000000}"/>
              </a:ext>
            </a:extLst>
          </xdr:cNvPr>
          <xdr:cNvSpPr/>
        </xdr:nvSpPr>
        <xdr:spPr>
          <a:xfrm>
            <a:off x="13296900" y="5516880"/>
            <a:ext cx="327660" cy="64800"/>
          </a:xfrm>
          <a:prstGeom prst="rect">
            <a:avLst/>
          </a:prstGeom>
          <a:solidFill>
            <a:srgbClr val="E76F5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145" name="TextBox 144">
            <a:extLst>
              <a:ext uri="{FF2B5EF4-FFF2-40B4-BE49-F238E27FC236}">
                <a16:creationId xmlns:a16="http://schemas.microsoft.com/office/drawing/2014/main" id="{00000000-0008-0000-0500-000091000000}"/>
              </a:ext>
            </a:extLst>
          </xdr:cNvPr>
          <xdr:cNvSpPr txBox="1"/>
        </xdr:nvSpPr>
        <xdr:spPr>
          <a:xfrm>
            <a:off x="13403580" y="5364480"/>
            <a:ext cx="95250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900">
                <a:solidFill>
                  <a:srgbClr val="EDF5FC"/>
                </a:solidFill>
                <a:latin typeface="Tahoma" panose="020B0604030504040204" pitchFamily="34" charset="0"/>
                <a:ea typeface="Tahoma" panose="020B0604030504040204" pitchFamily="34" charset="0"/>
                <a:cs typeface="Tahoma" panose="020B0604030504040204" pitchFamily="34" charset="0"/>
              </a:rPr>
              <a:t>Above</a:t>
            </a:r>
            <a:endParaRPr lang="en-AE" sz="900" baseline="0">
              <a:solidFill>
                <a:srgbClr val="EDF5FC"/>
              </a:solidFill>
              <a:latin typeface="Tahoma" panose="020B0604030504040204" pitchFamily="34" charset="0"/>
              <a:ea typeface="Tahoma" panose="020B0604030504040204" pitchFamily="34" charset="0"/>
              <a:cs typeface="Tahoma" panose="020B0604030504040204" pitchFamily="34" charset="0"/>
            </a:endParaRPr>
          </a:p>
          <a:p>
            <a:pPr algn="ctr"/>
            <a:r>
              <a:rPr lang="en-AE" sz="900">
                <a:solidFill>
                  <a:srgbClr val="EDF5FC"/>
                </a:solidFill>
                <a:latin typeface="Tahoma" panose="020B0604030504040204" pitchFamily="34" charset="0"/>
                <a:ea typeface="Tahoma" panose="020B0604030504040204" pitchFamily="34" charset="0"/>
                <a:cs typeface="Tahoma" panose="020B0604030504040204" pitchFamily="34" charset="0"/>
              </a:rPr>
              <a:t>Average</a:t>
            </a:r>
          </a:p>
        </xdr:txBody>
      </xdr:sp>
    </xdr:grpSp>
    <xdr:clientData/>
  </xdr:twoCellAnchor>
  <xdr:twoCellAnchor editAs="absolute">
    <xdr:from>
      <xdr:col>23</xdr:col>
      <xdr:colOff>268605</xdr:colOff>
      <xdr:row>33</xdr:row>
      <xdr:rowOff>114300</xdr:rowOff>
    </xdr:from>
    <xdr:to>
      <xdr:col>25</xdr:col>
      <xdr:colOff>104775</xdr:colOff>
      <xdr:row>35</xdr:row>
      <xdr:rowOff>121920</xdr:rowOff>
    </xdr:to>
    <xdr:grpSp>
      <xdr:nvGrpSpPr>
        <xdr:cNvPr id="146" name="Group 145">
          <a:extLst>
            <a:ext uri="{FF2B5EF4-FFF2-40B4-BE49-F238E27FC236}">
              <a16:creationId xmlns:a16="http://schemas.microsoft.com/office/drawing/2014/main" id="{00000000-0008-0000-0500-000092000000}"/>
            </a:ext>
          </a:extLst>
        </xdr:cNvPr>
        <xdr:cNvGrpSpPr/>
      </xdr:nvGrpSpPr>
      <xdr:grpSpPr>
        <a:xfrm>
          <a:off x="13283565" y="5798820"/>
          <a:ext cx="1055370" cy="373380"/>
          <a:chOff x="13323570" y="5768340"/>
          <a:chExt cx="1055370" cy="373380"/>
        </a:xfrm>
      </xdr:grpSpPr>
      <xdr:sp macro="" textlink="">
        <xdr:nvSpPr>
          <xdr:cNvPr id="147" name="Rectangle 146">
            <a:extLst>
              <a:ext uri="{FF2B5EF4-FFF2-40B4-BE49-F238E27FC236}">
                <a16:creationId xmlns:a16="http://schemas.microsoft.com/office/drawing/2014/main" id="{00000000-0008-0000-0500-000093000000}"/>
              </a:ext>
            </a:extLst>
          </xdr:cNvPr>
          <xdr:cNvSpPr/>
        </xdr:nvSpPr>
        <xdr:spPr>
          <a:xfrm>
            <a:off x="13323570" y="5920740"/>
            <a:ext cx="327660" cy="64800"/>
          </a:xfrm>
          <a:prstGeom prst="rect">
            <a:avLst/>
          </a:prstGeom>
          <a:solidFill>
            <a:srgbClr val="26465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148" name="TextBox 147">
            <a:extLst>
              <a:ext uri="{FF2B5EF4-FFF2-40B4-BE49-F238E27FC236}">
                <a16:creationId xmlns:a16="http://schemas.microsoft.com/office/drawing/2014/main" id="{00000000-0008-0000-0500-000094000000}"/>
              </a:ext>
            </a:extLst>
          </xdr:cNvPr>
          <xdr:cNvSpPr txBox="1"/>
        </xdr:nvSpPr>
        <xdr:spPr>
          <a:xfrm>
            <a:off x="13449300" y="5768340"/>
            <a:ext cx="92964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900">
                <a:solidFill>
                  <a:srgbClr val="EDF5FC"/>
                </a:solidFill>
                <a:latin typeface="Tahoma" panose="020B0604030504040204" pitchFamily="34" charset="0"/>
                <a:ea typeface="Tahoma" panose="020B0604030504040204" pitchFamily="34" charset="0"/>
                <a:cs typeface="Tahoma" panose="020B0604030504040204" pitchFamily="34" charset="0"/>
              </a:rPr>
              <a:t>Below</a:t>
            </a:r>
            <a:endParaRPr lang="en-AE" sz="900" baseline="0">
              <a:solidFill>
                <a:srgbClr val="EDF5FC"/>
              </a:solidFill>
              <a:latin typeface="Tahoma" panose="020B0604030504040204" pitchFamily="34" charset="0"/>
              <a:ea typeface="Tahoma" panose="020B0604030504040204" pitchFamily="34" charset="0"/>
              <a:cs typeface="Tahoma" panose="020B0604030504040204" pitchFamily="34" charset="0"/>
            </a:endParaRPr>
          </a:p>
          <a:p>
            <a:pPr algn="ctr"/>
            <a:r>
              <a:rPr lang="en-AE" sz="900">
                <a:solidFill>
                  <a:srgbClr val="EDF5FC"/>
                </a:solidFill>
                <a:latin typeface="Tahoma" panose="020B0604030504040204" pitchFamily="34" charset="0"/>
                <a:ea typeface="Tahoma" panose="020B0604030504040204" pitchFamily="34" charset="0"/>
                <a:cs typeface="Tahoma" panose="020B0604030504040204" pitchFamily="34" charset="0"/>
              </a:rPr>
              <a:t>Average</a:t>
            </a:r>
          </a:p>
        </xdr:txBody>
      </xdr:sp>
    </xdr:grpSp>
    <xdr:clientData/>
  </xdr:twoCellAnchor>
  <xdr:twoCellAnchor editAs="absolute">
    <xdr:from>
      <xdr:col>23</xdr:col>
      <xdr:colOff>243840</xdr:colOff>
      <xdr:row>35</xdr:row>
      <xdr:rowOff>167640</xdr:rowOff>
    </xdr:from>
    <xdr:to>
      <xdr:col>24</xdr:col>
      <xdr:colOff>571500</xdr:colOff>
      <xdr:row>37</xdr:row>
      <xdr:rowOff>175260</xdr:rowOff>
    </xdr:to>
    <xdr:grpSp>
      <xdr:nvGrpSpPr>
        <xdr:cNvPr id="149" name="Group 148">
          <a:extLst>
            <a:ext uri="{FF2B5EF4-FFF2-40B4-BE49-F238E27FC236}">
              <a16:creationId xmlns:a16="http://schemas.microsoft.com/office/drawing/2014/main" id="{00000000-0008-0000-0500-000095000000}"/>
            </a:ext>
          </a:extLst>
        </xdr:cNvPr>
        <xdr:cNvGrpSpPr/>
      </xdr:nvGrpSpPr>
      <xdr:grpSpPr>
        <a:xfrm>
          <a:off x="13258800" y="6217920"/>
          <a:ext cx="937260" cy="373380"/>
          <a:chOff x="13281660" y="6202680"/>
          <a:chExt cx="937260" cy="373380"/>
        </a:xfrm>
      </xdr:grpSpPr>
      <xdr:cxnSp macro="">
        <xdr:nvCxnSpPr>
          <xdr:cNvPr id="150" name="Straight Connector 149">
            <a:extLst>
              <a:ext uri="{FF2B5EF4-FFF2-40B4-BE49-F238E27FC236}">
                <a16:creationId xmlns:a16="http://schemas.microsoft.com/office/drawing/2014/main" id="{00000000-0008-0000-0500-000096000000}"/>
              </a:ext>
            </a:extLst>
          </xdr:cNvPr>
          <xdr:cNvCxnSpPr/>
        </xdr:nvCxnSpPr>
        <xdr:spPr>
          <a:xfrm>
            <a:off x="13281660" y="6402720"/>
            <a:ext cx="345600" cy="0"/>
          </a:xfrm>
          <a:prstGeom prst="line">
            <a:avLst/>
          </a:prstGeom>
          <a:ln>
            <a:solidFill>
              <a:srgbClr val="EDF5FC"/>
            </a:solidFill>
            <a:prstDash val="lgDash"/>
          </a:ln>
        </xdr:spPr>
        <xdr:style>
          <a:lnRef idx="2">
            <a:schemeClr val="accent1"/>
          </a:lnRef>
          <a:fillRef idx="0">
            <a:schemeClr val="accent1"/>
          </a:fillRef>
          <a:effectRef idx="1">
            <a:schemeClr val="accent1"/>
          </a:effectRef>
          <a:fontRef idx="minor">
            <a:schemeClr val="tx1"/>
          </a:fontRef>
        </xdr:style>
      </xdr:cxnSp>
      <xdr:sp macro="" textlink="">
        <xdr:nvSpPr>
          <xdr:cNvPr id="151" name="TextBox 150">
            <a:extLst>
              <a:ext uri="{FF2B5EF4-FFF2-40B4-BE49-F238E27FC236}">
                <a16:creationId xmlns:a16="http://schemas.microsoft.com/office/drawing/2014/main" id="{00000000-0008-0000-0500-000097000000}"/>
              </a:ext>
            </a:extLst>
          </xdr:cNvPr>
          <xdr:cNvSpPr txBox="1"/>
        </xdr:nvSpPr>
        <xdr:spPr>
          <a:xfrm>
            <a:off x="13578840" y="6202680"/>
            <a:ext cx="64008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900">
                <a:solidFill>
                  <a:srgbClr val="EDF5FC"/>
                </a:solidFill>
                <a:latin typeface="Tahoma" panose="020B0604030504040204" pitchFamily="34" charset="0"/>
                <a:ea typeface="Tahoma" panose="020B0604030504040204" pitchFamily="34" charset="0"/>
                <a:cs typeface="Tahoma" panose="020B0604030504040204" pitchFamily="34" charset="0"/>
              </a:rPr>
              <a:t>Average</a:t>
            </a:r>
          </a:p>
        </xdr:txBody>
      </xdr:sp>
    </xdr:grpSp>
    <xdr:clientData/>
  </xdr:twoCellAnchor>
  <xdr:twoCellAnchor editAs="absolute">
    <xdr:from>
      <xdr:col>23</xdr:col>
      <xdr:colOff>30480</xdr:colOff>
      <xdr:row>0</xdr:row>
      <xdr:rowOff>91440</xdr:rowOff>
    </xdr:from>
    <xdr:to>
      <xdr:col>25</xdr:col>
      <xdr:colOff>137160</xdr:colOff>
      <xdr:row>4</xdr:row>
      <xdr:rowOff>83820</xdr:rowOff>
    </xdr:to>
    <xdr:sp macro="[0]!ToggleVisibility1" textlink="">
      <xdr:nvSpPr>
        <xdr:cNvPr id="154" name="Oval 153">
          <a:extLst>
            <a:ext uri="{FF2B5EF4-FFF2-40B4-BE49-F238E27FC236}">
              <a16:creationId xmlns:a16="http://schemas.microsoft.com/office/drawing/2014/main" id="{00000000-0008-0000-0500-00009A000000}"/>
            </a:ext>
          </a:extLst>
        </xdr:cNvPr>
        <xdr:cNvSpPr/>
      </xdr:nvSpPr>
      <xdr:spPr>
        <a:xfrm>
          <a:off x="13045440" y="91440"/>
          <a:ext cx="1325880" cy="373380"/>
        </a:xfrm>
        <a:prstGeom prst="ellipse">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000" b="1" baseline="0">
              <a:solidFill>
                <a:srgbClr val="131A2E"/>
              </a:solidFill>
              <a:latin typeface="Tahoma" panose="020B0604030504040204" pitchFamily="34" charset="0"/>
              <a:ea typeface="Tahoma" panose="020B0604030504040204" pitchFamily="34" charset="0"/>
              <a:cs typeface="Tahoma" panose="020B0604030504040204" pitchFamily="34" charset="0"/>
            </a:rPr>
            <a:t>Open Filter</a:t>
          </a:r>
          <a:endParaRPr lang="en-AE" sz="1000" b="1">
            <a:solidFill>
              <a:srgbClr val="131A2E"/>
            </a:solidFill>
            <a:latin typeface="Tahoma" panose="020B0604030504040204" pitchFamily="34" charset="0"/>
            <a:ea typeface="Tahoma" panose="020B0604030504040204" pitchFamily="34" charset="0"/>
            <a:cs typeface="Tahoma" panose="020B0604030504040204" pitchFamily="34" charset="0"/>
          </a:endParaRPr>
        </a:p>
      </xdr:txBody>
    </xdr:sp>
    <xdr:clientData fLocksWithSheet="0"/>
  </xdr:twoCellAnchor>
  <xdr:twoCellAnchor>
    <xdr:from>
      <xdr:col>21</xdr:col>
      <xdr:colOff>312420</xdr:colOff>
      <xdr:row>0</xdr:row>
      <xdr:rowOff>91440</xdr:rowOff>
    </xdr:from>
    <xdr:to>
      <xdr:col>25</xdr:col>
      <xdr:colOff>137160</xdr:colOff>
      <xdr:row>25</xdr:row>
      <xdr:rowOff>160020</xdr:rowOff>
    </xdr:to>
    <xdr:grpSp>
      <xdr:nvGrpSpPr>
        <xdr:cNvPr id="161" name="Group 160" hidden="1">
          <a:extLst>
            <a:ext uri="{FF2B5EF4-FFF2-40B4-BE49-F238E27FC236}">
              <a16:creationId xmlns:a16="http://schemas.microsoft.com/office/drawing/2014/main" id="{00000000-0008-0000-0500-0000A1000000}"/>
            </a:ext>
          </a:extLst>
        </xdr:cNvPr>
        <xdr:cNvGrpSpPr/>
      </xdr:nvGrpSpPr>
      <xdr:grpSpPr>
        <a:xfrm>
          <a:off x="12108180" y="91440"/>
          <a:ext cx="2263140" cy="4290060"/>
          <a:chOff x="12108180" y="91440"/>
          <a:chExt cx="2263140" cy="4290060"/>
        </a:xfrm>
      </xdr:grpSpPr>
      <xdr:sp macro="" textlink="">
        <xdr:nvSpPr>
          <xdr:cNvPr id="158" name="Rectangle: Rounded Corners 157" hidden="1">
            <a:extLst>
              <a:ext uri="{FF2B5EF4-FFF2-40B4-BE49-F238E27FC236}">
                <a16:creationId xmlns:a16="http://schemas.microsoft.com/office/drawing/2014/main" id="{00000000-0008-0000-0500-00009E000000}"/>
              </a:ext>
            </a:extLst>
          </xdr:cNvPr>
          <xdr:cNvSpPr/>
        </xdr:nvSpPr>
        <xdr:spPr>
          <a:xfrm>
            <a:off x="12108180" y="716280"/>
            <a:ext cx="2263140" cy="3665220"/>
          </a:xfrm>
          <a:prstGeom prst="roundRect">
            <a:avLst/>
          </a:prstGeom>
          <a:solidFill>
            <a:srgbClr val="EDF5FC"/>
          </a:solidFill>
          <a:ln>
            <a:solidFill>
              <a:srgbClr val="131A2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0]!ToggleVisibility1" textlink="">
        <xdr:nvSpPr>
          <xdr:cNvPr id="157" name="Oval 156" hidden="1">
            <a:extLst>
              <a:ext uri="{FF2B5EF4-FFF2-40B4-BE49-F238E27FC236}">
                <a16:creationId xmlns:a16="http://schemas.microsoft.com/office/drawing/2014/main" id="{00000000-0008-0000-0500-00009D000000}"/>
              </a:ext>
            </a:extLst>
          </xdr:cNvPr>
          <xdr:cNvSpPr/>
        </xdr:nvSpPr>
        <xdr:spPr>
          <a:xfrm>
            <a:off x="13045440" y="91440"/>
            <a:ext cx="1325880" cy="373380"/>
          </a:xfrm>
          <a:prstGeom prst="ellipse">
            <a:avLst/>
          </a:prstGeom>
          <a:solidFill>
            <a:srgbClr val="131A2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000" b="1" baseline="0">
                <a:solidFill>
                  <a:srgbClr val="EDF5FC"/>
                </a:solidFill>
                <a:latin typeface="Tahoma" panose="020B0604030504040204" pitchFamily="34" charset="0"/>
                <a:ea typeface="Tahoma" panose="020B0604030504040204" pitchFamily="34" charset="0"/>
                <a:cs typeface="Tahoma" panose="020B0604030504040204" pitchFamily="34" charset="0"/>
              </a:rPr>
              <a:t>Close Filter</a:t>
            </a:r>
            <a:endParaRPr lang="en-AE" sz="1000" b="1">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mc:AlternateContent xmlns:mc="http://schemas.openxmlformats.org/markup-compatibility/2006" xmlns:a14="http://schemas.microsoft.com/office/drawing/2010/main">
        <mc:Choice Requires="a14">
          <xdr:graphicFrame macro="">
            <xdr:nvGraphicFramePr>
              <xdr:cNvPr id="41" name="Store Name" hidden="1">
                <a:extLst>
                  <a:ext uri="{FF2B5EF4-FFF2-40B4-BE49-F238E27FC236}">
                    <a16:creationId xmlns:a16="http://schemas.microsoft.com/office/drawing/2014/main" id="{00000000-0008-0000-0500-000029000000}"/>
                  </a:ext>
                </a:extLst>
              </xdr:cNvPr>
              <xdr:cNvGraphicFramePr/>
            </xdr:nvGraphicFramePr>
            <xdr:xfrm>
              <a:off x="12161520" y="937260"/>
              <a:ext cx="2164080" cy="320400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2161520" y="937260"/>
                <a:ext cx="2164080" cy="32040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xdr:twoCellAnchor editAs="absolute">
    <xdr:from>
      <xdr:col>6</xdr:col>
      <xdr:colOff>331470</xdr:colOff>
      <xdr:row>0</xdr:row>
      <xdr:rowOff>102870</xdr:rowOff>
    </xdr:from>
    <xdr:to>
      <xdr:col>8</xdr:col>
      <xdr:colOff>316230</xdr:colOff>
      <xdr:row>4</xdr:row>
      <xdr:rowOff>64770</xdr:rowOff>
    </xdr:to>
    <xdr:sp macro="" textlink="">
      <xdr:nvSpPr>
        <xdr:cNvPr id="163" name="Rectangle: Rounded Corners 162">
          <a:hlinkClick xmlns:r="http://schemas.openxmlformats.org/officeDocument/2006/relationships" r:id="rId8" tooltip="Go To"/>
          <a:extLst>
            <a:ext uri="{FF2B5EF4-FFF2-40B4-BE49-F238E27FC236}">
              <a16:creationId xmlns:a16="http://schemas.microsoft.com/office/drawing/2014/main" id="{00000000-0008-0000-0500-0000A3000000}"/>
            </a:ext>
          </a:extLst>
        </xdr:cNvPr>
        <xdr:cNvSpPr/>
      </xdr:nvSpPr>
      <xdr:spPr>
        <a:xfrm>
          <a:off x="2983230" y="102870"/>
          <a:ext cx="1203960" cy="342900"/>
        </a:xfrm>
        <a:prstGeom prst="roundRect">
          <a:avLst/>
        </a:prstGeom>
        <a:solidFill>
          <a:srgbClr val="131A2E"/>
        </a:solidFill>
        <a:ln w="25400">
          <a:gradFill flip="none" rotWithShape="1">
            <a:gsLst>
              <a:gs pos="50000">
                <a:srgbClr val="E9C46A"/>
              </a:gs>
              <a:gs pos="0">
                <a:srgbClr val="131A2E"/>
              </a:gs>
              <a:gs pos="100000">
                <a:srgbClr val="E76F51"/>
              </a:gs>
            </a:gsLst>
            <a:path path="circle">
              <a:fillToRect r="100000" b="100000"/>
            </a:path>
            <a:tileRect l="-100000" t="-100000"/>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AE" sz="1000" b="1">
              <a:solidFill>
                <a:schemeClr val="lt1"/>
              </a:solidFill>
              <a:latin typeface="Tahoma" panose="020B0604030504040204" pitchFamily="34" charset="0"/>
              <a:ea typeface="Tahoma" panose="020B0604030504040204" pitchFamily="34" charset="0"/>
              <a:cs typeface="Tahoma" panose="020B0604030504040204" pitchFamily="34" charset="0"/>
            </a:rPr>
            <a:t>Store</a:t>
          </a:r>
        </a:p>
      </xdr:txBody>
    </xdr:sp>
    <xdr:clientData fLocksWithSheet="0"/>
  </xdr:twoCellAnchor>
  <xdr:twoCellAnchor editAs="absolute">
    <xdr:from>
      <xdr:col>4</xdr:col>
      <xdr:colOff>22860</xdr:colOff>
      <xdr:row>0</xdr:row>
      <xdr:rowOff>102870</xdr:rowOff>
    </xdr:from>
    <xdr:to>
      <xdr:col>6</xdr:col>
      <xdr:colOff>7620</xdr:colOff>
      <xdr:row>4</xdr:row>
      <xdr:rowOff>64770</xdr:rowOff>
    </xdr:to>
    <xdr:sp macro="" textlink="">
      <xdr:nvSpPr>
        <xdr:cNvPr id="164" name="Rectangle: Rounded Corners 163">
          <a:extLst>
            <a:ext uri="{FF2B5EF4-FFF2-40B4-BE49-F238E27FC236}">
              <a16:creationId xmlns:a16="http://schemas.microsoft.com/office/drawing/2014/main" id="{00000000-0008-0000-0500-0000A4000000}"/>
            </a:ext>
          </a:extLst>
        </xdr:cNvPr>
        <xdr:cNvSpPr/>
      </xdr:nvSpPr>
      <xdr:spPr>
        <a:xfrm>
          <a:off x="1455420" y="102870"/>
          <a:ext cx="1203960" cy="342900"/>
        </a:xfrm>
        <a:prstGeom prst="roundRect">
          <a:avLst/>
        </a:prstGeom>
        <a:solidFill>
          <a:srgbClr val="EDF5FC"/>
        </a:solidFill>
        <a:ln w="25400">
          <a:gradFill flip="none" rotWithShape="1">
            <a:gsLst>
              <a:gs pos="50000">
                <a:srgbClr val="E9C46A"/>
              </a:gs>
              <a:gs pos="0">
                <a:srgbClr val="EDF5FC"/>
              </a:gs>
              <a:gs pos="100000">
                <a:srgbClr val="E76F51"/>
              </a:gs>
            </a:gsLst>
            <a:path path="circle">
              <a:fillToRect r="100000" b="100000"/>
            </a:path>
            <a:tileRect l="-100000" t="-100000"/>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AE" sz="1000" b="1">
              <a:solidFill>
                <a:srgbClr val="131A2E"/>
              </a:solidFill>
              <a:latin typeface="Tahoma" panose="020B0604030504040204" pitchFamily="34" charset="0"/>
              <a:ea typeface="Tahoma" panose="020B0604030504040204" pitchFamily="34" charset="0"/>
              <a:cs typeface="Tahoma" panose="020B0604030504040204" pitchFamily="34" charset="0"/>
            </a:rPr>
            <a:t>Time Frame</a:t>
          </a:r>
        </a:p>
      </xdr:txBody>
    </xdr:sp>
    <xdr:clientData/>
  </xdr:twoCellAnchor>
  <xdr:twoCellAnchor editAs="absolute">
    <xdr:from>
      <xdr:col>9</xdr:col>
      <xdr:colOff>30480</xdr:colOff>
      <xdr:row>0</xdr:row>
      <xdr:rowOff>102870</xdr:rowOff>
    </xdr:from>
    <xdr:to>
      <xdr:col>11</xdr:col>
      <xdr:colOff>15240</xdr:colOff>
      <xdr:row>4</xdr:row>
      <xdr:rowOff>64770</xdr:rowOff>
    </xdr:to>
    <xdr:sp macro="" textlink="">
      <xdr:nvSpPr>
        <xdr:cNvPr id="165" name="Rectangle: Rounded Corners 164">
          <a:hlinkClick xmlns:r="http://schemas.openxmlformats.org/officeDocument/2006/relationships" r:id="rId9" tooltip="Go To"/>
          <a:extLst>
            <a:ext uri="{FF2B5EF4-FFF2-40B4-BE49-F238E27FC236}">
              <a16:creationId xmlns:a16="http://schemas.microsoft.com/office/drawing/2014/main" id="{00000000-0008-0000-0500-0000A5000000}"/>
            </a:ext>
          </a:extLst>
        </xdr:cNvPr>
        <xdr:cNvSpPr/>
      </xdr:nvSpPr>
      <xdr:spPr>
        <a:xfrm>
          <a:off x="4511040" y="102870"/>
          <a:ext cx="1203960" cy="342900"/>
        </a:xfrm>
        <a:prstGeom prst="roundRect">
          <a:avLst/>
        </a:prstGeom>
        <a:solidFill>
          <a:srgbClr val="131A2E"/>
        </a:solidFill>
        <a:ln w="25400">
          <a:gradFill flip="none" rotWithShape="1">
            <a:gsLst>
              <a:gs pos="50000">
                <a:srgbClr val="E9C46A"/>
              </a:gs>
              <a:gs pos="0">
                <a:srgbClr val="131A2E"/>
              </a:gs>
              <a:gs pos="100000">
                <a:srgbClr val="E76F51"/>
              </a:gs>
            </a:gsLst>
            <a:path path="circle">
              <a:fillToRect r="100000" b="100000"/>
            </a:path>
            <a:tileRect l="-100000" t="-100000"/>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AE" sz="1000" b="1">
              <a:solidFill>
                <a:schemeClr val="lt1"/>
              </a:solidFill>
              <a:latin typeface="Tahoma" panose="020B0604030504040204" pitchFamily="34" charset="0"/>
              <a:ea typeface="Tahoma" panose="020B0604030504040204" pitchFamily="34" charset="0"/>
              <a:cs typeface="Tahoma" panose="020B0604030504040204" pitchFamily="34" charset="0"/>
            </a:rPr>
            <a:t>Profit View</a:t>
          </a:r>
        </a:p>
      </xdr:txBody>
    </xdr:sp>
    <xdr:clientData fLocksWithSheet="0"/>
  </xdr:twoCellAnchor>
</xdr:wsDr>
</file>

<file path=xl/drawings/drawing2.xml><?xml version="1.0" encoding="utf-8"?>
<xdr:wsDr xmlns:xdr="http://schemas.openxmlformats.org/drawingml/2006/spreadsheetDrawing" xmlns:a="http://schemas.openxmlformats.org/drawingml/2006/main">
  <xdr:twoCellAnchor editAs="absolute">
    <xdr:from>
      <xdr:col>4</xdr:col>
      <xdr:colOff>144780</xdr:colOff>
      <xdr:row>7</xdr:row>
      <xdr:rowOff>15240</xdr:rowOff>
    </xdr:from>
    <xdr:to>
      <xdr:col>24</xdr:col>
      <xdr:colOff>457200</xdr:colOff>
      <xdr:row>40</xdr:row>
      <xdr:rowOff>30480</xdr:rowOff>
    </xdr:to>
    <xdr:sp macro="" textlink="">
      <xdr:nvSpPr>
        <xdr:cNvPr id="8" name="Rectangle: Diagonal Corners Rounded 7">
          <a:extLst>
            <a:ext uri="{FF2B5EF4-FFF2-40B4-BE49-F238E27FC236}">
              <a16:creationId xmlns:a16="http://schemas.microsoft.com/office/drawing/2014/main" id="{00000000-0008-0000-0600-000008000000}"/>
            </a:ext>
          </a:extLst>
        </xdr:cNvPr>
        <xdr:cNvSpPr/>
      </xdr:nvSpPr>
      <xdr:spPr>
        <a:xfrm>
          <a:off x="1577340" y="944880"/>
          <a:ext cx="12504420" cy="6050280"/>
        </a:xfrm>
        <a:prstGeom prst="round2DiagRect">
          <a:avLst>
            <a:gd name="adj1" fmla="val 14461"/>
            <a:gd name="adj2" fmla="val 0"/>
          </a:avLst>
        </a:prstGeom>
        <a:solidFill>
          <a:srgbClr val="0A2B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19</xdr:col>
      <xdr:colOff>45720</xdr:colOff>
      <xdr:row>0</xdr:row>
      <xdr:rowOff>0</xdr:rowOff>
    </xdr:from>
    <xdr:to>
      <xdr:col>26</xdr:col>
      <xdr:colOff>548640</xdr:colOff>
      <xdr:row>25</xdr:row>
      <xdr:rowOff>84878</xdr:rowOff>
    </xdr:to>
    <xdr:sp macro="" textlink="">
      <xdr:nvSpPr>
        <xdr:cNvPr id="15" name="Oval 14">
          <a:extLst>
            <a:ext uri="{FF2B5EF4-FFF2-40B4-BE49-F238E27FC236}">
              <a16:creationId xmlns:a16="http://schemas.microsoft.com/office/drawing/2014/main" id="{00000000-0008-0000-0600-00000F000000}"/>
            </a:ext>
          </a:extLst>
        </xdr:cNvPr>
        <xdr:cNvSpPr/>
      </xdr:nvSpPr>
      <xdr:spPr>
        <a:xfrm>
          <a:off x="10622280" y="0"/>
          <a:ext cx="4770120" cy="4306358"/>
        </a:xfrm>
        <a:prstGeom prst="ellipse">
          <a:avLst/>
        </a:prstGeom>
        <a:solidFill>
          <a:srgbClr val="131A2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2</xdr:col>
      <xdr:colOff>457200</xdr:colOff>
      <xdr:row>0</xdr:row>
      <xdr:rowOff>0</xdr:rowOff>
    </xdr:from>
    <xdr:to>
      <xdr:col>25</xdr:col>
      <xdr:colOff>198120</xdr:colOff>
      <xdr:row>4</xdr:row>
      <xdr:rowOff>167640</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1409700" y="0"/>
          <a:ext cx="13022580" cy="548640"/>
        </a:xfrm>
        <a:prstGeom prst="rect">
          <a:avLst/>
        </a:prstGeom>
        <a:gradFill flip="none" rotWithShape="1">
          <a:gsLst>
            <a:gs pos="62000">
              <a:srgbClr val="0A2B43"/>
            </a:gs>
            <a:gs pos="100000">
              <a:srgbClr val="0A2B43"/>
            </a:gs>
            <a:gs pos="0">
              <a:srgbClr val="131A2E"/>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xdr:col>
      <xdr:colOff>190500</xdr:colOff>
      <xdr:row>40</xdr:row>
      <xdr:rowOff>121920</xdr:rowOff>
    </xdr:from>
    <xdr:to>
      <xdr:col>2</xdr:col>
      <xdr:colOff>266700</xdr:colOff>
      <xdr:row>43</xdr:row>
      <xdr:rowOff>0</xdr:rowOff>
    </xdr:to>
    <xdr:sp macro="" textlink="">
      <xdr:nvSpPr>
        <xdr:cNvPr id="4" name="Rectangle 3">
          <a:extLst>
            <a:ext uri="{FF2B5EF4-FFF2-40B4-BE49-F238E27FC236}">
              <a16:creationId xmlns:a16="http://schemas.microsoft.com/office/drawing/2014/main" id="{00000000-0008-0000-0600-000004000000}"/>
            </a:ext>
          </a:extLst>
        </xdr:cNvPr>
        <xdr:cNvSpPr/>
      </xdr:nvSpPr>
      <xdr:spPr>
        <a:xfrm>
          <a:off x="800100" y="7086600"/>
          <a:ext cx="419100" cy="259080"/>
        </a:xfrm>
        <a:prstGeom prst="rect">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xdr:col>
      <xdr:colOff>220980</xdr:colOff>
      <xdr:row>0</xdr:row>
      <xdr:rowOff>0</xdr:rowOff>
    </xdr:from>
    <xdr:to>
      <xdr:col>2</xdr:col>
      <xdr:colOff>297180</xdr:colOff>
      <xdr:row>0</xdr:row>
      <xdr:rowOff>152400</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830580" y="0"/>
          <a:ext cx="419100" cy="152400"/>
        </a:xfrm>
        <a:prstGeom prst="rect">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xdr:col>
      <xdr:colOff>243840</xdr:colOff>
      <xdr:row>0</xdr:row>
      <xdr:rowOff>83820</xdr:rowOff>
    </xdr:from>
    <xdr:to>
      <xdr:col>2</xdr:col>
      <xdr:colOff>114300</xdr:colOff>
      <xdr:row>3</xdr:row>
      <xdr:rowOff>7620</xdr:rowOff>
    </xdr:to>
    <xdr:sp macro="" textlink="">
      <xdr:nvSpPr>
        <xdr:cNvPr id="10" name="Rectangle 9">
          <a:extLst>
            <a:ext uri="{FF2B5EF4-FFF2-40B4-BE49-F238E27FC236}">
              <a16:creationId xmlns:a16="http://schemas.microsoft.com/office/drawing/2014/main" id="{00000000-0008-0000-0600-00000A000000}"/>
            </a:ext>
          </a:extLst>
        </xdr:cNvPr>
        <xdr:cNvSpPr/>
      </xdr:nvSpPr>
      <xdr:spPr>
        <a:xfrm>
          <a:off x="853440" y="83820"/>
          <a:ext cx="213360" cy="121920"/>
        </a:xfrm>
        <a:prstGeom prst="rect">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xdr:col>
      <xdr:colOff>281940</xdr:colOff>
      <xdr:row>42</xdr:row>
      <xdr:rowOff>144780</xdr:rowOff>
    </xdr:from>
    <xdr:to>
      <xdr:col>2</xdr:col>
      <xdr:colOff>358140</xdr:colOff>
      <xdr:row>42</xdr:row>
      <xdr:rowOff>190499</xdr:rowOff>
    </xdr:to>
    <xdr:sp macro="" textlink="">
      <xdr:nvSpPr>
        <xdr:cNvPr id="11" name="Rectangle 10">
          <a:extLst>
            <a:ext uri="{FF2B5EF4-FFF2-40B4-BE49-F238E27FC236}">
              <a16:creationId xmlns:a16="http://schemas.microsoft.com/office/drawing/2014/main" id="{00000000-0008-0000-0600-00000B000000}"/>
            </a:ext>
          </a:extLst>
        </xdr:cNvPr>
        <xdr:cNvSpPr/>
      </xdr:nvSpPr>
      <xdr:spPr>
        <a:xfrm>
          <a:off x="891540" y="7299960"/>
          <a:ext cx="419100" cy="45719"/>
        </a:xfrm>
        <a:prstGeom prst="rect">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4</xdr:col>
      <xdr:colOff>312420</xdr:colOff>
      <xdr:row>8</xdr:row>
      <xdr:rowOff>0</xdr:rowOff>
    </xdr:from>
    <xdr:to>
      <xdr:col>24</xdr:col>
      <xdr:colOff>281940</xdr:colOff>
      <xdr:row>39</xdr:row>
      <xdr:rowOff>76200</xdr:rowOff>
    </xdr:to>
    <xdr:sp macro="" textlink="">
      <xdr:nvSpPr>
        <xdr:cNvPr id="14" name="Rectangle: Diagonal Corners Rounded 13">
          <a:extLst>
            <a:ext uri="{FF2B5EF4-FFF2-40B4-BE49-F238E27FC236}">
              <a16:creationId xmlns:a16="http://schemas.microsoft.com/office/drawing/2014/main" id="{00000000-0008-0000-0600-00000E000000}"/>
            </a:ext>
          </a:extLst>
        </xdr:cNvPr>
        <xdr:cNvSpPr/>
      </xdr:nvSpPr>
      <xdr:spPr>
        <a:xfrm>
          <a:off x="1744980" y="1112520"/>
          <a:ext cx="12161520" cy="5745480"/>
        </a:xfrm>
        <a:prstGeom prst="round2DiagRect">
          <a:avLst>
            <a:gd name="adj1" fmla="val 14461"/>
            <a:gd name="adj2" fmla="val 0"/>
          </a:avLst>
        </a:prstGeom>
        <a:solidFill>
          <a:srgbClr val="0A2B43"/>
        </a:solidFill>
        <a:ln>
          <a:noFill/>
        </a:ln>
        <a:effectLst>
          <a:outerShdw blurRad="63500" sx="102000" sy="102000" algn="ctr" rotWithShape="0">
            <a:srgbClr val="131A2E">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4</xdr:col>
      <xdr:colOff>502920</xdr:colOff>
      <xdr:row>8</xdr:row>
      <xdr:rowOff>175260</xdr:rowOff>
    </xdr:from>
    <xdr:to>
      <xdr:col>17</xdr:col>
      <xdr:colOff>160020</xdr:colOff>
      <xdr:row>38</xdr:row>
      <xdr:rowOff>99060</xdr:rowOff>
    </xdr:to>
    <xdr:sp macro="" textlink="">
      <xdr:nvSpPr>
        <xdr:cNvPr id="17" name="Rectangle: Diagonal Corners Rounded 16">
          <a:extLst>
            <a:ext uri="{FF2B5EF4-FFF2-40B4-BE49-F238E27FC236}">
              <a16:creationId xmlns:a16="http://schemas.microsoft.com/office/drawing/2014/main" id="{00000000-0008-0000-0600-000011000000}"/>
            </a:ext>
          </a:extLst>
        </xdr:cNvPr>
        <xdr:cNvSpPr/>
      </xdr:nvSpPr>
      <xdr:spPr>
        <a:xfrm>
          <a:off x="1935480" y="1287780"/>
          <a:ext cx="7581900" cy="5410200"/>
        </a:xfrm>
        <a:prstGeom prst="round2DiagRect">
          <a:avLst>
            <a:gd name="adj1" fmla="val 14461"/>
            <a:gd name="adj2" fmla="val 0"/>
          </a:avLst>
        </a:prstGeom>
        <a:solidFill>
          <a:schemeClr val="bg1"/>
        </a:solidFill>
        <a:ln>
          <a:noFill/>
        </a:ln>
        <a:effectLst>
          <a:outerShdw blurRad="63500" sx="102000" sy="102000" algn="ctr" rotWithShape="0">
            <a:srgbClr val="131A2E">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17</xdr:col>
      <xdr:colOff>426720</xdr:colOff>
      <xdr:row>9</xdr:row>
      <xdr:rowOff>7620</xdr:rowOff>
    </xdr:from>
    <xdr:to>
      <xdr:col>24</xdr:col>
      <xdr:colOff>129540</xdr:colOff>
      <xdr:row>18</xdr:row>
      <xdr:rowOff>53700</xdr:rowOff>
    </xdr:to>
    <mc:AlternateContent xmlns:mc="http://schemas.openxmlformats.org/markup-compatibility/2006" xmlns:a14="http://schemas.microsoft.com/office/drawing/2010/main">
      <mc:Choice Requires="a14">
        <xdr:graphicFrame macro="">
          <xdr:nvGraphicFramePr>
            <xdr:cNvPr id="16" name="Month Name">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9784080" y="1303020"/>
              <a:ext cx="3970020" cy="16920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17</xdr:col>
      <xdr:colOff>480060</xdr:colOff>
      <xdr:row>19</xdr:row>
      <xdr:rowOff>38100</xdr:rowOff>
    </xdr:from>
    <xdr:to>
      <xdr:col>19</xdr:col>
      <xdr:colOff>556260</xdr:colOff>
      <xdr:row>26</xdr:row>
      <xdr:rowOff>53340</xdr:rowOff>
    </xdr:to>
    <xdr:grpSp>
      <xdr:nvGrpSpPr>
        <xdr:cNvPr id="33" name="Group 32">
          <a:extLst>
            <a:ext uri="{FF2B5EF4-FFF2-40B4-BE49-F238E27FC236}">
              <a16:creationId xmlns:a16="http://schemas.microsoft.com/office/drawing/2014/main" id="{00000000-0008-0000-0600-000021000000}"/>
            </a:ext>
          </a:extLst>
        </xdr:cNvPr>
        <xdr:cNvGrpSpPr/>
      </xdr:nvGrpSpPr>
      <xdr:grpSpPr>
        <a:xfrm>
          <a:off x="9837420" y="3162300"/>
          <a:ext cx="1295400" cy="1295400"/>
          <a:chOff x="9845040" y="3261360"/>
          <a:chExt cx="1120140" cy="1120140"/>
        </a:xfrm>
      </xdr:grpSpPr>
      <xdr:sp macro="" textlink="">
        <xdr:nvSpPr>
          <xdr:cNvPr id="20" name="Oval 19">
            <a:extLst>
              <a:ext uri="{FF2B5EF4-FFF2-40B4-BE49-F238E27FC236}">
                <a16:creationId xmlns:a16="http://schemas.microsoft.com/office/drawing/2014/main" id="{00000000-0008-0000-0600-000014000000}"/>
              </a:ext>
            </a:extLst>
          </xdr:cNvPr>
          <xdr:cNvSpPr/>
        </xdr:nvSpPr>
        <xdr:spPr>
          <a:xfrm>
            <a:off x="9845040" y="3261360"/>
            <a:ext cx="1120140" cy="1120140"/>
          </a:xfrm>
          <a:prstGeom prst="ellipse">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21" name="Oval 20">
            <a:extLst>
              <a:ext uri="{FF2B5EF4-FFF2-40B4-BE49-F238E27FC236}">
                <a16:creationId xmlns:a16="http://schemas.microsoft.com/office/drawing/2014/main" id="{00000000-0008-0000-0600-000015000000}"/>
              </a:ext>
            </a:extLst>
          </xdr:cNvPr>
          <xdr:cNvSpPr/>
        </xdr:nvSpPr>
        <xdr:spPr>
          <a:xfrm>
            <a:off x="9921240" y="3337560"/>
            <a:ext cx="960120" cy="960120"/>
          </a:xfrm>
          <a:prstGeom prst="ellipse">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clientData/>
  </xdr:twoCellAnchor>
  <xdr:twoCellAnchor editAs="absolute">
    <xdr:from>
      <xdr:col>20</xdr:col>
      <xdr:colOff>22860</xdr:colOff>
      <xdr:row>21</xdr:row>
      <xdr:rowOff>83820</xdr:rowOff>
    </xdr:from>
    <xdr:to>
      <xdr:col>22</xdr:col>
      <xdr:colOff>563880</xdr:colOff>
      <xdr:row>24</xdr:row>
      <xdr:rowOff>7620</xdr:rowOff>
    </xdr:to>
    <xdr:sp macro="" textlink="">
      <xdr:nvSpPr>
        <xdr:cNvPr id="35" name="Rectangle 34">
          <a:extLst>
            <a:ext uri="{FF2B5EF4-FFF2-40B4-BE49-F238E27FC236}">
              <a16:creationId xmlns:a16="http://schemas.microsoft.com/office/drawing/2014/main" id="{00000000-0008-0000-0600-000023000000}"/>
            </a:ext>
          </a:extLst>
        </xdr:cNvPr>
        <xdr:cNvSpPr/>
      </xdr:nvSpPr>
      <xdr:spPr>
        <a:xfrm>
          <a:off x="11209020" y="3573780"/>
          <a:ext cx="1760220" cy="472440"/>
        </a:xfrm>
        <a:prstGeom prst="rect">
          <a:avLst/>
        </a:prstGeom>
        <a:noFill/>
        <a:ln>
          <a:gradFill flip="none" rotWithShape="1">
            <a:gsLst>
              <a:gs pos="0">
                <a:srgbClr val="0A2B43"/>
              </a:gs>
              <a:gs pos="80000">
                <a:srgbClr val="118AB2"/>
              </a:gs>
            </a:gsLst>
            <a:lin ang="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200">
              <a:latin typeface="Tahoma" panose="020B0604030504040204" pitchFamily="34" charset="0"/>
              <a:ea typeface="Tahoma" panose="020B0604030504040204" pitchFamily="34" charset="0"/>
              <a:cs typeface="Tahoma" panose="020B0604030504040204" pitchFamily="34" charset="0"/>
            </a:rPr>
            <a:t>Total</a:t>
          </a:r>
          <a:r>
            <a:rPr lang="en-AE" sz="1200" baseline="0">
              <a:latin typeface="Tahoma" panose="020B0604030504040204" pitchFamily="34" charset="0"/>
              <a:ea typeface="Tahoma" panose="020B0604030504040204" pitchFamily="34" charset="0"/>
              <a:cs typeface="Tahoma" panose="020B0604030504040204" pitchFamily="34" charset="0"/>
            </a:rPr>
            <a:t> Revenue</a:t>
          </a:r>
          <a:endParaRPr lang="en-AE" sz="1200">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533400</xdr:colOff>
      <xdr:row>27</xdr:row>
      <xdr:rowOff>80010</xdr:rowOff>
    </xdr:from>
    <xdr:to>
      <xdr:col>21</xdr:col>
      <xdr:colOff>465000</xdr:colOff>
      <xdr:row>30</xdr:row>
      <xdr:rowOff>3810</xdr:rowOff>
    </xdr:to>
    <xdr:sp macro="" textlink="">
      <xdr:nvSpPr>
        <xdr:cNvPr id="36" name="Rectangle 35">
          <a:extLst>
            <a:ext uri="{FF2B5EF4-FFF2-40B4-BE49-F238E27FC236}">
              <a16:creationId xmlns:a16="http://schemas.microsoft.com/office/drawing/2014/main" id="{00000000-0008-0000-0600-000024000000}"/>
            </a:ext>
          </a:extLst>
        </xdr:cNvPr>
        <xdr:cNvSpPr/>
      </xdr:nvSpPr>
      <xdr:spPr>
        <a:xfrm>
          <a:off x="10500360" y="4667250"/>
          <a:ext cx="1760400" cy="472440"/>
        </a:xfrm>
        <a:prstGeom prst="rect">
          <a:avLst/>
        </a:prstGeom>
        <a:noFill/>
        <a:ln>
          <a:gradFill flip="none" rotWithShape="1">
            <a:gsLst>
              <a:gs pos="0">
                <a:srgbClr val="0A2B43"/>
              </a:gs>
              <a:gs pos="80000">
                <a:srgbClr val="118AB2"/>
              </a:gs>
            </a:gsLst>
            <a:lin ang="1080000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200">
              <a:latin typeface="Tahoma" panose="020B0604030504040204" pitchFamily="34" charset="0"/>
              <a:ea typeface="Tahoma" panose="020B0604030504040204" pitchFamily="34" charset="0"/>
              <a:cs typeface="Tahoma" panose="020B0604030504040204" pitchFamily="34" charset="0"/>
            </a:rPr>
            <a:t>Total</a:t>
          </a:r>
          <a:r>
            <a:rPr lang="en-AE" sz="1200" baseline="0">
              <a:latin typeface="Tahoma" panose="020B0604030504040204" pitchFamily="34" charset="0"/>
              <a:ea typeface="Tahoma" panose="020B0604030504040204" pitchFamily="34" charset="0"/>
              <a:cs typeface="Tahoma" panose="020B0604030504040204" pitchFamily="34" charset="0"/>
            </a:rPr>
            <a:t> Target</a:t>
          </a:r>
          <a:endParaRPr lang="en-AE" sz="1200">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20</xdr:col>
      <xdr:colOff>15240</xdr:colOff>
      <xdr:row>33</xdr:row>
      <xdr:rowOff>76200</xdr:rowOff>
    </xdr:from>
    <xdr:to>
      <xdr:col>22</xdr:col>
      <xdr:colOff>556440</xdr:colOff>
      <xdr:row>36</xdr:row>
      <xdr:rowOff>0</xdr:rowOff>
    </xdr:to>
    <xdr:sp macro="" textlink="">
      <xdr:nvSpPr>
        <xdr:cNvPr id="37" name="Rectangle 36">
          <a:extLst>
            <a:ext uri="{FF2B5EF4-FFF2-40B4-BE49-F238E27FC236}">
              <a16:creationId xmlns:a16="http://schemas.microsoft.com/office/drawing/2014/main" id="{00000000-0008-0000-0600-000025000000}"/>
            </a:ext>
          </a:extLst>
        </xdr:cNvPr>
        <xdr:cNvSpPr/>
      </xdr:nvSpPr>
      <xdr:spPr>
        <a:xfrm>
          <a:off x="11201400" y="5760720"/>
          <a:ext cx="1760400" cy="472440"/>
        </a:xfrm>
        <a:prstGeom prst="rect">
          <a:avLst/>
        </a:prstGeom>
        <a:noFill/>
        <a:ln>
          <a:gradFill flip="none" rotWithShape="1">
            <a:gsLst>
              <a:gs pos="0">
                <a:srgbClr val="0A2B43"/>
              </a:gs>
              <a:gs pos="80000">
                <a:srgbClr val="118AB2"/>
              </a:gs>
            </a:gsLst>
            <a:lin ang="0" scaled="1"/>
            <a:tileRect/>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200">
              <a:latin typeface="Tahoma" panose="020B0604030504040204" pitchFamily="34" charset="0"/>
              <a:ea typeface="Tahoma" panose="020B0604030504040204" pitchFamily="34" charset="0"/>
              <a:cs typeface="Tahoma" panose="020B0604030504040204" pitchFamily="34" charset="0"/>
            </a:rPr>
            <a:t>Variance</a:t>
          </a:r>
          <a:r>
            <a:rPr lang="en-AE" sz="1200" baseline="0">
              <a:latin typeface="Tahoma" panose="020B0604030504040204" pitchFamily="34" charset="0"/>
              <a:ea typeface="Tahoma" panose="020B0604030504040204" pitchFamily="34" charset="0"/>
              <a:cs typeface="Tahoma" panose="020B0604030504040204" pitchFamily="34" charset="0"/>
            </a:rPr>
            <a:t> %</a:t>
          </a:r>
          <a:endParaRPr lang="en-AE" sz="1200">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575310</xdr:colOff>
      <xdr:row>21</xdr:row>
      <xdr:rowOff>26670</xdr:rowOff>
    </xdr:from>
    <xdr:to>
      <xdr:col>19</xdr:col>
      <xdr:colOff>461010</xdr:colOff>
      <xdr:row>24</xdr:row>
      <xdr:rowOff>64770</xdr:rowOff>
    </xdr:to>
    <xdr:sp macro="" textlink="'Analysis 1'!A2">
      <xdr:nvSpPr>
        <xdr:cNvPr id="38" name="TextBox 37">
          <a:extLst>
            <a:ext uri="{FF2B5EF4-FFF2-40B4-BE49-F238E27FC236}">
              <a16:creationId xmlns:a16="http://schemas.microsoft.com/office/drawing/2014/main" id="{00000000-0008-0000-0600-000026000000}"/>
            </a:ext>
          </a:extLst>
        </xdr:cNvPr>
        <xdr:cNvSpPr txBox="1"/>
      </xdr:nvSpPr>
      <xdr:spPr>
        <a:xfrm>
          <a:off x="9932670" y="3516630"/>
          <a:ext cx="110490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839D3E9-1AF3-4733-A02A-42FF85C91753}" type="TxLink">
            <a:rPr lang="en-US" sz="2000" b="1" i="0" u="none" strike="noStrike">
              <a:solidFill>
                <a:srgbClr val="F4A261"/>
              </a:solidFill>
              <a:latin typeface="Aptos Narrow"/>
              <a:ea typeface="Tahoma" panose="020B0604030504040204" pitchFamily="34" charset="0"/>
              <a:cs typeface="Tahoma" panose="020B0604030504040204" pitchFamily="34" charset="0"/>
            </a:rPr>
            <a:pPr algn="ctr"/>
            <a:t>$5.4M</a:t>
          </a:fld>
          <a:endParaRPr lang="en-AE" sz="1400" b="1">
            <a:solidFill>
              <a:srgbClr val="F4A26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21</xdr:col>
      <xdr:colOff>541020</xdr:colOff>
      <xdr:row>25</xdr:row>
      <xdr:rowOff>34290</xdr:rowOff>
    </xdr:from>
    <xdr:to>
      <xdr:col>24</xdr:col>
      <xdr:colOff>7620</xdr:colOff>
      <xdr:row>32</xdr:row>
      <xdr:rowOff>49530</xdr:rowOff>
    </xdr:to>
    <xdr:grpSp>
      <xdr:nvGrpSpPr>
        <xdr:cNvPr id="43" name="Group 42">
          <a:extLst>
            <a:ext uri="{FF2B5EF4-FFF2-40B4-BE49-F238E27FC236}">
              <a16:creationId xmlns:a16="http://schemas.microsoft.com/office/drawing/2014/main" id="{00000000-0008-0000-0600-00002B000000}"/>
            </a:ext>
          </a:extLst>
        </xdr:cNvPr>
        <xdr:cNvGrpSpPr/>
      </xdr:nvGrpSpPr>
      <xdr:grpSpPr>
        <a:xfrm>
          <a:off x="12336780" y="4255770"/>
          <a:ext cx="1295400" cy="1295400"/>
          <a:chOff x="9845040" y="3261360"/>
          <a:chExt cx="1120140" cy="1120140"/>
        </a:xfrm>
      </xdr:grpSpPr>
      <xdr:sp macro="" textlink="">
        <xdr:nvSpPr>
          <xdr:cNvPr id="44" name="Oval 43">
            <a:extLst>
              <a:ext uri="{FF2B5EF4-FFF2-40B4-BE49-F238E27FC236}">
                <a16:creationId xmlns:a16="http://schemas.microsoft.com/office/drawing/2014/main" id="{00000000-0008-0000-0600-00002C000000}"/>
              </a:ext>
            </a:extLst>
          </xdr:cNvPr>
          <xdr:cNvSpPr/>
        </xdr:nvSpPr>
        <xdr:spPr>
          <a:xfrm>
            <a:off x="9845040" y="3261360"/>
            <a:ext cx="1120140" cy="1120140"/>
          </a:xfrm>
          <a:prstGeom prst="ellipse">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45" name="Oval 44">
            <a:extLst>
              <a:ext uri="{FF2B5EF4-FFF2-40B4-BE49-F238E27FC236}">
                <a16:creationId xmlns:a16="http://schemas.microsoft.com/office/drawing/2014/main" id="{00000000-0008-0000-0600-00002D000000}"/>
              </a:ext>
            </a:extLst>
          </xdr:cNvPr>
          <xdr:cNvSpPr/>
        </xdr:nvSpPr>
        <xdr:spPr>
          <a:xfrm>
            <a:off x="9921240" y="3337560"/>
            <a:ext cx="960120" cy="960120"/>
          </a:xfrm>
          <a:prstGeom prst="ellipse">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clientData/>
  </xdr:twoCellAnchor>
  <xdr:twoCellAnchor editAs="absolute">
    <xdr:from>
      <xdr:col>21</xdr:col>
      <xdr:colOff>594360</xdr:colOff>
      <xdr:row>27</xdr:row>
      <xdr:rowOff>125730</xdr:rowOff>
    </xdr:from>
    <xdr:to>
      <xdr:col>23</xdr:col>
      <xdr:colOff>563880</xdr:colOff>
      <xdr:row>29</xdr:row>
      <xdr:rowOff>140970</xdr:rowOff>
    </xdr:to>
    <xdr:sp macro="" textlink="'Analysis 1'!K2">
      <xdr:nvSpPr>
        <xdr:cNvPr id="42" name="TextBox 41">
          <a:extLst>
            <a:ext uri="{FF2B5EF4-FFF2-40B4-BE49-F238E27FC236}">
              <a16:creationId xmlns:a16="http://schemas.microsoft.com/office/drawing/2014/main" id="{00000000-0008-0000-0600-00002A000000}"/>
            </a:ext>
          </a:extLst>
        </xdr:cNvPr>
        <xdr:cNvSpPr txBox="1"/>
      </xdr:nvSpPr>
      <xdr:spPr>
        <a:xfrm>
          <a:off x="12390120" y="4712970"/>
          <a:ext cx="118872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0B57FD4-160A-48B5-B2B1-D022F698A738}" type="TxLink">
            <a:rPr lang="en-US" sz="2000" b="1" i="0" u="none" strike="noStrike">
              <a:solidFill>
                <a:srgbClr val="F4A261"/>
              </a:solidFill>
              <a:latin typeface="Aptos Narrow"/>
              <a:ea typeface="Tahoma" panose="020B0604030504040204" pitchFamily="34" charset="0"/>
              <a:cs typeface="Tahoma" panose="020B0604030504040204" pitchFamily="34" charset="0"/>
            </a:rPr>
            <a:pPr marL="0" indent="0" algn="ctr"/>
            <a:t>$5.3M</a:t>
          </a:fld>
          <a:endParaRPr lang="en-AE" sz="2000" b="1" i="0" u="none" strike="noStrike">
            <a:solidFill>
              <a:srgbClr val="F4A261"/>
            </a:solidFill>
            <a:latin typeface="Aptos Narrow"/>
            <a:ea typeface="Tahoma" panose="020B0604030504040204" pitchFamily="34" charset="0"/>
            <a:cs typeface="Tahoma" panose="020B0604030504040204" pitchFamily="34" charset="0"/>
          </a:endParaRPr>
        </a:p>
      </xdr:txBody>
    </xdr:sp>
    <xdr:clientData/>
  </xdr:twoCellAnchor>
  <xdr:twoCellAnchor editAs="absolute">
    <xdr:from>
      <xdr:col>17</xdr:col>
      <xdr:colOff>480060</xdr:colOff>
      <xdr:row>31</xdr:row>
      <xdr:rowOff>30480</xdr:rowOff>
    </xdr:from>
    <xdr:to>
      <xdr:col>19</xdr:col>
      <xdr:colOff>556260</xdr:colOff>
      <xdr:row>38</xdr:row>
      <xdr:rowOff>45720</xdr:rowOff>
    </xdr:to>
    <xdr:grpSp>
      <xdr:nvGrpSpPr>
        <xdr:cNvPr id="46" name="Group 45">
          <a:extLst>
            <a:ext uri="{FF2B5EF4-FFF2-40B4-BE49-F238E27FC236}">
              <a16:creationId xmlns:a16="http://schemas.microsoft.com/office/drawing/2014/main" id="{00000000-0008-0000-0600-00002E000000}"/>
            </a:ext>
          </a:extLst>
        </xdr:cNvPr>
        <xdr:cNvGrpSpPr/>
      </xdr:nvGrpSpPr>
      <xdr:grpSpPr>
        <a:xfrm>
          <a:off x="9837420" y="5349240"/>
          <a:ext cx="1295400" cy="1295400"/>
          <a:chOff x="9845040" y="3261360"/>
          <a:chExt cx="1120140" cy="1120140"/>
        </a:xfrm>
      </xdr:grpSpPr>
      <xdr:sp macro="" textlink="">
        <xdr:nvSpPr>
          <xdr:cNvPr id="47" name="Oval 46">
            <a:extLst>
              <a:ext uri="{FF2B5EF4-FFF2-40B4-BE49-F238E27FC236}">
                <a16:creationId xmlns:a16="http://schemas.microsoft.com/office/drawing/2014/main" id="{00000000-0008-0000-0600-00002F000000}"/>
              </a:ext>
            </a:extLst>
          </xdr:cNvPr>
          <xdr:cNvSpPr/>
        </xdr:nvSpPr>
        <xdr:spPr>
          <a:xfrm>
            <a:off x="9845040" y="3261360"/>
            <a:ext cx="1120140" cy="1120140"/>
          </a:xfrm>
          <a:prstGeom prst="ellipse">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48" name="Oval 47">
            <a:extLst>
              <a:ext uri="{FF2B5EF4-FFF2-40B4-BE49-F238E27FC236}">
                <a16:creationId xmlns:a16="http://schemas.microsoft.com/office/drawing/2014/main" id="{00000000-0008-0000-0600-000030000000}"/>
              </a:ext>
            </a:extLst>
          </xdr:cNvPr>
          <xdr:cNvSpPr/>
        </xdr:nvSpPr>
        <xdr:spPr>
          <a:xfrm>
            <a:off x="9921240" y="3337560"/>
            <a:ext cx="960120" cy="960120"/>
          </a:xfrm>
          <a:prstGeom prst="ellipse">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clientData/>
  </xdr:twoCellAnchor>
  <mc:AlternateContent xmlns:mc="http://schemas.openxmlformats.org/markup-compatibility/2006">
    <mc:Choice xmlns:a14="http://schemas.microsoft.com/office/drawing/2010/main" Requires="a14">
      <xdr:twoCellAnchor editAs="absolute">
        <xdr:from>
          <xdr:col>18</xdr:col>
          <xdr:colOff>41910</xdr:colOff>
          <xdr:row>33</xdr:row>
          <xdr:rowOff>148590</xdr:rowOff>
        </xdr:from>
        <xdr:to>
          <xdr:col>19</xdr:col>
          <xdr:colOff>102870</xdr:colOff>
          <xdr:row>35</xdr:row>
          <xdr:rowOff>110490</xdr:rowOff>
        </xdr:to>
        <xdr:pic>
          <xdr:nvPicPr>
            <xdr:cNvPr id="41" name="Picture 40">
              <a:extLst>
                <a:ext uri="{FF2B5EF4-FFF2-40B4-BE49-F238E27FC236}">
                  <a16:creationId xmlns:a16="http://schemas.microsoft.com/office/drawing/2014/main" id="{00000000-0008-0000-0600-000029000000}"/>
                </a:ext>
              </a:extLst>
            </xdr:cNvPr>
            <xdr:cNvPicPr>
              <a:picLocks noChangeAspect="1" noChangeArrowheads="1"/>
              <a:extLst>
                <a:ext uri="{84589F7E-364E-4C9E-8A38-B11213B215E9}">
                  <a14:cameraTool cellRange="'Analysis 1'!$H$14" spid="_x0000_s1256"/>
                </a:ext>
              </a:extLst>
            </xdr:cNvPicPr>
          </xdr:nvPicPr>
          <xdr:blipFill>
            <a:blip xmlns:r="http://schemas.openxmlformats.org/officeDocument/2006/relationships" r:embed="rId1"/>
            <a:srcRect/>
            <a:stretch>
              <a:fillRect/>
            </a:stretch>
          </xdr:blipFill>
          <xdr:spPr bwMode="auto">
            <a:xfrm>
              <a:off x="10008870" y="5833110"/>
              <a:ext cx="670560" cy="32766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502920</xdr:colOff>
          <xdr:row>33</xdr:row>
          <xdr:rowOff>125730</xdr:rowOff>
        </xdr:from>
        <xdr:to>
          <xdr:col>19</xdr:col>
          <xdr:colOff>533400</xdr:colOff>
          <xdr:row>35</xdr:row>
          <xdr:rowOff>133350</xdr:rowOff>
        </xdr:to>
        <xdr:pic>
          <xdr:nvPicPr>
            <xdr:cNvPr id="49" name="Picture 48">
              <a:extLst>
                <a:ext uri="{FF2B5EF4-FFF2-40B4-BE49-F238E27FC236}">
                  <a16:creationId xmlns:a16="http://schemas.microsoft.com/office/drawing/2014/main" id="{00000000-0008-0000-0600-000031000000}"/>
                </a:ext>
              </a:extLst>
            </xdr:cNvPr>
            <xdr:cNvPicPr>
              <a:picLocks noChangeAspect="1" noChangeArrowheads="1"/>
              <a:extLst>
                <a:ext uri="{84589F7E-364E-4C9E-8A38-B11213B215E9}">
                  <a14:cameraTool cellRange="'Analysis 1'!$E$11" spid="_x0000_s1257"/>
                </a:ext>
              </a:extLst>
            </xdr:cNvPicPr>
          </xdr:nvPicPr>
          <xdr:blipFill>
            <a:blip xmlns:r="http://schemas.openxmlformats.org/officeDocument/2006/relationships" r:embed="rId2"/>
            <a:srcRect/>
            <a:stretch>
              <a:fillRect/>
            </a:stretch>
          </xdr:blipFill>
          <xdr:spPr bwMode="auto">
            <a:xfrm>
              <a:off x="9860280" y="5810250"/>
              <a:ext cx="1249680" cy="37338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205740</xdr:colOff>
      <xdr:row>0</xdr:row>
      <xdr:rowOff>0</xdr:rowOff>
    </xdr:from>
    <xdr:to>
      <xdr:col>2</xdr:col>
      <xdr:colOff>457200</xdr:colOff>
      <xdr:row>43</xdr:row>
      <xdr:rowOff>0</xdr:rowOff>
    </xdr:to>
    <xdr:sp macro="" textlink="">
      <xdr:nvSpPr>
        <xdr:cNvPr id="6" name="Moon 5">
          <a:extLst>
            <a:ext uri="{FF2B5EF4-FFF2-40B4-BE49-F238E27FC236}">
              <a16:creationId xmlns:a16="http://schemas.microsoft.com/office/drawing/2014/main" id="{00000000-0008-0000-0600-000006000000}"/>
            </a:ext>
          </a:extLst>
        </xdr:cNvPr>
        <xdr:cNvSpPr/>
      </xdr:nvSpPr>
      <xdr:spPr>
        <a:xfrm>
          <a:off x="205740" y="0"/>
          <a:ext cx="1203960" cy="7345680"/>
        </a:xfrm>
        <a:prstGeom prst="moon">
          <a:avLst>
            <a:gd name="adj" fmla="val 47817"/>
          </a:avLst>
        </a:prstGeom>
        <a:solidFill>
          <a:srgbClr val="118AB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0</xdr:col>
      <xdr:colOff>137160</xdr:colOff>
      <xdr:row>0</xdr:row>
      <xdr:rowOff>0</xdr:rowOff>
    </xdr:from>
    <xdr:to>
      <xdr:col>2</xdr:col>
      <xdr:colOff>388620</xdr:colOff>
      <xdr:row>43</xdr:row>
      <xdr:rowOff>0</xdr:rowOff>
    </xdr:to>
    <xdr:sp macro="" textlink="">
      <xdr:nvSpPr>
        <xdr:cNvPr id="2" name="Moon 1">
          <a:extLst>
            <a:ext uri="{FF2B5EF4-FFF2-40B4-BE49-F238E27FC236}">
              <a16:creationId xmlns:a16="http://schemas.microsoft.com/office/drawing/2014/main" id="{00000000-0008-0000-0600-000002000000}"/>
            </a:ext>
          </a:extLst>
        </xdr:cNvPr>
        <xdr:cNvSpPr/>
      </xdr:nvSpPr>
      <xdr:spPr>
        <a:xfrm>
          <a:off x="137160" y="0"/>
          <a:ext cx="1203960" cy="7345680"/>
        </a:xfrm>
        <a:prstGeom prst="moon">
          <a:avLst>
            <a:gd name="adj" fmla="val 47817"/>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0</xdr:col>
      <xdr:colOff>30480</xdr:colOff>
      <xdr:row>0</xdr:row>
      <xdr:rowOff>0</xdr:rowOff>
    </xdr:from>
    <xdr:to>
      <xdr:col>1</xdr:col>
      <xdr:colOff>30480</xdr:colOff>
      <xdr:row>42</xdr:row>
      <xdr:rowOff>175260</xdr:rowOff>
    </xdr:to>
    <xdr:sp macro="" textlink="">
      <xdr:nvSpPr>
        <xdr:cNvPr id="12" name="Rectangle 11">
          <a:extLst>
            <a:ext uri="{FF2B5EF4-FFF2-40B4-BE49-F238E27FC236}">
              <a16:creationId xmlns:a16="http://schemas.microsoft.com/office/drawing/2014/main" id="{00000000-0008-0000-0600-00000C000000}"/>
            </a:ext>
          </a:extLst>
        </xdr:cNvPr>
        <xdr:cNvSpPr/>
      </xdr:nvSpPr>
      <xdr:spPr>
        <a:xfrm rot="16200000">
          <a:off x="-3329940" y="3360420"/>
          <a:ext cx="7330440" cy="609600"/>
        </a:xfrm>
        <a:prstGeom prst="rect">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4000" b="1">
              <a:solidFill>
                <a:srgbClr val="131A2E"/>
              </a:solidFill>
              <a:latin typeface="Tahoma" panose="020B0604030504040204" pitchFamily="34" charset="0"/>
              <a:ea typeface="Tahoma" panose="020B0604030504040204" pitchFamily="34" charset="0"/>
              <a:cs typeface="Tahoma" panose="020B0604030504040204" pitchFamily="34" charset="0"/>
            </a:rPr>
            <a:t>KIX</a:t>
          </a:r>
          <a:r>
            <a:rPr lang="en-AE" sz="4000">
              <a:solidFill>
                <a:srgbClr val="131A2E"/>
              </a:solidFill>
              <a:latin typeface="Tahoma" panose="020B0604030504040204" pitchFamily="34" charset="0"/>
              <a:ea typeface="Tahoma" panose="020B0604030504040204" pitchFamily="34" charset="0"/>
              <a:cs typeface="Tahoma" panose="020B0604030504040204" pitchFamily="34" charset="0"/>
            </a:rPr>
            <a:t> BUSINESS</a:t>
          </a:r>
        </a:p>
      </xdr:txBody>
    </xdr:sp>
    <xdr:clientData/>
  </xdr:twoCellAnchor>
  <xdr:twoCellAnchor editAs="absolute">
    <xdr:from>
      <xdr:col>6</xdr:col>
      <xdr:colOff>323850</xdr:colOff>
      <xdr:row>0</xdr:row>
      <xdr:rowOff>102870</xdr:rowOff>
    </xdr:from>
    <xdr:to>
      <xdr:col>8</xdr:col>
      <xdr:colOff>308610</xdr:colOff>
      <xdr:row>4</xdr:row>
      <xdr:rowOff>64770</xdr:rowOff>
    </xdr:to>
    <xdr:sp macro="" textlink="">
      <xdr:nvSpPr>
        <xdr:cNvPr id="27" name="Rectangle: Rounded Corners 26">
          <a:extLst>
            <a:ext uri="{FF2B5EF4-FFF2-40B4-BE49-F238E27FC236}">
              <a16:creationId xmlns:a16="http://schemas.microsoft.com/office/drawing/2014/main" id="{00000000-0008-0000-0600-00001B000000}"/>
            </a:ext>
          </a:extLst>
        </xdr:cNvPr>
        <xdr:cNvSpPr/>
      </xdr:nvSpPr>
      <xdr:spPr>
        <a:xfrm>
          <a:off x="2975610" y="102870"/>
          <a:ext cx="1203960" cy="342900"/>
        </a:xfrm>
        <a:prstGeom prst="roundRect">
          <a:avLst/>
        </a:prstGeom>
        <a:solidFill>
          <a:srgbClr val="EDF5FC"/>
        </a:solidFill>
        <a:ln w="25400">
          <a:gradFill flip="none" rotWithShape="1">
            <a:gsLst>
              <a:gs pos="50000">
                <a:srgbClr val="E9C46A"/>
              </a:gs>
              <a:gs pos="0">
                <a:srgbClr val="EDF5FC"/>
              </a:gs>
              <a:gs pos="100000">
                <a:srgbClr val="E76F51"/>
              </a:gs>
            </a:gsLst>
            <a:path path="circle">
              <a:fillToRect r="100000" b="100000"/>
            </a:path>
            <a:tileRect l="-100000" t="-100000"/>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AE" sz="1000" b="1">
              <a:solidFill>
                <a:srgbClr val="131A2E"/>
              </a:solidFill>
              <a:latin typeface="Tahoma" panose="020B0604030504040204" pitchFamily="34" charset="0"/>
              <a:ea typeface="Tahoma" panose="020B0604030504040204" pitchFamily="34" charset="0"/>
              <a:cs typeface="Tahoma" panose="020B0604030504040204" pitchFamily="34" charset="0"/>
            </a:rPr>
            <a:t>Store</a:t>
          </a:r>
        </a:p>
      </xdr:txBody>
    </xdr:sp>
    <xdr:clientData/>
  </xdr:twoCellAnchor>
  <xdr:twoCellAnchor editAs="absolute">
    <xdr:from>
      <xdr:col>4</xdr:col>
      <xdr:colOff>15240</xdr:colOff>
      <xdr:row>0</xdr:row>
      <xdr:rowOff>102870</xdr:rowOff>
    </xdr:from>
    <xdr:to>
      <xdr:col>6</xdr:col>
      <xdr:colOff>0</xdr:colOff>
      <xdr:row>4</xdr:row>
      <xdr:rowOff>64770</xdr:rowOff>
    </xdr:to>
    <xdr:sp macro="" textlink="">
      <xdr:nvSpPr>
        <xdr:cNvPr id="28" name="Rectangle: Rounded Corners 27">
          <a:hlinkClick xmlns:r="http://schemas.openxmlformats.org/officeDocument/2006/relationships" r:id="rId3" tooltip="Go To"/>
          <a:extLst>
            <a:ext uri="{FF2B5EF4-FFF2-40B4-BE49-F238E27FC236}">
              <a16:creationId xmlns:a16="http://schemas.microsoft.com/office/drawing/2014/main" id="{00000000-0008-0000-0600-00001C000000}"/>
            </a:ext>
          </a:extLst>
        </xdr:cNvPr>
        <xdr:cNvSpPr/>
      </xdr:nvSpPr>
      <xdr:spPr>
        <a:xfrm>
          <a:off x="1447800" y="102870"/>
          <a:ext cx="1203960" cy="342900"/>
        </a:xfrm>
        <a:prstGeom prst="roundRect">
          <a:avLst/>
        </a:prstGeom>
        <a:solidFill>
          <a:srgbClr val="131A2E"/>
        </a:solidFill>
        <a:ln w="25400">
          <a:gradFill flip="none" rotWithShape="1">
            <a:gsLst>
              <a:gs pos="50000">
                <a:srgbClr val="E9C46A"/>
              </a:gs>
              <a:gs pos="0">
                <a:srgbClr val="131A2E"/>
              </a:gs>
              <a:gs pos="100000">
                <a:srgbClr val="E76F51"/>
              </a:gs>
            </a:gsLst>
            <a:path path="circle">
              <a:fillToRect r="100000" b="100000"/>
            </a:path>
            <a:tileRect l="-100000" t="-100000"/>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AE" sz="1000" b="1">
              <a:solidFill>
                <a:schemeClr val="lt1"/>
              </a:solidFill>
              <a:latin typeface="Tahoma" panose="020B0604030504040204" pitchFamily="34" charset="0"/>
              <a:ea typeface="Tahoma" panose="020B0604030504040204" pitchFamily="34" charset="0"/>
              <a:cs typeface="Tahoma" panose="020B0604030504040204" pitchFamily="34" charset="0"/>
            </a:rPr>
            <a:t>Time Frame</a:t>
          </a:r>
        </a:p>
      </xdr:txBody>
    </xdr:sp>
    <xdr:clientData fLocksWithSheet="0"/>
  </xdr:twoCellAnchor>
  <xdr:twoCellAnchor editAs="absolute">
    <xdr:from>
      <xdr:col>9</xdr:col>
      <xdr:colOff>22860</xdr:colOff>
      <xdr:row>0</xdr:row>
      <xdr:rowOff>102870</xdr:rowOff>
    </xdr:from>
    <xdr:to>
      <xdr:col>11</xdr:col>
      <xdr:colOff>7620</xdr:colOff>
      <xdr:row>4</xdr:row>
      <xdr:rowOff>64770</xdr:rowOff>
    </xdr:to>
    <xdr:sp macro="" textlink="">
      <xdr:nvSpPr>
        <xdr:cNvPr id="29" name="Rectangle: Rounded Corners 28">
          <a:hlinkClick xmlns:r="http://schemas.openxmlformats.org/officeDocument/2006/relationships" r:id="rId4" tooltip="Go To"/>
          <a:extLst>
            <a:ext uri="{FF2B5EF4-FFF2-40B4-BE49-F238E27FC236}">
              <a16:creationId xmlns:a16="http://schemas.microsoft.com/office/drawing/2014/main" id="{00000000-0008-0000-0600-00001D000000}"/>
            </a:ext>
          </a:extLst>
        </xdr:cNvPr>
        <xdr:cNvSpPr/>
      </xdr:nvSpPr>
      <xdr:spPr>
        <a:xfrm>
          <a:off x="4503420" y="102870"/>
          <a:ext cx="1203960" cy="342900"/>
        </a:xfrm>
        <a:prstGeom prst="roundRect">
          <a:avLst/>
        </a:prstGeom>
        <a:solidFill>
          <a:srgbClr val="131A2E"/>
        </a:solidFill>
        <a:ln w="25400">
          <a:gradFill flip="none" rotWithShape="1">
            <a:gsLst>
              <a:gs pos="50000">
                <a:srgbClr val="E9C46A"/>
              </a:gs>
              <a:gs pos="0">
                <a:srgbClr val="131A2E"/>
              </a:gs>
              <a:gs pos="100000">
                <a:srgbClr val="E76F51"/>
              </a:gs>
            </a:gsLst>
            <a:path path="circle">
              <a:fillToRect r="100000" b="100000"/>
            </a:path>
            <a:tileRect l="-100000" t="-100000"/>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AE" sz="1000" b="1">
              <a:solidFill>
                <a:schemeClr val="lt1"/>
              </a:solidFill>
              <a:latin typeface="Tahoma" panose="020B0604030504040204" pitchFamily="34" charset="0"/>
              <a:ea typeface="Tahoma" panose="020B0604030504040204" pitchFamily="34" charset="0"/>
              <a:cs typeface="Tahoma" panose="020B0604030504040204" pitchFamily="34" charset="0"/>
            </a:rPr>
            <a:t>Profit View</a:t>
          </a:r>
        </a:p>
      </xdr:txBody>
    </xdr:sp>
    <xdr:clientData fLocksWithSheet="0"/>
  </xdr:twoCellAnchor>
  <xdr:twoCellAnchor editAs="absolute">
    <xdr:from>
      <xdr:col>5</xdr:col>
      <xdr:colOff>121920</xdr:colOff>
      <xdr:row>13</xdr:row>
      <xdr:rowOff>129540</xdr:rowOff>
    </xdr:from>
    <xdr:to>
      <xdr:col>16</xdr:col>
      <xdr:colOff>502920</xdr:colOff>
      <xdr:row>36</xdr:row>
      <xdr:rowOff>152400</xdr:rowOff>
    </xdr:to>
    <mc:AlternateContent xmlns:mc="http://schemas.openxmlformats.org/markup-compatibility/2006">
      <mc:Choice xmlns:we="http://schemas.microsoft.com/office/webextensions/webextension/2010/11" Requires="we">
        <xdr:graphicFrame macro="">
          <xdr:nvGraphicFramePr>
            <xdr:cNvPr id="13" name="Add-in 12">
              <a:extLst>
                <a:ext uri="{FF2B5EF4-FFF2-40B4-BE49-F238E27FC236}">
                  <a16:creationId xmlns:a16="http://schemas.microsoft.com/office/drawing/2014/main" id="{00000000-0008-0000-0600-00000D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5"/>
            </a:graphicData>
          </a:graphic>
        </xdr:graphicFrame>
      </mc:Choice>
      <mc:Fallback>
        <xdr:pic>
          <xdr:nvPicPr>
            <xdr:cNvPr id="13" name="Add-in 12">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6"/>
            <a:stretch>
              <a:fillRect/>
            </a:stretch>
          </xdr:blipFill>
          <xdr:spPr>
            <a:prstGeom prst="rect">
              <a:avLst/>
            </a:prstGeom>
          </xdr:spPr>
        </xdr:pic>
      </mc:Fallback>
    </mc:AlternateContent>
    <xdr:clientData fLocksWithSheet="0"/>
  </xdr:twoCellAnchor>
  <xdr:twoCellAnchor editAs="absolute">
    <xdr:from>
      <xdr:col>5</xdr:col>
      <xdr:colOff>114300</xdr:colOff>
      <xdr:row>15</xdr:row>
      <xdr:rowOff>60960</xdr:rowOff>
    </xdr:from>
    <xdr:to>
      <xdr:col>5</xdr:col>
      <xdr:colOff>571500</xdr:colOff>
      <xdr:row>16</xdr:row>
      <xdr:rowOff>144780</xdr:rowOff>
    </xdr:to>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2156460" y="2453640"/>
          <a:ext cx="457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900">
              <a:solidFill>
                <a:srgbClr val="131A2E"/>
              </a:solidFill>
              <a:latin typeface="Tahoma" panose="020B0604030504040204" pitchFamily="34" charset="0"/>
              <a:ea typeface="Tahoma" panose="020B0604030504040204" pitchFamily="34" charset="0"/>
              <a:cs typeface="Tahoma" panose="020B0604030504040204" pitchFamily="34" charset="0"/>
            </a:rPr>
            <a:t>Store</a:t>
          </a:r>
        </a:p>
      </xdr:txBody>
    </xdr:sp>
    <xdr:clientData/>
  </xdr:twoCellAnchor>
  <xdr:twoCellAnchor editAs="absolute">
    <xdr:from>
      <xdr:col>5</xdr:col>
      <xdr:colOff>457200</xdr:colOff>
      <xdr:row>15</xdr:row>
      <xdr:rowOff>38100</xdr:rowOff>
    </xdr:from>
    <xdr:to>
      <xdr:col>8</xdr:col>
      <xdr:colOff>220980</xdr:colOff>
      <xdr:row>15</xdr:row>
      <xdr:rowOff>38100</xdr:rowOff>
    </xdr:to>
    <xdr:cxnSp macro="">
      <xdr:nvCxnSpPr>
        <xdr:cNvPr id="18" name="Straight Connector 17">
          <a:extLst>
            <a:ext uri="{FF2B5EF4-FFF2-40B4-BE49-F238E27FC236}">
              <a16:creationId xmlns:a16="http://schemas.microsoft.com/office/drawing/2014/main" id="{00000000-0008-0000-0600-000012000000}"/>
            </a:ext>
          </a:extLst>
        </xdr:cNvPr>
        <xdr:cNvCxnSpPr/>
      </xdr:nvCxnSpPr>
      <xdr:spPr>
        <a:xfrm>
          <a:off x="2499360" y="2430780"/>
          <a:ext cx="1592580" cy="0"/>
        </a:xfrm>
        <a:prstGeom prst="line">
          <a:avLst/>
        </a:prstGeom>
        <a:ln>
          <a:solidFill>
            <a:srgbClr val="264653"/>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11</xdr:col>
      <xdr:colOff>0</xdr:colOff>
      <xdr:row>34</xdr:row>
      <xdr:rowOff>15240</xdr:rowOff>
    </xdr:from>
    <xdr:to>
      <xdr:col>16</xdr:col>
      <xdr:colOff>525780</xdr:colOff>
      <xdr:row>36</xdr:row>
      <xdr:rowOff>175260</xdr:rowOff>
    </xdr:to>
    <xdr:sp macro="" textlink="">
      <xdr:nvSpPr>
        <xdr:cNvPr id="19" name="Rectangle 18">
          <a:extLst>
            <a:ext uri="{FF2B5EF4-FFF2-40B4-BE49-F238E27FC236}">
              <a16:creationId xmlns:a16="http://schemas.microsoft.com/office/drawing/2014/main" id="{00000000-0008-0000-0600-000013000000}"/>
            </a:ext>
          </a:extLst>
        </xdr:cNvPr>
        <xdr:cNvSpPr/>
      </xdr:nvSpPr>
      <xdr:spPr>
        <a:xfrm>
          <a:off x="5699760" y="5882640"/>
          <a:ext cx="3573780" cy="52578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19</xdr:col>
      <xdr:colOff>38100</xdr:colOff>
      <xdr:row>5</xdr:row>
      <xdr:rowOff>129540</xdr:rowOff>
    </xdr:from>
    <xdr:to>
      <xdr:col>25</xdr:col>
      <xdr:colOff>68580</xdr:colOff>
      <xdr:row>42</xdr:row>
      <xdr:rowOff>60960</xdr:rowOff>
    </xdr:to>
    <xdr:sp macro="" textlink="">
      <xdr:nvSpPr>
        <xdr:cNvPr id="2" name="Rectangle: Rounded Corners 1">
          <a:extLst>
            <a:ext uri="{FF2B5EF4-FFF2-40B4-BE49-F238E27FC236}">
              <a16:creationId xmlns:a16="http://schemas.microsoft.com/office/drawing/2014/main" id="{00000000-0008-0000-0700-000002000000}"/>
            </a:ext>
          </a:extLst>
        </xdr:cNvPr>
        <xdr:cNvSpPr/>
      </xdr:nvSpPr>
      <xdr:spPr>
        <a:xfrm>
          <a:off x="10614660" y="693420"/>
          <a:ext cx="3688080" cy="6522720"/>
        </a:xfrm>
        <a:prstGeom prst="roundRect">
          <a:avLst>
            <a:gd name="adj" fmla="val 5962"/>
          </a:avLst>
        </a:prstGeom>
        <a:solidFill>
          <a:srgbClr val="0A2B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19</xdr:col>
      <xdr:colOff>45720</xdr:colOff>
      <xdr:row>30</xdr:row>
      <xdr:rowOff>152400</xdr:rowOff>
    </xdr:from>
    <xdr:to>
      <xdr:col>25</xdr:col>
      <xdr:colOff>15240</xdr:colOff>
      <xdr:row>42</xdr:row>
      <xdr:rowOff>15240</xdr:rowOff>
    </xdr:to>
    <xdr:grpSp>
      <xdr:nvGrpSpPr>
        <xdr:cNvPr id="8393" name="Group 8392">
          <a:extLst>
            <a:ext uri="{FF2B5EF4-FFF2-40B4-BE49-F238E27FC236}">
              <a16:creationId xmlns:a16="http://schemas.microsoft.com/office/drawing/2014/main" id="{00000000-0008-0000-0700-0000C9200000}"/>
            </a:ext>
          </a:extLst>
        </xdr:cNvPr>
        <xdr:cNvGrpSpPr/>
      </xdr:nvGrpSpPr>
      <xdr:grpSpPr>
        <a:xfrm>
          <a:off x="10622280" y="5288280"/>
          <a:ext cx="3627120" cy="1882140"/>
          <a:chOff x="10622280" y="5288280"/>
          <a:chExt cx="3627120" cy="1882140"/>
        </a:xfrm>
      </xdr:grpSpPr>
      <xdr:graphicFrame macro="">
        <xdr:nvGraphicFramePr>
          <xdr:cNvPr id="8381" name="Chart 8380">
            <a:extLst>
              <a:ext uri="{FF2B5EF4-FFF2-40B4-BE49-F238E27FC236}">
                <a16:creationId xmlns:a16="http://schemas.microsoft.com/office/drawing/2014/main" id="{00000000-0008-0000-0700-0000BD200000}"/>
              </a:ext>
            </a:extLst>
          </xdr:cNvPr>
          <xdr:cNvGraphicFramePr>
            <a:graphicFrameLocks/>
          </xdr:cNvGraphicFramePr>
        </xdr:nvGraphicFramePr>
        <xdr:xfrm>
          <a:off x="10622280" y="5288280"/>
          <a:ext cx="3627120" cy="188214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8384" name="Rectangle 8383">
            <a:extLst>
              <a:ext uri="{FF2B5EF4-FFF2-40B4-BE49-F238E27FC236}">
                <a16:creationId xmlns:a16="http://schemas.microsoft.com/office/drawing/2014/main" id="{00000000-0008-0000-0700-0000C0200000}"/>
              </a:ext>
            </a:extLst>
          </xdr:cNvPr>
          <xdr:cNvSpPr/>
        </xdr:nvSpPr>
        <xdr:spPr>
          <a:xfrm>
            <a:off x="11727180" y="5364480"/>
            <a:ext cx="2394000" cy="122400"/>
          </a:xfrm>
          <a:prstGeom prst="rect">
            <a:avLst/>
          </a:prstGeom>
          <a:solidFill>
            <a:srgbClr val="E76F51">
              <a:alpha val="2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386" name="Rectangle 8385">
            <a:extLst>
              <a:ext uri="{FF2B5EF4-FFF2-40B4-BE49-F238E27FC236}">
                <a16:creationId xmlns:a16="http://schemas.microsoft.com/office/drawing/2014/main" id="{00000000-0008-0000-0700-0000C2200000}"/>
              </a:ext>
            </a:extLst>
          </xdr:cNvPr>
          <xdr:cNvSpPr/>
        </xdr:nvSpPr>
        <xdr:spPr>
          <a:xfrm>
            <a:off x="11727180" y="5585460"/>
            <a:ext cx="2394000" cy="122400"/>
          </a:xfrm>
          <a:prstGeom prst="rect">
            <a:avLst/>
          </a:prstGeom>
          <a:solidFill>
            <a:srgbClr val="E76F51">
              <a:alpha val="2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387" name="Rectangle 8386">
            <a:extLst>
              <a:ext uri="{FF2B5EF4-FFF2-40B4-BE49-F238E27FC236}">
                <a16:creationId xmlns:a16="http://schemas.microsoft.com/office/drawing/2014/main" id="{00000000-0008-0000-0700-0000C3200000}"/>
              </a:ext>
            </a:extLst>
          </xdr:cNvPr>
          <xdr:cNvSpPr/>
        </xdr:nvSpPr>
        <xdr:spPr>
          <a:xfrm>
            <a:off x="11727180" y="5806440"/>
            <a:ext cx="2394000" cy="122400"/>
          </a:xfrm>
          <a:prstGeom prst="rect">
            <a:avLst/>
          </a:prstGeom>
          <a:solidFill>
            <a:srgbClr val="E76F51">
              <a:alpha val="2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388" name="Rectangle 8387">
            <a:extLst>
              <a:ext uri="{FF2B5EF4-FFF2-40B4-BE49-F238E27FC236}">
                <a16:creationId xmlns:a16="http://schemas.microsoft.com/office/drawing/2014/main" id="{00000000-0008-0000-0700-0000C4200000}"/>
              </a:ext>
            </a:extLst>
          </xdr:cNvPr>
          <xdr:cNvSpPr/>
        </xdr:nvSpPr>
        <xdr:spPr>
          <a:xfrm>
            <a:off x="11727180" y="6035040"/>
            <a:ext cx="2394000" cy="122400"/>
          </a:xfrm>
          <a:prstGeom prst="rect">
            <a:avLst/>
          </a:prstGeom>
          <a:solidFill>
            <a:srgbClr val="E76F51">
              <a:alpha val="2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389" name="Rectangle 8388">
            <a:extLst>
              <a:ext uri="{FF2B5EF4-FFF2-40B4-BE49-F238E27FC236}">
                <a16:creationId xmlns:a16="http://schemas.microsoft.com/office/drawing/2014/main" id="{00000000-0008-0000-0700-0000C5200000}"/>
              </a:ext>
            </a:extLst>
          </xdr:cNvPr>
          <xdr:cNvSpPr/>
        </xdr:nvSpPr>
        <xdr:spPr>
          <a:xfrm>
            <a:off x="11727180" y="6256020"/>
            <a:ext cx="2394000" cy="122400"/>
          </a:xfrm>
          <a:prstGeom prst="rect">
            <a:avLst/>
          </a:prstGeom>
          <a:solidFill>
            <a:srgbClr val="E76F51">
              <a:alpha val="2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390" name="Rectangle 8389">
            <a:extLst>
              <a:ext uri="{FF2B5EF4-FFF2-40B4-BE49-F238E27FC236}">
                <a16:creationId xmlns:a16="http://schemas.microsoft.com/office/drawing/2014/main" id="{00000000-0008-0000-0700-0000C6200000}"/>
              </a:ext>
            </a:extLst>
          </xdr:cNvPr>
          <xdr:cNvSpPr/>
        </xdr:nvSpPr>
        <xdr:spPr>
          <a:xfrm>
            <a:off x="11727180" y="6477000"/>
            <a:ext cx="2394000" cy="122400"/>
          </a:xfrm>
          <a:prstGeom prst="rect">
            <a:avLst/>
          </a:prstGeom>
          <a:solidFill>
            <a:srgbClr val="E76F51">
              <a:alpha val="2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391" name="Rectangle 8390">
            <a:extLst>
              <a:ext uri="{FF2B5EF4-FFF2-40B4-BE49-F238E27FC236}">
                <a16:creationId xmlns:a16="http://schemas.microsoft.com/office/drawing/2014/main" id="{00000000-0008-0000-0700-0000C7200000}"/>
              </a:ext>
            </a:extLst>
          </xdr:cNvPr>
          <xdr:cNvSpPr/>
        </xdr:nvSpPr>
        <xdr:spPr>
          <a:xfrm>
            <a:off x="11727180" y="6697980"/>
            <a:ext cx="2394000" cy="122400"/>
          </a:xfrm>
          <a:prstGeom prst="rect">
            <a:avLst/>
          </a:prstGeom>
          <a:solidFill>
            <a:srgbClr val="E76F51">
              <a:alpha val="2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392" name="Rectangle 8391">
            <a:extLst>
              <a:ext uri="{FF2B5EF4-FFF2-40B4-BE49-F238E27FC236}">
                <a16:creationId xmlns:a16="http://schemas.microsoft.com/office/drawing/2014/main" id="{00000000-0008-0000-0700-0000C8200000}"/>
              </a:ext>
            </a:extLst>
          </xdr:cNvPr>
          <xdr:cNvSpPr/>
        </xdr:nvSpPr>
        <xdr:spPr>
          <a:xfrm>
            <a:off x="11727180" y="6926580"/>
            <a:ext cx="2394000" cy="122400"/>
          </a:xfrm>
          <a:prstGeom prst="rect">
            <a:avLst/>
          </a:prstGeom>
          <a:solidFill>
            <a:srgbClr val="E76F51">
              <a:alpha val="2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clientData/>
  </xdr:twoCellAnchor>
  <xdr:twoCellAnchor editAs="absolute">
    <xdr:from>
      <xdr:col>0</xdr:col>
      <xdr:colOff>297180</xdr:colOff>
      <xdr:row>12</xdr:row>
      <xdr:rowOff>106680</xdr:rowOff>
    </xdr:from>
    <xdr:to>
      <xdr:col>18</xdr:col>
      <xdr:colOff>510540</xdr:colOff>
      <xdr:row>27</xdr:row>
      <xdr:rowOff>76200</xdr:rowOff>
    </xdr:to>
    <xdr:sp macro="" textlink="">
      <xdr:nvSpPr>
        <xdr:cNvPr id="39" name="Rectangle: Rounded Corners 38">
          <a:extLst>
            <a:ext uri="{FF2B5EF4-FFF2-40B4-BE49-F238E27FC236}">
              <a16:creationId xmlns:a16="http://schemas.microsoft.com/office/drawing/2014/main" id="{00000000-0008-0000-0700-000027000000}"/>
            </a:ext>
          </a:extLst>
        </xdr:cNvPr>
        <xdr:cNvSpPr/>
      </xdr:nvSpPr>
      <xdr:spPr>
        <a:xfrm>
          <a:off x="297180" y="1950720"/>
          <a:ext cx="10180320" cy="2712720"/>
        </a:xfrm>
        <a:prstGeom prst="roundRect">
          <a:avLst>
            <a:gd name="adj" fmla="val 5962"/>
          </a:avLst>
        </a:prstGeom>
        <a:solidFill>
          <a:srgbClr val="0A2B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xdr:twoCellAnchor editAs="absolute">
    <xdr:from>
      <xdr:col>0</xdr:col>
      <xdr:colOff>53340</xdr:colOff>
      <xdr:row>0</xdr:row>
      <xdr:rowOff>0</xdr:rowOff>
    </xdr:from>
    <xdr:to>
      <xdr:col>0</xdr:col>
      <xdr:colOff>175260</xdr:colOff>
      <xdr:row>42</xdr:row>
      <xdr:rowOff>175260</xdr:rowOff>
    </xdr:to>
    <xdr:sp macro="" textlink="">
      <xdr:nvSpPr>
        <xdr:cNvPr id="42" name="Rectangle 41">
          <a:extLst>
            <a:ext uri="{FF2B5EF4-FFF2-40B4-BE49-F238E27FC236}">
              <a16:creationId xmlns:a16="http://schemas.microsoft.com/office/drawing/2014/main" id="{00000000-0008-0000-0700-00002A000000}"/>
            </a:ext>
          </a:extLst>
        </xdr:cNvPr>
        <xdr:cNvSpPr/>
      </xdr:nvSpPr>
      <xdr:spPr>
        <a:xfrm rot="16200000">
          <a:off x="-3550920" y="3604260"/>
          <a:ext cx="7330440" cy="121920"/>
        </a:xfrm>
        <a:prstGeom prst="rect">
          <a:avLst/>
        </a:prstGeom>
        <a:solidFill>
          <a:srgbClr val="118AB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AE" sz="4000">
            <a:solidFill>
              <a:srgbClr val="131A2E"/>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7</xdr:col>
      <xdr:colOff>480060</xdr:colOff>
      <xdr:row>0</xdr:row>
      <xdr:rowOff>0</xdr:rowOff>
    </xdr:from>
    <xdr:to>
      <xdr:col>25</xdr:col>
      <xdr:colOff>198120</xdr:colOff>
      <xdr:row>4</xdr:row>
      <xdr:rowOff>167640</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741420" y="0"/>
          <a:ext cx="10690860" cy="548640"/>
        </a:xfrm>
        <a:prstGeom prst="rect">
          <a:avLst/>
        </a:prstGeom>
        <a:gradFill flip="none" rotWithShape="1">
          <a:gsLst>
            <a:gs pos="52000">
              <a:srgbClr val="0A2B43"/>
            </a:gs>
            <a:gs pos="100000">
              <a:srgbClr val="0A2B43"/>
            </a:gs>
            <a:gs pos="0">
              <a:srgbClr val="131A2E"/>
            </a:gs>
          </a:gsLst>
          <a:lin ang="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mc:AlternateContent xmlns:mc="http://schemas.openxmlformats.org/markup-compatibility/2006">
    <mc:Choice xmlns:a14="http://schemas.microsoft.com/office/drawing/2010/main" Requires="a14">
      <xdr:twoCellAnchor editAs="absolute">
        <xdr:from>
          <xdr:col>18</xdr:col>
          <xdr:colOff>41910</xdr:colOff>
          <xdr:row>33</xdr:row>
          <xdr:rowOff>148590</xdr:rowOff>
        </xdr:from>
        <xdr:to>
          <xdr:col>19</xdr:col>
          <xdr:colOff>102870</xdr:colOff>
          <xdr:row>35</xdr:row>
          <xdr:rowOff>110490</xdr:rowOff>
        </xdr:to>
        <xdr:pic>
          <xdr:nvPicPr>
            <xdr:cNvPr id="29" name="Picture 28">
              <a:extLst>
                <a:ext uri="{FF2B5EF4-FFF2-40B4-BE49-F238E27FC236}">
                  <a16:creationId xmlns:a16="http://schemas.microsoft.com/office/drawing/2014/main" id="{00000000-0008-0000-0700-00001D000000}"/>
                </a:ext>
              </a:extLst>
            </xdr:cNvPr>
            <xdr:cNvPicPr>
              <a:picLocks noChangeAspect="1" noChangeArrowheads="1"/>
              <a:extLst>
                <a:ext uri="{84589F7E-364E-4C9E-8A38-B11213B215E9}">
                  <a14:cameraTool cellRange="'Analysis 1'!$H$14" spid="_x0000_s8294"/>
                </a:ext>
              </a:extLst>
            </xdr:cNvPicPr>
          </xdr:nvPicPr>
          <xdr:blipFill>
            <a:blip xmlns:r="http://schemas.openxmlformats.org/officeDocument/2006/relationships" r:embed="rId2"/>
            <a:srcRect/>
            <a:stretch>
              <a:fillRect/>
            </a:stretch>
          </xdr:blipFill>
          <xdr:spPr bwMode="auto">
            <a:xfrm>
              <a:off x="10008870" y="5833110"/>
              <a:ext cx="670560" cy="3276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175260</xdr:colOff>
      <xdr:row>0</xdr:row>
      <xdr:rowOff>7620</xdr:rowOff>
    </xdr:from>
    <xdr:to>
      <xdr:col>7</xdr:col>
      <xdr:colOff>525780</xdr:colOff>
      <xdr:row>5</xdr:row>
      <xdr:rowOff>45720</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175260" y="7620"/>
          <a:ext cx="3611880" cy="6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AE" sz="4000" b="1" i="0" u="none" strike="noStrike" kern="0" cap="none" spc="0" normalizeH="0" baseline="0" noProof="0">
              <a:ln>
                <a:noFill/>
              </a:ln>
              <a:solidFill>
                <a:srgbClr val="EDF5FC"/>
              </a:solidFill>
              <a:effectLst/>
              <a:uLnTx/>
              <a:uFillTx/>
              <a:latin typeface="Tahoma" panose="020B0604030504040204" pitchFamily="34" charset="0"/>
              <a:ea typeface="Tahoma" panose="020B0604030504040204" pitchFamily="34" charset="0"/>
              <a:cs typeface="Tahoma" panose="020B0604030504040204" pitchFamily="34" charset="0"/>
            </a:rPr>
            <a:t>KIX</a:t>
          </a:r>
          <a:r>
            <a:rPr kumimoji="0" lang="en-AE" sz="4000" b="0" i="0" u="none" strike="noStrike" kern="0" cap="none" spc="0" normalizeH="0" baseline="0" noProof="0">
              <a:ln>
                <a:noFill/>
              </a:ln>
              <a:solidFill>
                <a:srgbClr val="EDF5FC"/>
              </a:solidFill>
              <a:effectLst/>
              <a:uLnTx/>
              <a:uFillTx/>
              <a:latin typeface="Tahoma" panose="020B0604030504040204" pitchFamily="34" charset="0"/>
              <a:ea typeface="Tahoma" panose="020B0604030504040204" pitchFamily="34" charset="0"/>
              <a:cs typeface="Tahoma" panose="020B0604030504040204" pitchFamily="34" charset="0"/>
            </a:rPr>
            <a:t> BUSINESS</a:t>
          </a:r>
        </a:p>
      </xdr:txBody>
    </xdr:sp>
    <xdr:clientData/>
  </xdr:twoCellAnchor>
  <xdr:twoCellAnchor editAs="absolute">
    <xdr:from>
      <xdr:col>0</xdr:col>
      <xdr:colOff>297180</xdr:colOff>
      <xdr:row>28</xdr:row>
      <xdr:rowOff>0</xdr:rowOff>
    </xdr:from>
    <xdr:to>
      <xdr:col>18</xdr:col>
      <xdr:colOff>511020</xdr:colOff>
      <xdr:row>42</xdr:row>
      <xdr:rowOff>60960</xdr:rowOff>
    </xdr:to>
    <xdr:sp macro="" textlink="">
      <xdr:nvSpPr>
        <xdr:cNvPr id="37" name="Rectangle: Rounded Corners 36">
          <a:extLst>
            <a:ext uri="{FF2B5EF4-FFF2-40B4-BE49-F238E27FC236}">
              <a16:creationId xmlns:a16="http://schemas.microsoft.com/office/drawing/2014/main" id="{00000000-0008-0000-0700-000025000000}"/>
            </a:ext>
          </a:extLst>
        </xdr:cNvPr>
        <xdr:cNvSpPr/>
      </xdr:nvSpPr>
      <xdr:spPr>
        <a:xfrm>
          <a:off x="297180" y="4770120"/>
          <a:ext cx="10180800" cy="2446020"/>
        </a:xfrm>
        <a:prstGeom prst="roundRect">
          <a:avLst>
            <a:gd name="adj" fmla="val 5962"/>
          </a:avLst>
        </a:prstGeom>
        <a:solidFill>
          <a:srgbClr val="0A2B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clientData/>
  </xdr:twoCellAnchor>
  <mc:AlternateContent xmlns:mc="http://schemas.openxmlformats.org/markup-compatibility/2006">
    <mc:Choice xmlns:a14="http://schemas.microsoft.com/office/drawing/2010/main" Requires="a14">
      <xdr:twoCellAnchor editAs="absolute">
        <xdr:from>
          <xdr:col>16</xdr:col>
          <xdr:colOff>297180</xdr:colOff>
          <xdr:row>14</xdr:row>
          <xdr:rowOff>53340</xdr:rowOff>
        </xdr:from>
        <xdr:to>
          <xdr:col>18</xdr:col>
          <xdr:colOff>373380</xdr:colOff>
          <xdr:row>15</xdr:row>
          <xdr:rowOff>76200</xdr:rowOff>
        </xdr:to>
        <xdr:sp macro="" textlink="">
          <xdr:nvSpPr>
            <xdr:cNvPr id="8199" name="Drop Down 7"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0</xdr:colOff>
      <xdr:row>0</xdr:row>
      <xdr:rowOff>0</xdr:rowOff>
    </xdr:from>
    <xdr:to>
      <xdr:col>0</xdr:col>
      <xdr:colOff>137160</xdr:colOff>
      <xdr:row>42</xdr:row>
      <xdr:rowOff>175260</xdr:rowOff>
    </xdr:to>
    <xdr:sp macro="" textlink="">
      <xdr:nvSpPr>
        <xdr:cNvPr id="41" name="Rectangle 40">
          <a:extLst>
            <a:ext uri="{FF2B5EF4-FFF2-40B4-BE49-F238E27FC236}">
              <a16:creationId xmlns:a16="http://schemas.microsoft.com/office/drawing/2014/main" id="{00000000-0008-0000-0700-000029000000}"/>
            </a:ext>
          </a:extLst>
        </xdr:cNvPr>
        <xdr:cNvSpPr/>
      </xdr:nvSpPr>
      <xdr:spPr>
        <a:xfrm rot="16200000">
          <a:off x="-3596640" y="3596640"/>
          <a:ext cx="7330440" cy="137160"/>
        </a:xfrm>
        <a:prstGeom prst="rect">
          <a:avLst/>
        </a:prstGeom>
        <a:solidFill>
          <a:srgbClr val="EDF5F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AE" sz="4000">
            <a:solidFill>
              <a:srgbClr val="131A2E"/>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0</xdr:col>
      <xdr:colOff>350761</xdr:colOff>
      <xdr:row>15</xdr:row>
      <xdr:rowOff>110490</xdr:rowOff>
    </xdr:from>
    <xdr:to>
      <xdr:col>1</xdr:col>
      <xdr:colOff>15481</xdr:colOff>
      <xdr:row>24</xdr:row>
      <xdr:rowOff>26670</xdr:rowOff>
    </xdr:to>
    <xdr:sp macro="" textlink="">
      <xdr:nvSpPr>
        <xdr:cNvPr id="43" name="Rectangle: Rounded Corners 42">
          <a:extLst>
            <a:ext uri="{FF2B5EF4-FFF2-40B4-BE49-F238E27FC236}">
              <a16:creationId xmlns:a16="http://schemas.microsoft.com/office/drawing/2014/main" id="{00000000-0008-0000-0700-00002B000000}"/>
            </a:ext>
          </a:extLst>
        </xdr:cNvPr>
        <xdr:cNvSpPr/>
      </xdr:nvSpPr>
      <xdr:spPr>
        <a:xfrm rot="16200000">
          <a:off x="-293129" y="3147060"/>
          <a:ext cx="1562100" cy="274320"/>
        </a:xfrm>
        <a:prstGeom prst="roundRect">
          <a:avLst/>
        </a:prstGeom>
        <a:gradFill flip="none" rotWithShape="1">
          <a:gsLst>
            <a:gs pos="19000">
              <a:srgbClr val="118AB2"/>
            </a:gs>
            <a:gs pos="100000">
              <a:srgbClr val="118AB2"/>
            </a:gs>
            <a:gs pos="0">
              <a:srgbClr val="131A2E"/>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100" b="1">
              <a:solidFill>
                <a:srgbClr val="EDF5FC"/>
              </a:solidFill>
              <a:latin typeface="Tahoma" panose="020B0604030504040204" pitchFamily="34" charset="0"/>
              <a:ea typeface="Tahoma" panose="020B0604030504040204" pitchFamily="34" charset="0"/>
              <a:cs typeface="Tahoma" panose="020B0604030504040204" pitchFamily="34" charset="0"/>
            </a:rPr>
            <a:t>Customer Analysis</a:t>
          </a:r>
        </a:p>
      </xdr:txBody>
    </xdr:sp>
    <xdr:clientData/>
  </xdr:twoCellAnchor>
  <xdr:twoCellAnchor editAs="absolute">
    <xdr:from>
      <xdr:col>0</xdr:col>
      <xdr:colOff>350760</xdr:colOff>
      <xdr:row>29</xdr:row>
      <xdr:rowOff>167520</xdr:rowOff>
    </xdr:from>
    <xdr:to>
      <xdr:col>1</xdr:col>
      <xdr:colOff>15480</xdr:colOff>
      <xdr:row>39</xdr:row>
      <xdr:rowOff>83940</xdr:rowOff>
    </xdr:to>
    <xdr:sp macro="" textlink="">
      <xdr:nvSpPr>
        <xdr:cNvPr id="44" name="Rectangle: Rounded Corners 43">
          <a:extLst>
            <a:ext uri="{FF2B5EF4-FFF2-40B4-BE49-F238E27FC236}">
              <a16:creationId xmlns:a16="http://schemas.microsoft.com/office/drawing/2014/main" id="{00000000-0008-0000-0700-00002C000000}"/>
            </a:ext>
          </a:extLst>
        </xdr:cNvPr>
        <xdr:cNvSpPr/>
      </xdr:nvSpPr>
      <xdr:spPr>
        <a:xfrm rot="16200000">
          <a:off x="-384690" y="5855970"/>
          <a:ext cx="1745220" cy="274320"/>
        </a:xfrm>
        <a:prstGeom prst="roundRect">
          <a:avLst/>
        </a:prstGeom>
        <a:gradFill flip="none" rotWithShape="1">
          <a:gsLst>
            <a:gs pos="19000">
              <a:srgbClr val="118AB2"/>
            </a:gs>
            <a:gs pos="100000">
              <a:srgbClr val="118AB2"/>
            </a:gs>
            <a:gs pos="0">
              <a:srgbClr val="131A2E"/>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100" b="1">
              <a:solidFill>
                <a:srgbClr val="EDF5FC"/>
              </a:solidFill>
              <a:latin typeface="Tahoma" panose="020B0604030504040204" pitchFamily="34" charset="0"/>
              <a:ea typeface="Tahoma" panose="020B0604030504040204" pitchFamily="34" charset="0"/>
              <a:cs typeface="Tahoma" panose="020B0604030504040204" pitchFamily="34" charset="0"/>
            </a:rPr>
            <a:t>Time Frame Analysis</a:t>
          </a:r>
        </a:p>
      </xdr:txBody>
    </xdr:sp>
    <xdr:clientData/>
  </xdr:twoCellAnchor>
  <xdr:twoCellAnchor editAs="absolute">
    <xdr:from>
      <xdr:col>20</xdr:col>
      <xdr:colOff>491490</xdr:colOff>
      <xdr:row>6</xdr:row>
      <xdr:rowOff>15240</xdr:rowOff>
    </xdr:from>
    <xdr:to>
      <xdr:col>23</xdr:col>
      <xdr:colOff>224790</xdr:colOff>
      <xdr:row>7</xdr:row>
      <xdr:rowOff>106680</xdr:rowOff>
    </xdr:to>
    <xdr:sp macro="" textlink="">
      <xdr:nvSpPr>
        <xdr:cNvPr id="46" name="Rectangle: Rounded Corners 45">
          <a:extLst>
            <a:ext uri="{FF2B5EF4-FFF2-40B4-BE49-F238E27FC236}">
              <a16:creationId xmlns:a16="http://schemas.microsoft.com/office/drawing/2014/main" id="{00000000-0008-0000-0700-00002E000000}"/>
            </a:ext>
          </a:extLst>
        </xdr:cNvPr>
        <xdr:cNvSpPr/>
      </xdr:nvSpPr>
      <xdr:spPr>
        <a:xfrm>
          <a:off x="11677650" y="762000"/>
          <a:ext cx="1562100" cy="274320"/>
        </a:xfrm>
        <a:prstGeom prst="roundRect">
          <a:avLst/>
        </a:prstGeom>
        <a:gradFill flip="none" rotWithShape="1">
          <a:gsLst>
            <a:gs pos="19000">
              <a:srgbClr val="118AB2"/>
            </a:gs>
            <a:gs pos="100000">
              <a:srgbClr val="118AB2"/>
            </a:gs>
            <a:gs pos="0">
              <a:srgbClr val="131A2E"/>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100" b="1">
              <a:solidFill>
                <a:srgbClr val="EDF5FC"/>
              </a:solidFill>
              <a:latin typeface="Tahoma" panose="020B0604030504040204" pitchFamily="34" charset="0"/>
              <a:ea typeface="Tahoma" panose="020B0604030504040204" pitchFamily="34" charset="0"/>
              <a:cs typeface="Tahoma" panose="020B0604030504040204" pitchFamily="34" charset="0"/>
            </a:rPr>
            <a:t>Product Analysis</a:t>
          </a:r>
        </a:p>
      </xdr:txBody>
    </xdr:sp>
    <xdr:clientData/>
  </xdr:twoCellAnchor>
  <xdr:twoCellAnchor editAs="absolute">
    <xdr:from>
      <xdr:col>5</xdr:col>
      <xdr:colOff>55020</xdr:colOff>
      <xdr:row>8</xdr:row>
      <xdr:rowOff>106680</xdr:rowOff>
    </xdr:from>
    <xdr:to>
      <xdr:col>6</xdr:col>
      <xdr:colOff>408940</xdr:colOff>
      <xdr:row>8</xdr:row>
      <xdr:rowOff>106680</xdr:rowOff>
    </xdr:to>
    <xdr:cxnSp macro="">
      <xdr:nvCxnSpPr>
        <xdr:cNvPr id="8208" name="Straight Connector 8207">
          <a:extLst>
            <a:ext uri="{FF2B5EF4-FFF2-40B4-BE49-F238E27FC236}">
              <a16:creationId xmlns:a16="http://schemas.microsoft.com/office/drawing/2014/main" id="{00000000-0008-0000-0700-000010200000}"/>
            </a:ext>
          </a:extLst>
        </xdr:cNvPr>
        <xdr:cNvCxnSpPr/>
      </xdr:nvCxnSpPr>
      <xdr:spPr>
        <a:xfrm>
          <a:off x="2097180" y="1219200"/>
          <a:ext cx="963520" cy="0"/>
        </a:xfrm>
        <a:prstGeom prst="line">
          <a:avLst/>
        </a:prstGeom>
        <a:ln w="50800">
          <a:solidFill>
            <a:srgbClr val="F4A261"/>
          </a:solidFill>
        </a:ln>
        <a:effectLst>
          <a:glow rad="88900">
            <a:srgbClr val="F4A261">
              <a:alpha val="40000"/>
            </a:srgbClr>
          </a:glow>
        </a:effectLst>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9</xdr:col>
      <xdr:colOff>380140</xdr:colOff>
      <xdr:row>8</xdr:row>
      <xdr:rowOff>106680</xdr:rowOff>
    </xdr:from>
    <xdr:to>
      <xdr:col>11</xdr:col>
      <xdr:colOff>124460</xdr:colOff>
      <xdr:row>8</xdr:row>
      <xdr:rowOff>106680</xdr:rowOff>
    </xdr:to>
    <xdr:cxnSp macro="">
      <xdr:nvCxnSpPr>
        <xdr:cNvPr id="8211" name="Straight Connector 8210">
          <a:extLst>
            <a:ext uri="{FF2B5EF4-FFF2-40B4-BE49-F238E27FC236}">
              <a16:creationId xmlns:a16="http://schemas.microsoft.com/office/drawing/2014/main" id="{00000000-0008-0000-0700-000013200000}"/>
            </a:ext>
          </a:extLst>
        </xdr:cNvPr>
        <xdr:cNvCxnSpPr/>
      </xdr:nvCxnSpPr>
      <xdr:spPr>
        <a:xfrm>
          <a:off x="4860700" y="1219200"/>
          <a:ext cx="963520" cy="0"/>
        </a:xfrm>
        <a:prstGeom prst="line">
          <a:avLst/>
        </a:prstGeom>
        <a:ln w="50800">
          <a:solidFill>
            <a:srgbClr val="F4A261"/>
          </a:solidFill>
        </a:ln>
        <a:effectLst>
          <a:glow rad="88900">
            <a:srgbClr val="F4A261">
              <a:alpha val="40000"/>
            </a:srgbClr>
          </a:glow>
        </a:effectLst>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14</xdr:col>
      <xdr:colOff>95660</xdr:colOff>
      <xdr:row>8</xdr:row>
      <xdr:rowOff>106680</xdr:rowOff>
    </xdr:from>
    <xdr:to>
      <xdr:col>15</xdr:col>
      <xdr:colOff>449580</xdr:colOff>
      <xdr:row>8</xdr:row>
      <xdr:rowOff>106680</xdr:rowOff>
    </xdr:to>
    <xdr:cxnSp macro="">
      <xdr:nvCxnSpPr>
        <xdr:cNvPr id="8214" name="Straight Connector 8213">
          <a:extLst>
            <a:ext uri="{FF2B5EF4-FFF2-40B4-BE49-F238E27FC236}">
              <a16:creationId xmlns:a16="http://schemas.microsoft.com/office/drawing/2014/main" id="{00000000-0008-0000-0700-000016200000}"/>
            </a:ext>
          </a:extLst>
        </xdr:cNvPr>
        <xdr:cNvCxnSpPr/>
      </xdr:nvCxnSpPr>
      <xdr:spPr>
        <a:xfrm>
          <a:off x="7624220" y="1219200"/>
          <a:ext cx="963520" cy="0"/>
        </a:xfrm>
        <a:prstGeom prst="line">
          <a:avLst/>
        </a:prstGeom>
        <a:ln w="50800">
          <a:solidFill>
            <a:srgbClr val="F4A261"/>
          </a:solidFill>
        </a:ln>
        <a:effectLst>
          <a:glow rad="88900">
            <a:srgbClr val="F4A261">
              <a:alpha val="40000"/>
            </a:srgbClr>
          </a:glow>
        </a:effectLst>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0</xdr:col>
      <xdr:colOff>297180</xdr:colOff>
      <xdr:row>6</xdr:row>
      <xdr:rowOff>22440</xdr:rowOff>
    </xdr:from>
    <xdr:to>
      <xdr:col>5</xdr:col>
      <xdr:colOff>55020</xdr:colOff>
      <xdr:row>11</xdr:row>
      <xdr:rowOff>8040</xdr:rowOff>
    </xdr:to>
    <xdr:grpSp>
      <xdr:nvGrpSpPr>
        <xdr:cNvPr id="8192" name="Group 8191">
          <a:extLst>
            <a:ext uri="{FF2B5EF4-FFF2-40B4-BE49-F238E27FC236}">
              <a16:creationId xmlns:a16="http://schemas.microsoft.com/office/drawing/2014/main" id="{00000000-0008-0000-0700-000000200000}"/>
            </a:ext>
          </a:extLst>
        </xdr:cNvPr>
        <xdr:cNvGrpSpPr/>
      </xdr:nvGrpSpPr>
      <xdr:grpSpPr>
        <a:xfrm>
          <a:off x="297180" y="769200"/>
          <a:ext cx="1800000" cy="900000"/>
          <a:chOff x="381000" y="929640"/>
          <a:chExt cx="1889760" cy="990600"/>
        </a:xfrm>
      </xdr:grpSpPr>
      <xdr:sp macro="" textlink="">
        <xdr:nvSpPr>
          <xdr:cNvPr id="59" name="Oval 58">
            <a:extLst>
              <a:ext uri="{FF2B5EF4-FFF2-40B4-BE49-F238E27FC236}">
                <a16:creationId xmlns:a16="http://schemas.microsoft.com/office/drawing/2014/main" id="{00000000-0008-0000-0700-00003B000000}"/>
              </a:ext>
            </a:extLst>
          </xdr:cNvPr>
          <xdr:cNvSpPr/>
        </xdr:nvSpPr>
        <xdr:spPr>
          <a:xfrm>
            <a:off x="381000" y="929640"/>
            <a:ext cx="1889760" cy="990600"/>
          </a:xfrm>
          <a:prstGeom prst="roundRect">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60" name="Oval 59">
            <a:extLst>
              <a:ext uri="{FF2B5EF4-FFF2-40B4-BE49-F238E27FC236}">
                <a16:creationId xmlns:a16="http://schemas.microsoft.com/office/drawing/2014/main" id="{00000000-0008-0000-0700-00003C000000}"/>
              </a:ext>
            </a:extLst>
          </xdr:cNvPr>
          <xdr:cNvSpPr/>
        </xdr:nvSpPr>
        <xdr:spPr>
          <a:xfrm>
            <a:off x="434341" y="986790"/>
            <a:ext cx="1783079" cy="876300"/>
          </a:xfrm>
          <a:prstGeom prst="roundRect">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clientData/>
  </xdr:twoCellAnchor>
  <xdr:twoCellAnchor editAs="absolute">
    <xdr:from>
      <xdr:col>0</xdr:col>
      <xdr:colOff>392373</xdr:colOff>
      <xdr:row>6</xdr:row>
      <xdr:rowOff>121920</xdr:rowOff>
    </xdr:from>
    <xdr:to>
      <xdr:col>4</xdr:col>
      <xdr:colOff>569427</xdr:colOff>
      <xdr:row>8</xdr:row>
      <xdr:rowOff>91440</xdr:rowOff>
    </xdr:to>
    <xdr:sp macro="" textlink="'Analysis 1'!A2">
      <xdr:nvSpPr>
        <xdr:cNvPr id="51" name="TextBox 50">
          <a:extLst>
            <a:ext uri="{FF2B5EF4-FFF2-40B4-BE49-F238E27FC236}">
              <a16:creationId xmlns:a16="http://schemas.microsoft.com/office/drawing/2014/main" id="{00000000-0008-0000-0700-000033000000}"/>
            </a:ext>
          </a:extLst>
        </xdr:cNvPr>
        <xdr:cNvSpPr txBox="1"/>
      </xdr:nvSpPr>
      <xdr:spPr>
        <a:xfrm>
          <a:off x="392373" y="868680"/>
          <a:ext cx="1609614"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400" b="0">
              <a:solidFill>
                <a:schemeClr val="bg1"/>
              </a:solidFill>
              <a:latin typeface="Tahoma" panose="020B0604030504040204" pitchFamily="34" charset="0"/>
              <a:ea typeface="Tahoma" panose="020B0604030504040204" pitchFamily="34" charset="0"/>
              <a:cs typeface="Tahoma" panose="020B0604030504040204" pitchFamily="34" charset="0"/>
            </a:rPr>
            <a:t>COGS</a:t>
          </a:r>
        </a:p>
      </xdr:txBody>
    </xdr:sp>
    <xdr:clientData/>
  </xdr:twoCellAnchor>
  <xdr:twoCellAnchor editAs="absolute">
    <xdr:from>
      <xdr:col>0</xdr:col>
      <xdr:colOff>423750</xdr:colOff>
      <xdr:row>8</xdr:row>
      <xdr:rowOff>30480</xdr:rowOff>
    </xdr:from>
    <xdr:to>
      <xdr:col>4</xdr:col>
      <xdr:colOff>538050</xdr:colOff>
      <xdr:row>10</xdr:row>
      <xdr:rowOff>86644</xdr:rowOff>
    </xdr:to>
    <xdr:sp macro="" textlink="'Analysis 3'!N2">
      <xdr:nvSpPr>
        <xdr:cNvPr id="50" name="TextBox 49">
          <a:extLst>
            <a:ext uri="{FF2B5EF4-FFF2-40B4-BE49-F238E27FC236}">
              <a16:creationId xmlns:a16="http://schemas.microsoft.com/office/drawing/2014/main" id="{00000000-0008-0000-0700-000032000000}"/>
            </a:ext>
          </a:extLst>
        </xdr:cNvPr>
        <xdr:cNvSpPr txBox="1"/>
      </xdr:nvSpPr>
      <xdr:spPr>
        <a:xfrm>
          <a:off x="423750" y="1143000"/>
          <a:ext cx="1546860"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627583E-3118-4F1D-9779-3035FF5A07F7}" type="TxLink">
            <a:rPr lang="en-US" sz="2400" b="1" i="0" u="none" strike="noStrike">
              <a:solidFill>
                <a:srgbClr val="F4A261"/>
              </a:solidFill>
              <a:latin typeface="+mn-lt"/>
              <a:ea typeface="Tahoma" panose="020B0604030504040204" pitchFamily="34" charset="0"/>
              <a:cs typeface="Tahoma" panose="020B0604030504040204" pitchFamily="34" charset="0"/>
            </a:rPr>
            <a:pPr marL="0" indent="0" algn="ctr"/>
            <a:t>$3M</a:t>
          </a:fld>
          <a:endParaRPr lang="en-AE" sz="2400" b="1" i="0" u="none" strike="noStrike">
            <a:solidFill>
              <a:srgbClr val="F4A261"/>
            </a:solidFill>
            <a:latin typeface="+mn-lt"/>
            <a:ea typeface="Tahoma" panose="020B0604030504040204" pitchFamily="34" charset="0"/>
            <a:cs typeface="Tahoma" panose="020B0604030504040204" pitchFamily="34" charset="0"/>
          </a:endParaRPr>
        </a:p>
      </xdr:txBody>
    </xdr:sp>
    <xdr:clientData/>
  </xdr:twoCellAnchor>
  <xdr:twoCellAnchor editAs="absolute">
    <xdr:from>
      <xdr:col>6</xdr:col>
      <xdr:colOff>408940</xdr:colOff>
      <xdr:row>6</xdr:row>
      <xdr:rowOff>22440</xdr:rowOff>
    </xdr:from>
    <xdr:to>
      <xdr:col>9</xdr:col>
      <xdr:colOff>380140</xdr:colOff>
      <xdr:row>11</xdr:row>
      <xdr:rowOff>8040</xdr:rowOff>
    </xdr:to>
    <xdr:grpSp>
      <xdr:nvGrpSpPr>
        <xdr:cNvPr id="8201" name="Group 8200">
          <a:extLst>
            <a:ext uri="{FF2B5EF4-FFF2-40B4-BE49-F238E27FC236}">
              <a16:creationId xmlns:a16="http://schemas.microsoft.com/office/drawing/2014/main" id="{00000000-0008-0000-0700-000009200000}"/>
            </a:ext>
          </a:extLst>
        </xdr:cNvPr>
        <xdr:cNvGrpSpPr/>
      </xdr:nvGrpSpPr>
      <xdr:grpSpPr>
        <a:xfrm>
          <a:off x="3060700" y="769200"/>
          <a:ext cx="1800000" cy="900000"/>
          <a:chOff x="381000" y="929640"/>
          <a:chExt cx="1889760" cy="990600"/>
        </a:xfrm>
      </xdr:grpSpPr>
      <xdr:sp macro="" textlink="">
        <xdr:nvSpPr>
          <xdr:cNvPr id="8202" name="Oval 58">
            <a:extLst>
              <a:ext uri="{FF2B5EF4-FFF2-40B4-BE49-F238E27FC236}">
                <a16:creationId xmlns:a16="http://schemas.microsoft.com/office/drawing/2014/main" id="{00000000-0008-0000-0700-00000A200000}"/>
              </a:ext>
            </a:extLst>
          </xdr:cNvPr>
          <xdr:cNvSpPr/>
        </xdr:nvSpPr>
        <xdr:spPr>
          <a:xfrm>
            <a:off x="381000" y="929640"/>
            <a:ext cx="1889760" cy="990600"/>
          </a:xfrm>
          <a:prstGeom prst="roundRect">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203" name="Oval 59">
            <a:extLst>
              <a:ext uri="{FF2B5EF4-FFF2-40B4-BE49-F238E27FC236}">
                <a16:creationId xmlns:a16="http://schemas.microsoft.com/office/drawing/2014/main" id="{00000000-0008-0000-0700-00000B200000}"/>
              </a:ext>
            </a:extLst>
          </xdr:cNvPr>
          <xdr:cNvSpPr/>
        </xdr:nvSpPr>
        <xdr:spPr>
          <a:xfrm>
            <a:off x="434341" y="986790"/>
            <a:ext cx="1783079" cy="876300"/>
          </a:xfrm>
          <a:prstGeom prst="roundRect">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clientData/>
  </xdr:twoCellAnchor>
  <xdr:twoCellAnchor editAs="absolute">
    <xdr:from>
      <xdr:col>6</xdr:col>
      <xdr:colOff>504133</xdr:colOff>
      <xdr:row>6</xdr:row>
      <xdr:rowOff>121920</xdr:rowOff>
    </xdr:from>
    <xdr:to>
      <xdr:col>9</xdr:col>
      <xdr:colOff>284947</xdr:colOff>
      <xdr:row>8</xdr:row>
      <xdr:rowOff>91440</xdr:rowOff>
    </xdr:to>
    <xdr:sp macro="" textlink="'Analysis 1'!A2">
      <xdr:nvSpPr>
        <xdr:cNvPr id="8218" name="TextBox 8217">
          <a:extLst>
            <a:ext uri="{FF2B5EF4-FFF2-40B4-BE49-F238E27FC236}">
              <a16:creationId xmlns:a16="http://schemas.microsoft.com/office/drawing/2014/main" id="{00000000-0008-0000-0700-00001A200000}"/>
            </a:ext>
          </a:extLst>
        </xdr:cNvPr>
        <xdr:cNvSpPr txBox="1"/>
      </xdr:nvSpPr>
      <xdr:spPr>
        <a:xfrm>
          <a:off x="3155893" y="868680"/>
          <a:ext cx="1609614"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400" b="0">
              <a:solidFill>
                <a:schemeClr val="bg1"/>
              </a:solidFill>
              <a:latin typeface="Tahoma" panose="020B0604030504040204" pitchFamily="34" charset="0"/>
              <a:ea typeface="Tahoma" panose="020B0604030504040204" pitchFamily="34" charset="0"/>
              <a:cs typeface="Tahoma" panose="020B0604030504040204" pitchFamily="34" charset="0"/>
            </a:rPr>
            <a:t>Total Revenue</a:t>
          </a:r>
        </a:p>
      </xdr:txBody>
    </xdr:sp>
    <xdr:clientData/>
  </xdr:twoCellAnchor>
  <xdr:twoCellAnchor editAs="absolute">
    <xdr:from>
      <xdr:col>6</xdr:col>
      <xdr:colOff>535510</xdr:colOff>
      <xdr:row>8</xdr:row>
      <xdr:rowOff>30480</xdr:rowOff>
    </xdr:from>
    <xdr:to>
      <xdr:col>9</xdr:col>
      <xdr:colOff>253570</xdr:colOff>
      <xdr:row>10</xdr:row>
      <xdr:rowOff>86644</xdr:rowOff>
    </xdr:to>
    <xdr:sp macro="" textlink="'Analysis 3'!O2">
      <xdr:nvSpPr>
        <xdr:cNvPr id="8219" name="TextBox 8218">
          <a:extLst>
            <a:ext uri="{FF2B5EF4-FFF2-40B4-BE49-F238E27FC236}">
              <a16:creationId xmlns:a16="http://schemas.microsoft.com/office/drawing/2014/main" id="{00000000-0008-0000-0700-00001B200000}"/>
            </a:ext>
          </a:extLst>
        </xdr:cNvPr>
        <xdr:cNvSpPr txBox="1"/>
      </xdr:nvSpPr>
      <xdr:spPr>
        <a:xfrm>
          <a:off x="3187270" y="1143000"/>
          <a:ext cx="1546860"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CCF8220-934B-4A74-AB81-AAC3DE6718E2}" type="TxLink">
            <a:rPr lang="en-US" sz="2400" b="1" i="0" u="none" strike="noStrike">
              <a:solidFill>
                <a:srgbClr val="F4A261"/>
              </a:solidFill>
              <a:latin typeface="+mn-lt"/>
              <a:ea typeface="Tahoma" panose="020B0604030504040204" pitchFamily="34" charset="0"/>
              <a:cs typeface="Tahoma" panose="020B0604030504040204" pitchFamily="34" charset="0"/>
            </a:rPr>
            <a:pPr marL="0" indent="0" algn="ctr"/>
            <a:t>$5M</a:t>
          </a:fld>
          <a:endParaRPr lang="en-AE" sz="2400" b="1" i="0" u="none" strike="noStrike">
            <a:solidFill>
              <a:srgbClr val="F4A261"/>
            </a:solidFill>
            <a:latin typeface="+mn-lt"/>
            <a:ea typeface="Tahoma" panose="020B0604030504040204" pitchFamily="34" charset="0"/>
            <a:cs typeface="Tahoma" panose="020B0604030504040204" pitchFamily="34" charset="0"/>
          </a:endParaRPr>
        </a:p>
      </xdr:txBody>
    </xdr:sp>
    <xdr:clientData/>
  </xdr:twoCellAnchor>
  <xdr:twoCellAnchor editAs="absolute">
    <xdr:from>
      <xdr:col>11</xdr:col>
      <xdr:colOff>124460</xdr:colOff>
      <xdr:row>6</xdr:row>
      <xdr:rowOff>22440</xdr:rowOff>
    </xdr:from>
    <xdr:to>
      <xdr:col>14</xdr:col>
      <xdr:colOff>95660</xdr:colOff>
      <xdr:row>11</xdr:row>
      <xdr:rowOff>8040</xdr:rowOff>
    </xdr:to>
    <xdr:grpSp>
      <xdr:nvGrpSpPr>
        <xdr:cNvPr id="8204" name="Group 8203">
          <a:extLst>
            <a:ext uri="{FF2B5EF4-FFF2-40B4-BE49-F238E27FC236}">
              <a16:creationId xmlns:a16="http://schemas.microsoft.com/office/drawing/2014/main" id="{00000000-0008-0000-0700-00000C200000}"/>
            </a:ext>
          </a:extLst>
        </xdr:cNvPr>
        <xdr:cNvGrpSpPr/>
      </xdr:nvGrpSpPr>
      <xdr:grpSpPr>
        <a:xfrm>
          <a:off x="5824220" y="769200"/>
          <a:ext cx="1800000" cy="900000"/>
          <a:chOff x="381000" y="929640"/>
          <a:chExt cx="1889760" cy="990600"/>
        </a:xfrm>
      </xdr:grpSpPr>
      <xdr:sp macro="" textlink="">
        <xdr:nvSpPr>
          <xdr:cNvPr id="8205" name="Oval 58">
            <a:extLst>
              <a:ext uri="{FF2B5EF4-FFF2-40B4-BE49-F238E27FC236}">
                <a16:creationId xmlns:a16="http://schemas.microsoft.com/office/drawing/2014/main" id="{00000000-0008-0000-0700-00000D200000}"/>
              </a:ext>
            </a:extLst>
          </xdr:cNvPr>
          <xdr:cNvSpPr/>
        </xdr:nvSpPr>
        <xdr:spPr>
          <a:xfrm>
            <a:off x="381000" y="929640"/>
            <a:ext cx="1889760" cy="990600"/>
          </a:xfrm>
          <a:prstGeom prst="roundRect">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206" name="Oval 59">
            <a:extLst>
              <a:ext uri="{FF2B5EF4-FFF2-40B4-BE49-F238E27FC236}">
                <a16:creationId xmlns:a16="http://schemas.microsoft.com/office/drawing/2014/main" id="{00000000-0008-0000-0700-00000E200000}"/>
              </a:ext>
            </a:extLst>
          </xdr:cNvPr>
          <xdr:cNvSpPr/>
        </xdr:nvSpPr>
        <xdr:spPr>
          <a:xfrm>
            <a:off x="434341" y="986790"/>
            <a:ext cx="1783079" cy="876300"/>
          </a:xfrm>
          <a:prstGeom prst="roundRect">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clientData/>
  </xdr:twoCellAnchor>
  <xdr:twoCellAnchor editAs="absolute">
    <xdr:from>
      <xdr:col>11</xdr:col>
      <xdr:colOff>219653</xdr:colOff>
      <xdr:row>6</xdr:row>
      <xdr:rowOff>121920</xdr:rowOff>
    </xdr:from>
    <xdr:to>
      <xdr:col>14</xdr:col>
      <xdr:colOff>467</xdr:colOff>
      <xdr:row>8</xdr:row>
      <xdr:rowOff>91440</xdr:rowOff>
    </xdr:to>
    <xdr:sp macro="" textlink="'Analysis 1'!A2">
      <xdr:nvSpPr>
        <xdr:cNvPr id="8220" name="TextBox 8219">
          <a:extLst>
            <a:ext uri="{FF2B5EF4-FFF2-40B4-BE49-F238E27FC236}">
              <a16:creationId xmlns:a16="http://schemas.microsoft.com/office/drawing/2014/main" id="{00000000-0008-0000-0700-00001C200000}"/>
            </a:ext>
          </a:extLst>
        </xdr:cNvPr>
        <xdr:cNvSpPr txBox="1"/>
      </xdr:nvSpPr>
      <xdr:spPr>
        <a:xfrm>
          <a:off x="5919413" y="868680"/>
          <a:ext cx="1609614"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400" b="0">
              <a:solidFill>
                <a:schemeClr val="bg1"/>
              </a:solidFill>
              <a:latin typeface="Tahoma" panose="020B0604030504040204" pitchFamily="34" charset="0"/>
              <a:ea typeface="Tahoma" panose="020B0604030504040204" pitchFamily="34" charset="0"/>
              <a:cs typeface="Tahoma" panose="020B0604030504040204" pitchFamily="34" charset="0"/>
            </a:rPr>
            <a:t>Profit Margin</a:t>
          </a:r>
        </a:p>
      </xdr:txBody>
    </xdr:sp>
    <xdr:clientData/>
  </xdr:twoCellAnchor>
  <xdr:twoCellAnchor editAs="absolute">
    <xdr:from>
      <xdr:col>11</xdr:col>
      <xdr:colOff>251030</xdr:colOff>
      <xdr:row>8</xdr:row>
      <xdr:rowOff>30480</xdr:rowOff>
    </xdr:from>
    <xdr:to>
      <xdr:col>13</xdr:col>
      <xdr:colOff>578690</xdr:colOff>
      <xdr:row>10</xdr:row>
      <xdr:rowOff>86644</xdr:rowOff>
    </xdr:to>
    <xdr:sp macro="" textlink="'Analysis 3'!P2">
      <xdr:nvSpPr>
        <xdr:cNvPr id="8221" name="TextBox 8220">
          <a:extLst>
            <a:ext uri="{FF2B5EF4-FFF2-40B4-BE49-F238E27FC236}">
              <a16:creationId xmlns:a16="http://schemas.microsoft.com/office/drawing/2014/main" id="{00000000-0008-0000-0700-00001D200000}"/>
            </a:ext>
          </a:extLst>
        </xdr:cNvPr>
        <xdr:cNvSpPr txBox="1"/>
      </xdr:nvSpPr>
      <xdr:spPr>
        <a:xfrm>
          <a:off x="5950790" y="1143000"/>
          <a:ext cx="1546860"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5049A7A-AC45-44BB-956F-834BA22F5C5C}" type="TxLink">
            <a:rPr lang="en-US" sz="2400" b="1" i="0" u="none" strike="noStrike">
              <a:solidFill>
                <a:srgbClr val="F4A261"/>
              </a:solidFill>
              <a:latin typeface="+mn-lt"/>
              <a:ea typeface="Tahoma" panose="020B0604030504040204" pitchFamily="34" charset="0"/>
              <a:cs typeface="Tahoma" panose="020B0604030504040204" pitchFamily="34" charset="0"/>
            </a:rPr>
            <a:pPr marL="0" indent="0" algn="ctr"/>
            <a:t>$2M</a:t>
          </a:fld>
          <a:endParaRPr lang="en-AE" sz="2400" b="1" i="0" u="none" strike="noStrike">
            <a:solidFill>
              <a:srgbClr val="F4A261"/>
            </a:solidFill>
            <a:latin typeface="+mn-lt"/>
            <a:ea typeface="Tahoma" panose="020B0604030504040204" pitchFamily="34" charset="0"/>
            <a:cs typeface="Tahoma" panose="020B0604030504040204" pitchFamily="34" charset="0"/>
          </a:endParaRPr>
        </a:p>
      </xdr:txBody>
    </xdr:sp>
    <xdr:clientData/>
  </xdr:twoCellAnchor>
  <xdr:twoCellAnchor editAs="absolute">
    <xdr:from>
      <xdr:col>15</xdr:col>
      <xdr:colOff>449580</xdr:colOff>
      <xdr:row>6</xdr:row>
      <xdr:rowOff>22440</xdr:rowOff>
    </xdr:from>
    <xdr:to>
      <xdr:col>18</xdr:col>
      <xdr:colOff>420780</xdr:colOff>
      <xdr:row>11</xdr:row>
      <xdr:rowOff>8040</xdr:rowOff>
    </xdr:to>
    <xdr:grpSp>
      <xdr:nvGrpSpPr>
        <xdr:cNvPr id="8193" name="Group 8192">
          <a:extLst>
            <a:ext uri="{FF2B5EF4-FFF2-40B4-BE49-F238E27FC236}">
              <a16:creationId xmlns:a16="http://schemas.microsoft.com/office/drawing/2014/main" id="{00000000-0008-0000-0700-000001200000}"/>
            </a:ext>
          </a:extLst>
        </xdr:cNvPr>
        <xdr:cNvGrpSpPr/>
      </xdr:nvGrpSpPr>
      <xdr:grpSpPr>
        <a:xfrm>
          <a:off x="8587740" y="769200"/>
          <a:ext cx="1800000" cy="900000"/>
          <a:chOff x="381000" y="929640"/>
          <a:chExt cx="1889760" cy="990600"/>
        </a:xfrm>
      </xdr:grpSpPr>
      <xdr:sp macro="" textlink="">
        <xdr:nvSpPr>
          <xdr:cNvPr id="8194" name="Oval 58">
            <a:extLst>
              <a:ext uri="{FF2B5EF4-FFF2-40B4-BE49-F238E27FC236}">
                <a16:creationId xmlns:a16="http://schemas.microsoft.com/office/drawing/2014/main" id="{00000000-0008-0000-0700-000002200000}"/>
              </a:ext>
            </a:extLst>
          </xdr:cNvPr>
          <xdr:cNvSpPr/>
        </xdr:nvSpPr>
        <xdr:spPr>
          <a:xfrm>
            <a:off x="381000" y="929640"/>
            <a:ext cx="1889760" cy="990600"/>
          </a:xfrm>
          <a:prstGeom prst="roundRect">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200" name="Oval 59">
            <a:extLst>
              <a:ext uri="{FF2B5EF4-FFF2-40B4-BE49-F238E27FC236}">
                <a16:creationId xmlns:a16="http://schemas.microsoft.com/office/drawing/2014/main" id="{00000000-0008-0000-0700-000008200000}"/>
              </a:ext>
            </a:extLst>
          </xdr:cNvPr>
          <xdr:cNvSpPr/>
        </xdr:nvSpPr>
        <xdr:spPr>
          <a:xfrm>
            <a:off x="434341" y="986790"/>
            <a:ext cx="1783079" cy="876300"/>
          </a:xfrm>
          <a:prstGeom prst="roundRect">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clientData/>
  </xdr:twoCellAnchor>
  <xdr:twoCellAnchor editAs="absolute">
    <xdr:from>
      <xdr:col>15</xdr:col>
      <xdr:colOff>544773</xdr:colOff>
      <xdr:row>6</xdr:row>
      <xdr:rowOff>121920</xdr:rowOff>
    </xdr:from>
    <xdr:to>
      <xdr:col>18</xdr:col>
      <xdr:colOff>325587</xdr:colOff>
      <xdr:row>8</xdr:row>
      <xdr:rowOff>91440</xdr:rowOff>
    </xdr:to>
    <xdr:sp macro="" textlink="'Analysis 1'!A2">
      <xdr:nvSpPr>
        <xdr:cNvPr id="8222" name="TextBox 8221">
          <a:extLst>
            <a:ext uri="{FF2B5EF4-FFF2-40B4-BE49-F238E27FC236}">
              <a16:creationId xmlns:a16="http://schemas.microsoft.com/office/drawing/2014/main" id="{00000000-0008-0000-0700-00001E200000}"/>
            </a:ext>
          </a:extLst>
        </xdr:cNvPr>
        <xdr:cNvSpPr txBox="1"/>
      </xdr:nvSpPr>
      <xdr:spPr>
        <a:xfrm>
          <a:off x="8682933" y="868680"/>
          <a:ext cx="1609614"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400" b="0">
              <a:solidFill>
                <a:schemeClr val="bg1"/>
              </a:solidFill>
              <a:latin typeface="Tahoma" panose="020B0604030504040204" pitchFamily="34" charset="0"/>
              <a:ea typeface="Tahoma" panose="020B0604030504040204" pitchFamily="34" charset="0"/>
              <a:cs typeface="Tahoma" panose="020B0604030504040204" pitchFamily="34" charset="0"/>
            </a:rPr>
            <a:t>% Profit Margin</a:t>
          </a:r>
        </a:p>
      </xdr:txBody>
    </xdr:sp>
    <xdr:clientData/>
  </xdr:twoCellAnchor>
  <xdr:twoCellAnchor editAs="absolute">
    <xdr:from>
      <xdr:col>15</xdr:col>
      <xdr:colOff>576150</xdr:colOff>
      <xdr:row>8</xdr:row>
      <xdr:rowOff>30480</xdr:rowOff>
    </xdr:from>
    <xdr:to>
      <xdr:col>18</xdr:col>
      <xdr:colOff>294210</xdr:colOff>
      <xdr:row>10</xdr:row>
      <xdr:rowOff>86644</xdr:rowOff>
    </xdr:to>
    <xdr:sp macro="" textlink="'Analysis 3'!Q2">
      <xdr:nvSpPr>
        <xdr:cNvPr id="8223" name="TextBox 8222">
          <a:extLst>
            <a:ext uri="{FF2B5EF4-FFF2-40B4-BE49-F238E27FC236}">
              <a16:creationId xmlns:a16="http://schemas.microsoft.com/office/drawing/2014/main" id="{00000000-0008-0000-0700-00001F200000}"/>
            </a:ext>
          </a:extLst>
        </xdr:cNvPr>
        <xdr:cNvSpPr txBox="1"/>
      </xdr:nvSpPr>
      <xdr:spPr>
        <a:xfrm>
          <a:off x="8714310" y="1143000"/>
          <a:ext cx="1546860"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61DA45-5E32-4E55-BD8C-29864D8DC666}" type="TxLink">
            <a:rPr lang="en-US" sz="2400" b="1" i="0" u="none" strike="noStrike">
              <a:solidFill>
                <a:srgbClr val="F4A261"/>
              </a:solidFill>
              <a:latin typeface="+mn-lt"/>
              <a:ea typeface="Tahoma" panose="020B0604030504040204" pitchFamily="34" charset="0"/>
              <a:cs typeface="Tahoma" panose="020B0604030504040204" pitchFamily="34" charset="0"/>
            </a:rPr>
            <a:pPr marL="0" indent="0" algn="ctr"/>
            <a:t>42.2%</a:t>
          </a:fld>
          <a:endParaRPr lang="en-AE" sz="2400" b="1" i="0" u="none" strike="noStrike">
            <a:solidFill>
              <a:srgbClr val="F4A261"/>
            </a:solidFill>
            <a:latin typeface="+mn-lt"/>
            <a:ea typeface="Tahoma" panose="020B0604030504040204" pitchFamily="34" charset="0"/>
            <a:cs typeface="Tahoma" panose="020B0604030504040204" pitchFamily="34" charset="0"/>
          </a:endParaRPr>
        </a:p>
      </xdr:txBody>
    </xdr:sp>
    <xdr:clientData/>
  </xdr:twoCellAnchor>
  <xdr:twoCellAnchor editAs="absolute">
    <xdr:from>
      <xdr:col>16</xdr:col>
      <xdr:colOff>220980</xdr:colOff>
      <xdr:row>12</xdr:row>
      <xdr:rowOff>144780</xdr:rowOff>
    </xdr:from>
    <xdr:to>
      <xdr:col>18</xdr:col>
      <xdr:colOff>495300</xdr:colOff>
      <xdr:row>14</xdr:row>
      <xdr:rowOff>0</xdr:rowOff>
    </xdr:to>
    <xdr:grpSp>
      <xdr:nvGrpSpPr>
        <xdr:cNvPr id="8247" name="Group 8246">
          <a:extLst>
            <a:ext uri="{FF2B5EF4-FFF2-40B4-BE49-F238E27FC236}">
              <a16:creationId xmlns:a16="http://schemas.microsoft.com/office/drawing/2014/main" id="{00000000-0008-0000-0700-000037200000}"/>
            </a:ext>
          </a:extLst>
        </xdr:cNvPr>
        <xdr:cNvGrpSpPr/>
      </xdr:nvGrpSpPr>
      <xdr:grpSpPr>
        <a:xfrm>
          <a:off x="8968740" y="1988820"/>
          <a:ext cx="1493520" cy="220980"/>
          <a:chOff x="8968740" y="1988820"/>
          <a:chExt cx="1493520" cy="220980"/>
        </a:xfrm>
      </xdr:grpSpPr>
      <xdr:grpSp>
        <xdr:nvGrpSpPr>
          <xdr:cNvPr id="8246" name="Group 8245">
            <a:extLst>
              <a:ext uri="{FF2B5EF4-FFF2-40B4-BE49-F238E27FC236}">
                <a16:creationId xmlns:a16="http://schemas.microsoft.com/office/drawing/2014/main" id="{00000000-0008-0000-0700-000036200000}"/>
              </a:ext>
            </a:extLst>
          </xdr:cNvPr>
          <xdr:cNvGrpSpPr/>
        </xdr:nvGrpSpPr>
        <xdr:grpSpPr>
          <a:xfrm>
            <a:off x="8968740" y="1988820"/>
            <a:ext cx="641276" cy="220980"/>
            <a:chOff x="7924800" y="2278380"/>
            <a:chExt cx="641276" cy="220980"/>
          </a:xfrm>
        </xdr:grpSpPr>
        <xdr:sp macro="" textlink="'Analysis 1'!A2">
          <xdr:nvSpPr>
            <xdr:cNvPr id="8224" name="TextBox 8223">
              <a:extLst>
                <a:ext uri="{FF2B5EF4-FFF2-40B4-BE49-F238E27FC236}">
                  <a16:creationId xmlns:a16="http://schemas.microsoft.com/office/drawing/2014/main" id="{00000000-0008-0000-0700-000020200000}"/>
                </a:ext>
              </a:extLst>
            </xdr:cNvPr>
            <xdr:cNvSpPr txBox="1"/>
          </xdr:nvSpPr>
          <xdr:spPr>
            <a:xfrm>
              <a:off x="8068982" y="2282190"/>
              <a:ext cx="49709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900" b="0">
                  <a:solidFill>
                    <a:schemeClr val="bg1"/>
                  </a:solidFill>
                  <a:latin typeface="Tahoma" panose="020B0604030504040204" pitchFamily="34" charset="0"/>
                  <a:ea typeface="Tahoma" panose="020B0604030504040204" pitchFamily="34" charset="0"/>
                  <a:cs typeface="Tahoma" panose="020B0604030504040204" pitchFamily="34" charset="0"/>
                </a:rPr>
                <a:t>Top 5</a:t>
              </a:r>
            </a:p>
          </xdr:txBody>
        </xdr:sp>
        <mc:AlternateContent xmlns:mc="http://schemas.openxmlformats.org/markup-compatibility/2006">
          <mc:Choice xmlns:a14="http://schemas.microsoft.com/office/drawing/2010/main" Requires="a14">
            <xdr:sp macro="" textlink="">
              <xdr:nvSpPr>
                <xdr:cNvPr id="8197" name="Option Button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7924800" y="22783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nvGrpSpPr>
          <xdr:cNvPr id="8245" name="Group 8244">
            <a:extLst>
              <a:ext uri="{FF2B5EF4-FFF2-40B4-BE49-F238E27FC236}">
                <a16:creationId xmlns:a16="http://schemas.microsoft.com/office/drawing/2014/main" id="{00000000-0008-0000-0700-000035200000}"/>
              </a:ext>
            </a:extLst>
          </xdr:cNvPr>
          <xdr:cNvGrpSpPr/>
        </xdr:nvGrpSpPr>
        <xdr:grpSpPr>
          <a:xfrm>
            <a:off x="9632278" y="1988820"/>
            <a:ext cx="829982" cy="220980"/>
            <a:chOff x="8557858" y="2278380"/>
            <a:chExt cx="829982" cy="220980"/>
          </a:xfrm>
        </xdr:grpSpPr>
        <xdr:sp macro="" textlink="'Analysis 1'!A2">
          <xdr:nvSpPr>
            <xdr:cNvPr id="8225" name="TextBox 8224">
              <a:extLst>
                <a:ext uri="{FF2B5EF4-FFF2-40B4-BE49-F238E27FC236}">
                  <a16:creationId xmlns:a16="http://schemas.microsoft.com/office/drawing/2014/main" id="{00000000-0008-0000-0700-000021200000}"/>
                </a:ext>
              </a:extLst>
            </xdr:cNvPr>
            <xdr:cNvSpPr txBox="1"/>
          </xdr:nvSpPr>
          <xdr:spPr>
            <a:xfrm>
              <a:off x="8671560" y="2282670"/>
              <a:ext cx="716280" cy="21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900" b="0">
                  <a:solidFill>
                    <a:schemeClr val="bg1"/>
                  </a:solidFill>
                  <a:latin typeface="Tahoma" panose="020B0604030504040204" pitchFamily="34" charset="0"/>
                  <a:ea typeface="Tahoma" panose="020B0604030504040204" pitchFamily="34" charset="0"/>
                  <a:cs typeface="Tahoma" panose="020B0604030504040204" pitchFamily="34" charset="0"/>
                </a:rPr>
                <a:t>Bottom 5</a:t>
              </a:r>
            </a:p>
          </xdr:txBody>
        </xdr:sp>
        <mc:AlternateContent xmlns:mc="http://schemas.openxmlformats.org/markup-compatibility/2006">
          <mc:Choice xmlns:a14="http://schemas.microsoft.com/office/drawing/2010/main" Requires="a14">
            <xdr:sp macro="" textlink="">
              <xdr:nvSpPr>
                <xdr:cNvPr id="8198" name="Option Button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8557858" y="22783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grpSp>
    <xdr:clientData/>
  </xdr:twoCellAnchor>
  <xdr:twoCellAnchor editAs="absolute">
    <xdr:from>
      <xdr:col>12</xdr:col>
      <xdr:colOff>388620</xdr:colOff>
      <xdr:row>16</xdr:row>
      <xdr:rowOff>152400</xdr:rowOff>
    </xdr:from>
    <xdr:to>
      <xdr:col>18</xdr:col>
      <xdr:colOff>502920</xdr:colOff>
      <xdr:row>27</xdr:row>
      <xdr:rowOff>76200</xdr:rowOff>
    </xdr:to>
    <xdr:graphicFrame macro="">
      <xdr:nvGraphicFramePr>
        <xdr:cNvPr id="8226" name="Chart 8225">
          <a:extLst>
            <a:ext uri="{FF2B5EF4-FFF2-40B4-BE49-F238E27FC236}">
              <a16:creationId xmlns:a16="http://schemas.microsoft.com/office/drawing/2014/main" id="{00000000-0008-0000-0700-000022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396240</xdr:colOff>
      <xdr:row>13</xdr:row>
      <xdr:rowOff>9525</xdr:rowOff>
    </xdr:from>
    <xdr:to>
      <xdr:col>12</xdr:col>
      <xdr:colOff>396240</xdr:colOff>
      <xdr:row>26</xdr:row>
      <xdr:rowOff>127635</xdr:rowOff>
    </xdr:to>
    <xdr:cxnSp macro="">
      <xdr:nvCxnSpPr>
        <xdr:cNvPr id="8228" name="Straight Connector 8227">
          <a:extLst>
            <a:ext uri="{FF2B5EF4-FFF2-40B4-BE49-F238E27FC236}">
              <a16:creationId xmlns:a16="http://schemas.microsoft.com/office/drawing/2014/main" id="{00000000-0008-0000-0700-000024200000}"/>
            </a:ext>
          </a:extLst>
        </xdr:cNvPr>
        <xdr:cNvCxnSpPr/>
      </xdr:nvCxnSpPr>
      <xdr:spPr>
        <a:xfrm flipV="1">
          <a:off x="6705600" y="2036445"/>
          <a:ext cx="0" cy="2495550"/>
        </a:xfrm>
        <a:prstGeom prst="line">
          <a:avLst/>
        </a:prstGeom>
        <a:ln w="9525">
          <a:gradFill>
            <a:gsLst>
              <a:gs pos="0">
                <a:srgbClr val="0A2B43"/>
              </a:gs>
              <a:gs pos="50000">
                <a:schemeClr val="bg2">
                  <a:lumMod val="50000"/>
                  <a:alpha val="50000"/>
                </a:schemeClr>
              </a:gs>
              <a:gs pos="100000">
                <a:srgbClr val="0A2B43"/>
              </a:gs>
            </a:gsLst>
            <a:lin ang="5400000" scaled="1"/>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12</xdr:col>
      <xdr:colOff>365760</xdr:colOff>
      <xdr:row>14</xdr:row>
      <xdr:rowOff>175260</xdr:rowOff>
    </xdr:from>
    <xdr:to>
      <xdr:col>14</xdr:col>
      <xdr:colOff>335280</xdr:colOff>
      <xdr:row>16</xdr:row>
      <xdr:rowOff>76200</xdr:rowOff>
    </xdr:to>
    <xdr:sp macro="" textlink="'Analysis 3'!L7">
      <xdr:nvSpPr>
        <xdr:cNvPr id="8227" name="TextBox 8226">
          <a:extLst>
            <a:ext uri="{FF2B5EF4-FFF2-40B4-BE49-F238E27FC236}">
              <a16:creationId xmlns:a16="http://schemas.microsoft.com/office/drawing/2014/main" id="{00000000-0008-0000-0700-000023200000}"/>
            </a:ext>
          </a:extLst>
        </xdr:cNvPr>
        <xdr:cNvSpPr txBox="1"/>
      </xdr:nvSpPr>
      <xdr:spPr>
        <a:xfrm>
          <a:off x="6675120" y="2385060"/>
          <a:ext cx="11887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22E93FBA-5BF1-4BEB-8140-4C67E5627188}" type="TxLink">
            <a:rPr lang="en-US" sz="1100" b="0" i="1" u="none" strike="noStrike">
              <a:solidFill>
                <a:srgbClr val="EDF5FC"/>
              </a:solidFill>
              <a:latin typeface="Aptos Narrow"/>
              <a:ea typeface="Tahoma" panose="020B0604030504040204" pitchFamily="34" charset="0"/>
              <a:cs typeface="Tahoma" panose="020B0604030504040204" pitchFamily="34" charset="0"/>
            </a:rPr>
            <a:pPr marL="0" indent="0" algn="r"/>
            <a:t>Total Customers</a:t>
          </a:fld>
          <a:endParaRPr lang="en-AE" sz="1100" b="0" i="1" u="none" strike="noStrike">
            <a:solidFill>
              <a:srgbClr val="EDF5FC"/>
            </a:solidFill>
            <a:latin typeface="Aptos Narrow"/>
            <a:ea typeface="Tahoma" panose="020B0604030504040204" pitchFamily="34" charset="0"/>
            <a:cs typeface="Tahoma" panose="020B0604030504040204" pitchFamily="34" charset="0"/>
          </a:endParaRPr>
        </a:p>
      </xdr:txBody>
    </xdr:sp>
    <xdr:clientData/>
  </xdr:twoCellAnchor>
  <xdr:twoCellAnchor editAs="absolute">
    <xdr:from>
      <xdr:col>13</xdr:col>
      <xdr:colOff>83820</xdr:colOff>
      <xdr:row>14</xdr:row>
      <xdr:rowOff>68580</xdr:rowOff>
    </xdr:from>
    <xdr:to>
      <xdr:col>15</xdr:col>
      <xdr:colOff>198120</xdr:colOff>
      <xdr:row>14</xdr:row>
      <xdr:rowOff>68580</xdr:rowOff>
    </xdr:to>
    <xdr:cxnSp macro="">
      <xdr:nvCxnSpPr>
        <xdr:cNvPr id="8234" name="Straight Connector 8233">
          <a:extLst>
            <a:ext uri="{FF2B5EF4-FFF2-40B4-BE49-F238E27FC236}">
              <a16:creationId xmlns:a16="http://schemas.microsoft.com/office/drawing/2014/main" id="{00000000-0008-0000-0700-00002A200000}"/>
            </a:ext>
          </a:extLst>
        </xdr:cNvPr>
        <xdr:cNvCxnSpPr/>
      </xdr:nvCxnSpPr>
      <xdr:spPr>
        <a:xfrm>
          <a:off x="7002780" y="2278380"/>
          <a:ext cx="1333500" cy="0"/>
        </a:xfrm>
        <a:prstGeom prst="line">
          <a:avLst/>
        </a:prstGeom>
        <a:ln>
          <a:solidFill>
            <a:srgbClr val="EDF5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12</xdr:col>
      <xdr:colOff>449580</xdr:colOff>
      <xdr:row>13</xdr:row>
      <xdr:rowOff>7620</xdr:rowOff>
    </xdr:from>
    <xdr:to>
      <xdr:col>16</xdr:col>
      <xdr:colOff>99060</xdr:colOff>
      <xdr:row>14</xdr:row>
      <xdr:rowOff>91440</xdr:rowOff>
    </xdr:to>
    <xdr:sp macro="" textlink="'Analysis 3'!L6">
      <xdr:nvSpPr>
        <xdr:cNvPr id="8236" name="TextBox 8235">
          <a:extLst>
            <a:ext uri="{FF2B5EF4-FFF2-40B4-BE49-F238E27FC236}">
              <a16:creationId xmlns:a16="http://schemas.microsoft.com/office/drawing/2014/main" id="{00000000-0008-0000-0700-00002C200000}"/>
            </a:ext>
          </a:extLst>
        </xdr:cNvPr>
        <xdr:cNvSpPr txBox="1"/>
      </xdr:nvSpPr>
      <xdr:spPr>
        <a:xfrm>
          <a:off x="6758940" y="2034540"/>
          <a:ext cx="20878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98D0A89-425F-41E4-88F9-5FE2041EBD25}" type="TxLink">
            <a:rPr lang="en-US"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rPr>
            <a:pPr marL="0" indent="0" algn="l"/>
            <a:t>Most Profitable Customers</a:t>
          </a:fld>
          <a:endParaRPr lang="en-US"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243840</xdr:colOff>
      <xdr:row>14</xdr:row>
      <xdr:rowOff>83820</xdr:rowOff>
    </xdr:from>
    <xdr:to>
      <xdr:col>15</xdr:col>
      <xdr:colOff>502920</xdr:colOff>
      <xdr:row>16</xdr:row>
      <xdr:rowOff>139984</xdr:rowOff>
    </xdr:to>
    <xdr:sp macro="" textlink="'Analysis 3'!L8">
      <xdr:nvSpPr>
        <xdr:cNvPr id="8248" name="TextBox 8247">
          <a:extLst>
            <a:ext uri="{FF2B5EF4-FFF2-40B4-BE49-F238E27FC236}">
              <a16:creationId xmlns:a16="http://schemas.microsoft.com/office/drawing/2014/main" id="{00000000-0008-0000-0700-000038200000}"/>
            </a:ext>
          </a:extLst>
        </xdr:cNvPr>
        <xdr:cNvSpPr txBox="1"/>
      </xdr:nvSpPr>
      <xdr:spPr>
        <a:xfrm>
          <a:off x="7772400" y="2293620"/>
          <a:ext cx="868680"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36E5E26-7C7B-442C-B0CF-B7E6ED7C99DE}" type="TxLink">
            <a:rPr lang="en-US" sz="2400" b="1" i="0" u="none" strike="noStrike">
              <a:solidFill>
                <a:srgbClr val="E76F51"/>
              </a:solidFill>
              <a:latin typeface="+mn-lt"/>
              <a:ea typeface="Tahoma" panose="020B0604030504040204" pitchFamily="34" charset="0"/>
              <a:cs typeface="Tahoma" panose="020B0604030504040204" pitchFamily="34" charset="0"/>
            </a:rPr>
            <a:pPr marL="0" indent="0" algn="l"/>
            <a:t>600</a:t>
          </a:fld>
          <a:endParaRPr lang="en-AE" sz="2400" b="1" i="0" u="none" strike="noStrike">
            <a:solidFill>
              <a:srgbClr val="E76F51"/>
            </a:solidFill>
            <a:latin typeface="+mn-lt"/>
            <a:ea typeface="Tahoma" panose="020B0604030504040204" pitchFamily="34" charset="0"/>
            <a:cs typeface="Tahoma" panose="020B0604030504040204" pitchFamily="34" charset="0"/>
          </a:endParaRPr>
        </a:p>
      </xdr:txBody>
    </xdr:sp>
    <xdr:clientData/>
  </xdr:twoCellAnchor>
  <xdr:twoCellAnchor editAs="absolute">
    <xdr:from>
      <xdr:col>7</xdr:col>
      <xdr:colOff>441960</xdr:colOff>
      <xdr:row>16</xdr:row>
      <xdr:rowOff>160020</xdr:rowOff>
    </xdr:from>
    <xdr:to>
      <xdr:col>12</xdr:col>
      <xdr:colOff>396240</xdr:colOff>
      <xdr:row>26</xdr:row>
      <xdr:rowOff>121920</xdr:rowOff>
    </xdr:to>
    <xdr:graphicFrame macro="">
      <xdr:nvGraphicFramePr>
        <xdr:cNvPr id="8252" name="Chart 8251">
          <a:extLst>
            <a:ext uri="{FF2B5EF4-FFF2-40B4-BE49-F238E27FC236}">
              <a16:creationId xmlns:a16="http://schemas.microsoft.com/office/drawing/2014/main" id="{00000000-0008-0000-0700-00003C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xdr:col>
      <xdr:colOff>68580</xdr:colOff>
      <xdr:row>13</xdr:row>
      <xdr:rowOff>9525</xdr:rowOff>
    </xdr:from>
    <xdr:to>
      <xdr:col>1</xdr:col>
      <xdr:colOff>68580</xdr:colOff>
      <xdr:row>26</xdr:row>
      <xdr:rowOff>127635</xdr:rowOff>
    </xdr:to>
    <xdr:cxnSp macro="">
      <xdr:nvCxnSpPr>
        <xdr:cNvPr id="8253" name="Straight Connector 8252">
          <a:extLst>
            <a:ext uri="{FF2B5EF4-FFF2-40B4-BE49-F238E27FC236}">
              <a16:creationId xmlns:a16="http://schemas.microsoft.com/office/drawing/2014/main" id="{00000000-0008-0000-0700-00003D200000}"/>
            </a:ext>
          </a:extLst>
        </xdr:cNvPr>
        <xdr:cNvCxnSpPr/>
      </xdr:nvCxnSpPr>
      <xdr:spPr>
        <a:xfrm flipV="1">
          <a:off x="678180" y="2036445"/>
          <a:ext cx="0" cy="2495550"/>
        </a:xfrm>
        <a:prstGeom prst="line">
          <a:avLst/>
        </a:prstGeom>
        <a:ln w="9525">
          <a:gradFill>
            <a:gsLst>
              <a:gs pos="0">
                <a:srgbClr val="0A2B43"/>
              </a:gs>
              <a:gs pos="50000">
                <a:schemeClr val="bg2">
                  <a:lumMod val="50000"/>
                </a:schemeClr>
              </a:gs>
              <a:gs pos="100000">
                <a:srgbClr val="0A2B43"/>
              </a:gs>
            </a:gsLst>
            <a:lin ang="5400000" scaled="1"/>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7</xdr:col>
      <xdr:colOff>430530</xdr:colOff>
      <xdr:row>13</xdr:row>
      <xdr:rowOff>9525</xdr:rowOff>
    </xdr:from>
    <xdr:to>
      <xdr:col>7</xdr:col>
      <xdr:colOff>430530</xdr:colOff>
      <xdr:row>26</xdr:row>
      <xdr:rowOff>127635</xdr:rowOff>
    </xdr:to>
    <xdr:cxnSp macro="">
      <xdr:nvCxnSpPr>
        <xdr:cNvPr id="8254" name="Straight Connector 8253">
          <a:extLst>
            <a:ext uri="{FF2B5EF4-FFF2-40B4-BE49-F238E27FC236}">
              <a16:creationId xmlns:a16="http://schemas.microsoft.com/office/drawing/2014/main" id="{00000000-0008-0000-0700-00003E200000}"/>
            </a:ext>
          </a:extLst>
        </xdr:cNvPr>
        <xdr:cNvCxnSpPr/>
      </xdr:nvCxnSpPr>
      <xdr:spPr>
        <a:xfrm flipV="1">
          <a:off x="3691890" y="2036445"/>
          <a:ext cx="0" cy="2495550"/>
        </a:xfrm>
        <a:prstGeom prst="line">
          <a:avLst/>
        </a:prstGeom>
        <a:ln w="9525">
          <a:gradFill>
            <a:gsLst>
              <a:gs pos="0">
                <a:srgbClr val="0A2B43"/>
              </a:gs>
              <a:gs pos="50000">
                <a:schemeClr val="bg2">
                  <a:lumMod val="50000"/>
                </a:schemeClr>
              </a:gs>
              <a:gs pos="100000">
                <a:srgbClr val="0A2B43"/>
              </a:gs>
            </a:gsLst>
            <a:lin ang="5400000" scaled="1"/>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8</xdr:col>
      <xdr:colOff>106680</xdr:colOff>
      <xdr:row>14</xdr:row>
      <xdr:rowOff>68580</xdr:rowOff>
    </xdr:from>
    <xdr:to>
      <xdr:col>10</xdr:col>
      <xdr:colOff>144780</xdr:colOff>
      <xdr:row>14</xdr:row>
      <xdr:rowOff>68580</xdr:rowOff>
    </xdr:to>
    <xdr:cxnSp macro="">
      <xdr:nvCxnSpPr>
        <xdr:cNvPr id="8256" name="Straight Connector 8255">
          <a:extLst>
            <a:ext uri="{FF2B5EF4-FFF2-40B4-BE49-F238E27FC236}">
              <a16:creationId xmlns:a16="http://schemas.microsoft.com/office/drawing/2014/main" id="{00000000-0008-0000-0700-000040200000}"/>
            </a:ext>
          </a:extLst>
        </xdr:cNvPr>
        <xdr:cNvCxnSpPr/>
      </xdr:nvCxnSpPr>
      <xdr:spPr>
        <a:xfrm>
          <a:off x="3977640" y="2278380"/>
          <a:ext cx="1257300" cy="0"/>
        </a:xfrm>
        <a:prstGeom prst="line">
          <a:avLst/>
        </a:prstGeom>
        <a:ln>
          <a:solidFill>
            <a:srgbClr val="EDF5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7</xdr:col>
      <xdr:colOff>487680</xdr:colOff>
      <xdr:row>13</xdr:row>
      <xdr:rowOff>7620</xdr:rowOff>
    </xdr:from>
    <xdr:to>
      <xdr:col>11</xdr:col>
      <xdr:colOff>22860</xdr:colOff>
      <xdr:row>14</xdr:row>
      <xdr:rowOff>91440</xdr:rowOff>
    </xdr:to>
    <xdr:sp macro="" textlink="'Analysis 3'!L7">
      <xdr:nvSpPr>
        <xdr:cNvPr id="8257" name="TextBox 8256">
          <a:extLst>
            <a:ext uri="{FF2B5EF4-FFF2-40B4-BE49-F238E27FC236}">
              <a16:creationId xmlns:a16="http://schemas.microsoft.com/office/drawing/2014/main" id="{00000000-0008-0000-0700-000041200000}"/>
            </a:ext>
          </a:extLst>
        </xdr:cNvPr>
        <xdr:cNvSpPr txBox="1"/>
      </xdr:nvSpPr>
      <xdr:spPr>
        <a:xfrm>
          <a:off x="3749040" y="2034540"/>
          <a:ext cx="19735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rPr>
            <a:t>Profit by Customer Age</a:t>
          </a:r>
          <a:endParaRPr lang="en-AE"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60960</xdr:colOff>
      <xdr:row>14</xdr:row>
      <xdr:rowOff>83820</xdr:rowOff>
    </xdr:from>
    <xdr:to>
      <xdr:col>10</xdr:col>
      <xdr:colOff>320040</xdr:colOff>
      <xdr:row>16</xdr:row>
      <xdr:rowOff>139984</xdr:rowOff>
    </xdr:to>
    <xdr:sp macro="" textlink="'Analysis 3'!X2">
      <xdr:nvSpPr>
        <xdr:cNvPr id="8258" name="TextBox 8257">
          <a:extLst>
            <a:ext uri="{FF2B5EF4-FFF2-40B4-BE49-F238E27FC236}">
              <a16:creationId xmlns:a16="http://schemas.microsoft.com/office/drawing/2014/main" id="{00000000-0008-0000-0700-000042200000}"/>
            </a:ext>
          </a:extLst>
        </xdr:cNvPr>
        <xdr:cNvSpPr txBox="1"/>
      </xdr:nvSpPr>
      <xdr:spPr>
        <a:xfrm>
          <a:off x="4541520" y="2293620"/>
          <a:ext cx="868680"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50250BB-614A-45AA-97CD-4C3955A43C17}" type="TxLink">
            <a:rPr lang="en-US" sz="2400" b="1" i="0" u="none" strike="noStrike">
              <a:solidFill>
                <a:srgbClr val="E9C46A"/>
              </a:solidFill>
              <a:latin typeface="+mn-lt"/>
              <a:ea typeface="Tahoma" panose="020B0604030504040204" pitchFamily="34" charset="0"/>
              <a:cs typeface="Tahoma" panose="020B0604030504040204" pitchFamily="34" charset="0"/>
            </a:rPr>
            <a:pPr marL="0" indent="0" algn="l"/>
            <a:t>45</a:t>
          </a:fld>
          <a:endParaRPr lang="en-AE" sz="2400" b="1" i="0" u="none" strike="noStrike">
            <a:solidFill>
              <a:srgbClr val="E9C46A"/>
            </a:solidFill>
            <a:latin typeface="+mn-lt"/>
            <a:ea typeface="Tahoma" panose="020B0604030504040204" pitchFamily="34" charset="0"/>
            <a:cs typeface="Tahoma" panose="020B0604030504040204" pitchFamily="34" charset="0"/>
          </a:endParaRPr>
        </a:p>
      </xdr:txBody>
    </xdr:sp>
    <xdr:clientData/>
  </xdr:twoCellAnchor>
  <xdr:twoCellAnchor editAs="absolute">
    <xdr:from>
      <xdr:col>7</xdr:col>
      <xdr:colOff>483870</xdr:colOff>
      <xdr:row>14</xdr:row>
      <xdr:rowOff>175260</xdr:rowOff>
    </xdr:from>
    <xdr:to>
      <xdr:col>9</xdr:col>
      <xdr:colOff>182880</xdr:colOff>
      <xdr:row>16</xdr:row>
      <xdr:rowOff>76200</xdr:rowOff>
    </xdr:to>
    <xdr:sp macro="" textlink="'Analysis 3'!L6">
      <xdr:nvSpPr>
        <xdr:cNvPr id="8259" name="TextBox 8258">
          <a:extLst>
            <a:ext uri="{FF2B5EF4-FFF2-40B4-BE49-F238E27FC236}">
              <a16:creationId xmlns:a16="http://schemas.microsoft.com/office/drawing/2014/main" id="{00000000-0008-0000-0700-000043200000}"/>
            </a:ext>
          </a:extLst>
        </xdr:cNvPr>
        <xdr:cNvSpPr txBox="1"/>
      </xdr:nvSpPr>
      <xdr:spPr>
        <a:xfrm>
          <a:off x="3745230" y="2385060"/>
          <a:ext cx="91821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1" u="none" strike="noStrike">
              <a:solidFill>
                <a:srgbClr val="EDF5FC"/>
              </a:solidFill>
              <a:latin typeface="Aptos Narrow"/>
              <a:ea typeface="Tahoma" panose="020B0604030504040204" pitchFamily="34" charset="0"/>
              <a:cs typeface="Tahoma" panose="020B0604030504040204" pitchFamily="34" charset="0"/>
            </a:rPr>
            <a:t>Average</a:t>
          </a:r>
          <a:r>
            <a:rPr lang="en-US" sz="1100" b="0" i="1" u="none" strike="noStrike" baseline="0">
              <a:solidFill>
                <a:srgbClr val="EDF5FC"/>
              </a:solidFill>
              <a:latin typeface="Aptos Narrow"/>
              <a:ea typeface="Tahoma" panose="020B0604030504040204" pitchFamily="34" charset="0"/>
              <a:cs typeface="Tahoma" panose="020B0604030504040204" pitchFamily="34" charset="0"/>
            </a:rPr>
            <a:t> Age</a:t>
          </a:r>
          <a:endParaRPr lang="en-AE" sz="1100" b="0" i="1" u="none" strike="noStrike">
            <a:solidFill>
              <a:srgbClr val="EDF5FC"/>
            </a:solidFill>
            <a:latin typeface="Aptos Narrow"/>
            <a:ea typeface="Tahoma" panose="020B0604030504040204" pitchFamily="34" charset="0"/>
            <a:cs typeface="Tahoma" panose="020B0604030504040204" pitchFamily="34" charset="0"/>
          </a:endParaRPr>
        </a:p>
      </xdr:txBody>
    </xdr:sp>
    <xdr:clientData/>
  </xdr:twoCellAnchor>
  <xdr:twoCellAnchor editAs="absolute">
    <xdr:from>
      <xdr:col>1</xdr:col>
      <xdr:colOff>236220</xdr:colOff>
      <xdr:row>15</xdr:row>
      <xdr:rowOff>0</xdr:rowOff>
    </xdr:from>
    <xdr:to>
      <xdr:col>4</xdr:col>
      <xdr:colOff>152400</xdr:colOff>
      <xdr:row>16</xdr:row>
      <xdr:rowOff>83820</xdr:rowOff>
    </xdr:to>
    <xdr:grpSp>
      <xdr:nvGrpSpPr>
        <xdr:cNvPr id="8289" name="Group 8288">
          <a:extLst>
            <a:ext uri="{FF2B5EF4-FFF2-40B4-BE49-F238E27FC236}">
              <a16:creationId xmlns:a16="http://schemas.microsoft.com/office/drawing/2014/main" id="{00000000-0008-0000-0700-000061200000}"/>
            </a:ext>
          </a:extLst>
        </xdr:cNvPr>
        <xdr:cNvGrpSpPr/>
      </xdr:nvGrpSpPr>
      <xdr:grpSpPr>
        <a:xfrm>
          <a:off x="845820" y="2392680"/>
          <a:ext cx="739140" cy="266700"/>
          <a:chOff x="845820" y="2385060"/>
          <a:chExt cx="739140" cy="266700"/>
        </a:xfrm>
      </xdr:grpSpPr>
      <xdr:sp macro="" textlink="'Analysis 3'!L6">
        <xdr:nvSpPr>
          <xdr:cNvPr id="8261" name="TextBox 8260">
            <a:extLst>
              <a:ext uri="{FF2B5EF4-FFF2-40B4-BE49-F238E27FC236}">
                <a16:creationId xmlns:a16="http://schemas.microsoft.com/office/drawing/2014/main" id="{00000000-0008-0000-0700-000045200000}"/>
              </a:ext>
            </a:extLst>
          </xdr:cNvPr>
          <xdr:cNvSpPr txBox="1"/>
        </xdr:nvSpPr>
        <xdr:spPr>
          <a:xfrm>
            <a:off x="962025" y="2385060"/>
            <a:ext cx="62293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1" u="none" strike="noStrike">
                <a:solidFill>
                  <a:srgbClr val="EDF5FC"/>
                </a:solidFill>
                <a:latin typeface="Aptos Narrow"/>
                <a:ea typeface="Tahoma" panose="020B0604030504040204" pitchFamily="34" charset="0"/>
                <a:cs typeface="Tahoma" panose="020B0604030504040204" pitchFamily="34" charset="0"/>
              </a:rPr>
              <a:t>Male</a:t>
            </a:r>
            <a:endParaRPr lang="en-AE" sz="1100" b="0" i="1" u="none" strike="noStrike">
              <a:solidFill>
                <a:srgbClr val="EDF5FC"/>
              </a:solidFill>
              <a:latin typeface="Aptos Narrow"/>
              <a:ea typeface="Tahoma" panose="020B0604030504040204" pitchFamily="34" charset="0"/>
              <a:cs typeface="Tahoma" panose="020B0604030504040204" pitchFamily="34" charset="0"/>
            </a:endParaRPr>
          </a:p>
        </xdr:txBody>
      </xdr:sp>
      <xdr:sp macro="" textlink="">
        <xdr:nvSpPr>
          <xdr:cNvPr id="8262" name="Rectangle 8261">
            <a:extLst>
              <a:ext uri="{FF2B5EF4-FFF2-40B4-BE49-F238E27FC236}">
                <a16:creationId xmlns:a16="http://schemas.microsoft.com/office/drawing/2014/main" id="{00000000-0008-0000-0700-000046200000}"/>
              </a:ext>
            </a:extLst>
          </xdr:cNvPr>
          <xdr:cNvSpPr/>
        </xdr:nvSpPr>
        <xdr:spPr>
          <a:xfrm>
            <a:off x="845820" y="2464410"/>
            <a:ext cx="108000" cy="108000"/>
          </a:xfrm>
          <a:prstGeom prst="rect">
            <a:avLst/>
          </a:prstGeom>
          <a:solidFill>
            <a:srgbClr val="06D6A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clientData/>
  </xdr:twoCellAnchor>
  <xdr:twoCellAnchor editAs="absolute">
    <xdr:from>
      <xdr:col>2</xdr:col>
      <xdr:colOff>15240</xdr:colOff>
      <xdr:row>15</xdr:row>
      <xdr:rowOff>144780</xdr:rowOff>
    </xdr:from>
    <xdr:to>
      <xdr:col>5</xdr:col>
      <xdr:colOff>160020</xdr:colOff>
      <xdr:row>18</xdr:row>
      <xdr:rowOff>18064</xdr:rowOff>
    </xdr:to>
    <xdr:sp macro="" textlink="'Gender Waffle Chart'!B5">
      <xdr:nvSpPr>
        <xdr:cNvPr id="8275" name="TextBox 8274">
          <a:extLst>
            <a:ext uri="{FF2B5EF4-FFF2-40B4-BE49-F238E27FC236}">
              <a16:creationId xmlns:a16="http://schemas.microsoft.com/office/drawing/2014/main" id="{00000000-0008-0000-0700-000053200000}"/>
            </a:ext>
          </a:extLst>
        </xdr:cNvPr>
        <xdr:cNvSpPr txBox="1"/>
      </xdr:nvSpPr>
      <xdr:spPr>
        <a:xfrm>
          <a:off x="967740" y="2537460"/>
          <a:ext cx="1234440"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9560224-25CA-45BE-8C13-DEB99E2CE867}" type="TxLink">
            <a:rPr lang="en-US" sz="2400" b="1" i="0" u="none" strike="noStrike">
              <a:solidFill>
                <a:srgbClr val="06D6A0"/>
              </a:solidFill>
              <a:latin typeface="+mn-lt"/>
              <a:ea typeface="Tahoma" panose="020B0604030504040204" pitchFamily="34" charset="0"/>
              <a:cs typeface="Tahoma" panose="020B0604030504040204" pitchFamily="34" charset="0"/>
            </a:rPr>
            <a:pPr marL="0" indent="0" algn="l"/>
            <a:t>51.5%</a:t>
          </a:fld>
          <a:endParaRPr lang="en-AE" sz="2400" b="1" i="0" u="none" strike="noStrike">
            <a:solidFill>
              <a:srgbClr val="06D6A0"/>
            </a:solidFill>
            <a:latin typeface="+mn-lt"/>
            <a:ea typeface="Tahoma" panose="020B0604030504040204" pitchFamily="34" charset="0"/>
            <a:cs typeface="Tahoma" panose="020B0604030504040204" pitchFamily="34" charset="0"/>
          </a:endParaRPr>
        </a:p>
      </xdr:txBody>
    </xdr:sp>
    <xdr:clientData/>
  </xdr:twoCellAnchor>
  <xdr:twoCellAnchor editAs="absolute">
    <xdr:from>
      <xdr:col>5</xdr:col>
      <xdr:colOff>495300</xdr:colOff>
      <xdr:row>15</xdr:row>
      <xdr:rowOff>144780</xdr:rowOff>
    </xdr:from>
    <xdr:to>
      <xdr:col>7</xdr:col>
      <xdr:colOff>419100</xdr:colOff>
      <xdr:row>18</xdr:row>
      <xdr:rowOff>18064</xdr:rowOff>
    </xdr:to>
    <xdr:sp macro="" textlink="'Gender Waffle Chart'!B6">
      <xdr:nvSpPr>
        <xdr:cNvPr id="8276" name="TextBox 8275">
          <a:extLst>
            <a:ext uri="{FF2B5EF4-FFF2-40B4-BE49-F238E27FC236}">
              <a16:creationId xmlns:a16="http://schemas.microsoft.com/office/drawing/2014/main" id="{00000000-0008-0000-0700-000054200000}"/>
            </a:ext>
          </a:extLst>
        </xdr:cNvPr>
        <xdr:cNvSpPr txBox="1"/>
      </xdr:nvSpPr>
      <xdr:spPr>
        <a:xfrm>
          <a:off x="2537460" y="2537460"/>
          <a:ext cx="1143000"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E2654E5-B9A2-41EC-B9A6-7C92851AFDE4}" type="TxLink">
            <a:rPr lang="en-US" sz="2400" b="1" i="0" u="none" strike="noStrike">
              <a:solidFill>
                <a:srgbClr val="EF476F"/>
              </a:solidFill>
              <a:latin typeface="+mn-lt"/>
              <a:ea typeface="Tahoma" panose="020B0604030504040204" pitchFamily="34" charset="0"/>
              <a:cs typeface="Tahoma" panose="020B0604030504040204" pitchFamily="34" charset="0"/>
            </a:rPr>
            <a:pPr marL="0" indent="0" algn="l"/>
            <a:t>48.5%</a:t>
          </a:fld>
          <a:endParaRPr lang="en-AE" sz="2400" b="1" i="0" u="none" strike="noStrike">
            <a:solidFill>
              <a:srgbClr val="EF476F"/>
            </a:solidFill>
            <a:latin typeface="+mn-lt"/>
            <a:ea typeface="Tahoma" panose="020B0604030504040204" pitchFamily="34" charset="0"/>
            <a:cs typeface="Tahoma" panose="020B0604030504040204" pitchFamily="34" charset="0"/>
          </a:endParaRPr>
        </a:p>
      </xdr:txBody>
    </xdr:sp>
    <xdr:clientData/>
  </xdr:twoCellAnchor>
  <xdr:twoCellAnchor editAs="absolute">
    <xdr:from>
      <xdr:col>1</xdr:col>
      <xdr:colOff>121920</xdr:colOff>
      <xdr:row>13</xdr:row>
      <xdr:rowOff>7620</xdr:rowOff>
    </xdr:from>
    <xdr:to>
      <xdr:col>6</xdr:col>
      <xdr:colOff>53340</xdr:colOff>
      <xdr:row>14</xdr:row>
      <xdr:rowOff>91440</xdr:rowOff>
    </xdr:to>
    <xdr:sp macro="" textlink="'Analysis 3'!L7">
      <xdr:nvSpPr>
        <xdr:cNvPr id="8284" name="TextBox 8283">
          <a:extLst>
            <a:ext uri="{FF2B5EF4-FFF2-40B4-BE49-F238E27FC236}">
              <a16:creationId xmlns:a16="http://schemas.microsoft.com/office/drawing/2014/main" id="{00000000-0008-0000-0700-00005C200000}"/>
            </a:ext>
          </a:extLst>
        </xdr:cNvPr>
        <xdr:cNvSpPr txBox="1"/>
      </xdr:nvSpPr>
      <xdr:spPr>
        <a:xfrm>
          <a:off x="731520" y="2034540"/>
          <a:ext cx="19735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rPr>
            <a:t>Profit by Gender</a:t>
          </a:r>
          <a:endParaRPr lang="en-AE"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xdr:col>
      <xdr:colOff>266700</xdr:colOff>
      <xdr:row>14</xdr:row>
      <xdr:rowOff>68580</xdr:rowOff>
    </xdr:from>
    <xdr:to>
      <xdr:col>4</xdr:col>
      <xdr:colOff>373380</xdr:colOff>
      <xdr:row>14</xdr:row>
      <xdr:rowOff>68580</xdr:rowOff>
    </xdr:to>
    <xdr:cxnSp macro="">
      <xdr:nvCxnSpPr>
        <xdr:cNvPr id="8285" name="Straight Connector 8284">
          <a:extLst>
            <a:ext uri="{FF2B5EF4-FFF2-40B4-BE49-F238E27FC236}">
              <a16:creationId xmlns:a16="http://schemas.microsoft.com/office/drawing/2014/main" id="{00000000-0008-0000-0700-00005D200000}"/>
            </a:ext>
          </a:extLst>
        </xdr:cNvPr>
        <xdr:cNvCxnSpPr/>
      </xdr:nvCxnSpPr>
      <xdr:spPr>
        <a:xfrm>
          <a:off x="876300" y="2278380"/>
          <a:ext cx="929640" cy="0"/>
        </a:xfrm>
        <a:prstGeom prst="line">
          <a:avLst/>
        </a:prstGeom>
        <a:ln>
          <a:solidFill>
            <a:srgbClr val="EDF5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5</xdr:col>
      <xdr:colOff>350520</xdr:colOff>
      <xdr:row>15</xdr:row>
      <xdr:rowOff>0</xdr:rowOff>
    </xdr:from>
    <xdr:to>
      <xdr:col>6</xdr:col>
      <xdr:colOff>501015</xdr:colOff>
      <xdr:row>16</xdr:row>
      <xdr:rowOff>83820</xdr:rowOff>
    </xdr:to>
    <xdr:grpSp>
      <xdr:nvGrpSpPr>
        <xdr:cNvPr id="8290" name="Group 8289">
          <a:extLst>
            <a:ext uri="{FF2B5EF4-FFF2-40B4-BE49-F238E27FC236}">
              <a16:creationId xmlns:a16="http://schemas.microsoft.com/office/drawing/2014/main" id="{00000000-0008-0000-0700-000062200000}"/>
            </a:ext>
          </a:extLst>
        </xdr:cNvPr>
        <xdr:cNvGrpSpPr/>
      </xdr:nvGrpSpPr>
      <xdr:grpSpPr>
        <a:xfrm>
          <a:off x="2392680" y="2392680"/>
          <a:ext cx="760095" cy="266700"/>
          <a:chOff x="2148840" y="2324100"/>
          <a:chExt cx="760095" cy="266700"/>
        </a:xfrm>
      </xdr:grpSpPr>
      <xdr:sp macro="" textlink="">
        <xdr:nvSpPr>
          <xdr:cNvPr id="8264" name="Oval 8263">
            <a:extLst>
              <a:ext uri="{FF2B5EF4-FFF2-40B4-BE49-F238E27FC236}">
                <a16:creationId xmlns:a16="http://schemas.microsoft.com/office/drawing/2014/main" id="{00000000-0008-0000-0700-000048200000}"/>
              </a:ext>
            </a:extLst>
          </xdr:cNvPr>
          <xdr:cNvSpPr/>
        </xdr:nvSpPr>
        <xdr:spPr>
          <a:xfrm>
            <a:off x="2148840" y="2394450"/>
            <a:ext cx="126000" cy="126000"/>
          </a:xfrm>
          <a:prstGeom prst="ellipse">
            <a:avLst/>
          </a:prstGeom>
          <a:solidFill>
            <a:srgbClr val="EF476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Analysis 3'!L6">
        <xdr:nvSpPr>
          <xdr:cNvPr id="8288" name="TextBox 8287">
            <a:extLst>
              <a:ext uri="{FF2B5EF4-FFF2-40B4-BE49-F238E27FC236}">
                <a16:creationId xmlns:a16="http://schemas.microsoft.com/office/drawing/2014/main" id="{00000000-0008-0000-0700-000060200000}"/>
              </a:ext>
            </a:extLst>
          </xdr:cNvPr>
          <xdr:cNvSpPr txBox="1"/>
        </xdr:nvSpPr>
        <xdr:spPr>
          <a:xfrm>
            <a:off x="2286000" y="2324100"/>
            <a:ext cx="62293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1" u="none" strike="noStrike">
                <a:solidFill>
                  <a:srgbClr val="EDF5FC"/>
                </a:solidFill>
                <a:latin typeface="Aptos Narrow"/>
                <a:ea typeface="Tahoma" panose="020B0604030504040204" pitchFamily="34" charset="0"/>
                <a:cs typeface="Tahoma" panose="020B0604030504040204" pitchFamily="34" charset="0"/>
              </a:rPr>
              <a:t>Female</a:t>
            </a:r>
            <a:endParaRPr lang="en-AE" sz="1100" b="0" i="1" u="none" strike="noStrike">
              <a:solidFill>
                <a:srgbClr val="EDF5FC"/>
              </a:solidFill>
              <a:latin typeface="Aptos Narrow"/>
              <a:ea typeface="Tahoma" panose="020B0604030504040204" pitchFamily="34" charset="0"/>
              <a:cs typeface="Tahoma" panose="020B0604030504040204" pitchFamily="34" charset="0"/>
            </a:endParaRPr>
          </a:p>
        </xdr:txBody>
      </xdr:sp>
    </xdr:grpSp>
    <xdr:clientData/>
  </xdr:twoCellAnchor>
  <xdr:twoCellAnchor editAs="absolute">
    <xdr:from>
      <xdr:col>2</xdr:col>
      <xdr:colOff>62865</xdr:colOff>
      <xdr:row>18</xdr:row>
      <xdr:rowOff>83820</xdr:rowOff>
    </xdr:from>
    <xdr:to>
      <xdr:col>7</xdr:col>
      <xdr:colOff>93345</xdr:colOff>
      <xdr:row>26</xdr:row>
      <xdr:rowOff>60960</xdr:rowOff>
    </xdr:to>
    <xdr:pic>
      <xdr:nvPicPr>
        <xdr:cNvPr id="8292" name="Picture 8291">
          <a:extLst>
            <a:ext uri="{FF2B5EF4-FFF2-40B4-BE49-F238E27FC236}">
              <a16:creationId xmlns:a16="http://schemas.microsoft.com/office/drawing/2014/main" id="{00000000-0008-0000-0700-0000642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15365" y="3025140"/>
          <a:ext cx="2339340" cy="1440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83820</xdr:colOff>
      <xdr:row>30</xdr:row>
      <xdr:rowOff>38100</xdr:rowOff>
    </xdr:from>
    <xdr:to>
      <xdr:col>10</xdr:col>
      <xdr:colOff>426720</xdr:colOff>
      <xdr:row>42</xdr:row>
      <xdr:rowOff>30480</xdr:rowOff>
    </xdr:to>
    <xdr:graphicFrame macro="">
      <xdr:nvGraphicFramePr>
        <xdr:cNvPr id="8293" name="Chart 8292">
          <a:extLst>
            <a:ext uri="{FF2B5EF4-FFF2-40B4-BE49-F238E27FC236}">
              <a16:creationId xmlns:a16="http://schemas.microsoft.com/office/drawing/2014/main" id="{00000000-0008-0000-0700-000065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68580</xdr:colOff>
      <xdr:row>28</xdr:row>
      <xdr:rowOff>83820</xdr:rowOff>
    </xdr:from>
    <xdr:to>
      <xdr:col>1</xdr:col>
      <xdr:colOff>68580</xdr:colOff>
      <xdr:row>40</xdr:row>
      <xdr:rowOff>167640</xdr:rowOff>
    </xdr:to>
    <xdr:cxnSp macro="">
      <xdr:nvCxnSpPr>
        <xdr:cNvPr id="8294" name="Straight Connector 8293">
          <a:extLst>
            <a:ext uri="{FF2B5EF4-FFF2-40B4-BE49-F238E27FC236}">
              <a16:creationId xmlns:a16="http://schemas.microsoft.com/office/drawing/2014/main" id="{00000000-0008-0000-0700-000066200000}"/>
            </a:ext>
          </a:extLst>
        </xdr:cNvPr>
        <xdr:cNvCxnSpPr/>
      </xdr:nvCxnSpPr>
      <xdr:spPr>
        <a:xfrm flipV="1">
          <a:off x="678180" y="4853940"/>
          <a:ext cx="0" cy="2278380"/>
        </a:xfrm>
        <a:prstGeom prst="line">
          <a:avLst/>
        </a:prstGeom>
        <a:ln w="9525">
          <a:gradFill>
            <a:gsLst>
              <a:gs pos="0">
                <a:srgbClr val="0A2B43"/>
              </a:gs>
              <a:gs pos="50000">
                <a:schemeClr val="bg2">
                  <a:lumMod val="50000"/>
                </a:schemeClr>
              </a:gs>
              <a:gs pos="100000">
                <a:srgbClr val="0A2B43"/>
              </a:gs>
            </a:gsLst>
            <a:lin ang="5400000" scaled="1"/>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10</xdr:col>
      <xdr:colOff>472440</xdr:colOff>
      <xdr:row>28</xdr:row>
      <xdr:rowOff>60960</xdr:rowOff>
    </xdr:from>
    <xdr:to>
      <xdr:col>10</xdr:col>
      <xdr:colOff>472440</xdr:colOff>
      <xdr:row>40</xdr:row>
      <xdr:rowOff>144780</xdr:rowOff>
    </xdr:to>
    <xdr:cxnSp macro="">
      <xdr:nvCxnSpPr>
        <xdr:cNvPr id="8301" name="Straight Connector 8300">
          <a:extLst>
            <a:ext uri="{FF2B5EF4-FFF2-40B4-BE49-F238E27FC236}">
              <a16:creationId xmlns:a16="http://schemas.microsoft.com/office/drawing/2014/main" id="{00000000-0008-0000-0700-00006D200000}"/>
            </a:ext>
          </a:extLst>
        </xdr:cNvPr>
        <xdr:cNvCxnSpPr/>
      </xdr:nvCxnSpPr>
      <xdr:spPr>
        <a:xfrm flipV="1">
          <a:off x="5562600" y="4831080"/>
          <a:ext cx="0" cy="2278380"/>
        </a:xfrm>
        <a:prstGeom prst="line">
          <a:avLst/>
        </a:prstGeom>
        <a:ln w="9525">
          <a:gradFill>
            <a:gsLst>
              <a:gs pos="0">
                <a:srgbClr val="0A2B43"/>
              </a:gs>
              <a:gs pos="50000">
                <a:schemeClr val="bg2">
                  <a:lumMod val="50000"/>
                </a:schemeClr>
              </a:gs>
              <a:gs pos="100000">
                <a:srgbClr val="0A2B43"/>
              </a:gs>
            </a:gsLst>
            <a:lin ang="5400000" scaled="1"/>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xdr:col>
      <xdr:colOff>121920</xdr:colOff>
      <xdr:row>28</xdr:row>
      <xdr:rowOff>91440</xdr:rowOff>
    </xdr:from>
    <xdr:to>
      <xdr:col>6</xdr:col>
      <xdr:colOff>510540</xdr:colOff>
      <xdr:row>29</xdr:row>
      <xdr:rowOff>175260</xdr:rowOff>
    </xdr:to>
    <xdr:sp macro="" textlink="'Analysis 3'!L7">
      <xdr:nvSpPr>
        <xdr:cNvPr id="8302" name="TextBox 8301">
          <a:extLst>
            <a:ext uri="{FF2B5EF4-FFF2-40B4-BE49-F238E27FC236}">
              <a16:creationId xmlns:a16="http://schemas.microsoft.com/office/drawing/2014/main" id="{00000000-0008-0000-0700-00006E200000}"/>
            </a:ext>
          </a:extLst>
        </xdr:cNvPr>
        <xdr:cNvSpPr txBox="1"/>
      </xdr:nvSpPr>
      <xdr:spPr>
        <a:xfrm>
          <a:off x="731520" y="4861560"/>
          <a:ext cx="24307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rPr>
            <a:t>Profit Trend (MoM Growth Rate)</a:t>
          </a:r>
          <a:endParaRPr lang="en-AE"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xdr:col>
      <xdr:colOff>266700</xdr:colOff>
      <xdr:row>29</xdr:row>
      <xdr:rowOff>152400</xdr:rowOff>
    </xdr:from>
    <xdr:to>
      <xdr:col>6</xdr:col>
      <xdr:colOff>220980</xdr:colOff>
      <xdr:row>29</xdr:row>
      <xdr:rowOff>152400</xdr:rowOff>
    </xdr:to>
    <xdr:cxnSp macro="">
      <xdr:nvCxnSpPr>
        <xdr:cNvPr id="8303" name="Straight Connector 8302">
          <a:extLst>
            <a:ext uri="{FF2B5EF4-FFF2-40B4-BE49-F238E27FC236}">
              <a16:creationId xmlns:a16="http://schemas.microsoft.com/office/drawing/2014/main" id="{00000000-0008-0000-0700-00006F200000}"/>
            </a:ext>
          </a:extLst>
        </xdr:cNvPr>
        <xdr:cNvCxnSpPr/>
      </xdr:nvCxnSpPr>
      <xdr:spPr>
        <a:xfrm>
          <a:off x="876300" y="5105400"/>
          <a:ext cx="1996440" cy="0"/>
        </a:xfrm>
        <a:prstGeom prst="line">
          <a:avLst/>
        </a:prstGeom>
        <a:ln>
          <a:solidFill>
            <a:srgbClr val="EDF5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10</xdr:col>
      <xdr:colOff>480060</xdr:colOff>
      <xdr:row>30</xdr:row>
      <xdr:rowOff>53340</xdr:rowOff>
    </xdr:from>
    <xdr:to>
      <xdr:col>18</xdr:col>
      <xdr:colOff>495300</xdr:colOff>
      <xdr:row>42</xdr:row>
      <xdr:rowOff>30480</xdr:rowOff>
    </xdr:to>
    <xdr:graphicFrame macro="">
      <xdr:nvGraphicFramePr>
        <xdr:cNvPr id="8305" name="Chart 8304">
          <a:extLst>
            <a:ext uri="{FF2B5EF4-FFF2-40B4-BE49-F238E27FC236}">
              <a16:creationId xmlns:a16="http://schemas.microsoft.com/office/drawing/2014/main" id="{00000000-0008-0000-0700-000071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10</xdr:col>
      <xdr:colOff>533400</xdr:colOff>
      <xdr:row>28</xdr:row>
      <xdr:rowOff>91440</xdr:rowOff>
    </xdr:from>
    <xdr:to>
      <xdr:col>14</xdr:col>
      <xdr:colOff>525780</xdr:colOff>
      <xdr:row>29</xdr:row>
      <xdr:rowOff>175260</xdr:rowOff>
    </xdr:to>
    <xdr:sp macro="" textlink="'Analysis 3'!L7">
      <xdr:nvSpPr>
        <xdr:cNvPr id="8307" name="TextBox 8306">
          <a:extLst>
            <a:ext uri="{FF2B5EF4-FFF2-40B4-BE49-F238E27FC236}">
              <a16:creationId xmlns:a16="http://schemas.microsoft.com/office/drawing/2014/main" id="{00000000-0008-0000-0700-000073200000}"/>
            </a:ext>
          </a:extLst>
        </xdr:cNvPr>
        <xdr:cNvSpPr txBox="1"/>
      </xdr:nvSpPr>
      <xdr:spPr>
        <a:xfrm>
          <a:off x="5623560" y="4861560"/>
          <a:ext cx="24307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rPr>
            <a:t>Profit by Day</a:t>
          </a:r>
          <a:endParaRPr lang="en-AE"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11</xdr:col>
      <xdr:colOff>83820</xdr:colOff>
      <xdr:row>29</xdr:row>
      <xdr:rowOff>152400</xdr:rowOff>
    </xdr:from>
    <xdr:to>
      <xdr:col>12</xdr:col>
      <xdr:colOff>167640</xdr:colOff>
      <xdr:row>29</xdr:row>
      <xdr:rowOff>152400</xdr:rowOff>
    </xdr:to>
    <xdr:cxnSp macro="">
      <xdr:nvCxnSpPr>
        <xdr:cNvPr id="8308" name="Straight Connector 8307">
          <a:extLst>
            <a:ext uri="{FF2B5EF4-FFF2-40B4-BE49-F238E27FC236}">
              <a16:creationId xmlns:a16="http://schemas.microsoft.com/office/drawing/2014/main" id="{00000000-0008-0000-0700-000074200000}"/>
            </a:ext>
          </a:extLst>
        </xdr:cNvPr>
        <xdr:cNvCxnSpPr/>
      </xdr:nvCxnSpPr>
      <xdr:spPr>
        <a:xfrm>
          <a:off x="5783580" y="5105400"/>
          <a:ext cx="693420" cy="0"/>
        </a:xfrm>
        <a:prstGeom prst="line">
          <a:avLst/>
        </a:prstGeom>
        <a:ln>
          <a:solidFill>
            <a:srgbClr val="EDF5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19</xdr:col>
      <xdr:colOff>145256</xdr:colOff>
      <xdr:row>7</xdr:row>
      <xdr:rowOff>165735</xdr:rowOff>
    </xdr:from>
    <xdr:to>
      <xdr:col>24</xdr:col>
      <xdr:colOff>571024</xdr:colOff>
      <xdr:row>7</xdr:row>
      <xdr:rowOff>165735</xdr:rowOff>
    </xdr:to>
    <xdr:cxnSp macro="">
      <xdr:nvCxnSpPr>
        <xdr:cNvPr id="8322" name="Straight Connector 8321">
          <a:extLst>
            <a:ext uri="{FF2B5EF4-FFF2-40B4-BE49-F238E27FC236}">
              <a16:creationId xmlns:a16="http://schemas.microsoft.com/office/drawing/2014/main" id="{00000000-0008-0000-0700-000082200000}"/>
            </a:ext>
          </a:extLst>
        </xdr:cNvPr>
        <xdr:cNvCxnSpPr/>
      </xdr:nvCxnSpPr>
      <xdr:spPr>
        <a:xfrm flipH="1">
          <a:off x="10721816" y="1095375"/>
          <a:ext cx="3473768" cy="0"/>
        </a:xfrm>
        <a:prstGeom prst="line">
          <a:avLst/>
        </a:prstGeom>
        <a:ln w="9525">
          <a:gradFill flip="none" rotWithShape="1">
            <a:gsLst>
              <a:gs pos="0">
                <a:srgbClr val="0A2B43"/>
              </a:gs>
              <a:gs pos="50000">
                <a:schemeClr val="bg2">
                  <a:lumMod val="50000"/>
                </a:schemeClr>
              </a:gs>
              <a:gs pos="100000">
                <a:srgbClr val="0A2B43"/>
              </a:gs>
            </a:gsLst>
            <a:lin ang="0" scaled="1"/>
            <a:tileRect/>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19</xdr:col>
      <xdr:colOff>144780</xdr:colOff>
      <xdr:row>8</xdr:row>
      <xdr:rowOff>140018</xdr:rowOff>
    </xdr:from>
    <xdr:to>
      <xdr:col>24</xdr:col>
      <xdr:colOff>571500</xdr:colOff>
      <xdr:row>14</xdr:row>
      <xdr:rowOff>71438</xdr:rowOff>
    </xdr:to>
    <xdr:grpSp>
      <xdr:nvGrpSpPr>
        <xdr:cNvPr id="8346" name="Group 8345">
          <a:extLst>
            <a:ext uri="{FF2B5EF4-FFF2-40B4-BE49-F238E27FC236}">
              <a16:creationId xmlns:a16="http://schemas.microsoft.com/office/drawing/2014/main" id="{00000000-0008-0000-0700-00009A200000}"/>
            </a:ext>
          </a:extLst>
        </xdr:cNvPr>
        <xdr:cNvGrpSpPr/>
      </xdr:nvGrpSpPr>
      <xdr:grpSpPr>
        <a:xfrm>
          <a:off x="10721340" y="1252538"/>
          <a:ext cx="3474720" cy="1028700"/>
          <a:chOff x="10721340" y="1211580"/>
          <a:chExt cx="3474720" cy="1028700"/>
        </a:xfrm>
      </xdr:grpSpPr>
      <xdr:grpSp>
        <xdr:nvGrpSpPr>
          <xdr:cNvPr id="8343" name="Group 8342">
            <a:extLst>
              <a:ext uri="{FF2B5EF4-FFF2-40B4-BE49-F238E27FC236}">
                <a16:creationId xmlns:a16="http://schemas.microsoft.com/office/drawing/2014/main" id="{00000000-0008-0000-0700-000097200000}"/>
              </a:ext>
            </a:extLst>
          </xdr:cNvPr>
          <xdr:cNvGrpSpPr/>
        </xdr:nvGrpSpPr>
        <xdr:grpSpPr>
          <a:xfrm>
            <a:off x="10721340" y="1211580"/>
            <a:ext cx="1028700" cy="1028700"/>
            <a:chOff x="10721340" y="1211580"/>
            <a:chExt cx="1028700" cy="1028700"/>
          </a:xfrm>
        </xdr:grpSpPr>
        <xdr:grpSp>
          <xdr:nvGrpSpPr>
            <xdr:cNvPr id="8311" name="Group 8310">
              <a:extLst>
                <a:ext uri="{FF2B5EF4-FFF2-40B4-BE49-F238E27FC236}">
                  <a16:creationId xmlns:a16="http://schemas.microsoft.com/office/drawing/2014/main" id="{00000000-0008-0000-0700-000077200000}"/>
                </a:ext>
              </a:extLst>
            </xdr:cNvPr>
            <xdr:cNvGrpSpPr/>
          </xdr:nvGrpSpPr>
          <xdr:grpSpPr>
            <a:xfrm>
              <a:off x="10721340" y="1211580"/>
              <a:ext cx="1028700" cy="1028700"/>
              <a:chOff x="9845040" y="3261360"/>
              <a:chExt cx="1120140" cy="1120140"/>
            </a:xfrm>
          </xdr:grpSpPr>
          <xdr:sp macro="" textlink="">
            <xdr:nvSpPr>
              <xdr:cNvPr id="8312" name="Oval 8311">
                <a:extLst>
                  <a:ext uri="{FF2B5EF4-FFF2-40B4-BE49-F238E27FC236}">
                    <a16:creationId xmlns:a16="http://schemas.microsoft.com/office/drawing/2014/main" id="{00000000-0008-0000-0700-000078200000}"/>
                  </a:ext>
                </a:extLst>
              </xdr:cNvPr>
              <xdr:cNvSpPr/>
            </xdr:nvSpPr>
            <xdr:spPr>
              <a:xfrm>
                <a:off x="9845040" y="3261360"/>
                <a:ext cx="1120140" cy="1120140"/>
              </a:xfrm>
              <a:prstGeom prst="ellipse">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313" name="Oval 8312">
                <a:extLst>
                  <a:ext uri="{FF2B5EF4-FFF2-40B4-BE49-F238E27FC236}">
                    <a16:creationId xmlns:a16="http://schemas.microsoft.com/office/drawing/2014/main" id="{00000000-0008-0000-0700-000079200000}"/>
                  </a:ext>
                </a:extLst>
              </xdr:cNvPr>
              <xdr:cNvSpPr/>
            </xdr:nvSpPr>
            <xdr:spPr>
              <a:xfrm>
                <a:off x="9921240" y="3337560"/>
                <a:ext cx="960120" cy="960120"/>
              </a:xfrm>
              <a:prstGeom prst="ellipse">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sp macro="" textlink="'Analysis 3'!AS2">
          <xdr:nvSpPr>
            <xdr:cNvPr id="8314" name="TextBox 8313">
              <a:extLst>
                <a:ext uri="{FF2B5EF4-FFF2-40B4-BE49-F238E27FC236}">
                  <a16:creationId xmlns:a16="http://schemas.microsoft.com/office/drawing/2014/main" id="{00000000-0008-0000-0700-00007A200000}"/>
                </a:ext>
              </a:extLst>
            </xdr:cNvPr>
            <xdr:cNvSpPr txBox="1"/>
          </xdr:nvSpPr>
          <xdr:spPr>
            <a:xfrm>
              <a:off x="10928089" y="1668780"/>
              <a:ext cx="615203"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1CAAA7-EFF1-4A36-94C7-738C6F44F99B}" type="TxLink">
                <a:rPr lang="en-US" sz="1800" b="1" i="0" u="none" strike="noStrike">
                  <a:solidFill>
                    <a:srgbClr val="F4A261"/>
                  </a:solidFill>
                  <a:latin typeface="+mn-lt"/>
                  <a:ea typeface="Tahoma" panose="020B0604030504040204" pitchFamily="34" charset="0"/>
                  <a:cs typeface="Tahoma" panose="020B0604030504040204" pitchFamily="34" charset="0"/>
                </a:rPr>
                <a:pPr marL="0" indent="0" algn="ctr"/>
                <a:t>100</a:t>
              </a:fld>
              <a:endParaRPr lang="en-AE" sz="1800" b="1" i="0" u="none" strike="noStrike">
                <a:solidFill>
                  <a:srgbClr val="F4A261"/>
                </a:solidFill>
                <a:latin typeface="+mn-lt"/>
                <a:ea typeface="Tahoma" panose="020B0604030504040204" pitchFamily="34" charset="0"/>
                <a:cs typeface="Tahoma" panose="020B0604030504040204" pitchFamily="34" charset="0"/>
              </a:endParaRPr>
            </a:p>
          </xdr:txBody>
        </xdr:sp>
        <xdr:sp macro="" textlink="'Analysis 1'!A2">
          <xdr:nvSpPr>
            <xdr:cNvPr id="8315" name="TextBox 8314">
              <a:extLst>
                <a:ext uri="{FF2B5EF4-FFF2-40B4-BE49-F238E27FC236}">
                  <a16:creationId xmlns:a16="http://schemas.microsoft.com/office/drawing/2014/main" id="{00000000-0008-0000-0700-00007B200000}"/>
                </a:ext>
              </a:extLst>
            </xdr:cNvPr>
            <xdr:cNvSpPr txBox="1"/>
          </xdr:nvSpPr>
          <xdr:spPr>
            <a:xfrm>
              <a:off x="10857604" y="1287780"/>
              <a:ext cx="756173"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000" b="0">
                  <a:solidFill>
                    <a:schemeClr val="bg1"/>
                  </a:solidFill>
                  <a:latin typeface="Tahoma" panose="020B0604030504040204" pitchFamily="34" charset="0"/>
                  <a:ea typeface="Tahoma" panose="020B0604030504040204" pitchFamily="34" charset="0"/>
                  <a:cs typeface="Tahoma" panose="020B0604030504040204" pitchFamily="34" charset="0"/>
                </a:rPr>
                <a:t>Quantity Sold</a:t>
              </a:r>
            </a:p>
          </xdr:txBody>
        </xdr:sp>
      </xdr:grpSp>
      <xdr:grpSp>
        <xdr:nvGrpSpPr>
          <xdr:cNvPr id="8344" name="Group 8343">
            <a:extLst>
              <a:ext uri="{FF2B5EF4-FFF2-40B4-BE49-F238E27FC236}">
                <a16:creationId xmlns:a16="http://schemas.microsoft.com/office/drawing/2014/main" id="{00000000-0008-0000-0700-000098200000}"/>
              </a:ext>
            </a:extLst>
          </xdr:cNvPr>
          <xdr:cNvGrpSpPr/>
        </xdr:nvGrpSpPr>
        <xdr:grpSpPr>
          <a:xfrm>
            <a:off x="11944350" y="1211580"/>
            <a:ext cx="1028700" cy="1028700"/>
            <a:chOff x="11944350" y="1211580"/>
            <a:chExt cx="1028700" cy="1028700"/>
          </a:xfrm>
        </xdr:grpSpPr>
        <xdr:grpSp>
          <xdr:nvGrpSpPr>
            <xdr:cNvPr id="8329" name="Group 8328">
              <a:extLst>
                <a:ext uri="{FF2B5EF4-FFF2-40B4-BE49-F238E27FC236}">
                  <a16:creationId xmlns:a16="http://schemas.microsoft.com/office/drawing/2014/main" id="{00000000-0008-0000-0700-000089200000}"/>
                </a:ext>
              </a:extLst>
            </xdr:cNvPr>
            <xdr:cNvGrpSpPr/>
          </xdr:nvGrpSpPr>
          <xdr:grpSpPr>
            <a:xfrm>
              <a:off x="11944350" y="1211580"/>
              <a:ext cx="1028700" cy="1028700"/>
              <a:chOff x="9845040" y="3261360"/>
              <a:chExt cx="1120140" cy="1120140"/>
            </a:xfrm>
          </xdr:grpSpPr>
          <xdr:sp macro="" textlink="">
            <xdr:nvSpPr>
              <xdr:cNvPr id="8330" name="Oval 8329">
                <a:extLst>
                  <a:ext uri="{FF2B5EF4-FFF2-40B4-BE49-F238E27FC236}">
                    <a16:creationId xmlns:a16="http://schemas.microsoft.com/office/drawing/2014/main" id="{00000000-0008-0000-0700-00008A200000}"/>
                  </a:ext>
                </a:extLst>
              </xdr:cNvPr>
              <xdr:cNvSpPr/>
            </xdr:nvSpPr>
            <xdr:spPr>
              <a:xfrm>
                <a:off x="9845040" y="3261360"/>
                <a:ext cx="1120140" cy="1120140"/>
              </a:xfrm>
              <a:prstGeom prst="ellipse">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331" name="Oval 8330">
                <a:extLst>
                  <a:ext uri="{FF2B5EF4-FFF2-40B4-BE49-F238E27FC236}">
                    <a16:creationId xmlns:a16="http://schemas.microsoft.com/office/drawing/2014/main" id="{00000000-0008-0000-0700-00008B200000}"/>
                  </a:ext>
                </a:extLst>
              </xdr:cNvPr>
              <xdr:cNvSpPr/>
            </xdr:nvSpPr>
            <xdr:spPr>
              <a:xfrm>
                <a:off x="9921240" y="3337560"/>
                <a:ext cx="960120" cy="960120"/>
              </a:xfrm>
              <a:prstGeom prst="ellipse">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sp macro="" textlink="'Analysis 1'!A2">
          <xdr:nvSpPr>
            <xdr:cNvPr id="8332" name="TextBox 8331">
              <a:extLst>
                <a:ext uri="{FF2B5EF4-FFF2-40B4-BE49-F238E27FC236}">
                  <a16:creationId xmlns:a16="http://schemas.microsoft.com/office/drawing/2014/main" id="{00000000-0008-0000-0700-00008C200000}"/>
                </a:ext>
              </a:extLst>
            </xdr:cNvPr>
            <xdr:cNvSpPr txBox="1"/>
          </xdr:nvSpPr>
          <xdr:spPr>
            <a:xfrm>
              <a:off x="12058650" y="1287780"/>
              <a:ext cx="8001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000" b="0">
                  <a:solidFill>
                    <a:schemeClr val="bg1"/>
                  </a:solidFill>
                  <a:latin typeface="Tahoma" panose="020B0604030504040204" pitchFamily="34" charset="0"/>
                  <a:ea typeface="Tahoma" panose="020B0604030504040204" pitchFamily="34" charset="0"/>
                  <a:cs typeface="Tahoma" panose="020B0604030504040204" pitchFamily="34" charset="0"/>
                </a:rPr>
                <a:t>Return Rate</a:t>
              </a:r>
            </a:p>
          </xdr:txBody>
        </xdr:sp>
        <xdr:sp macro="" textlink="'Analysis 3'!AT2">
          <xdr:nvSpPr>
            <xdr:cNvPr id="8334" name="TextBox 8333">
              <a:extLst>
                <a:ext uri="{FF2B5EF4-FFF2-40B4-BE49-F238E27FC236}">
                  <a16:creationId xmlns:a16="http://schemas.microsoft.com/office/drawing/2014/main" id="{00000000-0008-0000-0700-00008E200000}"/>
                </a:ext>
              </a:extLst>
            </xdr:cNvPr>
            <xdr:cNvSpPr txBox="1"/>
          </xdr:nvSpPr>
          <xdr:spPr>
            <a:xfrm>
              <a:off x="12028170" y="1668780"/>
              <a:ext cx="861060"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8751C52-C57F-46B1-9B6D-1D8F3B4B7E66}" type="TxLink">
                <a:rPr lang="en-US" sz="1800" b="1" i="0" u="none" strike="noStrike">
                  <a:solidFill>
                    <a:srgbClr val="F4A261"/>
                  </a:solidFill>
                  <a:latin typeface="+mn-lt"/>
                  <a:ea typeface="Tahoma" panose="020B0604030504040204" pitchFamily="34" charset="0"/>
                  <a:cs typeface="Tahoma" panose="020B0604030504040204" pitchFamily="34" charset="0"/>
                </a:rPr>
                <a:pPr marL="0" indent="0" algn="ctr"/>
                <a:t>8.03%</a:t>
              </a:fld>
              <a:endParaRPr lang="en-AE" sz="1800" b="1" i="0" u="none" strike="noStrike">
                <a:solidFill>
                  <a:srgbClr val="F4A261"/>
                </a:solidFill>
                <a:latin typeface="+mn-lt"/>
                <a:ea typeface="Tahoma" panose="020B0604030504040204" pitchFamily="34" charset="0"/>
                <a:cs typeface="Tahoma" panose="020B0604030504040204" pitchFamily="34" charset="0"/>
              </a:endParaRPr>
            </a:p>
          </xdr:txBody>
        </xdr:sp>
      </xdr:grpSp>
      <xdr:grpSp>
        <xdr:nvGrpSpPr>
          <xdr:cNvPr id="8345" name="Group 8344">
            <a:extLst>
              <a:ext uri="{FF2B5EF4-FFF2-40B4-BE49-F238E27FC236}">
                <a16:creationId xmlns:a16="http://schemas.microsoft.com/office/drawing/2014/main" id="{00000000-0008-0000-0700-000099200000}"/>
              </a:ext>
            </a:extLst>
          </xdr:cNvPr>
          <xdr:cNvGrpSpPr/>
        </xdr:nvGrpSpPr>
        <xdr:grpSpPr>
          <a:xfrm>
            <a:off x="13167360" y="1211580"/>
            <a:ext cx="1028700" cy="1028700"/>
            <a:chOff x="13167360" y="1211580"/>
            <a:chExt cx="1028700" cy="1028700"/>
          </a:xfrm>
        </xdr:grpSpPr>
        <xdr:grpSp>
          <xdr:nvGrpSpPr>
            <xdr:cNvPr id="8326" name="Group 8325">
              <a:extLst>
                <a:ext uri="{FF2B5EF4-FFF2-40B4-BE49-F238E27FC236}">
                  <a16:creationId xmlns:a16="http://schemas.microsoft.com/office/drawing/2014/main" id="{00000000-0008-0000-0700-000086200000}"/>
                </a:ext>
              </a:extLst>
            </xdr:cNvPr>
            <xdr:cNvGrpSpPr/>
          </xdr:nvGrpSpPr>
          <xdr:grpSpPr>
            <a:xfrm>
              <a:off x="13167360" y="1211580"/>
              <a:ext cx="1028700" cy="1028700"/>
              <a:chOff x="9845040" y="3261360"/>
              <a:chExt cx="1120140" cy="1120140"/>
            </a:xfrm>
          </xdr:grpSpPr>
          <xdr:sp macro="" textlink="">
            <xdr:nvSpPr>
              <xdr:cNvPr id="8327" name="Oval 8326">
                <a:extLst>
                  <a:ext uri="{FF2B5EF4-FFF2-40B4-BE49-F238E27FC236}">
                    <a16:creationId xmlns:a16="http://schemas.microsoft.com/office/drawing/2014/main" id="{00000000-0008-0000-0700-000087200000}"/>
                  </a:ext>
                </a:extLst>
              </xdr:cNvPr>
              <xdr:cNvSpPr/>
            </xdr:nvSpPr>
            <xdr:spPr>
              <a:xfrm>
                <a:off x="9845040" y="3261360"/>
                <a:ext cx="1120140" cy="1120140"/>
              </a:xfrm>
              <a:prstGeom prst="ellipse">
                <a:avLst/>
              </a:prstGeom>
              <a:gradFill flip="none" rotWithShape="1">
                <a:gsLst>
                  <a:gs pos="63000">
                    <a:srgbClr val="EDF5FC"/>
                  </a:gs>
                  <a:gs pos="15000">
                    <a:srgbClr val="118AB2"/>
                  </a:gs>
                  <a:gs pos="85000">
                    <a:srgbClr val="118AB2"/>
                  </a:gs>
                </a:gsLst>
                <a:path path="circle">
                  <a:fillToRect l="100000" b="100000"/>
                </a:path>
                <a:tileRect t="-100000" r="-100000"/>
              </a:gradFill>
              <a:ln>
                <a:noFill/>
              </a:ln>
              <a:effectLst>
                <a:glow rad="88900">
                  <a:srgbClr val="118AB2">
                    <a:alpha val="4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sp macro="" textlink="">
            <xdr:nvSpPr>
              <xdr:cNvPr id="8328" name="Oval 8327">
                <a:extLst>
                  <a:ext uri="{FF2B5EF4-FFF2-40B4-BE49-F238E27FC236}">
                    <a16:creationId xmlns:a16="http://schemas.microsoft.com/office/drawing/2014/main" id="{00000000-0008-0000-0700-000088200000}"/>
                  </a:ext>
                </a:extLst>
              </xdr:cNvPr>
              <xdr:cNvSpPr/>
            </xdr:nvSpPr>
            <xdr:spPr>
              <a:xfrm>
                <a:off x="9921240" y="3337560"/>
                <a:ext cx="960120" cy="960120"/>
              </a:xfrm>
              <a:prstGeom prst="ellipse">
                <a:avLst/>
              </a:prstGeom>
              <a:solidFill>
                <a:srgbClr val="0A2B43"/>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sp macro="" textlink="'Analysis 1'!A2">
          <xdr:nvSpPr>
            <xdr:cNvPr id="8333" name="TextBox 8332">
              <a:extLst>
                <a:ext uri="{FF2B5EF4-FFF2-40B4-BE49-F238E27FC236}">
                  <a16:creationId xmlns:a16="http://schemas.microsoft.com/office/drawing/2014/main" id="{00000000-0008-0000-0700-00008D200000}"/>
                </a:ext>
              </a:extLst>
            </xdr:cNvPr>
            <xdr:cNvSpPr txBox="1"/>
          </xdr:nvSpPr>
          <xdr:spPr>
            <a:xfrm>
              <a:off x="13304520" y="1287780"/>
              <a:ext cx="75438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000" b="0">
                  <a:solidFill>
                    <a:schemeClr val="bg1"/>
                  </a:solidFill>
                  <a:latin typeface="Tahoma" panose="020B0604030504040204" pitchFamily="34" charset="0"/>
                  <a:ea typeface="Tahoma" panose="020B0604030504040204" pitchFamily="34" charset="0"/>
                  <a:cs typeface="Tahoma" panose="020B0604030504040204" pitchFamily="34" charset="0"/>
                </a:rPr>
                <a:t>Refund Rate</a:t>
              </a:r>
            </a:p>
          </xdr:txBody>
        </xdr:sp>
        <xdr:sp macro="" textlink="'Analysis 3'!AU2">
          <xdr:nvSpPr>
            <xdr:cNvPr id="8335" name="TextBox 8334">
              <a:extLst>
                <a:ext uri="{FF2B5EF4-FFF2-40B4-BE49-F238E27FC236}">
                  <a16:creationId xmlns:a16="http://schemas.microsoft.com/office/drawing/2014/main" id="{00000000-0008-0000-0700-00008F200000}"/>
                </a:ext>
              </a:extLst>
            </xdr:cNvPr>
            <xdr:cNvSpPr txBox="1"/>
          </xdr:nvSpPr>
          <xdr:spPr>
            <a:xfrm>
              <a:off x="13232130" y="1668780"/>
              <a:ext cx="899160" cy="421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8021B5-A206-4B7D-8724-C67F77F024AF}" type="TxLink">
                <a:rPr lang="en-US" sz="1800" b="1" i="0" u="none" strike="noStrike">
                  <a:solidFill>
                    <a:srgbClr val="F4A261"/>
                  </a:solidFill>
                  <a:latin typeface="+mn-lt"/>
                  <a:ea typeface="Tahoma" panose="020B0604030504040204" pitchFamily="34" charset="0"/>
                  <a:cs typeface="Tahoma" panose="020B0604030504040204" pitchFamily="34" charset="0"/>
                </a:rPr>
                <a:pPr marL="0" indent="0" algn="ctr"/>
                <a:t>8.05%</a:t>
              </a:fld>
              <a:endParaRPr lang="en-AE" sz="1800" b="1" i="0" u="none" strike="noStrike">
                <a:solidFill>
                  <a:srgbClr val="F4A261"/>
                </a:solidFill>
                <a:latin typeface="+mn-lt"/>
                <a:ea typeface="Tahoma" panose="020B0604030504040204" pitchFamily="34" charset="0"/>
                <a:cs typeface="Tahoma" panose="020B0604030504040204" pitchFamily="34" charset="0"/>
              </a:endParaRPr>
            </a:p>
          </xdr:txBody>
        </xdr:sp>
      </xdr:grpSp>
    </xdr:grpSp>
    <xdr:clientData/>
  </xdr:twoCellAnchor>
  <xdr:twoCellAnchor editAs="absolute">
    <xdr:from>
      <xdr:col>19</xdr:col>
      <xdr:colOff>145256</xdr:colOff>
      <xdr:row>14</xdr:row>
      <xdr:rowOff>152400</xdr:rowOff>
    </xdr:from>
    <xdr:to>
      <xdr:col>24</xdr:col>
      <xdr:colOff>571024</xdr:colOff>
      <xdr:row>14</xdr:row>
      <xdr:rowOff>152400</xdr:rowOff>
    </xdr:to>
    <xdr:cxnSp macro="">
      <xdr:nvCxnSpPr>
        <xdr:cNvPr id="8342" name="Straight Connector 8341">
          <a:extLst>
            <a:ext uri="{FF2B5EF4-FFF2-40B4-BE49-F238E27FC236}">
              <a16:creationId xmlns:a16="http://schemas.microsoft.com/office/drawing/2014/main" id="{00000000-0008-0000-0700-000096200000}"/>
            </a:ext>
          </a:extLst>
        </xdr:cNvPr>
        <xdr:cNvCxnSpPr/>
      </xdr:nvCxnSpPr>
      <xdr:spPr>
        <a:xfrm flipH="1">
          <a:off x="10721816" y="2362200"/>
          <a:ext cx="3473768" cy="0"/>
        </a:xfrm>
        <a:prstGeom prst="line">
          <a:avLst/>
        </a:prstGeom>
        <a:ln w="9525">
          <a:gradFill>
            <a:gsLst>
              <a:gs pos="0">
                <a:srgbClr val="0A2B43"/>
              </a:gs>
              <a:gs pos="50000">
                <a:schemeClr val="bg2">
                  <a:lumMod val="50000"/>
                </a:schemeClr>
              </a:gs>
              <a:gs pos="100000">
                <a:srgbClr val="0A2B43"/>
              </a:gs>
            </a:gsLst>
            <a:lin ang="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19</xdr:col>
      <xdr:colOff>53340</xdr:colOff>
      <xdr:row>17</xdr:row>
      <xdr:rowOff>167640</xdr:rowOff>
    </xdr:from>
    <xdr:to>
      <xdr:col>25</xdr:col>
      <xdr:colOff>53340</xdr:colOff>
      <xdr:row>27</xdr:row>
      <xdr:rowOff>76200</xdr:rowOff>
    </xdr:to>
    <xdr:graphicFrame macro="">
      <xdr:nvGraphicFramePr>
        <xdr:cNvPr id="8369" name="Chart 8368">
          <a:extLst>
            <a:ext uri="{FF2B5EF4-FFF2-40B4-BE49-F238E27FC236}">
              <a16:creationId xmlns:a16="http://schemas.microsoft.com/office/drawing/2014/main" id="{00000000-0008-0000-0700-0000B1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19</xdr:col>
      <xdr:colOff>145256</xdr:colOff>
      <xdr:row>28</xdr:row>
      <xdr:rowOff>38100</xdr:rowOff>
    </xdr:from>
    <xdr:to>
      <xdr:col>24</xdr:col>
      <xdr:colOff>571024</xdr:colOff>
      <xdr:row>28</xdr:row>
      <xdr:rowOff>38100</xdr:rowOff>
    </xdr:to>
    <xdr:cxnSp macro="">
      <xdr:nvCxnSpPr>
        <xdr:cNvPr id="8371" name="Straight Connector 8370">
          <a:extLst>
            <a:ext uri="{FF2B5EF4-FFF2-40B4-BE49-F238E27FC236}">
              <a16:creationId xmlns:a16="http://schemas.microsoft.com/office/drawing/2014/main" id="{00000000-0008-0000-0700-0000B3200000}"/>
            </a:ext>
          </a:extLst>
        </xdr:cNvPr>
        <xdr:cNvCxnSpPr/>
      </xdr:nvCxnSpPr>
      <xdr:spPr>
        <a:xfrm flipH="1">
          <a:off x="10721816" y="4808220"/>
          <a:ext cx="3473768" cy="0"/>
        </a:xfrm>
        <a:prstGeom prst="line">
          <a:avLst/>
        </a:prstGeom>
        <a:ln w="9525">
          <a:gradFill>
            <a:gsLst>
              <a:gs pos="0">
                <a:srgbClr val="0A2B43"/>
              </a:gs>
              <a:gs pos="50000">
                <a:schemeClr val="bg2">
                  <a:lumMod val="50000"/>
                </a:schemeClr>
              </a:gs>
              <a:gs pos="100000">
                <a:srgbClr val="0A2B43"/>
              </a:gs>
            </a:gsLst>
            <a:lin ang="0" scaled="0"/>
          </a:gra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19</xdr:col>
      <xdr:colOff>91440</xdr:colOff>
      <xdr:row>15</xdr:row>
      <xdr:rowOff>99060</xdr:rowOff>
    </xdr:from>
    <xdr:to>
      <xdr:col>22</xdr:col>
      <xdr:colOff>350520</xdr:colOff>
      <xdr:row>17</xdr:row>
      <xdr:rowOff>0</xdr:rowOff>
    </xdr:to>
    <xdr:grpSp>
      <xdr:nvGrpSpPr>
        <xdr:cNvPr id="8378" name="Group 8377">
          <a:extLst>
            <a:ext uri="{FF2B5EF4-FFF2-40B4-BE49-F238E27FC236}">
              <a16:creationId xmlns:a16="http://schemas.microsoft.com/office/drawing/2014/main" id="{00000000-0008-0000-0700-0000BA200000}"/>
            </a:ext>
          </a:extLst>
        </xdr:cNvPr>
        <xdr:cNvGrpSpPr/>
      </xdr:nvGrpSpPr>
      <xdr:grpSpPr>
        <a:xfrm>
          <a:off x="10668000" y="2491740"/>
          <a:ext cx="2087880" cy="266700"/>
          <a:chOff x="10668000" y="2491740"/>
          <a:chExt cx="2087880" cy="266700"/>
        </a:xfrm>
      </xdr:grpSpPr>
      <xdr:sp macro="" textlink="'Analysis 3'!BF8">
        <xdr:nvSpPr>
          <xdr:cNvPr id="8372" name="TextBox 8371">
            <a:extLst>
              <a:ext uri="{FF2B5EF4-FFF2-40B4-BE49-F238E27FC236}">
                <a16:creationId xmlns:a16="http://schemas.microsoft.com/office/drawing/2014/main" id="{00000000-0008-0000-0700-0000B4200000}"/>
              </a:ext>
            </a:extLst>
          </xdr:cNvPr>
          <xdr:cNvSpPr txBox="1"/>
        </xdr:nvSpPr>
        <xdr:spPr>
          <a:xfrm>
            <a:off x="10668000" y="2491740"/>
            <a:ext cx="20878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3B2D5B4-BA2F-469A-A1EF-70D6136C20B3}" type="TxLink">
              <a:rPr lang="en-US"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rPr>
              <a:pPr marL="0" indent="0" algn="l"/>
              <a:t>Best Selling Products</a:t>
            </a:fld>
            <a:endParaRPr lang="en-US"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xdr:cxnSp macro="">
        <xdr:nvCxnSpPr>
          <xdr:cNvPr id="8373" name="Straight Connector 8372">
            <a:extLst>
              <a:ext uri="{FF2B5EF4-FFF2-40B4-BE49-F238E27FC236}">
                <a16:creationId xmlns:a16="http://schemas.microsoft.com/office/drawing/2014/main" id="{00000000-0008-0000-0700-0000B5200000}"/>
              </a:ext>
            </a:extLst>
          </xdr:cNvPr>
          <xdr:cNvCxnSpPr/>
        </xdr:nvCxnSpPr>
        <xdr:spPr>
          <a:xfrm>
            <a:off x="10927080" y="2720340"/>
            <a:ext cx="1272540" cy="0"/>
          </a:xfrm>
          <a:prstGeom prst="line">
            <a:avLst/>
          </a:prstGeom>
          <a:ln>
            <a:solidFill>
              <a:srgbClr val="EDF5FC"/>
            </a:soli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editAs="absolute">
    <xdr:from>
      <xdr:col>19</xdr:col>
      <xdr:colOff>91440</xdr:colOff>
      <xdr:row>28</xdr:row>
      <xdr:rowOff>91440</xdr:rowOff>
    </xdr:from>
    <xdr:to>
      <xdr:col>22</xdr:col>
      <xdr:colOff>350520</xdr:colOff>
      <xdr:row>29</xdr:row>
      <xdr:rowOff>175260</xdr:rowOff>
    </xdr:to>
    <xdr:sp macro="" textlink="'Analysis 3'!BF8">
      <xdr:nvSpPr>
        <xdr:cNvPr id="8375" name="TextBox 8374">
          <a:extLst>
            <a:ext uri="{FF2B5EF4-FFF2-40B4-BE49-F238E27FC236}">
              <a16:creationId xmlns:a16="http://schemas.microsoft.com/office/drawing/2014/main" id="{00000000-0008-0000-0700-0000B7200000}"/>
            </a:ext>
          </a:extLst>
        </xdr:cNvPr>
        <xdr:cNvSpPr txBox="1"/>
      </xdr:nvSpPr>
      <xdr:spPr>
        <a:xfrm>
          <a:off x="10668000" y="4861560"/>
          <a:ext cx="20878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rgbClr val="EDF5FC"/>
              </a:solidFill>
              <a:latin typeface="Tahoma" panose="020B0604030504040204" pitchFamily="34" charset="0"/>
              <a:ea typeface="Tahoma" panose="020B0604030504040204" pitchFamily="34" charset="0"/>
              <a:cs typeface="Tahoma" panose="020B0604030504040204" pitchFamily="34" charset="0"/>
            </a:rPr>
            <a:t>Profit by Product Category</a:t>
          </a:r>
        </a:p>
      </xdr:txBody>
    </xdr:sp>
    <xdr:clientData/>
  </xdr:twoCellAnchor>
  <xdr:twoCellAnchor editAs="absolute">
    <xdr:from>
      <xdr:col>19</xdr:col>
      <xdr:colOff>266700</xdr:colOff>
      <xdr:row>29</xdr:row>
      <xdr:rowOff>137160</xdr:rowOff>
    </xdr:from>
    <xdr:to>
      <xdr:col>21</xdr:col>
      <xdr:colOff>571500</xdr:colOff>
      <xdr:row>29</xdr:row>
      <xdr:rowOff>137160</xdr:rowOff>
    </xdr:to>
    <xdr:cxnSp macro="">
      <xdr:nvCxnSpPr>
        <xdr:cNvPr id="8376" name="Straight Connector 8375">
          <a:extLst>
            <a:ext uri="{FF2B5EF4-FFF2-40B4-BE49-F238E27FC236}">
              <a16:creationId xmlns:a16="http://schemas.microsoft.com/office/drawing/2014/main" id="{00000000-0008-0000-0700-0000B8200000}"/>
            </a:ext>
          </a:extLst>
        </xdr:cNvPr>
        <xdr:cNvCxnSpPr/>
      </xdr:nvCxnSpPr>
      <xdr:spPr>
        <a:xfrm>
          <a:off x="10843260" y="5090160"/>
          <a:ext cx="1524000" cy="0"/>
        </a:xfrm>
        <a:prstGeom prst="line">
          <a:avLst/>
        </a:prstGeom>
        <a:ln>
          <a:solidFill>
            <a:srgbClr val="EDF5FC"/>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absolute">
    <xdr:from>
      <xdr:col>23</xdr:col>
      <xdr:colOff>38100</xdr:colOff>
      <xdr:row>0</xdr:row>
      <xdr:rowOff>91440</xdr:rowOff>
    </xdr:from>
    <xdr:to>
      <xdr:col>25</xdr:col>
      <xdr:colOff>144780</xdr:colOff>
      <xdr:row>4</xdr:row>
      <xdr:rowOff>83820</xdr:rowOff>
    </xdr:to>
    <xdr:sp macro="[0]!ToggleVisibility2" textlink="">
      <xdr:nvSpPr>
        <xdr:cNvPr id="8402" name="Oval 8401">
          <a:extLst>
            <a:ext uri="{FF2B5EF4-FFF2-40B4-BE49-F238E27FC236}">
              <a16:creationId xmlns:a16="http://schemas.microsoft.com/office/drawing/2014/main" id="{00000000-0008-0000-0700-0000D2200000}"/>
            </a:ext>
          </a:extLst>
        </xdr:cNvPr>
        <xdr:cNvSpPr/>
      </xdr:nvSpPr>
      <xdr:spPr>
        <a:xfrm>
          <a:off x="13053060" y="91440"/>
          <a:ext cx="1325880" cy="373380"/>
        </a:xfrm>
        <a:prstGeom prst="ellipse">
          <a:avLst/>
        </a:prstGeom>
        <a:solidFill>
          <a:srgbClr val="EDF5FC"/>
        </a:solidFill>
        <a:ln w="25400">
          <a:gradFill flip="none" rotWithShape="1">
            <a:gsLst>
              <a:gs pos="50000">
                <a:srgbClr val="E9C46A"/>
              </a:gs>
              <a:gs pos="100000">
                <a:srgbClr val="E76F51"/>
              </a:gs>
              <a:gs pos="0">
                <a:srgbClr val="EDF5FC"/>
              </a:gs>
            </a:gsLst>
            <a:path path="circle">
              <a:fillToRect r="100000" b="100000"/>
            </a:path>
            <a:tileRect l="-100000" t="-100000"/>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000" b="1" baseline="0">
              <a:solidFill>
                <a:srgbClr val="131A2E"/>
              </a:solidFill>
              <a:latin typeface="Tahoma" panose="020B0604030504040204" pitchFamily="34" charset="0"/>
              <a:ea typeface="Tahoma" panose="020B0604030504040204" pitchFamily="34" charset="0"/>
              <a:cs typeface="Tahoma" panose="020B0604030504040204" pitchFamily="34" charset="0"/>
            </a:rPr>
            <a:t>Open Filter</a:t>
          </a:r>
          <a:endParaRPr lang="en-AE" sz="1000" b="1">
            <a:solidFill>
              <a:srgbClr val="131A2E"/>
            </a:solidFill>
            <a:latin typeface="Tahoma" panose="020B0604030504040204" pitchFamily="34" charset="0"/>
            <a:ea typeface="Tahoma" panose="020B0604030504040204" pitchFamily="34" charset="0"/>
            <a:cs typeface="Tahoma" panose="020B0604030504040204" pitchFamily="34" charset="0"/>
          </a:endParaRPr>
        </a:p>
      </xdr:txBody>
    </xdr:sp>
    <xdr:clientData fLocksWithSheet="0"/>
  </xdr:twoCellAnchor>
  <xdr:twoCellAnchor editAs="absolute">
    <xdr:from>
      <xdr:col>11</xdr:col>
      <xdr:colOff>3810</xdr:colOff>
      <xdr:row>0</xdr:row>
      <xdr:rowOff>102870</xdr:rowOff>
    </xdr:from>
    <xdr:to>
      <xdr:col>12</xdr:col>
      <xdr:colOff>598170</xdr:colOff>
      <xdr:row>4</xdr:row>
      <xdr:rowOff>64770</xdr:rowOff>
    </xdr:to>
    <xdr:sp macro="" textlink="">
      <xdr:nvSpPr>
        <xdr:cNvPr id="8409" name="Rectangle: Rounded Corners 8408">
          <a:hlinkClick xmlns:r="http://schemas.openxmlformats.org/officeDocument/2006/relationships" r:id="rId9" tooltip="Go To"/>
          <a:extLst>
            <a:ext uri="{FF2B5EF4-FFF2-40B4-BE49-F238E27FC236}">
              <a16:creationId xmlns:a16="http://schemas.microsoft.com/office/drawing/2014/main" id="{00000000-0008-0000-0700-0000D9200000}"/>
            </a:ext>
          </a:extLst>
        </xdr:cNvPr>
        <xdr:cNvSpPr/>
      </xdr:nvSpPr>
      <xdr:spPr>
        <a:xfrm>
          <a:off x="5703570" y="102870"/>
          <a:ext cx="1203960" cy="342900"/>
        </a:xfrm>
        <a:prstGeom prst="roundRect">
          <a:avLst/>
        </a:prstGeom>
        <a:solidFill>
          <a:srgbClr val="131A2E"/>
        </a:solidFill>
        <a:ln w="25400">
          <a:gradFill flip="none" rotWithShape="1">
            <a:gsLst>
              <a:gs pos="50000">
                <a:srgbClr val="E9C46A"/>
              </a:gs>
              <a:gs pos="0">
                <a:srgbClr val="131A2E"/>
              </a:gs>
              <a:gs pos="100000">
                <a:srgbClr val="E76F51"/>
              </a:gs>
            </a:gsLst>
            <a:path path="circle">
              <a:fillToRect r="100000" b="100000"/>
            </a:path>
            <a:tileRect l="-100000" t="-100000"/>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000" b="1">
              <a:latin typeface="Tahoma" panose="020B0604030504040204" pitchFamily="34" charset="0"/>
              <a:ea typeface="Tahoma" panose="020B0604030504040204" pitchFamily="34" charset="0"/>
              <a:cs typeface="Tahoma" panose="020B0604030504040204" pitchFamily="34" charset="0"/>
            </a:rPr>
            <a:t>Store</a:t>
          </a:r>
        </a:p>
      </xdr:txBody>
    </xdr:sp>
    <xdr:clientData fLocksWithSheet="0"/>
  </xdr:twoCellAnchor>
  <xdr:twoCellAnchor editAs="absolute">
    <xdr:from>
      <xdr:col>8</xdr:col>
      <xdr:colOff>304800</xdr:colOff>
      <xdr:row>0</xdr:row>
      <xdr:rowOff>102870</xdr:rowOff>
    </xdr:from>
    <xdr:to>
      <xdr:col>10</xdr:col>
      <xdr:colOff>289560</xdr:colOff>
      <xdr:row>4</xdr:row>
      <xdr:rowOff>64770</xdr:rowOff>
    </xdr:to>
    <xdr:sp macro="" textlink="">
      <xdr:nvSpPr>
        <xdr:cNvPr id="8410" name="Rectangle: Rounded Corners 8409">
          <a:hlinkClick xmlns:r="http://schemas.openxmlformats.org/officeDocument/2006/relationships" r:id="rId10" tooltip="Go To"/>
          <a:extLst>
            <a:ext uri="{FF2B5EF4-FFF2-40B4-BE49-F238E27FC236}">
              <a16:creationId xmlns:a16="http://schemas.microsoft.com/office/drawing/2014/main" id="{00000000-0008-0000-0700-0000DA200000}"/>
            </a:ext>
          </a:extLst>
        </xdr:cNvPr>
        <xdr:cNvSpPr/>
      </xdr:nvSpPr>
      <xdr:spPr>
        <a:xfrm>
          <a:off x="4175760" y="102870"/>
          <a:ext cx="1203960" cy="342900"/>
        </a:xfrm>
        <a:prstGeom prst="roundRect">
          <a:avLst/>
        </a:prstGeom>
        <a:solidFill>
          <a:srgbClr val="131A2E"/>
        </a:solidFill>
        <a:ln w="25400">
          <a:gradFill flip="none" rotWithShape="1">
            <a:gsLst>
              <a:gs pos="50000">
                <a:srgbClr val="E9C46A"/>
              </a:gs>
              <a:gs pos="0">
                <a:srgbClr val="131A2E"/>
              </a:gs>
              <a:gs pos="100000">
                <a:srgbClr val="E76F51"/>
              </a:gs>
            </a:gsLst>
            <a:path path="circle">
              <a:fillToRect r="100000" b="100000"/>
            </a:path>
            <a:tileRect l="-100000" t="-100000"/>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000" b="1">
              <a:latin typeface="Tahoma" panose="020B0604030504040204" pitchFamily="34" charset="0"/>
              <a:ea typeface="Tahoma" panose="020B0604030504040204" pitchFamily="34" charset="0"/>
              <a:cs typeface="Tahoma" panose="020B0604030504040204" pitchFamily="34" charset="0"/>
            </a:rPr>
            <a:t>Time Frame</a:t>
          </a:r>
        </a:p>
      </xdr:txBody>
    </xdr:sp>
    <xdr:clientData fLocksWithSheet="0"/>
  </xdr:twoCellAnchor>
  <xdr:twoCellAnchor editAs="absolute">
    <xdr:from>
      <xdr:col>13</xdr:col>
      <xdr:colOff>312420</xdr:colOff>
      <xdr:row>0</xdr:row>
      <xdr:rowOff>102870</xdr:rowOff>
    </xdr:from>
    <xdr:to>
      <xdr:col>15</xdr:col>
      <xdr:colOff>297180</xdr:colOff>
      <xdr:row>4</xdr:row>
      <xdr:rowOff>64770</xdr:rowOff>
    </xdr:to>
    <xdr:sp macro="" textlink="">
      <xdr:nvSpPr>
        <xdr:cNvPr id="8411" name="Rectangle: Rounded Corners 8410">
          <a:extLst>
            <a:ext uri="{FF2B5EF4-FFF2-40B4-BE49-F238E27FC236}">
              <a16:creationId xmlns:a16="http://schemas.microsoft.com/office/drawing/2014/main" id="{00000000-0008-0000-0700-0000DB200000}"/>
            </a:ext>
          </a:extLst>
        </xdr:cNvPr>
        <xdr:cNvSpPr/>
      </xdr:nvSpPr>
      <xdr:spPr>
        <a:xfrm>
          <a:off x="7231380" y="102870"/>
          <a:ext cx="1203960" cy="342900"/>
        </a:xfrm>
        <a:prstGeom prst="roundRect">
          <a:avLst/>
        </a:prstGeom>
        <a:solidFill>
          <a:srgbClr val="EDF5FC"/>
        </a:solidFill>
        <a:ln w="25400">
          <a:gradFill flip="none" rotWithShape="1">
            <a:gsLst>
              <a:gs pos="50000">
                <a:srgbClr val="E9C46A"/>
              </a:gs>
              <a:gs pos="0">
                <a:srgbClr val="EDF5FC"/>
              </a:gs>
              <a:gs pos="100000">
                <a:srgbClr val="E76F51"/>
              </a:gs>
            </a:gsLst>
            <a:path path="circle">
              <a:fillToRect r="100000" b="100000"/>
            </a:path>
            <a:tileRect l="-100000" t="-100000"/>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000" b="1">
              <a:solidFill>
                <a:srgbClr val="131A2E"/>
              </a:solidFill>
              <a:latin typeface="Tahoma" panose="020B0604030504040204" pitchFamily="34" charset="0"/>
              <a:ea typeface="Tahoma" panose="020B0604030504040204" pitchFamily="34" charset="0"/>
              <a:cs typeface="Tahoma" panose="020B0604030504040204" pitchFamily="34" charset="0"/>
            </a:rPr>
            <a:t>Profit View</a:t>
          </a:r>
        </a:p>
      </xdr:txBody>
    </xdr:sp>
    <xdr:clientData/>
  </xdr:twoCellAnchor>
  <xdr:twoCellAnchor editAs="absolute">
    <xdr:from>
      <xdr:col>22</xdr:col>
      <xdr:colOff>335280</xdr:colOff>
      <xdr:row>15</xdr:row>
      <xdr:rowOff>22860</xdr:rowOff>
    </xdr:from>
    <xdr:to>
      <xdr:col>25</xdr:col>
      <xdr:colOff>60960</xdr:colOff>
      <xdr:row>17</xdr:row>
      <xdr:rowOff>76200</xdr:rowOff>
    </xdr:to>
    <xdr:grpSp>
      <xdr:nvGrpSpPr>
        <xdr:cNvPr id="6" name="Group 5">
          <a:extLst>
            <a:ext uri="{FF2B5EF4-FFF2-40B4-BE49-F238E27FC236}">
              <a16:creationId xmlns:a16="http://schemas.microsoft.com/office/drawing/2014/main" id="{83EAD08C-0080-2CDD-AACF-B131BB076A88}"/>
            </a:ext>
          </a:extLst>
        </xdr:cNvPr>
        <xdr:cNvGrpSpPr/>
      </xdr:nvGrpSpPr>
      <xdr:grpSpPr>
        <a:xfrm>
          <a:off x="12740640" y="2415540"/>
          <a:ext cx="1554480" cy="419100"/>
          <a:chOff x="9959340" y="8069580"/>
          <a:chExt cx="1554480" cy="419100"/>
        </a:xfrm>
      </xdr:grpSpPr>
      <mc:AlternateContent xmlns:mc="http://schemas.openxmlformats.org/markup-compatibility/2006">
        <mc:Choice xmlns:a14="http://schemas.microsoft.com/office/drawing/2010/main" Requires="a14">
          <xdr:sp macro="" textlink="">
            <xdr:nvSpPr>
              <xdr:cNvPr id="8270" name="Group Box 78" hidden="1">
                <a:extLst>
                  <a:ext uri="{63B3BB69-23CF-44E3-9099-C40C66FF867C}">
                    <a14:compatExt spid="_x0000_s8270"/>
                  </a:ext>
                  <a:ext uri="{FF2B5EF4-FFF2-40B4-BE49-F238E27FC236}">
                    <a16:creationId xmlns:a16="http://schemas.microsoft.com/office/drawing/2014/main" id="{00000000-0008-0000-0700-00004E200000}"/>
                  </a:ext>
                </a:extLst>
              </xdr:cNvPr>
              <xdr:cNvSpPr/>
            </xdr:nvSpPr>
            <xdr:spPr bwMode="auto">
              <a:xfrm>
                <a:off x="9974580" y="8084820"/>
                <a:ext cx="1524000" cy="381000"/>
              </a:xfrm>
              <a:prstGeom prst="rect">
                <a:avLst/>
              </a:prstGeom>
              <a:noFill/>
              <a:ln w="9525">
                <a:miter lim="800000"/>
                <a:headEnd/>
                <a:tailEnd/>
              </a:ln>
              <a:extLst>
                <a:ext uri="{909E8E84-426E-40DD-AFC4-6F175D3DCCD1}">
                  <a14:hiddenFill>
                    <a:noFill/>
                  </a14:hiddenFill>
                </a:ext>
              </a:extLst>
            </xdr:spPr>
          </xdr:sp>
        </mc:Choice>
        <mc:Fallback/>
      </mc:AlternateContent>
      <xdr:sp macro="" textlink="">
        <xdr:nvSpPr>
          <xdr:cNvPr id="8366" name="Rectangle 8365">
            <a:extLst>
              <a:ext uri="{FF2B5EF4-FFF2-40B4-BE49-F238E27FC236}">
                <a16:creationId xmlns:a16="http://schemas.microsoft.com/office/drawing/2014/main" id="{00000000-0008-0000-0700-0000AE200000}"/>
              </a:ext>
            </a:extLst>
          </xdr:cNvPr>
          <xdr:cNvSpPr/>
        </xdr:nvSpPr>
        <xdr:spPr>
          <a:xfrm>
            <a:off x="9959340" y="8069580"/>
            <a:ext cx="1554480" cy="419100"/>
          </a:xfrm>
          <a:prstGeom prst="rect">
            <a:avLst/>
          </a:prstGeom>
          <a:solidFill>
            <a:srgbClr val="0A2B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xdr:grpSp>
        <xdr:nvGrpSpPr>
          <xdr:cNvPr id="8359" name="Group 8358">
            <a:extLst>
              <a:ext uri="{FF2B5EF4-FFF2-40B4-BE49-F238E27FC236}">
                <a16:creationId xmlns:a16="http://schemas.microsoft.com/office/drawing/2014/main" id="{00000000-0008-0000-0700-0000A7200000}"/>
              </a:ext>
            </a:extLst>
          </xdr:cNvPr>
          <xdr:cNvGrpSpPr/>
        </xdr:nvGrpSpPr>
        <xdr:grpSpPr>
          <a:xfrm>
            <a:off x="10012380" y="8161020"/>
            <a:ext cx="1432384" cy="220980"/>
            <a:chOff x="10721816" y="2480310"/>
            <a:chExt cx="1432384" cy="220980"/>
          </a:xfrm>
        </xdr:grpSpPr>
        <mc:AlternateContent xmlns:mc="http://schemas.openxmlformats.org/markup-compatibility/2006">
          <mc:Choice xmlns:a14="http://schemas.microsoft.com/office/drawing/2010/main" Requires="a14">
            <xdr:sp macro="" textlink="">
              <xdr:nvSpPr>
                <xdr:cNvPr id="8235" name="Option Button 43" hidden="1">
                  <a:extLst>
                    <a:ext uri="{63B3BB69-23CF-44E3-9099-C40C66FF867C}">
                      <a14:compatExt spid="_x0000_s8235"/>
                    </a:ext>
                    <a:ext uri="{FF2B5EF4-FFF2-40B4-BE49-F238E27FC236}">
                      <a16:creationId xmlns:a16="http://schemas.microsoft.com/office/drawing/2014/main" id="{00000000-0008-0000-0700-00002B200000}"/>
                    </a:ext>
                  </a:extLst>
                </xdr:cNvPr>
                <xdr:cNvSpPr/>
              </xdr:nvSpPr>
              <xdr:spPr bwMode="auto">
                <a:xfrm>
                  <a:off x="10721816" y="248031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Analysis 1'!A2">
          <xdr:nvSpPr>
            <xdr:cNvPr id="8361" name="TextBox 8360">
              <a:extLst>
                <a:ext uri="{FF2B5EF4-FFF2-40B4-BE49-F238E27FC236}">
                  <a16:creationId xmlns:a16="http://schemas.microsoft.com/office/drawing/2014/main" id="{00000000-0008-0000-0700-0000A9200000}"/>
                </a:ext>
              </a:extLst>
            </xdr:cNvPr>
            <xdr:cNvSpPr txBox="1"/>
          </xdr:nvSpPr>
          <xdr:spPr>
            <a:xfrm>
              <a:off x="10850880" y="2484120"/>
              <a:ext cx="497094"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900" b="0">
                  <a:solidFill>
                    <a:schemeClr val="bg1"/>
                  </a:solidFill>
                  <a:latin typeface="Tahoma" panose="020B0604030504040204" pitchFamily="34" charset="0"/>
                  <a:ea typeface="Tahoma" panose="020B0604030504040204" pitchFamily="34" charset="0"/>
                  <a:cs typeface="Tahoma" panose="020B0604030504040204" pitchFamily="34" charset="0"/>
                </a:rPr>
                <a:t>Profit</a:t>
              </a:r>
            </a:p>
          </xdr:txBody>
        </xdr:sp>
        <mc:AlternateContent xmlns:mc="http://schemas.openxmlformats.org/markup-compatibility/2006">
          <mc:Choice xmlns:a14="http://schemas.microsoft.com/office/drawing/2010/main" Requires="a14">
            <xdr:sp macro="" textlink="">
              <xdr:nvSpPr>
                <xdr:cNvPr id="3" name="Option Button 44" hidden="1">
                  <a:extLst>
                    <a:ext uri="{63B3BB69-23CF-44E3-9099-C40C66FF867C}">
                      <a14:compatExt spid="_x0000_s8236"/>
                    </a:ext>
                    <a:ext uri="{FF2B5EF4-FFF2-40B4-BE49-F238E27FC236}">
                      <a16:creationId xmlns:a16="http://schemas.microsoft.com/office/drawing/2014/main" id="{00000000-0008-0000-0700-000003000000}"/>
                    </a:ext>
                  </a:extLst>
                </xdr:cNvPr>
                <xdr:cNvSpPr/>
              </xdr:nvSpPr>
              <xdr:spPr bwMode="auto">
                <a:xfrm>
                  <a:off x="11376660" y="248031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Analysis 1'!A2">
          <xdr:nvSpPr>
            <xdr:cNvPr id="8363" name="TextBox 8362">
              <a:extLst>
                <a:ext uri="{FF2B5EF4-FFF2-40B4-BE49-F238E27FC236}">
                  <a16:creationId xmlns:a16="http://schemas.microsoft.com/office/drawing/2014/main" id="{00000000-0008-0000-0700-0000AB200000}"/>
                </a:ext>
              </a:extLst>
            </xdr:cNvPr>
            <xdr:cNvSpPr txBox="1"/>
          </xdr:nvSpPr>
          <xdr:spPr>
            <a:xfrm>
              <a:off x="11506200" y="2484120"/>
              <a:ext cx="6480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900" b="0">
                  <a:solidFill>
                    <a:schemeClr val="bg1"/>
                  </a:solidFill>
                  <a:latin typeface="Tahoma" panose="020B0604030504040204" pitchFamily="34" charset="0"/>
                  <a:ea typeface="Tahoma" panose="020B0604030504040204" pitchFamily="34" charset="0"/>
                  <a:cs typeface="Tahoma" panose="020B0604030504040204" pitchFamily="34" charset="0"/>
                </a:rPr>
                <a:t>Quantity</a:t>
              </a:r>
            </a:p>
          </xdr:txBody>
        </xdr:sp>
      </xdr:grpSp>
    </xdr:grpSp>
    <xdr:clientData/>
  </xdr:twoCellAnchor>
  <xdr:twoCellAnchor>
    <xdr:from>
      <xdr:col>21</xdr:col>
      <xdr:colOff>320040</xdr:colOff>
      <xdr:row>0</xdr:row>
      <xdr:rowOff>91440</xdr:rowOff>
    </xdr:from>
    <xdr:to>
      <xdr:col>25</xdr:col>
      <xdr:colOff>144780</xdr:colOff>
      <xdr:row>34</xdr:row>
      <xdr:rowOff>114300</xdr:rowOff>
    </xdr:to>
    <xdr:grpSp>
      <xdr:nvGrpSpPr>
        <xdr:cNvPr id="8408" name="Group 8407" hidden="1">
          <a:extLst>
            <a:ext uri="{FF2B5EF4-FFF2-40B4-BE49-F238E27FC236}">
              <a16:creationId xmlns:a16="http://schemas.microsoft.com/office/drawing/2014/main" id="{00000000-0008-0000-0700-0000D8200000}"/>
            </a:ext>
          </a:extLst>
        </xdr:cNvPr>
        <xdr:cNvGrpSpPr/>
      </xdr:nvGrpSpPr>
      <xdr:grpSpPr>
        <a:xfrm>
          <a:off x="12115800" y="91440"/>
          <a:ext cx="2263140" cy="5890260"/>
          <a:chOff x="12115800" y="91440"/>
          <a:chExt cx="2263140" cy="5890260"/>
        </a:xfrm>
      </xdr:grpSpPr>
      <xdr:grpSp>
        <xdr:nvGrpSpPr>
          <xdr:cNvPr id="8401" name="Group 8400" hidden="1">
            <a:extLst>
              <a:ext uri="{FF2B5EF4-FFF2-40B4-BE49-F238E27FC236}">
                <a16:creationId xmlns:a16="http://schemas.microsoft.com/office/drawing/2014/main" id="{00000000-0008-0000-0700-0000D1200000}"/>
              </a:ext>
            </a:extLst>
          </xdr:cNvPr>
          <xdr:cNvGrpSpPr/>
        </xdr:nvGrpSpPr>
        <xdr:grpSpPr>
          <a:xfrm>
            <a:off x="12115800" y="716280"/>
            <a:ext cx="2263140" cy="5265420"/>
            <a:chOff x="12115800" y="716280"/>
            <a:chExt cx="2263140" cy="5265420"/>
          </a:xfrm>
        </xdr:grpSpPr>
        <xdr:sp macro="" textlink="">
          <xdr:nvSpPr>
            <xdr:cNvPr id="8399" name="Rectangle: Rounded Corners 8398" hidden="1">
              <a:extLst>
                <a:ext uri="{FF2B5EF4-FFF2-40B4-BE49-F238E27FC236}">
                  <a16:creationId xmlns:a16="http://schemas.microsoft.com/office/drawing/2014/main" id="{00000000-0008-0000-0700-0000CF200000}"/>
                </a:ext>
              </a:extLst>
            </xdr:cNvPr>
            <xdr:cNvSpPr/>
          </xdr:nvSpPr>
          <xdr:spPr>
            <a:xfrm>
              <a:off x="12115800" y="716280"/>
              <a:ext cx="2263140" cy="5265420"/>
            </a:xfrm>
            <a:prstGeom prst="roundRect">
              <a:avLst/>
            </a:prstGeom>
            <a:solidFill>
              <a:srgbClr val="EDF5FC"/>
            </a:solidFill>
            <a:ln>
              <a:solidFill>
                <a:srgbClr val="131A2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E" sz="1100"/>
            </a:p>
          </xdr:txBody>
        </xdr:sp>
        <mc:AlternateContent xmlns:mc="http://schemas.openxmlformats.org/markup-compatibility/2006">
          <mc:Choice xmlns:a14="http://schemas.microsoft.com/office/drawing/2010/main" Requires="a14">
            <xdr:graphicFrame macro="">
              <xdr:nvGraphicFramePr>
                <xdr:cNvPr id="8397" name="Month Name 1" hidden="1">
                  <a:extLst>
                    <a:ext uri="{FF2B5EF4-FFF2-40B4-BE49-F238E27FC236}">
                      <a16:creationId xmlns:a16="http://schemas.microsoft.com/office/drawing/2014/main" id="{00000000-0008-0000-0700-0000CD200000}"/>
                    </a:ext>
                  </a:extLst>
                </xdr:cNvPr>
                <xdr:cNvGraphicFramePr/>
              </xdr:nvGraphicFramePr>
              <xdr:xfrm>
                <a:off x="12169140" y="960120"/>
                <a:ext cx="2160000" cy="2080260"/>
              </xdr:xfrm>
              <a:graphic>
                <a:graphicData uri="http://schemas.microsoft.com/office/drawing/2010/slicer">
                  <sle:slicer xmlns:sle="http://schemas.microsoft.com/office/drawing/2010/slicer" name="Month Name 1"/>
                </a:graphicData>
              </a:graphic>
            </xdr:graphicFrame>
          </mc:Choice>
          <mc:Fallback>
            <xdr:sp macro="" textlink="">
              <xdr:nvSpPr>
                <xdr:cNvPr id="0" name=""/>
                <xdr:cNvSpPr>
                  <a:spLocks noTextEdit="1"/>
                </xdr:cNvSpPr>
              </xdr:nvSpPr>
              <xdr:spPr>
                <a:xfrm>
                  <a:off x="12169140" y="960120"/>
                  <a:ext cx="2160000" cy="208026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398" name="Category" hidden="1">
                  <a:extLst>
                    <a:ext uri="{FF2B5EF4-FFF2-40B4-BE49-F238E27FC236}">
                      <a16:creationId xmlns:a16="http://schemas.microsoft.com/office/drawing/2014/main" id="{00000000-0008-0000-0700-0000CE200000}"/>
                    </a:ext>
                  </a:extLst>
                </xdr:cNvPr>
                <xdr:cNvGraphicFramePr/>
              </xdr:nvGraphicFramePr>
              <xdr:xfrm>
                <a:off x="12169140" y="3093720"/>
                <a:ext cx="2160000" cy="264600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2169140" y="3093720"/>
                  <a:ext cx="2160000" cy="2646000"/>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ToggleVisibility2" textlink="">
        <xdr:nvSpPr>
          <xdr:cNvPr id="8403" name="Oval 8402" hidden="1">
            <a:extLst>
              <a:ext uri="{FF2B5EF4-FFF2-40B4-BE49-F238E27FC236}">
                <a16:creationId xmlns:a16="http://schemas.microsoft.com/office/drawing/2014/main" id="{00000000-0008-0000-0700-0000D3200000}"/>
              </a:ext>
            </a:extLst>
          </xdr:cNvPr>
          <xdr:cNvSpPr/>
        </xdr:nvSpPr>
        <xdr:spPr>
          <a:xfrm>
            <a:off x="13053060" y="91440"/>
            <a:ext cx="1325880" cy="373380"/>
          </a:xfrm>
          <a:prstGeom prst="ellipse">
            <a:avLst/>
          </a:prstGeom>
          <a:solidFill>
            <a:srgbClr val="131A2E"/>
          </a:solidFill>
          <a:ln w="25400">
            <a:gradFill flip="none" rotWithShape="1">
              <a:gsLst>
                <a:gs pos="50000">
                  <a:srgbClr val="E9C46A"/>
                </a:gs>
                <a:gs pos="0">
                  <a:srgbClr val="131A2E"/>
                </a:gs>
                <a:gs pos="100000">
                  <a:srgbClr val="E76F51"/>
                </a:gs>
              </a:gsLst>
              <a:path path="circle">
                <a:fillToRect r="100000" b="100000"/>
              </a:path>
              <a:tileRect l="-100000" t="-100000"/>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1000" b="1" baseline="0">
                <a:solidFill>
                  <a:srgbClr val="EDF5FC"/>
                </a:solidFill>
                <a:latin typeface="Tahoma" panose="020B0604030504040204" pitchFamily="34" charset="0"/>
                <a:ea typeface="Tahoma" panose="020B0604030504040204" pitchFamily="34" charset="0"/>
                <a:cs typeface="Tahoma" panose="020B0604030504040204" pitchFamily="34" charset="0"/>
              </a:rPr>
              <a:t>Close Filter</a:t>
            </a:r>
            <a:endParaRPr lang="en-AE" sz="1000" b="1">
              <a:solidFill>
                <a:srgbClr val="EDF5FC"/>
              </a:solidFill>
              <a:latin typeface="Tahoma" panose="020B0604030504040204" pitchFamily="34" charset="0"/>
              <a:ea typeface="Tahoma" panose="020B0604030504040204" pitchFamily="34" charset="0"/>
              <a:cs typeface="Tahoma" panose="020B0604030504040204" pitchFamily="34" charset="0"/>
            </a:endParaRPr>
          </a:p>
        </xdr:txBody>
      </xdr:sp>
    </xdr:grpSp>
    <xdr:clientData fLocksWithSheet="0"/>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283928819445" createdVersion="8" refreshedVersion="8" minRefreshableVersion="3" recordCount="0" supportSubquery="1" supportAdvancedDrill="1" xr:uid="{BE71A561-5B23-4A03-AC1C-D9DFE941BA0B}">
  <cacheSource type="external" connectionId="8"/>
  <cacheFields count="4">
    <cacheField name="[Dim_Customers].[Full Name].[Full Name]" caption="Full Name" numFmtId="0" hierarchy="10" level="1">
      <sharedItems count="5">
        <s v="John Brown"/>
        <s v="Judith Simmons"/>
        <s v="Kristine Barrett"/>
        <s v="Laura Gross"/>
        <s v="Paul Noble"/>
      </sharedItems>
    </cacheField>
    <cacheField name="[Measures].[Profit Margin]" caption="Profit Margin" numFmtId="0" hierarchy="43" level="32767"/>
    <cacheField name="[Date].[Month Name].[Month Name]" caption="Month Name" numFmtId="0" hierarchy="3" level="1">
      <sharedItems count="12">
        <s v="Jan"/>
        <s v="Feb"/>
        <s v="Mar"/>
        <s v="Apr"/>
        <s v="May"/>
        <s v="Jun"/>
        <s v="Jul"/>
        <s v="Aug"/>
        <s v="Sep"/>
        <s v="Oct"/>
        <s v="Nov"/>
        <s v="Dec"/>
      </sharedItems>
    </cacheField>
    <cacheField name="[Dim_Products].[Category].[Category]" caption="Category" numFmtId="0" hierarchy="17"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283934027779" createdVersion="8" refreshedVersion="8" minRefreshableVersion="3" recordCount="0" supportSubquery="1" supportAdvancedDrill="1" xr:uid="{43C5DDED-4A66-4F0E-B41A-7E01BD970195}">
  <cacheSource type="external" connectionId="8"/>
  <cacheFields count="4">
    <cacheField name="[Dim_Customers].[Full Name].[Full Name]" caption="Full Name" numFmtId="0" hierarchy="10" level="1">
      <sharedItems count="5">
        <s v="John Brown"/>
        <s v="Judith Simmons"/>
        <s v="Kristine Barrett"/>
        <s v="Laura Gross"/>
        <s v="Paul Noble"/>
      </sharedItems>
    </cacheField>
    <cacheField name="[Measures].[Profit Margin]" caption="Profit Margin" numFmtId="0" hierarchy="43" level="32767"/>
    <cacheField name="[Date].[Month Name].[Month Name]" caption="Month Name" numFmtId="0" hierarchy="3" level="1">
      <sharedItems count="12">
        <s v="Jan"/>
        <s v="Feb"/>
        <s v="Mar"/>
        <s v="Apr"/>
        <s v="May"/>
        <s v="Jun"/>
        <s v="Jul"/>
        <s v="Aug"/>
        <s v="Sep"/>
        <s v="Oct"/>
        <s v="Nov"/>
        <s v="Dec"/>
      </sharedItems>
    </cacheField>
    <cacheField name="[Dim_Products].[Category].[Category]" caption="Category" numFmtId="0" hierarchy="17"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3"/>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353253935187" createdVersion="8" refreshedVersion="8" minRefreshableVersion="3" recordCount="0" supportSubquery="1" supportAdvancedDrill="1" xr:uid="{7D387A1C-4BB7-4287-B147-7FFA46C548F0}">
  <cacheSource type="external" connectionId="8"/>
  <cacheFields count="4">
    <cacheField name="[Date].[Month Name].[Month Name]" caption="Month Name" numFmtId="0" hierarchy="3" level="1">
      <sharedItems count="12">
        <s v="Jan"/>
        <s v="Feb"/>
        <s v="Mar"/>
        <s v="Apr"/>
        <s v="May"/>
        <s v="Jun"/>
        <s v="Jul"/>
        <s v="Aug"/>
        <s v="Sep"/>
        <s v="Oct"/>
        <s v="Nov"/>
        <s v="Dec"/>
      </sharedItems>
    </cacheField>
    <cacheField name="[Measures].[Revenue]" caption="Revenue" numFmtId="0" hierarchy="41" level="32767"/>
    <cacheField name="[Measures].[Target]" caption="Target" numFmtId="0" hierarchy="51" level="32767"/>
    <cacheField name="[Dim_SalesPersons].[Store Name].[Store Name]" caption="Store Name" numFmtId="0" hierarchy="22"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0"/>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2" memberValueDatatype="130" unbalanced="0">
      <fieldsUsage count="2">
        <fieldUsage x="-1"/>
        <fieldUsage x="3"/>
      </fieldsUsage>
    </cacheHierarchy>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oneField="1">
      <fieldsUsage count="1">
        <fieldUsage x="2"/>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353259143521" createdVersion="8" refreshedVersion="8" minRefreshableVersion="3" recordCount="0" supportSubquery="1" supportAdvancedDrill="1" xr:uid="{71321A7F-9127-45D2-BC2A-765E96E9F95E}">
  <cacheSource type="external" connectionId="8"/>
  <cacheFields count="3">
    <cacheField name="[Measures].[Revenue]" caption="Revenue" numFmtId="0" hierarchy="41" level="32767"/>
    <cacheField name="[Measures].[Target]" caption="Target" numFmtId="0" hierarchy="51" level="32767"/>
    <cacheField name="[Dim_SalesPersons].[Store Name].[Store Name]" caption="Store Name" numFmtId="0" hierarchy="22"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2" memberValueDatatype="130" unbalanced="0">
      <fieldsUsage count="2">
        <fieldUsage x="-1"/>
        <fieldUsage x="2"/>
      </fieldsUsage>
    </cacheHierarchy>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353264583333" createdVersion="8" refreshedVersion="8" minRefreshableVersion="3" recordCount="0" supportSubquery="1" supportAdvancedDrill="1" xr:uid="{1B21A371-065B-4730-9004-15040A8B4715}">
  <cacheSource type="external" connectionId="8"/>
  <cacheFields count="4">
    <cacheField name="[Measures].[Revenue]" caption="Revenue" numFmtId="0" hierarchy="41" level="32767"/>
    <cacheField name="[Date].[Day Type].[Day Type]" caption="Day Type" numFmtId="0" hierarchy="7" level="1">
      <sharedItems count="2">
        <s v="Weekday"/>
        <s v="Weekend"/>
      </sharedItems>
    </cacheField>
    <cacheField name="[Dim_SalesPersons].[Store Name].[Store Name]" caption="Store Name" numFmtId="0" hierarchy="22" level="1">
      <sharedItems containsSemiMixedTypes="0" containsNonDate="0" containsString="0"/>
    </cacheField>
    <cacheField name="Dummy0" numFmtId="0" hierarchy="64" level="32767">
      <extLst>
        <ext xmlns:x14="http://schemas.microsoft.com/office/spreadsheetml/2009/9/main" uri="{63CAB8AC-B538-458d-9737-405883B0398D}">
          <x14:cacheField ignore="1"/>
        </ext>
      </extLst>
    </cacheField>
  </cacheFields>
  <cacheHierarchies count="65">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2" memberValueDatatype="130" unbalanced="0">
      <fieldsUsage count="2">
        <fieldUsage x="-1"/>
        <fieldUsage x="2"/>
      </fieldsUsage>
    </cacheHierarchy>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353269907406" createdVersion="8" refreshedVersion="8" minRefreshableVersion="3" recordCount="0" supportSubquery="1" supportAdvancedDrill="1" xr:uid="{C86A12DB-AFF3-4E76-9BB5-911677C17A3A}">
  <cacheSource type="external" connectionId="8"/>
  <cacheFields count="4">
    <cacheField name="[Measures].[Revenue]" caption="Revenue" numFmtId="0" hierarchy="41" level="32767"/>
    <cacheField name="[Date].[Quarter].[Quarter]" caption="Quarter" numFmtId="0" hierarchy="8" level="1">
      <sharedItems count="4">
        <s v="Q-1"/>
        <s v="Q-2"/>
        <s v="Q-3"/>
        <s v="Q-4"/>
      </sharedItems>
    </cacheField>
    <cacheField name="[Dim_SalesPersons].[Store Name].[Store Name]" caption="Store Name" numFmtId="0" hierarchy="22" level="1">
      <sharedItems containsSemiMixedTypes="0" containsNonDate="0" containsString="0"/>
    </cacheField>
    <cacheField name="Dummy0" numFmtId="0" hierarchy="64" level="32767">
      <extLst>
        <ext xmlns:x14="http://schemas.microsoft.com/office/spreadsheetml/2009/9/main" uri="{63CAB8AC-B538-458d-9737-405883B0398D}">
          <x14:cacheField ignore="1"/>
        </ext>
      </extLst>
    </cacheField>
  </cacheFields>
  <cacheHierarchies count="65">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1"/>
      </fieldsUsage>
    </cacheHierarchy>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2" memberValueDatatype="130" unbalanced="0">
      <fieldsUsage count="2">
        <fieldUsage x="-1"/>
        <fieldUsage x="2"/>
      </fieldsUsage>
    </cacheHierarchy>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353275347225" createdVersion="8" refreshedVersion="8" minRefreshableVersion="3" recordCount="0" supportSubquery="1" supportAdvancedDrill="1" xr:uid="{2EFBD98E-FEB0-4AFD-A7B2-3C9822D4B289}">
  <cacheSource type="external" connectionId="8"/>
  <cacheFields count="4">
    <cacheField name="[Measures].[Revenue]" caption="Revenue" numFmtId="0" hierarchy="41" level="32767"/>
    <cacheField name="[Date].[Day Name].[Day Name]" caption="Day Name" numFmtId="0" hierarchy="5" level="1">
      <sharedItems count="7">
        <s v="Sun"/>
        <s v="Mon"/>
        <s v="Tue"/>
        <s v="Wed"/>
        <s v="Thu"/>
        <s v="Fri"/>
        <s v="Sat"/>
      </sharedItems>
    </cacheField>
    <cacheField name="[Dim_SalesPersons].[Store Name].[Store Name]" caption="Store Name" numFmtId="0" hierarchy="22" level="1">
      <sharedItems containsSemiMixedTypes="0" containsNonDate="0" containsString="0"/>
    </cacheField>
    <cacheField name="Dummy0" numFmtId="0" hierarchy="64" level="32767">
      <extLst>
        <ext xmlns:x14="http://schemas.microsoft.com/office/spreadsheetml/2009/9/main" uri="{63CAB8AC-B538-458d-9737-405883B0398D}">
          <x14:cacheField ignore="1"/>
        </ext>
      </extLst>
    </cacheField>
  </cacheFields>
  <cacheHierarchies count="65">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2" memberValueDatatype="130" unbalanced="0">
      <fieldsUsage count="2">
        <fieldUsage x="-1"/>
        <fieldUsage x="1"/>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2" memberValueDatatype="130" unbalanced="0">
      <fieldsUsage count="2">
        <fieldUsage x="-1"/>
        <fieldUsage x="2"/>
      </fieldsUsage>
    </cacheHierarchy>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368110532407" createdVersion="5" refreshedVersion="8" minRefreshableVersion="3" recordCount="0" supportSubquery="1" supportAdvancedDrill="1" xr:uid="{EDFFE78D-92BF-459F-AABC-91A207B99082}">
  <cacheSource type="external" connectionId="8"/>
  <cacheFields count="4">
    <cacheField name="[Measures].[Revenue]" caption="Revenue" numFmtId="0" hierarchy="41" level="32767"/>
    <cacheField name="[Dim_SalesPersons].[Store Name].[Store Name]" caption="Store Name" numFmtId="0" hierarchy="22" level="1">
      <sharedItems count="10">
        <s v="Barron-Fleming"/>
        <s v="Berg-Trujillo"/>
        <s v="Lee-Myers"/>
        <s v="Lopez"/>
        <s v="Martinez"/>
        <s v="Miller"/>
        <s v="Myers-Lopez"/>
        <s v="Novak PLC"/>
        <s v="Thomas"/>
        <s v="Valdez"/>
      </sharedItems>
    </cacheField>
    <cacheField name="[Date].[Month Name].[Month Name]" caption="Month Name" numFmtId="0" hierarchy="3" level="1">
      <sharedItems containsSemiMixedTypes="0" containsNonDate="0" containsString="0"/>
    </cacheField>
    <cacheField name="[Measures].[Target]" caption="Target" numFmtId="0" hierarchy="51" level="32767"/>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2" memberValueDatatype="130" unbalanced="0">
      <fieldsUsage count="2">
        <fieldUsage x="-1"/>
        <fieldUsage x="1"/>
      </fieldsUsage>
    </cacheHierarchy>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oneField="1">
      <fieldsUsage count="1">
        <fieldUsage x="3"/>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368112152777" createdVersion="5" refreshedVersion="8" minRefreshableVersion="3" recordCount="0" supportSubquery="1" supportAdvancedDrill="1" xr:uid="{7F85CA8E-4DA2-4FD3-91AC-7AC2E6277B5C}">
  <cacheSource type="external" connectionId="8"/>
  <cacheFields count="12">
    <cacheField name="[Measures].[Revenue]" caption="Revenue" numFmtId="0" hierarchy="41" level="32767"/>
    <cacheField name="[Measures].[COGS]" caption="COGS" numFmtId="0" hierarchy="42" level="32767"/>
    <cacheField name="[Measures].[Profit Margin]" caption="Profit Margin" numFmtId="0" hierarchy="43" level="32767"/>
    <cacheField name="[Measures].[% Profit Margin]" caption="% Profit Margin" numFmtId="0" hierarchy="44" level="32767"/>
    <cacheField name="[Measures].[# Transactions]" caption="# Transactions" numFmtId="0" hierarchy="45" level="32767"/>
    <cacheField name="[Measures].[Refund]" caption="Refund" numFmtId="0" hierarchy="46" level="32767"/>
    <cacheField name="[Measures].[Refund Rate]" caption="Refund Rate" numFmtId="0" hierarchy="47" level="32767"/>
    <cacheField name="[Measures].[# Products]" caption="# Products" numFmtId="0" hierarchy="48" level="32767"/>
    <cacheField name="[Measures].[QTY Sold]" caption="QTY Sold" numFmtId="0" hierarchy="49" level="32767"/>
    <cacheField name="[Measures].[QTY Returned]" caption="QTY Returned" numFmtId="0" hierarchy="50" level="32767"/>
    <cacheField name="[Measures].[Target]" caption="Target" numFmtId="0" hierarchy="51" level="32767"/>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11"/>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 Transactions]" caption="# Transactions" measure="1" displayFolder="" measureGroup="Calculations" count="0" oneField="1">
      <fieldsUsage count="1">
        <fieldUsage x="4"/>
      </fieldsUsage>
    </cacheHierarchy>
    <cacheHierarchy uniqueName="[Measures].[Refund]" caption="Refund" measure="1" displayFolder="" measureGroup="Calculations" count="0" oneField="1">
      <fieldsUsage count="1">
        <fieldUsage x="5"/>
      </fieldsUsage>
    </cacheHierarchy>
    <cacheHierarchy uniqueName="[Measures].[Refund Rate]" caption="Refund Rate" measure="1" displayFolder="" measureGroup="Calculations" count="0" oneField="1">
      <fieldsUsage count="1">
        <fieldUsage x="6"/>
      </fieldsUsage>
    </cacheHierarchy>
    <cacheHierarchy uniqueName="[Measures].[# Products]" caption="# Products" measure="1" displayFolder="" measureGroup="Calculations" count="0" oneField="1">
      <fieldsUsage count="1">
        <fieldUsage x="7"/>
      </fieldsUsage>
    </cacheHierarchy>
    <cacheHierarchy uniqueName="[Measures].[QTY Sold]" caption="QTY Sold" measure="1" displayFolder="" measureGroup="Calculations" count="0" oneField="1">
      <fieldsUsage count="1">
        <fieldUsage x="8"/>
      </fieldsUsage>
    </cacheHierarchy>
    <cacheHierarchy uniqueName="[Measures].[QTY Returned]" caption="QTY Returned" measure="1" displayFolder="" measureGroup="Calculations" count="0" oneField="1">
      <fieldsUsage count="1">
        <fieldUsage x="9"/>
      </fieldsUsage>
    </cacheHierarchy>
    <cacheHierarchy uniqueName="[Measures].[Target]" caption="Target" measure="1" displayFolder="" measureGroup="Calculations" count="0" oneField="1">
      <fieldsUsage count="1">
        <fieldUsage x="10"/>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40856483" createdVersion="8" refreshedVersion="8" minRefreshableVersion="3" recordCount="0" supportSubquery="1" supportAdvancedDrill="1" xr:uid="{3CF3CFC0-5116-4D8F-B92B-6EA37F44C8C6}">
  <cacheSource type="external" connectionId="8"/>
  <cacheFields count="3">
    <cacheField name="[Dim_Customers].[Full Name].[Full Name]" caption="Full Name" numFmtId="0" hierarchy="10" level="1">
      <sharedItems count="5">
        <s v="John Brown"/>
        <s v="Judith Simmons"/>
        <s v="Kristine Barrett"/>
        <s v="Laura Gross"/>
        <s v="Paul Noble"/>
      </sharedItems>
    </cacheField>
    <cacheField name="[Measures].[Profit Margin]" caption="Profit Margin" numFmtId="0" hierarchy="43" level="32767"/>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443287" createdVersion="8" refreshedVersion="8" minRefreshableVersion="3" recordCount="0" supportSubquery="1" supportAdvancedDrill="1" xr:uid="{74DC9004-1B15-458E-906E-F4F66FFEE91E}">
  <cacheSource type="external" connectionId="8"/>
  <cacheFields count="9">
    <cacheField name="[Dim_Customers].[Full Name].[Full Name]" caption="Full Name" numFmtId="0" hierarchy="10" level="1">
      <sharedItems count="5">
        <s v="John Brown"/>
        <s v="Judith Simmons"/>
        <s v="Kristine Barrett"/>
        <s v="Laura Gross"/>
        <s v="Paul Noble"/>
      </sharedItems>
    </cacheField>
    <cacheField name="[Dim_Customers].[Location].[Location]" caption="Location" numFmtId="0" hierarchy="12" level="1">
      <sharedItems count="5">
        <s v="Florida"/>
        <s v="Indiana"/>
        <s v="Maryland"/>
        <s v="New York"/>
        <s v="Wisconsin"/>
      </sharedItems>
    </cacheField>
    <cacheField name="[Measures].[# Customers]" caption="# Customers" numFmtId="0" hierarchy="52" level="32767"/>
    <cacheField name="[Measures].[# Locations]" caption="# Locations" numFmtId="0" hierarchy="53" level="32767"/>
    <cacheField name="[Measures].[COGS]" caption="COGS" numFmtId="0" hierarchy="42" level="32767"/>
    <cacheField name="[Measures].[Revenue]" caption="Revenue" numFmtId="0" hierarchy="41" level="32767"/>
    <cacheField name="[Measures].[Profit Margin]" caption="Profit Margin" numFmtId="0" hierarchy="43" level="32767"/>
    <cacheField name="[Measures].[% Profit Margin]" caption="% Profit Margin" numFmtId="0" hierarchy="44" level="32767"/>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8"/>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1"/>
      </fieldsUsage>
    </cacheHierarchy>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oneField="1">
      <fieldsUsage count="1">
        <fieldUsage x="5"/>
      </fieldsUsage>
    </cacheHierarchy>
    <cacheHierarchy uniqueName="[Measures].[COGS]" caption="COGS" measure="1" displayFolder="" measureGroup="Calculations" count="0" oneField="1">
      <fieldsUsage count="1">
        <fieldUsage x="4"/>
      </fieldsUsage>
    </cacheHierarchy>
    <cacheHierarchy uniqueName="[Measures].[Profit Margin]" caption="Profit Margin" measure="1" displayFolder="" measureGroup="Calculations" count="0" oneField="1">
      <fieldsUsage count="1">
        <fieldUsage x="6"/>
      </fieldsUsage>
    </cacheHierarchy>
    <cacheHierarchy uniqueName="[Measures].[% Profit Margin]" caption="% Profit Margin" measure="1" displayFolder="" measureGroup="Calculations" count="0" oneField="1">
      <fieldsUsage count="1">
        <fieldUsage x="7"/>
      </fieldsUsage>
    </cacheHierarchy>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oneField="1">
      <fieldsUsage count="1">
        <fieldUsage x="2"/>
      </fieldsUsage>
    </cacheHierarchy>
    <cacheHierarchy uniqueName="[Measures].[# Locations]" caption="# Locations" measure="1" displayFolder="" measureGroup="Calculations" count="0" oneField="1">
      <fieldsUsage count="1">
        <fieldUsage x="3"/>
      </fieldsUsage>
    </cacheHierarchy>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46875002" createdVersion="8" refreshedVersion="8" minRefreshableVersion="3" recordCount="0" supportSubquery="1" supportAdvancedDrill="1" xr:uid="{266F5B74-0FED-4BCE-92B3-2F6E5E7B8ED2}">
  <cacheSource type="external" connectionId="8"/>
  <cacheFields count="3">
    <cacheField name="[Dim_Customers].[Full Name].[Full Name]" caption="Full Name" numFmtId="0" hierarchy="10" level="1">
      <sharedItems count="5">
        <s v="Bobby Abbott"/>
        <s v="Christine Hawkins"/>
        <s v="Jeffery Powell"/>
        <s v="Lisa West"/>
        <s v="Travis Ewing"/>
      </sharedItems>
    </cacheField>
    <cacheField name="[Measures].[Profit Margin]" caption="Profit Margin" numFmtId="0" hierarchy="43" level="32767"/>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49074073" createdVersion="8" refreshedVersion="8" minRefreshableVersion="3" recordCount="0" supportSubquery="1" supportAdvancedDrill="1" xr:uid="{7AA8CA11-4603-4919-A932-58B7C31F96A9}">
  <cacheSource type="external" connectionId="8"/>
  <cacheFields count="4">
    <cacheField name="[Dim_Customers].[Full Name].[Full Name]" caption="Full Name" numFmtId="0" hierarchy="10" level="1">
      <sharedItems count="5">
        <s v="John Brown"/>
        <s v="Judith Simmons"/>
        <s v="Kristine Barrett"/>
        <s v="Laura Gross"/>
        <s v="Paul Noble"/>
      </sharedItems>
    </cacheField>
    <cacheField name="[Measures].[Profit Margin]" caption="Profit Margin" numFmtId="0" hierarchy="43" level="32767"/>
    <cacheField name="[Dim_Customers].[Location].[Location]" caption="Location" numFmtId="0" hierarchy="12" level="1">
      <sharedItems count="5">
        <s v="Florida"/>
        <s v="Indiana"/>
        <s v="Maryland"/>
        <s v="New York"/>
        <s v="Wisconsin"/>
      </sharedItems>
    </cacheField>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51736113" createdVersion="8" refreshedVersion="8" minRefreshableVersion="3" recordCount="0" supportSubquery="1" supportAdvancedDrill="1" xr:uid="{22B891AF-D407-41BE-AADE-34B4EB48E4BE}">
  <cacheSource type="external" connectionId="8"/>
  <cacheFields count="3">
    <cacheField name="[Dim_Customers].[Full Name].[Full Name]" caption="Full Name" numFmtId="0" hierarchy="10" level="1">
      <sharedItems count="5">
        <s v="John Brown"/>
        <s v="Judith Simmons"/>
        <s v="Kristine Barrett"/>
        <s v="Laura Gross"/>
        <s v="Paul Noble"/>
      </sharedItems>
    </cacheField>
    <cacheField name="[Measures].[Average Customer Age]" caption="Average Customer Age" numFmtId="0" hierarchy="55" level="32767"/>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oneField="1">
      <fieldsUsage count="1">
        <fieldUsage x="1"/>
      </fieldsUsage>
    </cacheHierarchy>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53819445" createdVersion="8" refreshedVersion="8" minRefreshableVersion="3" recordCount="0" supportSubquery="1" supportAdvancedDrill="1" xr:uid="{C3E20C52-9B03-488A-B6C9-740E56463275}">
  <cacheSource type="external" connectionId="8"/>
  <cacheFields count="4">
    <cacheField name="[Dim_Customers].[Full Name].[Full Name]" caption="Full Name" numFmtId="0" hierarchy="10" level="1">
      <sharedItems count="5">
        <s v="John Brown"/>
        <s v="Judith Simmons"/>
        <s v="Kristine Barrett"/>
        <s v="Laura Gross"/>
        <s v="Paul Noble"/>
      </sharedItems>
    </cacheField>
    <cacheField name="[Dim_Customers].[Custom Age Group].[Custom Age Group]" caption="Custom Age Group" numFmtId="0" hierarchy="14" level="1">
      <sharedItems count="5">
        <s v="0-20"/>
        <s v="21-30"/>
        <s v="31-40"/>
        <s v="41-50"/>
        <s v="51+"/>
      </sharedItems>
    </cacheField>
    <cacheField name="[Measures].[Profit Margin]" caption="Profit Margin" numFmtId="0" hierarchy="43" level="32767"/>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2" memberValueDatatype="130" unbalanced="0">
      <fieldsUsage count="2">
        <fieldUsage x="-1"/>
        <fieldUsage x="1"/>
      </fieldsUsage>
    </cacheHierarchy>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56250001" createdVersion="8" refreshedVersion="8" minRefreshableVersion="3" recordCount="0" supportSubquery="1" supportAdvancedDrill="1" xr:uid="{CAEC3F7B-6A40-4D21-BC3F-816D9B576ACB}">
  <cacheSource type="external" connectionId="8"/>
  <cacheFields count="4">
    <cacheField name="[Dim_Customers].[Full Name].[Full Name]" caption="Full Name" numFmtId="0" hierarchy="10" level="1">
      <sharedItems count="5">
        <s v="John Brown"/>
        <s v="Judith Simmons"/>
        <s v="Kristine Barrett"/>
        <s v="Laura Gross"/>
        <s v="Paul Noble"/>
      </sharedItems>
    </cacheField>
    <cacheField name="[Measures].[Profit Margin]" caption="Profit Margin" numFmtId="0" hierarchy="43" level="32767"/>
    <cacheField name="[Date].[Day Name].[Day Name]" caption="Day Name" numFmtId="0" hierarchy="5" level="1">
      <sharedItems count="7">
        <s v="Sun"/>
        <s v="Mon"/>
        <s v="Tue"/>
        <s v="Wed"/>
        <s v="Thu"/>
        <s v="Fri"/>
        <s v="Sat"/>
      </sharedItems>
    </cacheField>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2" memberValueDatatype="130" unbalanced="0">
      <fieldsUsage count="2">
        <fieldUsage x="-1"/>
        <fieldUsage x="2"/>
      </fieldsUsage>
    </cacheHierarchy>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59375002" createdVersion="8" refreshedVersion="8" minRefreshableVersion="3" recordCount="0" supportSubquery="1" supportAdvancedDrill="1" xr:uid="{DC1230EB-35FB-4E9C-BE39-E57E9595C992}">
  <cacheSource type="external" connectionId="8"/>
  <cacheFields count="4">
    <cacheField name="[Dim_Customers].[Full Name].[Full Name]" caption="Full Name" numFmtId="0" hierarchy="10" level="1">
      <sharedItems count="5">
        <s v="John Brown"/>
        <s v="Judith Simmons"/>
        <s v="Kristine Barrett"/>
        <s v="Laura Gross"/>
        <s v="Paul Noble"/>
      </sharedItems>
    </cacheField>
    <cacheField name="[Dim_Customers].[Gender].[Gender]" caption="Gender" numFmtId="0" hierarchy="11" level="1">
      <sharedItems count="2">
        <s v="Female"/>
        <s v="Male"/>
      </sharedItems>
    </cacheField>
    <cacheField name="[Measures].[Profit Margin]" caption="Profit Margin" numFmtId="0" hierarchy="43" level="32767"/>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2" memberValueDatatype="130" unbalanced="0">
      <fieldsUsage count="2">
        <fieldUsage x="-1"/>
        <fieldUsage x="1"/>
      </fieldsUsage>
    </cacheHierarchy>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62152781" createdVersion="8" refreshedVersion="8" minRefreshableVersion="3" recordCount="0" supportSubquery="1" supportAdvancedDrill="1" xr:uid="{BC6219D9-A216-4A57-85DB-16714E85BE04}">
  <cacheSource type="external" connectionId="8"/>
  <cacheFields count="4">
    <cacheField name="[Dim_Products].[Product Name].[Product Name]" caption="Product Name" numFmtId="0" hierarchy="16" level="1">
      <sharedItems count="5">
        <s v="Attorney Mist"/>
        <s v="Begin Brew"/>
        <s v="Common Splash"/>
        <s v="Eight Brew"/>
        <s v="Onto Dew"/>
      </sharedItems>
    </cacheField>
    <cacheField name="[Measures].[Profit Margin]" caption="Profit Margin" numFmtId="0" hierarchy="43" level="32767"/>
    <cacheField name="[Dim_Products].[Category].[Category]" caption="Category" numFmtId="0" hierarchy="17" level="1">
      <sharedItems count="8">
        <s v="Alcoholic Beverage"/>
        <s v="Coffee"/>
        <s v="Energy Drink"/>
        <s v="Juice"/>
        <s v="Soft Drink"/>
        <s v="Sports Drink"/>
        <s v="Tea"/>
        <s v="Water"/>
      </sharedItems>
    </cacheField>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2" memberValueDatatype="130" unbalanced="0">
      <fieldsUsage count="2">
        <fieldUsage x="-1"/>
        <fieldUsage x="2"/>
      </fieldsUsage>
    </cacheHierarchy>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64699075" createdVersion="8" refreshedVersion="8" minRefreshableVersion="3" recordCount="0" supportSubquery="1" supportAdvancedDrill="1" xr:uid="{ECAF8161-7801-4B32-B93F-2C4BD747F1B1}">
  <cacheSource type="external" connectionId="8"/>
  <cacheFields count="3">
    <cacheField name="[Dim_Products].[Product Name].[Product Name]" caption="Product Name" numFmtId="0" hierarchy="16" level="1">
      <sharedItems count="5">
        <s v="Attorney Mist"/>
        <s v="Begin Brew"/>
        <s v="Common Splash"/>
        <s v="Eight Brew"/>
        <s v="Onto Dew"/>
      </sharedItems>
    </cacheField>
    <cacheField name="[Measures].[Profit Margin]" caption="Profit Margin" numFmtId="0" hierarchy="43" level="32767"/>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67245369" createdVersion="8" refreshedVersion="8" minRefreshableVersion="3" recordCount="0" supportSubquery="1" supportAdvancedDrill="1" xr:uid="{7F802CDC-ABB3-4CA0-987E-F886DC229E87}">
  <cacheSource type="external" connectionId="8"/>
  <cacheFields count="4">
    <cacheField name="[Measures].[# Products]" caption="# Products" numFmtId="0" hierarchy="48" level="32767"/>
    <cacheField name="[Measures].[Return Rate]" caption="Return Rate" numFmtId="0" hierarchy="54" level="32767"/>
    <cacheField name="[Measures].[Refund Rate]" caption="Refund Rate" numFmtId="0" hierarchy="47" level="32767"/>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oneField="1">
      <fieldsUsage count="1">
        <fieldUsage x="2"/>
      </fieldsUsage>
    </cacheHierarchy>
    <cacheHierarchy uniqueName="[Measures].[# Products]" caption="# Products" measure="1" displayFolder="" measureGroup="Calculations" count="0" oneField="1">
      <fieldsUsage count="1">
        <fieldUsage x="0"/>
      </fieldsUsage>
    </cacheHierarchy>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oneField="1">
      <fieldsUsage count="1">
        <fieldUsage x="1"/>
      </fieldsUsage>
    </cacheHierarchy>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69675925" createdVersion="8" refreshedVersion="8" minRefreshableVersion="3" recordCount="0" supportSubquery="1" supportAdvancedDrill="1" xr:uid="{BE720BCC-0B3B-4B63-89BA-4DBE0E41F28A}">
  <cacheSource type="external" connectionId="8"/>
  <cacheFields count="4">
    <cacheField name="[Dim_Customers].[Full Name].[Full Name]" caption="Full Name" numFmtId="0" hierarchy="10" level="1">
      <sharedItems count="5">
        <s v="John Brown"/>
        <s v="Judith Simmons"/>
        <s v="Kristine Barrett"/>
        <s v="Laura Gross"/>
        <s v="Paul Noble"/>
      </sharedItems>
    </cacheField>
    <cacheField name="[Measures].[Profit Margin]" caption="Profit Margin" numFmtId="0" hierarchy="43" level="32767"/>
    <cacheField name="[Dim_Customers].[Location].[Location]" caption="Location" numFmtId="0" hierarchy="12" level="1">
      <sharedItems count="5">
        <s v="California"/>
        <s v="Michigan"/>
        <s v="Missouri"/>
        <s v="Virginia"/>
        <s v="Washington"/>
      </sharedItems>
    </cacheField>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3"/>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2" memberValueDatatype="130" unbalanced="0">
      <fieldsUsage count="2">
        <fieldUsage x="-1"/>
        <fieldUsage x="0"/>
      </fieldsUsage>
    </cacheHierarchy>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2" memberValueDatatype="130" unbalanced="0">
      <fieldsUsage count="2">
        <fieldUsage x="-1"/>
        <fieldUsage x="2"/>
      </fieldsUsage>
    </cacheHierarchy>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9.484171875003" createdVersion="8" refreshedVersion="8" minRefreshableVersion="3" recordCount="0" supportSubquery="1" supportAdvancedDrill="1" xr:uid="{301C4133-53BB-454F-ADBA-41B58C6E74FD}">
  <cacheSource type="external" connectionId="8"/>
  <cacheFields count="3">
    <cacheField name="[Dim_Products].[Product Name].[Product Name]" caption="Product Name" numFmtId="0" hierarchy="16" level="1">
      <sharedItems count="5">
        <s v="Include Breeze"/>
        <s v="Itself Breeze"/>
        <s v="Property Mist"/>
        <s v="Race Rush"/>
        <s v="Somebody Fusion"/>
      </sharedItems>
    </cacheField>
    <cacheField name="[Measures].[QTY Sold]" caption="QTY Sold" numFmtId="0" hierarchy="49" level="32767"/>
    <cacheField name="[Date].[Month Name].[Month Name]" caption="Month Name" numFmtId="0" hierarchy="3" level="1">
      <sharedItems containsSemiMixedTypes="0" containsNonDate="0" containsString="0"/>
    </cacheField>
  </cacheFields>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fieldsUsage count="2">
        <fieldUsage x="-1"/>
        <fieldUsage x="2"/>
      </fieldsUsage>
    </cacheHierarchy>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2" memberValueDatatype="130" unbalanced="0">
      <fieldsUsage count="2">
        <fieldUsage x="-1"/>
        <fieldUsage x="0"/>
      </fieldsUsage>
    </cacheHierarchy>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oneField="1">
      <fieldsUsage count="1">
        <fieldUsage x="1"/>
      </fieldsUsage>
    </cacheHierarchy>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s" uniqueName="[Dim_Customers]" caption="Dim_Customers"/>
    <dimension name="Dim_Products" uniqueName="[Dim_Products]" caption="Dim_Products"/>
    <dimension name="Dim_SalesPersons" uniqueName="[Dim_SalesPersons]" caption="Dim_SalesPersons"/>
    <dimension name="fact_table" uniqueName="[fact_table]" caption="fact_table"/>
    <dimension measure="1" name="Measures" uniqueName="[Measures]" caption="Measures"/>
    <dimension name="monthly_store_targets" uniqueName="[monthly_store_targets]" caption="monthly_store_targets"/>
  </dimensions>
  <measureGroups count="7">
    <measureGroup name="Calculations" caption="Calculations"/>
    <measureGroup name="Date" caption="Date"/>
    <measureGroup name="Dim_Customers" caption="Dim_Customers"/>
    <measureGroup name="Dim_Products" caption="Dim_Products"/>
    <measureGroup name="Dim_SalesPersons" caption="Dim_SalesPersons"/>
    <measureGroup name="fact_table" caption="fact_table"/>
    <measureGroup name="monthly_store_targets" caption="monthly_store_targets"/>
  </measureGroups>
  <maps count="13">
    <map measureGroup="0" dimension="0"/>
    <map measureGroup="1" dimension="1"/>
    <map measureGroup="2" dimension="2"/>
    <map measureGroup="3" dimension="3"/>
    <map measureGroup="4" dimension="4"/>
    <map measureGroup="5" dimension="1"/>
    <map measureGroup="5" dimension="2"/>
    <map measureGroup="5" dimension="3"/>
    <map measureGroup="5" dimension="4"/>
    <map measureGroup="5" dimension="5"/>
    <map measureGroup="6" dimension="1"/>
    <map measureGroup="6" dimension="4"/>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8.966164814818" createdVersion="3" refreshedVersion="8" minRefreshableVersion="3" recordCount="0" supportSubquery="1" supportAdvancedDrill="1" xr:uid="{7AC2445C-B7FE-4ABF-8498-86D6A537B332}">
  <cacheSource type="external" connectionId="8">
    <extLst>
      <ext xmlns:x14="http://schemas.microsoft.com/office/spreadsheetml/2009/9/main" uri="{F057638F-6D5F-4e77-A914-E7F072B9BCA8}">
        <x14:sourceConnection name="ThisWorkbookDataModel"/>
      </ext>
    </extLst>
  </cacheSource>
  <cacheFields count="0"/>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2"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31636977"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8.966256481479" createdVersion="3" refreshedVersion="8" minRefreshableVersion="3" recordCount="0" supportSubquery="1" supportAdvancedDrill="1" xr:uid="{1E2C2139-33F5-4C7E-BB5C-F3B31239351D}">
  <cacheSource type="external" connectionId="8">
    <extLst>
      <ext xmlns:x14="http://schemas.microsoft.com/office/spreadsheetml/2009/9/main" uri="{F057638F-6D5F-4e77-A914-E7F072B9BCA8}">
        <x14:sourceConnection name="ThisWorkbookDataModel"/>
      </ext>
    </extLst>
  </cacheSource>
  <cacheFields count="0"/>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0"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2"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59469739"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owmya Ramineni" refreshedDate="45468.966284837959" createdVersion="3" refreshedVersion="8" minRefreshableVersion="3" recordCount="0" supportSubquery="1" supportAdvancedDrill="1" xr:uid="{6739B759-0AB6-475C-973F-D1667E5EB75A}">
  <cacheSource type="external" connectionId="8">
    <extLst>
      <ext xmlns:x14="http://schemas.microsoft.com/office/spreadsheetml/2009/9/main" uri="{F057638F-6D5F-4e77-A914-E7F072B9BCA8}">
        <x14:sourceConnection name="ThisWorkbookDataModel"/>
      </ext>
    </extLst>
  </cacheSource>
  <cacheFields count="0"/>
  <cacheHierarchies count="64">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Name]" caption="Month Name" attribute="1" defaultMemberUniqueName="[Date].[Month Name].[All]" allUniqueName="[Date].[Month Name].[All]" dimensionUniqueName="[Date]" displayFolder="" count="2" memberValueDatatype="130" unbalanced="0"/>
    <cacheHierarchy uniqueName="[Date].[Month Number]" caption="Month Number" attribute="1" defaultMemberUniqueName="[Date].[Month Number].[All]" allUniqueName="[Date].[Month Number].[All]" dimensionUniqueName="[Date]" displayFolder="" count="0" memberValueDatatype="20" unbalanced="0"/>
    <cacheHierarchy uniqueName="[Date].[Day Name]" caption="Day Name" attribute="1" defaultMemberUniqueName="[Date].[Day Name].[All]" allUniqueName="[Date].[Day Name].[All]" dimensionUniqueName="[Date]" displayFolder="" count="0" memberValueDatatype="130" unbalanced="0"/>
    <cacheHierarchy uniqueName="[Date].[Day of Week]" caption="Day of Week" attribute="1" defaultMemberUniqueName="[Date].[Day of Week].[All]" allUniqueName="[Date].[Day of Week].[All]" dimensionUniqueName="[Date]" displayFolder="" count="0" memberValueDatatype="20" unbalanced="0"/>
    <cacheHierarchy uniqueName="[Date].[Day Type]" caption="Day Type" attribute="1" defaultMemberUniqueName="[Date].[Day Type].[All]" allUniqueName="[Date].[Day 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s].[Customer ID]" caption="Customer ID" attribute="1" defaultMemberUniqueName="[Dim_Customers].[Customer ID].[All]" allUniqueName="[Dim_Customers].[Customer ID].[All]" dimensionUniqueName="[Dim_Customers]" displayFolder="" count="0" memberValueDatatype="20" unbalanced="0"/>
    <cacheHierarchy uniqueName="[Dim_Customers].[Full Name]" caption="Full Name" attribute="1" defaultMemberUniqueName="[Dim_Customers].[Full Name].[All]" allUniqueName="[Dim_Customers].[Full Name].[All]" dimensionUniqueName="[Dim_Customers]" displayFolder="" count="0" memberValueDatatype="130" unbalanced="0"/>
    <cacheHierarchy uniqueName="[Dim_Customers].[Gender]" caption="Gender" attribute="1" defaultMemberUniqueName="[Dim_Customers].[Gender].[All]" allUniqueName="[Dim_Customers].[Gender].[All]" dimensionUniqueName="[Dim_Customers]" displayFolder="" count="0" memberValueDatatype="130" unbalanced="0"/>
    <cacheHierarchy uniqueName="[Dim_Customers].[Location]" caption="Location" attribute="1" defaultMemberUniqueName="[Dim_Customers].[Location].[All]" allUniqueName="[Dim_Customers].[Location].[All]" dimensionUniqueName="[Dim_Customers]" displayFolder="" count="0" memberValueDatatype="130" unbalanced="0"/>
    <cacheHierarchy uniqueName="[Dim_Customers].[Customer Age]" caption="Customer Age" attribute="1" defaultMemberUniqueName="[Dim_Customers].[Customer Age].[All]" allUniqueName="[Dim_Customers].[Customer Age].[All]" dimensionUniqueName="[Dim_Customers]" displayFolder="" count="0" memberValueDatatype="20" unbalanced="0"/>
    <cacheHierarchy uniqueName="[Dim_Customers].[Custom Age Group]" caption="Custom Age Group" attribute="1" defaultMemberUniqueName="[Dim_Customers].[Custom Age Group].[All]" allUniqueName="[Dim_Customers].[Custom Age Group].[All]" dimensionUniqueName="[Dim_Customers]" displayFolder="" count="0" memberValueDatatype="130" unbalanced="0"/>
    <cacheHierarchy uniqueName="[Dim_Products].[Product ID]" caption="Product ID" attribute="1" defaultMemberUniqueName="[Dim_Products].[Product ID].[All]" allUniqueName="[Dim_Products].[Product ID].[All]" dimensionUniqueName="[Dim_Products]" displayFolder="" count="0" memberValueDatatype="20" unbalanced="0"/>
    <cacheHierarchy uniqueName="[Dim_Products].[Product Name]" caption="Product Name" attribute="1" defaultMemberUniqueName="[Dim_Products].[Product Name].[All]" allUniqueName="[Dim_Products].[Product Name].[All]" dimensionUniqueName="[Dim_Products]" displayFolder="" count="0" memberValueDatatype="130" unbalanced="0"/>
    <cacheHierarchy uniqueName="[Dim_Products].[Category]" caption="Category" attribute="1" defaultMemberUniqueName="[Dim_Products].[Category].[All]" allUniqueName="[Dim_Products].[Category].[All]" dimensionUniqueName="[Dim_Products]" displayFolder="" count="0" memberValueDatatype="130" unbalanced="0"/>
    <cacheHierarchy uniqueName="[Dim_Products].[Sales Price]" caption="Sales Price" attribute="1" defaultMemberUniqueName="[Dim_Products].[Sales Price].[All]" allUniqueName="[Dim_Products].[Sales Price].[All]" dimensionUniqueName="[Dim_Products]" displayFolder="" count="0" memberValueDatatype="5" unbalanced="0"/>
    <cacheHierarchy uniqueName="[Dim_Products].[Cost Price]" caption="Cost Price" attribute="1" defaultMemberUniqueName="[Dim_Products].[Cost Price].[All]" allUniqueName="[Dim_Products].[Cost Price].[All]" dimensionUniqueName="[Dim_Products]" displayFolder="" count="0" memberValueDatatype="5" unbalanced="0"/>
    <cacheHierarchy uniqueName="[Dim_SalesPersons].[Sales Person ID]" caption="Sales Person ID" attribute="1" defaultMemberUniqueName="[Dim_SalesPersons].[Sales Person ID].[All]" allUniqueName="[Dim_SalesPersons].[Sales Person ID].[All]" dimensionUniqueName="[Dim_SalesPersons]" displayFolder="" count="0" memberValueDatatype="20" unbalanced="0"/>
    <cacheHierarchy uniqueName="[Dim_SalesPersons].[Full Name]" caption="Full Name" attribute="1" defaultMemberUniqueName="[Dim_SalesPersons].[Full Name].[All]" allUniqueName="[Dim_SalesPersons].[Full Name].[All]" dimensionUniqueName="[Dim_SalesPersons]" displayFolder="" count="0" memberValueDatatype="130" unbalanced="0"/>
    <cacheHierarchy uniqueName="[Dim_SalesPersons].[Store Name]" caption="Store Name" attribute="1" defaultMemberUniqueName="[Dim_SalesPersons].[Store Name].[All]" allUniqueName="[Dim_SalesPersons].[Store Name].[All]" dimensionUniqueName="[Dim_SalesPersons]" displayFolder="" count="0" memberValueDatatype="130" unbalanced="0"/>
    <cacheHierarchy uniqueName="[Dim_SalesPersons].[Age]" caption="Age" attribute="1" defaultMemberUniqueName="[Dim_SalesPersons].[Age].[All]" allUniqueName="[Dim_SalesPersons].[Age].[All]" dimensionUniqueName="[Dim_Sales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easures].[Sum of Customer Age]" caption="Sum of Customer Age" measure="1" displayFolder="" measureGroup="Dim_Customers"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s" count="0">
      <extLst>
        <ext xmlns:x15="http://schemas.microsoft.com/office/spreadsheetml/2010/11/main" uri="{B97F6D7D-B522-45F9-BDA1-12C45D357490}">
          <x15:cacheHierarchy aggregatedColumn="13"/>
        </ext>
      </extLst>
    </cacheHierarchy>
    <cacheHierarchy uniqueName="[Measures].[Sum of Product ID]" caption="Sum of Product ID" measure="1" displayFolder="" measureGroup="fact_table" count="0">
      <extLst>
        <ext xmlns:x15="http://schemas.microsoft.com/office/spreadsheetml/2010/11/main" uri="{B97F6D7D-B522-45F9-BDA1-12C45D357490}">
          <x15:cacheHierarchy aggregatedColumn="24"/>
        </ext>
      </extLst>
    </cacheHierarchy>
    <cacheHierarchy uniqueName="[Measures].[Distinct Count of Product ID]" caption="Distinct Count of Product ID" measure="1" displayFolder="" measureGroup="fact_table" count="0">
      <extLst>
        <ext xmlns:x15="http://schemas.microsoft.com/office/spreadsheetml/2010/11/main" uri="{B97F6D7D-B522-45F9-BDA1-12C45D357490}">
          <x15:cacheHierarchy aggregatedColumn="24"/>
        </ext>
      </extLst>
    </cacheHierarchy>
    <cacheHierarchy uniqueName="[Measures].[Count of Location]" caption="Count of Location" measure="1" displayFolder="" measureGroup="Dim_Customers" count="0">
      <extLst>
        <ext xmlns:x15="http://schemas.microsoft.com/office/spreadsheetml/2010/11/main" uri="{B97F6D7D-B522-45F9-BDA1-12C45D357490}">
          <x15:cacheHierarchy aggregatedColumn="12"/>
        </ext>
      </extLst>
    </cacheHierarchy>
    <cacheHierarchy uniqueName="[Measures].[Distinct Count of Location]" caption="Distinct Count of Location" measure="1" displayFolder="" measureGroup="Dim_Customers" count="0">
      <extLst>
        <ext xmlns:x15="http://schemas.microsoft.com/office/spreadsheetml/2010/11/main" uri="{B97F6D7D-B522-45F9-BDA1-12C45D357490}">
          <x15:cacheHierarchy aggregatedColumn="12"/>
        </ext>
      </extLst>
    </cacheHierarchy>
    <cacheHierarchy uniqueName="[Measures].[Count of Gender]" caption="Count of Gender" measure="1" displayFolder="" measureGroup="Dim_Customers" count="0">
      <extLst>
        <ext xmlns:x15="http://schemas.microsoft.com/office/spreadsheetml/2010/11/main" uri="{B97F6D7D-B522-45F9-BDA1-12C45D357490}">
          <x15:cacheHierarchy aggregatedColumn="11"/>
        </ext>
      </extLst>
    </cacheHierarchy>
    <cacheHierarchy uniqueName="[Measures].[Revenue]" caption="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Refund]" caption="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QTY Sold]" caption="QTY Sold" measure="1" displayFolder="" measureGroup="Calculations" count="0"/>
    <cacheHierarchy uniqueName="[Measures].[QTY Returned]" caption="QTY Returned" measure="1" displayFolder="" measureGroup="Calculations" count="0"/>
    <cacheHierarchy uniqueName="[Measures].[Target]" caption="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Return Rate]" caption="Return Rate" measure="1" displayFolder="" measureGroup="Calculations" count="0"/>
    <cacheHierarchy uniqueName="[Measures].[Average Customer Age]" caption="Average Customer Age" measure="1" displayFolder="" measureGroup="Calculations" count="0"/>
    <cacheHierarchy uniqueName="[Measures].[__XL_Count fact_table]" caption="__XL_Count fact_table" measure="1" displayFolder="" measureGroup="fact_table" count="0" hidden="1"/>
    <cacheHierarchy uniqueName="[Measures].[__XL_Count Dim_Products]" caption="__XL_Count Dim_Products" measure="1" displayFolder="" measureGroup="Dim_Products" count="0" hidden="1"/>
    <cacheHierarchy uniqueName="[Measures].[__XL_Count monthly_store_targets]" caption="__XL_Count monthly_store_targets" measure="1" displayFolder="" measureGroup="monthly_store_targets"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Dim_Customers]" caption="__XL_Count Dim_Customers" measure="1" displayFolder="" measureGroup="Dim_Customers" count="0" hidden="1"/>
    <cacheHierarchy uniqueName="[Measures].[__XL_Count Dim_SalesPersons]" caption="__XL_Count Dim_SalesPersons" measure="1" displayFolder="" measureGroup="Dim_SalesPers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53938906"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CD271-B46D-4F56-BF98-EF8D16D9A6DD}" name="RT Store" cacheId="19" applyNumberFormats="0" applyBorderFormats="0" applyFontFormats="0" applyPatternFormats="0" applyAlignmentFormats="0" applyWidthHeightFormats="1" dataCaption="Values" tag="014b694a-1af4-4f6c-bd68-641bf4bbd869" updatedVersion="8" minRefreshableVersion="3" useAutoFormatting="1" subtotalHiddenItems="1" itemPrintTitles="1" createdVersion="5" indent="0" compact="0" compactData="0" multipleFieldFilters="0">
  <location ref="O1:Q12"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 dataField="1" compact="0" outline="0" subtotalTop="0" showAll="0" defaultSubtotal="0"/>
  </pivotFields>
  <rowFields count="1">
    <field x="1"/>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3" subtotal="count" baseField="0" baseItem="0"/>
  </dataFields>
  <formats count="2">
    <format dxfId="47">
      <pivotArea outline="0" fieldPosition="0">
        <references count="1">
          <reference field="1" count="0" selected="0"/>
        </references>
      </pivotArea>
    </format>
    <format dxfId="46">
      <pivotArea grandRow="1" outline="0" collapsedLevelsAreSubtotals="1" fieldPosition="0"/>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SalesPers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C44AD3-72E5-4532-BCD8-1B9F1BEE92C8}" name="KPI" cacheId="20" applyNumberFormats="0" applyBorderFormats="0" applyFontFormats="0" applyPatternFormats="0" applyAlignmentFormats="0" applyWidthHeightFormats="1" dataCaption="Values" tag="a90a5bd6-0495-4007-9bb2-fdb02cde2d56" updatedVersion="8" minRefreshableVersion="3" useAutoFormatting="1" subtotalHiddenItems="1" itemPrintTitles="1" createdVersion="5" indent="0" outline="1" outlineData="1" multipleFieldFilters="0">
  <location ref="A1:K2"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6"/>
    <dataField fld="1" subtotal="count" baseField="0" baseItem="0" numFmtId="166"/>
    <dataField fld="2" subtotal="count" baseField="0" baseItem="0" numFmtId="166"/>
    <dataField fld="3" subtotal="count" baseField="0" baseItem="0"/>
    <dataField fld="4" subtotal="count" baseField="0" baseItem="0" numFmtId="167"/>
    <dataField fld="5" subtotal="count" baseField="0" baseItem="0" numFmtId="166"/>
    <dataField fld="6" subtotal="count" baseField="0" baseItem="0"/>
    <dataField fld="7" subtotal="count" baseField="0" baseItem="0" numFmtId="167"/>
    <dataField fld="9" subtotal="count" baseField="0" baseItem="0" numFmtId="167"/>
    <dataField fld="8" subtotal="count" baseField="0" baseItem="0" numFmtId="167"/>
    <dataField fld="10" subtotal="count" baseField="0" baseItem="0" numFmtId="166"/>
  </dataFields>
  <formats count="9">
    <format dxfId="56">
      <pivotArea outline="0" collapsedLevelsAreSubtotals="1" fieldPosition="0">
        <references count="1">
          <reference field="4294967294" count="1" selected="0">
            <x v="0"/>
          </reference>
        </references>
      </pivotArea>
    </format>
    <format dxfId="55">
      <pivotArea outline="0" collapsedLevelsAreSubtotals="1" fieldPosition="0">
        <references count="1">
          <reference field="4294967294" count="1" selected="0">
            <x v="1"/>
          </reference>
        </references>
      </pivotArea>
    </format>
    <format dxfId="54">
      <pivotArea outline="0" collapsedLevelsAreSubtotals="1" fieldPosition="0">
        <references count="1">
          <reference field="4294967294" count="1" selected="0">
            <x v="2"/>
          </reference>
        </references>
      </pivotArea>
    </format>
    <format dxfId="53">
      <pivotArea outline="0" collapsedLevelsAreSubtotals="1" fieldPosition="0">
        <references count="1">
          <reference field="4294967294" count="1" selected="0">
            <x v="5"/>
          </reference>
        </references>
      </pivotArea>
    </format>
    <format dxfId="52">
      <pivotArea outline="0" collapsedLevelsAreSubtotals="1" fieldPosition="0">
        <references count="1">
          <reference field="4294967294" count="1" selected="0">
            <x v="10"/>
          </reference>
        </references>
      </pivotArea>
    </format>
    <format dxfId="51">
      <pivotArea outline="0" collapsedLevelsAreSubtotals="1" fieldPosition="0">
        <references count="1">
          <reference field="4294967294" count="1" selected="0">
            <x v="4"/>
          </reference>
        </references>
      </pivotArea>
    </format>
    <format dxfId="50">
      <pivotArea outline="0" collapsedLevelsAreSubtotals="1" fieldPosition="0">
        <references count="1">
          <reference field="4294967294" count="1" selected="0">
            <x v="7"/>
          </reference>
        </references>
      </pivotArea>
    </format>
    <format dxfId="49">
      <pivotArea outline="0" collapsedLevelsAreSubtotals="1" fieldPosition="0">
        <references count="1">
          <reference field="4294967294" count="1" selected="0">
            <x v="8"/>
          </reference>
        </references>
      </pivotArea>
    </format>
    <format dxfId="48">
      <pivotArea outline="0" collapsedLevelsAreSubtotals="1" fieldPosition="0">
        <references count="1">
          <reference field="4294967294" count="1" selected="0">
            <x v="9"/>
          </reference>
        </references>
      </pivotArea>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8572C1-D33D-40EB-AB9F-7BB62D49FF4C}" name="RT Monthly" cacheId="2" applyNumberFormats="0" applyBorderFormats="0" applyFontFormats="0" applyPatternFormats="0" applyAlignmentFormats="0" applyWidthHeightFormats="1" dataCaption="Values" tag="95a16a2d-d8c3-4957-8d68-6fcfbd2d1233" updatedVersion="8" minRefreshableVersion="3" useAutoFormatting="1" subtotalHiddenItems="1" rowGrandTotals="0" colGrandTotals="0" itemPrintTitles="1" createdVersion="8" indent="0" compact="0" compactData="0" multipleFieldFilters="0" chartFormat="2">
  <location ref="A1:C13"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1">
    <format dxfId="35">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61EE9F2-9D66-42E3-8495-F55054652F33}" name="Day" cacheId="6" applyNumberFormats="0" applyBorderFormats="0" applyFontFormats="0" applyPatternFormats="0" applyAlignmentFormats="0" applyWidthHeightFormats="1" dataCaption="Values" tag="f1e7af4a-c0b4-4aeb-9f43-41d5a3de2ce9" updatedVersion="8" minRefreshableVersion="3" useAutoFormatting="1" subtotalHiddenItems="1" rowGrandTotals="0" colGrandTotals="0" itemPrintTitles="1" createdVersion="8" indent="0" compact="0" compactData="0" multipleFieldFilters="0" chartFormat="2">
  <location ref="AK1:AM8"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x v="6"/>
    </i>
  </rowItems>
  <colFields count="1">
    <field x="-2"/>
  </colFields>
  <colItems count="2">
    <i>
      <x/>
    </i>
    <i i="1">
      <x v="1"/>
    </i>
  </colItems>
  <dataFields count="2">
    <dataField fld="0" subtotal="count" baseField="0" baseItem="0"/>
    <dataField name="Revenue2" fld="3" subtotal="count" showDataAs="percentDiff" baseField="1" baseItem="1048828" numFmtId="170">
      <extLst>
        <ext xmlns:x14="http://schemas.microsoft.com/office/spreadsheetml/2009/9/main" uri="{E15A36E0-9728-4e99-A89B-3F7291B0FE68}">
          <x14:dataField sourceField="0" uniqueName="[__Xl2].[Measures].[Revenue]"/>
        </ext>
      </extLst>
    </dataField>
  </dataFields>
  <formats count="3">
    <format dxfId="38">
      <pivotArea outline="0" collapsedLevelsAreSubtotals="1" fieldPosition="0"/>
    </format>
    <format dxfId="37">
      <pivotArea outline="0" fieldPosition="0">
        <references count="1">
          <reference field="4294967294" count="1">
            <x v="1"/>
          </reference>
        </references>
      </pivotArea>
    </format>
    <format dxfId="36">
      <pivotArea outline="0" fieldPosition="0">
        <references count="1">
          <reference field="4294967294" count="1" selected="0">
            <x v="1"/>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2EA3C00-41D0-4DDA-A648-8F2343151343}" name="Quarter" cacheId="5" applyNumberFormats="0" applyBorderFormats="0" applyFontFormats="0" applyPatternFormats="0" applyAlignmentFormats="0" applyWidthHeightFormats="1" dataCaption="Values" tag="e0d4e10b-9a4f-40a4-9ace-94fc8a9a3bfa" updatedVersion="8" minRefreshableVersion="3" useAutoFormatting="1" subtotalHiddenItems="1" rowGrandTotals="0" colGrandTotals="0" itemPrintTitles="1" createdVersion="8" indent="0" compact="0" compactData="0" multipleFieldFilters="0" chartFormat="2">
  <location ref="AD1:AF5"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4">
    <i>
      <x/>
    </i>
    <i>
      <x v="1"/>
    </i>
    <i>
      <x v="2"/>
    </i>
    <i>
      <x v="3"/>
    </i>
  </rowItems>
  <colFields count="1">
    <field x="-2"/>
  </colFields>
  <colItems count="2">
    <i>
      <x/>
    </i>
    <i i="1">
      <x v="1"/>
    </i>
  </colItems>
  <dataFields count="2">
    <dataField fld="0" subtotal="count" baseField="0" baseItem="0"/>
    <dataField name="Revenue2" fld="3" subtotal="count" showDataAs="percentDiff" baseField="1" baseItem="1048828" numFmtId="170">
      <extLst>
        <ext xmlns:x14="http://schemas.microsoft.com/office/spreadsheetml/2009/9/main" uri="{E15A36E0-9728-4e99-A89B-3F7291B0FE68}">
          <x14:dataField sourceField="0" uniqueName="[__Xl2].[Measures].[Revenue]"/>
        </ext>
      </extLst>
    </dataField>
  </dataFields>
  <formats count="3">
    <format dxfId="41">
      <pivotArea outline="0" collapsedLevelsAreSubtotals="1" fieldPosition="0"/>
    </format>
    <format dxfId="40">
      <pivotArea outline="0" fieldPosition="0">
        <references count="1">
          <reference field="4294967294" count="1">
            <x v="1"/>
          </reference>
        </references>
      </pivotArea>
    </format>
    <format dxfId="39">
      <pivotArea outline="0" fieldPosition="0">
        <references count="1">
          <reference field="4294967294" count="1" selected="0">
            <x v="1"/>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E8F32B6-D5E0-475D-B22F-3151756BF705}" name="Day Type" cacheId="4" applyNumberFormats="0" applyBorderFormats="0" applyFontFormats="0" applyPatternFormats="0" applyAlignmentFormats="0" applyWidthHeightFormats="1" dataCaption="Values" tag="1aae9cee-eef9-4d13-af26-2b7fdc7b96b4" updatedVersion="8" minRefreshableVersion="3" useAutoFormatting="1" subtotalHiddenItems="1" rowGrandTotals="0" colGrandTotals="0" itemPrintTitles="1" createdVersion="8" indent="0" compact="0" compactData="0" multipleFieldFilters="0" chartFormat="2">
  <location ref="X1:Z3"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Revenue2" fld="3" subtotal="count" showDataAs="percentOfTotal" baseField="1" baseItem="0" numFmtId="9">
      <extLst>
        <ext xmlns:x14="http://schemas.microsoft.com/office/spreadsheetml/2009/9/main" uri="{E15A36E0-9728-4e99-A89B-3F7291B0FE68}">
          <x14:dataField sourceField="0" uniqueName="[__Xl2].[Measures].[Revenue]"/>
        </ext>
      </extLst>
    </dataField>
  </dataFields>
  <formats count="3">
    <format dxfId="44">
      <pivotArea outline="0" collapsedLevelsAreSubtotals="1" fieldPosition="0"/>
    </format>
    <format dxfId="43">
      <pivotArea outline="0" fieldPosition="0">
        <references count="1">
          <reference field="4294967294" count="1">
            <x v="1"/>
          </reference>
        </references>
      </pivotArea>
    </format>
    <format dxfId="42">
      <pivotArea outline="0" fieldPosition="0">
        <references count="1">
          <reference field="4294967294" count="1" selected="0">
            <x v="1"/>
          </reference>
        </references>
      </pivotArea>
    </format>
  </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E81BCC5-27B8-4476-8422-7758C7D5D207}" name="RT" cacheId="3" applyNumberFormats="0" applyBorderFormats="0" applyFontFormats="0" applyPatternFormats="0" applyAlignmentFormats="0" applyWidthHeightFormats="1" dataCaption="Values" tag="b1019e04-f8df-47fc-b6d1-ed1397eb7f19" updatedVersion="8" minRefreshableVersion="3" useAutoFormatting="1" subtotalHiddenItems="1" rowGrandTotals="0" colGrandTotals="0" itemPrintTitles="1" createdVersion="8" indent="0" compact="0" compactData="0" multipleFieldFilters="0" chartFormat="2">
  <location ref="O1:P2"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1">
    <format dxfId="45">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4C4A6AE-EF82-4A5F-B28C-2A0E3BB5198C}" name="Product by Quantity" cacheId="123" applyNumberFormats="0" applyBorderFormats="0" applyFontFormats="0" applyPatternFormats="0" applyAlignmentFormats="0" applyWidthHeightFormats="1" dataCaption="Values" tag="9043c056-2001-43d2-b7ae-14f92bd36c3d" updatedVersion="8" minRefreshableVersion="3" useAutoFormatting="1" subtotalHiddenItems="1" rowGrandTotals="0" colGrandTotals="0" itemPrintTitles="1" createdVersion="8" indent="0" compact="0" compactData="0" multipleFieldFilters="0">
  <location ref="BB1:BC6"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v="2"/>
    </i>
    <i>
      <x/>
    </i>
    <i>
      <x v="1"/>
    </i>
  </rowItems>
  <colItems count="1">
    <i/>
  </colItems>
  <dataFields count="1">
    <dataField fld="1" subtotal="count" baseField="0" baseItem="0" numFmtId="167"/>
  </dataFields>
  <formats count="1">
    <format dxfId="0">
      <pivotArea outline="0" collapsedLevelsAreSubtotals="1" fieldPosition="0"/>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49">
      <autoFilter ref="A1">
        <filterColumn colId="0">
          <top10 val="5" filterVal="5"/>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8ED4F5C-7317-4C67-AD0C-38B0AA09DBB7}" name="Bottom 5 Locations" cacheId="96" applyNumberFormats="0" applyBorderFormats="0" applyFontFormats="0" applyPatternFormats="0" applyAlignmentFormats="0" applyWidthHeightFormats="1" dataCaption="Values" tag="bfd9f11a-1eb1-4590-8bb7-dd1b0502087d" updatedVersion="8" minRefreshableVersion="3" useAutoFormatting="1" subtotalHiddenItems="1" rowGrandTotals="0" colGrandTotals="0" itemPrintTitles="1" createdVersion="8" indent="0" compact="0" compactData="0" multipleFieldFilters="0">
  <location ref="D9:E14"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numFmtId="166"/>
  </dataFields>
  <formats count="1">
    <format dxfId="9">
      <pivotArea outline="0" collapsedLevelsAreSubtotals="1" fieldPosition="0"/>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3" iMeasureHier="43">
      <autoFilter ref="A1">
        <filterColumn colId="0">
          <top10 top="0" val="5" filterVal="5"/>
        </filterColumn>
      </autoFilter>
    </filter>
    <filter fld="0" type="count" id="1" iMeasureHier="43">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FE2F540-CE49-4A07-8A97-0767E84F7C2A}" name="# Customers Locations" cacheId="90" applyNumberFormats="0" applyBorderFormats="0" applyFontFormats="0" applyPatternFormats="0" applyAlignmentFormats="0" applyWidthHeightFormats="1" dataCaption="Values" tag="0261c4a6-798f-4ba5-9710-2c774bf5dbdc" updatedVersion="8" minRefreshableVersion="3" useAutoFormatting="1" subtotalHiddenItems="1" rowGrandTotals="0" colGrandTotals="0" itemPrintTitles="1" createdVersion="8" indent="0" compact="0" compactData="0" multipleFieldFilters="0">
  <location ref="L1:Q2" firstHeaderRow="0" firstDataRow="1" firstDataCol="0"/>
  <pivotFields count="9">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2" subtotal="count" baseField="0" baseItem="0" numFmtId="3"/>
    <dataField fld="3" subtotal="count" baseField="0" baseItem="0"/>
    <dataField fld="4" subtotal="count" baseField="0" baseItem="0" numFmtId="172"/>
    <dataField fld="5" subtotal="count" baseField="0" baseItem="0" numFmtId="172"/>
    <dataField fld="6" subtotal="count" baseField="0" baseItem="0" numFmtId="172"/>
    <dataField fld="7" subtotal="count" baseField="0" baseItem="0" numFmtId="169"/>
  </dataFields>
  <formats count="3">
    <format dxfId="12">
      <pivotArea outline="0" collapsedLevelsAreSubtotals="1" fieldPosition="0"/>
    </format>
    <format dxfId="11">
      <pivotArea outline="0" fieldPosition="0">
        <references count="1">
          <reference field="4294967294" count="3" selected="0">
            <x v="2"/>
            <x v="3"/>
            <x v="4"/>
          </reference>
        </references>
      </pivotArea>
    </format>
    <format dxfId="10">
      <pivotArea outline="0" fieldPosition="0">
        <references count="1">
          <reference field="4294967294" count="1" selected="0">
            <x v="5"/>
          </reference>
        </references>
      </pivotArea>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3">
      <autoFilter ref="A1">
        <filterColumn colId="0">
          <top10 val="5" filterVal="5"/>
        </filterColumn>
      </autoFilter>
    </filter>
    <filter fld="1" type="count" id="3" iMeasureHier="43">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799290A-372A-4CDC-949F-770B5F78B32D}" name="Customer Age Group" cacheId="102" applyNumberFormats="0" applyBorderFormats="0" applyFontFormats="0" applyPatternFormats="0" applyAlignmentFormats="0" applyWidthHeightFormats="1" dataCaption="Values" tag="f995c54e-f4e4-41d5-868f-45e7529f5361" updatedVersion="8" minRefreshableVersion="3" useAutoFormatting="1" subtotalHiddenItems="1" rowGrandTotals="0" colGrandTotals="0" itemPrintTitles="1" createdVersion="8" indent="0" compact="0" compactData="0" multipleFieldFilters="0" chartFormat="4">
  <location ref="U1:V6" firstHeaderRow="1" firstDataRow="1" firstDataCol="1"/>
  <pivotFields count="4">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5">
    <i>
      <x/>
    </i>
    <i>
      <x v="1"/>
    </i>
    <i>
      <x v="2"/>
    </i>
    <i>
      <x v="3"/>
    </i>
    <i>
      <x v="4"/>
    </i>
  </rowItems>
  <colItems count="1">
    <i/>
  </colItems>
  <dataFields count="1">
    <dataField fld="2" subtotal="count" baseField="0" baseItem="0" numFmtId="166"/>
  </dataFields>
  <formats count="2">
    <format dxfId="14">
      <pivotArea outline="0" collapsedLevelsAreSubtotals="1" fieldPosition="0"/>
    </format>
    <format dxfId="13">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3">
      <autoFilter ref="A1">
        <filterColumn colId="0">
          <top10 val="5" filterVal="5"/>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066A173-AB7D-4C1F-BDB6-86C16852F8C6}" name="Products by Profit" cacheId="114" applyNumberFormats="0" applyBorderFormats="0" applyFontFormats="0" applyPatternFormats="0" applyAlignmentFormats="0" applyWidthHeightFormats="1" dataCaption="Values" tag="5f53f397-0128-4822-9109-556686f53a93" updatedVersion="8" minRefreshableVersion="3" useAutoFormatting="1" subtotalHiddenItems="1" rowGrandTotals="0" colGrandTotals="0" itemPrintTitles="1" createdVersion="8" indent="0" compact="0" compactData="0" multipleFieldFilters="0">
  <location ref="AY1:AZ6"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1"/>
    </i>
    <i>
      <x v="2"/>
    </i>
    <i>
      <x v="4"/>
    </i>
    <i>
      <x v="3"/>
    </i>
    <i>
      <x/>
    </i>
  </rowItems>
  <colItems count="1">
    <i/>
  </colItems>
  <dataFields count="1">
    <dataField fld="1" subtotal="count" baseField="0" baseItem="0" numFmtId="166"/>
  </dataFields>
  <formats count="1">
    <format dxfId="15">
      <pivotArea outline="0" collapsedLevelsAreSubtotals="1" fieldPosition="0"/>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3">
      <autoFilter ref="A1">
        <filterColumn colId="0">
          <top10 val="5" filterVal="5"/>
        </filterColumn>
      </autoFilter>
    </filter>
  </filters>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DDB3A3A-00ED-415A-834A-44ADAEAE4167}" name="Top 5 Customers" cacheId="87" applyNumberFormats="0" applyBorderFormats="0" applyFontFormats="0" applyPatternFormats="0" applyAlignmentFormats="0" applyWidthHeightFormats="1" dataCaption="Values" tag="f74ca607-1d36-4370-b010-f860e3ca0811" updatedVersion="8" minRefreshableVersion="3" useAutoFormatting="1" subtotalHiddenItems="1" rowGrandTotals="0" colGrandTotals="0" itemPrintTitles="1" createdVersion="8" indent="0" compact="0" compactData="0" multipleFieldFilters="0">
  <location ref="A1:B6"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numFmtId="166"/>
  </dataFields>
  <formats count="1">
    <format dxfId="16">
      <pivotArea outline="0" collapsedLevelsAreSubtotals="1" fieldPosition="0"/>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3">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im_Product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8ED469F-7C7E-41CF-84E5-CCA6BF63A41C}" name="Bottom 5 Customers" cacheId="93" applyNumberFormats="0" applyBorderFormats="0" applyFontFormats="0" applyPatternFormats="0" applyAlignmentFormats="0" applyWidthHeightFormats="1" dataCaption="Values" tag="2a747cef-f582-4330-ad35-c7d406a2b906" updatedVersion="8" minRefreshableVersion="3" useAutoFormatting="1" subtotalHiddenItems="1" rowGrandTotals="0" colGrandTotals="0" itemPrintTitles="1" createdVersion="8" indent="0" compact="0" compactData="0" multipleFieldFilters="0">
  <location ref="D1:E6"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numFmtId="166"/>
  </dataFields>
  <formats count="1">
    <format dxfId="17">
      <pivotArea outline="0" collapsedLevelsAreSubtotals="1" fieldPosition="0"/>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3">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DE8738F-F348-4841-95E9-2B98DD868B78}" name="Gender" cacheId="108" applyNumberFormats="0" applyBorderFormats="0" applyFontFormats="0" applyPatternFormats="0" applyAlignmentFormats="0" applyWidthHeightFormats="1" dataCaption="Values" tag="4b735d62-52a3-4d2d-9bbf-97916dcb46eb" updatedVersion="8" minRefreshableVersion="3" useAutoFormatting="1" subtotalHiddenItems="1" rowGrandTotals="0" colGrandTotals="0" itemPrintTitles="1" createdVersion="8" indent="0" compact="0" compactData="0" multipleFieldFilters="0">
  <location ref="U10:V12" firstHeaderRow="1" firstDataRow="1" firstDataCol="1"/>
  <pivotFields count="4">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2">
    <i>
      <x/>
    </i>
    <i>
      <x v="1"/>
    </i>
  </rowItems>
  <colItems count="1">
    <i/>
  </colItems>
  <dataFields count="1">
    <dataField fld="2" subtotal="count" showDataAs="percentOfTotal" baseField="0" baseItem="0" numFmtId="169"/>
  </dataFields>
  <formats count="2">
    <format dxfId="19">
      <pivotArea outline="0" fieldPosition="0">
        <references count="1">
          <reference field="4294967294" count="1">
            <x v="0"/>
          </reference>
        </references>
      </pivotArea>
    </format>
    <format dxfId="18">
      <pivotArea outline="0" collapsedLevelsAreSubtotals="1" fieldPosition="0"/>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3">
      <autoFilter ref="A1">
        <filterColumn colId="0">
          <top1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D56D99B-1A49-45CF-B28D-F830B11BCF8F}" name="Top 5 Locations" cacheId="120" applyNumberFormats="0" applyBorderFormats="0" applyFontFormats="0" applyPatternFormats="0" applyAlignmentFormats="0" applyWidthHeightFormats="1" dataCaption="Values" tag="0504f7e6-05e5-454a-b144-ead710b09f82" updatedVersion="8" minRefreshableVersion="3" useAutoFormatting="1" subtotalHiddenItems="1" rowGrandTotals="0" colGrandTotals="0" itemPrintTitles="1" createdVersion="8" indent="0" compact="0" compactData="0" multipleFieldFilters="0">
  <location ref="A9:B14"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numFmtId="166"/>
  </dataFields>
  <formats count="1">
    <format dxfId="20">
      <pivotArea outline="0" collapsedLevelsAreSubtotals="1" fieldPosition="0"/>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3">
      <autoFilter ref="A1">
        <filterColumn colId="0">
          <top10 val="5" filterVal="5"/>
        </filterColumn>
      </autoFilter>
    </filter>
    <filter fld="2" type="count" id="2" iMeasureHier="43">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D3EC44A-03F0-4ECD-AB34-9BEA4A8D26ED}" name="Product Category" cacheId="111" applyNumberFormats="0" applyBorderFormats="0" applyFontFormats="0" applyPatternFormats="0" applyAlignmentFormats="0" applyWidthHeightFormats="1" dataCaption="Values" tag="e41bf0a6-acb5-422c-b8ad-d7b8d13de096" updatedVersion="8" minRefreshableVersion="3" useAutoFormatting="1" subtotalHiddenItems="1" rowGrandTotals="0" colGrandTotals="0" itemPrintTitles="1" createdVersion="8" indent="0" compact="0" compactData="0" multipleFieldFilters="0" chartFormat="5">
  <location ref="BK1:BL9" firstHeaderRow="1" firstDataRow="1" firstDataCol="1"/>
  <pivotFields count="4">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8">
    <i>
      <x v="4"/>
    </i>
    <i>
      <x v="5"/>
    </i>
    <i>
      <x v="6"/>
    </i>
    <i>
      <x v="7"/>
    </i>
    <i>
      <x v="2"/>
    </i>
    <i>
      <x v="1"/>
    </i>
    <i>
      <x/>
    </i>
    <i>
      <x v="3"/>
    </i>
  </rowItems>
  <colItems count="1">
    <i/>
  </colItems>
  <dataFields count="1">
    <dataField fld="1" subtotal="count" baseField="0" baseItem="0" numFmtId="166"/>
  </dataFields>
  <formats count="1">
    <format dxfId="21">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3">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Product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C1DBA75-E479-40A5-8466-1E2C3D7D57A1}" name="Months %" cacheId="1" applyNumberFormats="0" applyBorderFormats="0" applyFontFormats="0" applyPatternFormats="0" applyAlignmentFormats="0" applyWidthHeightFormats="1" dataCaption="Values" tag="4ffa4621-38e6-4204-9366-f45228b9a996" updatedVersion="8" minRefreshableVersion="3" useAutoFormatting="1" subtotalHiddenItems="1" rowGrandTotals="0" colGrandTotals="0" itemPrintTitles="1" createdVersion="8" indent="0" compact="0" compactData="0" multipleFieldFilters="0">
  <location ref="AB1:AC13" firstHeaderRow="1" firstDataRow="1" firstDataCol="1"/>
  <pivotFields count="4">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fld="1" subtotal="count" showDataAs="percentDiff" baseField="2" baseItem="1048828" numFmtId="170"/>
  </dataFields>
  <formats count="4">
    <format dxfId="25">
      <pivotArea outline="0" fieldPosition="0">
        <references count="1">
          <reference field="2" count="11" selected="0">
            <x v="1"/>
            <x v="2"/>
            <x v="3"/>
            <x v="4"/>
            <x v="5"/>
            <x v="6"/>
            <x v="7"/>
            <x v="8"/>
            <x v="9"/>
            <x v="10"/>
            <x v="11"/>
          </reference>
        </references>
      </pivotArea>
    </format>
    <format dxfId="24">
      <pivotArea outline="0" fieldPosition="0">
        <references count="1">
          <reference field="2" count="1" selected="0">
            <x v="0"/>
          </reference>
        </references>
      </pivotArea>
    </format>
    <format dxfId="23">
      <pivotArea outline="0" fieldPosition="0">
        <references count="1">
          <reference field="4294967294" count="1">
            <x v="0"/>
          </reference>
        </references>
      </pivotArea>
    </format>
    <format dxfId="22">
      <pivotArea outline="0" collapsedLevelsAreSubtotals="1" fieldPosition="0"/>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3">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D8770DD9-BAB3-40C4-B9AE-E482272B7C1F}" name="Customer Age" cacheId="99" applyNumberFormats="0" applyBorderFormats="0" applyFontFormats="0" applyPatternFormats="0" applyAlignmentFormats="0" applyWidthHeightFormats="1" dataCaption="Values" tag="9778b320-c3af-479f-a62d-360ed8c72a08" updatedVersion="8" minRefreshableVersion="3" useAutoFormatting="1" subtotalHiddenItems="1" rowGrandTotals="0" colGrandTotals="0" itemPrintTitles="1" createdVersion="8" indent="0" compact="0" compactData="0" multipleFieldFilters="0">
  <location ref="X1:X2" firstHeaderRow="1" firstDataRow="1" firstDataCol="0"/>
  <pivotFields count="3">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1" subtotal="count" baseField="0" baseItem="0"/>
  </dataFields>
  <formats count="1">
    <format dxfId="26">
      <pivotArea outline="0" collapsedLevelsAreSubtotals="1" fieldPosition="0"/>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3">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C0EA055-7400-4DFF-BE80-63C24AAAD4D1}" name="Days" cacheId="105" applyNumberFormats="0" applyBorderFormats="0" applyFontFormats="0" applyPatternFormats="0" applyAlignmentFormats="0" applyWidthHeightFormats="1" dataCaption="Values" tag="0cc196ee-78fa-4cdc-9282-d5ad063e9815" updatedVersion="8" minRefreshableVersion="3" useAutoFormatting="1" subtotalHiddenItems="1" rowGrandTotals="0" colGrandTotals="0" itemPrintTitles="1" createdVersion="8" indent="0" compact="0" compactData="0" multipleFieldFilters="0" chartFormat="8">
  <location ref="AN1:AO8" firstHeaderRow="1" firstDataRow="1" firstDataCol="1"/>
  <pivotFields count="4">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2"/>
  </rowFields>
  <rowItems count="7">
    <i>
      <x/>
    </i>
    <i>
      <x v="1"/>
    </i>
    <i>
      <x v="2"/>
    </i>
    <i>
      <x v="3"/>
    </i>
    <i>
      <x v="4"/>
    </i>
    <i>
      <x v="5"/>
    </i>
    <i>
      <x v="6"/>
    </i>
  </rowItems>
  <colItems count="1">
    <i/>
  </colItems>
  <dataFields count="1">
    <dataField fld="1" subtotal="count" baseField="0" baseItem="0" numFmtId="166"/>
  </dataFields>
  <formats count="3">
    <format dxfId="29">
      <pivotArea outline="0" fieldPosition="0">
        <references count="1">
          <reference field="4294967294" count="1">
            <x v="0"/>
          </reference>
        </references>
      </pivotArea>
    </format>
    <format dxfId="28">
      <pivotArea outline="0" collapsedLevelsAreSubtotals="1" fieldPosition="0"/>
    </format>
    <format dxfId="27">
      <pivotArea outline="0" collapsedLevelsAreSubtotals="1" fieldPosition="0"/>
    </format>
  </formats>
  <chartFormats count="1">
    <chartFormat chart="5"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3">
      <autoFilter ref="A1">
        <filterColumn colId="0">
          <top1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C64B832B-E79A-49B6-B495-A9023627EB7E}" name="Months" cacheId="0" applyNumberFormats="0" applyBorderFormats="0" applyFontFormats="0" applyPatternFormats="0" applyAlignmentFormats="0" applyWidthHeightFormats="1" dataCaption="Values" tag="8aa703b8-5f64-4445-a6f6-2d3c3ccfaa4a" updatedVersion="8" minRefreshableVersion="3" useAutoFormatting="1" subtotalHiddenItems="1" rowGrandTotals="0" colGrandTotals="0" itemPrintTitles="1" createdVersion="8" indent="0" compact="0" compactData="0" multipleFieldFilters="0">
  <location ref="AE1:AF13" firstHeaderRow="1" firstDataRow="1" firstDataCol="1"/>
  <pivotFields count="4">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fld="1" subtotal="count" baseField="0" baseItem="0" numFmtId="166"/>
  </dataFields>
  <formats count="5">
    <format dxfId="34">
      <pivotArea outline="0" fieldPosition="0">
        <references count="1">
          <reference field="4294967294" count="1">
            <x v="0"/>
          </reference>
        </references>
      </pivotArea>
    </format>
    <format dxfId="33">
      <pivotArea outline="0" fieldPosition="0">
        <references count="1">
          <reference field="2" count="11" selected="0">
            <x v="1"/>
            <x v="2"/>
            <x v="3"/>
            <x v="4"/>
            <x v="5"/>
            <x v="6"/>
            <x v="7"/>
            <x v="8"/>
            <x v="9"/>
            <x v="10"/>
            <x v="11"/>
          </reference>
        </references>
      </pivotArea>
    </format>
    <format dxfId="32">
      <pivotArea outline="0" fieldPosition="0">
        <references count="1">
          <reference field="2" count="1" selected="0">
            <x v="0"/>
          </reference>
        </references>
      </pivotArea>
    </format>
    <format dxfId="31">
      <pivotArea outline="0" collapsedLevelsAreSubtotals="1" fieldPosition="0"/>
    </format>
    <format dxfId="30">
      <pivotArea outline="0" collapsedLevelsAreSubtotals="1" fieldPosition="0"/>
    </format>
  </format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3">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s]"/>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CE19427E-1BA9-4936-AF71-39B97D36A513}" name="Products" cacheId="117" applyNumberFormats="0" applyBorderFormats="0" applyFontFormats="0" applyPatternFormats="0" applyAlignmentFormats="0" applyWidthHeightFormats="1" dataCaption="Values" tag="dbad88f3-cb81-48c0-a6cf-c65811ab0afc" updatedVersion="8" minRefreshableVersion="3" useAutoFormatting="1" subtotalHiddenItems="1" itemPrintTitles="1" createdVersion="8" indent="0" outline="1" outlineData="1" multipleFieldFilters="0">
  <location ref="AS1:AU2"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64">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Product 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fact_table]"/>
        <x15:activeTabTopLevelEntity name="[Dim_Product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E494079D-C924-4991-B7D8-D3BCEAD1029A}" sourceName="[Date].[Month Name]">
  <pivotTables>
    <pivotTable tabId="1" name="RT Store"/>
    <pivotTable tabId="1" name="KPI"/>
  </pivotTables>
  <data>
    <olap pivotCacheId="1853938906">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1F15EDBD-63FA-4142-A4BF-19794069D025}" sourceName="[Dim_SalesPersons].[Store Name]">
  <pivotTables>
    <pivotTable tabId="5" name="RT Monthly"/>
    <pivotTable tabId="5" name="RT"/>
    <pivotTable tabId="5" name="Day Type"/>
    <pivotTable tabId="5" name="Quarter"/>
    <pivotTable tabId="5" name="Day"/>
  </pivotTables>
  <data>
    <olap pivotCacheId="259469739">
      <levels count="2">
        <level uniqueName="[Dim_SalesPersons].[Store Name].[(All)]" sourceCaption="(All)" count="0"/>
        <level uniqueName="[Dim_SalesPersons].[Store Name].[Store Name]" sourceCaption="Store Name" count="10">
          <ranges>
            <range startItem="0">
              <i n="[Dim_SalesPersons].[Store Name].&amp;[Barron-Fleming]" c="Barron-Fleming"/>
              <i n="[Dim_SalesPersons].[Store Name].&amp;[Berg-Trujillo]" c="Berg-Trujillo"/>
              <i n="[Dim_SalesPersons].[Store Name].&amp;[Lee-Myers]" c="Lee-Myers"/>
              <i n="[Dim_SalesPersons].[Store Name].&amp;[Lopez]" c="Lopez"/>
              <i n="[Dim_SalesPersons].[Store Name].&amp;[Martinez]" c="Martinez"/>
              <i n="[Dim_SalesPersons].[Store Name].&amp;[Miller]" c="Miller"/>
              <i n="[Dim_SalesPersons].[Store Name].&amp;[Myers-Lopez]" c="Myers-Lopez"/>
              <i n="[Dim_SalesPersons].[Store Name].&amp;[Novak PLC]" c="Novak PLC"/>
              <i n="[Dim_SalesPersons].[Store Name].&amp;[Thomas]" c="Thomas"/>
              <i n="[Dim_SalesPersons].[Store Name].&amp;[Valdez]" c="Valdez"/>
            </range>
          </ranges>
        </level>
      </levels>
      <selections count="1">
        <selection n="[Dim_SalesPersons].[Store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1" xr10:uid="{36F68EA6-4B01-4A02-BC16-77601C272C0E}" sourceName="[Date].[Month Name]">
  <pivotTables>
    <pivotTable tabId="9" name="Top 5 Customers"/>
    <pivotTable tabId="9" name="# Customers Locations"/>
    <pivotTable tabId="9" name="Bottom 5 Customers"/>
    <pivotTable tabId="9" name="Bottom 5 Locations"/>
    <pivotTable tabId="9" name="Customer Age"/>
    <pivotTable tabId="9" name="Customer Age Group"/>
    <pivotTable tabId="9" name="Days"/>
    <pivotTable tabId="9" name="Gender"/>
    <pivotTable tabId="9" name="Product Category"/>
    <pivotTable tabId="9" name="Products by Profit"/>
    <pivotTable tabId="9" name="Products"/>
    <pivotTable tabId="9" name="Top 5 Locations"/>
    <pivotTable tabId="9" name="Product by Quantity"/>
  </pivotTables>
  <data>
    <olap pivotCacheId="1931636977">
      <levels count="2">
        <level uniqueName="[Date].[Month Name].[(All)]" sourceCaption="(All)" count="0"/>
        <level uniqueName="[Date].[Month Name].[Month Name]" sourceCaption="Month Name" count="12">
          <ranges>
            <range startItem="0">
              <i n="[Date].[Month Name].&amp;[Jan]" c="Jan"/>
              <i n="[Date].[Month Name].&amp;[Feb]" c="Feb"/>
              <i n="[Date].[Month Name].&amp;[Mar]" c="Mar"/>
              <i n="[Date].[Month Name].&amp;[Apr]" c="Apr"/>
              <i n="[Date].[Month Name].&amp;[May]" c="May"/>
              <i n="[Date].[Month Name].&amp;[Jun]" c="Jun"/>
              <i n="[Date].[Month Name].&amp;[Jul]" c="Jul"/>
              <i n="[Date].[Month Name].&amp;[Aug]" c="Aug"/>
              <i n="[Date].[Month Name].&amp;[Sep]" c="Sep"/>
              <i n="[Date].[Month Name].&amp;[Oct]" c="Oct"/>
              <i n="[Date].[Month Name].&amp;[Nov]" c="Nov"/>
              <i n="[Date].[Month Name].&amp;[Dec]" c="Dec"/>
            </range>
          </ranges>
        </level>
      </levels>
      <selections count="1">
        <selection n="[Date].[Month 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A4EF626-5A39-4BFD-8949-0ED502DD2C5B}" sourceName="[Dim_Products].[Category]">
  <pivotTables>
    <pivotTable tabId="9" name="Top 5 Customers"/>
    <pivotTable tabId="9" name="# Customers Locations"/>
    <pivotTable tabId="9" name="Bottom 5 Customers"/>
    <pivotTable tabId="9" name="Bottom 5 Locations"/>
    <pivotTable tabId="9" name="Customer Age"/>
    <pivotTable tabId="9" name="Customer Age Group"/>
    <pivotTable tabId="9" name="Days"/>
    <pivotTable tabId="9" name="Gender"/>
    <pivotTable tabId="9" name="Months"/>
    <pivotTable tabId="9" name="Months %"/>
    <pivotTable tabId="9" name="Products by Profit"/>
    <pivotTable tabId="9" name="Products"/>
    <pivotTable tabId="9" name="Top 5 Locations"/>
    <pivotTable tabId="9" name="Product by Quantity"/>
  </pivotTables>
  <data>
    <olap pivotCacheId="1931636977">
      <levels count="2">
        <level uniqueName="[Dim_Products].[Category].[(All)]" sourceCaption="(All)" count="0"/>
        <level uniqueName="[Dim_Products].[Category].[Category]" sourceCaption="Category" count="8">
          <ranges>
            <range startItem="0">
              <i n="[Dim_Products].[Category].&amp;[Alcoholic Beverage]" c="Alcoholic Beverage"/>
              <i n="[Dim_Products].[Category].&amp;[Coffee]" c="Coffee"/>
              <i n="[Dim_Products].[Category].&amp;[Energy Drink]" c="Energy Drink"/>
              <i n="[Dim_Products].[Category].&amp;[Juice]" c="Juice"/>
              <i n="[Dim_Products].[Category].&amp;[Soft Drink]" c="Soft Drink"/>
              <i n="[Dim_Products].[Category].&amp;[Sports Drink]" c="Sports Drink"/>
              <i n="[Dim_Products].[Category].&amp;[Tea]" c="Tea"/>
              <i n="[Dim_Products].[Category].&amp;[Water]" c="Water"/>
            </range>
          </ranges>
        </level>
      </levels>
      <selections count="1">
        <selection n="[Dim_Product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BF5C374F-9E26-4097-8005-3DC58BC8ACDB}" cache="Slicer_Store_Name" caption="Store" level="1" style="SlicerStyleLight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xr10:uid="{5734709F-31F7-434C-8A9B-F908273623EF}" cache="Slicer_Month_Name" caption="Month" columnCount="3" level="1" style="SlicerStyleLight1 2" rowHeight="288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5C567305-76D7-4406-98B5-F03A5995F9FD}" cache="Slicer_Month_Name1" caption="Month" columnCount="2" level="1" style="SlicerStyleLight1 2" rowHeight="247650"/>
  <slicer name="Category" xr10:uid="{52959426-2B27-480B-A12C-6E15A3E63578}" cache="Slicer_Category" caption="Product Category" level="1" style="SlicerStyleLight1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9.png"/></Relationships>
</file>

<file path=xl/webextensions/webextension1.xml><?xml version="1.0" encoding="utf-8"?>
<we:webextension xmlns:we="http://schemas.microsoft.com/office/webextensions/webextension/2010/11" id="{00000000-0008-0000-0600-00000D000000}">
  <we:reference id="wa200004689" version="1.0.0.0" store="en-US" storeType="OMEX"/>
  <we:alternateReferences>
    <we:reference id="wa200004689" version="1.0.0.0" store="wa200004689" storeType="OMEX"/>
  </we:alternateReferences>
  <we:properties>
    <we:property name="SourceData" value="{&quot;range&quot;:&quot;'Analysis 1'!S1:U11&quot;,&quot;worksheetId&quot;:&quot;{453FC4DE-66A9-4E98-9D5D-B75D76C64FC0}&quot;}"/>
    <we:property name="ZBILicenseSettings" value="{&quot;userInfo&quot;:{&quot;name&quot;:&quot;A0265&quot;,&quot;email&quot;:&quot;A0265@ttkmoh.onmicrosoft.com&quot;,&quot;userId&quot;:&quot;3ac0e583-4fe4-4f99-86f1-ac34b69d3ff6&quot;,&quot;organizationId&quot;:&quot;37f987a8-d242-4723-8764-f8724697567f&quot;,&quot;isViewer&quot;:false,&quot;lastDisplayedOverlay&quot;:&quot;Fri, 21 Jun 2024 08:21:19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null,&quot;actual&quot;:&quot;Revenue&quot;,&quot;forecast&quot;:null,&quot;plan&quot;:&quot;Target&quot;,&quot;plan2&quot;:null,&quot;plan3&quot;:null,&quot;forecast2&quot;:null,&quot;forecast3&quot;:null,&quot;actual-previousYear&quot;:null,&quot;actual-previousYear-percent&quot;:null,&quot;previousYear-actual&quot;:null,&quot;previousYear-actual-percent&quot;:null,&quot;actual-forecast&quot;:null,&quot;actual-forecast-percent&quot;:null,&quot;forecast-actual&quot;:null,&quot;forecast-actual-percent&quot;:null,&quot;actual-plan&quot;:&quot;Variance&quot;,&quot;actual-plan-percent&quot;:&quot;Variance %&quot;,&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5,&quot;titleFontColor&quot;:&quot;#131A2E&quot;,&quot;titleText&quot;:&quot;Revenue vs Target by Store&quot;,&quot;titleFontFamily&quot;:&quot;Tahoma&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06D6A0&quot;,&quot;negativeColor&quot;:&quot;#EF4770&quot;,&quot;neutralColor&quot;:&quot;#264653&quot;,&quot;markerColor&quot;:&quot;#000&quot;,&quot;lineColor&quot;:&quot;#404040&quot;,&quot;axisColor&quot;:&quot;#000&quot;,&quot;gridlineColor&quot;:&quot;#ccc&quot;,&quot;majorGridlineColor&quot;:&quot;#999&quot;,&quot;dotChartColor&quot;:&quot;#4080FF&quot;,&quot;useCustomScenarioColors&quot;:false,&quot;highlightColor&quot;:&quot;#0070C0&quot;,&quot;applyPatterns&quot;:false,&quot;planColor&quot;:&quot;#000000&quot;,&quot;previousYearColor&quot;:&quot;#000000&quot;,&quot;forecastColor&quot;:&quot;#000000&quot;},&quot;chartStyle&quot;:4,&quot;lightenOverlapped&quot;:fals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order\&quot;:1,\&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131A2E\&quot;,\&quot;backgroundFill\&quot;:\&quot;\&quot;,\&quot;markerStyle\&quot;:5,\&quot;border\&quot;:\&quot;\&quot;,\&quot;showAsTable\&quot;:2,\&quot;hidden\&quot;:false,\&quot;hiddenFromGroups\&quot;:[]}},\&quot;plan\&quot;:{\&quot;invert\&quot;:false,\&quot;order\&quot;:0,\&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131A2E\&quot;,\&quot;backgroundFill\&quot;:\&quot;\&quot;,\&quot;markerStyle\&quot;:5,\&quot;border\&quot;:\&quot;\&quot;,\&quot;showAsTable\&quot;:0,\&quot;hidden\&quot;:false,\&quot;hiddenFromGroups\&quot;:[]}},\&quot;actual-plan\&quot;:{\&quot;invert\&quot;:false,\&quot;order\&quot;:2,\&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lan-percent\&quot;:{\&quot;invert\&quot;:false,\&quot;order\&quot;:3,\&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lan&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2,&quot;secondReferenceScenario&quot;:2,&quot;thirdReferenceScenario&quot;:2,&quot;fourthReferenceScenario&quot;:2,&quot;fifthReferenceScenario&quot;:2,&quot;sixthReferenceScenario&quot;:2,&quot;seventhReferenceScenario&quot;:2,&quot;referencePosition&quot;:0,&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Revenue&quot;,&quot;position&quot;:null},&quot;reference&quot;:{&quot;index&quot;:1,&quot;scenario&quot;:2,&quot;fieldName&quot;:&quot;Target&quot;,&quot;position&quot;:0},&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2D941E39-F3F6-4792-B5FE-5AD6DC12F583}"/>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5.xml"/><Relationship Id="rId13" Type="http://schemas.openxmlformats.org/officeDocument/2006/relationships/pivotTable" Target="../pivotTables/pivotTable20.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openxmlformats.org/officeDocument/2006/relationships/pivotTable" Target="../pivotTables/pivotTable19.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pivotTable" Target="../pivotTables/pivotTable18.xml"/><Relationship Id="rId5" Type="http://schemas.openxmlformats.org/officeDocument/2006/relationships/pivotTable" Target="../pivotTables/pivotTable12.xml"/><Relationship Id="rId15" Type="http://schemas.openxmlformats.org/officeDocument/2006/relationships/pivotTable" Target="../pivotTables/pivotTable2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 Id="rId14" Type="http://schemas.openxmlformats.org/officeDocument/2006/relationships/pivotTable" Target="../pivotTables/pivotTable21.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C4DE-66A9-4E98-9D5D-B75D76C64FC0}">
  <sheetPr codeName="Sheet1"/>
  <dimension ref="A1:U38"/>
  <sheetViews>
    <sheetView showGridLines="0" workbookViewId="0">
      <selection activeCell="A9" sqref="A9"/>
    </sheetView>
  </sheetViews>
  <sheetFormatPr defaultRowHeight="14.4" x14ac:dyDescent="0.3"/>
  <cols>
    <col min="1" max="1" width="8" bestFit="1" customWidth="1"/>
    <col min="2" max="2" width="6" bestFit="1" customWidth="1"/>
    <col min="3" max="3" width="11.44140625" bestFit="1" customWidth="1"/>
    <col min="4" max="4" width="13.44140625" bestFit="1" customWidth="1"/>
    <col min="5" max="5" width="12.88671875" bestFit="1" customWidth="1"/>
    <col min="6" max="6" width="7.5546875" bestFit="1" customWidth="1"/>
    <col min="7" max="7" width="10.88671875" bestFit="1" customWidth="1"/>
    <col min="8" max="8" width="9.77734375" bestFit="1" customWidth="1"/>
    <col min="9" max="9" width="12.109375" bestFit="1" customWidth="1"/>
    <col min="10" max="10" width="8.33203125" bestFit="1" customWidth="1"/>
    <col min="11" max="11" width="6.109375" bestFit="1" customWidth="1"/>
    <col min="12" max="12" width="10.5546875" bestFit="1" customWidth="1"/>
    <col min="13" max="13" width="3.33203125" customWidth="1"/>
    <col min="14" max="14" width="10.5546875" bestFit="1" customWidth="1"/>
    <col min="15" max="15" width="13.5546875" bestFit="1" customWidth="1"/>
    <col min="16" max="16" width="8" bestFit="1" customWidth="1"/>
    <col min="17" max="17" width="7.5546875" bestFit="1" customWidth="1"/>
    <col min="18" max="24" width="10.109375" bestFit="1" customWidth="1"/>
  </cols>
  <sheetData>
    <row r="1" spans="1:21" x14ac:dyDescent="0.3">
      <c r="A1" t="s">
        <v>19</v>
      </c>
      <c r="B1" t="s">
        <v>0</v>
      </c>
      <c r="C1" t="s">
        <v>1</v>
      </c>
      <c r="D1" t="s">
        <v>2</v>
      </c>
      <c r="E1" t="s">
        <v>3</v>
      </c>
      <c r="F1" t="s">
        <v>20</v>
      </c>
      <c r="G1" t="s">
        <v>4</v>
      </c>
      <c r="H1" t="s">
        <v>5</v>
      </c>
      <c r="I1" t="s">
        <v>17</v>
      </c>
      <c r="J1" t="s">
        <v>18</v>
      </c>
      <c r="K1" t="s">
        <v>21</v>
      </c>
      <c r="M1" s="26"/>
      <c r="O1" s="6" t="s">
        <v>22</v>
      </c>
      <c r="P1" t="s">
        <v>19</v>
      </c>
      <c r="Q1" t="s">
        <v>21</v>
      </c>
      <c r="S1" t="str">
        <f>O1</f>
        <v>Store Name</v>
      </c>
      <c r="T1" t="str">
        <f t="shared" ref="T1:U1" si="0">P1</f>
        <v>Revenue</v>
      </c>
      <c r="U1" t="str">
        <f t="shared" si="0"/>
        <v>Target</v>
      </c>
    </row>
    <row r="2" spans="1:21" x14ac:dyDescent="0.3">
      <c r="A2" s="20">
        <v>5446809.4700000202</v>
      </c>
      <c r="B2" s="20">
        <v>3149297.4099999927</v>
      </c>
      <c r="C2" s="20">
        <v>2297512.0600000275</v>
      </c>
      <c r="D2" s="2">
        <v>0.42180878047126164</v>
      </c>
      <c r="E2" s="21">
        <v>20000</v>
      </c>
      <c r="F2" s="20">
        <v>438297.51000000123</v>
      </c>
      <c r="G2" s="2">
        <v>8.0468669303389667E-2</v>
      </c>
      <c r="H2" s="21">
        <v>100</v>
      </c>
      <c r="I2" s="21">
        <v>48662</v>
      </c>
      <c r="J2" s="21">
        <v>606148</v>
      </c>
      <c r="K2" s="20">
        <v>5254990</v>
      </c>
      <c r="M2" s="26"/>
      <c r="O2" t="s">
        <v>6</v>
      </c>
      <c r="P2" s="20">
        <v>546574.63</v>
      </c>
      <c r="Q2" s="20">
        <v>422011</v>
      </c>
      <c r="S2" t="str">
        <f t="shared" ref="S2:S11" si="1">O2</f>
        <v>Barron-Fleming</v>
      </c>
      <c r="T2" s="20">
        <f t="shared" ref="T2:T11" si="2">P2</f>
        <v>546574.63</v>
      </c>
      <c r="U2" s="20">
        <f t="shared" ref="U2:U11" si="3">Q2</f>
        <v>422011</v>
      </c>
    </row>
    <row r="3" spans="1:21" x14ac:dyDescent="0.3">
      <c r="M3" s="26"/>
      <c r="O3" t="s">
        <v>7</v>
      </c>
      <c r="P3" s="20">
        <v>526187</v>
      </c>
      <c r="Q3" s="20">
        <v>600510</v>
      </c>
      <c r="S3" t="str">
        <f t="shared" si="1"/>
        <v>Berg-Trujillo</v>
      </c>
      <c r="T3" s="20">
        <f t="shared" si="2"/>
        <v>526187</v>
      </c>
      <c r="U3" s="20">
        <f t="shared" si="3"/>
        <v>600510</v>
      </c>
    </row>
    <row r="4" spans="1:21" x14ac:dyDescent="0.3">
      <c r="M4" s="26"/>
      <c r="O4" t="s">
        <v>8</v>
      </c>
      <c r="P4" s="20">
        <v>548423.81999999995</v>
      </c>
      <c r="Q4" s="20">
        <v>418186</v>
      </c>
      <c r="S4" t="str">
        <f t="shared" si="1"/>
        <v>Lee-Myers</v>
      </c>
      <c r="T4" s="20">
        <f t="shared" si="2"/>
        <v>548423.81999999995</v>
      </c>
      <c r="U4" s="20">
        <f t="shared" si="3"/>
        <v>418186</v>
      </c>
    </row>
    <row r="5" spans="1:21" x14ac:dyDescent="0.3">
      <c r="M5" s="26"/>
      <c r="O5" t="s">
        <v>9</v>
      </c>
      <c r="P5" s="20">
        <v>545095.25999999989</v>
      </c>
      <c r="Q5" s="20">
        <v>419431</v>
      </c>
      <c r="S5" t="str">
        <f t="shared" si="1"/>
        <v>Lopez</v>
      </c>
      <c r="T5" s="20">
        <f t="shared" si="2"/>
        <v>545095.25999999989</v>
      </c>
      <c r="U5" s="20">
        <f t="shared" si="3"/>
        <v>419431</v>
      </c>
    </row>
    <row r="6" spans="1:21" x14ac:dyDescent="0.3">
      <c r="A6" s="9"/>
      <c r="M6" s="26"/>
      <c r="O6" t="s">
        <v>10</v>
      </c>
      <c r="P6" s="20">
        <v>536475.9</v>
      </c>
      <c r="Q6" s="20">
        <v>601307</v>
      </c>
      <c r="S6" t="str">
        <f t="shared" si="1"/>
        <v>Martinez</v>
      </c>
      <c r="T6" s="20">
        <f t="shared" si="2"/>
        <v>536475.9</v>
      </c>
      <c r="U6" s="20">
        <f t="shared" si="3"/>
        <v>601307</v>
      </c>
    </row>
    <row r="7" spans="1:21" x14ac:dyDescent="0.3">
      <c r="A7" s="10"/>
      <c r="E7" t="s">
        <v>19</v>
      </c>
      <c r="F7" t="s">
        <v>21</v>
      </c>
      <c r="M7" s="26"/>
      <c r="O7" t="s">
        <v>11</v>
      </c>
      <c r="P7" s="20">
        <v>547475.30000000005</v>
      </c>
      <c r="Q7" s="20">
        <v>646080</v>
      </c>
      <c r="S7" t="str">
        <f t="shared" si="1"/>
        <v>Miller</v>
      </c>
      <c r="T7" s="20">
        <f t="shared" si="2"/>
        <v>547475.30000000005</v>
      </c>
      <c r="U7" s="20">
        <f t="shared" si="3"/>
        <v>646080</v>
      </c>
    </row>
    <row r="8" spans="1:21" x14ac:dyDescent="0.3">
      <c r="A8" s="11"/>
      <c r="E8" s="20">
        <f>A2</f>
        <v>5446809.4700000202</v>
      </c>
      <c r="F8" s="20">
        <f>K2</f>
        <v>5254990</v>
      </c>
      <c r="H8">
        <f>(E8-F8)/F8</f>
        <v>3.6502347292767488E-2</v>
      </c>
      <c r="M8" s="26"/>
      <c r="O8" t="s">
        <v>12</v>
      </c>
      <c r="P8" s="20">
        <v>565168.15000000014</v>
      </c>
      <c r="Q8" s="20">
        <v>445958</v>
      </c>
      <c r="S8" t="str">
        <f t="shared" si="1"/>
        <v>Myers-Lopez</v>
      </c>
      <c r="T8" s="20">
        <f t="shared" si="2"/>
        <v>565168.15000000014</v>
      </c>
      <c r="U8" s="20">
        <f t="shared" si="3"/>
        <v>445958</v>
      </c>
    </row>
    <row r="9" spans="1:21" x14ac:dyDescent="0.3">
      <c r="A9" s="12"/>
      <c r="M9" s="26"/>
      <c r="O9" t="s">
        <v>13</v>
      </c>
      <c r="P9" s="20">
        <v>536180.92999999993</v>
      </c>
      <c r="Q9" s="20">
        <v>711271</v>
      </c>
      <c r="S9" t="str">
        <f t="shared" si="1"/>
        <v>Novak PLC</v>
      </c>
      <c r="T9" s="20">
        <f t="shared" si="2"/>
        <v>536180.92999999993</v>
      </c>
      <c r="U9" s="20">
        <f t="shared" si="3"/>
        <v>711271</v>
      </c>
    </row>
    <row r="10" spans="1:21" x14ac:dyDescent="0.3">
      <c r="A10" s="13"/>
      <c r="E10" t="s">
        <v>23</v>
      </c>
      <c r="G10" t="b">
        <f>H14&gt;0</f>
        <v>0</v>
      </c>
      <c r="H10" s="7"/>
      <c r="M10" s="26"/>
      <c r="O10" t="s">
        <v>14</v>
      </c>
      <c r="P10" s="20">
        <v>537047.05999999982</v>
      </c>
      <c r="Q10" s="20">
        <v>485684</v>
      </c>
      <c r="S10" t="str">
        <f t="shared" si="1"/>
        <v>Thomas</v>
      </c>
      <c r="T10" s="20">
        <f t="shared" si="2"/>
        <v>537047.05999999982</v>
      </c>
      <c r="U10" s="20">
        <f t="shared" si="3"/>
        <v>485684</v>
      </c>
    </row>
    <row r="11" spans="1:21" x14ac:dyDescent="0.3">
      <c r="A11" s="14"/>
      <c r="E11" s="38" t="str">
        <f>IF(((E8-F8)/F8)&gt;0,"▲ "&amp;TEXT((E8-F8)/F8,"+0.0%;-0.0%"),"▼ "&amp;TEXT((E8-F8)/F8,"+0.0%;-0.0%"))</f>
        <v>▲ +3.7%</v>
      </c>
      <c r="F11" s="38"/>
      <c r="G11" t="b">
        <f>H14&lt;0</f>
        <v>0</v>
      </c>
      <c r="H11" s="8"/>
      <c r="M11" s="26"/>
      <c r="O11" t="s">
        <v>15</v>
      </c>
      <c r="P11" s="20">
        <v>558181.42000000004</v>
      </c>
      <c r="Q11" s="20">
        <v>504552</v>
      </c>
      <c r="S11" t="str">
        <f t="shared" si="1"/>
        <v>Valdez</v>
      </c>
      <c r="T11" s="20">
        <f t="shared" si="2"/>
        <v>558181.42000000004</v>
      </c>
      <c r="U11" s="20">
        <f t="shared" si="3"/>
        <v>504552</v>
      </c>
    </row>
    <row r="12" spans="1:21" x14ac:dyDescent="0.3">
      <c r="A12" s="15"/>
      <c r="E12" s="38"/>
      <c r="F12" s="38"/>
      <c r="M12" s="26"/>
      <c r="O12" t="s">
        <v>16</v>
      </c>
      <c r="P12" s="20">
        <v>5446809.4700000202</v>
      </c>
      <c r="Q12" s="20">
        <v>5254990</v>
      </c>
    </row>
    <row r="13" spans="1:21" x14ac:dyDescent="0.3">
      <c r="A13" s="16"/>
      <c r="M13" s="26"/>
    </row>
    <row r="14" spans="1:21" ht="25.8" customHeight="1" x14ac:dyDescent="0.3">
      <c r="A14" s="17"/>
      <c r="H14" s="22"/>
      <c r="M14" s="26"/>
    </row>
    <row r="15" spans="1:21" x14ac:dyDescent="0.3">
      <c r="A15" s="18"/>
      <c r="M15" s="26"/>
    </row>
    <row r="16" spans="1:21" x14ac:dyDescent="0.3">
      <c r="A16" s="19"/>
      <c r="M16" s="26"/>
    </row>
    <row r="17" spans="13:13" x14ac:dyDescent="0.3">
      <c r="M17" s="26"/>
    </row>
    <row r="18" spans="13:13" x14ac:dyDescent="0.3">
      <c r="M18" s="26"/>
    </row>
    <row r="19" spans="13:13" x14ac:dyDescent="0.3">
      <c r="M19" s="26"/>
    </row>
    <row r="20" spans="13:13" x14ac:dyDescent="0.3">
      <c r="M20" s="26"/>
    </row>
    <row r="21" spans="13:13" x14ac:dyDescent="0.3">
      <c r="M21" s="26"/>
    </row>
    <row r="22" spans="13:13" x14ac:dyDescent="0.3">
      <c r="M22" s="26"/>
    </row>
    <row r="23" spans="13:13" x14ac:dyDescent="0.3">
      <c r="M23" s="26"/>
    </row>
    <row r="24" spans="13:13" x14ac:dyDescent="0.3">
      <c r="M24" s="26"/>
    </row>
    <row r="25" spans="13:13" x14ac:dyDescent="0.3">
      <c r="M25" s="26"/>
    </row>
    <row r="26" spans="13:13" x14ac:dyDescent="0.3">
      <c r="M26" s="26"/>
    </row>
    <row r="27" spans="13:13" x14ac:dyDescent="0.3">
      <c r="M27" s="26"/>
    </row>
    <row r="28" spans="13:13" x14ac:dyDescent="0.3">
      <c r="M28" s="26"/>
    </row>
    <row r="29" spans="13:13" x14ac:dyDescent="0.3">
      <c r="M29" s="26"/>
    </row>
    <row r="30" spans="13:13" x14ac:dyDescent="0.3">
      <c r="M30" s="26"/>
    </row>
    <row r="31" spans="13:13" x14ac:dyDescent="0.3">
      <c r="M31" s="26"/>
    </row>
    <row r="32" spans="13:13" x14ac:dyDescent="0.3">
      <c r="M32" s="26"/>
    </row>
    <row r="33" spans="13:13" x14ac:dyDescent="0.3">
      <c r="M33" s="26"/>
    </row>
    <row r="34" spans="13:13" x14ac:dyDescent="0.3">
      <c r="M34" s="26"/>
    </row>
    <row r="35" spans="13:13" x14ac:dyDescent="0.3">
      <c r="M35" s="26"/>
    </row>
    <row r="36" spans="13:13" x14ac:dyDescent="0.3">
      <c r="M36" s="26"/>
    </row>
    <row r="37" spans="13:13" x14ac:dyDescent="0.3">
      <c r="M37" s="26"/>
    </row>
    <row r="38" spans="13:13" x14ac:dyDescent="0.3">
      <c r="M38" s="26"/>
    </row>
  </sheetData>
  <mergeCells count="1">
    <mergeCell ref="E11:F12"/>
  </mergeCells>
  <conditionalFormatting sqref="E11:F12">
    <cfRule type="expression" dxfId="8" priority="1">
      <formula>$H$8&gt;0</formula>
    </cfRule>
    <cfRule type="expression" dxfId="7" priority="2">
      <formula>$H$8&lt;0</formula>
    </cfRule>
  </conditionalFormatting>
  <pageMargins left="0.7" right="0.7" top="0.75" bottom="0.75" header="0.3" footer="0.3"/>
  <extLst>
    <ext xmlns:x15="http://schemas.microsoft.com/office/spreadsheetml/2010/11/main" uri="{F7C9EE02-42E1-4005-9D12-6889AFFD525C}">
      <x15:webExtensions xmlns:xm="http://schemas.microsoft.com/office/excel/2006/main">
        <x15:webExtension appRef="{2D941E39-F3F6-4792-B5FE-5AD6DC12F583}">
          <xm:f>'Analysis 1'!$S$1:$U$11</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F38AC3-8753-4232-8626-BD5295C60B53}">
  <sheetPr codeName="Sheet3"/>
  <dimension ref="A1:AN38"/>
  <sheetViews>
    <sheetView showGridLines="0" topLeftCell="U1" workbookViewId="0">
      <selection activeCell="AE28" sqref="AE25:AE28"/>
    </sheetView>
  </sheetViews>
  <sheetFormatPr defaultRowHeight="14.4" x14ac:dyDescent="0.3"/>
  <cols>
    <col min="1" max="1" width="13.6640625" bestFit="1" customWidth="1"/>
    <col min="2" max="2" width="8" bestFit="1" customWidth="1"/>
    <col min="3" max="3" width="6.109375" bestFit="1" customWidth="1"/>
    <col min="13" max="13" width="3.33203125" customWidth="1"/>
    <col min="15" max="15" width="8" bestFit="1" customWidth="1"/>
    <col min="16" max="16" width="6.109375" bestFit="1" customWidth="1"/>
    <col min="22" max="22" width="3.33203125" customWidth="1"/>
    <col min="24" max="24" width="10.5546875" bestFit="1" customWidth="1"/>
    <col min="25" max="25" width="8" bestFit="1" customWidth="1"/>
    <col min="26" max="26" width="9" bestFit="1" customWidth="1"/>
    <col min="28" max="28" width="3.33203125" customWidth="1"/>
    <col min="30" max="31" width="9.5546875" bestFit="1" customWidth="1"/>
    <col min="32" max="32" width="9" bestFit="1" customWidth="1"/>
    <col min="35" max="35" width="3.33203125" customWidth="1"/>
    <col min="37" max="37" width="11.6640625" bestFit="1" customWidth="1"/>
    <col min="38" max="38" width="8" bestFit="1" customWidth="1"/>
    <col min="39" max="39" width="9" bestFit="1" customWidth="1"/>
  </cols>
  <sheetData>
    <row r="1" spans="1:40" ht="25.8" customHeight="1" x14ac:dyDescent="0.3">
      <c r="A1" s="6" t="s">
        <v>36</v>
      </c>
      <c r="B1" t="s">
        <v>19</v>
      </c>
      <c r="C1" t="s">
        <v>21</v>
      </c>
      <c r="E1" t="str">
        <f>A1</f>
        <v>Month Name</v>
      </c>
      <c r="F1" t="str">
        <f t="shared" ref="F1" si="0">B1</f>
        <v>Revenue</v>
      </c>
      <c r="G1" t="str">
        <f>C1</f>
        <v>Target</v>
      </c>
      <c r="H1" t="s">
        <v>37</v>
      </c>
      <c r="J1" t="str">
        <f>E1</f>
        <v>Month Name</v>
      </c>
      <c r="K1" t="s">
        <v>23</v>
      </c>
      <c r="M1" s="26"/>
      <c r="O1" t="s">
        <v>19</v>
      </c>
      <c r="P1" t="s">
        <v>21</v>
      </c>
      <c r="Q1" t="s">
        <v>23</v>
      </c>
      <c r="S1" s="38" t="str">
        <f>IF(((O2-P2)/P2)&gt;0,"▲ "&amp;TEXT((O2-P2)/P2,"+0.0%;-0.0%"),"▼ "&amp;TEXT((O2-P2)/P2,"+0.0%;-0.0%"))</f>
        <v>▲ +3.7%</v>
      </c>
      <c r="T1" s="38"/>
      <c r="V1" s="26"/>
      <c r="X1" s="6" t="s">
        <v>40</v>
      </c>
      <c r="Y1" t="s">
        <v>19</v>
      </c>
      <c r="Z1" t="s">
        <v>43</v>
      </c>
      <c r="AB1" s="26"/>
      <c r="AD1" s="6" t="s">
        <v>44</v>
      </c>
      <c r="AE1" t="s">
        <v>19</v>
      </c>
      <c r="AF1" t="s">
        <v>43</v>
      </c>
      <c r="AI1" s="26"/>
      <c r="AK1" s="6" t="s">
        <v>50</v>
      </c>
      <c r="AL1" t="s">
        <v>19</v>
      </c>
      <c r="AM1" t="s">
        <v>43</v>
      </c>
    </row>
    <row r="2" spans="1:40" x14ac:dyDescent="0.3">
      <c r="A2" t="s">
        <v>24</v>
      </c>
      <c r="B2" s="23">
        <v>444162.52000000014</v>
      </c>
      <c r="C2" s="23">
        <v>439042</v>
      </c>
      <c r="E2" t="str">
        <f t="shared" ref="E2:E13" si="1">A2</f>
        <v>Jan</v>
      </c>
      <c r="F2" s="23">
        <f t="shared" ref="F2:F13" si="2">B2</f>
        <v>444162.52000000014</v>
      </c>
      <c r="G2" s="23">
        <f t="shared" ref="G2:G13" si="3">C2</f>
        <v>439042</v>
      </c>
      <c r="H2" s="23" t="str">
        <f t="shared" ref="H2:H13" si="4">IF(F2=Large1,F2,IF(F2=Large2,F2,""))</f>
        <v/>
      </c>
      <c r="J2" t="str">
        <f t="shared" ref="J2:J13" si="5">E2</f>
        <v>Jan</v>
      </c>
      <c r="K2" s="25">
        <f>(F2-G2)/G2</f>
        <v>1.1662938853230749E-2</v>
      </c>
      <c r="M2" s="26"/>
      <c r="O2" s="20">
        <v>5446809.4700000202</v>
      </c>
      <c r="P2" s="20">
        <v>5254990</v>
      </c>
      <c r="Q2" s="24">
        <f>(O2-P2)/P2</f>
        <v>3.6502347292767488E-2</v>
      </c>
      <c r="S2" s="38"/>
      <c r="T2" s="38"/>
      <c r="V2" s="26"/>
      <c r="X2" t="s">
        <v>41</v>
      </c>
      <c r="Y2" s="20">
        <v>3894278.1300000134</v>
      </c>
      <c r="Z2" s="30">
        <v>0.7149649995008911</v>
      </c>
      <c r="AB2" s="26"/>
      <c r="AD2" t="s">
        <v>45</v>
      </c>
      <c r="AE2" s="20">
        <v>1336248.3099999984</v>
      </c>
      <c r="AF2" s="25"/>
      <c r="AI2" s="26"/>
      <c r="AK2" t="s">
        <v>51</v>
      </c>
      <c r="AL2" s="20">
        <v>765868.27999999898</v>
      </c>
      <c r="AM2" s="25"/>
    </row>
    <row r="3" spans="1:40" x14ac:dyDescent="0.3">
      <c r="A3" t="s">
        <v>25</v>
      </c>
      <c r="B3" s="23">
        <v>423741.52000000037</v>
      </c>
      <c r="C3" s="23">
        <v>431279</v>
      </c>
      <c r="E3" t="str">
        <f t="shared" si="1"/>
        <v>Feb</v>
      </c>
      <c r="F3" s="23">
        <f t="shared" si="2"/>
        <v>423741.52000000037</v>
      </c>
      <c r="G3" s="23">
        <f t="shared" si="3"/>
        <v>431279</v>
      </c>
      <c r="H3" s="23" t="str">
        <f t="shared" si="4"/>
        <v/>
      </c>
      <c r="J3" t="str">
        <f t="shared" si="5"/>
        <v>Feb</v>
      </c>
      <c r="K3" s="25">
        <f t="shared" ref="K3:K13" si="6">(F3-G3)/G3</f>
        <v>-1.7477039225187483E-2</v>
      </c>
      <c r="M3" s="26"/>
      <c r="V3" s="26"/>
      <c r="X3" t="s">
        <v>42</v>
      </c>
      <c r="Y3" s="20">
        <v>1552531.3400000015</v>
      </c>
      <c r="Z3" s="30">
        <v>0.2850350004991079</v>
      </c>
      <c r="AB3" s="26"/>
      <c r="AD3" t="s">
        <v>46</v>
      </c>
      <c r="AE3" s="20">
        <v>1384874.5400000024</v>
      </c>
      <c r="AF3" s="25">
        <v>3.6390115247370451E-2</v>
      </c>
      <c r="AI3" s="26"/>
      <c r="AK3" t="s">
        <v>52</v>
      </c>
      <c r="AL3" s="20">
        <v>789470.8800000028</v>
      </c>
      <c r="AM3" s="25">
        <v>3.0818093158269787E-2</v>
      </c>
    </row>
    <row r="4" spans="1:40" x14ac:dyDescent="0.3">
      <c r="A4" t="s">
        <v>26</v>
      </c>
      <c r="B4" s="23">
        <v>468344.26999999949</v>
      </c>
      <c r="C4" s="23">
        <v>445591</v>
      </c>
      <c r="E4" t="str">
        <f t="shared" si="1"/>
        <v>Mar</v>
      </c>
      <c r="F4" s="23">
        <f t="shared" si="2"/>
        <v>468344.26999999949</v>
      </c>
      <c r="G4" s="23">
        <f t="shared" si="3"/>
        <v>445591</v>
      </c>
      <c r="H4" s="23" t="str">
        <f t="shared" si="4"/>
        <v/>
      </c>
      <c r="J4" t="str">
        <f t="shared" si="5"/>
        <v>Mar</v>
      </c>
      <c r="K4" s="25">
        <f t="shared" si="6"/>
        <v>5.1063127397096203E-2</v>
      </c>
      <c r="M4" s="26"/>
      <c r="V4" s="26"/>
      <c r="AB4" s="26"/>
      <c r="AD4" t="s">
        <v>47</v>
      </c>
      <c r="AE4" s="20">
        <v>1362939.5400000014</v>
      </c>
      <c r="AF4" s="25">
        <v>-1.5838979897775357E-2</v>
      </c>
      <c r="AI4" s="26"/>
      <c r="AK4" t="s">
        <v>53</v>
      </c>
      <c r="AL4" s="20">
        <v>772166.82999999914</v>
      </c>
      <c r="AM4" s="25">
        <v>-2.1918541187996184E-2</v>
      </c>
    </row>
    <row r="5" spans="1:40" x14ac:dyDescent="0.3">
      <c r="A5" t="s">
        <v>27</v>
      </c>
      <c r="B5" s="23">
        <v>448652.76000000007</v>
      </c>
      <c r="C5" s="23">
        <v>453071</v>
      </c>
      <c r="E5" t="str">
        <f t="shared" si="1"/>
        <v>Apr</v>
      </c>
      <c r="F5" s="23">
        <f t="shared" si="2"/>
        <v>448652.76000000007</v>
      </c>
      <c r="G5" s="23">
        <f t="shared" si="3"/>
        <v>453071</v>
      </c>
      <c r="H5" s="23" t="str">
        <f t="shared" si="4"/>
        <v/>
      </c>
      <c r="J5" t="str">
        <f t="shared" si="5"/>
        <v>Apr</v>
      </c>
      <c r="K5" s="25">
        <f t="shared" si="6"/>
        <v>-9.7517607615581932E-3</v>
      </c>
      <c r="M5" s="26"/>
      <c r="Q5">
        <f>IF(((O2-P2)/P2)&gt;0,Q2,"")</f>
        <v>3.6502347292767488E-2</v>
      </c>
      <c r="V5" s="26"/>
      <c r="AB5" s="26"/>
      <c r="AD5" t="s">
        <v>48</v>
      </c>
      <c r="AE5" s="20">
        <v>1362747.0800000008</v>
      </c>
      <c r="AF5" s="25">
        <v>-1.4120949194904202E-4</v>
      </c>
      <c r="AI5" s="26"/>
      <c r="AK5" t="s">
        <v>54</v>
      </c>
      <c r="AL5" s="20">
        <v>774303.62999999756</v>
      </c>
      <c r="AM5" s="25">
        <v>2.7672776361015393E-3</v>
      </c>
    </row>
    <row r="6" spans="1:40" x14ac:dyDescent="0.3">
      <c r="A6" t="s">
        <v>28</v>
      </c>
      <c r="B6" s="23">
        <v>480720.64000000001</v>
      </c>
      <c r="C6" s="23">
        <v>444167</v>
      </c>
      <c r="E6" t="str">
        <f t="shared" si="1"/>
        <v>May</v>
      </c>
      <c r="F6" s="23">
        <f t="shared" si="2"/>
        <v>480720.64000000001</v>
      </c>
      <c r="G6" s="23">
        <f t="shared" si="3"/>
        <v>444167</v>
      </c>
      <c r="H6" s="23">
        <f t="shared" si="4"/>
        <v>480720.64000000001</v>
      </c>
      <c r="J6" t="str">
        <f t="shared" si="5"/>
        <v>May</v>
      </c>
      <c r="K6" s="25">
        <f t="shared" si="6"/>
        <v>8.2297063942165932E-2</v>
      </c>
      <c r="M6" s="26"/>
      <c r="V6" s="26"/>
      <c r="AB6" s="26"/>
      <c r="AI6" s="26"/>
      <c r="AK6" t="s">
        <v>55</v>
      </c>
      <c r="AL6" s="20">
        <v>795985.00999999966</v>
      </c>
      <c r="AM6" s="25">
        <v>2.8001134387039057E-2</v>
      </c>
    </row>
    <row r="7" spans="1:40" x14ac:dyDescent="0.3">
      <c r="A7" t="s">
        <v>29</v>
      </c>
      <c r="B7" s="23">
        <v>455501.13999999996</v>
      </c>
      <c r="C7" s="23">
        <v>421979</v>
      </c>
      <c r="E7" t="str">
        <f t="shared" si="1"/>
        <v>Jun</v>
      </c>
      <c r="F7" s="23">
        <f t="shared" si="2"/>
        <v>455501.13999999996</v>
      </c>
      <c r="G7" s="23">
        <f t="shared" si="3"/>
        <v>421979</v>
      </c>
      <c r="H7" s="23" t="str">
        <f t="shared" si="4"/>
        <v/>
      </c>
      <c r="J7" t="str">
        <f t="shared" si="5"/>
        <v>Jun</v>
      </c>
      <c r="K7" s="25">
        <f t="shared" si="6"/>
        <v>7.9440303901378878E-2</v>
      </c>
      <c r="M7" s="26"/>
      <c r="V7" s="26"/>
      <c r="AB7" s="26"/>
      <c r="AI7" s="26"/>
      <c r="AK7" t="s">
        <v>56</v>
      </c>
      <c r="AL7" s="20">
        <v>762351.78000000084</v>
      </c>
      <c r="AM7" s="25">
        <v>-4.225359721284052E-2</v>
      </c>
    </row>
    <row r="8" spans="1:40" x14ac:dyDescent="0.3">
      <c r="A8" t="s">
        <v>30</v>
      </c>
      <c r="B8" s="23">
        <v>433725.86000000045</v>
      </c>
      <c r="C8" s="23">
        <v>456718</v>
      </c>
      <c r="E8" t="str">
        <f t="shared" si="1"/>
        <v>Jul</v>
      </c>
      <c r="F8" s="23">
        <f t="shared" si="2"/>
        <v>433725.86000000045</v>
      </c>
      <c r="G8" s="23">
        <f t="shared" si="3"/>
        <v>456718</v>
      </c>
      <c r="H8" s="23" t="str">
        <f t="shared" si="4"/>
        <v/>
      </c>
      <c r="J8" t="str">
        <f t="shared" si="5"/>
        <v>Jul</v>
      </c>
      <c r="K8" s="25">
        <f t="shared" si="6"/>
        <v>-5.0342092932618265E-2</v>
      </c>
      <c r="M8" s="26"/>
      <c r="V8" s="26"/>
      <c r="AB8" s="26"/>
      <c r="AI8" s="26"/>
      <c r="AK8" t="s">
        <v>57</v>
      </c>
      <c r="AL8" s="20">
        <v>786663.06000000041</v>
      </c>
      <c r="AM8" s="25">
        <v>3.1889844869253843E-2</v>
      </c>
    </row>
    <row r="9" spans="1:40" x14ac:dyDescent="0.3">
      <c r="A9" t="s">
        <v>31</v>
      </c>
      <c r="B9" s="23">
        <v>485766.24999999977</v>
      </c>
      <c r="C9" s="23">
        <v>431727</v>
      </c>
      <c r="E9" t="str">
        <f t="shared" si="1"/>
        <v>Aug</v>
      </c>
      <c r="F9" s="23">
        <f t="shared" si="2"/>
        <v>485766.24999999977</v>
      </c>
      <c r="G9" s="23">
        <f>C9</f>
        <v>431727</v>
      </c>
      <c r="H9" s="23">
        <f t="shared" si="4"/>
        <v>485766.24999999977</v>
      </c>
      <c r="J9" t="str">
        <f t="shared" si="5"/>
        <v>Aug</v>
      </c>
      <c r="K9" s="25">
        <f t="shared" si="6"/>
        <v>0.12516995694038077</v>
      </c>
      <c r="M9" s="26"/>
      <c r="V9" s="26"/>
      <c r="AB9" s="26"/>
      <c r="AD9" t="str">
        <f>AD1</f>
        <v>Quarter</v>
      </c>
      <c r="AE9" t="str">
        <f>AE1</f>
        <v>Revenue</v>
      </c>
      <c r="AF9" t="s">
        <v>37</v>
      </c>
      <c r="AG9" t="s">
        <v>49</v>
      </c>
      <c r="AI9" s="26"/>
    </row>
    <row r="10" spans="1:40" x14ac:dyDescent="0.3">
      <c r="A10" t="s">
        <v>32</v>
      </c>
      <c r="B10" s="23">
        <v>443447.43000000028</v>
      </c>
      <c r="C10" s="23">
        <v>446912</v>
      </c>
      <c r="E10" t="str">
        <f t="shared" si="1"/>
        <v>Sep</v>
      </c>
      <c r="F10" s="23">
        <f t="shared" si="2"/>
        <v>443447.43000000028</v>
      </c>
      <c r="G10" s="23">
        <f t="shared" si="3"/>
        <v>446912</v>
      </c>
      <c r="H10" s="23" t="str">
        <f t="shared" si="4"/>
        <v/>
      </c>
      <c r="J10" t="str">
        <f t="shared" si="5"/>
        <v>Sep</v>
      </c>
      <c r="K10" s="25">
        <f t="shared" si="6"/>
        <v>-7.7522420521259575E-3</v>
      </c>
      <c r="M10" s="26"/>
      <c r="V10" s="26"/>
      <c r="AB10" s="26"/>
      <c r="AD10" t="str">
        <f t="shared" ref="AD10:AE10" si="7">AD2</f>
        <v>Q-1</v>
      </c>
      <c r="AE10" s="20">
        <f t="shared" si="7"/>
        <v>1336248.3099999984</v>
      </c>
      <c r="AF10" s="20" t="str">
        <f>IF(AE10&gt;AG10,AE10,"")</f>
        <v/>
      </c>
      <c r="AG10" s="20">
        <f>AVERAGE($AE$10:$AE$13)</f>
        <v>1361702.3675000006</v>
      </c>
      <c r="AI10" s="26"/>
    </row>
    <row r="11" spans="1:40" x14ac:dyDescent="0.3">
      <c r="A11" t="s">
        <v>33</v>
      </c>
      <c r="B11" s="23">
        <v>458984.37999999971</v>
      </c>
      <c r="C11" s="23">
        <v>414360</v>
      </c>
      <c r="E11" t="str">
        <f t="shared" si="1"/>
        <v>Oct</v>
      </c>
      <c r="F11" s="23">
        <f t="shared" si="2"/>
        <v>458984.37999999971</v>
      </c>
      <c r="G11" s="23">
        <f t="shared" si="3"/>
        <v>414360</v>
      </c>
      <c r="H11" s="23" t="str">
        <f t="shared" si="4"/>
        <v/>
      </c>
      <c r="J11" t="str">
        <f t="shared" si="5"/>
        <v>Oct</v>
      </c>
      <c r="K11" s="25">
        <f t="shared" si="6"/>
        <v>0.10769470991408368</v>
      </c>
      <c r="M11" s="26"/>
      <c r="V11" s="26"/>
      <c r="AB11" s="26"/>
      <c r="AD11" t="str">
        <f t="shared" ref="AD11:AE11" si="8">AD3</f>
        <v>Q-2</v>
      </c>
      <c r="AE11" s="20">
        <f t="shared" si="8"/>
        <v>1384874.5400000024</v>
      </c>
      <c r="AF11" s="20">
        <f t="shared" ref="AF11:AF13" si="9">IF(AE11&gt;AG11,AE11,"")</f>
        <v>1384874.5400000024</v>
      </c>
      <c r="AG11" s="20">
        <f>AVERAGE($AE$10:$AE$13)</f>
        <v>1361702.3675000006</v>
      </c>
      <c r="AI11" s="26"/>
      <c r="AK11" t="str">
        <f>AK1</f>
        <v>Day Name</v>
      </c>
      <c r="AL11" t="str">
        <f t="shared" ref="AL11" si="10">AL1</f>
        <v>Revenue</v>
      </c>
      <c r="AM11" t="s">
        <v>37</v>
      </c>
      <c r="AN11" t="s">
        <v>49</v>
      </c>
    </row>
    <row r="12" spans="1:40" x14ac:dyDescent="0.3">
      <c r="A12" t="s">
        <v>34</v>
      </c>
      <c r="B12" s="23">
        <v>462537.40999999939</v>
      </c>
      <c r="C12" s="23">
        <v>413371</v>
      </c>
      <c r="E12" t="str">
        <f t="shared" si="1"/>
        <v>Nov</v>
      </c>
      <c r="F12" s="23">
        <f t="shared" si="2"/>
        <v>462537.40999999939</v>
      </c>
      <c r="G12" s="23">
        <f t="shared" si="3"/>
        <v>413371</v>
      </c>
      <c r="H12" s="23" t="str">
        <f t="shared" si="4"/>
        <v/>
      </c>
      <c r="J12" t="str">
        <f t="shared" si="5"/>
        <v>Nov</v>
      </c>
      <c r="K12" s="25">
        <f t="shared" si="6"/>
        <v>0.11894015303443975</v>
      </c>
      <c r="M12" s="26"/>
      <c r="V12" s="26"/>
      <c r="AB12" s="26"/>
      <c r="AD12" t="str">
        <f t="shared" ref="AD12:AE12" si="11">AD4</f>
        <v>Q-3</v>
      </c>
      <c r="AE12" s="20">
        <f t="shared" si="11"/>
        <v>1362939.5400000014</v>
      </c>
      <c r="AF12" s="20">
        <f t="shared" si="9"/>
        <v>1362939.5400000014</v>
      </c>
      <c r="AG12" s="20">
        <f t="shared" ref="AG12" si="12">AVERAGE($AE$10:$AE$13)</f>
        <v>1361702.3675000006</v>
      </c>
      <c r="AI12" s="26"/>
      <c r="AK12" t="str">
        <f t="shared" ref="AK12:AL12" si="13">AK2</f>
        <v>Sun</v>
      </c>
      <c r="AL12" s="20">
        <f t="shared" si="13"/>
        <v>765868.27999999898</v>
      </c>
      <c r="AM12" s="20" t="str">
        <f>IF(AL12&gt;AN12,AL12,"")</f>
        <v/>
      </c>
      <c r="AN12" s="20">
        <f>AVERAGE($AL$12:$AL$18)</f>
        <v>778115.63857142848</v>
      </c>
    </row>
    <row r="13" spans="1:40" x14ac:dyDescent="0.3">
      <c r="A13" t="s">
        <v>35</v>
      </c>
      <c r="B13" s="23">
        <v>441225.2900000001</v>
      </c>
      <c r="C13" s="23">
        <v>456773</v>
      </c>
      <c r="E13" t="str">
        <f t="shared" si="1"/>
        <v>Dec</v>
      </c>
      <c r="F13" s="23">
        <f t="shared" si="2"/>
        <v>441225.2900000001</v>
      </c>
      <c r="G13" s="23">
        <f t="shared" si="3"/>
        <v>456773</v>
      </c>
      <c r="H13" s="23" t="str">
        <f t="shared" si="4"/>
        <v/>
      </c>
      <c r="J13" t="str">
        <f t="shared" si="5"/>
        <v>Dec</v>
      </c>
      <c r="K13" s="25">
        <f t="shared" si="6"/>
        <v>-3.4038154619471607E-2</v>
      </c>
      <c r="M13" s="26"/>
      <c r="V13" s="26"/>
      <c r="AB13" s="26"/>
      <c r="AD13" t="str">
        <f t="shared" ref="AD13:AE13" si="14">AD5</f>
        <v>Q-4</v>
      </c>
      <c r="AE13" s="20">
        <f t="shared" si="14"/>
        <v>1362747.0800000008</v>
      </c>
      <c r="AF13" s="20">
        <f t="shared" si="9"/>
        <v>1362747.0800000008</v>
      </c>
      <c r="AG13" s="20">
        <f>AVERAGE($AE$10:$AE$13)</f>
        <v>1361702.3675000006</v>
      </c>
      <c r="AI13" s="26"/>
      <c r="AK13" t="str">
        <f t="shared" ref="AK13:AL13" si="15">AK3</f>
        <v>Mon</v>
      </c>
      <c r="AL13" s="20">
        <f t="shared" si="15"/>
        <v>789470.8800000028</v>
      </c>
      <c r="AM13" s="20">
        <f t="shared" ref="AM13:AM18" si="16">IF(AL13&gt;AN13,AL13,"")</f>
        <v>789470.8800000028</v>
      </c>
      <c r="AN13" s="20">
        <f t="shared" ref="AN13:AN18" si="17">AVERAGE($AL$12:$AL$18)</f>
        <v>778115.63857142848</v>
      </c>
    </row>
    <row r="14" spans="1:40" x14ac:dyDescent="0.3">
      <c r="M14" s="26"/>
      <c r="V14" s="26"/>
      <c r="AB14" s="26"/>
      <c r="AI14" s="26"/>
      <c r="AK14" t="str">
        <f t="shared" ref="AK14:AL14" si="18">AK4</f>
        <v>Tue</v>
      </c>
      <c r="AL14" s="20">
        <f t="shared" si="18"/>
        <v>772166.82999999914</v>
      </c>
      <c r="AM14" s="20" t="str">
        <f t="shared" si="16"/>
        <v/>
      </c>
      <c r="AN14" s="20">
        <f t="shared" si="17"/>
        <v>778115.63857142848</v>
      </c>
    </row>
    <row r="15" spans="1:40" x14ac:dyDescent="0.3">
      <c r="E15">
        <v>1</v>
      </c>
      <c r="F15" s="23">
        <f>LARGE($F$2:$F$13,E15)</f>
        <v>485766.24999999977</v>
      </c>
      <c r="G15" t="s">
        <v>38</v>
      </c>
      <c r="M15" s="26"/>
      <c r="V15" s="26"/>
      <c r="AB15" s="26"/>
      <c r="AI15" s="26"/>
      <c r="AK15" t="str">
        <f t="shared" ref="AK15:AL15" si="19">AK5</f>
        <v>Wed</v>
      </c>
      <c r="AL15" s="20">
        <f t="shared" si="19"/>
        <v>774303.62999999756</v>
      </c>
      <c r="AM15" s="20" t="str">
        <f t="shared" si="16"/>
        <v/>
      </c>
      <c r="AN15" s="20">
        <f t="shared" si="17"/>
        <v>778115.63857142848</v>
      </c>
    </row>
    <row r="16" spans="1:40" x14ac:dyDescent="0.3">
      <c r="E16">
        <v>2</v>
      </c>
      <c r="F16" s="23">
        <f>LARGE($F$2:$F$13,E16)</f>
        <v>480720.64000000001</v>
      </c>
      <c r="G16" t="s">
        <v>39</v>
      </c>
      <c r="M16" s="26"/>
      <c r="V16" s="26"/>
      <c r="AB16" s="26"/>
      <c r="AI16" s="26"/>
      <c r="AK16" t="str">
        <f t="shared" ref="AK16:AL16" si="20">AK6</f>
        <v>Thu</v>
      </c>
      <c r="AL16" s="20">
        <f t="shared" si="20"/>
        <v>795985.00999999966</v>
      </c>
      <c r="AM16" s="20">
        <f t="shared" si="16"/>
        <v>795985.00999999966</v>
      </c>
      <c r="AN16" s="20">
        <f t="shared" si="17"/>
        <v>778115.63857142848</v>
      </c>
    </row>
    <row r="17" spans="13:40" x14ac:dyDescent="0.3">
      <c r="M17" s="26"/>
      <c r="V17" s="26"/>
      <c r="AB17" s="26"/>
      <c r="AD17" t="str">
        <f>_xlfn.TEXTJOIN(" ",, "The dotted line indicates an average revenue of", IF(AG10&gt;=1000000, TEXT(AG10/1000000, "$0.0") &amp; "M", IF(AG10&gt;=1000, TEXT(AG10/1000, "$0.0") &amp; "K", TEXT(AG10, "$0"))))</f>
        <v>The dotted line indicates an average revenue of $1.4M</v>
      </c>
      <c r="AI17" s="26"/>
      <c r="AK17" t="str">
        <f>AK7</f>
        <v>Fri</v>
      </c>
      <c r="AL17" s="20">
        <f t="shared" ref="AL17" si="21">AL7</f>
        <v>762351.78000000084</v>
      </c>
      <c r="AM17" s="20" t="str">
        <f t="shared" si="16"/>
        <v/>
      </c>
      <c r="AN17" s="20">
        <f t="shared" si="17"/>
        <v>778115.63857142848</v>
      </c>
    </row>
    <row r="18" spans="13:40" x14ac:dyDescent="0.3">
      <c r="M18" s="26"/>
      <c r="V18" s="26"/>
      <c r="AB18" s="26"/>
      <c r="AI18" s="26"/>
      <c r="AK18" t="str">
        <f t="shared" ref="AK18:AL18" si="22">AK8</f>
        <v>Sat</v>
      </c>
      <c r="AL18" s="20">
        <f t="shared" si="22"/>
        <v>786663.06000000041</v>
      </c>
      <c r="AM18" s="20">
        <f t="shared" si="16"/>
        <v>786663.06000000041</v>
      </c>
      <c r="AN18" s="20">
        <f t="shared" si="17"/>
        <v>778115.63857142848</v>
      </c>
    </row>
    <row r="19" spans="13:40" x14ac:dyDescent="0.3">
      <c r="M19" s="26"/>
      <c r="V19" s="26"/>
      <c r="AB19" s="26"/>
      <c r="AI19" s="26"/>
    </row>
    <row r="20" spans="13:40" x14ac:dyDescent="0.3">
      <c r="M20" s="26"/>
      <c r="V20" s="26"/>
      <c r="AB20" s="26"/>
      <c r="AI20" s="26"/>
    </row>
    <row r="21" spans="13:40" x14ac:dyDescent="0.3">
      <c r="M21" s="26"/>
      <c r="V21" s="26"/>
      <c r="AB21" s="26"/>
      <c r="AI21" s="26"/>
      <c r="AK21" t="str">
        <f>_xlfn.TEXTJOIN(" ",, "The dotted line indicates an average revenue of", IF(AN12&gt;=1000000, TEXT(AN12/1000000, "$0.0") &amp; "M", IF(AN12&gt;=1000, TEXT(AN12/1000, "$0.0") &amp; "K", TEXT(AN12, "$0"))))</f>
        <v>The dotted line indicates an average revenue of $778.1K</v>
      </c>
    </row>
    <row r="22" spans="13:40" x14ac:dyDescent="0.3">
      <c r="M22" s="26"/>
      <c r="V22" s="26"/>
      <c r="AB22" s="26"/>
      <c r="AI22" s="26"/>
    </row>
    <row r="23" spans="13:40" x14ac:dyDescent="0.3">
      <c r="M23" s="26"/>
      <c r="V23" s="26"/>
      <c r="AB23" s="26"/>
      <c r="AI23" s="26"/>
    </row>
    <row r="24" spans="13:40" x14ac:dyDescent="0.3">
      <c r="M24" s="26"/>
      <c r="V24" s="26"/>
      <c r="AB24" s="26"/>
      <c r="AI24" s="26"/>
    </row>
    <row r="25" spans="13:40" x14ac:dyDescent="0.3">
      <c r="M25" s="26"/>
      <c r="V25" s="26"/>
      <c r="AB25" s="26"/>
      <c r="AE25" s="39"/>
      <c r="AI25" s="26"/>
    </row>
    <row r="26" spans="13:40" x14ac:dyDescent="0.3">
      <c r="M26" s="26"/>
      <c r="V26" s="26"/>
      <c r="AB26" s="26"/>
      <c r="AE26" s="39"/>
      <c r="AI26" s="26"/>
    </row>
    <row r="27" spans="13:40" x14ac:dyDescent="0.3">
      <c r="M27" s="26"/>
      <c r="V27" s="26"/>
      <c r="AB27" s="26"/>
      <c r="AE27" s="39"/>
      <c r="AI27" s="26"/>
    </row>
    <row r="28" spans="13:40" x14ac:dyDescent="0.3">
      <c r="M28" s="26"/>
      <c r="V28" s="26"/>
      <c r="AB28" s="26"/>
      <c r="AE28" s="39"/>
      <c r="AI28" s="26"/>
    </row>
    <row r="29" spans="13:40" x14ac:dyDescent="0.3">
      <c r="M29" s="26"/>
      <c r="V29" s="26"/>
      <c r="AB29" s="26"/>
      <c r="AI29" s="26"/>
    </row>
    <row r="30" spans="13:40" x14ac:dyDescent="0.3">
      <c r="M30" s="26"/>
      <c r="V30" s="26"/>
      <c r="AB30" s="26"/>
      <c r="AI30" s="26"/>
    </row>
    <row r="31" spans="13:40" x14ac:dyDescent="0.3">
      <c r="M31" s="26"/>
      <c r="V31" s="26"/>
      <c r="AB31" s="26"/>
      <c r="AI31" s="26"/>
    </row>
    <row r="32" spans="13:40" x14ac:dyDescent="0.3">
      <c r="M32" s="26"/>
      <c r="V32" s="26"/>
      <c r="AB32" s="26"/>
      <c r="AI32" s="26"/>
    </row>
    <row r="33" spans="13:35" x14ac:dyDescent="0.3">
      <c r="M33" s="26"/>
      <c r="V33" s="26"/>
      <c r="AB33" s="26"/>
      <c r="AI33" s="26"/>
    </row>
    <row r="34" spans="13:35" x14ac:dyDescent="0.3">
      <c r="M34" s="26"/>
      <c r="V34" s="26"/>
      <c r="AB34" s="26"/>
      <c r="AI34" s="26"/>
    </row>
    <row r="35" spans="13:35" x14ac:dyDescent="0.3">
      <c r="M35" s="26"/>
      <c r="V35" s="26"/>
      <c r="AB35" s="26"/>
      <c r="AI35" s="26"/>
    </row>
    <row r="36" spans="13:35" x14ac:dyDescent="0.3">
      <c r="M36" s="26"/>
      <c r="V36" s="26"/>
      <c r="AB36" s="26"/>
      <c r="AI36" s="26"/>
    </row>
    <row r="37" spans="13:35" x14ac:dyDescent="0.3">
      <c r="M37" s="26"/>
      <c r="V37" s="26"/>
      <c r="AB37" s="26"/>
      <c r="AI37" s="26"/>
    </row>
    <row r="38" spans="13:35" x14ac:dyDescent="0.3">
      <c r="M38" s="26"/>
      <c r="V38" s="26"/>
      <c r="AB38" s="26"/>
      <c r="AI38" s="26"/>
    </row>
  </sheetData>
  <mergeCells count="1">
    <mergeCell ref="S1:T2"/>
  </mergeCells>
  <conditionalFormatting sqref="S1">
    <cfRule type="expression" dxfId="6" priority="1">
      <formula>$Q$2&lt;0</formula>
    </cfRule>
    <cfRule type="expression" dxfId="5" priority="2">
      <formula>$Q$2&gt;0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3EEF0-5BD4-400E-9F9F-4DEB7246C334}">
  <sheetPr codeName="Sheet4"/>
  <dimension ref="A1:N33"/>
  <sheetViews>
    <sheetView showGridLines="0" workbookViewId="0">
      <selection activeCell="A4" sqref="A4"/>
    </sheetView>
  </sheetViews>
  <sheetFormatPr defaultRowHeight="14.4" x14ac:dyDescent="0.3"/>
  <cols>
    <col min="4" max="4" width="8.88671875" customWidth="1"/>
    <col min="5" max="14" width="1.6640625" customWidth="1"/>
  </cols>
  <sheetData>
    <row r="1" spans="1:14" x14ac:dyDescent="0.3">
      <c r="A1" t="s">
        <v>41</v>
      </c>
      <c r="B1" s="28">
        <f>'Analysis 2'!Z2</f>
        <v>0.7149649995008911</v>
      </c>
    </row>
    <row r="2" spans="1:14" x14ac:dyDescent="0.3">
      <c r="A2" t="s">
        <v>42</v>
      </c>
      <c r="B2" s="28">
        <f>'Analysis 2'!Z3</f>
        <v>0.2850350004991079</v>
      </c>
    </row>
    <row r="11" spans="1:14" ht="15" thickBot="1" x14ac:dyDescent="0.35">
      <c r="C11" t="s">
        <v>42</v>
      </c>
    </row>
    <row r="12" spans="1:14" ht="7.5" customHeight="1" thickBot="1" x14ac:dyDescent="0.35">
      <c r="E12" s="29">
        <f t="shared" ref="E12:E13" si="0">E13+10</f>
        <v>91</v>
      </c>
      <c r="F12" s="29">
        <f t="shared" ref="F12:F14" si="1">F13+10</f>
        <v>92</v>
      </c>
      <c r="G12" s="29">
        <f t="shared" ref="G12:G14" si="2">G13+10</f>
        <v>93</v>
      </c>
      <c r="H12" s="29">
        <f t="shared" ref="H12:H14" si="3">H13+10</f>
        <v>94</v>
      </c>
      <c r="I12" s="29">
        <f t="shared" ref="I12:I14" si="4">I13+10</f>
        <v>95</v>
      </c>
      <c r="J12" s="29">
        <f t="shared" ref="J12:J14" si="5">J13+10</f>
        <v>96</v>
      </c>
      <c r="K12" s="29">
        <f t="shared" ref="K12:K14" si="6">K13+10</f>
        <v>97</v>
      </c>
      <c r="L12" s="29">
        <f t="shared" ref="L12:L14" si="7">L13+10</f>
        <v>98</v>
      </c>
      <c r="M12" s="29">
        <f t="shared" ref="M12:M14" si="8">M13+10</f>
        <v>99</v>
      </c>
      <c r="N12" s="29">
        <f t="shared" ref="N12:N14" si="9">N13+10</f>
        <v>100</v>
      </c>
    </row>
    <row r="13" spans="1:14" ht="7.5" customHeight="1" thickBot="1" x14ac:dyDescent="0.35">
      <c r="E13" s="29">
        <f t="shared" si="0"/>
        <v>81</v>
      </c>
      <c r="F13" s="29">
        <f t="shared" si="1"/>
        <v>82</v>
      </c>
      <c r="G13" s="29">
        <f t="shared" si="2"/>
        <v>83</v>
      </c>
      <c r="H13" s="29">
        <f t="shared" si="3"/>
        <v>84</v>
      </c>
      <c r="I13" s="29">
        <f t="shared" si="4"/>
        <v>85</v>
      </c>
      <c r="J13" s="29">
        <f t="shared" si="5"/>
        <v>86</v>
      </c>
      <c r="K13" s="29">
        <f t="shared" si="6"/>
        <v>87</v>
      </c>
      <c r="L13" s="29">
        <f t="shared" si="7"/>
        <v>88</v>
      </c>
      <c r="M13" s="29">
        <f t="shared" si="8"/>
        <v>89</v>
      </c>
      <c r="N13" s="29">
        <f t="shared" si="9"/>
        <v>90</v>
      </c>
    </row>
    <row r="14" spans="1:14" ht="7.5" customHeight="1" thickBot="1" x14ac:dyDescent="0.35">
      <c r="E14" s="29">
        <f>E15+10</f>
        <v>71</v>
      </c>
      <c r="F14" s="29">
        <f t="shared" si="1"/>
        <v>72</v>
      </c>
      <c r="G14" s="29">
        <f t="shared" si="2"/>
        <v>73</v>
      </c>
      <c r="H14" s="29">
        <f t="shared" si="3"/>
        <v>74</v>
      </c>
      <c r="I14" s="29">
        <f t="shared" si="4"/>
        <v>75</v>
      </c>
      <c r="J14" s="29">
        <f t="shared" si="5"/>
        <v>76</v>
      </c>
      <c r="K14" s="29">
        <f t="shared" si="6"/>
        <v>77</v>
      </c>
      <c r="L14" s="29">
        <f t="shared" si="7"/>
        <v>78</v>
      </c>
      <c r="M14" s="29">
        <f t="shared" si="8"/>
        <v>79</v>
      </c>
      <c r="N14" s="29">
        <f t="shared" si="9"/>
        <v>80</v>
      </c>
    </row>
    <row r="15" spans="1:14" ht="7.5" customHeight="1" thickBot="1" x14ac:dyDescent="0.35">
      <c r="E15" s="29">
        <f t="shared" ref="E15:E19" si="10">E16+10</f>
        <v>61</v>
      </c>
      <c r="F15" s="29">
        <f t="shared" ref="F15:F19" si="11">F16+10</f>
        <v>62</v>
      </c>
      <c r="G15" s="29">
        <f t="shared" ref="G15:G19" si="12">G16+10</f>
        <v>63</v>
      </c>
      <c r="H15" s="29">
        <f t="shared" ref="H15:H19" si="13">H16+10</f>
        <v>64</v>
      </c>
      <c r="I15" s="29">
        <f t="shared" ref="I15:I19" si="14">I16+10</f>
        <v>65</v>
      </c>
      <c r="J15" s="29">
        <f t="shared" ref="J15:J19" si="15">J16+10</f>
        <v>66</v>
      </c>
      <c r="K15" s="29">
        <f t="shared" ref="K15:K19" si="16">K16+10</f>
        <v>67</v>
      </c>
      <c r="L15" s="29">
        <f t="shared" ref="L15:L19" si="17">L16+10</f>
        <v>68</v>
      </c>
      <c r="M15" s="29">
        <f t="shared" ref="M15:M19" si="18">M16+10</f>
        <v>69</v>
      </c>
      <c r="N15" s="29">
        <f t="shared" ref="N15:N19" si="19">N16+10</f>
        <v>70</v>
      </c>
    </row>
    <row r="16" spans="1:14" ht="7.5" customHeight="1" thickBot="1" x14ac:dyDescent="0.35">
      <c r="E16" s="29">
        <f t="shared" si="10"/>
        <v>51</v>
      </c>
      <c r="F16" s="29">
        <f t="shared" si="11"/>
        <v>52</v>
      </c>
      <c r="G16" s="29">
        <f t="shared" si="12"/>
        <v>53</v>
      </c>
      <c r="H16" s="29">
        <f t="shared" si="13"/>
        <v>54</v>
      </c>
      <c r="I16" s="29">
        <f t="shared" si="14"/>
        <v>55</v>
      </c>
      <c r="J16" s="29">
        <f t="shared" si="15"/>
        <v>56</v>
      </c>
      <c r="K16" s="29">
        <f t="shared" si="16"/>
        <v>57</v>
      </c>
      <c r="L16" s="29">
        <f t="shared" si="17"/>
        <v>58</v>
      </c>
      <c r="M16" s="29">
        <f t="shared" si="18"/>
        <v>59</v>
      </c>
      <c r="N16" s="29">
        <f t="shared" si="19"/>
        <v>60</v>
      </c>
    </row>
    <row r="17" spans="3:14" ht="7.5" customHeight="1" thickBot="1" x14ac:dyDescent="0.35">
      <c r="E17" s="29">
        <f t="shared" si="10"/>
        <v>41</v>
      </c>
      <c r="F17" s="29">
        <f t="shared" si="11"/>
        <v>42</v>
      </c>
      <c r="G17" s="29">
        <f t="shared" si="12"/>
        <v>43</v>
      </c>
      <c r="H17" s="29">
        <f t="shared" si="13"/>
        <v>44</v>
      </c>
      <c r="I17" s="29">
        <f t="shared" si="14"/>
        <v>45</v>
      </c>
      <c r="J17" s="29">
        <f t="shared" si="15"/>
        <v>46</v>
      </c>
      <c r="K17" s="29">
        <f t="shared" si="16"/>
        <v>47</v>
      </c>
      <c r="L17" s="29">
        <f t="shared" si="17"/>
        <v>48</v>
      </c>
      <c r="M17" s="29">
        <f t="shared" si="18"/>
        <v>49</v>
      </c>
      <c r="N17" s="29">
        <f t="shared" si="19"/>
        <v>50</v>
      </c>
    </row>
    <row r="18" spans="3:14" ht="7.5" customHeight="1" thickBot="1" x14ac:dyDescent="0.35">
      <c r="E18" s="29">
        <f t="shared" si="10"/>
        <v>31</v>
      </c>
      <c r="F18" s="29">
        <f t="shared" si="11"/>
        <v>32</v>
      </c>
      <c r="G18" s="29">
        <f t="shared" si="12"/>
        <v>33</v>
      </c>
      <c r="H18" s="29">
        <f t="shared" si="13"/>
        <v>34</v>
      </c>
      <c r="I18" s="29">
        <f t="shared" si="14"/>
        <v>35</v>
      </c>
      <c r="J18" s="29">
        <f t="shared" si="15"/>
        <v>36</v>
      </c>
      <c r="K18" s="29">
        <f t="shared" si="16"/>
        <v>37</v>
      </c>
      <c r="L18" s="29">
        <f t="shared" si="17"/>
        <v>38</v>
      </c>
      <c r="M18" s="29">
        <f t="shared" si="18"/>
        <v>39</v>
      </c>
      <c r="N18" s="29">
        <f t="shared" si="19"/>
        <v>40</v>
      </c>
    </row>
    <row r="19" spans="3:14" ht="7.5" customHeight="1" thickBot="1" x14ac:dyDescent="0.35">
      <c r="E19" s="29">
        <f t="shared" si="10"/>
        <v>21</v>
      </c>
      <c r="F19" s="29">
        <f t="shared" si="11"/>
        <v>22</v>
      </c>
      <c r="G19" s="29">
        <f t="shared" si="12"/>
        <v>23</v>
      </c>
      <c r="H19" s="29">
        <f t="shared" si="13"/>
        <v>24</v>
      </c>
      <c r="I19" s="29">
        <f t="shared" si="14"/>
        <v>25</v>
      </c>
      <c r="J19" s="29">
        <f t="shared" si="15"/>
        <v>26</v>
      </c>
      <c r="K19" s="29">
        <f t="shared" si="16"/>
        <v>27</v>
      </c>
      <c r="L19" s="29">
        <f t="shared" si="17"/>
        <v>28</v>
      </c>
      <c r="M19" s="29">
        <f t="shared" si="18"/>
        <v>29</v>
      </c>
      <c r="N19" s="29">
        <f t="shared" si="19"/>
        <v>30</v>
      </c>
    </row>
    <row r="20" spans="3:14" ht="7.5" customHeight="1" thickBot="1" x14ac:dyDescent="0.35">
      <c r="E20" s="29">
        <f>E21+10</f>
        <v>11</v>
      </c>
      <c r="F20" s="29">
        <f t="shared" ref="F20:N20" si="20">F21+10</f>
        <v>12</v>
      </c>
      <c r="G20" s="29">
        <f t="shared" si="20"/>
        <v>13</v>
      </c>
      <c r="H20" s="29">
        <f t="shared" si="20"/>
        <v>14</v>
      </c>
      <c r="I20" s="29">
        <f t="shared" si="20"/>
        <v>15</v>
      </c>
      <c r="J20" s="29">
        <f t="shared" si="20"/>
        <v>16</v>
      </c>
      <c r="K20" s="29">
        <f t="shared" si="20"/>
        <v>17</v>
      </c>
      <c r="L20" s="29">
        <f t="shared" si="20"/>
        <v>18</v>
      </c>
      <c r="M20" s="29">
        <f t="shared" si="20"/>
        <v>19</v>
      </c>
      <c r="N20" s="29">
        <f t="shared" si="20"/>
        <v>20</v>
      </c>
    </row>
    <row r="21" spans="3:14" ht="7.5" customHeight="1" thickBot="1" x14ac:dyDescent="0.35">
      <c r="E21" s="29">
        <v>1</v>
      </c>
      <c r="F21" s="29">
        <f>E21+1</f>
        <v>2</v>
      </c>
      <c r="G21" s="29">
        <f t="shared" ref="G21:N21" si="21">F21+1</f>
        <v>3</v>
      </c>
      <c r="H21" s="29">
        <f t="shared" si="21"/>
        <v>4</v>
      </c>
      <c r="I21" s="29">
        <f t="shared" si="21"/>
        <v>5</v>
      </c>
      <c r="J21" s="29">
        <f t="shared" si="21"/>
        <v>6</v>
      </c>
      <c r="K21" s="29">
        <f>J21+1</f>
        <v>7</v>
      </c>
      <c r="L21" s="29">
        <f t="shared" si="21"/>
        <v>8</v>
      </c>
      <c r="M21" s="29">
        <f t="shared" si="21"/>
        <v>9</v>
      </c>
      <c r="N21" s="29">
        <f t="shared" si="21"/>
        <v>10</v>
      </c>
    </row>
    <row r="23" spans="3:14" ht="15" thickBot="1" x14ac:dyDescent="0.35">
      <c r="C23" t="s">
        <v>41</v>
      </c>
    </row>
    <row r="24" spans="3:14" ht="7.5" customHeight="1" thickBot="1" x14ac:dyDescent="0.35">
      <c r="E24" s="29">
        <f t="shared" ref="E24:E25" si="22">E25+10</f>
        <v>91</v>
      </c>
      <c r="F24" s="29">
        <f t="shared" ref="F24:F32" si="23">F25+10</f>
        <v>92</v>
      </c>
      <c r="G24" s="29">
        <f t="shared" ref="G24:G32" si="24">G25+10</f>
        <v>93</v>
      </c>
      <c r="H24" s="29">
        <f t="shared" ref="H24:H32" si="25">H25+10</f>
        <v>94</v>
      </c>
      <c r="I24" s="29">
        <f t="shared" ref="I24:I32" si="26">I25+10</f>
        <v>95</v>
      </c>
      <c r="J24" s="29">
        <f t="shared" ref="J24:J32" si="27">J25+10</f>
        <v>96</v>
      </c>
      <c r="K24" s="29">
        <f t="shared" ref="K24:K32" si="28">K25+10</f>
        <v>97</v>
      </c>
      <c r="L24" s="29">
        <f t="shared" ref="L24:L32" si="29">L25+10</f>
        <v>98</v>
      </c>
      <c r="M24" s="29">
        <f t="shared" ref="M24:M32" si="30">M25+10</f>
        <v>99</v>
      </c>
      <c r="N24" s="29">
        <f t="shared" ref="N24:N32" si="31">N25+10</f>
        <v>100</v>
      </c>
    </row>
    <row r="25" spans="3:14" ht="7.5" customHeight="1" thickBot="1" x14ac:dyDescent="0.35">
      <c r="E25" s="29">
        <f t="shared" si="22"/>
        <v>81</v>
      </c>
      <c r="F25" s="29">
        <f t="shared" si="23"/>
        <v>82</v>
      </c>
      <c r="G25" s="29">
        <f t="shared" si="24"/>
        <v>83</v>
      </c>
      <c r="H25" s="29">
        <f t="shared" si="25"/>
        <v>84</v>
      </c>
      <c r="I25" s="29">
        <f t="shared" si="26"/>
        <v>85</v>
      </c>
      <c r="J25" s="29">
        <f t="shared" si="27"/>
        <v>86</v>
      </c>
      <c r="K25" s="29">
        <f t="shared" si="28"/>
        <v>87</v>
      </c>
      <c r="L25" s="29">
        <f t="shared" si="29"/>
        <v>88</v>
      </c>
      <c r="M25" s="29">
        <f t="shared" si="30"/>
        <v>89</v>
      </c>
      <c r="N25" s="29">
        <f t="shared" si="31"/>
        <v>90</v>
      </c>
    </row>
    <row r="26" spans="3:14" ht="7.5" customHeight="1" thickBot="1" x14ac:dyDescent="0.35">
      <c r="E26" s="29">
        <f>E27+10</f>
        <v>71</v>
      </c>
      <c r="F26" s="29">
        <f t="shared" si="23"/>
        <v>72</v>
      </c>
      <c r="G26" s="29">
        <f t="shared" si="24"/>
        <v>73</v>
      </c>
      <c r="H26" s="29">
        <f t="shared" si="25"/>
        <v>74</v>
      </c>
      <c r="I26" s="29">
        <f t="shared" si="26"/>
        <v>75</v>
      </c>
      <c r="J26" s="29">
        <f t="shared" si="27"/>
        <v>76</v>
      </c>
      <c r="K26" s="29">
        <f t="shared" si="28"/>
        <v>77</v>
      </c>
      <c r="L26" s="29">
        <f t="shared" si="29"/>
        <v>78</v>
      </c>
      <c r="M26" s="29">
        <f t="shared" si="30"/>
        <v>79</v>
      </c>
      <c r="N26" s="29">
        <f t="shared" si="31"/>
        <v>80</v>
      </c>
    </row>
    <row r="27" spans="3:14" ht="7.5" customHeight="1" thickBot="1" x14ac:dyDescent="0.35">
      <c r="E27" s="29">
        <f t="shared" ref="E27:E31" si="32">E28+10</f>
        <v>61</v>
      </c>
      <c r="F27" s="29">
        <f t="shared" si="23"/>
        <v>62</v>
      </c>
      <c r="G27" s="29">
        <f t="shared" si="24"/>
        <v>63</v>
      </c>
      <c r="H27" s="29">
        <f t="shared" si="25"/>
        <v>64</v>
      </c>
      <c r="I27" s="29">
        <f t="shared" si="26"/>
        <v>65</v>
      </c>
      <c r="J27" s="29">
        <f t="shared" si="27"/>
        <v>66</v>
      </c>
      <c r="K27" s="29">
        <f t="shared" si="28"/>
        <v>67</v>
      </c>
      <c r="L27" s="29">
        <f t="shared" si="29"/>
        <v>68</v>
      </c>
      <c r="M27" s="29">
        <f t="shared" si="30"/>
        <v>69</v>
      </c>
      <c r="N27" s="29">
        <f t="shared" si="31"/>
        <v>70</v>
      </c>
    </row>
    <row r="28" spans="3:14" ht="7.5" customHeight="1" thickBot="1" x14ac:dyDescent="0.35">
      <c r="E28" s="29">
        <f t="shared" si="32"/>
        <v>51</v>
      </c>
      <c r="F28" s="29">
        <f t="shared" si="23"/>
        <v>52</v>
      </c>
      <c r="G28" s="29">
        <f t="shared" si="24"/>
        <v>53</v>
      </c>
      <c r="H28" s="29">
        <f t="shared" si="25"/>
        <v>54</v>
      </c>
      <c r="I28" s="29">
        <f t="shared" si="26"/>
        <v>55</v>
      </c>
      <c r="J28" s="29">
        <f t="shared" si="27"/>
        <v>56</v>
      </c>
      <c r="K28" s="29">
        <f t="shared" si="28"/>
        <v>57</v>
      </c>
      <c r="L28" s="29">
        <f t="shared" si="29"/>
        <v>58</v>
      </c>
      <c r="M28" s="29">
        <f t="shared" si="30"/>
        <v>59</v>
      </c>
      <c r="N28" s="29">
        <f t="shared" si="31"/>
        <v>60</v>
      </c>
    </row>
    <row r="29" spans="3:14" ht="7.5" customHeight="1" thickBot="1" x14ac:dyDescent="0.35">
      <c r="E29" s="29">
        <f t="shared" si="32"/>
        <v>41</v>
      </c>
      <c r="F29" s="29">
        <f t="shared" si="23"/>
        <v>42</v>
      </c>
      <c r="G29" s="29">
        <f t="shared" si="24"/>
        <v>43</v>
      </c>
      <c r="H29" s="29">
        <f t="shared" si="25"/>
        <v>44</v>
      </c>
      <c r="I29" s="29">
        <f t="shared" si="26"/>
        <v>45</v>
      </c>
      <c r="J29" s="29">
        <f t="shared" si="27"/>
        <v>46</v>
      </c>
      <c r="K29" s="29">
        <f t="shared" si="28"/>
        <v>47</v>
      </c>
      <c r="L29" s="29">
        <f t="shared" si="29"/>
        <v>48</v>
      </c>
      <c r="M29" s="29">
        <f t="shared" si="30"/>
        <v>49</v>
      </c>
      <c r="N29" s="29">
        <f t="shared" si="31"/>
        <v>50</v>
      </c>
    </row>
    <row r="30" spans="3:14" ht="7.5" customHeight="1" thickBot="1" x14ac:dyDescent="0.35">
      <c r="E30" s="29">
        <f t="shared" si="32"/>
        <v>31</v>
      </c>
      <c r="F30" s="29">
        <f t="shared" si="23"/>
        <v>32</v>
      </c>
      <c r="G30" s="29">
        <f t="shared" si="24"/>
        <v>33</v>
      </c>
      <c r="H30" s="29">
        <f t="shared" si="25"/>
        <v>34</v>
      </c>
      <c r="I30" s="29">
        <f t="shared" si="26"/>
        <v>35</v>
      </c>
      <c r="J30" s="29">
        <f t="shared" si="27"/>
        <v>36</v>
      </c>
      <c r="K30" s="29">
        <f t="shared" si="28"/>
        <v>37</v>
      </c>
      <c r="L30" s="29">
        <f t="shared" si="29"/>
        <v>38</v>
      </c>
      <c r="M30" s="29">
        <f t="shared" si="30"/>
        <v>39</v>
      </c>
      <c r="N30" s="29">
        <f t="shared" si="31"/>
        <v>40</v>
      </c>
    </row>
    <row r="31" spans="3:14" ht="7.5" customHeight="1" thickBot="1" x14ac:dyDescent="0.35">
      <c r="E31" s="29">
        <f t="shared" si="32"/>
        <v>21</v>
      </c>
      <c r="F31" s="29">
        <f t="shared" si="23"/>
        <v>22</v>
      </c>
      <c r="G31" s="29">
        <f t="shared" si="24"/>
        <v>23</v>
      </c>
      <c r="H31" s="29">
        <f t="shared" si="25"/>
        <v>24</v>
      </c>
      <c r="I31" s="29">
        <f t="shared" si="26"/>
        <v>25</v>
      </c>
      <c r="J31" s="29">
        <f t="shared" si="27"/>
        <v>26</v>
      </c>
      <c r="K31" s="29">
        <f t="shared" si="28"/>
        <v>27</v>
      </c>
      <c r="L31" s="29">
        <f t="shared" si="29"/>
        <v>28</v>
      </c>
      <c r="M31" s="29">
        <f t="shared" si="30"/>
        <v>29</v>
      </c>
      <c r="N31" s="29">
        <f t="shared" si="31"/>
        <v>30</v>
      </c>
    </row>
    <row r="32" spans="3:14" ht="7.5" customHeight="1" thickBot="1" x14ac:dyDescent="0.35">
      <c r="E32" s="29">
        <f>E33+10</f>
        <v>11</v>
      </c>
      <c r="F32" s="29">
        <f t="shared" si="23"/>
        <v>12</v>
      </c>
      <c r="G32" s="29">
        <f t="shared" si="24"/>
        <v>13</v>
      </c>
      <c r="H32" s="29">
        <f t="shared" si="25"/>
        <v>14</v>
      </c>
      <c r="I32" s="29">
        <f t="shared" si="26"/>
        <v>15</v>
      </c>
      <c r="J32" s="29">
        <f t="shared" si="27"/>
        <v>16</v>
      </c>
      <c r="K32" s="29">
        <f t="shared" si="28"/>
        <v>17</v>
      </c>
      <c r="L32" s="29">
        <f t="shared" si="29"/>
        <v>18</v>
      </c>
      <c r="M32" s="29">
        <f t="shared" si="30"/>
        <v>19</v>
      </c>
      <c r="N32" s="29">
        <f t="shared" si="31"/>
        <v>20</v>
      </c>
    </row>
    <row r="33" spans="5:14" ht="7.5" customHeight="1" thickBot="1" x14ac:dyDescent="0.35">
      <c r="E33" s="29">
        <v>1</v>
      </c>
      <c r="F33" s="29">
        <f>E33+1</f>
        <v>2</v>
      </c>
      <c r="G33" s="29">
        <f t="shared" ref="G33:J33" si="33">F33+1</f>
        <v>3</v>
      </c>
      <c r="H33" s="29">
        <f t="shared" si="33"/>
        <v>4</v>
      </c>
      <c r="I33" s="29">
        <f t="shared" si="33"/>
        <v>5</v>
      </c>
      <c r="J33" s="29">
        <f t="shared" si="33"/>
        <v>6</v>
      </c>
      <c r="K33" s="29">
        <f>J33+1</f>
        <v>7</v>
      </c>
      <c r="L33" s="29">
        <f t="shared" ref="L33:N33" si="34">K33+1</f>
        <v>8</v>
      </c>
      <c r="M33" s="29">
        <f t="shared" si="34"/>
        <v>9</v>
      </c>
      <c r="N33" s="29">
        <f t="shared" si="34"/>
        <v>10</v>
      </c>
    </row>
  </sheetData>
  <conditionalFormatting sqref="E12:N21">
    <cfRule type="cellIs" dxfId="4" priority="3" operator="lessThanOrEqual">
      <formula>$B$2*100</formula>
    </cfRule>
  </conditionalFormatting>
  <conditionalFormatting sqref="E24:N33">
    <cfRule type="cellIs" dxfId="3" priority="1" operator="lessThanOrEqual">
      <formula>$B$1*100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F072B-3BFE-41B5-9A89-4AECF5A43FF0}">
  <sheetPr codeName="Sheet6"/>
  <dimension ref="A1:BL30"/>
  <sheetViews>
    <sheetView topLeftCell="Y1" workbookViewId="0">
      <selection activeCell="AF9" sqref="AF9"/>
    </sheetView>
  </sheetViews>
  <sheetFormatPr defaultRowHeight="14.4" x14ac:dyDescent="0.3"/>
  <cols>
    <col min="1" max="1" width="10.44140625" bestFit="1" customWidth="1"/>
    <col min="2" max="2" width="11.44140625" bestFit="1" customWidth="1"/>
    <col min="3" max="3" width="6.77734375" bestFit="1" customWidth="1"/>
    <col min="4" max="4" width="10.33203125" bestFit="1" customWidth="1"/>
    <col min="5" max="5" width="11.44140625" bestFit="1" customWidth="1"/>
    <col min="6" max="6" width="9.5546875" bestFit="1" customWidth="1"/>
    <col min="7" max="7" width="10" bestFit="1" customWidth="1"/>
    <col min="12" max="12" width="11.33203125" bestFit="1" customWidth="1"/>
    <col min="13" max="13" width="10.33203125" bestFit="1" customWidth="1"/>
    <col min="14" max="14" width="6" bestFit="1" customWidth="1"/>
    <col min="15" max="15" width="8" bestFit="1" customWidth="1"/>
    <col min="16" max="16" width="11.44140625" bestFit="1" customWidth="1"/>
    <col min="17" max="17" width="13.44140625" bestFit="1" customWidth="1"/>
    <col min="19" max="19" width="3.33203125" customWidth="1"/>
    <col min="21" max="21" width="9.33203125" bestFit="1" customWidth="1"/>
    <col min="22" max="22" width="11.44140625" bestFit="1" customWidth="1"/>
    <col min="24" max="25" width="19.5546875" bestFit="1" customWidth="1"/>
    <col min="26" max="26" width="3.33203125" customWidth="1"/>
    <col min="28" max="28" width="13.6640625" bestFit="1" customWidth="1"/>
    <col min="29" max="29" width="11.44140625" bestFit="1" customWidth="1"/>
    <col min="31" max="31" width="13.6640625" bestFit="1" customWidth="1"/>
    <col min="32" max="32" width="11.44140625" bestFit="1" customWidth="1"/>
    <col min="38" max="38" width="3.33203125" customWidth="1"/>
    <col min="40" max="40" width="11.6640625" bestFit="1" customWidth="1"/>
    <col min="41" max="41" width="11.44140625" bestFit="1" customWidth="1"/>
    <col min="43" max="43" width="3.33203125" customWidth="1"/>
    <col min="45" max="45" width="9.77734375" bestFit="1" customWidth="1"/>
    <col min="46" max="46" width="10.5546875" bestFit="1" customWidth="1"/>
    <col min="47" max="47" width="10.88671875" bestFit="1" customWidth="1"/>
    <col min="48" max="48" width="24" bestFit="1" customWidth="1"/>
    <col min="49" max="49" width="3.33203125" customWidth="1"/>
    <col min="51" max="51" width="15.109375" bestFit="1" customWidth="1"/>
    <col min="52" max="52" width="11.44140625" bestFit="1" customWidth="1"/>
    <col min="53" max="53" width="8.33203125" bestFit="1" customWidth="1"/>
    <col min="54" max="54" width="15.109375" bestFit="1" customWidth="1"/>
    <col min="55" max="55" width="8.33203125" customWidth="1"/>
    <col min="61" max="61" width="3.33203125" customWidth="1"/>
    <col min="63" max="63" width="16.33203125" bestFit="1" customWidth="1"/>
    <col min="64" max="64" width="11.44140625" bestFit="1" customWidth="1"/>
  </cols>
  <sheetData>
    <row r="1" spans="1:64" x14ac:dyDescent="0.3">
      <c r="A1" s="6" t="s">
        <v>72</v>
      </c>
      <c r="B1" t="s">
        <v>1</v>
      </c>
      <c r="D1" s="6" t="s">
        <v>72</v>
      </c>
      <c r="E1" t="s">
        <v>1</v>
      </c>
      <c r="G1" s="27" t="s">
        <v>58</v>
      </c>
      <c r="H1" s="32">
        <v>1</v>
      </c>
      <c r="J1" t="s">
        <v>61</v>
      </c>
      <c r="L1" t="s">
        <v>83</v>
      </c>
      <c r="M1" t="s">
        <v>84</v>
      </c>
      <c r="N1" t="s">
        <v>0</v>
      </c>
      <c r="O1" t="s">
        <v>19</v>
      </c>
      <c r="P1" t="s">
        <v>1</v>
      </c>
      <c r="Q1" t="s">
        <v>2</v>
      </c>
      <c r="S1" s="26"/>
      <c r="U1" s="6" t="s">
        <v>86</v>
      </c>
      <c r="V1" t="s">
        <v>1</v>
      </c>
      <c r="X1" t="s">
        <v>114</v>
      </c>
      <c r="Z1" s="26"/>
      <c r="AB1" s="6" t="s">
        <v>36</v>
      </c>
      <c r="AC1" t="s">
        <v>1</v>
      </c>
      <c r="AE1" s="6" t="s">
        <v>36</v>
      </c>
      <c r="AF1" t="s">
        <v>1</v>
      </c>
      <c r="AH1" t="str">
        <f>AE1</f>
        <v>Month Name</v>
      </c>
      <c r="AI1" t="str">
        <f>AF1</f>
        <v>Profit Margin</v>
      </c>
      <c r="AJ1" t="s">
        <v>97</v>
      </c>
      <c r="AL1" s="26"/>
      <c r="AN1" s="6" t="s">
        <v>50</v>
      </c>
      <c r="AO1" t="s">
        <v>1</v>
      </c>
      <c r="AQ1" s="26"/>
      <c r="AS1" t="s">
        <v>5</v>
      </c>
      <c r="AT1" t="s">
        <v>98</v>
      </c>
      <c r="AU1" t="s">
        <v>4</v>
      </c>
      <c r="AW1" s="26"/>
      <c r="AY1" s="6" t="s">
        <v>104</v>
      </c>
      <c r="AZ1" t="s">
        <v>1</v>
      </c>
      <c r="BB1" s="6" t="s">
        <v>104</v>
      </c>
      <c r="BC1" t="s">
        <v>18</v>
      </c>
      <c r="BF1" s="31">
        <v>2</v>
      </c>
      <c r="BI1" s="26"/>
      <c r="BK1" s="6" t="s">
        <v>105</v>
      </c>
      <c r="BL1" t="s">
        <v>1</v>
      </c>
    </row>
    <row r="2" spans="1:64" x14ac:dyDescent="0.3">
      <c r="A2" t="s">
        <v>65</v>
      </c>
      <c r="B2" s="20">
        <v>8477.4799999999977</v>
      </c>
      <c r="D2" t="s">
        <v>71</v>
      </c>
      <c r="E2" s="20">
        <v>130.20000000000073</v>
      </c>
      <c r="F2" s="1"/>
      <c r="G2" s="27" t="s">
        <v>59</v>
      </c>
      <c r="H2" s="32">
        <v>1</v>
      </c>
      <c r="J2" t="s">
        <v>85</v>
      </c>
      <c r="L2" s="3">
        <v>600</v>
      </c>
      <c r="M2" s="3">
        <v>20</v>
      </c>
      <c r="N2" s="33">
        <v>3149297.4099999927</v>
      </c>
      <c r="O2" s="33">
        <v>5446809.4700000202</v>
      </c>
      <c r="P2" s="33">
        <v>2297512.0600000275</v>
      </c>
      <c r="Q2" s="24">
        <v>0.42180878047126164</v>
      </c>
      <c r="S2" s="26"/>
      <c r="U2" t="s">
        <v>87</v>
      </c>
      <c r="V2" s="20">
        <v>77466.27</v>
      </c>
      <c r="X2" s="34">
        <v>45.361666666666665</v>
      </c>
      <c r="Z2" s="26"/>
      <c r="AB2" t="s">
        <v>24</v>
      </c>
      <c r="AC2" s="25"/>
      <c r="AE2" t="s">
        <v>24</v>
      </c>
      <c r="AF2" s="20">
        <v>177715.38000000006</v>
      </c>
      <c r="AH2" t="str">
        <f t="shared" ref="AH2:AH13" si="0">AE2</f>
        <v>Jan</v>
      </c>
      <c r="AI2" s="20">
        <f t="shared" ref="AI2:AI13" si="1">AF2</f>
        <v>177715.38000000006</v>
      </c>
      <c r="AJ2" s="20">
        <f t="shared" ref="AJ2:AJ13" si="2">AI2</f>
        <v>177715.38000000006</v>
      </c>
      <c r="AL2" s="26"/>
      <c r="AN2" t="s">
        <v>51</v>
      </c>
      <c r="AO2" s="20">
        <v>313403.34999999951</v>
      </c>
      <c r="AQ2" s="26"/>
      <c r="AS2" s="3">
        <v>100</v>
      </c>
      <c r="AT2" s="2">
        <v>8.0280723519668459E-2</v>
      </c>
      <c r="AU2" s="2">
        <v>8.0468669303389667E-2</v>
      </c>
      <c r="AW2" s="26"/>
      <c r="AY2" t="s">
        <v>100</v>
      </c>
      <c r="AZ2" s="20">
        <v>95024.850000000035</v>
      </c>
      <c r="BB2" t="s">
        <v>120</v>
      </c>
      <c r="BC2" s="21">
        <v>7666</v>
      </c>
      <c r="BI2" s="26"/>
      <c r="BK2" t="s">
        <v>110</v>
      </c>
      <c r="BL2" s="20">
        <v>718216.26999999932</v>
      </c>
    </row>
    <row r="3" spans="1:64" x14ac:dyDescent="0.3">
      <c r="A3" t="s">
        <v>70</v>
      </c>
      <c r="B3" s="20">
        <v>7569.0199999999959</v>
      </c>
      <c r="D3" t="s">
        <v>69</v>
      </c>
      <c r="E3" s="20">
        <v>912.82000000000062</v>
      </c>
      <c r="F3" s="1"/>
      <c r="S3" s="26"/>
      <c r="U3" t="s">
        <v>88</v>
      </c>
      <c r="V3" s="20">
        <v>404975.14999999909</v>
      </c>
      <c r="Z3" s="26"/>
      <c r="AB3" t="s">
        <v>25</v>
      </c>
      <c r="AC3" s="25">
        <v>2.3177510016281769E-4</v>
      </c>
      <c r="AE3" t="s">
        <v>25</v>
      </c>
      <c r="AF3" s="20">
        <v>177756.57000000004</v>
      </c>
      <c r="AH3" t="str">
        <f t="shared" si="0"/>
        <v>Feb</v>
      </c>
      <c r="AI3" s="20">
        <f t="shared" si="1"/>
        <v>177756.57000000004</v>
      </c>
      <c r="AJ3" s="20">
        <f t="shared" si="2"/>
        <v>177756.57000000004</v>
      </c>
      <c r="AL3" s="26"/>
      <c r="AN3" t="s">
        <v>52</v>
      </c>
      <c r="AO3" s="20">
        <v>342889.85000000324</v>
      </c>
      <c r="AQ3" s="26"/>
      <c r="AW3" s="26"/>
      <c r="AY3" t="s">
        <v>101</v>
      </c>
      <c r="AZ3" s="20">
        <v>84506.489999999932</v>
      </c>
      <c r="BB3" t="s">
        <v>119</v>
      </c>
      <c r="BC3" s="21">
        <v>7458</v>
      </c>
      <c r="BI3" s="26"/>
      <c r="BK3" t="s">
        <v>111</v>
      </c>
      <c r="BL3" s="20">
        <v>417457.830000002</v>
      </c>
    </row>
    <row r="4" spans="1:64" x14ac:dyDescent="0.3">
      <c r="A4" t="s">
        <v>68</v>
      </c>
      <c r="B4" s="20">
        <v>7236.9200000000019</v>
      </c>
      <c r="D4" t="s">
        <v>62</v>
      </c>
      <c r="E4" s="20">
        <v>992.27999999999975</v>
      </c>
      <c r="F4" s="1"/>
      <c r="S4" s="26"/>
      <c r="U4" t="s">
        <v>89</v>
      </c>
      <c r="V4" s="20">
        <v>429027.98999999859</v>
      </c>
      <c r="Z4" s="26"/>
      <c r="AB4" t="s">
        <v>26</v>
      </c>
      <c r="AC4" s="25">
        <v>0.1505390208643167</v>
      </c>
      <c r="AE4" t="s">
        <v>26</v>
      </c>
      <c r="AF4" s="20">
        <v>204515.86999999941</v>
      </c>
      <c r="AH4" t="str">
        <f t="shared" si="0"/>
        <v>Mar</v>
      </c>
      <c r="AI4" s="20">
        <f t="shared" si="1"/>
        <v>204515.86999999941</v>
      </c>
      <c r="AJ4" s="20">
        <f t="shared" si="2"/>
        <v>204515.86999999941</v>
      </c>
      <c r="AL4" s="26"/>
      <c r="AN4" t="s">
        <v>53</v>
      </c>
      <c r="AO4" s="20">
        <v>324340.81999999884</v>
      </c>
      <c r="AQ4" s="26"/>
      <c r="AW4" s="26"/>
      <c r="AY4" t="s">
        <v>103</v>
      </c>
      <c r="AZ4" s="20">
        <v>83284.599999999977</v>
      </c>
      <c r="BB4" t="s">
        <v>118</v>
      </c>
      <c r="BC4" s="21">
        <v>7041</v>
      </c>
      <c r="BI4" s="26"/>
      <c r="BK4" t="s">
        <v>112</v>
      </c>
      <c r="BL4" s="20">
        <v>367414.25000000041</v>
      </c>
    </row>
    <row r="5" spans="1:64" x14ac:dyDescent="0.3">
      <c r="A5" t="s">
        <v>66</v>
      </c>
      <c r="B5" s="20">
        <v>7191.9699999999975</v>
      </c>
      <c r="D5" t="s">
        <v>63</v>
      </c>
      <c r="E5" s="20">
        <v>1362.7800000000007</v>
      </c>
      <c r="F5" s="1"/>
      <c r="S5" s="26"/>
      <c r="U5" t="s">
        <v>90</v>
      </c>
      <c r="V5" s="20">
        <v>476486.33000000217</v>
      </c>
      <c r="Z5" s="26"/>
      <c r="AB5" t="s">
        <v>27</v>
      </c>
      <c r="AC5" s="25">
        <v>-5.6420218147370485E-2</v>
      </c>
      <c r="AE5" t="s">
        <v>27</v>
      </c>
      <c r="AF5" s="20">
        <v>192977.04000000018</v>
      </c>
      <c r="AH5" t="str">
        <f t="shared" si="0"/>
        <v>Apr</v>
      </c>
      <c r="AI5" s="20">
        <f t="shared" si="1"/>
        <v>192977.04000000018</v>
      </c>
      <c r="AJ5" s="20">
        <f t="shared" si="2"/>
        <v>192977.04000000018</v>
      </c>
      <c r="AL5" s="26"/>
      <c r="AN5" t="s">
        <v>54</v>
      </c>
      <c r="AO5" s="20">
        <v>324189.0599999979</v>
      </c>
      <c r="AQ5" s="26"/>
      <c r="AW5" s="26"/>
      <c r="AY5" t="s">
        <v>102</v>
      </c>
      <c r="AZ5" s="20">
        <v>82987.239999999991</v>
      </c>
      <c r="BB5" t="s">
        <v>116</v>
      </c>
      <c r="BC5" s="21">
        <v>6992</v>
      </c>
      <c r="BI5" s="26"/>
      <c r="BK5" t="s">
        <v>113</v>
      </c>
      <c r="BL5" s="20">
        <v>339210.4900000029</v>
      </c>
    </row>
    <row r="6" spans="1:64" x14ac:dyDescent="0.3">
      <c r="A6" t="s">
        <v>67</v>
      </c>
      <c r="B6" s="20">
        <v>6966.5800000000008</v>
      </c>
      <c r="D6" t="s">
        <v>64</v>
      </c>
      <c r="E6" s="20">
        <v>1387.2399999999998</v>
      </c>
      <c r="F6" s="1"/>
      <c r="L6" t="str">
        <f>_xlfn.TEXTJOIN(" ",,IF(H1=1,"Most Profitable","Least Profitable"),IF(H2=1,"Customers","Locations"))</f>
        <v>Most Profitable Customers</v>
      </c>
      <c r="S6" s="26"/>
      <c r="U6" t="s">
        <v>91</v>
      </c>
      <c r="V6" s="20">
        <v>909556.31999999564</v>
      </c>
      <c r="Z6" s="26"/>
      <c r="AB6" t="s">
        <v>28</v>
      </c>
      <c r="AC6" s="25">
        <v>6.5633766586948014E-2</v>
      </c>
      <c r="AE6" t="s">
        <v>28</v>
      </c>
      <c r="AF6" s="20">
        <v>205642.85000000033</v>
      </c>
      <c r="AH6" t="str">
        <f t="shared" si="0"/>
        <v>May</v>
      </c>
      <c r="AI6" s="20">
        <f t="shared" si="1"/>
        <v>205642.85000000033</v>
      </c>
      <c r="AJ6" s="20">
        <f t="shared" si="2"/>
        <v>205642.85000000033</v>
      </c>
      <c r="AL6" s="26"/>
      <c r="AN6" t="s">
        <v>55</v>
      </c>
      <c r="AO6" s="20">
        <v>340665.27999999869</v>
      </c>
      <c r="AQ6" s="26"/>
      <c r="AW6" s="26"/>
      <c r="AY6" t="s">
        <v>99</v>
      </c>
      <c r="AZ6" s="20">
        <v>78081.849999999962</v>
      </c>
      <c r="BB6" t="s">
        <v>117</v>
      </c>
      <c r="BC6" s="21">
        <v>6943</v>
      </c>
      <c r="BI6" s="26"/>
      <c r="BK6" t="s">
        <v>108</v>
      </c>
      <c r="BL6" s="20">
        <v>174072.76000000042</v>
      </c>
    </row>
    <row r="7" spans="1:64" x14ac:dyDescent="0.3">
      <c r="L7" t="str">
        <f>_xlfn.TEXTJOIN(" ",,IF(H2=1,"Total Customers", "Total Locations"))</f>
        <v>Total Customers</v>
      </c>
      <c r="S7" s="26"/>
      <c r="Z7" s="26"/>
      <c r="AB7" t="s">
        <v>29</v>
      </c>
      <c r="AC7" s="25">
        <v>-4.9371519603039399E-2</v>
      </c>
      <c r="AE7" t="s">
        <v>29</v>
      </c>
      <c r="AF7" s="20">
        <v>195489.95000000042</v>
      </c>
      <c r="AH7" t="str">
        <f t="shared" si="0"/>
        <v>Jun</v>
      </c>
      <c r="AI7" s="20">
        <f t="shared" si="1"/>
        <v>195489.95000000042</v>
      </c>
      <c r="AJ7" s="20">
        <f t="shared" si="2"/>
        <v>195489.95000000042</v>
      </c>
      <c r="AL7" s="26"/>
      <c r="AN7" t="s">
        <v>56</v>
      </c>
      <c r="AO7" s="20">
        <v>319564.96000000124</v>
      </c>
      <c r="AQ7" s="26"/>
      <c r="AW7" s="26"/>
      <c r="BI7" s="26"/>
      <c r="BK7" t="s">
        <v>107</v>
      </c>
      <c r="BL7" s="20">
        <v>142236.05999999901</v>
      </c>
    </row>
    <row r="8" spans="1:64" x14ac:dyDescent="0.3">
      <c r="L8">
        <f>IF(H2=1, L2, M2)</f>
        <v>600</v>
      </c>
      <c r="S8" s="26"/>
      <c r="Z8" s="26"/>
      <c r="AB8" t="s">
        <v>30</v>
      </c>
      <c r="AC8" s="25">
        <v>-6.5234862457123372E-2</v>
      </c>
      <c r="AE8" t="s">
        <v>30</v>
      </c>
      <c r="AF8" s="20">
        <v>182737.19000000047</v>
      </c>
      <c r="AH8" t="str">
        <f t="shared" si="0"/>
        <v>Jul</v>
      </c>
      <c r="AI8" s="20">
        <f t="shared" si="1"/>
        <v>182737.19000000047</v>
      </c>
      <c r="AJ8" s="20">
        <f t="shared" si="2"/>
        <v>182737.19000000047</v>
      </c>
      <c r="AL8" s="26"/>
      <c r="AN8" t="s">
        <v>57</v>
      </c>
      <c r="AO8" s="20">
        <v>332458.74000000069</v>
      </c>
      <c r="AQ8" s="26"/>
      <c r="AW8" s="26"/>
      <c r="AY8" t="str">
        <f>IF($BF$1=1,AY1,BB1)</f>
        <v>Product Name</v>
      </c>
      <c r="AZ8" t="str">
        <f>IF($BF$1=1,AZ1,BC1)</f>
        <v>QTY Sold</v>
      </c>
      <c r="BA8" t="s">
        <v>115</v>
      </c>
      <c r="BF8" t="str">
        <f>IF(BF1=1,"Most Profitable Products","Best Selling Products")</f>
        <v>Best Selling Products</v>
      </c>
      <c r="BI8" s="26"/>
      <c r="BK8" t="s">
        <v>106</v>
      </c>
      <c r="BL8" s="20">
        <v>86449.160000000033</v>
      </c>
    </row>
    <row r="9" spans="1:64" x14ac:dyDescent="0.3">
      <c r="A9" s="6" t="s">
        <v>60</v>
      </c>
      <c r="B9" t="s">
        <v>1</v>
      </c>
      <c r="D9" s="6" t="s">
        <v>60</v>
      </c>
      <c r="E9" t="s">
        <v>1</v>
      </c>
      <c r="S9" s="26"/>
      <c r="Z9" s="26"/>
      <c r="AB9" t="s">
        <v>31</v>
      </c>
      <c r="AC9" s="25">
        <v>0.14152658251995559</v>
      </c>
      <c r="AE9" t="s">
        <v>31</v>
      </c>
      <c r="AF9" s="20">
        <v>208599.36000000034</v>
      </c>
      <c r="AH9" t="str">
        <f t="shared" si="0"/>
        <v>Aug</v>
      </c>
      <c r="AI9" s="20">
        <f t="shared" si="1"/>
        <v>208599.36000000034</v>
      </c>
      <c r="AJ9" s="20">
        <f t="shared" si="2"/>
        <v>208599.36000000034</v>
      </c>
      <c r="AL9" s="26"/>
      <c r="AQ9" s="26"/>
      <c r="AW9" s="26"/>
      <c r="AY9" t="str">
        <f t="shared" ref="AY9:AY13" si="3">IF($BF$1=1,AY2,BB2)</f>
        <v>Somebody Fusion</v>
      </c>
      <c r="AZ9">
        <f t="shared" ref="AZ9:AZ13" si="4">IF($BF$1=1,AZ2,BC2)</f>
        <v>7666</v>
      </c>
      <c r="BA9" s="21" t="str">
        <f>IF($BF$1=1, IF(AZ2&gt;=1000000, TEXT(AZ2/1000000, "$0.0") &amp; "M", IF(AZ2&gt;=1000, TEXT(AZ2/1000, "$0.0") &amp; "K", TEXT(AZ2, "$0"))), IF(BC2&gt;=1000000, TEXT(BC2/1000000, "0.0") &amp; "M", IF(BC2&gt;=1000, TEXT(BC2/1000, "0.0") &amp; "K", TEXT(BC2, "0"))))</f>
        <v>7.7K</v>
      </c>
      <c r="BE9" s="36"/>
      <c r="BI9" s="26"/>
      <c r="BK9" t="s">
        <v>109</v>
      </c>
      <c r="BL9" s="20">
        <v>52455.239999999467</v>
      </c>
    </row>
    <row r="10" spans="1:64" x14ac:dyDescent="0.3">
      <c r="A10" t="s">
        <v>81</v>
      </c>
      <c r="B10" s="20">
        <v>134907.56</v>
      </c>
      <c r="D10" t="s">
        <v>79</v>
      </c>
      <c r="E10" s="20">
        <v>86589.619999999952</v>
      </c>
      <c r="S10" s="26"/>
      <c r="U10" s="6" t="s">
        <v>92</v>
      </c>
      <c r="V10" t="s">
        <v>1</v>
      </c>
      <c r="Z10" s="26"/>
      <c r="AB10" t="s">
        <v>32</v>
      </c>
      <c r="AC10" s="25">
        <v>-8.8756456395647235E-2</v>
      </c>
      <c r="AE10" t="s">
        <v>32</v>
      </c>
      <c r="AF10" s="20">
        <v>190084.82000000039</v>
      </c>
      <c r="AH10" t="str">
        <f t="shared" si="0"/>
        <v>Sep</v>
      </c>
      <c r="AI10" s="20">
        <f t="shared" si="1"/>
        <v>190084.82000000039</v>
      </c>
      <c r="AJ10" s="20">
        <f t="shared" si="2"/>
        <v>190084.82000000039</v>
      </c>
      <c r="AL10" s="26"/>
      <c r="AQ10" s="26"/>
      <c r="AW10" s="26"/>
      <c r="AY10" t="str">
        <f t="shared" si="3"/>
        <v>Race Rush</v>
      </c>
      <c r="AZ10">
        <f t="shared" si="4"/>
        <v>7458</v>
      </c>
      <c r="BA10" s="21" t="str">
        <f t="shared" ref="BA10:BA13" si="5">IF($BF$1=1, IF(AZ3&gt;=1000000, TEXT(AZ3/1000000, "$0.0") &amp; "M", IF(AZ3&gt;=1000, TEXT(AZ3/1000, "$0.0") &amp; "K", TEXT(AZ3, "$0"))), IF(BC3&gt;=1000000, TEXT(BC3/1000000, "0.0") &amp; "M", IF(BC3&gt;=1000, TEXT(BC3/1000, "0.0") &amp; "K", TEXT(BC3, "0"))))</f>
        <v>7.5K</v>
      </c>
      <c r="BE10" s="20"/>
      <c r="BI10" s="26"/>
    </row>
    <row r="11" spans="1:64" x14ac:dyDescent="0.3">
      <c r="A11" t="s">
        <v>73</v>
      </c>
      <c r="B11" s="20">
        <v>132555.79000000024</v>
      </c>
      <c r="D11" t="s">
        <v>76</v>
      </c>
      <c r="E11" s="20">
        <v>91811.079999999856</v>
      </c>
      <c r="S11" s="26"/>
      <c r="U11" t="s">
        <v>93</v>
      </c>
      <c r="V11" s="24">
        <v>0.48527656041986861</v>
      </c>
      <c r="Z11" s="26"/>
      <c r="AB11" t="s">
        <v>33</v>
      </c>
      <c r="AC11" s="25">
        <v>1.5750863219866535E-3</v>
      </c>
      <c r="AE11" t="s">
        <v>33</v>
      </c>
      <c r="AF11" s="20">
        <v>190384.21999999968</v>
      </c>
      <c r="AH11" t="str">
        <f t="shared" si="0"/>
        <v>Oct</v>
      </c>
      <c r="AI11" s="20">
        <f t="shared" si="1"/>
        <v>190384.21999999968</v>
      </c>
      <c r="AJ11" s="20">
        <f t="shared" si="2"/>
        <v>190384.21999999968</v>
      </c>
      <c r="AL11" s="26"/>
      <c r="AQ11" s="26"/>
      <c r="AW11" s="26"/>
      <c r="AY11" t="str">
        <f t="shared" si="3"/>
        <v>Property Mist</v>
      </c>
      <c r="AZ11">
        <f t="shared" si="4"/>
        <v>7041</v>
      </c>
      <c r="BA11" s="21" t="str">
        <f t="shared" si="5"/>
        <v>7.0K</v>
      </c>
      <c r="BE11" s="20"/>
      <c r="BI11" s="26"/>
    </row>
    <row r="12" spans="1:64" x14ac:dyDescent="0.3">
      <c r="A12" t="s">
        <v>77</v>
      </c>
      <c r="B12" s="20">
        <v>132061.01999999973</v>
      </c>
      <c r="D12" t="s">
        <v>82</v>
      </c>
      <c r="E12" s="20">
        <v>96221.15</v>
      </c>
      <c r="S12" s="26"/>
      <c r="U12" t="s">
        <v>94</v>
      </c>
      <c r="V12" s="24">
        <v>0.51472343958010647</v>
      </c>
      <c r="Z12" s="26"/>
      <c r="AB12" t="s">
        <v>34</v>
      </c>
      <c r="AC12" s="25">
        <v>9.8171476606608472E-3</v>
      </c>
      <c r="AE12" t="s">
        <v>34</v>
      </c>
      <c r="AF12" s="20">
        <v>192253.24999999942</v>
      </c>
      <c r="AH12" t="str">
        <f t="shared" si="0"/>
        <v>Nov</v>
      </c>
      <c r="AI12" s="20">
        <f t="shared" si="1"/>
        <v>192253.24999999942</v>
      </c>
      <c r="AJ12" s="20">
        <f t="shared" si="2"/>
        <v>192253.24999999942</v>
      </c>
      <c r="AL12" s="26"/>
      <c r="AQ12" s="26"/>
      <c r="AW12" s="26"/>
      <c r="AY12" t="str">
        <f t="shared" si="3"/>
        <v>Include Breeze</v>
      </c>
      <c r="AZ12">
        <f t="shared" si="4"/>
        <v>6992</v>
      </c>
      <c r="BA12" s="21" t="str">
        <f t="shared" si="5"/>
        <v>7.0K</v>
      </c>
      <c r="BE12" s="20"/>
      <c r="BI12" s="26"/>
    </row>
    <row r="13" spans="1:64" x14ac:dyDescent="0.3">
      <c r="A13" t="s">
        <v>80</v>
      </c>
      <c r="B13" s="20">
        <v>131335.97000000015</v>
      </c>
      <c r="D13" t="s">
        <v>75</v>
      </c>
      <c r="E13" s="20">
        <v>101212.63000000015</v>
      </c>
      <c r="S13" s="26"/>
      <c r="Z13" s="26"/>
      <c r="AB13" t="s">
        <v>35</v>
      </c>
      <c r="AC13" s="25">
        <v>-6.7086980324126341E-2</v>
      </c>
      <c r="AE13" t="s">
        <v>35</v>
      </c>
      <c r="AF13" s="20">
        <v>179355.56000000011</v>
      </c>
      <c r="AH13" t="str">
        <f t="shared" si="0"/>
        <v>Dec</v>
      </c>
      <c r="AI13" s="20">
        <f t="shared" si="1"/>
        <v>179355.56000000011</v>
      </c>
      <c r="AJ13" s="20">
        <f t="shared" si="2"/>
        <v>179355.56000000011</v>
      </c>
      <c r="AL13" s="26"/>
      <c r="AQ13" s="26"/>
      <c r="AW13" s="26"/>
      <c r="AY13" t="str">
        <f t="shared" si="3"/>
        <v>Itself Breeze</v>
      </c>
      <c r="AZ13">
        <f t="shared" si="4"/>
        <v>6943</v>
      </c>
      <c r="BA13" s="21" t="str">
        <f t="shared" si="5"/>
        <v>6.9K</v>
      </c>
      <c r="BE13" s="20"/>
      <c r="BI13" s="26"/>
    </row>
    <row r="14" spans="1:64" x14ac:dyDescent="0.3">
      <c r="A14" t="s">
        <v>78</v>
      </c>
      <c r="B14" s="20">
        <v>128176.22000000032</v>
      </c>
      <c r="D14" t="s">
        <v>74</v>
      </c>
      <c r="E14" s="20">
        <v>104453.84999999986</v>
      </c>
      <c r="S14" s="26"/>
      <c r="Z14" s="26"/>
      <c r="AL14" s="26"/>
      <c r="AQ14" s="26"/>
      <c r="AW14" s="26"/>
      <c r="BI14" s="26"/>
    </row>
    <row r="15" spans="1:64" x14ac:dyDescent="0.3">
      <c r="S15" s="26"/>
      <c r="Z15" s="26"/>
      <c r="AL15" s="26"/>
      <c r="AQ15" s="26"/>
      <c r="AW15" s="26"/>
      <c r="BI15" s="26"/>
    </row>
    <row r="16" spans="1:64" x14ac:dyDescent="0.3">
      <c r="S16" s="26"/>
      <c r="Z16" s="26"/>
      <c r="AL16" s="26"/>
      <c r="AQ16" s="26"/>
      <c r="AW16" s="26"/>
      <c r="BI16" s="26"/>
    </row>
    <row r="17" spans="1:61" x14ac:dyDescent="0.3">
      <c r="A17" t="str">
        <f>IF($H$1=1,A1,D1)</f>
        <v>Full Name</v>
      </c>
      <c r="B17" t="str">
        <f>IF($H$1=1,B1,E1)</f>
        <v>Profit Margin</v>
      </c>
      <c r="D17" t="str">
        <f>IF($H$1=1,A9,D9)</f>
        <v>Location</v>
      </c>
      <c r="E17" t="str">
        <f>IF($H$1=1,B9,E9)</f>
        <v>Profit Margin</v>
      </c>
      <c r="G17" t="str">
        <f>IF($H$2=1,A17,D17)</f>
        <v>Full Name</v>
      </c>
      <c r="H17" t="str">
        <f>IF($H$2=1,B17,E17)</f>
        <v>Profit Margin</v>
      </c>
      <c r="S17" s="26"/>
      <c r="Z17" s="26"/>
      <c r="AL17" s="26"/>
      <c r="AQ17" s="26"/>
      <c r="AW17" s="26"/>
      <c r="BI17" s="26"/>
    </row>
    <row r="18" spans="1:61" x14ac:dyDescent="0.3">
      <c r="A18" t="str">
        <f t="shared" ref="A18:B22" si="6">IF($H$1=1,A2,D2)</f>
        <v>John Brown</v>
      </c>
      <c r="B18" s="20">
        <f t="shared" si="6"/>
        <v>8477.4799999999977</v>
      </c>
      <c r="D18" t="str">
        <f t="shared" ref="D18:E22" si="7">IF($H$1=1,A10,D10)</f>
        <v>Washington</v>
      </c>
      <c r="E18" s="20">
        <f>IF($H$1=1,B10,E10)</f>
        <v>134907.56</v>
      </c>
      <c r="G18" t="str">
        <f t="shared" ref="G18:H22" si="8">IF($H$2=1,A18,D18)</f>
        <v>John Brown</v>
      </c>
      <c r="H18" s="20">
        <f t="shared" si="8"/>
        <v>8477.4799999999977</v>
      </c>
      <c r="I18" s="33"/>
      <c r="S18" s="26"/>
      <c r="Z18" s="26"/>
      <c r="AL18" s="26"/>
      <c r="AQ18" s="26"/>
      <c r="AW18" s="26"/>
      <c r="BI18" s="26"/>
    </row>
    <row r="19" spans="1:61" x14ac:dyDescent="0.3">
      <c r="A19" t="str">
        <f t="shared" si="6"/>
        <v>Paul Noble</v>
      </c>
      <c r="B19" s="20">
        <f t="shared" si="6"/>
        <v>7569.0199999999959</v>
      </c>
      <c r="D19" t="str">
        <f t="shared" si="7"/>
        <v>California</v>
      </c>
      <c r="E19" s="20">
        <f t="shared" si="7"/>
        <v>132555.79000000024</v>
      </c>
      <c r="G19" t="str">
        <f t="shared" si="8"/>
        <v>Paul Noble</v>
      </c>
      <c r="H19" s="20">
        <f t="shared" si="8"/>
        <v>7569.0199999999959</v>
      </c>
      <c r="I19" s="33"/>
      <c r="S19" s="26"/>
      <c r="Z19" s="26"/>
      <c r="AL19" s="26"/>
      <c r="AQ19" s="26"/>
      <c r="AW19" s="26"/>
      <c r="BI19" s="26"/>
    </row>
    <row r="20" spans="1:61" x14ac:dyDescent="0.3">
      <c r="A20" t="str">
        <f t="shared" si="6"/>
        <v>Laura Gross</v>
      </c>
      <c r="B20" s="20">
        <f t="shared" si="6"/>
        <v>7236.9200000000019</v>
      </c>
      <c r="D20" t="str">
        <f t="shared" si="7"/>
        <v>Michigan</v>
      </c>
      <c r="E20" s="20">
        <f t="shared" si="7"/>
        <v>132061.01999999973</v>
      </c>
      <c r="G20" t="str">
        <f t="shared" si="8"/>
        <v>Laura Gross</v>
      </c>
      <c r="H20" s="20">
        <f t="shared" si="8"/>
        <v>7236.9200000000019</v>
      </c>
      <c r="I20" s="33"/>
      <c r="S20" s="26"/>
      <c r="Z20" s="26"/>
      <c r="AL20" s="26"/>
      <c r="AQ20" s="26"/>
      <c r="AW20" s="26"/>
      <c r="BI20" s="26"/>
    </row>
    <row r="21" spans="1:61" x14ac:dyDescent="0.3">
      <c r="A21" t="str">
        <f t="shared" si="6"/>
        <v>Judith Simmons</v>
      </c>
      <c r="B21" s="20">
        <f t="shared" si="6"/>
        <v>7191.9699999999975</v>
      </c>
      <c r="D21" t="str">
        <f t="shared" si="7"/>
        <v>Virginia</v>
      </c>
      <c r="E21" s="20">
        <f t="shared" si="7"/>
        <v>131335.97000000015</v>
      </c>
      <c r="G21" t="str">
        <f t="shared" si="8"/>
        <v>Judith Simmons</v>
      </c>
      <c r="H21" s="20">
        <f t="shared" si="8"/>
        <v>7191.9699999999975</v>
      </c>
      <c r="I21" s="33"/>
      <c r="S21" s="26"/>
      <c r="Z21" s="26"/>
      <c r="AL21" s="26"/>
      <c r="AQ21" s="26"/>
      <c r="AW21" s="26"/>
      <c r="BI21" s="26"/>
    </row>
    <row r="22" spans="1:61" x14ac:dyDescent="0.3">
      <c r="A22" t="str">
        <f t="shared" si="6"/>
        <v>Kristine Barrett</v>
      </c>
      <c r="B22" s="20">
        <f t="shared" si="6"/>
        <v>6966.5800000000008</v>
      </c>
      <c r="D22" t="str">
        <f t="shared" si="7"/>
        <v>Missouri</v>
      </c>
      <c r="E22" s="20">
        <f t="shared" si="7"/>
        <v>128176.22000000032</v>
      </c>
      <c r="G22" t="str">
        <f t="shared" si="8"/>
        <v>Kristine Barrett</v>
      </c>
      <c r="H22" s="20">
        <f t="shared" si="8"/>
        <v>6966.5800000000008</v>
      </c>
      <c r="I22" s="33"/>
      <c r="S22" s="26"/>
      <c r="Z22" s="26"/>
      <c r="AL22" s="26"/>
      <c r="AQ22" s="26"/>
      <c r="AW22" s="26"/>
      <c r="BI22" s="26"/>
    </row>
    <row r="23" spans="1:61" x14ac:dyDescent="0.3">
      <c r="H23" s="23"/>
      <c r="S23" s="26"/>
      <c r="Z23" s="26"/>
      <c r="AL23" s="26"/>
      <c r="AQ23" s="26"/>
      <c r="AW23" s="26"/>
      <c r="BI23" s="26"/>
    </row>
    <row r="24" spans="1:61" x14ac:dyDescent="0.3">
      <c r="S24" s="26"/>
      <c r="Z24" s="26"/>
      <c r="AL24" s="26"/>
      <c r="AQ24" s="26"/>
      <c r="AW24" s="26"/>
      <c r="BI24" s="26"/>
    </row>
    <row r="25" spans="1:61" x14ac:dyDescent="0.3">
      <c r="S25" s="26"/>
      <c r="Z25" s="26"/>
      <c r="AL25" s="26"/>
      <c r="AQ25" s="26"/>
      <c r="AW25" s="26"/>
      <c r="BI25" s="26"/>
    </row>
    <row r="26" spans="1:61" x14ac:dyDescent="0.3">
      <c r="S26" s="26"/>
      <c r="Z26" s="26"/>
      <c r="AL26" s="26"/>
      <c r="AQ26" s="26"/>
      <c r="AW26" s="26"/>
      <c r="BI26" s="26"/>
    </row>
    <row r="27" spans="1:61" x14ac:dyDescent="0.3">
      <c r="S27" s="26"/>
      <c r="Z27" s="26"/>
      <c r="AL27" s="26"/>
      <c r="AQ27" s="26"/>
      <c r="AW27" s="26"/>
      <c r="BI27" s="26"/>
    </row>
    <row r="28" spans="1:61" x14ac:dyDescent="0.3">
      <c r="S28" s="26"/>
      <c r="Z28" s="26"/>
      <c r="AL28" s="26"/>
      <c r="AQ28" s="26"/>
      <c r="AW28" s="26"/>
      <c r="BI28" s="26"/>
    </row>
    <row r="29" spans="1:61" x14ac:dyDescent="0.3">
      <c r="S29" s="26"/>
      <c r="Z29" s="26"/>
      <c r="AL29" s="26"/>
      <c r="AQ29" s="26"/>
      <c r="AW29" s="26"/>
      <c r="BI29" s="26"/>
    </row>
    <row r="30" spans="1:61" x14ac:dyDescent="0.3">
      <c r="S30" s="26"/>
      <c r="Z30" s="26"/>
      <c r="AL30" s="26"/>
      <c r="AQ30" s="26"/>
      <c r="AW30" s="26"/>
      <c r="BI30" s="2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16CC4-F35D-4617-8FFD-22BA80E6B493}">
  <sheetPr codeName="Sheet7"/>
  <dimension ref="A1:M16"/>
  <sheetViews>
    <sheetView showGridLines="0" workbookViewId="0">
      <selection activeCell="B5" sqref="B5:B6"/>
    </sheetView>
  </sheetViews>
  <sheetFormatPr defaultRowHeight="14.4" x14ac:dyDescent="0.3"/>
  <cols>
    <col min="4" max="13" width="2.33203125" customWidth="1"/>
  </cols>
  <sheetData>
    <row r="1" spans="1:13" x14ac:dyDescent="0.3">
      <c r="A1" s="30" t="s">
        <v>96</v>
      </c>
      <c r="B1" s="30"/>
    </row>
    <row r="2" spans="1:13" x14ac:dyDescent="0.3">
      <c r="A2" s="30" t="s">
        <v>95</v>
      </c>
    </row>
    <row r="5" spans="1:13" x14ac:dyDescent="0.3">
      <c r="A5" t="s">
        <v>94</v>
      </c>
      <c r="B5" s="24">
        <f>'Analysis 3'!V12</f>
        <v>0.51472343958010647</v>
      </c>
    </row>
    <row r="6" spans="1:13" x14ac:dyDescent="0.3">
      <c r="A6" t="s">
        <v>93</v>
      </c>
      <c r="B6" s="24">
        <f>'Analysis 3'!V11</f>
        <v>0.48527656041986861</v>
      </c>
    </row>
    <row r="7" spans="1:13" ht="10.95" customHeight="1" x14ac:dyDescent="0.3">
      <c r="D7" s="35" t="str" cm="1">
        <f t="array" ref="D7:M16">IF((_xlfn._xlws.SORT(_xlfn.SEQUENCE(10,10),,-1)/100)&gt;B5,A1,A2)</f>
        <v>●</v>
      </c>
      <c r="E7" s="35" t="str">
        <v>●</v>
      </c>
      <c r="F7" s="35" t="str">
        <v>●</v>
      </c>
      <c r="G7" s="35" t="str">
        <v>●</v>
      </c>
      <c r="H7" s="35" t="str">
        <v>●</v>
      </c>
      <c r="I7" s="35" t="str">
        <v>●</v>
      </c>
      <c r="J7" s="35" t="str">
        <v>●</v>
      </c>
      <c r="K7" s="35" t="str">
        <v>●</v>
      </c>
      <c r="L7" s="35" t="str">
        <v>●</v>
      </c>
      <c r="M7" s="35" t="str">
        <v>●</v>
      </c>
    </row>
    <row r="8" spans="1:13" ht="12" customHeight="1" x14ac:dyDescent="0.3">
      <c r="D8" s="35" t="str">
        <v>●</v>
      </c>
      <c r="E8" s="35" t="str">
        <v>●</v>
      </c>
      <c r="F8" s="35" t="str">
        <v>●</v>
      </c>
      <c r="G8" s="35" t="str">
        <v>●</v>
      </c>
      <c r="H8" s="35" t="str">
        <v>●</v>
      </c>
      <c r="I8" s="35" t="str">
        <v>●</v>
      </c>
      <c r="J8" s="35" t="str">
        <v>●</v>
      </c>
      <c r="K8" s="35" t="str">
        <v>●</v>
      </c>
      <c r="L8" s="35" t="str">
        <v>●</v>
      </c>
      <c r="M8" s="35" t="str">
        <v>●</v>
      </c>
    </row>
    <row r="9" spans="1:13" ht="10.95" customHeight="1" x14ac:dyDescent="0.3">
      <c r="D9" s="35" t="str">
        <v>●</v>
      </c>
      <c r="E9" s="35" t="str">
        <v>●</v>
      </c>
      <c r="F9" s="35" t="str">
        <v>●</v>
      </c>
      <c r="G9" s="35" t="str">
        <v>●</v>
      </c>
      <c r="H9" s="35" t="str">
        <v>●</v>
      </c>
      <c r="I9" s="35" t="str">
        <v>●</v>
      </c>
      <c r="J9" s="35" t="str">
        <v>●</v>
      </c>
      <c r="K9" s="35" t="str">
        <v>●</v>
      </c>
      <c r="L9" s="35" t="str">
        <v>●</v>
      </c>
      <c r="M9" s="35" t="str">
        <v>●</v>
      </c>
    </row>
    <row r="10" spans="1:13" ht="10.95" customHeight="1" x14ac:dyDescent="0.3">
      <c r="D10" s="35" t="str">
        <v>●</v>
      </c>
      <c r="E10" s="35" t="str">
        <v>●</v>
      </c>
      <c r="F10" s="35" t="str">
        <v>●</v>
      </c>
      <c r="G10" s="35" t="str">
        <v>●</v>
      </c>
      <c r="H10" s="35" t="str">
        <v>●</v>
      </c>
      <c r="I10" s="35" t="str">
        <v>●</v>
      </c>
      <c r="J10" s="35" t="str">
        <v>●</v>
      </c>
      <c r="K10" s="35" t="str">
        <v>●</v>
      </c>
      <c r="L10" s="35" t="str">
        <v>●</v>
      </c>
      <c r="M10" s="35" t="str">
        <v>●</v>
      </c>
    </row>
    <row r="11" spans="1:13" ht="10.95" customHeight="1" x14ac:dyDescent="0.3">
      <c r="D11" s="35" t="str">
        <v>■</v>
      </c>
      <c r="E11" s="35" t="str">
        <v>●</v>
      </c>
      <c r="F11" s="35" t="str">
        <v>●</v>
      </c>
      <c r="G11" s="35" t="str">
        <v>●</v>
      </c>
      <c r="H11" s="35" t="str">
        <v>●</v>
      </c>
      <c r="I11" s="35" t="str">
        <v>●</v>
      </c>
      <c r="J11" s="35" t="str">
        <v>●</v>
      </c>
      <c r="K11" s="35" t="str">
        <v>●</v>
      </c>
      <c r="L11" s="35" t="str">
        <v>●</v>
      </c>
      <c r="M11" s="35" t="str">
        <v>●</v>
      </c>
    </row>
    <row r="12" spans="1:13" ht="10.95" customHeight="1" x14ac:dyDescent="0.3">
      <c r="D12" s="35" t="str">
        <v>■</v>
      </c>
      <c r="E12" s="35" t="str">
        <v>■</v>
      </c>
      <c r="F12" s="35" t="str">
        <v>■</v>
      </c>
      <c r="G12" s="35" t="str">
        <v>■</v>
      </c>
      <c r="H12" s="35" t="str">
        <v>■</v>
      </c>
      <c r="I12" s="35" t="str">
        <v>■</v>
      </c>
      <c r="J12" s="35" t="str">
        <v>■</v>
      </c>
      <c r="K12" s="35" t="str">
        <v>■</v>
      </c>
      <c r="L12" s="35" t="str">
        <v>■</v>
      </c>
      <c r="M12" s="35" t="str">
        <v>■</v>
      </c>
    </row>
    <row r="13" spans="1:13" ht="10.95" customHeight="1" x14ac:dyDescent="0.3">
      <c r="D13" s="35" t="str">
        <v>■</v>
      </c>
      <c r="E13" s="35" t="str">
        <v>■</v>
      </c>
      <c r="F13" s="35" t="str">
        <v>■</v>
      </c>
      <c r="G13" s="35" t="str">
        <v>■</v>
      </c>
      <c r="H13" s="35" t="str">
        <v>■</v>
      </c>
      <c r="I13" s="35" t="str">
        <v>■</v>
      </c>
      <c r="J13" s="35" t="str">
        <v>■</v>
      </c>
      <c r="K13" s="35" t="str">
        <v>■</v>
      </c>
      <c r="L13" s="35" t="str">
        <v>■</v>
      </c>
      <c r="M13" s="35" t="str">
        <v>■</v>
      </c>
    </row>
    <row r="14" spans="1:13" ht="10.95" customHeight="1" x14ac:dyDescent="0.3">
      <c r="D14" s="35" t="str">
        <v>■</v>
      </c>
      <c r="E14" s="35" t="str">
        <v>■</v>
      </c>
      <c r="F14" s="35" t="str">
        <v>■</v>
      </c>
      <c r="G14" s="35" t="str">
        <v>■</v>
      </c>
      <c r="H14" s="35" t="str">
        <v>■</v>
      </c>
      <c r="I14" s="35" t="str">
        <v>■</v>
      </c>
      <c r="J14" s="35" t="str">
        <v>■</v>
      </c>
      <c r="K14" s="35" t="str">
        <v>■</v>
      </c>
      <c r="L14" s="35" t="str">
        <v>■</v>
      </c>
      <c r="M14" s="35" t="str">
        <v>■</v>
      </c>
    </row>
    <row r="15" spans="1:13" ht="10.95" customHeight="1" x14ac:dyDescent="0.3">
      <c r="D15" s="35" t="str">
        <v>■</v>
      </c>
      <c r="E15" s="35" t="str">
        <v>■</v>
      </c>
      <c r="F15" s="35" t="str">
        <v>■</v>
      </c>
      <c r="G15" s="35" t="str">
        <v>■</v>
      </c>
      <c r="H15" s="35" t="str">
        <v>■</v>
      </c>
      <c r="I15" s="35" t="str">
        <v>■</v>
      </c>
      <c r="J15" s="35" t="str">
        <v>■</v>
      </c>
      <c r="K15" s="35" t="str">
        <v>■</v>
      </c>
      <c r="L15" s="35" t="str">
        <v>■</v>
      </c>
      <c r="M15" s="35" t="str">
        <v>■</v>
      </c>
    </row>
    <row r="16" spans="1:13" ht="10.95" customHeight="1" x14ac:dyDescent="0.3">
      <c r="D16" s="35" t="str">
        <v>■</v>
      </c>
      <c r="E16" s="35" t="str">
        <v>■</v>
      </c>
      <c r="F16" s="35" t="str">
        <v>■</v>
      </c>
      <c r="G16" s="35" t="str">
        <v>■</v>
      </c>
      <c r="H16" s="35" t="str">
        <v>■</v>
      </c>
      <c r="I16" s="35" t="str">
        <v>■</v>
      </c>
      <c r="J16" s="35" t="str">
        <v>■</v>
      </c>
      <c r="K16" s="35" t="str">
        <v>■</v>
      </c>
      <c r="L16" s="35" t="str">
        <v>■</v>
      </c>
      <c r="M16" s="35" t="str">
        <v>■</v>
      </c>
    </row>
  </sheetData>
  <conditionalFormatting sqref="D7:M16">
    <cfRule type="expression" dxfId="2" priority="1">
      <formula>D7=$A$1</formula>
    </cfRule>
    <cfRule type="expression" dxfId="1" priority="2">
      <formula>D7&lt;&gt;$A$1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43F5E-E585-4AF7-8AC0-C6F5B66B7698}">
  <sheetPr codeName="Sheet5"/>
  <dimension ref="A1:D43"/>
  <sheetViews>
    <sheetView showGridLines="0" showRowColHeaders="0" tabSelected="1" workbookViewId="0">
      <selection activeCell="Q70" sqref="Q70"/>
    </sheetView>
  </sheetViews>
  <sheetFormatPr defaultRowHeight="14.4" x14ac:dyDescent="0.3"/>
  <cols>
    <col min="1" max="1" width="8.88671875" style="4" customWidth="1"/>
    <col min="2" max="2" width="5" style="4" customWidth="1"/>
    <col min="3" max="3" width="7" style="4" customWidth="1"/>
    <col min="4" max="4" width="0.21875" style="4" hidden="1" customWidth="1"/>
    <col min="5" max="16384" width="8.88671875" style="4"/>
  </cols>
  <sheetData>
    <row r="1" spans="1:2" ht="15.6" customHeight="1" x14ac:dyDescent="0.3">
      <c r="A1" s="5"/>
      <c r="B1" s="5"/>
    </row>
    <row r="2" spans="1:2" hidden="1" x14ac:dyDescent="0.3">
      <c r="A2" s="5"/>
      <c r="B2" s="5"/>
    </row>
    <row r="3" spans="1:2" hidden="1" x14ac:dyDescent="0.3">
      <c r="A3" s="5"/>
      <c r="B3" s="5"/>
    </row>
    <row r="4" spans="1:2" x14ac:dyDescent="0.3">
      <c r="A4" s="5"/>
      <c r="B4" s="5"/>
    </row>
    <row r="5" spans="1:2" x14ac:dyDescent="0.3">
      <c r="A5" s="5"/>
      <c r="B5" s="5"/>
    </row>
    <row r="6" spans="1:2" x14ac:dyDescent="0.3">
      <c r="A6" s="5"/>
      <c r="B6" s="5"/>
    </row>
    <row r="7" spans="1:2" x14ac:dyDescent="0.3">
      <c r="A7" s="5"/>
    </row>
    <row r="8" spans="1:2" x14ac:dyDescent="0.3">
      <c r="A8" s="5"/>
    </row>
    <row r="9" spans="1:2" x14ac:dyDescent="0.3">
      <c r="A9" s="5"/>
    </row>
    <row r="10" spans="1:2" x14ac:dyDescent="0.3">
      <c r="A10" s="5"/>
    </row>
    <row r="11" spans="1:2" x14ac:dyDescent="0.3">
      <c r="A11" s="5"/>
    </row>
    <row r="12" spans="1:2" x14ac:dyDescent="0.3">
      <c r="A12" s="5"/>
    </row>
    <row r="13" spans="1:2" x14ac:dyDescent="0.3">
      <c r="A13" s="5"/>
    </row>
    <row r="14" spans="1:2" x14ac:dyDescent="0.3">
      <c r="A14" s="5"/>
    </row>
    <row r="15" spans="1:2" x14ac:dyDescent="0.3">
      <c r="A15" s="5"/>
    </row>
    <row r="16" spans="1:2" ht="14.4" customHeight="1" x14ac:dyDescent="0.3">
      <c r="A16" s="5"/>
    </row>
    <row r="17" spans="1:1" ht="14.4" customHeight="1" x14ac:dyDescent="0.3">
      <c r="A17" s="5"/>
    </row>
    <row r="18" spans="1:1" ht="14.4" customHeight="1" x14ac:dyDescent="0.3">
      <c r="A18" s="5"/>
    </row>
    <row r="19" spans="1:1" ht="14.4" customHeight="1" x14ac:dyDescent="0.3">
      <c r="A19" s="5"/>
    </row>
    <row r="20" spans="1:1" x14ac:dyDescent="0.3">
      <c r="A20" s="5"/>
    </row>
    <row r="21" spans="1:1" x14ac:dyDescent="0.3">
      <c r="A21" s="5"/>
    </row>
    <row r="22" spans="1:1" x14ac:dyDescent="0.3">
      <c r="A22" s="5"/>
    </row>
    <row r="23" spans="1:1" x14ac:dyDescent="0.3">
      <c r="A23" s="5"/>
    </row>
    <row r="24" spans="1:1" x14ac:dyDescent="0.3">
      <c r="A24" s="5"/>
    </row>
    <row r="25" spans="1:1" x14ac:dyDescent="0.3">
      <c r="A25" s="5"/>
    </row>
    <row r="26" spans="1:1" x14ac:dyDescent="0.3">
      <c r="A26" s="5"/>
    </row>
    <row r="27" spans="1:1" x14ac:dyDescent="0.3">
      <c r="A27" s="5"/>
    </row>
    <row r="28" spans="1:1" x14ac:dyDescent="0.3">
      <c r="A28" s="5"/>
    </row>
    <row r="29" spans="1:1" x14ac:dyDescent="0.3">
      <c r="A29" s="5"/>
    </row>
    <row r="30" spans="1:1" x14ac:dyDescent="0.3">
      <c r="A30" s="5"/>
    </row>
    <row r="31" spans="1:1" x14ac:dyDescent="0.3">
      <c r="A31" s="5"/>
    </row>
    <row r="32" spans="1:1" x14ac:dyDescent="0.3">
      <c r="A32" s="5"/>
    </row>
    <row r="33" spans="1:4" x14ac:dyDescent="0.3">
      <c r="A33" s="5"/>
    </row>
    <row r="34" spans="1:4" x14ac:dyDescent="0.3">
      <c r="A34" s="5"/>
    </row>
    <row r="35" spans="1:4" x14ac:dyDescent="0.3">
      <c r="A35" s="5"/>
    </row>
    <row r="36" spans="1:4" x14ac:dyDescent="0.3">
      <c r="A36" s="5"/>
    </row>
    <row r="37" spans="1:4" x14ac:dyDescent="0.3">
      <c r="A37" s="5"/>
      <c r="B37" s="5"/>
    </row>
    <row r="38" spans="1:4" x14ac:dyDescent="0.3">
      <c r="A38" s="5"/>
      <c r="B38" s="5"/>
    </row>
    <row r="39" spans="1:4" x14ac:dyDescent="0.3">
      <c r="A39" s="5"/>
      <c r="B39" s="5"/>
    </row>
    <row r="40" spans="1:4" x14ac:dyDescent="0.3">
      <c r="A40" s="5"/>
      <c r="B40" s="5"/>
    </row>
    <row r="41" spans="1:4" ht="14.4" customHeight="1" x14ac:dyDescent="0.3">
      <c r="A41" s="5"/>
      <c r="B41" s="5"/>
    </row>
    <row r="42" spans="1:4" ht="0.6" customHeight="1" x14ac:dyDescent="0.3">
      <c r="A42" s="5"/>
      <c r="B42" s="5"/>
    </row>
    <row r="43" spans="1:4" ht="15" customHeight="1" x14ac:dyDescent="0.3">
      <c r="A43" s="5"/>
      <c r="B43" s="5"/>
      <c r="D43" s="5"/>
    </row>
  </sheetData>
  <sheetProtection algorithmName="SHA-512" hashValue="atLWBIlpUMr6xmQRZToAQ1yV6N+AwK+NeNbGnX3XZlR0mnAAL2J5oknmGQfygPoOcS+qwSKJxnYZFIjHbbFM+A==" saltValue="FSu//n01P6IIIAssZkXlOQ==" spinCount="100000" sheet="1" objects="1" scenarios="1"/>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D66CE-8926-49DA-9771-96DF8A909066}">
  <sheetPr codeName="Sheet2"/>
  <dimension ref="A1:D43"/>
  <sheetViews>
    <sheetView showGridLines="0" showRowColHeaders="0" workbookViewId="0"/>
  </sheetViews>
  <sheetFormatPr defaultRowHeight="14.4" x14ac:dyDescent="0.3"/>
  <cols>
    <col min="1" max="1" width="8.88671875" style="4" customWidth="1"/>
    <col min="2" max="2" width="5" style="4" customWidth="1"/>
    <col min="3" max="3" width="7" style="4" customWidth="1"/>
    <col min="4" max="4" width="0.21875" style="4" hidden="1" customWidth="1"/>
    <col min="5" max="16384" width="8.88671875" style="4"/>
  </cols>
  <sheetData>
    <row r="1" spans="1:2" ht="15.6" customHeight="1" x14ac:dyDescent="0.3">
      <c r="A1" s="5"/>
      <c r="B1" s="5"/>
    </row>
    <row r="2" spans="1:2" hidden="1" x14ac:dyDescent="0.3">
      <c r="A2" s="5"/>
      <c r="B2" s="5"/>
    </row>
    <row r="3" spans="1:2" hidden="1" x14ac:dyDescent="0.3">
      <c r="A3" s="5"/>
      <c r="B3" s="5"/>
    </row>
    <row r="4" spans="1:2" x14ac:dyDescent="0.3">
      <c r="A4" s="5"/>
      <c r="B4" s="5"/>
    </row>
    <row r="5" spans="1:2" x14ac:dyDescent="0.3">
      <c r="A5" s="5"/>
      <c r="B5" s="5"/>
    </row>
    <row r="6" spans="1:2" x14ac:dyDescent="0.3">
      <c r="A6" s="5"/>
      <c r="B6" s="5"/>
    </row>
    <row r="7" spans="1:2" x14ac:dyDescent="0.3">
      <c r="A7" s="5"/>
    </row>
    <row r="8" spans="1:2" x14ac:dyDescent="0.3">
      <c r="A8" s="5"/>
    </row>
    <row r="9" spans="1:2" x14ac:dyDescent="0.3">
      <c r="A9" s="5"/>
    </row>
    <row r="10" spans="1:2" x14ac:dyDescent="0.3">
      <c r="A10" s="5"/>
    </row>
    <row r="11" spans="1:2" x14ac:dyDescent="0.3">
      <c r="A11" s="5"/>
    </row>
    <row r="12" spans="1:2" x14ac:dyDescent="0.3">
      <c r="A12" s="5"/>
    </row>
    <row r="13" spans="1:2" x14ac:dyDescent="0.3">
      <c r="A13" s="5"/>
    </row>
    <row r="14" spans="1:2" x14ac:dyDescent="0.3">
      <c r="A14" s="5"/>
    </row>
    <row r="15" spans="1:2" x14ac:dyDescent="0.3">
      <c r="A15" s="5"/>
    </row>
    <row r="16" spans="1:2" x14ac:dyDescent="0.3">
      <c r="A16" s="5"/>
    </row>
    <row r="17" spans="1:1" x14ac:dyDescent="0.3">
      <c r="A17" s="5"/>
    </row>
    <row r="18" spans="1:1" x14ac:dyDescent="0.3">
      <c r="A18" s="5"/>
    </row>
    <row r="19" spans="1:1" x14ac:dyDescent="0.3">
      <c r="A19" s="5"/>
    </row>
    <row r="20" spans="1:1" x14ac:dyDescent="0.3">
      <c r="A20" s="5"/>
    </row>
    <row r="21" spans="1:1" x14ac:dyDescent="0.3">
      <c r="A21" s="5"/>
    </row>
    <row r="22" spans="1:1" x14ac:dyDescent="0.3">
      <c r="A22" s="5"/>
    </row>
    <row r="23" spans="1:1" x14ac:dyDescent="0.3">
      <c r="A23" s="5"/>
    </row>
    <row r="24" spans="1:1" x14ac:dyDescent="0.3">
      <c r="A24" s="5"/>
    </row>
    <row r="25" spans="1:1" x14ac:dyDescent="0.3">
      <c r="A25" s="5"/>
    </row>
    <row r="26" spans="1:1" x14ac:dyDescent="0.3">
      <c r="A26" s="5"/>
    </row>
    <row r="27" spans="1:1" x14ac:dyDescent="0.3">
      <c r="A27" s="5"/>
    </row>
    <row r="28" spans="1:1" x14ac:dyDescent="0.3">
      <c r="A28" s="5"/>
    </row>
    <row r="29" spans="1:1" x14ac:dyDescent="0.3">
      <c r="A29" s="5"/>
    </row>
    <row r="30" spans="1:1" x14ac:dyDescent="0.3">
      <c r="A30" s="5"/>
    </row>
    <row r="31" spans="1:1" x14ac:dyDescent="0.3">
      <c r="A31" s="5"/>
    </row>
    <row r="32" spans="1:1" x14ac:dyDescent="0.3">
      <c r="A32" s="5"/>
    </row>
    <row r="33" spans="1:4" x14ac:dyDescent="0.3">
      <c r="A33" s="5"/>
    </row>
    <row r="34" spans="1:4" x14ac:dyDescent="0.3">
      <c r="A34" s="5"/>
    </row>
    <row r="35" spans="1:4" x14ac:dyDescent="0.3">
      <c r="A35" s="5"/>
    </row>
    <row r="36" spans="1:4" x14ac:dyDescent="0.3">
      <c r="A36" s="5"/>
    </row>
    <row r="37" spans="1:4" x14ac:dyDescent="0.3">
      <c r="A37" s="5"/>
      <c r="B37" s="5"/>
    </row>
    <row r="38" spans="1:4" x14ac:dyDescent="0.3">
      <c r="A38" s="5"/>
      <c r="B38" s="5"/>
    </row>
    <row r="39" spans="1:4" x14ac:dyDescent="0.3">
      <c r="A39" s="5"/>
      <c r="B39" s="5"/>
    </row>
    <row r="40" spans="1:4" x14ac:dyDescent="0.3">
      <c r="A40" s="5"/>
      <c r="B40" s="5"/>
    </row>
    <row r="41" spans="1:4" ht="14.4" customHeight="1" x14ac:dyDescent="0.3">
      <c r="A41" s="5"/>
      <c r="B41" s="5"/>
    </row>
    <row r="42" spans="1:4" ht="0.6" customHeight="1" x14ac:dyDescent="0.3">
      <c r="A42" s="5"/>
      <c r="B42" s="5"/>
    </row>
    <row r="43" spans="1:4" ht="15" customHeight="1" x14ac:dyDescent="0.3">
      <c r="A43" s="5"/>
      <c r="B43" s="5"/>
      <c r="D43" s="5"/>
    </row>
  </sheetData>
  <sheetProtection algorithmName="SHA-512" hashValue="rixZI3zPPZJUFNB4TFygEzODCbYGa1nV7tHue8Rj9EPQ+Nim9qV5eomRIpkAXQS4PqW4KKC4M0efJ0d0Ce1RZg==" saltValue="eFUkcT5Dk0oK8DTwq3JtGQ==" spinCount="100000" sheet="1" objects="1" scenarios="1"/>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E6193-FCD0-481E-8818-FCDC4A00D122}">
  <sheetPr codeName="Sheet8"/>
  <dimension ref="D1:U47"/>
  <sheetViews>
    <sheetView showGridLines="0" showRowColHeaders="0" workbookViewId="0">
      <selection activeCell="L68" sqref="L68"/>
    </sheetView>
  </sheetViews>
  <sheetFormatPr defaultRowHeight="14.4" x14ac:dyDescent="0.3"/>
  <cols>
    <col min="1" max="1" width="8.88671875" style="4" customWidth="1"/>
    <col min="2" max="2" width="5" style="4" customWidth="1"/>
    <col min="3" max="3" width="7" style="4" customWidth="1"/>
    <col min="4" max="4" width="0.21875" style="4" hidden="1" customWidth="1"/>
    <col min="5" max="16384" width="8.88671875" style="4"/>
  </cols>
  <sheetData>
    <row r="1" ht="15.6" customHeight="1" x14ac:dyDescent="0.3"/>
    <row r="2" hidden="1" x14ac:dyDescent="0.3"/>
    <row r="3" hidden="1" x14ac:dyDescent="0.3"/>
    <row r="41" spans="21:21" ht="14.4" customHeight="1" x14ac:dyDescent="0.3"/>
    <row r="42" spans="21:21" ht="0.6" customHeight="1" x14ac:dyDescent="0.3"/>
    <row r="43" spans="21:21" ht="15" customHeight="1" x14ac:dyDescent="0.3"/>
    <row r="47" spans="21:21" x14ac:dyDescent="0.3">
      <c r="U47" s="37"/>
    </row>
  </sheetData>
  <sheetProtection algorithmName="SHA-512" hashValue="X9id/zNrQzSI08rj82dBAndFqlocD5b0mJBXnIid12pCfHXnhTYwRKxcgOO4bWP5+6nuJC6pZy9gS9XiqYp75w==" saltValue="tCsbTVC2+g0Jhvm5Q5lB3g=="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9" r:id="rId3" name="Drop Down 7">
              <controlPr defaultSize="0" autoLine="0" autoPict="0">
                <anchor>
                  <from>
                    <xdr:col>16</xdr:col>
                    <xdr:colOff>297180</xdr:colOff>
                    <xdr:row>14</xdr:row>
                    <xdr:rowOff>53340</xdr:rowOff>
                  </from>
                  <to>
                    <xdr:col>18</xdr:col>
                    <xdr:colOff>373380</xdr:colOff>
                    <xdr:row>15</xdr:row>
                    <xdr:rowOff>76200</xdr:rowOff>
                  </to>
                </anchor>
              </controlPr>
            </control>
          </mc:Choice>
        </mc:AlternateContent>
        <mc:AlternateContent xmlns:mc="http://schemas.openxmlformats.org/markup-compatibility/2006">
          <mc:Choice Requires="x14">
            <control shapeId="8197" r:id="rId4" name="Option Button 5">
              <controlPr defaultSize="0" autoFill="0" autoLine="0" autoPict="0">
                <anchor moveWithCells="1">
                  <from>
                    <xdr:col>16</xdr:col>
                    <xdr:colOff>220980</xdr:colOff>
                    <xdr:row>12</xdr:row>
                    <xdr:rowOff>144780</xdr:rowOff>
                  </from>
                  <to>
                    <xdr:col>16</xdr:col>
                    <xdr:colOff>464820</xdr:colOff>
                    <xdr:row>14</xdr:row>
                    <xdr:rowOff>0</xdr:rowOff>
                  </to>
                </anchor>
              </controlPr>
            </control>
          </mc:Choice>
        </mc:AlternateContent>
        <mc:AlternateContent xmlns:mc="http://schemas.openxmlformats.org/markup-compatibility/2006">
          <mc:Choice Requires="x14">
            <control shapeId="8198" r:id="rId5" name="Option Button 6">
              <controlPr defaultSize="0" autoFill="0" autoLine="0" autoPict="0">
                <anchor moveWithCells="1">
                  <from>
                    <xdr:col>17</xdr:col>
                    <xdr:colOff>274320</xdr:colOff>
                    <xdr:row>12</xdr:row>
                    <xdr:rowOff>144780</xdr:rowOff>
                  </from>
                  <to>
                    <xdr:col>17</xdr:col>
                    <xdr:colOff>518160</xdr:colOff>
                    <xdr:row>14</xdr:row>
                    <xdr:rowOff>0</xdr:rowOff>
                  </to>
                </anchor>
              </controlPr>
            </control>
          </mc:Choice>
        </mc:AlternateContent>
        <mc:AlternateContent xmlns:mc="http://schemas.openxmlformats.org/markup-compatibility/2006">
          <mc:Choice Requires="x14">
            <control shapeId="8235" r:id="rId6" name="Option Button 43">
              <controlPr defaultSize="0" autoFill="0" autoLine="0" autoPict="0">
                <anchor moveWithCells="1">
                  <from>
                    <xdr:col>22</xdr:col>
                    <xdr:colOff>388620</xdr:colOff>
                    <xdr:row>15</xdr:row>
                    <xdr:rowOff>114300</xdr:rowOff>
                  </from>
                  <to>
                    <xdr:col>23</xdr:col>
                    <xdr:colOff>22860</xdr:colOff>
                    <xdr:row>16</xdr:row>
                    <xdr:rowOff>152400</xdr:rowOff>
                  </to>
                </anchor>
              </controlPr>
            </control>
          </mc:Choice>
        </mc:AlternateContent>
        <mc:AlternateContent xmlns:mc="http://schemas.openxmlformats.org/markup-compatibility/2006">
          <mc:Choice Requires="x14">
            <control shapeId="3" r:id="rId7" name="Option Button 44">
              <controlPr defaultSize="0" autoFill="0" autoLine="0" autoPict="0">
                <anchor moveWithCells="1">
                  <from>
                    <xdr:col>23</xdr:col>
                    <xdr:colOff>434340</xdr:colOff>
                    <xdr:row>15</xdr:row>
                    <xdr:rowOff>114300</xdr:rowOff>
                  </from>
                  <to>
                    <xdr:col>24</xdr:col>
                    <xdr:colOff>68580</xdr:colOff>
                    <xdr:row>16</xdr:row>
                    <xdr:rowOff>152400</xdr:rowOff>
                  </to>
                </anchor>
              </controlPr>
            </control>
          </mc:Choice>
        </mc:AlternateContent>
        <mc:AlternateContent xmlns:mc="http://schemas.openxmlformats.org/markup-compatibility/2006">
          <mc:Choice Requires="x14">
            <control shapeId="8270" r:id="rId8" name="Group Box 78">
              <controlPr defaultSize="0" autoFill="0" autoPict="0">
                <anchor moveWithCells="1">
                  <from>
                    <xdr:col>22</xdr:col>
                    <xdr:colOff>350520</xdr:colOff>
                    <xdr:row>15</xdr:row>
                    <xdr:rowOff>38100</xdr:rowOff>
                  </from>
                  <to>
                    <xdr:col>25</xdr:col>
                    <xdr:colOff>45720</xdr:colOff>
                    <xdr:row>17</xdr:row>
                    <xdr:rowOff>53340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Props1.xml><?xml version="1.0" encoding="utf-8"?>
<ds:datastoreItem xmlns:ds="http://schemas.openxmlformats.org/officeDocument/2006/customXml" ds:itemID="{0A2C5373-7983-4037-91C8-E1F23DACE84A}">
  <ds:schemaRefs/>
</ds:datastoreItem>
</file>

<file path=customXml/itemProps2.xml><?xml version="1.0" encoding="utf-8"?>
<ds:datastoreItem xmlns:ds="http://schemas.openxmlformats.org/officeDocument/2006/customXml" ds:itemID="{5CAEE195-A145-4F60-9AD7-0B4D7E2E5AB4}">
  <ds:schemaRefs/>
</ds:datastoreItem>
</file>

<file path=customXml/itemProps3.xml><?xml version="1.0" encoding="utf-8"?>
<ds:datastoreItem xmlns:ds="http://schemas.openxmlformats.org/officeDocument/2006/customXml" ds:itemID="{18F2CD0B-6A7E-4A0F-BC38-2F5EC286F7C3}">
  <ds:schemaRefs/>
</ds:datastoreItem>
</file>

<file path=customXml/itemProps4.xml><?xml version="1.0" encoding="utf-8"?>
<ds:datastoreItem xmlns:ds="http://schemas.openxmlformats.org/officeDocument/2006/customXml" ds:itemID="{3AFA86AA-3747-4760-8BD0-105A97658B56}">
  <ds:schemaRefs/>
</ds:datastoreItem>
</file>

<file path=customXml/itemProps5.xml><?xml version="1.0" encoding="utf-8"?>
<ds:datastoreItem xmlns:ds="http://schemas.openxmlformats.org/officeDocument/2006/customXml" ds:itemID="{CE0466A8-630B-4A57-8247-4C1E09FB148E}">
  <ds:schemaRefs/>
</ds:datastoreItem>
</file>

<file path=customXml/itemProps6.xml><?xml version="1.0" encoding="utf-8"?>
<ds:datastoreItem xmlns:ds="http://schemas.openxmlformats.org/officeDocument/2006/customXml" ds:itemID="{2BDF4846-DB5A-4A5D-B041-8EBAB6B42FD8}">
  <ds:schemaRefs/>
</ds:datastoreItem>
</file>

<file path=customXml/itemProps7.xml><?xml version="1.0" encoding="utf-8"?>
<ds:datastoreItem xmlns:ds="http://schemas.openxmlformats.org/officeDocument/2006/customXml" ds:itemID="{B598DDC9-6150-45CD-8245-77318F9709FB}">
  <ds:schemaRefs/>
</ds:datastoreItem>
</file>

<file path=customXml/itemProps8.xml><?xml version="1.0" encoding="utf-8"?>
<ds:datastoreItem xmlns:ds="http://schemas.openxmlformats.org/officeDocument/2006/customXml" ds:itemID="{0EC9342C-9AB8-40E5-9D62-E8D951687EE6}">
  <ds:schemaRefs/>
</ds:datastoreItem>
</file>

<file path=customXml/itemProps9.xml><?xml version="1.0" encoding="utf-8"?>
<ds:datastoreItem xmlns:ds="http://schemas.openxmlformats.org/officeDocument/2006/customXml" ds:itemID="{F5721BB9-0C88-4D72-A858-72632573F681}">
  <ds:schemaRefs/>
</ds:datastoreItem>
</file>

<file path=customXml/itemProps10.xml><?xml version="1.0" encoding="utf-8"?>
<ds:datastoreItem xmlns:ds="http://schemas.openxmlformats.org/officeDocument/2006/customXml" ds:itemID="{B578FE6F-5817-4C69-91F4-D1030338BFAE}">
  <ds:schemaRefs/>
</ds:datastoreItem>
</file>

<file path=customXml/itemProps11.xml><?xml version="1.0" encoding="utf-8"?>
<ds:datastoreItem xmlns:ds="http://schemas.openxmlformats.org/officeDocument/2006/customXml" ds:itemID="{EC60F544-9B35-4879-94C2-1DDFBAB8D47B}">
  <ds:schemaRefs/>
</ds:datastoreItem>
</file>

<file path=customXml/itemProps12.xml><?xml version="1.0" encoding="utf-8"?>
<ds:datastoreItem xmlns:ds="http://schemas.openxmlformats.org/officeDocument/2006/customXml" ds:itemID="{DC39CC44-144D-4F02-89A4-261B4A611030}">
  <ds:schemaRefs/>
</ds:datastoreItem>
</file>

<file path=customXml/itemProps13.xml><?xml version="1.0" encoding="utf-8"?>
<ds:datastoreItem xmlns:ds="http://schemas.openxmlformats.org/officeDocument/2006/customXml" ds:itemID="{FF65D1CE-755E-460D-8CA1-DC3255EFCBBB}">
  <ds:schemaRefs/>
</ds:datastoreItem>
</file>

<file path=customXml/itemProps14.xml><?xml version="1.0" encoding="utf-8"?>
<ds:datastoreItem xmlns:ds="http://schemas.openxmlformats.org/officeDocument/2006/customXml" ds:itemID="{FCD7A90C-47AD-47BD-ABC9-7D06C5084108}">
  <ds:schemaRefs/>
</ds:datastoreItem>
</file>

<file path=customXml/itemProps15.xml><?xml version="1.0" encoding="utf-8"?>
<ds:datastoreItem xmlns:ds="http://schemas.openxmlformats.org/officeDocument/2006/customXml" ds:itemID="{5BA2E560-CC3E-48C3-9485-6DEE67FE854C}">
  <ds:schemaRefs/>
</ds:datastoreItem>
</file>

<file path=customXml/itemProps16.xml><?xml version="1.0" encoding="utf-8"?>
<ds:datastoreItem xmlns:ds="http://schemas.openxmlformats.org/officeDocument/2006/customXml" ds:itemID="{0417E0E4-5AB3-4804-AA10-DBA9D3646F10}">
  <ds:schemaRefs/>
</ds:datastoreItem>
</file>

<file path=customXml/itemProps17.xml><?xml version="1.0" encoding="utf-8"?>
<ds:datastoreItem xmlns:ds="http://schemas.openxmlformats.org/officeDocument/2006/customXml" ds:itemID="{FC47C74C-ABF7-401E-9769-638FDF9A1DFA}">
  <ds:schemaRefs/>
</ds:datastoreItem>
</file>

<file path=customXml/itemProps18.xml><?xml version="1.0" encoding="utf-8"?>
<ds:datastoreItem xmlns:ds="http://schemas.openxmlformats.org/officeDocument/2006/customXml" ds:itemID="{2A65577E-C8D7-4C9B-80FB-5F4AC0BE51B4}">
  <ds:schemaRefs/>
</ds:datastoreItem>
</file>

<file path=customXml/itemProps19.xml><?xml version="1.0" encoding="utf-8"?>
<ds:datastoreItem xmlns:ds="http://schemas.openxmlformats.org/officeDocument/2006/customXml" ds:itemID="{018CE0B9-A7D0-4108-97B9-54F9D6B7154C}">
  <ds:schemaRefs/>
</ds:datastoreItem>
</file>

<file path=customXml/itemProps20.xml><?xml version="1.0" encoding="utf-8"?>
<ds:datastoreItem xmlns:ds="http://schemas.openxmlformats.org/officeDocument/2006/customXml" ds:itemID="{C2B68108-53F2-4D77-9773-34D0CA511E8E}">
  <ds:schemaRefs/>
</ds:datastoreItem>
</file>

<file path=customXml/itemProps21.xml><?xml version="1.0" encoding="utf-8"?>
<ds:datastoreItem xmlns:ds="http://schemas.openxmlformats.org/officeDocument/2006/customXml" ds:itemID="{AB69F96A-AF94-478D-A307-3767610EBBB3}">
  <ds:schemaRefs/>
</ds:datastoreItem>
</file>

<file path=customXml/itemProps22.xml><?xml version="1.0" encoding="utf-8"?>
<ds:datastoreItem xmlns:ds="http://schemas.openxmlformats.org/officeDocument/2006/customXml" ds:itemID="{05B0B489-C618-4F69-A12D-0479D112F128}">
  <ds:schemaRefs/>
</ds:datastoreItem>
</file>

<file path=customXml/itemProps23.xml><?xml version="1.0" encoding="utf-8"?>
<ds:datastoreItem xmlns:ds="http://schemas.openxmlformats.org/officeDocument/2006/customXml" ds:itemID="{F377FCB0-DE9A-42A6-B90D-FE4BC2FFDB73}">
  <ds:schemaRefs/>
</ds:datastoreItem>
</file>

<file path=customXml/itemProps24.xml><?xml version="1.0" encoding="utf-8"?>
<ds:datastoreItem xmlns:ds="http://schemas.openxmlformats.org/officeDocument/2006/customXml" ds:itemID="{F12E5446-201B-4979-9981-F00844E1B3C8}">
  <ds:schemaRefs/>
</ds:datastoreItem>
</file>

<file path=customXml/itemProps25.xml><?xml version="1.0" encoding="utf-8"?>
<ds:datastoreItem xmlns:ds="http://schemas.openxmlformats.org/officeDocument/2006/customXml" ds:itemID="{8B8990CA-4D1E-4066-9D66-12434D56F08B}">
  <ds:schemaRefs/>
</ds:datastoreItem>
</file>

<file path=customXml/itemProps26.xml><?xml version="1.0" encoding="utf-8"?>
<ds:datastoreItem xmlns:ds="http://schemas.openxmlformats.org/officeDocument/2006/customXml" ds:itemID="{8A7C9C8E-B0D7-4E9A-8587-68BB1A7B9FFB}">
  <ds:schemaRefs/>
</ds:datastoreItem>
</file>

<file path=customXml/itemProps27.xml><?xml version="1.0" encoding="utf-8"?>
<ds:datastoreItem xmlns:ds="http://schemas.openxmlformats.org/officeDocument/2006/customXml" ds:itemID="{145FEA5E-D32A-46C9-B653-0D37BB4F0136}">
  <ds:schemaRefs/>
</ds:datastoreItem>
</file>

<file path=customXml/itemProps28.xml><?xml version="1.0" encoding="utf-8"?>
<ds:datastoreItem xmlns:ds="http://schemas.openxmlformats.org/officeDocument/2006/customXml" ds:itemID="{F5C305B3-FF39-4473-B5A5-49B41FA40116}">
  <ds:schemaRefs/>
</ds:datastoreItem>
</file>

<file path=customXml/itemProps29.xml><?xml version="1.0" encoding="utf-8"?>
<ds:datastoreItem xmlns:ds="http://schemas.openxmlformats.org/officeDocument/2006/customXml" ds:itemID="{5B4B2861-A807-48D8-A504-EC2F296FF247}">
  <ds:schemaRefs/>
</ds:datastoreItem>
</file>

<file path=customXml/itemProps30.xml><?xml version="1.0" encoding="utf-8"?>
<ds:datastoreItem xmlns:ds="http://schemas.openxmlformats.org/officeDocument/2006/customXml" ds:itemID="{52D317C3-5C97-41EC-8DF5-D8BA6F32F708}">
  <ds:schemaRefs/>
</ds:datastoreItem>
</file>

<file path=customXml/itemProps31.xml><?xml version="1.0" encoding="utf-8"?>
<ds:datastoreItem xmlns:ds="http://schemas.openxmlformats.org/officeDocument/2006/customXml" ds:itemID="{E79984AA-F5AF-46CD-B22F-92C6472F91F4}">
  <ds:schemaRefs/>
</ds:datastoreItem>
</file>

<file path=customXml/itemProps32.xml><?xml version="1.0" encoding="utf-8"?>
<ds:datastoreItem xmlns:ds="http://schemas.openxmlformats.org/officeDocument/2006/customXml" ds:itemID="{63090BB9-E29D-43C3-9CCC-B4427ADA40B5}">
  <ds:schemaRefs/>
</ds:datastoreItem>
</file>

<file path=customXml/itemProps33.xml><?xml version="1.0" encoding="utf-8"?>
<ds:datastoreItem xmlns:ds="http://schemas.openxmlformats.org/officeDocument/2006/customXml" ds:itemID="{D776F7A6-DC0A-4B7E-ABB2-5A5D5D9AF7AE}">
  <ds:schemaRefs/>
</ds:datastoreItem>
</file>

<file path=customXml/itemProps34.xml><?xml version="1.0" encoding="utf-8"?>
<ds:datastoreItem xmlns:ds="http://schemas.openxmlformats.org/officeDocument/2006/customXml" ds:itemID="{62DBB414-D458-4A29-919D-47464F5AAB7E}">
  <ds:schemaRefs>
    <ds:schemaRef ds:uri="http://schemas.microsoft.com/DataMashup"/>
  </ds:schemaRefs>
</ds:datastoreItem>
</file>

<file path=customXml/itemProps35.xml><?xml version="1.0" encoding="utf-8"?>
<ds:datastoreItem xmlns:ds="http://schemas.openxmlformats.org/officeDocument/2006/customXml" ds:itemID="{AADA704D-86E2-4F4E-8D0D-FA37F1EC9880}">
  <ds:schemaRefs/>
</ds:datastoreItem>
</file>

<file path=customXml/itemProps36.xml><?xml version="1.0" encoding="utf-8"?>
<ds:datastoreItem xmlns:ds="http://schemas.openxmlformats.org/officeDocument/2006/customXml" ds:itemID="{C0F17E12-E6C0-4C11-8B6A-76F14F10A81A}">
  <ds:schemaRefs/>
</ds:datastoreItem>
</file>

<file path=customXml/itemProps37.xml><?xml version="1.0" encoding="utf-8"?>
<ds:datastoreItem xmlns:ds="http://schemas.openxmlformats.org/officeDocument/2006/customXml" ds:itemID="{0251F972-E73B-46EA-8B2E-5C086395C245}">
  <ds:schemaRefs/>
</ds:datastoreItem>
</file>

<file path=customXml/itemProps38.xml><?xml version="1.0" encoding="utf-8"?>
<ds:datastoreItem xmlns:ds="http://schemas.openxmlformats.org/officeDocument/2006/customXml" ds:itemID="{D22443F6-2EB7-4A24-9C37-091283FEED04}">
  <ds:schemaRefs/>
</ds:datastoreItem>
</file>

<file path=customXml/itemProps39.xml><?xml version="1.0" encoding="utf-8"?>
<ds:datastoreItem xmlns:ds="http://schemas.openxmlformats.org/officeDocument/2006/customXml" ds:itemID="{CCB82DDB-1806-4D75-B6DE-3F3F5578C7A8}">
  <ds:schemaRefs/>
</ds:datastoreItem>
</file>

<file path=customXml/itemProps40.xml><?xml version="1.0" encoding="utf-8"?>
<ds:datastoreItem xmlns:ds="http://schemas.openxmlformats.org/officeDocument/2006/customXml" ds:itemID="{140E1687-E2C2-4AF1-B98C-33A7311D2D23}">
  <ds:schemaRefs/>
</ds:datastoreItem>
</file>

<file path=customXml/itemProps41.xml><?xml version="1.0" encoding="utf-8"?>
<ds:datastoreItem xmlns:ds="http://schemas.openxmlformats.org/officeDocument/2006/customXml" ds:itemID="{BA7AF88B-3785-4405-93F6-DB3FDE5ED4FA}">
  <ds:schemaRefs/>
</ds:datastoreItem>
</file>

<file path=customXml/itemProps42.xml><?xml version="1.0" encoding="utf-8"?>
<ds:datastoreItem xmlns:ds="http://schemas.openxmlformats.org/officeDocument/2006/customXml" ds:itemID="{288056C9-1B1F-4D1E-9EFD-F85447FDC4A7}">
  <ds:schemaRefs/>
</ds:datastoreItem>
</file>

<file path=customXml/itemProps43.xml><?xml version="1.0" encoding="utf-8"?>
<ds:datastoreItem xmlns:ds="http://schemas.openxmlformats.org/officeDocument/2006/customXml" ds:itemID="{99BADCD2-5C0D-4547-A76B-08DAAAFD7938}">
  <ds:schemaRefs/>
</ds:datastoreItem>
</file>

<file path=customXml/itemProps44.xml><?xml version="1.0" encoding="utf-8"?>
<ds:datastoreItem xmlns:ds="http://schemas.openxmlformats.org/officeDocument/2006/customXml" ds:itemID="{6C8DA333-DD0D-4608-8965-4E398EE3311B}">
  <ds:schemaRefs/>
</ds:datastoreItem>
</file>

<file path=customXml/itemProps45.xml><?xml version="1.0" encoding="utf-8"?>
<ds:datastoreItem xmlns:ds="http://schemas.openxmlformats.org/officeDocument/2006/customXml" ds:itemID="{FC9B48EC-D5AD-45E6-9DF5-B4E2A2BC378A}">
  <ds:schemaRefs/>
</ds:datastoreItem>
</file>

<file path=customXml/itemProps46.xml><?xml version="1.0" encoding="utf-8"?>
<ds:datastoreItem xmlns:ds="http://schemas.openxmlformats.org/officeDocument/2006/customXml" ds:itemID="{08896D81-7057-42D5-AD09-8D6727F6477C}">
  <ds:schemaRefs/>
</ds:datastoreItem>
</file>

<file path=customXml/itemProps47.xml><?xml version="1.0" encoding="utf-8"?>
<ds:datastoreItem xmlns:ds="http://schemas.openxmlformats.org/officeDocument/2006/customXml" ds:itemID="{C852CCBD-4D89-4318-9A8A-7A2415B1D485}">
  <ds:schemaRefs/>
</ds:datastoreItem>
</file>

<file path=customXml/itemProps48.xml><?xml version="1.0" encoding="utf-8"?>
<ds:datastoreItem xmlns:ds="http://schemas.openxmlformats.org/officeDocument/2006/customXml" ds:itemID="{12C87647-6F0C-4F52-92F2-6DE3A985751D}">
  <ds:schemaRefs/>
</ds:datastoreItem>
</file>

<file path=customXml/itemProps49.xml><?xml version="1.0" encoding="utf-8"?>
<ds:datastoreItem xmlns:ds="http://schemas.openxmlformats.org/officeDocument/2006/customXml" ds:itemID="{70924703-69E8-4A8B-9A35-E32218796654}">
  <ds:schemaRefs/>
</ds:datastoreItem>
</file>

<file path=customXml/itemProps50.xml><?xml version="1.0" encoding="utf-8"?>
<ds:datastoreItem xmlns:ds="http://schemas.openxmlformats.org/officeDocument/2006/customXml" ds:itemID="{592A3AB5-EAB0-4472-BC43-12904FFE516C}">
  <ds:schemaRefs/>
</ds:datastoreItem>
</file>

<file path=customXml/itemProps51.xml><?xml version="1.0" encoding="utf-8"?>
<ds:datastoreItem xmlns:ds="http://schemas.openxmlformats.org/officeDocument/2006/customXml" ds:itemID="{1E56E885-2C3D-420B-AC38-E5F8208B1832}">
  <ds:schemaRefs/>
</ds:datastoreItem>
</file>

<file path=customXml/itemProps52.xml><?xml version="1.0" encoding="utf-8"?>
<ds:datastoreItem xmlns:ds="http://schemas.openxmlformats.org/officeDocument/2006/customXml" ds:itemID="{E4D12144-74CF-4520-96D9-41EF5204B6DB}">
  <ds:schemaRefs/>
</ds:datastoreItem>
</file>

<file path=customXml/itemProps53.xml><?xml version="1.0" encoding="utf-8"?>
<ds:datastoreItem xmlns:ds="http://schemas.openxmlformats.org/officeDocument/2006/customXml" ds:itemID="{7231E188-63E9-4123-9991-825A2CE125F7}">
  <ds:schemaRefs/>
</ds:datastoreItem>
</file>

<file path=customXml/itemProps54.xml><?xml version="1.0" encoding="utf-8"?>
<ds:datastoreItem xmlns:ds="http://schemas.openxmlformats.org/officeDocument/2006/customXml" ds:itemID="{BDBF910D-6B63-4445-9B8A-32C0FE48344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Analysis 1</vt:lpstr>
      <vt:lpstr>Analysis 2</vt:lpstr>
      <vt:lpstr>Day Type Waffle Chart</vt:lpstr>
      <vt:lpstr>Analysis 3</vt:lpstr>
      <vt:lpstr>Gender Waffle Chart</vt:lpstr>
      <vt:lpstr>Time Frame Dashboard</vt:lpstr>
      <vt:lpstr>Store Dashboard</vt:lpstr>
      <vt:lpstr>Profit View Dashboard</vt:lpstr>
      <vt:lpstr>Large1</vt:lpstr>
      <vt:lpstr>Large2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A0265</dc:creator>
  <cp:lastModifiedBy>A0265</cp:lastModifiedBy>
  <dcterms:created xsi:type="dcterms:W3CDTF">2024-06-19T18:38:35Z</dcterms:created>
  <dcterms:modified xsi:type="dcterms:W3CDTF">2024-06-26T14:11:49Z</dcterms:modified>
</cp:coreProperties>
</file>